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codeName="ThisWorkbook" hidePivotFieldList="1"/>
  <xr:revisionPtr revIDLastSave="53" documentId="8_{EF965EA9-2A12-44AE-BBCD-E5B516EC58CE}" xr6:coauthVersionLast="47" xr6:coauthVersionMax="47" xr10:uidLastSave="{920A4E67-41E3-4C74-94EF-E90A7B4489F6}"/>
  <workbookProtection workbookAlgorithmName="SHA-256" workbookHashValue="AFUQBVCTJoY1NM3aK3K+6K+VBnt8Sr40KQ0rSqlkWYQ=" workbookSaltValue="mRNQ7u58r+jubnnANHHE5Q==" workbookSpinCount="100000" lockStructure="1"/>
  <bookViews>
    <workbookView xWindow="62520" yWindow="6075" windowWidth="29040" windowHeight="15840" tabRatio="706" xr2:uid="{00000000-000D-0000-FFFF-FFFF00000000}"/>
  </bookViews>
  <sheets>
    <sheet name="Start" sheetId="18" r:id="rId1"/>
    <sheet name="Instructions" sheetId="13" r:id="rId2"/>
    <sheet name="Source and fuel input" sheetId="1" r:id="rId3"/>
    <sheet name="Output" sheetId="2" r:id="rId4"/>
    <sheet name="Appendix 1-Uncert. of elements" sheetId="10" r:id="rId5"/>
    <sheet name="About" sheetId="20" r:id="rId6"/>
    <sheet name="AcSo" sheetId="15" state="hidden" r:id="rId7"/>
    <sheet name="Factors" sheetId="7" state="hidden" r:id="rId8"/>
    <sheet name="T-factor Measurements" sheetId="9" state="hidden" r:id="rId9"/>
  </sheets>
  <definedNames>
    <definedName name="_xlnm._FilterDatabase" localSheetId="6" hidden="1">AcSo!$A$3:$H$1357</definedName>
    <definedName name="_xlnm._FilterDatabase" localSheetId="7" hidden="1">Factors!$B$3:$Q$3</definedName>
    <definedName name="_xlnm._FilterDatabase" localSheetId="2" hidden="1">'Source and fuel input'!$A$7:$CV$1283</definedName>
    <definedName name="ActivityDataUncert" localSheetId="5">#REF!</definedName>
    <definedName name="ActivityDataUncert">Factors!$U$27:$V$43</definedName>
    <definedName name="_xlnm.Criteria" localSheetId="5">#REF!</definedName>
    <definedName name="_xlnm.Criteria">Factors!$T$9:$T$12</definedName>
    <definedName name="deleteme">#REF!</definedName>
    <definedName name="FacilityDataLookup" localSheetId="5">#REF!</definedName>
    <definedName name="FacilityDataLookup">'Source and fuel input'!$AX$11:$CU$1013</definedName>
    <definedName name="ForSummaryOutput" localSheetId="5">#REF!</definedName>
    <definedName name="ForSummaryOutput">'Source and fuel input'!$AX$11:$CV$1023</definedName>
    <definedName name="Methods" localSheetId="5">#REF!</definedName>
    <definedName name="Methods">Factors!$W$9:$W$12</definedName>
    <definedName name="_xlnm.Print_Area" localSheetId="6">AcSo!$A:$H</definedName>
    <definedName name="_xlnm.Print_Area" localSheetId="7">Factors!$A$3:$C$117</definedName>
    <definedName name="_xlnm.Print_Area" localSheetId="1">Instructions!$A$1:$H$34</definedName>
    <definedName name="_xlnm.Print_Area" localSheetId="2">'Source and fuel input'!$A:$W</definedName>
    <definedName name="_xlnm.Print_Titles" localSheetId="4">'Appendix 1-Uncert. of elements'!$1:$17</definedName>
    <definedName name="_xlnm.Print_Titles" localSheetId="2">'Source and fuel input'!$B:$B,'Source and fuel input'!$7:$10</definedName>
    <definedName name="SoFu" localSheetId="5">#REF!</definedName>
    <definedName name="SoFu">AcSo!$E$3:$F$893</definedName>
    <definedName name="SourceCategory">Factors!$U$15:$W$18</definedName>
    <definedName name="SourceData">Factors!$C$4:$R$117</definedName>
    <definedName name="SourceIdData" localSheetId="5">#REF!</definedName>
    <definedName name="SourceIdData">Factors!$B$4:$R$117</definedName>
    <definedName name="Sources" localSheetId="5">#REF!</definedName>
    <definedName name="Sources">AcSo!$O$4:$V$63</definedName>
    <definedName name="Unused">AcSo!$O$4:$V$42</definedName>
  </definedNames>
  <calcPr calcId="191028"/>
  <pivotCaches>
    <pivotCache cacheId="3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3" i="15" l="1"/>
  <c r="P4" i="15"/>
  <c r="G812" i="15" l="1"/>
  <c r="G811" i="15"/>
  <c r="G810" i="15"/>
  <c r="G809" i="15"/>
  <c r="G808" i="15"/>
  <c r="E812" i="15"/>
  <c r="E811" i="15"/>
  <c r="E810" i="15"/>
  <c r="E809" i="15"/>
  <c r="E808" i="15"/>
  <c r="E806" i="15"/>
  <c r="G806" i="15"/>
  <c r="G879" i="15"/>
  <c r="E879" i="15"/>
  <c r="G807" i="15"/>
  <c r="E807" i="15"/>
  <c r="G725" i="15"/>
  <c r="G724" i="15"/>
  <c r="G723" i="15"/>
  <c r="E725" i="15"/>
  <c r="G665" i="15"/>
  <c r="E665" i="15"/>
  <c r="G605" i="15"/>
  <c r="E605" i="15"/>
  <c r="G515" i="15"/>
  <c r="E515" i="15"/>
  <c r="G416" i="15"/>
  <c r="E416" i="15"/>
  <c r="G352" i="15"/>
  <c r="E352" i="15"/>
  <c r="G280" i="15"/>
  <c r="G279" i="15"/>
  <c r="E280" i="15"/>
  <c r="E210" i="15"/>
  <c r="G210" i="15"/>
  <c r="G209" i="15"/>
  <c r="G133" i="15"/>
  <c r="E133" i="15"/>
  <c r="G55" i="15"/>
  <c r="E55" i="15"/>
  <c r="E878" i="15"/>
  <c r="G878" i="15"/>
  <c r="E805" i="15"/>
  <c r="G805" i="15"/>
  <c r="E724" i="15"/>
  <c r="G664" i="15"/>
  <c r="E664" i="15"/>
  <c r="G604" i="15"/>
  <c r="E604" i="15"/>
  <c r="G514" i="15"/>
  <c r="E514" i="15"/>
  <c r="G415" i="15"/>
  <c r="E415" i="15"/>
  <c r="G351" i="15"/>
  <c r="E351" i="15"/>
  <c r="E279" i="15"/>
  <c r="E209" i="15"/>
  <c r="E132" i="15"/>
  <c r="G132" i="15"/>
  <c r="G54" i="15"/>
  <c r="E54" i="15"/>
  <c r="O5" i="15"/>
  <c r="O6" i="15"/>
  <c r="O7" i="15"/>
  <c r="O8" i="15"/>
  <c r="O9" i="15"/>
  <c r="O10" i="15"/>
  <c r="O11" i="15"/>
  <c r="O12" i="15"/>
  <c r="O13" i="15"/>
  <c r="O14" i="15"/>
  <c r="O15" i="15"/>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O61" i="15"/>
  <c r="O62" i="15"/>
  <c r="O4" i="15"/>
  <c r="G302" i="15"/>
  <c r="E302" i="15"/>
  <c r="G229" i="15"/>
  <c r="E229" i="15"/>
  <c r="E361" i="15"/>
  <c r="E341" i="15"/>
  <c r="G361" i="15"/>
  <c r="G341" i="15"/>
  <c r="E290" i="15"/>
  <c r="G290" i="15"/>
  <c r="G269" i="15"/>
  <c r="E269" i="15"/>
  <c r="Q24" i="15" l="1"/>
  <c r="E819" i="15"/>
  <c r="G819" i="15"/>
  <c r="G796" i="15"/>
  <c r="E796" i="15"/>
  <c r="G219" i="15"/>
  <c r="E219" i="15"/>
  <c r="G196" i="15"/>
  <c r="E196" i="15"/>
  <c r="G744" i="15"/>
  <c r="E744" i="15"/>
  <c r="G158" i="15"/>
  <c r="E158" i="15"/>
  <c r="G81" i="15"/>
  <c r="G82" i="15"/>
  <c r="G83" i="15"/>
  <c r="G84" i="15"/>
  <c r="G85" i="15"/>
  <c r="G86" i="15"/>
  <c r="G87" i="15"/>
  <c r="G88" i="15"/>
  <c r="G89" i="15"/>
  <c r="G90" i="15"/>
  <c r="G91" i="15"/>
  <c r="G92" i="15"/>
  <c r="G93" i="15"/>
  <c r="G94" i="15"/>
  <c r="G95" i="15"/>
  <c r="G96" i="15"/>
  <c r="G97" i="15"/>
  <c r="G98" i="15"/>
  <c r="G99" i="15"/>
  <c r="G100" i="15"/>
  <c r="G101" i="15"/>
  <c r="G102" i="15"/>
  <c r="G103" i="15"/>
  <c r="G104" i="15"/>
  <c r="G105" i="15"/>
  <c r="G106" i="15"/>
  <c r="G107" i="15"/>
  <c r="G108" i="15"/>
  <c r="G109" i="15"/>
  <c r="G110" i="15"/>
  <c r="G111" i="15"/>
  <c r="G112" i="15"/>
  <c r="G113" i="15"/>
  <c r="G114" i="15"/>
  <c r="G115" i="15"/>
  <c r="G116" i="15"/>
  <c r="G117" i="15"/>
  <c r="G118" i="15"/>
  <c r="G119" i="15"/>
  <c r="G120" i="15"/>
  <c r="G121" i="15"/>
  <c r="G122" i="15"/>
  <c r="G123" i="15"/>
  <c r="G124" i="15"/>
  <c r="G125" i="15"/>
  <c r="G126" i="15"/>
  <c r="G127" i="15"/>
  <c r="G128" i="15"/>
  <c r="G129" i="15"/>
  <c r="G130" i="15"/>
  <c r="G131" i="15"/>
  <c r="G134" i="15"/>
  <c r="G135" i="15"/>
  <c r="G136" i="15"/>
  <c r="G137" i="15"/>
  <c r="G138" i="15"/>
  <c r="G139" i="15"/>
  <c r="G140" i="15"/>
  <c r="G141" i="15"/>
  <c r="G142" i="15"/>
  <c r="G143" i="15"/>
  <c r="G144" i="15"/>
  <c r="G145" i="15"/>
  <c r="G146" i="15"/>
  <c r="G147" i="15"/>
  <c r="G148" i="15"/>
  <c r="G149" i="15"/>
  <c r="G150" i="15"/>
  <c r="G151" i="15"/>
  <c r="G152" i="15"/>
  <c r="G153" i="15"/>
  <c r="G154" i="15"/>
  <c r="G155" i="15"/>
  <c r="G156" i="15"/>
  <c r="G157" i="15"/>
  <c r="G159" i="15"/>
  <c r="G160" i="15"/>
  <c r="G161" i="15"/>
  <c r="G162" i="15"/>
  <c r="G163" i="15"/>
  <c r="G164" i="15"/>
  <c r="G165" i="15"/>
  <c r="G166" i="15"/>
  <c r="G167" i="15"/>
  <c r="G168" i="15"/>
  <c r="G169" i="15"/>
  <c r="G170" i="15"/>
  <c r="G171" i="15"/>
  <c r="G172" i="15"/>
  <c r="G173" i="15"/>
  <c r="G174" i="15"/>
  <c r="G175" i="15"/>
  <c r="G176" i="15"/>
  <c r="G177" i="15"/>
  <c r="G178" i="15"/>
  <c r="G179" i="15"/>
  <c r="G180" i="15"/>
  <c r="G181" i="15"/>
  <c r="G182" i="15"/>
  <c r="G183" i="15"/>
  <c r="G184" i="15"/>
  <c r="G185" i="15"/>
  <c r="G186" i="15"/>
  <c r="G187" i="15"/>
  <c r="G188" i="15"/>
  <c r="G189" i="15"/>
  <c r="G190" i="15"/>
  <c r="G191" i="15"/>
  <c r="G192" i="15"/>
  <c r="G193" i="15"/>
  <c r="G194" i="15"/>
  <c r="G195" i="15"/>
  <c r="G197" i="15"/>
  <c r="G198" i="15"/>
  <c r="G199" i="15"/>
  <c r="G200" i="15"/>
  <c r="G201" i="15"/>
  <c r="G202" i="15"/>
  <c r="G203" i="15"/>
  <c r="G204" i="15"/>
  <c r="G205" i="15"/>
  <c r="G206" i="15"/>
  <c r="G207" i="15"/>
  <c r="G208" i="15"/>
  <c r="G211" i="15"/>
  <c r="G212" i="15"/>
  <c r="G213" i="15"/>
  <c r="G214" i="15"/>
  <c r="G215" i="15"/>
  <c r="G216" i="15"/>
  <c r="G217" i="15"/>
  <c r="G218" i="15"/>
  <c r="G220" i="15"/>
  <c r="G221" i="15"/>
  <c r="G222" i="15"/>
  <c r="G223" i="15"/>
  <c r="G224" i="15"/>
  <c r="G225" i="15"/>
  <c r="G226" i="15"/>
  <c r="G227" i="15"/>
  <c r="G228" i="15"/>
  <c r="G230" i="15"/>
  <c r="G231" i="15"/>
  <c r="G232" i="15"/>
  <c r="G233" i="15"/>
  <c r="G234" i="15"/>
  <c r="G235" i="15"/>
  <c r="G236" i="15"/>
  <c r="G237" i="15"/>
  <c r="G238" i="15"/>
  <c r="G239" i="15"/>
  <c r="G240" i="15"/>
  <c r="G241" i="15"/>
  <c r="G242" i="15"/>
  <c r="G243" i="15"/>
  <c r="G244" i="15"/>
  <c r="G245" i="15"/>
  <c r="G246" i="15"/>
  <c r="G247" i="15"/>
  <c r="G248" i="15"/>
  <c r="G249" i="15"/>
  <c r="G250" i="15"/>
  <c r="G251" i="15"/>
  <c r="G252" i="15"/>
  <c r="G253" i="15"/>
  <c r="G254" i="15"/>
  <c r="G255" i="15"/>
  <c r="G256" i="15"/>
  <c r="G257" i="15"/>
  <c r="G258" i="15"/>
  <c r="G259" i="15"/>
  <c r="G260" i="15"/>
  <c r="G261" i="15"/>
  <c r="G262" i="15"/>
  <c r="G263" i="15"/>
  <c r="G264" i="15"/>
  <c r="G265" i="15"/>
  <c r="G266" i="15"/>
  <c r="G267" i="15"/>
  <c r="G268" i="15"/>
  <c r="G270" i="15"/>
  <c r="G271" i="15"/>
  <c r="G272" i="15"/>
  <c r="G273" i="15"/>
  <c r="G274" i="15"/>
  <c r="G275" i="15"/>
  <c r="G276" i="15"/>
  <c r="G277" i="15"/>
  <c r="G278" i="15"/>
  <c r="G281" i="15"/>
  <c r="G282" i="15"/>
  <c r="G283" i="15"/>
  <c r="G284" i="15"/>
  <c r="G285" i="15"/>
  <c r="G286" i="15"/>
  <c r="G287" i="15"/>
  <c r="G288" i="15"/>
  <c r="G289" i="15"/>
  <c r="G291" i="15"/>
  <c r="G292" i="15"/>
  <c r="G293" i="15"/>
  <c r="G294" i="15"/>
  <c r="G295" i="15"/>
  <c r="G296" i="15"/>
  <c r="G297" i="15"/>
  <c r="G298" i="15"/>
  <c r="G299" i="15"/>
  <c r="G300" i="15"/>
  <c r="G301" i="15"/>
  <c r="G303" i="15"/>
  <c r="G304" i="15"/>
  <c r="G305" i="15"/>
  <c r="G306" i="15"/>
  <c r="G307" i="15"/>
  <c r="G308" i="15"/>
  <c r="G309" i="15"/>
  <c r="G310" i="15"/>
  <c r="G311" i="15"/>
  <c r="G312" i="15"/>
  <c r="G313" i="15"/>
  <c r="G314" i="15"/>
  <c r="G315" i="15"/>
  <c r="G316" i="15"/>
  <c r="G317" i="15"/>
  <c r="G318" i="15"/>
  <c r="G319" i="15"/>
  <c r="G320" i="15"/>
  <c r="G321" i="15"/>
  <c r="G322" i="15"/>
  <c r="G323" i="15"/>
  <c r="G324" i="15"/>
  <c r="G325" i="15"/>
  <c r="G326" i="15"/>
  <c r="G327" i="15"/>
  <c r="G328" i="15"/>
  <c r="G329" i="15"/>
  <c r="G330" i="15"/>
  <c r="G331" i="15"/>
  <c r="G332" i="15"/>
  <c r="G333" i="15"/>
  <c r="G334" i="15"/>
  <c r="G335" i="15"/>
  <c r="G336" i="15"/>
  <c r="G337" i="15"/>
  <c r="G338" i="15"/>
  <c r="G339" i="15"/>
  <c r="G340" i="15"/>
  <c r="G342" i="15"/>
  <c r="G343" i="15"/>
  <c r="G344" i="15"/>
  <c r="G345" i="15"/>
  <c r="G346" i="15"/>
  <c r="G347" i="15"/>
  <c r="G348" i="15"/>
  <c r="G349" i="15"/>
  <c r="G350" i="15"/>
  <c r="G353" i="15"/>
  <c r="G354" i="15"/>
  <c r="G355" i="15"/>
  <c r="G356" i="15"/>
  <c r="G357" i="15"/>
  <c r="G358" i="15"/>
  <c r="G359" i="15"/>
  <c r="G360" i="15"/>
  <c r="G362" i="15"/>
  <c r="G363" i="15"/>
  <c r="G364" i="15"/>
  <c r="G365" i="15"/>
  <c r="G366" i="15"/>
  <c r="G367" i="15"/>
  <c r="G368" i="15"/>
  <c r="G369" i="15"/>
  <c r="G370" i="15"/>
  <c r="G371" i="15"/>
  <c r="G372" i="15"/>
  <c r="G373" i="15"/>
  <c r="G374" i="15"/>
  <c r="G375" i="15"/>
  <c r="G376" i="15"/>
  <c r="G377" i="15"/>
  <c r="G378" i="15"/>
  <c r="G379" i="15"/>
  <c r="G380" i="15"/>
  <c r="G381" i="15"/>
  <c r="G382" i="15"/>
  <c r="G383" i="15"/>
  <c r="G384" i="15"/>
  <c r="G385" i="15"/>
  <c r="G386" i="15"/>
  <c r="G387" i="15"/>
  <c r="G388" i="15"/>
  <c r="G389" i="15"/>
  <c r="G390" i="15"/>
  <c r="G391" i="15"/>
  <c r="G392" i="15"/>
  <c r="G393" i="15"/>
  <c r="G394" i="15"/>
  <c r="G395" i="15"/>
  <c r="G396" i="15"/>
  <c r="G397" i="15"/>
  <c r="G398" i="15"/>
  <c r="G399" i="15"/>
  <c r="G400" i="15"/>
  <c r="G401" i="15"/>
  <c r="G402" i="15"/>
  <c r="G403" i="15"/>
  <c r="G404" i="15"/>
  <c r="G405" i="15"/>
  <c r="G406" i="15"/>
  <c r="G407" i="15"/>
  <c r="G408" i="15"/>
  <c r="G409" i="15"/>
  <c r="G410" i="15"/>
  <c r="G411" i="15"/>
  <c r="G412" i="15"/>
  <c r="G413" i="15"/>
  <c r="G414" i="15"/>
  <c r="G417" i="15"/>
  <c r="G418" i="15"/>
  <c r="G419" i="15"/>
  <c r="G420" i="15"/>
  <c r="G421" i="15"/>
  <c r="G422" i="15"/>
  <c r="G423" i="15"/>
  <c r="G424" i="15"/>
  <c r="G425" i="15"/>
  <c r="G426" i="15"/>
  <c r="G427" i="15"/>
  <c r="G428" i="15"/>
  <c r="G429" i="15"/>
  <c r="G430" i="15"/>
  <c r="G431" i="15"/>
  <c r="G432" i="15"/>
  <c r="G433" i="15"/>
  <c r="G434" i="15"/>
  <c r="G435" i="15"/>
  <c r="G436" i="15"/>
  <c r="G437" i="15"/>
  <c r="G438" i="15"/>
  <c r="G439" i="15"/>
  <c r="G440" i="15"/>
  <c r="G441" i="15"/>
  <c r="G442" i="15"/>
  <c r="G443" i="15"/>
  <c r="G444" i="15"/>
  <c r="G445" i="15"/>
  <c r="G446" i="15"/>
  <c r="G447" i="15"/>
  <c r="G448" i="15"/>
  <c r="G449" i="15"/>
  <c r="G450" i="15"/>
  <c r="G451" i="15"/>
  <c r="G452" i="15"/>
  <c r="G453" i="15"/>
  <c r="G454" i="15"/>
  <c r="G455" i="15"/>
  <c r="G456" i="15"/>
  <c r="G457" i="15"/>
  <c r="G458" i="15"/>
  <c r="G459" i="15"/>
  <c r="G460" i="15"/>
  <c r="G461" i="15"/>
  <c r="G462" i="15"/>
  <c r="G463" i="15"/>
  <c r="G464" i="15"/>
  <c r="G465" i="15"/>
  <c r="G466" i="15"/>
  <c r="G467" i="15"/>
  <c r="G468" i="15"/>
  <c r="G469" i="15"/>
  <c r="G470" i="15"/>
  <c r="G471" i="15"/>
  <c r="G472" i="15"/>
  <c r="G473" i="15"/>
  <c r="G474" i="15"/>
  <c r="G475" i="15"/>
  <c r="G476" i="15"/>
  <c r="G477" i="15"/>
  <c r="G478" i="15"/>
  <c r="G479" i="15"/>
  <c r="G480" i="15"/>
  <c r="G481" i="15"/>
  <c r="G482" i="15"/>
  <c r="G483" i="15"/>
  <c r="G484" i="15"/>
  <c r="G485" i="15"/>
  <c r="G486" i="15"/>
  <c r="G487" i="15"/>
  <c r="G488" i="15"/>
  <c r="G489" i="15"/>
  <c r="G490" i="15"/>
  <c r="G491" i="15"/>
  <c r="G492" i="15"/>
  <c r="G493" i="15"/>
  <c r="G494" i="15"/>
  <c r="G495" i="15"/>
  <c r="G496" i="15"/>
  <c r="G497" i="15"/>
  <c r="G498" i="15"/>
  <c r="G499" i="15"/>
  <c r="G500" i="15"/>
  <c r="G501" i="15"/>
  <c r="G502" i="15"/>
  <c r="G503" i="15"/>
  <c r="G504" i="15"/>
  <c r="G505" i="15"/>
  <c r="G506" i="15"/>
  <c r="G507" i="15"/>
  <c r="G508" i="15"/>
  <c r="G509" i="15"/>
  <c r="G510" i="15"/>
  <c r="G511" i="15"/>
  <c r="G512" i="15"/>
  <c r="G513" i="15"/>
  <c r="G516" i="15"/>
  <c r="G517" i="15"/>
  <c r="G518" i="15"/>
  <c r="G519" i="15"/>
  <c r="G520" i="15"/>
  <c r="G521" i="15"/>
  <c r="G522" i="15"/>
  <c r="G523" i="15"/>
  <c r="G524" i="15"/>
  <c r="G525" i="15"/>
  <c r="G526" i="15"/>
  <c r="G527" i="15"/>
  <c r="G528" i="15"/>
  <c r="G529" i="15"/>
  <c r="G530" i="15"/>
  <c r="G531" i="15"/>
  <c r="G532" i="15"/>
  <c r="G533" i="15"/>
  <c r="G534" i="15"/>
  <c r="G535" i="15"/>
  <c r="G536" i="15"/>
  <c r="G537" i="15"/>
  <c r="G538" i="15"/>
  <c r="G539" i="15"/>
  <c r="G540" i="15"/>
  <c r="G541" i="15"/>
  <c r="G542" i="15"/>
  <c r="G543" i="15"/>
  <c r="G544" i="15"/>
  <c r="G545" i="15"/>
  <c r="G546" i="15"/>
  <c r="G547" i="15"/>
  <c r="G548" i="15"/>
  <c r="G549" i="15"/>
  <c r="G550" i="15"/>
  <c r="G551" i="15"/>
  <c r="G552" i="15"/>
  <c r="G553" i="15"/>
  <c r="G554" i="15"/>
  <c r="G555" i="15"/>
  <c r="G556" i="15"/>
  <c r="G557" i="15"/>
  <c r="G558" i="15"/>
  <c r="G559" i="15"/>
  <c r="G560" i="15"/>
  <c r="G561" i="15"/>
  <c r="G562" i="15"/>
  <c r="G563" i="15"/>
  <c r="G564" i="15"/>
  <c r="G565" i="15"/>
  <c r="G566" i="15"/>
  <c r="G567" i="15"/>
  <c r="G568" i="15"/>
  <c r="G569" i="15"/>
  <c r="G570" i="15"/>
  <c r="G571" i="15"/>
  <c r="G572" i="15"/>
  <c r="G573" i="15"/>
  <c r="G574" i="15"/>
  <c r="G575" i="15"/>
  <c r="G576" i="15"/>
  <c r="G577" i="15"/>
  <c r="G578" i="15"/>
  <c r="G579" i="15"/>
  <c r="G580" i="15"/>
  <c r="G581" i="15"/>
  <c r="G582" i="15"/>
  <c r="G583" i="15"/>
  <c r="G584" i="15"/>
  <c r="G585" i="15"/>
  <c r="G586" i="15"/>
  <c r="G587" i="15"/>
  <c r="G588" i="15"/>
  <c r="G589" i="15"/>
  <c r="G590" i="15"/>
  <c r="G591" i="15"/>
  <c r="G592" i="15"/>
  <c r="G593" i="15"/>
  <c r="G594" i="15"/>
  <c r="G595" i="15"/>
  <c r="G596" i="15"/>
  <c r="G597" i="15"/>
  <c r="G598" i="15"/>
  <c r="G599" i="15"/>
  <c r="G600" i="15"/>
  <c r="G601" i="15"/>
  <c r="G602" i="15"/>
  <c r="G603" i="15"/>
  <c r="G606" i="15"/>
  <c r="G607" i="15"/>
  <c r="G608" i="15"/>
  <c r="G609" i="15"/>
  <c r="G610" i="15"/>
  <c r="G611" i="15"/>
  <c r="G612" i="15"/>
  <c r="G613" i="15"/>
  <c r="G614" i="15"/>
  <c r="G615" i="15"/>
  <c r="G616" i="15"/>
  <c r="G617" i="15"/>
  <c r="G618" i="15"/>
  <c r="G619" i="15"/>
  <c r="G620" i="15"/>
  <c r="G621" i="15"/>
  <c r="G622" i="15"/>
  <c r="G623" i="15"/>
  <c r="G624" i="15"/>
  <c r="G625" i="15"/>
  <c r="G626" i="15"/>
  <c r="G627" i="15"/>
  <c r="G628" i="15"/>
  <c r="G629" i="15"/>
  <c r="G630" i="15"/>
  <c r="G631" i="15"/>
  <c r="G632" i="15"/>
  <c r="G633" i="15"/>
  <c r="G634" i="15"/>
  <c r="G635" i="15"/>
  <c r="G636" i="15"/>
  <c r="G637" i="15"/>
  <c r="G638" i="15"/>
  <c r="G639" i="15"/>
  <c r="G640" i="15"/>
  <c r="G641" i="15"/>
  <c r="G642" i="15"/>
  <c r="G643" i="15"/>
  <c r="G644" i="15"/>
  <c r="G645" i="15"/>
  <c r="G646" i="15"/>
  <c r="G647" i="15"/>
  <c r="G648" i="15"/>
  <c r="G649" i="15"/>
  <c r="G650" i="15"/>
  <c r="G651" i="15"/>
  <c r="G652" i="15"/>
  <c r="G653" i="15"/>
  <c r="G654" i="15"/>
  <c r="G655" i="15"/>
  <c r="G656" i="15"/>
  <c r="G657" i="15"/>
  <c r="G658" i="15"/>
  <c r="G659" i="15"/>
  <c r="G660" i="15"/>
  <c r="G661" i="15"/>
  <c r="G662" i="15"/>
  <c r="G663" i="15"/>
  <c r="G666" i="15"/>
  <c r="G667" i="15"/>
  <c r="G668" i="15"/>
  <c r="G669" i="15"/>
  <c r="G670" i="15"/>
  <c r="G671" i="15"/>
  <c r="G672" i="15"/>
  <c r="G673" i="15"/>
  <c r="G674" i="15"/>
  <c r="G675" i="15"/>
  <c r="G676" i="15"/>
  <c r="G677" i="15"/>
  <c r="G678" i="15"/>
  <c r="G679" i="15"/>
  <c r="G680" i="15"/>
  <c r="G681" i="15"/>
  <c r="G682" i="15"/>
  <c r="G683" i="15"/>
  <c r="G684" i="15"/>
  <c r="G685" i="15"/>
  <c r="G686" i="15"/>
  <c r="G687" i="15"/>
  <c r="G688" i="15"/>
  <c r="G689" i="15"/>
  <c r="G690" i="15"/>
  <c r="G691" i="15"/>
  <c r="G692" i="15"/>
  <c r="G693" i="15"/>
  <c r="G694" i="15"/>
  <c r="G695" i="15"/>
  <c r="G696" i="15"/>
  <c r="G697" i="15"/>
  <c r="G698" i="15"/>
  <c r="G699" i="15"/>
  <c r="G700" i="15"/>
  <c r="G701" i="15"/>
  <c r="G702" i="15"/>
  <c r="G703" i="15"/>
  <c r="G704" i="15"/>
  <c r="G705" i="15"/>
  <c r="G706" i="15"/>
  <c r="G707" i="15"/>
  <c r="G708" i="15"/>
  <c r="G709" i="15"/>
  <c r="G710" i="15"/>
  <c r="G711" i="15"/>
  <c r="G712" i="15"/>
  <c r="G713" i="15"/>
  <c r="G714" i="15"/>
  <c r="G715" i="15"/>
  <c r="G716" i="15"/>
  <c r="G717" i="15"/>
  <c r="G718" i="15"/>
  <c r="G719" i="15"/>
  <c r="G720" i="15"/>
  <c r="G721" i="15"/>
  <c r="G722" i="15"/>
  <c r="G726" i="15"/>
  <c r="G727" i="15"/>
  <c r="G728" i="15"/>
  <c r="G729" i="15"/>
  <c r="G730" i="15"/>
  <c r="G731" i="15"/>
  <c r="G732" i="15"/>
  <c r="G733" i="15"/>
  <c r="G734" i="15"/>
  <c r="G735" i="15"/>
  <c r="G736" i="15"/>
  <c r="G737" i="15"/>
  <c r="G738" i="15"/>
  <c r="G739" i="15"/>
  <c r="G740" i="15"/>
  <c r="G741" i="15"/>
  <c r="G742" i="15"/>
  <c r="G743" i="15"/>
  <c r="G745" i="15"/>
  <c r="G746" i="15"/>
  <c r="G747" i="15"/>
  <c r="G748" i="15"/>
  <c r="G749" i="15"/>
  <c r="G750" i="15"/>
  <c r="G751" i="15"/>
  <c r="G752" i="15"/>
  <c r="G753" i="15"/>
  <c r="G754" i="15"/>
  <c r="G755" i="15"/>
  <c r="G756" i="15"/>
  <c r="G757" i="15"/>
  <c r="G758" i="15"/>
  <c r="G759" i="15"/>
  <c r="G760" i="15"/>
  <c r="G761" i="15"/>
  <c r="G762" i="15"/>
  <c r="G763" i="15"/>
  <c r="G764" i="15"/>
  <c r="G765" i="15"/>
  <c r="G766" i="15"/>
  <c r="G767" i="15"/>
  <c r="G768" i="15"/>
  <c r="G769" i="15"/>
  <c r="G770" i="15"/>
  <c r="G771" i="15"/>
  <c r="G772" i="15"/>
  <c r="G773" i="15"/>
  <c r="G774" i="15"/>
  <c r="G775" i="15"/>
  <c r="G776" i="15"/>
  <c r="G777" i="15"/>
  <c r="G778" i="15"/>
  <c r="G779" i="15"/>
  <c r="G780" i="15"/>
  <c r="G781" i="15"/>
  <c r="G782" i="15"/>
  <c r="G783" i="15"/>
  <c r="G784" i="15"/>
  <c r="G785" i="15"/>
  <c r="G786" i="15"/>
  <c r="G787" i="15"/>
  <c r="G788" i="15"/>
  <c r="G789" i="15"/>
  <c r="G790" i="15"/>
  <c r="G791" i="15"/>
  <c r="G792" i="15"/>
  <c r="G793" i="15"/>
  <c r="G794" i="15"/>
  <c r="G795" i="15"/>
  <c r="G797" i="15"/>
  <c r="G798" i="15"/>
  <c r="G799" i="15"/>
  <c r="G800" i="15"/>
  <c r="G801" i="15"/>
  <c r="G802" i="15"/>
  <c r="G803" i="15"/>
  <c r="G804" i="15"/>
  <c r="G813" i="15"/>
  <c r="G814" i="15"/>
  <c r="G815" i="15"/>
  <c r="G816" i="15"/>
  <c r="G817" i="15"/>
  <c r="G818" i="15"/>
  <c r="G820" i="15"/>
  <c r="G821" i="15"/>
  <c r="G822" i="15"/>
  <c r="G823" i="15"/>
  <c r="G824" i="15"/>
  <c r="G825" i="15"/>
  <c r="G826" i="15"/>
  <c r="G827" i="15"/>
  <c r="G828" i="15"/>
  <c r="G829" i="15"/>
  <c r="G830" i="15"/>
  <c r="G831" i="15"/>
  <c r="G832" i="15"/>
  <c r="G833" i="15"/>
  <c r="G834" i="15"/>
  <c r="G835" i="15"/>
  <c r="G836" i="15"/>
  <c r="G837" i="15"/>
  <c r="G838" i="15"/>
  <c r="G839" i="15"/>
  <c r="G840" i="15"/>
  <c r="G841" i="15"/>
  <c r="G842" i="15"/>
  <c r="G843" i="15"/>
  <c r="G844" i="15"/>
  <c r="G845" i="15"/>
  <c r="G846" i="15"/>
  <c r="G847" i="15"/>
  <c r="G848" i="15"/>
  <c r="G849" i="15"/>
  <c r="G850" i="15"/>
  <c r="G851" i="15"/>
  <c r="G852" i="15"/>
  <c r="G853" i="15"/>
  <c r="G854" i="15"/>
  <c r="G855" i="15"/>
  <c r="G856" i="15"/>
  <c r="G857" i="15"/>
  <c r="G858" i="15"/>
  <c r="G859" i="15"/>
  <c r="G860" i="15"/>
  <c r="G861" i="15"/>
  <c r="G862" i="15"/>
  <c r="G863" i="15"/>
  <c r="G864" i="15"/>
  <c r="G865" i="15"/>
  <c r="G866" i="15"/>
  <c r="G867" i="15"/>
  <c r="G868" i="15"/>
  <c r="G869" i="15"/>
  <c r="G870" i="15"/>
  <c r="G871" i="15"/>
  <c r="G872" i="15"/>
  <c r="G873" i="15"/>
  <c r="G874" i="15"/>
  <c r="G875" i="15"/>
  <c r="G876" i="15"/>
  <c r="G877" i="15"/>
  <c r="G880" i="15"/>
  <c r="G881" i="15"/>
  <c r="G882" i="15"/>
  <c r="G883" i="15"/>
  <c r="G884" i="15"/>
  <c r="G885" i="15"/>
  <c r="G886" i="15"/>
  <c r="G887" i="15"/>
  <c r="G888" i="15"/>
  <c r="G889" i="15"/>
  <c r="G890" i="15"/>
  <c r="G891" i="15"/>
  <c r="G892" i="15"/>
  <c r="G893" i="15"/>
  <c r="E868" i="15"/>
  <c r="E887" i="15"/>
  <c r="E830" i="15"/>
  <c r="E715" i="15"/>
  <c r="E732" i="15"/>
  <c r="E681" i="15"/>
  <c r="E655" i="15"/>
  <c r="E672" i="15"/>
  <c r="E621" i="15"/>
  <c r="E595" i="15"/>
  <c r="E612" i="15"/>
  <c r="E561" i="15"/>
  <c r="E504" i="15"/>
  <c r="E523" i="15"/>
  <c r="E467" i="15"/>
  <c r="E451" i="15"/>
  <c r="E458" i="15"/>
  <c r="E429" i="15"/>
  <c r="E372" i="15"/>
  <c r="E423" i="15"/>
  <c r="E406" i="15"/>
  <c r="E89" i="15"/>
  <c r="E140" i="15"/>
  <c r="E123" i="15"/>
  <c r="G66" i="15"/>
  <c r="E66" i="15"/>
  <c r="G11" i="15"/>
  <c r="G45" i="15"/>
  <c r="G62" i="15"/>
  <c r="E11" i="15"/>
  <c r="E45" i="15"/>
  <c r="E62" i="15"/>
  <c r="X60" i="7"/>
  <c r="X59" i="7"/>
  <c r="X58" i="7"/>
  <c r="E459" i="15"/>
  <c r="E457" i="15"/>
  <c r="E456" i="15"/>
  <c r="E455" i="15"/>
  <c r="E454" i="15"/>
  <c r="E453" i="15"/>
  <c r="E452" i="15"/>
  <c r="E450" i="15"/>
  <c r="E449" i="15"/>
  <c r="E448" i="15"/>
  <c r="E447" i="15"/>
  <c r="E446" i="15"/>
  <c r="E445" i="15"/>
  <c r="E444" i="15"/>
  <c r="E443" i="15"/>
  <c r="E442" i="15"/>
  <c r="E441" i="15"/>
  <c r="E440" i="15"/>
  <c r="E439" i="15"/>
  <c r="E438" i="15"/>
  <c r="E437" i="15"/>
  <c r="E436" i="15"/>
  <c r="E435" i="15"/>
  <c r="E434" i="15"/>
  <c r="E433" i="15"/>
  <c r="E432" i="15"/>
  <c r="E431" i="15"/>
  <c r="E430" i="15"/>
  <c r="E428" i="15"/>
  <c r="E427" i="15"/>
  <c r="E426" i="15"/>
  <c r="E425" i="15"/>
  <c r="Q11" i="15" l="1"/>
  <c r="U11" i="15" s="1"/>
  <c r="Q58" i="15"/>
  <c r="U58" i="15" s="1"/>
  <c r="Q50" i="15"/>
  <c r="U50" i="15" s="1"/>
  <c r="Q42" i="15"/>
  <c r="U42" i="15" s="1"/>
  <c r="Q34" i="15"/>
  <c r="U34" i="15" s="1"/>
  <c r="Q26" i="15"/>
  <c r="U26" i="15" s="1"/>
  <c r="Q18" i="15"/>
  <c r="U18" i="15" s="1"/>
  <c r="Q10" i="15"/>
  <c r="U10" i="15" s="1"/>
  <c r="Q19" i="15"/>
  <c r="U19" i="15" s="1"/>
  <c r="Q57" i="15"/>
  <c r="U57" i="15" s="1"/>
  <c r="Q49" i="15"/>
  <c r="U49" i="15" s="1"/>
  <c r="Q41" i="15"/>
  <c r="U41" i="15" s="1"/>
  <c r="Q33" i="15"/>
  <c r="R33" i="15" s="1"/>
  <c r="Q25" i="15"/>
  <c r="R25" i="15" s="1"/>
  <c r="Q17" i="15"/>
  <c r="R17" i="15" s="1"/>
  <c r="Q9" i="15"/>
  <c r="U9" i="15" s="1"/>
  <c r="Q27" i="15"/>
  <c r="R27" i="15" s="1"/>
  <c r="Q56" i="15"/>
  <c r="U56" i="15" s="1"/>
  <c r="Q48" i="15"/>
  <c r="U48" i="15" s="1"/>
  <c r="Q40" i="15"/>
  <c r="U40" i="15" s="1"/>
  <c r="Q32" i="15"/>
  <c r="U32" i="15" s="1"/>
  <c r="Q16" i="15"/>
  <c r="R16" i="15" s="1"/>
  <c r="Q8" i="15"/>
  <c r="U8" i="15" s="1"/>
  <c r="Q35" i="15"/>
  <c r="U35" i="15" s="1"/>
  <c r="Q55" i="15"/>
  <c r="R55" i="15" s="1"/>
  <c r="Q47" i="15"/>
  <c r="R47" i="15" s="1"/>
  <c r="Q39" i="15"/>
  <c r="R39" i="15" s="1"/>
  <c r="Q31" i="15"/>
  <c r="R31" i="15" s="1"/>
  <c r="U24" i="15"/>
  <c r="R24" i="15"/>
  <c r="Q23" i="15"/>
  <c r="R23" i="15" s="1"/>
  <c r="Q15" i="15"/>
  <c r="R15" i="15" s="1"/>
  <c r="Q7" i="15"/>
  <c r="R7" i="15" s="1"/>
  <c r="Q59" i="15"/>
  <c r="R59" i="15" s="1"/>
  <c r="Q62" i="15"/>
  <c r="U62" i="15" s="1"/>
  <c r="Q54" i="15"/>
  <c r="U54" i="15" s="1"/>
  <c r="Q46" i="15"/>
  <c r="U46" i="15" s="1"/>
  <c r="Q38" i="15"/>
  <c r="R38" i="15" s="1"/>
  <c r="Q30" i="15"/>
  <c r="U30" i="15" s="1"/>
  <c r="Q22" i="15"/>
  <c r="U22" i="15" s="1"/>
  <c r="Q14" i="15"/>
  <c r="U14" i="15" s="1"/>
  <c r="Q6" i="15"/>
  <c r="U6" i="15" s="1"/>
  <c r="Q51" i="15"/>
  <c r="R51" i="15" s="1"/>
  <c r="Q61" i="15"/>
  <c r="R61" i="15" s="1"/>
  <c r="Q53" i="15"/>
  <c r="R53" i="15" s="1"/>
  <c r="Q45" i="15"/>
  <c r="U45" i="15" s="1"/>
  <c r="Q37" i="15"/>
  <c r="U37" i="15" s="1"/>
  <c r="Q29" i="15"/>
  <c r="U29" i="15" s="1"/>
  <c r="Q21" i="15"/>
  <c r="R21" i="15" s="1"/>
  <c r="Q13" i="15"/>
  <c r="R13" i="15" s="1"/>
  <c r="Q43" i="15"/>
  <c r="R43" i="15" s="1"/>
  <c r="Q60" i="15"/>
  <c r="U60" i="15" s="1"/>
  <c r="Q52" i="15"/>
  <c r="R52" i="15" s="1"/>
  <c r="Z21" i="1" s="1"/>
  <c r="Q44" i="15"/>
  <c r="U44" i="15" s="1"/>
  <c r="Q36" i="15"/>
  <c r="U36" i="15" s="1"/>
  <c r="Q28" i="15"/>
  <c r="U28" i="15" s="1"/>
  <c r="Q20" i="15"/>
  <c r="R20" i="15" s="1"/>
  <c r="Q12" i="15"/>
  <c r="R12" i="15" s="1"/>
  <c r="Z981" i="1"/>
  <c r="Z435" i="1"/>
  <c r="Z1013" i="1"/>
  <c r="Z371" i="1"/>
  <c r="Z939" i="1"/>
  <c r="Z499" i="1"/>
  <c r="Z923" i="1"/>
  <c r="AB15" i="1"/>
  <c r="Z875" i="1"/>
  <c r="Z811" i="1"/>
  <c r="Z747" i="1"/>
  <c r="Z859" i="1"/>
  <c r="Z795" i="1"/>
  <c r="Z731" i="1"/>
  <c r="Z307" i="1"/>
  <c r="Z931" i="1"/>
  <c r="Z973" i="1"/>
  <c r="Z1003" i="1"/>
  <c r="Z971" i="1"/>
  <c r="Z915" i="1"/>
  <c r="Z851" i="1"/>
  <c r="Z787" i="1"/>
  <c r="Z723" i="1"/>
  <c r="Z243" i="1"/>
  <c r="Z803" i="1"/>
  <c r="Z1005" i="1"/>
  <c r="Z997" i="1"/>
  <c r="Z965" i="1"/>
  <c r="Z907" i="1"/>
  <c r="Z843" i="1"/>
  <c r="Z779" i="1"/>
  <c r="Z691" i="1"/>
  <c r="Z179" i="1"/>
  <c r="Z1011" i="1"/>
  <c r="Z739" i="1"/>
  <c r="Z995" i="1"/>
  <c r="Z963" i="1"/>
  <c r="Z899" i="1"/>
  <c r="Z835" i="1"/>
  <c r="Z771" i="1"/>
  <c r="Z627" i="1"/>
  <c r="Z115" i="1"/>
  <c r="Z867" i="1"/>
  <c r="Z1021" i="1"/>
  <c r="Z989" i="1"/>
  <c r="Z955" i="1"/>
  <c r="Z891" i="1"/>
  <c r="Z827" i="1"/>
  <c r="Z763" i="1"/>
  <c r="Z563" i="1"/>
  <c r="Z51" i="1"/>
  <c r="Z949" i="1"/>
  <c r="Z933" i="1"/>
  <c r="Z979" i="1"/>
  <c r="Z1019" i="1"/>
  <c r="Z987" i="1"/>
  <c r="Z947" i="1"/>
  <c r="Z883" i="1"/>
  <c r="Z819" i="1"/>
  <c r="Z755" i="1"/>
  <c r="Z52" i="1"/>
  <c r="Z60" i="1"/>
  <c r="Z68" i="1"/>
  <c r="Z76" i="1"/>
  <c r="Z84" i="1"/>
  <c r="Z92" i="1"/>
  <c r="Z100" i="1"/>
  <c r="Z108" i="1"/>
  <c r="Z116" i="1"/>
  <c r="Z124" i="1"/>
  <c r="Z132" i="1"/>
  <c r="Z140" i="1"/>
  <c r="Z148" i="1"/>
  <c r="Z156" i="1"/>
  <c r="Z164" i="1"/>
  <c r="Z172" i="1"/>
  <c r="Z180" i="1"/>
  <c r="Z188" i="1"/>
  <c r="Z196" i="1"/>
  <c r="Z204" i="1"/>
  <c r="Z212" i="1"/>
  <c r="Z220" i="1"/>
  <c r="Z228" i="1"/>
  <c r="Z236" i="1"/>
  <c r="Z244" i="1"/>
  <c r="Z252" i="1"/>
  <c r="Z260" i="1"/>
  <c r="Z268" i="1"/>
  <c r="Z276" i="1"/>
  <c r="Z284" i="1"/>
  <c r="Z292" i="1"/>
  <c r="Z300" i="1"/>
  <c r="Z308" i="1"/>
  <c r="Z316" i="1"/>
  <c r="Z324" i="1"/>
  <c r="Z332" i="1"/>
  <c r="Z340" i="1"/>
  <c r="Z348" i="1"/>
  <c r="Z356" i="1"/>
  <c r="Z364" i="1"/>
  <c r="Z372" i="1"/>
  <c r="Z380" i="1"/>
  <c r="Z388" i="1"/>
  <c r="Z396" i="1"/>
  <c r="Z404" i="1"/>
  <c r="Z412" i="1"/>
  <c r="Z420" i="1"/>
  <c r="Z428" i="1"/>
  <c r="Z436" i="1"/>
  <c r="Z444" i="1"/>
  <c r="Z452" i="1"/>
  <c r="Z460" i="1"/>
  <c r="Z468" i="1"/>
  <c r="Z476" i="1"/>
  <c r="Z484" i="1"/>
  <c r="Z492" i="1"/>
  <c r="Z500" i="1"/>
  <c r="Z508" i="1"/>
  <c r="Z516" i="1"/>
  <c r="Z524" i="1"/>
  <c r="Z532" i="1"/>
  <c r="Z540" i="1"/>
  <c r="Z548" i="1"/>
  <c r="Z556" i="1"/>
  <c r="Z564" i="1"/>
  <c r="Z572" i="1"/>
  <c r="Z580" i="1"/>
  <c r="Z588" i="1"/>
  <c r="Z596" i="1"/>
  <c r="Z604" i="1"/>
  <c r="Z612" i="1"/>
  <c r="Z620" i="1"/>
  <c r="Z628" i="1"/>
  <c r="Z636" i="1"/>
  <c r="Z644" i="1"/>
  <c r="Z652" i="1"/>
  <c r="Z660" i="1"/>
  <c r="Z668" i="1"/>
  <c r="Z676" i="1"/>
  <c r="Z684" i="1"/>
  <c r="Z692" i="1"/>
  <c r="Z700" i="1"/>
  <c r="Z708" i="1"/>
  <c r="Z716" i="1"/>
  <c r="Z45" i="1"/>
  <c r="Z53" i="1"/>
  <c r="Z61" i="1"/>
  <c r="Z69" i="1"/>
  <c r="Z77" i="1"/>
  <c r="Z85" i="1"/>
  <c r="Z93" i="1"/>
  <c r="Z101" i="1"/>
  <c r="Z109" i="1"/>
  <c r="Z117" i="1"/>
  <c r="Z125" i="1"/>
  <c r="Z133" i="1"/>
  <c r="Z141" i="1"/>
  <c r="Z149" i="1"/>
  <c r="Z157" i="1"/>
  <c r="Z165" i="1"/>
  <c r="Z173" i="1"/>
  <c r="Z181" i="1"/>
  <c r="Z189" i="1"/>
  <c r="Z197" i="1"/>
  <c r="Z205" i="1"/>
  <c r="Z213" i="1"/>
  <c r="Z221" i="1"/>
  <c r="Z229" i="1"/>
  <c r="Z237" i="1"/>
  <c r="Z245" i="1"/>
  <c r="Z253" i="1"/>
  <c r="Z261" i="1"/>
  <c r="Z269" i="1"/>
  <c r="Z277" i="1"/>
  <c r="Z285" i="1"/>
  <c r="Z293" i="1"/>
  <c r="Z301" i="1"/>
  <c r="Z309" i="1"/>
  <c r="Z317" i="1"/>
  <c r="Z325" i="1"/>
  <c r="Z333" i="1"/>
  <c r="Z341" i="1"/>
  <c r="Z349" i="1"/>
  <c r="Z357" i="1"/>
  <c r="Z365" i="1"/>
  <c r="Z373" i="1"/>
  <c r="Z381" i="1"/>
  <c r="Z389" i="1"/>
  <c r="Z397" i="1"/>
  <c r="Z405" i="1"/>
  <c r="Z413" i="1"/>
  <c r="Z421" i="1"/>
  <c r="Z429" i="1"/>
  <c r="Z437" i="1"/>
  <c r="Z445" i="1"/>
  <c r="Z453" i="1"/>
  <c r="Z461" i="1"/>
  <c r="Z469" i="1"/>
  <c r="Z477" i="1"/>
  <c r="Z485" i="1"/>
  <c r="Z493" i="1"/>
  <c r="Z501" i="1"/>
  <c r="Z509" i="1"/>
  <c r="Z517" i="1"/>
  <c r="Z525" i="1"/>
  <c r="Z533" i="1"/>
  <c r="Z541" i="1"/>
  <c r="Z549" i="1"/>
  <c r="Z557" i="1"/>
  <c r="Z565" i="1"/>
  <c r="Z573" i="1"/>
  <c r="Z581" i="1"/>
  <c r="Z589" i="1"/>
  <c r="Z597" i="1"/>
  <c r="Z605" i="1"/>
  <c r="Z613" i="1"/>
  <c r="Z621" i="1"/>
  <c r="Z629" i="1"/>
  <c r="Z637" i="1"/>
  <c r="Z645" i="1"/>
  <c r="Z653" i="1"/>
  <c r="Z661" i="1"/>
  <c r="Z669" i="1"/>
  <c r="Z677" i="1"/>
  <c r="Z685" i="1"/>
  <c r="Z693" i="1"/>
  <c r="Z701" i="1"/>
  <c r="Z709" i="1"/>
  <c r="Z717" i="1"/>
  <c r="Z46" i="1"/>
  <c r="Z54" i="1"/>
  <c r="Z62" i="1"/>
  <c r="Z70" i="1"/>
  <c r="Z78" i="1"/>
  <c r="Z86" i="1"/>
  <c r="Z94" i="1"/>
  <c r="Z102" i="1"/>
  <c r="Z110" i="1"/>
  <c r="Z118" i="1"/>
  <c r="Z126" i="1"/>
  <c r="Z134" i="1"/>
  <c r="Z142" i="1"/>
  <c r="Z150" i="1"/>
  <c r="Z158" i="1"/>
  <c r="Z166" i="1"/>
  <c r="Z174" i="1"/>
  <c r="Z182" i="1"/>
  <c r="Z190" i="1"/>
  <c r="Z198" i="1"/>
  <c r="Z206" i="1"/>
  <c r="Z214" i="1"/>
  <c r="Z222" i="1"/>
  <c r="Z230" i="1"/>
  <c r="Z238" i="1"/>
  <c r="Z246" i="1"/>
  <c r="Z254" i="1"/>
  <c r="Z262" i="1"/>
  <c r="Z270" i="1"/>
  <c r="Z278" i="1"/>
  <c r="Z286" i="1"/>
  <c r="Z294" i="1"/>
  <c r="Z302" i="1"/>
  <c r="Z310" i="1"/>
  <c r="Z318" i="1"/>
  <c r="Z326" i="1"/>
  <c r="Z334" i="1"/>
  <c r="Z342" i="1"/>
  <c r="Z350" i="1"/>
  <c r="Z358" i="1"/>
  <c r="Z366" i="1"/>
  <c r="Z374" i="1"/>
  <c r="Z382" i="1"/>
  <c r="Z390" i="1"/>
  <c r="Z398" i="1"/>
  <c r="Z406" i="1"/>
  <c r="Z414" i="1"/>
  <c r="Z422" i="1"/>
  <c r="Z430" i="1"/>
  <c r="Z438" i="1"/>
  <c r="Z446" i="1"/>
  <c r="Z454" i="1"/>
  <c r="Z462" i="1"/>
  <c r="Z470" i="1"/>
  <c r="Z478" i="1"/>
  <c r="Z486" i="1"/>
  <c r="Z494" i="1"/>
  <c r="Z502" i="1"/>
  <c r="Z510" i="1"/>
  <c r="Z518" i="1"/>
  <c r="Z526" i="1"/>
  <c r="Z534" i="1"/>
  <c r="Z542" i="1"/>
  <c r="Z550" i="1"/>
  <c r="Z558" i="1"/>
  <c r="Z566" i="1"/>
  <c r="Z574" i="1"/>
  <c r="Z582" i="1"/>
  <c r="Z590" i="1"/>
  <c r="Z598" i="1"/>
  <c r="Z606" i="1"/>
  <c r="Z614" i="1"/>
  <c r="Z622" i="1"/>
  <c r="Z630" i="1"/>
  <c r="Z638" i="1"/>
  <c r="Z646" i="1"/>
  <c r="Z654" i="1"/>
  <c r="Z662" i="1"/>
  <c r="Z670" i="1"/>
  <c r="Z678" i="1"/>
  <c r="Z686" i="1"/>
  <c r="Z694" i="1"/>
  <c r="Z702" i="1"/>
  <c r="Z710" i="1"/>
  <c r="Z718" i="1"/>
  <c r="Z47" i="1"/>
  <c r="Z55" i="1"/>
  <c r="Z63" i="1"/>
  <c r="Z71" i="1"/>
  <c r="Z79" i="1"/>
  <c r="Z87" i="1"/>
  <c r="Z95" i="1"/>
  <c r="Z103" i="1"/>
  <c r="Z111" i="1"/>
  <c r="Z119" i="1"/>
  <c r="Z127" i="1"/>
  <c r="Z135" i="1"/>
  <c r="Z143" i="1"/>
  <c r="Z151" i="1"/>
  <c r="Z159" i="1"/>
  <c r="Z167" i="1"/>
  <c r="Z175" i="1"/>
  <c r="Z183" i="1"/>
  <c r="Z191" i="1"/>
  <c r="Z199" i="1"/>
  <c r="Z207" i="1"/>
  <c r="Z215" i="1"/>
  <c r="Z223" i="1"/>
  <c r="Z231" i="1"/>
  <c r="Z239" i="1"/>
  <c r="Z247" i="1"/>
  <c r="Z255" i="1"/>
  <c r="Z263" i="1"/>
  <c r="Z271" i="1"/>
  <c r="Z279" i="1"/>
  <c r="Z287" i="1"/>
  <c r="Z295" i="1"/>
  <c r="Z303" i="1"/>
  <c r="Z311" i="1"/>
  <c r="Z319" i="1"/>
  <c r="Z327" i="1"/>
  <c r="Z335" i="1"/>
  <c r="Z343" i="1"/>
  <c r="Z351" i="1"/>
  <c r="Z359" i="1"/>
  <c r="Z367" i="1"/>
  <c r="Z375" i="1"/>
  <c r="Z383" i="1"/>
  <c r="Z391" i="1"/>
  <c r="Z399" i="1"/>
  <c r="Z407" i="1"/>
  <c r="Z415" i="1"/>
  <c r="Z423" i="1"/>
  <c r="Z431" i="1"/>
  <c r="Z439" i="1"/>
  <c r="Z447" i="1"/>
  <c r="Z455" i="1"/>
  <c r="Z463" i="1"/>
  <c r="Z471" i="1"/>
  <c r="Z479" i="1"/>
  <c r="Z487" i="1"/>
  <c r="Z495" i="1"/>
  <c r="Z503" i="1"/>
  <c r="Z511" i="1"/>
  <c r="Z519" i="1"/>
  <c r="Z527" i="1"/>
  <c r="Z535" i="1"/>
  <c r="Z543" i="1"/>
  <c r="Z551" i="1"/>
  <c r="Z559" i="1"/>
  <c r="Z567" i="1"/>
  <c r="Z575" i="1"/>
  <c r="Z583" i="1"/>
  <c r="Z591" i="1"/>
  <c r="Z599" i="1"/>
  <c r="Z607" i="1"/>
  <c r="Z615" i="1"/>
  <c r="Z623" i="1"/>
  <c r="Z631" i="1"/>
  <c r="Z639" i="1"/>
  <c r="Z647" i="1"/>
  <c r="Z655" i="1"/>
  <c r="Z663" i="1"/>
  <c r="Z671" i="1"/>
  <c r="Z679" i="1"/>
  <c r="Z687" i="1"/>
  <c r="Z695" i="1"/>
  <c r="Z703" i="1"/>
  <c r="Z711" i="1"/>
  <c r="Z48" i="1"/>
  <c r="Z56" i="1"/>
  <c r="Z64" i="1"/>
  <c r="Z72" i="1"/>
  <c r="Z80" i="1"/>
  <c r="Z88" i="1"/>
  <c r="Z96" i="1"/>
  <c r="Z104" i="1"/>
  <c r="Z112" i="1"/>
  <c r="Z120" i="1"/>
  <c r="Z128" i="1"/>
  <c r="Z136" i="1"/>
  <c r="Z144" i="1"/>
  <c r="Z152" i="1"/>
  <c r="Z160" i="1"/>
  <c r="Z168" i="1"/>
  <c r="Z176" i="1"/>
  <c r="Z184" i="1"/>
  <c r="Z192" i="1"/>
  <c r="Z200" i="1"/>
  <c r="Z208" i="1"/>
  <c r="Z216" i="1"/>
  <c r="Z224" i="1"/>
  <c r="Z232" i="1"/>
  <c r="Z240" i="1"/>
  <c r="Z248" i="1"/>
  <c r="Z256" i="1"/>
  <c r="Z264" i="1"/>
  <c r="Z272" i="1"/>
  <c r="Z280" i="1"/>
  <c r="Z288" i="1"/>
  <c r="Z296" i="1"/>
  <c r="Z304" i="1"/>
  <c r="Z312" i="1"/>
  <c r="Z320" i="1"/>
  <c r="Z328" i="1"/>
  <c r="Z336" i="1"/>
  <c r="Z344" i="1"/>
  <c r="Z352" i="1"/>
  <c r="Z360" i="1"/>
  <c r="Z368" i="1"/>
  <c r="Z376" i="1"/>
  <c r="Z384" i="1"/>
  <c r="Z392" i="1"/>
  <c r="Z400" i="1"/>
  <c r="Z408" i="1"/>
  <c r="Z416" i="1"/>
  <c r="Z424" i="1"/>
  <c r="Z432" i="1"/>
  <c r="Z440" i="1"/>
  <c r="Z448" i="1"/>
  <c r="Z456" i="1"/>
  <c r="Z464" i="1"/>
  <c r="Z472" i="1"/>
  <c r="Z480" i="1"/>
  <c r="Z488" i="1"/>
  <c r="Z496" i="1"/>
  <c r="Z504" i="1"/>
  <c r="Z512" i="1"/>
  <c r="Z520" i="1"/>
  <c r="Z528" i="1"/>
  <c r="Z536" i="1"/>
  <c r="Z544" i="1"/>
  <c r="Z552" i="1"/>
  <c r="Z560" i="1"/>
  <c r="Z568" i="1"/>
  <c r="Z576" i="1"/>
  <c r="Z584" i="1"/>
  <c r="Z592" i="1"/>
  <c r="Z600" i="1"/>
  <c r="Z608" i="1"/>
  <c r="Z616" i="1"/>
  <c r="Z624" i="1"/>
  <c r="Z632" i="1"/>
  <c r="Z640" i="1"/>
  <c r="Z648" i="1"/>
  <c r="Z656" i="1"/>
  <c r="Z664" i="1"/>
  <c r="Z672" i="1"/>
  <c r="Z680" i="1"/>
  <c r="Z688" i="1"/>
  <c r="Z696" i="1"/>
  <c r="Z704" i="1"/>
  <c r="Z712" i="1"/>
  <c r="Z49" i="1"/>
  <c r="Z57" i="1"/>
  <c r="Z65" i="1"/>
  <c r="Z73" i="1"/>
  <c r="Z81" i="1"/>
  <c r="Z89" i="1"/>
  <c r="Z97" i="1"/>
  <c r="Z105" i="1"/>
  <c r="Z113" i="1"/>
  <c r="Z121" i="1"/>
  <c r="Z129" i="1"/>
  <c r="Z137" i="1"/>
  <c r="Z145" i="1"/>
  <c r="Z153" i="1"/>
  <c r="Z161" i="1"/>
  <c r="Z169" i="1"/>
  <c r="Z177" i="1"/>
  <c r="Z185" i="1"/>
  <c r="Z193" i="1"/>
  <c r="Z201" i="1"/>
  <c r="Z209" i="1"/>
  <c r="Z217" i="1"/>
  <c r="Z225" i="1"/>
  <c r="Z233" i="1"/>
  <c r="Z241" i="1"/>
  <c r="Z249" i="1"/>
  <c r="Z257" i="1"/>
  <c r="Z265" i="1"/>
  <c r="Z273" i="1"/>
  <c r="Z281" i="1"/>
  <c r="Z289" i="1"/>
  <c r="Z297" i="1"/>
  <c r="Z305" i="1"/>
  <c r="Z313" i="1"/>
  <c r="Z321" i="1"/>
  <c r="Z329" i="1"/>
  <c r="Z337" i="1"/>
  <c r="Z345" i="1"/>
  <c r="Z353" i="1"/>
  <c r="Z361" i="1"/>
  <c r="Z369" i="1"/>
  <c r="Z377" i="1"/>
  <c r="Z385" i="1"/>
  <c r="Z393" i="1"/>
  <c r="Z401" i="1"/>
  <c r="Z409" i="1"/>
  <c r="Z417" i="1"/>
  <c r="Z425" i="1"/>
  <c r="Z433" i="1"/>
  <c r="Z441" i="1"/>
  <c r="Z449" i="1"/>
  <c r="Z457" i="1"/>
  <c r="Z465" i="1"/>
  <c r="Z473" i="1"/>
  <c r="Z481" i="1"/>
  <c r="Z489" i="1"/>
  <c r="Z497" i="1"/>
  <c r="Z505" i="1"/>
  <c r="Z513" i="1"/>
  <c r="Z521" i="1"/>
  <c r="Z529" i="1"/>
  <c r="Z537" i="1"/>
  <c r="Z545" i="1"/>
  <c r="Z553" i="1"/>
  <c r="Z561" i="1"/>
  <c r="Z569" i="1"/>
  <c r="Z577" i="1"/>
  <c r="Z585" i="1"/>
  <c r="Z593" i="1"/>
  <c r="Z601" i="1"/>
  <c r="Z609" i="1"/>
  <c r="Z617" i="1"/>
  <c r="Z625" i="1"/>
  <c r="Z633" i="1"/>
  <c r="Z641" i="1"/>
  <c r="Z649" i="1"/>
  <c r="Z657" i="1"/>
  <c r="Z665" i="1"/>
  <c r="Z673" i="1"/>
  <c r="Z681" i="1"/>
  <c r="Z689" i="1"/>
  <c r="Z697" i="1"/>
  <c r="Z705" i="1"/>
  <c r="Z713" i="1"/>
  <c r="Z50" i="1"/>
  <c r="Z58" i="1"/>
  <c r="Z66" i="1"/>
  <c r="Z74" i="1"/>
  <c r="Z82" i="1"/>
  <c r="Z90" i="1"/>
  <c r="Z98" i="1"/>
  <c r="Z106" i="1"/>
  <c r="Z114" i="1"/>
  <c r="Z122" i="1"/>
  <c r="Z130" i="1"/>
  <c r="Z138" i="1"/>
  <c r="Z146" i="1"/>
  <c r="Z154" i="1"/>
  <c r="Z162" i="1"/>
  <c r="Z170" i="1"/>
  <c r="Z178" i="1"/>
  <c r="Z186" i="1"/>
  <c r="Z194" i="1"/>
  <c r="Z202" i="1"/>
  <c r="Z210" i="1"/>
  <c r="Z218" i="1"/>
  <c r="Z226" i="1"/>
  <c r="Z234" i="1"/>
  <c r="Z242" i="1"/>
  <c r="Z250" i="1"/>
  <c r="Z258" i="1"/>
  <c r="Z266" i="1"/>
  <c r="Z274" i="1"/>
  <c r="Z282" i="1"/>
  <c r="Z290" i="1"/>
  <c r="Z298" i="1"/>
  <c r="Z306" i="1"/>
  <c r="Z314" i="1"/>
  <c r="Z322" i="1"/>
  <c r="Z330" i="1"/>
  <c r="Z338" i="1"/>
  <c r="Z346" i="1"/>
  <c r="Z354" i="1"/>
  <c r="Z362" i="1"/>
  <c r="Z370" i="1"/>
  <c r="Z378" i="1"/>
  <c r="Z386" i="1"/>
  <c r="Z394" i="1"/>
  <c r="Z402" i="1"/>
  <c r="Z410" i="1"/>
  <c r="Z418" i="1"/>
  <c r="Z426" i="1"/>
  <c r="Z434" i="1"/>
  <c r="Z442" i="1"/>
  <c r="Z450" i="1"/>
  <c r="Z458" i="1"/>
  <c r="Z466" i="1"/>
  <c r="Z474" i="1"/>
  <c r="Z482" i="1"/>
  <c r="Z490" i="1"/>
  <c r="Z498" i="1"/>
  <c r="Z506" i="1"/>
  <c r="Z514" i="1"/>
  <c r="Z522" i="1"/>
  <c r="Z530" i="1"/>
  <c r="Z538" i="1"/>
  <c r="Z546" i="1"/>
  <c r="Z554" i="1"/>
  <c r="Z562" i="1"/>
  <c r="Z570" i="1"/>
  <c r="Z578" i="1"/>
  <c r="Z586" i="1"/>
  <c r="Z594" i="1"/>
  <c r="Z602" i="1"/>
  <c r="Z610" i="1"/>
  <c r="Z618" i="1"/>
  <c r="Z626" i="1"/>
  <c r="Z634" i="1"/>
  <c r="Z642" i="1"/>
  <c r="Z650" i="1"/>
  <c r="Z658" i="1"/>
  <c r="Z666" i="1"/>
  <c r="Z674" i="1"/>
  <c r="Z682" i="1"/>
  <c r="Z690" i="1"/>
  <c r="Z698" i="1"/>
  <c r="Z706" i="1"/>
  <c r="Z714" i="1"/>
  <c r="Z1018" i="1"/>
  <c r="Z1010" i="1"/>
  <c r="Z1002" i="1"/>
  <c r="Z994" i="1"/>
  <c r="Z986" i="1"/>
  <c r="Z978" i="1"/>
  <c r="Z970" i="1"/>
  <c r="Z962" i="1"/>
  <c r="Z954" i="1"/>
  <c r="Z946" i="1"/>
  <c r="Z938" i="1"/>
  <c r="Z930" i="1"/>
  <c r="Z922" i="1"/>
  <c r="Z914" i="1"/>
  <c r="Z906" i="1"/>
  <c r="Z898" i="1"/>
  <c r="Z890" i="1"/>
  <c r="Z882" i="1"/>
  <c r="Z874" i="1"/>
  <c r="Z866" i="1"/>
  <c r="Z858" i="1"/>
  <c r="Z850" i="1"/>
  <c r="Z842" i="1"/>
  <c r="Z834" i="1"/>
  <c r="Z826" i="1"/>
  <c r="Z818" i="1"/>
  <c r="Z810" i="1"/>
  <c r="Z802" i="1"/>
  <c r="Z794" i="1"/>
  <c r="Z786" i="1"/>
  <c r="Z778" i="1"/>
  <c r="Z770" i="1"/>
  <c r="Z762" i="1"/>
  <c r="Z754" i="1"/>
  <c r="Z746" i="1"/>
  <c r="Z738" i="1"/>
  <c r="Z730" i="1"/>
  <c r="Z722" i="1"/>
  <c r="Z683" i="1"/>
  <c r="Z619" i="1"/>
  <c r="Z555" i="1"/>
  <c r="Z491" i="1"/>
  <c r="Z427" i="1"/>
  <c r="Z363" i="1"/>
  <c r="Z299" i="1"/>
  <c r="Z235" i="1"/>
  <c r="Z171" i="1"/>
  <c r="Z107" i="1"/>
  <c r="Z28" i="1"/>
  <c r="Z1017" i="1"/>
  <c r="Z1009" i="1"/>
  <c r="Z1001" i="1"/>
  <c r="Z993" i="1"/>
  <c r="Z985" i="1"/>
  <c r="Z977" i="1"/>
  <c r="Z969" i="1"/>
  <c r="Z961" i="1"/>
  <c r="Z953" i="1"/>
  <c r="Z945" i="1"/>
  <c r="Z937" i="1"/>
  <c r="Z929" i="1"/>
  <c r="Z921" i="1"/>
  <c r="Z913" i="1"/>
  <c r="Z905" i="1"/>
  <c r="Z897" i="1"/>
  <c r="Z889" i="1"/>
  <c r="Z881" i="1"/>
  <c r="Z873" i="1"/>
  <c r="Z865" i="1"/>
  <c r="Z857" i="1"/>
  <c r="Z849" i="1"/>
  <c r="Z841" i="1"/>
  <c r="Z833" i="1"/>
  <c r="Z825" i="1"/>
  <c r="Z817" i="1"/>
  <c r="Z809" i="1"/>
  <c r="Z801" i="1"/>
  <c r="Z793" i="1"/>
  <c r="Z785" i="1"/>
  <c r="Z777" i="1"/>
  <c r="Z769" i="1"/>
  <c r="Z761" i="1"/>
  <c r="Z753" i="1"/>
  <c r="Z745" i="1"/>
  <c r="Z737" i="1"/>
  <c r="Z729" i="1"/>
  <c r="Z721" i="1"/>
  <c r="Z675" i="1"/>
  <c r="Z611" i="1"/>
  <c r="Z547" i="1"/>
  <c r="Z483" i="1"/>
  <c r="Z419" i="1"/>
  <c r="Z355" i="1"/>
  <c r="Z291" i="1"/>
  <c r="Z227" i="1"/>
  <c r="Z163" i="1"/>
  <c r="Z99" i="1"/>
  <c r="Z1008" i="1"/>
  <c r="Z992" i="1"/>
  <c r="Z984" i="1"/>
  <c r="Z976" i="1"/>
  <c r="Z968" i="1"/>
  <c r="Z960" i="1"/>
  <c r="Z952" i="1"/>
  <c r="Z944" i="1"/>
  <c r="Z936" i="1"/>
  <c r="Z928" i="1"/>
  <c r="Z920" i="1"/>
  <c r="Z912" i="1"/>
  <c r="Z904" i="1"/>
  <c r="Z896" i="1"/>
  <c r="Z888" i="1"/>
  <c r="Z880" i="1"/>
  <c r="Z872" i="1"/>
  <c r="Z864" i="1"/>
  <c r="Z856" i="1"/>
  <c r="Z848" i="1"/>
  <c r="Z840" i="1"/>
  <c r="Z832" i="1"/>
  <c r="Z824" i="1"/>
  <c r="Z816" i="1"/>
  <c r="Z808" i="1"/>
  <c r="Z800" i="1"/>
  <c r="Z792" i="1"/>
  <c r="Z784" i="1"/>
  <c r="Z776" i="1"/>
  <c r="Z768" i="1"/>
  <c r="Z760" i="1"/>
  <c r="Z752" i="1"/>
  <c r="Z744" i="1"/>
  <c r="Z736" i="1"/>
  <c r="Z728" i="1"/>
  <c r="Z720" i="1"/>
  <c r="Z667" i="1"/>
  <c r="Z603" i="1"/>
  <c r="Z539" i="1"/>
  <c r="Z475" i="1"/>
  <c r="Z411" i="1"/>
  <c r="Z347" i="1"/>
  <c r="Z283" i="1"/>
  <c r="Z219" i="1"/>
  <c r="Z155" i="1"/>
  <c r="Z91" i="1"/>
  <c r="Z1016" i="1"/>
  <c r="Z1000" i="1"/>
  <c r="Z1023" i="1"/>
  <c r="Z1015" i="1"/>
  <c r="Z1007" i="1"/>
  <c r="Z999" i="1"/>
  <c r="Z991" i="1"/>
  <c r="Z983" i="1"/>
  <c r="Z975" i="1"/>
  <c r="Z967" i="1"/>
  <c r="Z959" i="1"/>
  <c r="Z951" i="1"/>
  <c r="Z943" i="1"/>
  <c r="Z935" i="1"/>
  <c r="Z927" i="1"/>
  <c r="Z919" i="1"/>
  <c r="Z911" i="1"/>
  <c r="Z903" i="1"/>
  <c r="Z895" i="1"/>
  <c r="Z887" i="1"/>
  <c r="Z879" i="1"/>
  <c r="Z871" i="1"/>
  <c r="Z863" i="1"/>
  <c r="Z855" i="1"/>
  <c r="Z847" i="1"/>
  <c r="Z839" i="1"/>
  <c r="Z831" i="1"/>
  <c r="Z823" i="1"/>
  <c r="Z815" i="1"/>
  <c r="Z807" i="1"/>
  <c r="Z799" i="1"/>
  <c r="Z791" i="1"/>
  <c r="Z783" i="1"/>
  <c r="Z775" i="1"/>
  <c r="Z767" i="1"/>
  <c r="Z759" i="1"/>
  <c r="Z751" i="1"/>
  <c r="Z743" i="1"/>
  <c r="Z735" i="1"/>
  <c r="Z727" i="1"/>
  <c r="Z719" i="1"/>
  <c r="Z659" i="1"/>
  <c r="Z595" i="1"/>
  <c r="Z531" i="1"/>
  <c r="Z467" i="1"/>
  <c r="Z403" i="1"/>
  <c r="Z339" i="1"/>
  <c r="Z275" i="1"/>
  <c r="Z211" i="1"/>
  <c r="Z147" i="1"/>
  <c r="Z83" i="1"/>
  <c r="Z1022" i="1"/>
  <c r="Z1014" i="1"/>
  <c r="Z1006" i="1"/>
  <c r="Z998" i="1"/>
  <c r="Z990" i="1"/>
  <c r="Z982" i="1"/>
  <c r="Z974" i="1"/>
  <c r="Z966" i="1"/>
  <c r="Z958" i="1"/>
  <c r="Z950" i="1"/>
  <c r="Z942" i="1"/>
  <c r="Z934" i="1"/>
  <c r="Z926" i="1"/>
  <c r="Z918" i="1"/>
  <c r="Z910" i="1"/>
  <c r="Z902" i="1"/>
  <c r="Z894" i="1"/>
  <c r="Z886" i="1"/>
  <c r="Z878" i="1"/>
  <c r="Z870" i="1"/>
  <c r="Z862" i="1"/>
  <c r="Z854" i="1"/>
  <c r="Z846" i="1"/>
  <c r="Z838" i="1"/>
  <c r="Z830" i="1"/>
  <c r="Z822" i="1"/>
  <c r="Z814" i="1"/>
  <c r="Z806" i="1"/>
  <c r="Z798" i="1"/>
  <c r="Z790" i="1"/>
  <c r="Z782" i="1"/>
  <c r="Z774" i="1"/>
  <c r="Z766" i="1"/>
  <c r="Z758" i="1"/>
  <c r="Z750" i="1"/>
  <c r="Z742" i="1"/>
  <c r="Z734" i="1"/>
  <c r="Z726" i="1"/>
  <c r="Z715" i="1"/>
  <c r="Z651" i="1"/>
  <c r="Z587" i="1"/>
  <c r="Z523" i="1"/>
  <c r="Z459" i="1"/>
  <c r="Z395" i="1"/>
  <c r="Z331" i="1"/>
  <c r="Z267" i="1"/>
  <c r="Z203" i="1"/>
  <c r="Z139" i="1"/>
  <c r="Z75" i="1"/>
  <c r="Z957" i="1"/>
  <c r="Z941" i="1"/>
  <c r="Z925" i="1"/>
  <c r="Z909" i="1"/>
  <c r="Z893" i="1"/>
  <c r="Z885" i="1"/>
  <c r="Z877" i="1"/>
  <c r="Z869" i="1"/>
  <c r="Z861" i="1"/>
  <c r="Z853" i="1"/>
  <c r="Z845" i="1"/>
  <c r="Z837" i="1"/>
  <c r="Z829" i="1"/>
  <c r="Z821" i="1"/>
  <c r="Z813" i="1"/>
  <c r="Z805" i="1"/>
  <c r="Z797" i="1"/>
  <c r="Z789" i="1"/>
  <c r="Z781" i="1"/>
  <c r="Z773" i="1"/>
  <c r="Z765" i="1"/>
  <c r="Z757" i="1"/>
  <c r="Z749" i="1"/>
  <c r="Z741" i="1"/>
  <c r="Z733" i="1"/>
  <c r="Z725" i="1"/>
  <c r="Z707" i="1"/>
  <c r="Z643" i="1"/>
  <c r="Z579" i="1"/>
  <c r="Z515" i="1"/>
  <c r="Z451" i="1"/>
  <c r="Z387" i="1"/>
  <c r="Z323" i="1"/>
  <c r="Z259" i="1"/>
  <c r="Z195" i="1"/>
  <c r="Z131" i="1"/>
  <c r="Z67" i="1"/>
  <c r="Z917" i="1"/>
  <c r="Z901" i="1"/>
  <c r="Z30" i="1"/>
  <c r="Z1020" i="1"/>
  <c r="Z1012" i="1"/>
  <c r="Z1004" i="1"/>
  <c r="Z996" i="1"/>
  <c r="Z988" i="1"/>
  <c r="Z980" i="1"/>
  <c r="Z972" i="1"/>
  <c r="Z964" i="1"/>
  <c r="Z956" i="1"/>
  <c r="Z948" i="1"/>
  <c r="Z940" i="1"/>
  <c r="Z932" i="1"/>
  <c r="Z924" i="1"/>
  <c r="Z916" i="1"/>
  <c r="Z908" i="1"/>
  <c r="Z900" i="1"/>
  <c r="Z892" i="1"/>
  <c r="Z884" i="1"/>
  <c r="Z876" i="1"/>
  <c r="Z868" i="1"/>
  <c r="Z860" i="1"/>
  <c r="Z852" i="1"/>
  <c r="Z844" i="1"/>
  <c r="Z836" i="1"/>
  <c r="Z828" i="1"/>
  <c r="Z820" i="1"/>
  <c r="Z812" i="1"/>
  <c r="Z804" i="1"/>
  <c r="Z796" i="1"/>
  <c r="Z788" i="1"/>
  <c r="Z780" i="1"/>
  <c r="Z772" i="1"/>
  <c r="Z764" i="1"/>
  <c r="Z756" i="1"/>
  <c r="Z748" i="1"/>
  <c r="Z740" i="1"/>
  <c r="Z732" i="1"/>
  <c r="Z724" i="1"/>
  <c r="Z699" i="1"/>
  <c r="Z635" i="1"/>
  <c r="Z571" i="1"/>
  <c r="Z507" i="1"/>
  <c r="Z443" i="1"/>
  <c r="Z379" i="1"/>
  <c r="Z315" i="1"/>
  <c r="Z251" i="1"/>
  <c r="Z187" i="1"/>
  <c r="Z123" i="1"/>
  <c r="Z59" i="1"/>
  <c r="B4" i="15"/>
  <c r="Z37" i="1"/>
  <c r="Z29" i="1"/>
  <c r="Z43" i="1"/>
  <c r="Z35" i="1"/>
  <c r="Z27" i="1"/>
  <c r="Z34" i="1"/>
  <c r="Z26" i="1"/>
  <c r="Z41" i="1"/>
  <c r="Z33" i="1"/>
  <c r="Z25" i="1"/>
  <c r="Z39" i="1"/>
  <c r="Z31" i="1"/>
  <c r="R58" i="15"/>
  <c r="Z42" i="1" s="1"/>
  <c r="Z20" i="1"/>
  <c r="R50" i="15"/>
  <c r="Z16" i="1"/>
  <c r="R56" i="15"/>
  <c r="Z24" i="1" s="1"/>
  <c r="R57" i="15"/>
  <c r="Q5" i="15"/>
  <c r="R5" i="15" s="1"/>
  <c r="Q4" i="15"/>
  <c r="R49" i="15"/>
  <c r="U47" i="15"/>
  <c r="U27" i="15"/>
  <c r="U7" i="15"/>
  <c r="X75" i="7"/>
  <c r="U55" i="15" l="1"/>
  <c r="R14" i="15"/>
  <c r="R19" i="15"/>
  <c r="R11" i="15"/>
  <c r="U21" i="15"/>
  <c r="U20" i="15"/>
  <c r="U39" i="15"/>
  <c r="R48" i="15"/>
  <c r="U51" i="15"/>
  <c r="U43" i="15"/>
  <c r="R40" i="15"/>
  <c r="R42" i="15"/>
  <c r="U59" i="15"/>
  <c r="R6" i="15"/>
  <c r="U13" i="15"/>
  <c r="U12" i="15"/>
  <c r="R60" i="15"/>
  <c r="U33" i="15"/>
  <c r="Z38" i="1"/>
  <c r="R30" i="15"/>
  <c r="R54" i="15"/>
  <c r="Z22" i="1" s="1"/>
  <c r="U17" i="15"/>
  <c r="U23" i="15"/>
  <c r="R41" i="15"/>
  <c r="R18" i="15"/>
  <c r="U61" i="15"/>
  <c r="R8" i="15"/>
  <c r="R29" i="15"/>
  <c r="U31" i="15"/>
  <c r="Z14" i="1"/>
  <c r="R45" i="15"/>
  <c r="R46" i="15"/>
  <c r="R32" i="15"/>
  <c r="R44" i="15"/>
  <c r="U38" i="15"/>
  <c r="R34" i="15"/>
  <c r="R28" i="15"/>
  <c r="U16" i="15"/>
  <c r="U52" i="15"/>
  <c r="R22" i="15"/>
  <c r="Z19" i="1" s="1"/>
  <c r="R62" i="15"/>
  <c r="R35" i="15"/>
  <c r="U25" i="15"/>
  <c r="R36" i="15"/>
  <c r="R26" i="15"/>
  <c r="R10" i="15"/>
  <c r="Z15" i="1" s="1"/>
  <c r="R9" i="15"/>
  <c r="U15" i="15"/>
  <c r="U53" i="15"/>
  <c r="R37" i="15"/>
  <c r="Z13" i="1"/>
  <c r="Z11" i="1"/>
  <c r="Z23" i="1"/>
  <c r="Z12" i="1"/>
  <c r="Z44" i="1"/>
  <c r="Z32" i="1"/>
  <c r="Z40" i="1"/>
  <c r="Z36" i="1"/>
  <c r="U5" i="15"/>
  <c r="R4" i="15"/>
  <c r="E549" i="15"/>
  <c r="E460" i="15"/>
  <c r="E81" i="15"/>
  <c r="E614" i="15"/>
  <c r="E551" i="15"/>
  <c r="E550" i="15"/>
  <c r="E552" i="15"/>
  <c r="E546" i="15"/>
  <c r="E545" i="15"/>
  <c r="E547" i="15"/>
  <c r="E538" i="15"/>
  <c r="E534" i="15"/>
  <c r="E533" i="15"/>
  <c r="E535" i="15"/>
  <c r="E531" i="15"/>
  <c r="E530" i="15"/>
  <c r="E532" i="15"/>
  <c r="E528" i="15"/>
  <c r="E529" i="15"/>
  <c r="E365" i="15"/>
  <c r="X106" i="7"/>
  <c r="X95" i="7"/>
  <c r="X94" i="7"/>
  <c r="X93" i="7"/>
  <c r="X92" i="7"/>
  <c r="X91" i="7"/>
  <c r="X90" i="7"/>
  <c r="X89" i="7"/>
  <c r="X88" i="7"/>
  <c r="X87" i="7"/>
  <c r="X86" i="7"/>
  <c r="X85" i="7"/>
  <c r="X84" i="7"/>
  <c r="X83" i="7"/>
  <c r="X82" i="7"/>
  <c r="X81" i="7"/>
  <c r="X80" i="7"/>
  <c r="X79" i="7"/>
  <c r="X78" i="7"/>
  <c r="X77" i="7"/>
  <c r="X76" i="7"/>
  <c r="X74" i="7"/>
  <c r="X73" i="7"/>
  <c r="X72" i="7"/>
  <c r="X67" i="7"/>
  <c r="X68" i="7"/>
  <c r="CF86" i="1"/>
  <c r="CF87" i="1"/>
  <c r="CF88" i="1"/>
  <c r="CF89" i="1"/>
  <c r="CF90" i="1"/>
  <c r="CF91" i="1"/>
  <c r="CF92" i="1"/>
  <c r="CF93" i="1"/>
  <c r="CF94" i="1"/>
  <c r="CF95" i="1"/>
  <c r="CF96" i="1"/>
  <c r="CF97" i="1"/>
  <c r="CF98" i="1"/>
  <c r="CF99" i="1"/>
  <c r="CF100" i="1"/>
  <c r="CF101" i="1"/>
  <c r="CF102" i="1"/>
  <c r="CF103" i="1"/>
  <c r="CF104" i="1"/>
  <c r="CF105" i="1"/>
  <c r="CF106" i="1"/>
  <c r="CF107" i="1"/>
  <c r="CF108" i="1"/>
  <c r="CF109" i="1"/>
  <c r="CF110" i="1"/>
  <c r="CF111" i="1"/>
  <c r="CF112" i="1"/>
  <c r="CF113" i="1"/>
  <c r="CF114" i="1"/>
  <c r="CF115" i="1"/>
  <c r="CF116" i="1"/>
  <c r="CF117" i="1"/>
  <c r="CF118" i="1"/>
  <c r="CF119" i="1"/>
  <c r="CF120" i="1"/>
  <c r="CF121" i="1"/>
  <c r="CF122" i="1"/>
  <c r="CF123" i="1"/>
  <c r="CF124" i="1"/>
  <c r="CF125" i="1"/>
  <c r="CF126" i="1"/>
  <c r="CF127" i="1"/>
  <c r="CF128" i="1"/>
  <c r="CF129" i="1"/>
  <c r="CF130" i="1"/>
  <c r="CF131" i="1"/>
  <c r="CF132" i="1"/>
  <c r="CF133" i="1"/>
  <c r="CF134" i="1"/>
  <c r="CF135" i="1"/>
  <c r="CF136" i="1"/>
  <c r="CF137" i="1"/>
  <c r="CF138" i="1"/>
  <c r="CF139" i="1"/>
  <c r="CF140" i="1"/>
  <c r="CF141" i="1"/>
  <c r="CF142" i="1"/>
  <c r="CF143" i="1"/>
  <c r="CF144" i="1"/>
  <c r="CF145" i="1"/>
  <c r="CF146" i="1"/>
  <c r="CF147" i="1"/>
  <c r="CF148" i="1"/>
  <c r="CF149" i="1"/>
  <c r="CF150" i="1"/>
  <c r="CF151" i="1"/>
  <c r="CF152" i="1"/>
  <c r="CF153" i="1"/>
  <c r="CF154" i="1"/>
  <c r="CF155" i="1"/>
  <c r="CF156" i="1"/>
  <c r="CF157" i="1"/>
  <c r="CF158" i="1"/>
  <c r="CF159" i="1"/>
  <c r="CF160" i="1"/>
  <c r="CF161" i="1"/>
  <c r="CF162" i="1"/>
  <c r="CF163" i="1"/>
  <c r="CF164" i="1"/>
  <c r="CF165" i="1"/>
  <c r="CF166" i="1"/>
  <c r="CF167" i="1"/>
  <c r="CF168" i="1"/>
  <c r="CF169" i="1"/>
  <c r="CF170" i="1"/>
  <c r="CF171" i="1"/>
  <c r="CF172" i="1"/>
  <c r="CF173" i="1"/>
  <c r="CF174" i="1"/>
  <c r="CF175" i="1"/>
  <c r="CF176" i="1"/>
  <c r="CF177" i="1"/>
  <c r="CF178" i="1"/>
  <c r="CF179" i="1"/>
  <c r="CF180" i="1"/>
  <c r="CF181" i="1"/>
  <c r="CF182" i="1"/>
  <c r="CF183" i="1"/>
  <c r="CF184" i="1"/>
  <c r="CF185" i="1"/>
  <c r="CF186" i="1"/>
  <c r="CF187" i="1"/>
  <c r="CF188" i="1"/>
  <c r="CF189" i="1"/>
  <c r="CF190" i="1"/>
  <c r="CF191" i="1"/>
  <c r="CF192" i="1"/>
  <c r="CF193" i="1"/>
  <c r="CF194" i="1"/>
  <c r="CF195" i="1"/>
  <c r="CF196" i="1"/>
  <c r="CF197" i="1"/>
  <c r="CF198" i="1"/>
  <c r="CF199" i="1"/>
  <c r="CF200" i="1"/>
  <c r="CF201" i="1"/>
  <c r="CF202" i="1"/>
  <c r="CF203" i="1"/>
  <c r="CF204" i="1"/>
  <c r="CF205" i="1"/>
  <c r="CF206" i="1"/>
  <c r="CF207" i="1"/>
  <c r="CF208" i="1"/>
  <c r="CF209" i="1"/>
  <c r="CF210" i="1"/>
  <c r="CF211" i="1"/>
  <c r="CF212" i="1"/>
  <c r="CF213" i="1"/>
  <c r="CF214" i="1"/>
  <c r="CF215" i="1"/>
  <c r="CF216" i="1"/>
  <c r="CF217" i="1"/>
  <c r="CF218" i="1"/>
  <c r="CF219" i="1"/>
  <c r="CF220" i="1"/>
  <c r="CF221" i="1"/>
  <c r="CF222" i="1"/>
  <c r="CF223" i="1"/>
  <c r="CF224" i="1"/>
  <c r="CF225" i="1"/>
  <c r="CF226" i="1"/>
  <c r="CF227" i="1"/>
  <c r="CF228" i="1"/>
  <c r="CF229" i="1"/>
  <c r="CF230" i="1"/>
  <c r="CF231" i="1"/>
  <c r="CF232" i="1"/>
  <c r="CF233" i="1"/>
  <c r="CF234" i="1"/>
  <c r="CF235" i="1"/>
  <c r="CF236" i="1"/>
  <c r="CF237" i="1"/>
  <c r="CF238" i="1"/>
  <c r="CF239" i="1"/>
  <c r="CF240" i="1"/>
  <c r="CF241" i="1"/>
  <c r="CF242" i="1"/>
  <c r="CF243" i="1"/>
  <c r="CF244" i="1"/>
  <c r="CF245" i="1"/>
  <c r="CF246" i="1"/>
  <c r="CF247" i="1"/>
  <c r="CF248" i="1"/>
  <c r="CF249" i="1"/>
  <c r="CF250" i="1"/>
  <c r="CF251" i="1"/>
  <c r="CF252" i="1"/>
  <c r="CF253" i="1"/>
  <c r="CF254" i="1"/>
  <c r="CF255" i="1"/>
  <c r="CF256" i="1"/>
  <c r="CF257" i="1"/>
  <c r="CF258" i="1"/>
  <c r="CF259" i="1"/>
  <c r="CF260" i="1"/>
  <c r="CF261" i="1"/>
  <c r="CF262" i="1"/>
  <c r="CF263" i="1"/>
  <c r="CF264" i="1"/>
  <c r="CF265" i="1"/>
  <c r="CF266" i="1"/>
  <c r="CF267" i="1"/>
  <c r="CF268" i="1"/>
  <c r="CF269" i="1"/>
  <c r="CF270" i="1"/>
  <c r="CF271" i="1"/>
  <c r="CF272" i="1"/>
  <c r="CF273" i="1"/>
  <c r="CF274" i="1"/>
  <c r="CF275" i="1"/>
  <c r="CF276" i="1"/>
  <c r="CF277" i="1"/>
  <c r="CF278" i="1"/>
  <c r="CF279" i="1"/>
  <c r="CF280" i="1"/>
  <c r="CF281" i="1"/>
  <c r="CF282" i="1"/>
  <c r="CF283" i="1"/>
  <c r="CF284" i="1"/>
  <c r="CF285" i="1"/>
  <c r="CF286" i="1"/>
  <c r="CF287" i="1"/>
  <c r="CF288" i="1"/>
  <c r="CF289" i="1"/>
  <c r="CF290" i="1"/>
  <c r="CF291" i="1"/>
  <c r="CF292" i="1"/>
  <c r="CF293" i="1"/>
  <c r="CF294" i="1"/>
  <c r="CF295" i="1"/>
  <c r="CF296" i="1"/>
  <c r="CF297" i="1"/>
  <c r="CF298" i="1"/>
  <c r="CF299" i="1"/>
  <c r="CF300" i="1"/>
  <c r="CF301" i="1"/>
  <c r="CF302" i="1"/>
  <c r="CF303" i="1"/>
  <c r="CF304" i="1"/>
  <c r="CF305" i="1"/>
  <c r="CF306" i="1"/>
  <c r="CF307" i="1"/>
  <c r="CF308" i="1"/>
  <c r="CF309" i="1"/>
  <c r="CF310" i="1"/>
  <c r="CF311" i="1"/>
  <c r="CF312" i="1"/>
  <c r="CF313" i="1"/>
  <c r="CF314" i="1"/>
  <c r="CF315" i="1"/>
  <c r="CF316" i="1"/>
  <c r="CF317" i="1"/>
  <c r="CF318" i="1"/>
  <c r="CF319" i="1"/>
  <c r="CF320" i="1"/>
  <c r="CF321" i="1"/>
  <c r="CF322" i="1"/>
  <c r="CF323" i="1"/>
  <c r="CF324" i="1"/>
  <c r="CF325" i="1"/>
  <c r="CF326" i="1"/>
  <c r="CF327" i="1"/>
  <c r="CF328" i="1"/>
  <c r="CF329" i="1"/>
  <c r="CF330" i="1"/>
  <c r="CF331" i="1"/>
  <c r="CF332" i="1"/>
  <c r="CF333" i="1"/>
  <c r="CF334" i="1"/>
  <c r="CF335" i="1"/>
  <c r="CF336" i="1"/>
  <c r="CF337" i="1"/>
  <c r="CF338" i="1"/>
  <c r="CF339" i="1"/>
  <c r="CF340" i="1"/>
  <c r="CF341" i="1"/>
  <c r="CF342" i="1"/>
  <c r="CF343" i="1"/>
  <c r="CF344" i="1"/>
  <c r="CF345" i="1"/>
  <c r="CF346" i="1"/>
  <c r="CF347" i="1"/>
  <c r="CF348" i="1"/>
  <c r="CF349" i="1"/>
  <c r="CF350" i="1"/>
  <c r="CF351" i="1"/>
  <c r="CF352" i="1"/>
  <c r="CF353" i="1"/>
  <c r="CF354" i="1"/>
  <c r="CF355" i="1"/>
  <c r="CF356" i="1"/>
  <c r="CF357" i="1"/>
  <c r="CF358" i="1"/>
  <c r="CF359" i="1"/>
  <c r="CF360" i="1"/>
  <c r="CF361" i="1"/>
  <c r="CF362" i="1"/>
  <c r="CF363" i="1"/>
  <c r="CF364" i="1"/>
  <c r="CF365" i="1"/>
  <c r="CF366" i="1"/>
  <c r="CF367" i="1"/>
  <c r="CF368" i="1"/>
  <c r="CF369" i="1"/>
  <c r="CF370" i="1"/>
  <c r="CF371" i="1"/>
  <c r="CF372" i="1"/>
  <c r="CF373" i="1"/>
  <c r="CF374" i="1"/>
  <c r="CF375" i="1"/>
  <c r="CF376" i="1"/>
  <c r="CF377" i="1"/>
  <c r="CF378" i="1"/>
  <c r="CF379" i="1"/>
  <c r="CF380" i="1"/>
  <c r="CF381" i="1"/>
  <c r="CF382" i="1"/>
  <c r="CF383" i="1"/>
  <c r="CF384" i="1"/>
  <c r="CF385" i="1"/>
  <c r="CF386" i="1"/>
  <c r="CF387" i="1"/>
  <c r="CF388" i="1"/>
  <c r="CF389" i="1"/>
  <c r="CF390" i="1"/>
  <c r="CF391" i="1"/>
  <c r="CF392" i="1"/>
  <c r="CF393" i="1"/>
  <c r="CF394" i="1"/>
  <c r="CF395" i="1"/>
  <c r="CF396" i="1"/>
  <c r="CF397" i="1"/>
  <c r="CF398" i="1"/>
  <c r="CF399" i="1"/>
  <c r="CF400" i="1"/>
  <c r="CF401" i="1"/>
  <c r="CF402" i="1"/>
  <c r="CF403" i="1"/>
  <c r="CF404" i="1"/>
  <c r="CF405" i="1"/>
  <c r="CF406" i="1"/>
  <c r="CF407" i="1"/>
  <c r="CF408" i="1"/>
  <c r="CF409" i="1"/>
  <c r="CF410" i="1"/>
  <c r="CF411" i="1"/>
  <c r="CF412" i="1"/>
  <c r="CF413" i="1"/>
  <c r="CF414" i="1"/>
  <c r="CF415" i="1"/>
  <c r="CF416" i="1"/>
  <c r="CF417" i="1"/>
  <c r="CF418" i="1"/>
  <c r="CF419" i="1"/>
  <c r="CF420" i="1"/>
  <c r="CF421" i="1"/>
  <c r="CF422" i="1"/>
  <c r="CF423" i="1"/>
  <c r="CF424" i="1"/>
  <c r="CF425" i="1"/>
  <c r="CF426" i="1"/>
  <c r="CF427" i="1"/>
  <c r="CF428" i="1"/>
  <c r="CF429" i="1"/>
  <c r="CF430" i="1"/>
  <c r="CF431" i="1"/>
  <c r="CF432" i="1"/>
  <c r="CF433" i="1"/>
  <c r="CF434" i="1"/>
  <c r="CF435" i="1"/>
  <c r="CF436" i="1"/>
  <c r="CF437" i="1"/>
  <c r="CF438" i="1"/>
  <c r="CF439" i="1"/>
  <c r="CF440" i="1"/>
  <c r="CF441" i="1"/>
  <c r="CF442" i="1"/>
  <c r="CF443" i="1"/>
  <c r="CF444" i="1"/>
  <c r="CF445" i="1"/>
  <c r="CF446" i="1"/>
  <c r="CF447" i="1"/>
  <c r="CF448" i="1"/>
  <c r="CF449" i="1"/>
  <c r="CF450" i="1"/>
  <c r="CF451" i="1"/>
  <c r="CF452" i="1"/>
  <c r="CF453" i="1"/>
  <c r="CF454" i="1"/>
  <c r="CF455" i="1"/>
  <c r="CF456" i="1"/>
  <c r="CF457" i="1"/>
  <c r="CF458" i="1"/>
  <c r="CF459" i="1"/>
  <c r="CF460" i="1"/>
  <c r="CF461" i="1"/>
  <c r="CF462" i="1"/>
  <c r="CF463" i="1"/>
  <c r="CF464" i="1"/>
  <c r="CF465" i="1"/>
  <c r="CF466" i="1"/>
  <c r="CF467" i="1"/>
  <c r="CF468" i="1"/>
  <c r="CF469" i="1"/>
  <c r="CF470" i="1"/>
  <c r="CF471" i="1"/>
  <c r="CF472" i="1"/>
  <c r="CF473" i="1"/>
  <c r="CF474" i="1"/>
  <c r="CF475" i="1"/>
  <c r="CF476" i="1"/>
  <c r="CF477" i="1"/>
  <c r="CF478" i="1"/>
  <c r="CF479" i="1"/>
  <c r="CF480" i="1"/>
  <c r="CF481" i="1"/>
  <c r="CF482" i="1"/>
  <c r="CF483" i="1"/>
  <c r="CF484" i="1"/>
  <c r="CF485" i="1"/>
  <c r="CF486" i="1"/>
  <c r="CF487" i="1"/>
  <c r="CF488" i="1"/>
  <c r="CF489" i="1"/>
  <c r="CF490" i="1"/>
  <c r="CF491" i="1"/>
  <c r="CF492" i="1"/>
  <c r="CF493" i="1"/>
  <c r="CF494" i="1"/>
  <c r="CF495" i="1"/>
  <c r="CF496" i="1"/>
  <c r="CF497" i="1"/>
  <c r="CF498" i="1"/>
  <c r="CF499" i="1"/>
  <c r="CF500" i="1"/>
  <c r="CF501" i="1"/>
  <c r="CF502" i="1"/>
  <c r="CF503" i="1"/>
  <c r="CF504" i="1"/>
  <c r="CF505" i="1"/>
  <c r="CF506" i="1"/>
  <c r="CF507" i="1"/>
  <c r="CF508" i="1"/>
  <c r="CF509" i="1"/>
  <c r="CF510" i="1"/>
  <c r="CF511" i="1"/>
  <c r="CF512" i="1"/>
  <c r="CF513" i="1"/>
  <c r="CF514" i="1"/>
  <c r="CF515" i="1"/>
  <c r="CF516" i="1"/>
  <c r="CF517" i="1"/>
  <c r="CF518" i="1"/>
  <c r="CF519" i="1"/>
  <c r="CF520" i="1"/>
  <c r="CF521" i="1"/>
  <c r="CF522" i="1"/>
  <c r="CF523" i="1"/>
  <c r="CF524" i="1"/>
  <c r="CF525" i="1"/>
  <c r="CF526" i="1"/>
  <c r="CF527" i="1"/>
  <c r="CF528" i="1"/>
  <c r="CF529" i="1"/>
  <c r="CF530" i="1"/>
  <c r="CF531" i="1"/>
  <c r="CF532" i="1"/>
  <c r="CF533" i="1"/>
  <c r="CF534" i="1"/>
  <c r="CF535" i="1"/>
  <c r="CF536" i="1"/>
  <c r="CF537" i="1"/>
  <c r="CF538" i="1"/>
  <c r="CF539" i="1"/>
  <c r="CF540" i="1"/>
  <c r="CF541" i="1"/>
  <c r="CF542" i="1"/>
  <c r="CF543" i="1"/>
  <c r="CF544" i="1"/>
  <c r="CF545" i="1"/>
  <c r="CF546" i="1"/>
  <c r="CF547" i="1"/>
  <c r="CF548" i="1"/>
  <c r="CF549" i="1"/>
  <c r="CF550" i="1"/>
  <c r="CF551" i="1"/>
  <c r="CF552" i="1"/>
  <c r="CF553" i="1"/>
  <c r="CF554" i="1"/>
  <c r="CF555" i="1"/>
  <c r="CF556" i="1"/>
  <c r="CF557" i="1"/>
  <c r="CF558" i="1"/>
  <c r="CF559" i="1"/>
  <c r="CF560" i="1"/>
  <c r="CF561" i="1"/>
  <c r="CF562" i="1"/>
  <c r="CF563" i="1"/>
  <c r="CF564" i="1"/>
  <c r="CF565" i="1"/>
  <c r="CF566" i="1"/>
  <c r="CF567" i="1"/>
  <c r="CF568" i="1"/>
  <c r="CF569" i="1"/>
  <c r="CF570" i="1"/>
  <c r="CF571" i="1"/>
  <c r="CF572" i="1"/>
  <c r="CF573" i="1"/>
  <c r="CF574" i="1"/>
  <c r="CF575" i="1"/>
  <c r="CF576" i="1"/>
  <c r="CF577" i="1"/>
  <c r="CF578" i="1"/>
  <c r="CF579" i="1"/>
  <c r="CF580" i="1"/>
  <c r="CF581" i="1"/>
  <c r="CF582" i="1"/>
  <c r="CF583" i="1"/>
  <c r="CF584" i="1"/>
  <c r="CF585" i="1"/>
  <c r="CF586" i="1"/>
  <c r="CF587" i="1"/>
  <c r="CF588" i="1"/>
  <c r="CF589" i="1"/>
  <c r="CF590" i="1"/>
  <c r="CF591" i="1"/>
  <c r="CF592" i="1"/>
  <c r="CF593" i="1"/>
  <c r="CF594" i="1"/>
  <c r="CF595" i="1"/>
  <c r="CF596" i="1"/>
  <c r="CF597" i="1"/>
  <c r="CF598" i="1"/>
  <c r="CF599" i="1"/>
  <c r="CF600" i="1"/>
  <c r="CF601" i="1"/>
  <c r="CF602" i="1"/>
  <c r="CF603" i="1"/>
  <c r="CF604" i="1"/>
  <c r="CF605" i="1"/>
  <c r="CF606" i="1"/>
  <c r="CF607" i="1"/>
  <c r="CF608" i="1"/>
  <c r="CF609" i="1"/>
  <c r="CF610" i="1"/>
  <c r="CF611" i="1"/>
  <c r="CF612" i="1"/>
  <c r="CF613" i="1"/>
  <c r="CF614" i="1"/>
  <c r="CF615" i="1"/>
  <c r="CF616" i="1"/>
  <c r="CF617" i="1"/>
  <c r="CF618" i="1"/>
  <c r="CF619" i="1"/>
  <c r="CF620" i="1"/>
  <c r="CF621" i="1"/>
  <c r="CF622" i="1"/>
  <c r="CF623" i="1"/>
  <c r="CF624" i="1"/>
  <c r="CF625" i="1"/>
  <c r="CF626" i="1"/>
  <c r="CF627" i="1"/>
  <c r="CF628" i="1"/>
  <c r="CF629" i="1"/>
  <c r="CF630" i="1"/>
  <c r="CF631" i="1"/>
  <c r="CF632" i="1"/>
  <c r="CF633" i="1"/>
  <c r="CF634" i="1"/>
  <c r="CF635" i="1"/>
  <c r="CF636" i="1"/>
  <c r="CF637" i="1"/>
  <c r="CF638" i="1"/>
  <c r="CF639" i="1"/>
  <c r="CF640" i="1"/>
  <c r="CF641" i="1"/>
  <c r="CF642" i="1"/>
  <c r="CF643" i="1"/>
  <c r="CF644" i="1"/>
  <c r="CF645" i="1"/>
  <c r="CF646" i="1"/>
  <c r="CF647" i="1"/>
  <c r="CF648" i="1"/>
  <c r="CF649" i="1"/>
  <c r="CF650" i="1"/>
  <c r="CF651" i="1"/>
  <c r="CF652" i="1"/>
  <c r="CF653" i="1"/>
  <c r="CF654" i="1"/>
  <c r="CF655" i="1"/>
  <c r="CF656" i="1"/>
  <c r="CF657" i="1"/>
  <c r="CF658" i="1"/>
  <c r="CF659" i="1"/>
  <c r="CF660" i="1"/>
  <c r="CF661" i="1"/>
  <c r="CF662" i="1"/>
  <c r="CF663" i="1"/>
  <c r="CF664" i="1"/>
  <c r="CF665" i="1"/>
  <c r="CF666" i="1"/>
  <c r="CF667" i="1"/>
  <c r="CF668" i="1"/>
  <c r="CF669" i="1"/>
  <c r="CF670" i="1"/>
  <c r="CF671" i="1"/>
  <c r="CF672" i="1"/>
  <c r="CF673" i="1"/>
  <c r="CF674" i="1"/>
  <c r="CF675" i="1"/>
  <c r="CF676" i="1"/>
  <c r="CF677" i="1"/>
  <c r="CF678" i="1"/>
  <c r="CF679" i="1"/>
  <c r="CF680" i="1"/>
  <c r="CF681" i="1"/>
  <c r="CF682" i="1"/>
  <c r="CF683" i="1"/>
  <c r="CF684" i="1"/>
  <c r="CF685" i="1"/>
  <c r="CF686" i="1"/>
  <c r="CF687" i="1"/>
  <c r="CF688" i="1"/>
  <c r="CF689" i="1"/>
  <c r="CF690" i="1"/>
  <c r="CF691" i="1"/>
  <c r="CF692" i="1"/>
  <c r="CF693" i="1"/>
  <c r="CF694" i="1"/>
  <c r="CF695" i="1"/>
  <c r="CF696" i="1"/>
  <c r="CF697" i="1"/>
  <c r="CF698" i="1"/>
  <c r="CF699" i="1"/>
  <c r="CF700" i="1"/>
  <c r="CF701" i="1"/>
  <c r="CF702" i="1"/>
  <c r="CF703" i="1"/>
  <c r="CF704" i="1"/>
  <c r="CF705" i="1"/>
  <c r="CF706" i="1"/>
  <c r="CF707" i="1"/>
  <c r="CF708" i="1"/>
  <c r="CF709" i="1"/>
  <c r="CF710" i="1"/>
  <c r="CF711" i="1"/>
  <c r="CF712" i="1"/>
  <c r="CF713" i="1"/>
  <c r="CF714" i="1"/>
  <c r="CF715" i="1"/>
  <c r="CF716" i="1"/>
  <c r="CF717" i="1"/>
  <c r="CF718" i="1"/>
  <c r="CF719" i="1"/>
  <c r="CF720" i="1"/>
  <c r="CF721" i="1"/>
  <c r="CF722" i="1"/>
  <c r="CF723" i="1"/>
  <c r="CF724" i="1"/>
  <c r="CF725" i="1"/>
  <c r="CF726" i="1"/>
  <c r="CF727" i="1"/>
  <c r="CF728" i="1"/>
  <c r="CF729" i="1"/>
  <c r="CF730" i="1"/>
  <c r="CF731" i="1"/>
  <c r="CF732" i="1"/>
  <c r="CF733" i="1"/>
  <c r="CF734" i="1"/>
  <c r="CF735" i="1"/>
  <c r="CF736" i="1"/>
  <c r="CF737" i="1"/>
  <c r="CF738" i="1"/>
  <c r="CF739" i="1"/>
  <c r="CF740" i="1"/>
  <c r="CF741" i="1"/>
  <c r="CF742" i="1"/>
  <c r="CF743" i="1"/>
  <c r="CF744" i="1"/>
  <c r="CF745" i="1"/>
  <c r="CF746" i="1"/>
  <c r="CF747" i="1"/>
  <c r="CF748" i="1"/>
  <c r="CF749" i="1"/>
  <c r="CF750" i="1"/>
  <c r="CF751" i="1"/>
  <c r="CF752" i="1"/>
  <c r="CF753" i="1"/>
  <c r="CF754" i="1"/>
  <c r="CF755" i="1"/>
  <c r="CF756" i="1"/>
  <c r="CF757" i="1"/>
  <c r="CF758" i="1"/>
  <c r="CF759" i="1"/>
  <c r="CF760" i="1"/>
  <c r="CF761" i="1"/>
  <c r="CF762" i="1"/>
  <c r="CF763" i="1"/>
  <c r="CF764" i="1"/>
  <c r="CF765" i="1"/>
  <c r="CF766" i="1"/>
  <c r="CF767" i="1"/>
  <c r="CF768" i="1"/>
  <c r="CF769" i="1"/>
  <c r="CF770" i="1"/>
  <c r="CF771" i="1"/>
  <c r="CF772" i="1"/>
  <c r="CF773" i="1"/>
  <c r="CF774" i="1"/>
  <c r="CF775" i="1"/>
  <c r="CF776" i="1"/>
  <c r="CF777" i="1"/>
  <c r="CF778" i="1"/>
  <c r="CF779" i="1"/>
  <c r="CF780" i="1"/>
  <c r="CF781" i="1"/>
  <c r="CF782" i="1"/>
  <c r="CF783" i="1"/>
  <c r="CF784" i="1"/>
  <c r="CF785" i="1"/>
  <c r="CF786" i="1"/>
  <c r="CF787" i="1"/>
  <c r="CF788" i="1"/>
  <c r="CF789" i="1"/>
  <c r="CF790" i="1"/>
  <c r="CF791" i="1"/>
  <c r="CF792" i="1"/>
  <c r="CF793" i="1"/>
  <c r="CF794" i="1"/>
  <c r="CF795" i="1"/>
  <c r="CF796" i="1"/>
  <c r="CF797" i="1"/>
  <c r="CF798" i="1"/>
  <c r="CF799" i="1"/>
  <c r="CF800" i="1"/>
  <c r="CF801" i="1"/>
  <c r="CF802" i="1"/>
  <c r="CF803" i="1"/>
  <c r="CF804" i="1"/>
  <c r="CF805" i="1"/>
  <c r="CF806" i="1"/>
  <c r="CF807" i="1"/>
  <c r="CF808" i="1"/>
  <c r="CF809" i="1"/>
  <c r="CF810" i="1"/>
  <c r="CF811" i="1"/>
  <c r="CF812" i="1"/>
  <c r="CF813" i="1"/>
  <c r="CF814" i="1"/>
  <c r="CF815" i="1"/>
  <c r="CF816" i="1"/>
  <c r="CF817" i="1"/>
  <c r="CF818" i="1"/>
  <c r="CF819" i="1"/>
  <c r="CF820" i="1"/>
  <c r="CF821" i="1"/>
  <c r="CF822" i="1"/>
  <c r="CF823" i="1"/>
  <c r="CF824" i="1"/>
  <c r="CF825" i="1"/>
  <c r="CF826" i="1"/>
  <c r="CF827" i="1"/>
  <c r="CF828" i="1"/>
  <c r="CF829" i="1"/>
  <c r="CF830" i="1"/>
  <c r="CF831" i="1"/>
  <c r="CF832" i="1"/>
  <c r="CF833" i="1"/>
  <c r="CF834" i="1"/>
  <c r="CF835" i="1"/>
  <c r="CF836" i="1"/>
  <c r="CF837" i="1"/>
  <c r="CF838" i="1"/>
  <c r="CF839" i="1"/>
  <c r="CF840" i="1"/>
  <c r="CF841" i="1"/>
  <c r="CF842" i="1"/>
  <c r="CF843" i="1"/>
  <c r="CF844" i="1"/>
  <c r="CF845" i="1"/>
  <c r="CF846" i="1"/>
  <c r="CF847" i="1"/>
  <c r="CF848" i="1"/>
  <c r="CF849" i="1"/>
  <c r="CF850" i="1"/>
  <c r="CF851" i="1"/>
  <c r="CF852" i="1"/>
  <c r="CF853" i="1"/>
  <c r="CF854" i="1"/>
  <c r="CF855" i="1"/>
  <c r="CF856" i="1"/>
  <c r="CF857" i="1"/>
  <c r="CF858" i="1"/>
  <c r="CF859" i="1"/>
  <c r="CF860" i="1"/>
  <c r="CF861" i="1"/>
  <c r="CF862" i="1"/>
  <c r="CF863" i="1"/>
  <c r="CF864" i="1"/>
  <c r="CF865" i="1"/>
  <c r="CF866" i="1"/>
  <c r="CF867" i="1"/>
  <c r="CF868" i="1"/>
  <c r="CF869" i="1"/>
  <c r="CF870" i="1"/>
  <c r="CF871" i="1"/>
  <c r="CF872" i="1"/>
  <c r="CF873" i="1"/>
  <c r="CF874" i="1"/>
  <c r="CF875" i="1"/>
  <c r="CF876" i="1"/>
  <c r="CF877" i="1"/>
  <c r="CF878" i="1"/>
  <c r="CF879" i="1"/>
  <c r="CF880" i="1"/>
  <c r="CF881" i="1"/>
  <c r="CF882" i="1"/>
  <c r="CF883" i="1"/>
  <c r="CF884" i="1"/>
  <c r="CF885" i="1"/>
  <c r="CF886" i="1"/>
  <c r="CF887" i="1"/>
  <c r="CF888" i="1"/>
  <c r="CF889" i="1"/>
  <c r="CF890" i="1"/>
  <c r="CF891" i="1"/>
  <c r="CF892" i="1"/>
  <c r="CF893" i="1"/>
  <c r="CF894" i="1"/>
  <c r="CF895" i="1"/>
  <c r="CF896" i="1"/>
  <c r="CF897" i="1"/>
  <c r="CF898" i="1"/>
  <c r="CF899" i="1"/>
  <c r="CF900" i="1"/>
  <c r="CF901" i="1"/>
  <c r="CF902" i="1"/>
  <c r="CF903" i="1"/>
  <c r="CF904" i="1"/>
  <c r="CF905" i="1"/>
  <c r="CF906" i="1"/>
  <c r="CF907" i="1"/>
  <c r="CF908" i="1"/>
  <c r="CF909" i="1"/>
  <c r="CF910" i="1"/>
  <c r="CF911" i="1"/>
  <c r="CF912" i="1"/>
  <c r="CF913" i="1"/>
  <c r="CF914" i="1"/>
  <c r="CF915" i="1"/>
  <c r="CF916" i="1"/>
  <c r="CF917" i="1"/>
  <c r="CF918" i="1"/>
  <c r="CF919" i="1"/>
  <c r="CF920" i="1"/>
  <c r="CF921" i="1"/>
  <c r="CF922" i="1"/>
  <c r="CF923" i="1"/>
  <c r="CF924" i="1"/>
  <c r="CF925" i="1"/>
  <c r="CF926" i="1"/>
  <c r="CF927" i="1"/>
  <c r="CF928" i="1"/>
  <c r="CF929" i="1"/>
  <c r="CF930" i="1"/>
  <c r="CF931" i="1"/>
  <c r="CF932" i="1"/>
  <c r="CF933" i="1"/>
  <c r="CF934" i="1"/>
  <c r="CF935" i="1"/>
  <c r="CF936" i="1"/>
  <c r="CF937" i="1"/>
  <c r="CF938" i="1"/>
  <c r="CF939" i="1"/>
  <c r="CF940" i="1"/>
  <c r="CF941" i="1"/>
  <c r="CF942" i="1"/>
  <c r="CF943" i="1"/>
  <c r="CF944" i="1"/>
  <c r="CF945" i="1"/>
  <c r="CF946" i="1"/>
  <c r="CF947" i="1"/>
  <c r="CF948" i="1"/>
  <c r="CF949" i="1"/>
  <c r="CF950" i="1"/>
  <c r="CF951" i="1"/>
  <c r="CF952" i="1"/>
  <c r="CF953" i="1"/>
  <c r="CF954" i="1"/>
  <c r="CF955" i="1"/>
  <c r="CF956" i="1"/>
  <c r="CF957" i="1"/>
  <c r="CF958" i="1"/>
  <c r="CF959" i="1"/>
  <c r="CF960" i="1"/>
  <c r="CF961" i="1"/>
  <c r="CF962" i="1"/>
  <c r="CF963" i="1"/>
  <c r="CF964" i="1"/>
  <c r="CF965" i="1"/>
  <c r="CF966" i="1"/>
  <c r="CF967" i="1"/>
  <c r="CF968" i="1"/>
  <c r="CF969" i="1"/>
  <c r="CF970" i="1"/>
  <c r="CF971" i="1"/>
  <c r="CF972" i="1"/>
  <c r="CF973" i="1"/>
  <c r="CF974" i="1"/>
  <c r="CF975" i="1"/>
  <c r="CF976" i="1"/>
  <c r="CF977" i="1"/>
  <c r="CF978" i="1"/>
  <c r="CF979" i="1"/>
  <c r="CF980" i="1"/>
  <c r="CF981" i="1"/>
  <c r="CF982" i="1"/>
  <c r="CF983" i="1"/>
  <c r="CF984" i="1"/>
  <c r="CF985" i="1"/>
  <c r="CF986" i="1"/>
  <c r="CF987" i="1"/>
  <c r="CF988" i="1"/>
  <c r="CF989" i="1"/>
  <c r="CF990" i="1"/>
  <c r="CF991" i="1"/>
  <c r="CF992" i="1"/>
  <c r="CF993" i="1"/>
  <c r="CF994" i="1"/>
  <c r="CF995" i="1"/>
  <c r="CF996" i="1"/>
  <c r="CF997" i="1"/>
  <c r="CF998" i="1"/>
  <c r="CF999" i="1"/>
  <c r="CF1000" i="1"/>
  <c r="CF1001" i="1"/>
  <c r="CF1002" i="1"/>
  <c r="CF1003" i="1"/>
  <c r="CF1004" i="1"/>
  <c r="CF1005" i="1"/>
  <c r="CF1006" i="1"/>
  <c r="CF1007" i="1"/>
  <c r="CF1008" i="1"/>
  <c r="CF1009" i="1"/>
  <c r="CF1010" i="1"/>
  <c r="CF1011" i="1"/>
  <c r="CF1012" i="1"/>
  <c r="CF1013" i="1"/>
  <c r="CF1014" i="1"/>
  <c r="CF1015" i="1"/>
  <c r="CF1016" i="1"/>
  <c r="CF1017" i="1"/>
  <c r="CF1018" i="1"/>
  <c r="CF1019" i="1"/>
  <c r="CF1020" i="1"/>
  <c r="CF1021" i="1"/>
  <c r="CF1022" i="1"/>
  <c r="CF1023" i="1"/>
  <c r="Z18" i="1" l="1"/>
  <c r="Z17" i="1"/>
  <c r="U4" i="15"/>
  <c r="CX14" i="1"/>
  <c r="DA14" i="1" s="1"/>
  <c r="DB14" i="1"/>
  <c r="DE14" i="1" s="1"/>
  <c r="CX15" i="1"/>
  <c r="DA15" i="1" s="1"/>
  <c r="DB15" i="1"/>
  <c r="CX16" i="1"/>
  <c r="DB16" i="1"/>
  <c r="DE16" i="1" s="1"/>
  <c r="CX17" i="1"/>
  <c r="DA17" i="1" s="1"/>
  <c r="DB17" i="1"/>
  <c r="DE17" i="1" s="1"/>
  <c r="CX18" i="1"/>
  <c r="DB18" i="1"/>
  <c r="DE18" i="1" s="1"/>
  <c r="CX19" i="1"/>
  <c r="DA19" i="1" s="1"/>
  <c r="CX20" i="1"/>
  <c r="DB20" i="1"/>
  <c r="CX21" i="1"/>
  <c r="DB21" i="1"/>
  <c r="CX22" i="1"/>
  <c r="DB22" i="1"/>
  <c r="DE22" i="1" s="1"/>
  <c r="CX23" i="1"/>
  <c r="DA23" i="1" s="1"/>
  <c r="DB23" i="1"/>
  <c r="CX24" i="1"/>
  <c r="DB24" i="1"/>
  <c r="CX25" i="1"/>
  <c r="DA25" i="1" s="1"/>
  <c r="DB25" i="1"/>
  <c r="DE25" i="1" s="1"/>
  <c r="CX26" i="1"/>
  <c r="DB26" i="1"/>
  <c r="DE26" i="1" s="1"/>
  <c r="CX27" i="1"/>
  <c r="DB27" i="1"/>
  <c r="DE27" i="1" s="1"/>
  <c r="CX28" i="1"/>
  <c r="DB28" i="1"/>
  <c r="DE28" i="1" s="1"/>
  <c r="CX29" i="1"/>
  <c r="DA29" i="1" s="1"/>
  <c r="DB29" i="1"/>
  <c r="DE29" i="1" s="1"/>
  <c r="CX30" i="1"/>
  <c r="DB30" i="1"/>
  <c r="CX31" i="1"/>
  <c r="DA31" i="1" s="1"/>
  <c r="DB31" i="1"/>
  <c r="CX32" i="1"/>
  <c r="DB32" i="1"/>
  <c r="CX33" i="1"/>
  <c r="DB33" i="1"/>
  <c r="DE33" i="1" s="1"/>
  <c r="CX34" i="1"/>
  <c r="DB34" i="1"/>
  <c r="DE34" i="1" s="1"/>
  <c r="CX35" i="1"/>
  <c r="DA35" i="1" s="1"/>
  <c r="DB35" i="1"/>
  <c r="DE35" i="1" s="1"/>
  <c r="CX36" i="1"/>
  <c r="DB36" i="1"/>
  <c r="DE36" i="1" s="1"/>
  <c r="CX37" i="1"/>
  <c r="DB37" i="1"/>
  <c r="DE37" i="1" s="1"/>
  <c r="CX38" i="1"/>
  <c r="DB38" i="1"/>
  <c r="DE38" i="1" s="1"/>
  <c r="CX39" i="1"/>
  <c r="DB39" i="1"/>
  <c r="CX40" i="1"/>
  <c r="DB40" i="1"/>
  <c r="CX41" i="1"/>
  <c r="DB41" i="1"/>
  <c r="DE41" i="1" s="1"/>
  <c r="CX42" i="1"/>
  <c r="DB42" i="1"/>
  <c r="DE42" i="1" s="1"/>
  <c r="CX43" i="1"/>
  <c r="DA43" i="1" s="1"/>
  <c r="DB43" i="1"/>
  <c r="CX44" i="1"/>
  <c r="DB44" i="1"/>
  <c r="CX45" i="1"/>
  <c r="DB45" i="1"/>
  <c r="DE45" i="1" s="1"/>
  <c r="CX46" i="1"/>
  <c r="DB46" i="1"/>
  <c r="CX47" i="1"/>
  <c r="DA47" i="1" s="1"/>
  <c r="DB47" i="1"/>
  <c r="DE47" i="1" s="1"/>
  <c r="CX48" i="1"/>
  <c r="DB48" i="1"/>
  <c r="CX49" i="1"/>
  <c r="DB49" i="1"/>
  <c r="DE49" i="1" s="1"/>
  <c r="CX50" i="1"/>
  <c r="DB50" i="1"/>
  <c r="DE50" i="1" s="1"/>
  <c r="CX51" i="1"/>
  <c r="DA51" i="1" s="1"/>
  <c r="DB51" i="1"/>
  <c r="CX52" i="1"/>
  <c r="DB52" i="1"/>
  <c r="CX53" i="1"/>
  <c r="DB53" i="1"/>
  <c r="CX54" i="1"/>
  <c r="DB54" i="1"/>
  <c r="CX55" i="1"/>
  <c r="DA55" i="1" s="1"/>
  <c r="DB55" i="1"/>
  <c r="CX56" i="1"/>
  <c r="DB56" i="1"/>
  <c r="CX57" i="1"/>
  <c r="DA57" i="1" s="1"/>
  <c r="DB57" i="1"/>
  <c r="DE57" i="1" s="1"/>
  <c r="CX58" i="1"/>
  <c r="DB58" i="1"/>
  <c r="DE58" i="1" s="1"/>
  <c r="CX59" i="1"/>
  <c r="DB59" i="1"/>
  <c r="CX60" i="1"/>
  <c r="DB60" i="1"/>
  <c r="CX61" i="1"/>
  <c r="DA61" i="1" s="1"/>
  <c r="DB61" i="1"/>
  <c r="DE61" i="1" s="1"/>
  <c r="CX62" i="1"/>
  <c r="DB62" i="1"/>
  <c r="CX63" i="1"/>
  <c r="DB63" i="1"/>
  <c r="DE63" i="1" s="1"/>
  <c r="CX64" i="1"/>
  <c r="DB64" i="1"/>
  <c r="DE64" i="1" s="1"/>
  <c r="CX65" i="1"/>
  <c r="DB65" i="1"/>
  <c r="DE65" i="1" s="1"/>
  <c r="CX66" i="1"/>
  <c r="DB66" i="1"/>
  <c r="DE66" i="1" s="1"/>
  <c r="CX67" i="1"/>
  <c r="DB67" i="1"/>
  <c r="CX68" i="1"/>
  <c r="DB68" i="1"/>
  <c r="CX69" i="1"/>
  <c r="DB69" i="1"/>
  <c r="CX70" i="1"/>
  <c r="DB70" i="1"/>
  <c r="CX71" i="1"/>
  <c r="DA71" i="1" s="1"/>
  <c r="DB71" i="1"/>
  <c r="CX72" i="1"/>
  <c r="DB72" i="1"/>
  <c r="CX73" i="1"/>
  <c r="DB73" i="1"/>
  <c r="DE73" i="1" s="1"/>
  <c r="CX74" i="1"/>
  <c r="DB74" i="1"/>
  <c r="DE74" i="1" s="1"/>
  <c r="CX75" i="1"/>
  <c r="DB75" i="1"/>
  <c r="CX76" i="1"/>
  <c r="DB76" i="1"/>
  <c r="CX77" i="1"/>
  <c r="DB77" i="1"/>
  <c r="CX78" i="1"/>
  <c r="DB78" i="1"/>
  <c r="CX79" i="1"/>
  <c r="DA79" i="1" s="1"/>
  <c r="DB79" i="1"/>
  <c r="CX80" i="1"/>
  <c r="DB80" i="1"/>
  <c r="CX81" i="1"/>
  <c r="DB81" i="1"/>
  <c r="DE81" i="1" s="1"/>
  <c r="CX82" i="1"/>
  <c r="DB82" i="1"/>
  <c r="DE82" i="1" s="1"/>
  <c r="CX83" i="1"/>
  <c r="DA83" i="1" s="1"/>
  <c r="DB83" i="1"/>
  <c r="CX84" i="1"/>
  <c r="DB84" i="1"/>
  <c r="CX85" i="1"/>
  <c r="DA85" i="1" s="1"/>
  <c r="DB85" i="1"/>
  <c r="CX86" i="1"/>
  <c r="DB86" i="1"/>
  <c r="DE86" i="1" s="1"/>
  <c r="CX87" i="1"/>
  <c r="DB87" i="1"/>
  <c r="DE87" i="1" s="1"/>
  <c r="CX88" i="1"/>
  <c r="DB88" i="1"/>
  <c r="DE88" i="1" s="1"/>
  <c r="CX89" i="1"/>
  <c r="DA89" i="1" s="1"/>
  <c r="DB89" i="1"/>
  <c r="CX90" i="1"/>
  <c r="DA90" i="1" s="1"/>
  <c r="DB90" i="1"/>
  <c r="CX91" i="1"/>
  <c r="DA91" i="1" s="1"/>
  <c r="DB91" i="1"/>
  <c r="DE91" i="1" s="1"/>
  <c r="CX92" i="1"/>
  <c r="DB92" i="1"/>
  <c r="DE92" i="1" s="1"/>
  <c r="CX93" i="1"/>
  <c r="DB93" i="1"/>
  <c r="CX94" i="1"/>
  <c r="DA94" i="1" s="1"/>
  <c r="DB94" i="1"/>
  <c r="DD94" i="1" s="1"/>
  <c r="CX95" i="1"/>
  <c r="DA95" i="1" s="1"/>
  <c r="DB95" i="1"/>
  <c r="DE95" i="1" s="1"/>
  <c r="CX96" i="1"/>
  <c r="CZ96" i="1" s="1"/>
  <c r="DB96" i="1"/>
  <c r="DE96" i="1" s="1"/>
  <c r="CX97" i="1"/>
  <c r="DA97" i="1" s="1"/>
  <c r="DB97" i="1"/>
  <c r="DE97" i="1" s="1"/>
  <c r="CX98" i="1"/>
  <c r="DA98" i="1" s="1"/>
  <c r="DB98" i="1"/>
  <c r="CX99" i="1"/>
  <c r="DA99" i="1" s="1"/>
  <c r="DB99" i="1"/>
  <c r="DE99" i="1" s="1"/>
  <c r="CX100" i="1"/>
  <c r="CZ100" i="1" s="1"/>
  <c r="DB100" i="1"/>
  <c r="DE100" i="1" s="1"/>
  <c r="CX101" i="1"/>
  <c r="DB101" i="1"/>
  <c r="DE101" i="1" s="1"/>
  <c r="CX102" i="1"/>
  <c r="DB102" i="1"/>
  <c r="CX103" i="1"/>
  <c r="DA103" i="1" s="1"/>
  <c r="DB103" i="1"/>
  <c r="DE103" i="1" s="1"/>
  <c r="CX104" i="1"/>
  <c r="DB104" i="1"/>
  <c r="CX105" i="1"/>
  <c r="DB105" i="1"/>
  <c r="CX106" i="1"/>
  <c r="DA106" i="1" s="1"/>
  <c r="DB106" i="1"/>
  <c r="CX107" i="1"/>
  <c r="DA107" i="1" s="1"/>
  <c r="DB107" i="1"/>
  <c r="DE107" i="1" s="1"/>
  <c r="CX108" i="1"/>
  <c r="DB108" i="1"/>
  <c r="DE108" i="1" s="1"/>
  <c r="CX109" i="1"/>
  <c r="DB109" i="1"/>
  <c r="CX110" i="1"/>
  <c r="DA110" i="1" s="1"/>
  <c r="DB110" i="1"/>
  <c r="CX111" i="1"/>
  <c r="DA111" i="1" s="1"/>
  <c r="DB111" i="1"/>
  <c r="DE111" i="1" s="1"/>
  <c r="CX112" i="1"/>
  <c r="DB112" i="1"/>
  <c r="DE112" i="1" s="1"/>
  <c r="CX113" i="1"/>
  <c r="DB113" i="1"/>
  <c r="CX114" i="1"/>
  <c r="DA114" i="1" s="1"/>
  <c r="DB114" i="1"/>
  <c r="DE114" i="1" s="1"/>
  <c r="CX115" i="1"/>
  <c r="DA115" i="1" s="1"/>
  <c r="DB115" i="1"/>
  <c r="DE115" i="1" s="1"/>
  <c r="CX116" i="1"/>
  <c r="CZ116" i="1" s="1"/>
  <c r="DB116" i="1"/>
  <c r="DE116" i="1" s="1"/>
  <c r="CX117" i="1"/>
  <c r="DB117" i="1"/>
  <c r="CX118" i="1"/>
  <c r="DA118" i="1" s="1"/>
  <c r="DB118" i="1"/>
  <c r="DD118" i="1" s="1"/>
  <c r="CX119" i="1"/>
  <c r="DA119" i="1" s="1"/>
  <c r="DB119" i="1"/>
  <c r="DE119" i="1" s="1"/>
  <c r="CX120" i="1"/>
  <c r="DB120" i="1"/>
  <c r="DE120" i="1" s="1"/>
  <c r="CX121" i="1"/>
  <c r="DB121" i="1"/>
  <c r="CX122" i="1"/>
  <c r="DA122" i="1" s="1"/>
  <c r="DB122" i="1"/>
  <c r="DE122" i="1" s="1"/>
  <c r="CX123" i="1"/>
  <c r="DB123" i="1"/>
  <c r="DE123" i="1" s="1"/>
  <c r="CX124" i="1"/>
  <c r="DB124" i="1"/>
  <c r="DE124" i="1" s="1"/>
  <c r="CX125" i="1"/>
  <c r="DB125" i="1"/>
  <c r="DE125" i="1" s="1"/>
  <c r="CX126" i="1"/>
  <c r="DA126" i="1" s="1"/>
  <c r="DB126" i="1"/>
  <c r="CX127" i="1"/>
  <c r="DA127" i="1" s="1"/>
  <c r="DB127" i="1"/>
  <c r="DE127" i="1" s="1"/>
  <c r="CX128" i="1"/>
  <c r="DB128" i="1"/>
  <c r="DE128" i="1" s="1"/>
  <c r="CX129" i="1"/>
  <c r="DB129" i="1"/>
  <c r="CX130" i="1"/>
  <c r="DA130" i="1" s="1"/>
  <c r="DB130" i="1"/>
  <c r="DE130" i="1" s="1"/>
  <c r="CX131" i="1"/>
  <c r="DA131" i="1" s="1"/>
  <c r="DB131" i="1"/>
  <c r="DE131" i="1" s="1"/>
  <c r="CX132" i="1"/>
  <c r="DB132" i="1"/>
  <c r="DE132" i="1" s="1"/>
  <c r="CX133" i="1"/>
  <c r="DB133" i="1"/>
  <c r="DE133" i="1" s="1"/>
  <c r="CX134" i="1"/>
  <c r="DA134" i="1" s="1"/>
  <c r="DB134" i="1"/>
  <c r="DD134" i="1" s="1"/>
  <c r="CX135" i="1"/>
  <c r="DA135" i="1" s="1"/>
  <c r="DB135" i="1"/>
  <c r="DE135" i="1" s="1"/>
  <c r="CX136" i="1"/>
  <c r="DB136" i="1"/>
  <c r="DE136" i="1" s="1"/>
  <c r="CX137" i="1"/>
  <c r="DB137" i="1"/>
  <c r="CX138" i="1"/>
  <c r="DA138" i="1" s="1"/>
  <c r="DB138" i="1"/>
  <c r="DE138" i="1" s="1"/>
  <c r="CX139" i="1"/>
  <c r="DA139" i="1" s="1"/>
  <c r="DB139" i="1"/>
  <c r="CX140" i="1"/>
  <c r="DA140" i="1" s="1"/>
  <c r="DB140" i="1"/>
  <c r="DE140" i="1" s="1"/>
  <c r="CX141" i="1"/>
  <c r="DB141" i="1"/>
  <c r="CX142" i="1"/>
  <c r="DA142" i="1" s="1"/>
  <c r="DB142" i="1"/>
  <c r="DE142" i="1" s="1"/>
  <c r="CX143" i="1"/>
  <c r="DA143" i="1" s="1"/>
  <c r="DB143" i="1"/>
  <c r="CX144" i="1"/>
  <c r="DA144" i="1" s="1"/>
  <c r="DB144" i="1"/>
  <c r="DE144" i="1" s="1"/>
  <c r="CX145" i="1"/>
  <c r="DB145" i="1"/>
  <c r="CX146" i="1"/>
  <c r="DA146" i="1" s="1"/>
  <c r="DB146" i="1"/>
  <c r="DE146" i="1" s="1"/>
  <c r="CX147" i="1"/>
  <c r="DA147" i="1" s="1"/>
  <c r="DB147" i="1"/>
  <c r="CX148" i="1"/>
  <c r="DA148" i="1" s="1"/>
  <c r="DB148" i="1"/>
  <c r="DE148" i="1" s="1"/>
  <c r="CX149" i="1"/>
  <c r="DB149" i="1"/>
  <c r="CX150" i="1"/>
  <c r="DA150" i="1" s="1"/>
  <c r="DB150" i="1"/>
  <c r="DE150" i="1" s="1"/>
  <c r="CX151" i="1"/>
  <c r="DA151" i="1" s="1"/>
  <c r="DB151" i="1"/>
  <c r="DD151" i="1" s="1"/>
  <c r="CX152" i="1"/>
  <c r="DA152" i="1" s="1"/>
  <c r="DB152" i="1"/>
  <c r="DE152" i="1" s="1"/>
  <c r="CX153" i="1"/>
  <c r="DB153" i="1"/>
  <c r="CX154" i="1"/>
  <c r="DA154" i="1" s="1"/>
  <c r="DB154" i="1"/>
  <c r="DE154" i="1" s="1"/>
  <c r="CX155" i="1"/>
  <c r="DA155" i="1" s="1"/>
  <c r="DB155" i="1"/>
  <c r="CX156" i="1"/>
  <c r="DA156" i="1" s="1"/>
  <c r="DB156" i="1"/>
  <c r="DE156" i="1" s="1"/>
  <c r="CX157" i="1"/>
  <c r="DB157" i="1"/>
  <c r="CX158" i="1"/>
  <c r="DA158" i="1" s="1"/>
  <c r="DB158" i="1"/>
  <c r="DE158" i="1" s="1"/>
  <c r="CX159" i="1"/>
  <c r="DA159" i="1" s="1"/>
  <c r="DB159" i="1"/>
  <c r="CX160" i="1"/>
  <c r="DA160" i="1" s="1"/>
  <c r="DB160" i="1"/>
  <c r="DE160" i="1" s="1"/>
  <c r="CX161" i="1"/>
  <c r="DB161" i="1"/>
  <c r="CX162" i="1"/>
  <c r="DA162" i="1" s="1"/>
  <c r="DB162" i="1"/>
  <c r="DE162" i="1" s="1"/>
  <c r="CX163" i="1"/>
  <c r="DA163" i="1" s="1"/>
  <c r="DB163" i="1"/>
  <c r="CX164" i="1"/>
  <c r="DA164" i="1" s="1"/>
  <c r="DB164" i="1"/>
  <c r="DE164" i="1" s="1"/>
  <c r="CX165" i="1"/>
  <c r="DB165" i="1"/>
  <c r="CX166" i="1"/>
  <c r="DA166" i="1" s="1"/>
  <c r="DB166" i="1"/>
  <c r="DE166" i="1" s="1"/>
  <c r="CX167" i="1"/>
  <c r="DA167" i="1" s="1"/>
  <c r="DB167" i="1"/>
  <c r="DD167" i="1" s="1"/>
  <c r="CX168" i="1"/>
  <c r="DA168" i="1" s="1"/>
  <c r="DB168" i="1"/>
  <c r="DE168" i="1" s="1"/>
  <c r="CX169" i="1"/>
  <c r="DB169" i="1"/>
  <c r="CX170" i="1"/>
  <c r="DA170" i="1" s="1"/>
  <c r="DB170" i="1"/>
  <c r="DE170" i="1" s="1"/>
  <c r="CX171" i="1"/>
  <c r="DA171" i="1" s="1"/>
  <c r="DB171" i="1"/>
  <c r="CX172" i="1"/>
  <c r="DA172" i="1" s="1"/>
  <c r="DB172" i="1"/>
  <c r="DE172" i="1" s="1"/>
  <c r="CX173" i="1"/>
  <c r="DB173" i="1"/>
  <c r="CX174" i="1"/>
  <c r="DA174" i="1" s="1"/>
  <c r="DB174" i="1"/>
  <c r="DE174" i="1" s="1"/>
  <c r="CX175" i="1"/>
  <c r="DA175" i="1" s="1"/>
  <c r="DB175" i="1"/>
  <c r="CX176" i="1"/>
  <c r="DA176" i="1" s="1"/>
  <c r="DB176" i="1"/>
  <c r="DE176" i="1" s="1"/>
  <c r="CX177" i="1"/>
  <c r="DB177" i="1"/>
  <c r="CX178" i="1"/>
  <c r="DA178" i="1" s="1"/>
  <c r="DB178" i="1"/>
  <c r="DE178" i="1" s="1"/>
  <c r="CX179" i="1"/>
  <c r="DA179" i="1" s="1"/>
  <c r="DB179" i="1"/>
  <c r="CX180" i="1"/>
  <c r="DA180" i="1" s="1"/>
  <c r="DB180" i="1"/>
  <c r="DE180" i="1" s="1"/>
  <c r="CX181" i="1"/>
  <c r="DB181" i="1"/>
  <c r="CX182" i="1"/>
  <c r="DA182" i="1" s="1"/>
  <c r="DB182" i="1"/>
  <c r="DE182" i="1" s="1"/>
  <c r="CX183" i="1"/>
  <c r="DA183" i="1" s="1"/>
  <c r="DB183" i="1"/>
  <c r="DD183" i="1" s="1"/>
  <c r="CX184" i="1"/>
  <c r="DA184" i="1" s="1"/>
  <c r="DB184" i="1"/>
  <c r="DE184" i="1" s="1"/>
  <c r="CX185" i="1"/>
  <c r="DB185" i="1"/>
  <c r="CX186" i="1"/>
  <c r="DA186" i="1" s="1"/>
  <c r="DB186" i="1"/>
  <c r="DE186" i="1" s="1"/>
  <c r="CX187" i="1"/>
  <c r="DA187" i="1" s="1"/>
  <c r="DB187" i="1"/>
  <c r="CX188" i="1"/>
  <c r="DA188" i="1" s="1"/>
  <c r="DB188" i="1"/>
  <c r="CX189" i="1"/>
  <c r="DB189" i="1"/>
  <c r="CX190" i="1"/>
  <c r="DA190" i="1" s="1"/>
  <c r="DB190" i="1"/>
  <c r="DE190" i="1" s="1"/>
  <c r="CX191" i="1"/>
  <c r="CZ191" i="1" s="1"/>
  <c r="DB191" i="1"/>
  <c r="DE191" i="1" s="1"/>
  <c r="CX192" i="1"/>
  <c r="DA192" i="1" s="1"/>
  <c r="DB192" i="1"/>
  <c r="CX193" i="1"/>
  <c r="DA193" i="1" s="1"/>
  <c r="DB193" i="1"/>
  <c r="CX194" i="1"/>
  <c r="DB194" i="1"/>
  <c r="DE194" i="1" s="1"/>
  <c r="CX195" i="1"/>
  <c r="DA195" i="1" s="1"/>
  <c r="DB195" i="1"/>
  <c r="CX196" i="1"/>
  <c r="DA196" i="1" s="1"/>
  <c r="DB196" i="1"/>
  <c r="CX197" i="1"/>
  <c r="DB197" i="1"/>
  <c r="CX198" i="1"/>
  <c r="DA198" i="1" s="1"/>
  <c r="DB198" i="1"/>
  <c r="DE198" i="1" s="1"/>
  <c r="CX199" i="1"/>
  <c r="DA199" i="1" s="1"/>
  <c r="DB199" i="1"/>
  <c r="DD199" i="1" s="1"/>
  <c r="CX200" i="1"/>
  <c r="DA200" i="1" s="1"/>
  <c r="DB200" i="1"/>
  <c r="DE200" i="1" s="1"/>
  <c r="CX201" i="1"/>
  <c r="DB201" i="1"/>
  <c r="DE201" i="1" s="1"/>
  <c r="CX202" i="1"/>
  <c r="DB202" i="1"/>
  <c r="DE202" i="1" s="1"/>
  <c r="CX203" i="1"/>
  <c r="DA203" i="1" s="1"/>
  <c r="DB203" i="1"/>
  <c r="CX204" i="1"/>
  <c r="DA204" i="1" s="1"/>
  <c r="DB204" i="1"/>
  <c r="CX205" i="1"/>
  <c r="DB205" i="1"/>
  <c r="CX206" i="1"/>
  <c r="DA206" i="1" s="1"/>
  <c r="DB206" i="1"/>
  <c r="DE206" i="1" s="1"/>
  <c r="CX207" i="1"/>
  <c r="DB207" i="1"/>
  <c r="CX208" i="1"/>
  <c r="DA208" i="1" s="1"/>
  <c r="DB208" i="1"/>
  <c r="CX209" i="1"/>
  <c r="DA209" i="1" s="1"/>
  <c r="DB209" i="1"/>
  <c r="CX210" i="1"/>
  <c r="DA210" i="1" s="1"/>
  <c r="DB210" i="1"/>
  <c r="DE210" i="1" s="1"/>
  <c r="CX211" i="1"/>
  <c r="DA211" i="1" s="1"/>
  <c r="DB211" i="1"/>
  <c r="DE211" i="1" s="1"/>
  <c r="CX212" i="1"/>
  <c r="DA212" i="1" s="1"/>
  <c r="DB212" i="1"/>
  <c r="CX213" i="1"/>
  <c r="DA213" i="1" s="1"/>
  <c r="DB213" i="1"/>
  <c r="CX214" i="1"/>
  <c r="DA214" i="1" s="1"/>
  <c r="DB214" i="1"/>
  <c r="DE214" i="1" s="1"/>
  <c r="CX215" i="1"/>
  <c r="CZ215" i="1" s="1"/>
  <c r="DB215" i="1"/>
  <c r="DE215" i="1" s="1"/>
  <c r="CX216" i="1"/>
  <c r="DA216" i="1" s="1"/>
  <c r="DB216" i="1"/>
  <c r="DE216" i="1" s="1"/>
  <c r="CX217" i="1"/>
  <c r="DA217" i="1" s="1"/>
  <c r="DB217" i="1"/>
  <c r="DE217" i="1" s="1"/>
  <c r="CX218" i="1"/>
  <c r="DA218" i="1" s="1"/>
  <c r="DB218" i="1"/>
  <c r="DE218" i="1" s="1"/>
  <c r="CX219" i="1"/>
  <c r="DA219" i="1" s="1"/>
  <c r="DB219" i="1"/>
  <c r="CX220" i="1"/>
  <c r="DA220" i="1" s="1"/>
  <c r="DB220" i="1"/>
  <c r="CX221" i="1"/>
  <c r="DB221" i="1"/>
  <c r="CX222" i="1"/>
  <c r="DA222" i="1" s="1"/>
  <c r="DB222" i="1"/>
  <c r="DE222" i="1" s="1"/>
  <c r="CX223" i="1"/>
  <c r="DB223" i="1"/>
  <c r="DE223" i="1" s="1"/>
  <c r="CX224" i="1"/>
  <c r="DA224" i="1" s="1"/>
  <c r="DB224" i="1"/>
  <c r="CX225" i="1"/>
  <c r="DA225" i="1" s="1"/>
  <c r="DB225" i="1"/>
  <c r="CX226" i="1"/>
  <c r="DA226" i="1" s="1"/>
  <c r="DB226" i="1"/>
  <c r="DE226" i="1" s="1"/>
  <c r="CX227" i="1"/>
  <c r="DA227" i="1" s="1"/>
  <c r="DB227" i="1"/>
  <c r="DE227" i="1" s="1"/>
  <c r="CX228" i="1"/>
  <c r="DA228" i="1" s="1"/>
  <c r="DB228" i="1"/>
  <c r="CX229" i="1"/>
  <c r="DA229" i="1" s="1"/>
  <c r="DB229" i="1"/>
  <c r="CX230" i="1"/>
  <c r="DA230" i="1" s="1"/>
  <c r="DB230" i="1"/>
  <c r="DE230" i="1" s="1"/>
  <c r="CX231" i="1"/>
  <c r="DB231" i="1"/>
  <c r="DE231" i="1" s="1"/>
  <c r="CX232" i="1"/>
  <c r="DA232" i="1" s="1"/>
  <c r="DB232" i="1"/>
  <c r="DE232" i="1" s="1"/>
  <c r="CX233" i="1"/>
  <c r="DA233" i="1" s="1"/>
  <c r="DB233" i="1"/>
  <c r="CX234" i="1"/>
  <c r="DA234" i="1" s="1"/>
  <c r="DB234" i="1"/>
  <c r="DE234" i="1" s="1"/>
  <c r="CX235" i="1"/>
  <c r="DA235" i="1" s="1"/>
  <c r="DB235" i="1"/>
  <c r="CX236" i="1"/>
  <c r="DA236" i="1" s="1"/>
  <c r="DB236" i="1"/>
  <c r="CX237" i="1"/>
  <c r="DB237" i="1"/>
  <c r="CX238" i="1"/>
  <c r="DA238" i="1" s="1"/>
  <c r="DB238" i="1"/>
  <c r="DE238" i="1" s="1"/>
  <c r="CX239" i="1"/>
  <c r="DB239" i="1"/>
  <c r="DE239" i="1" s="1"/>
  <c r="CX240" i="1"/>
  <c r="DA240" i="1" s="1"/>
  <c r="DB240" i="1"/>
  <c r="CX241" i="1"/>
  <c r="DB241" i="1"/>
  <c r="DE241" i="1" s="1"/>
  <c r="CX242" i="1"/>
  <c r="DB242" i="1"/>
  <c r="DE242" i="1" s="1"/>
  <c r="CX243" i="1"/>
  <c r="DA243" i="1" s="1"/>
  <c r="DB243" i="1"/>
  <c r="CX244" i="1"/>
  <c r="DA244" i="1" s="1"/>
  <c r="DB244" i="1"/>
  <c r="DE244" i="1" s="1"/>
  <c r="CX245" i="1"/>
  <c r="DB245" i="1"/>
  <c r="DE245" i="1" s="1"/>
  <c r="CX246" i="1"/>
  <c r="DB246" i="1"/>
  <c r="DE246" i="1" s="1"/>
  <c r="CX247" i="1"/>
  <c r="DB247" i="1"/>
  <c r="DE247" i="1" s="1"/>
  <c r="CX248" i="1"/>
  <c r="DA248" i="1" s="1"/>
  <c r="DB248" i="1"/>
  <c r="CX249" i="1"/>
  <c r="DB249" i="1"/>
  <c r="DE249" i="1" s="1"/>
  <c r="CX250" i="1"/>
  <c r="DB250" i="1"/>
  <c r="DE250" i="1" s="1"/>
  <c r="CX251" i="1"/>
  <c r="DA251" i="1" s="1"/>
  <c r="DB251" i="1"/>
  <c r="CX252" i="1"/>
  <c r="DA252" i="1" s="1"/>
  <c r="DB252" i="1"/>
  <c r="DE252" i="1" s="1"/>
  <c r="CX253" i="1"/>
  <c r="DB253" i="1"/>
  <c r="DE253" i="1" s="1"/>
  <c r="CX254" i="1"/>
  <c r="DB254" i="1"/>
  <c r="DE254" i="1" s="1"/>
  <c r="CX255" i="1"/>
  <c r="DB255" i="1"/>
  <c r="DE255" i="1" s="1"/>
  <c r="CX256" i="1"/>
  <c r="DA256" i="1" s="1"/>
  <c r="DB256" i="1"/>
  <c r="CX257" i="1"/>
  <c r="DB257" i="1"/>
  <c r="DE257" i="1" s="1"/>
  <c r="CX258" i="1"/>
  <c r="CZ258" i="1" s="1"/>
  <c r="DB258" i="1"/>
  <c r="DE258" i="1" s="1"/>
  <c r="CX259" i="1"/>
  <c r="DA259" i="1" s="1"/>
  <c r="DB259" i="1"/>
  <c r="CX260" i="1"/>
  <c r="DA260" i="1" s="1"/>
  <c r="DB260" i="1"/>
  <c r="DE260" i="1" s="1"/>
  <c r="CX261" i="1"/>
  <c r="DB261" i="1"/>
  <c r="DE261" i="1" s="1"/>
  <c r="CX262" i="1"/>
  <c r="DA262" i="1" s="1"/>
  <c r="DB262" i="1"/>
  <c r="DE262" i="1" s="1"/>
  <c r="CX263" i="1"/>
  <c r="DB263" i="1"/>
  <c r="DE263" i="1" s="1"/>
  <c r="CX264" i="1"/>
  <c r="DA264" i="1" s="1"/>
  <c r="DB264" i="1"/>
  <c r="CX265" i="1"/>
  <c r="DB265" i="1"/>
  <c r="DE265" i="1" s="1"/>
  <c r="CX266" i="1"/>
  <c r="DB266" i="1"/>
  <c r="CX267" i="1"/>
  <c r="DA267" i="1" s="1"/>
  <c r="DB267" i="1"/>
  <c r="DE267" i="1" s="1"/>
  <c r="CX268" i="1"/>
  <c r="DA268" i="1" s="1"/>
  <c r="DB268" i="1"/>
  <c r="CX269" i="1"/>
  <c r="DA269" i="1" s="1"/>
  <c r="DB269" i="1"/>
  <c r="DE269" i="1" s="1"/>
  <c r="CX270" i="1"/>
  <c r="DA270" i="1" s="1"/>
  <c r="DB270" i="1"/>
  <c r="DE270" i="1" s="1"/>
  <c r="CX271" i="1"/>
  <c r="DB271" i="1"/>
  <c r="CX272" i="1"/>
  <c r="DA272" i="1" s="1"/>
  <c r="DB272" i="1"/>
  <c r="DE272" i="1" s="1"/>
  <c r="CX273" i="1"/>
  <c r="DB273" i="1"/>
  <c r="DE273" i="1" s="1"/>
  <c r="CX274" i="1"/>
  <c r="CZ274" i="1" s="1"/>
  <c r="DB274" i="1"/>
  <c r="CX275" i="1"/>
  <c r="DB275" i="1"/>
  <c r="DE275" i="1" s="1"/>
  <c r="CX276" i="1"/>
  <c r="DA276" i="1" s="1"/>
  <c r="DB276" i="1"/>
  <c r="CX277" i="1"/>
  <c r="DA277" i="1" s="1"/>
  <c r="DB277" i="1"/>
  <c r="DE277" i="1" s="1"/>
  <c r="CX278" i="1"/>
  <c r="DA278" i="1" s="1"/>
  <c r="DB278" i="1"/>
  <c r="DE278" i="1" s="1"/>
  <c r="CX279" i="1"/>
  <c r="DA279" i="1" s="1"/>
  <c r="DB279" i="1"/>
  <c r="DD279" i="1" s="1"/>
  <c r="CX280" i="1"/>
  <c r="DA280" i="1" s="1"/>
  <c r="DB280" i="1"/>
  <c r="DE280" i="1" s="1"/>
  <c r="CX281" i="1"/>
  <c r="DB281" i="1"/>
  <c r="DE281" i="1" s="1"/>
  <c r="CX282" i="1"/>
  <c r="DB282" i="1"/>
  <c r="CX283" i="1"/>
  <c r="DA283" i="1" s="1"/>
  <c r="DB283" i="1"/>
  <c r="DE283" i="1" s="1"/>
  <c r="CX284" i="1"/>
  <c r="DA284" i="1" s="1"/>
  <c r="DB284" i="1"/>
  <c r="CX285" i="1"/>
  <c r="DB285" i="1"/>
  <c r="DE285" i="1" s="1"/>
  <c r="CX286" i="1"/>
  <c r="DA286" i="1" s="1"/>
  <c r="DB286" i="1"/>
  <c r="DE286" i="1" s="1"/>
  <c r="CX287" i="1"/>
  <c r="DA287" i="1" s="1"/>
  <c r="DB287" i="1"/>
  <c r="CX288" i="1"/>
  <c r="DA288" i="1" s="1"/>
  <c r="DB288" i="1"/>
  <c r="CX289" i="1"/>
  <c r="DB289" i="1"/>
  <c r="DE289" i="1" s="1"/>
  <c r="CX290" i="1"/>
  <c r="DB290" i="1"/>
  <c r="CX291" i="1"/>
  <c r="DA291" i="1" s="1"/>
  <c r="DB291" i="1"/>
  <c r="DE291" i="1" s="1"/>
  <c r="CX292" i="1"/>
  <c r="DA292" i="1" s="1"/>
  <c r="DB292" i="1"/>
  <c r="CX293" i="1"/>
  <c r="DB293" i="1"/>
  <c r="DE293" i="1" s="1"/>
  <c r="CX294" i="1"/>
  <c r="DA294" i="1" s="1"/>
  <c r="DB294" i="1"/>
  <c r="DE294" i="1" s="1"/>
  <c r="CX295" i="1"/>
  <c r="DB295" i="1"/>
  <c r="DD295" i="1" s="1"/>
  <c r="CX296" i="1"/>
  <c r="DA296" i="1" s="1"/>
  <c r="DB296" i="1"/>
  <c r="CX297" i="1"/>
  <c r="DB297" i="1"/>
  <c r="DE297" i="1" s="1"/>
  <c r="CX298" i="1"/>
  <c r="DB298" i="1"/>
  <c r="CX299" i="1"/>
  <c r="DA299" i="1" s="1"/>
  <c r="DB299" i="1"/>
  <c r="DE299" i="1" s="1"/>
  <c r="CX300" i="1"/>
  <c r="DA300" i="1" s="1"/>
  <c r="DB300" i="1"/>
  <c r="CX301" i="1"/>
  <c r="DA301" i="1" s="1"/>
  <c r="DB301" i="1"/>
  <c r="DE301" i="1" s="1"/>
  <c r="CX302" i="1"/>
  <c r="DA302" i="1" s="1"/>
  <c r="DB302" i="1"/>
  <c r="DE302" i="1" s="1"/>
  <c r="CX303" i="1"/>
  <c r="DB303" i="1"/>
  <c r="CX304" i="1"/>
  <c r="DA304" i="1" s="1"/>
  <c r="DB304" i="1"/>
  <c r="DE304" i="1" s="1"/>
  <c r="CX305" i="1"/>
  <c r="DA305" i="1" s="1"/>
  <c r="DB305" i="1"/>
  <c r="DE305" i="1" s="1"/>
  <c r="CX306" i="1"/>
  <c r="CZ306" i="1" s="1"/>
  <c r="DB306" i="1"/>
  <c r="CX307" i="1"/>
  <c r="DB307" i="1"/>
  <c r="DE307" i="1" s="1"/>
  <c r="CX308" i="1"/>
  <c r="DA308" i="1" s="1"/>
  <c r="DB308" i="1"/>
  <c r="CX309" i="1"/>
  <c r="DA309" i="1" s="1"/>
  <c r="DB309" i="1"/>
  <c r="DE309" i="1" s="1"/>
  <c r="CX310" i="1"/>
  <c r="DA310" i="1" s="1"/>
  <c r="DB310" i="1"/>
  <c r="DE310" i="1" s="1"/>
  <c r="CX311" i="1"/>
  <c r="DA311" i="1" s="1"/>
  <c r="DB311" i="1"/>
  <c r="DE311" i="1" s="1"/>
  <c r="CX312" i="1"/>
  <c r="DA312" i="1" s="1"/>
  <c r="DB312" i="1"/>
  <c r="DE312" i="1" s="1"/>
  <c r="CX313" i="1"/>
  <c r="DA313" i="1" s="1"/>
  <c r="DB313" i="1"/>
  <c r="DE313" i="1" s="1"/>
  <c r="CX314" i="1"/>
  <c r="DB314" i="1"/>
  <c r="DE314" i="1" s="1"/>
  <c r="CX315" i="1"/>
  <c r="DB315" i="1"/>
  <c r="DE315" i="1" s="1"/>
  <c r="CX316" i="1"/>
  <c r="DA316" i="1" s="1"/>
  <c r="DB316" i="1"/>
  <c r="CX317" i="1"/>
  <c r="DB317" i="1"/>
  <c r="DE317" i="1" s="1"/>
  <c r="CX318" i="1"/>
  <c r="DA318" i="1" s="1"/>
  <c r="DB318" i="1"/>
  <c r="DE318" i="1" s="1"/>
  <c r="CX319" i="1"/>
  <c r="DB319" i="1"/>
  <c r="CX320" i="1"/>
  <c r="DA320" i="1" s="1"/>
  <c r="DB320" i="1"/>
  <c r="CX321" i="1"/>
  <c r="DB321" i="1"/>
  <c r="DE321" i="1" s="1"/>
  <c r="CX322" i="1"/>
  <c r="DB322" i="1"/>
  <c r="CX323" i="1"/>
  <c r="DA323" i="1" s="1"/>
  <c r="DB323" i="1"/>
  <c r="DE323" i="1" s="1"/>
  <c r="CX324" i="1"/>
  <c r="DA324" i="1" s="1"/>
  <c r="DB324" i="1"/>
  <c r="DE324" i="1" s="1"/>
  <c r="CX325" i="1"/>
  <c r="DB325" i="1"/>
  <c r="DE325" i="1" s="1"/>
  <c r="CX326" i="1"/>
  <c r="DA326" i="1" s="1"/>
  <c r="DB326" i="1"/>
  <c r="DE326" i="1" s="1"/>
  <c r="CX327" i="1"/>
  <c r="DB327" i="1"/>
  <c r="DE327" i="1" s="1"/>
  <c r="CX328" i="1"/>
  <c r="DA328" i="1" s="1"/>
  <c r="DB328" i="1"/>
  <c r="CX329" i="1"/>
  <c r="DB329" i="1"/>
  <c r="DE329" i="1" s="1"/>
  <c r="CX330" i="1"/>
  <c r="DB330" i="1"/>
  <c r="CX331" i="1"/>
  <c r="DA331" i="1" s="1"/>
  <c r="DB331" i="1"/>
  <c r="DE331" i="1" s="1"/>
  <c r="CX332" i="1"/>
  <c r="DA332" i="1" s="1"/>
  <c r="DB332" i="1"/>
  <c r="CX333" i="1"/>
  <c r="DA333" i="1" s="1"/>
  <c r="DB333" i="1"/>
  <c r="CX334" i="1"/>
  <c r="DB334" i="1"/>
  <c r="CX335" i="1"/>
  <c r="DB335" i="1"/>
  <c r="CX336" i="1"/>
  <c r="DB336" i="1"/>
  <c r="CX337" i="1"/>
  <c r="DB337" i="1"/>
  <c r="DE337" i="1" s="1"/>
  <c r="CX338" i="1"/>
  <c r="DB338" i="1"/>
  <c r="DE338" i="1" s="1"/>
  <c r="CX339" i="1"/>
  <c r="DA339" i="1" s="1"/>
  <c r="DB339" i="1"/>
  <c r="CX340" i="1"/>
  <c r="DB340" i="1"/>
  <c r="CX341" i="1"/>
  <c r="DB341" i="1"/>
  <c r="CX342" i="1"/>
  <c r="CZ342" i="1" s="1"/>
  <c r="DB342" i="1"/>
  <c r="DD342" i="1" s="1"/>
  <c r="CX343" i="1"/>
  <c r="CZ343" i="1" s="1"/>
  <c r="DB343" i="1"/>
  <c r="DD343" i="1" s="1"/>
  <c r="CX344" i="1"/>
  <c r="DB344" i="1"/>
  <c r="CX345" i="1"/>
  <c r="DA345" i="1" s="1"/>
  <c r="DB345" i="1"/>
  <c r="CX346" i="1"/>
  <c r="DB346" i="1"/>
  <c r="CX347" i="1"/>
  <c r="DA347" i="1" s="1"/>
  <c r="DB347" i="1"/>
  <c r="CX348" i="1"/>
  <c r="CZ348" i="1" s="1"/>
  <c r="DB348" i="1"/>
  <c r="CX349" i="1"/>
  <c r="DA349" i="1" s="1"/>
  <c r="DB349" i="1"/>
  <c r="CX350" i="1"/>
  <c r="DB350" i="1"/>
  <c r="CX351" i="1"/>
  <c r="DA351" i="1" s="1"/>
  <c r="DB351" i="1"/>
  <c r="CX352" i="1"/>
  <c r="DB352" i="1"/>
  <c r="CX353" i="1"/>
  <c r="DB353" i="1"/>
  <c r="CX354" i="1"/>
  <c r="DB354" i="1"/>
  <c r="DE354" i="1" s="1"/>
  <c r="CX355" i="1"/>
  <c r="DA355" i="1" s="1"/>
  <c r="DB355" i="1"/>
  <c r="DE355" i="1" s="1"/>
  <c r="CX356" i="1"/>
  <c r="DB356" i="1"/>
  <c r="CX357" i="1"/>
  <c r="DA357" i="1" s="1"/>
  <c r="DB357" i="1"/>
  <c r="CX358" i="1"/>
  <c r="DB358" i="1"/>
  <c r="CX359" i="1"/>
  <c r="CZ359" i="1" s="1"/>
  <c r="DB359" i="1"/>
  <c r="DD359" i="1" s="1"/>
  <c r="CX360" i="1"/>
  <c r="DB360" i="1"/>
  <c r="CX361" i="1"/>
  <c r="DA361" i="1" s="1"/>
  <c r="DB361" i="1"/>
  <c r="CX362" i="1"/>
  <c r="DB362" i="1"/>
  <c r="CX363" i="1"/>
  <c r="DA363" i="1" s="1"/>
  <c r="DB363" i="1"/>
  <c r="CX364" i="1"/>
  <c r="DB364" i="1"/>
  <c r="CX365" i="1"/>
  <c r="DB365" i="1"/>
  <c r="CX366" i="1"/>
  <c r="DB366" i="1"/>
  <c r="CX367" i="1"/>
  <c r="DA367" i="1" s="1"/>
  <c r="DB367" i="1"/>
  <c r="CX368" i="1"/>
  <c r="DB368" i="1"/>
  <c r="CX369" i="1"/>
  <c r="DB369" i="1"/>
  <c r="CX370" i="1"/>
  <c r="DB370" i="1"/>
  <c r="CX371" i="1"/>
  <c r="DA371" i="1" s="1"/>
  <c r="DB371" i="1"/>
  <c r="DE371" i="1" s="1"/>
  <c r="CX372" i="1"/>
  <c r="CZ372" i="1" s="1"/>
  <c r="DB372" i="1"/>
  <c r="CX373" i="1"/>
  <c r="DA373" i="1" s="1"/>
  <c r="DB373" i="1"/>
  <c r="CX374" i="1"/>
  <c r="DB374" i="1"/>
  <c r="DD374" i="1" s="1"/>
  <c r="CX375" i="1"/>
  <c r="DA375" i="1" s="1"/>
  <c r="DB375" i="1"/>
  <c r="DD375" i="1" s="1"/>
  <c r="CX376" i="1"/>
  <c r="DB376" i="1"/>
  <c r="CX377" i="1"/>
  <c r="DB377" i="1"/>
  <c r="DE377" i="1" s="1"/>
  <c r="CX378" i="1"/>
  <c r="DB378" i="1"/>
  <c r="DE378" i="1" s="1"/>
  <c r="CX379" i="1"/>
  <c r="DB379" i="1"/>
  <c r="CX380" i="1"/>
  <c r="CZ380" i="1" s="1"/>
  <c r="DB380" i="1"/>
  <c r="CX381" i="1"/>
  <c r="DA381" i="1" s="1"/>
  <c r="DB381" i="1"/>
  <c r="CX382" i="1"/>
  <c r="DB382" i="1"/>
  <c r="CX383" i="1"/>
  <c r="DB383" i="1"/>
  <c r="CX384" i="1"/>
  <c r="CZ384" i="1" s="1"/>
  <c r="DB384" i="1"/>
  <c r="CX385" i="1"/>
  <c r="DB385" i="1"/>
  <c r="DD385" i="1" s="1"/>
  <c r="CX386" i="1"/>
  <c r="DB386" i="1"/>
  <c r="DD386" i="1" s="1"/>
  <c r="CX387" i="1"/>
  <c r="DA387" i="1" s="1"/>
  <c r="DB387" i="1"/>
  <c r="DE387" i="1" s="1"/>
  <c r="CX388" i="1"/>
  <c r="DB388" i="1"/>
  <c r="CX389" i="1"/>
  <c r="DA389" i="1" s="1"/>
  <c r="DB389" i="1"/>
  <c r="CX390" i="1"/>
  <c r="DB390" i="1"/>
  <c r="DE390" i="1" s="1"/>
  <c r="CX391" i="1"/>
  <c r="DB391" i="1"/>
  <c r="CX392" i="1"/>
  <c r="DB392" i="1"/>
  <c r="CX393" i="1"/>
  <c r="DA393" i="1" s="1"/>
  <c r="DB393" i="1"/>
  <c r="DE393" i="1" s="1"/>
  <c r="CX394" i="1"/>
  <c r="DB394" i="1"/>
  <c r="DE394" i="1" s="1"/>
  <c r="CX395" i="1"/>
  <c r="DB395" i="1"/>
  <c r="CX396" i="1"/>
  <c r="DB396" i="1"/>
  <c r="CX397" i="1"/>
  <c r="DA397" i="1" s="1"/>
  <c r="DB397" i="1"/>
  <c r="DE397" i="1" s="1"/>
  <c r="CX398" i="1"/>
  <c r="DB398" i="1"/>
  <c r="DE398" i="1" s="1"/>
  <c r="CX399" i="1"/>
  <c r="DB399" i="1"/>
  <c r="DE399" i="1" s="1"/>
  <c r="CX400" i="1"/>
  <c r="DB400" i="1"/>
  <c r="CX401" i="1"/>
  <c r="DB401" i="1"/>
  <c r="DE401" i="1" s="1"/>
  <c r="CX402" i="1"/>
  <c r="DB402" i="1"/>
  <c r="DE402" i="1" s="1"/>
  <c r="CX403" i="1"/>
  <c r="DA403" i="1" s="1"/>
  <c r="DB403" i="1"/>
  <c r="DE403" i="1" s="1"/>
  <c r="CX404" i="1"/>
  <c r="DB404" i="1"/>
  <c r="CX405" i="1"/>
  <c r="DA405" i="1" s="1"/>
  <c r="DB405" i="1"/>
  <c r="DE405" i="1" s="1"/>
  <c r="CX406" i="1"/>
  <c r="DB406" i="1"/>
  <c r="DE406" i="1" s="1"/>
  <c r="CX407" i="1"/>
  <c r="DB407" i="1"/>
  <c r="CX408" i="1"/>
  <c r="DB408" i="1"/>
  <c r="CX409" i="1"/>
  <c r="DA409" i="1" s="1"/>
  <c r="DB409" i="1"/>
  <c r="DE409" i="1" s="1"/>
  <c r="CX410" i="1"/>
  <c r="DB410" i="1"/>
  <c r="DE410" i="1" s="1"/>
  <c r="CX411" i="1"/>
  <c r="DA411" i="1" s="1"/>
  <c r="DB411" i="1"/>
  <c r="CX412" i="1"/>
  <c r="DB412" i="1"/>
  <c r="CX413" i="1"/>
  <c r="DA413" i="1" s="1"/>
  <c r="DB413" i="1"/>
  <c r="DE413" i="1" s="1"/>
  <c r="CX414" i="1"/>
  <c r="DB414" i="1"/>
  <c r="DE414" i="1" s="1"/>
  <c r="CX415" i="1"/>
  <c r="DB415" i="1"/>
  <c r="DE415" i="1" s="1"/>
  <c r="CX416" i="1"/>
  <c r="CZ416" i="1" s="1"/>
  <c r="DB416" i="1"/>
  <c r="CX417" i="1"/>
  <c r="DB417" i="1"/>
  <c r="DE417" i="1" s="1"/>
  <c r="CX418" i="1"/>
  <c r="DB418" i="1"/>
  <c r="DE418" i="1" s="1"/>
  <c r="CX419" i="1"/>
  <c r="DA419" i="1" s="1"/>
  <c r="DB419" i="1"/>
  <c r="DE419" i="1" s="1"/>
  <c r="CX420" i="1"/>
  <c r="DB420" i="1"/>
  <c r="CX421" i="1"/>
  <c r="DA421" i="1" s="1"/>
  <c r="DB421" i="1"/>
  <c r="DE421" i="1" s="1"/>
  <c r="CX422" i="1"/>
  <c r="DB422" i="1"/>
  <c r="DE422" i="1" s="1"/>
  <c r="CX423" i="1"/>
  <c r="DB423" i="1"/>
  <c r="CX424" i="1"/>
  <c r="DB424" i="1"/>
  <c r="CX425" i="1"/>
  <c r="DA425" i="1" s="1"/>
  <c r="DB425" i="1"/>
  <c r="DE425" i="1" s="1"/>
  <c r="CX426" i="1"/>
  <c r="DB426" i="1"/>
  <c r="DE426" i="1" s="1"/>
  <c r="CX427" i="1"/>
  <c r="DA427" i="1" s="1"/>
  <c r="DB427" i="1"/>
  <c r="CX428" i="1"/>
  <c r="DB428" i="1"/>
  <c r="CX429" i="1"/>
  <c r="DA429" i="1" s="1"/>
  <c r="DB429" i="1"/>
  <c r="DE429" i="1" s="1"/>
  <c r="CX430" i="1"/>
  <c r="DB430" i="1"/>
  <c r="DE430" i="1" s="1"/>
  <c r="CX431" i="1"/>
  <c r="DB431" i="1"/>
  <c r="DE431" i="1" s="1"/>
  <c r="CX432" i="1"/>
  <c r="DB432" i="1"/>
  <c r="CX433" i="1"/>
  <c r="DB433" i="1"/>
  <c r="DE433" i="1" s="1"/>
  <c r="CX434" i="1"/>
  <c r="DB434" i="1"/>
  <c r="DE434" i="1" s="1"/>
  <c r="CX435" i="1"/>
  <c r="DA435" i="1" s="1"/>
  <c r="DB435" i="1"/>
  <c r="DE435" i="1" s="1"/>
  <c r="CX436" i="1"/>
  <c r="DB436" i="1"/>
  <c r="CX437" i="1"/>
  <c r="DA437" i="1" s="1"/>
  <c r="DB437" i="1"/>
  <c r="DE437" i="1" s="1"/>
  <c r="CX438" i="1"/>
  <c r="DB438" i="1"/>
  <c r="DE438" i="1" s="1"/>
  <c r="CX439" i="1"/>
  <c r="DB439" i="1"/>
  <c r="CX440" i="1"/>
  <c r="DB440" i="1"/>
  <c r="CX441" i="1"/>
  <c r="DA441" i="1" s="1"/>
  <c r="DB441" i="1"/>
  <c r="DE441" i="1" s="1"/>
  <c r="CX442" i="1"/>
  <c r="DB442" i="1"/>
  <c r="DE442" i="1" s="1"/>
  <c r="CX443" i="1"/>
  <c r="DA443" i="1" s="1"/>
  <c r="DB443" i="1"/>
  <c r="CX444" i="1"/>
  <c r="CZ444" i="1" s="1"/>
  <c r="DB444" i="1"/>
  <c r="CX445" i="1"/>
  <c r="DA445" i="1" s="1"/>
  <c r="DB445" i="1"/>
  <c r="DE445" i="1" s="1"/>
  <c r="CX446" i="1"/>
  <c r="DB446" i="1"/>
  <c r="DE446" i="1" s="1"/>
  <c r="CX447" i="1"/>
  <c r="DB447" i="1"/>
  <c r="DE447" i="1" s="1"/>
  <c r="CX448" i="1"/>
  <c r="DB448" i="1"/>
  <c r="CX449" i="1"/>
  <c r="DB449" i="1"/>
  <c r="DE449" i="1" s="1"/>
  <c r="CX450" i="1"/>
  <c r="DB450" i="1"/>
  <c r="DE450" i="1" s="1"/>
  <c r="CX451" i="1"/>
  <c r="DA451" i="1" s="1"/>
  <c r="DB451" i="1"/>
  <c r="DE451" i="1" s="1"/>
  <c r="CX452" i="1"/>
  <c r="DB452" i="1"/>
  <c r="CX453" i="1"/>
  <c r="DA453" i="1" s="1"/>
  <c r="DB453" i="1"/>
  <c r="DE453" i="1" s="1"/>
  <c r="CX454" i="1"/>
  <c r="DB454" i="1"/>
  <c r="DE454" i="1" s="1"/>
  <c r="CX455" i="1"/>
  <c r="DB455" i="1"/>
  <c r="CX456" i="1"/>
  <c r="DB456" i="1"/>
  <c r="CX457" i="1"/>
  <c r="DA457" i="1" s="1"/>
  <c r="DB457" i="1"/>
  <c r="DE457" i="1" s="1"/>
  <c r="CX458" i="1"/>
  <c r="DB458" i="1"/>
  <c r="DE458" i="1" s="1"/>
  <c r="CX459" i="1"/>
  <c r="DB459" i="1"/>
  <c r="CX460" i="1"/>
  <c r="DB460" i="1"/>
  <c r="CX461" i="1"/>
  <c r="DA461" i="1" s="1"/>
  <c r="DB461" i="1"/>
  <c r="DE461" i="1" s="1"/>
  <c r="CX462" i="1"/>
  <c r="DB462" i="1"/>
  <c r="DE462" i="1" s="1"/>
  <c r="CX463" i="1"/>
  <c r="DB463" i="1"/>
  <c r="DE463" i="1" s="1"/>
  <c r="CX464" i="1"/>
  <c r="DB464" i="1"/>
  <c r="CX465" i="1"/>
  <c r="DB465" i="1"/>
  <c r="DE465" i="1" s="1"/>
  <c r="CX466" i="1"/>
  <c r="DB466" i="1"/>
  <c r="DE466" i="1" s="1"/>
  <c r="CX467" i="1"/>
  <c r="DA467" i="1" s="1"/>
  <c r="DB467" i="1"/>
  <c r="DE467" i="1" s="1"/>
  <c r="CX468" i="1"/>
  <c r="DB468" i="1"/>
  <c r="CX469" i="1"/>
  <c r="DA469" i="1" s="1"/>
  <c r="DB469" i="1"/>
  <c r="DE469" i="1" s="1"/>
  <c r="CX470" i="1"/>
  <c r="DB470" i="1"/>
  <c r="DE470" i="1" s="1"/>
  <c r="CX471" i="1"/>
  <c r="DB471" i="1"/>
  <c r="CX472" i="1"/>
  <c r="DB472" i="1"/>
  <c r="CX473" i="1"/>
  <c r="DA473" i="1" s="1"/>
  <c r="DB473" i="1"/>
  <c r="DE473" i="1" s="1"/>
  <c r="CX474" i="1"/>
  <c r="DB474" i="1"/>
  <c r="DE474" i="1" s="1"/>
  <c r="CX475" i="1"/>
  <c r="DA475" i="1" s="1"/>
  <c r="DB475" i="1"/>
  <c r="CX476" i="1"/>
  <c r="DB476" i="1"/>
  <c r="CX477" i="1"/>
  <c r="DA477" i="1" s="1"/>
  <c r="DB477" i="1"/>
  <c r="DE477" i="1" s="1"/>
  <c r="CX478" i="1"/>
  <c r="DB478" i="1"/>
  <c r="DE478" i="1" s="1"/>
  <c r="CX479" i="1"/>
  <c r="DB479" i="1"/>
  <c r="DE479" i="1" s="1"/>
  <c r="CX480" i="1"/>
  <c r="DB480" i="1"/>
  <c r="CX481" i="1"/>
  <c r="DB481" i="1"/>
  <c r="DE481" i="1" s="1"/>
  <c r="CX482" i="1"/>
  <c r="DB482" i="1"/>
  <c r="DE482" i="1" s="1"/>
  <c r="CX483" i="1"/>
  <c r="DA483" i="1" s="1"/>
  <c r="DB483" i="1"/>
  <c r="DE483" i="1" s="1"/>
  <c r="CX484" i="1"/>
  <c r="DB484" i="1"/>
  <c r="CX485" i="1"/>
  <c r="DA485" i="1" s="1"/>
  <c r="DB485" i="1"/>
  <c r="DE485" i="1" s="1"/>
  <c r="CX486" i="1"/>
  <c r="DB486" i="1"/>
  <c r="DE486" i="1" s="1"/>
  <c r="CX487" i="1"/>
  <c r="DB487" i="1"/>
  <c r="CX488" i="1"/>
  <c r="DB488" i="1"/>
  <c r="CX489" i="1"/>
  <c r="DA489" i="1" s="1"/>
  <c r="DB489" i="1"/>
  <c r="DE489" i="1" s="1"/>
  <c r="CX490" i="1"/>
  <c r="DB490" i="1"/>
  <c r="DE490" i="1" s="1"/>
  <c r="CX491" i="1"/>
  <c r="DB491" i="1"/>
  <c r="DE491" i="1" s="1"/>
  <c r="CX492" i="1"/>
  <c r="DB492" i="1"/>
  <c r="CX493" i="1"/>
  <c r="DA493" i="1" s="1"/>
  <c r="DB493" i="1"/>
  <c r="DE493" i="1" s="1"/>
  <c r="CX494" i="1"/>
  <c r="DB494" i="1"/>
  <c r="DE494" i="1" s="1"/>
  <c r="CX495" i="1"/>
  <c r="DB495" i="1"/>
  <c r="CX496" i="1"/>
  <c r="DB496" i="1"/>
  <c r="CX497" i="1"/>
  <c r="DA497" i="1" s="1"/>
  <c r="DB497" i="1"/>
  <c r="DE497" i="1" s="1"/>
  <c r="CX498" i="1"/>
  <c r="DB498" i="1"/>
  <c r="DE498" i="1" s="1"/>
  <c r="CX499" i="1"/>
  <c r="DB499" i="1"/>
  <c r="DE499" i="1" s="1"/>
  <c r="CX500" i="1"/>
  <c r="DB500" i="1"/>
  <c r="CX501" i="1"/>
  <c r="DA501" i="1" s="1"/>
  <c r="DB501" i="1"/>
  <c r="DE501" i="1" s="1"/>
  <c r="CX502" i="1"/>
  <c r="DB502" i="1"/>
  <c r="DE502" i="1" s="1"/>
  <c r="CX503" i="1"/>
  <c r="DB503" i="1"/>
  <c r="CX504" i="1"/>
  <c r="DB504" i="1"/>
  <c r="CX505" i="1"/>
  <c r="DA505" i="1" s="1"/>
  <c r="DB505" i="1"/>
  <c r="DE505" i="1" s="1"/>
  <c r="CX506" i="1"/>
  <c r="DB506" i="1"/>
  <c r="DE506" i="1" s="1"/>
  <c r="CX507" i="1"/>
  <c r="DB507" i="1"/>
  <c r="DE507" i="1" s="1"/>
  <c r="CX508" i="1"/>
  <c r="DB508" i="1"/>
  <c r="CX509" i="1"/>
  <c r="DA509" i="1" s="1"/>
  <c r="DB509" i="1"/>
  <c r="DE509" i="1" s="1"/>
  <c r="CX510" i="1"/>
  <c r="DB510" i="1"/>
  <c r="DE510" i="1" s="1"/>
  <c r="CX511" i="1"/>
  <c r="DB511" i="1"/>
  <c r="CX512" i="1"/>
  <c r="DB512" i="1"/>
  <c r="CX513" i="1"/>
  <c r="DA513" i="1" s="1"/>
  <c r="DB513" i="1"/>
  <c r="DE513" i="1" s="1"/>
  <c r="CX514" i="1"/>
  <c r="DB514" i="1"/>
  <c r="DE514" i="1" s="1"/>
  <c r="CX515" i="1"/>
  <c r="DB515" i="1"/>
  <c r="DE515" i="1" s="1"/>
  <c r="CX516" i="1"/>
  <c r="DB516" i="1"/>
  <c r="CX517" i="1"/>
  <c r="DA517" i="1" s="1"/>
  <c r="DB517" i="1"/>
  <c r="DE517" i="1" s="1"/>
  <c r="CX518" i="1"/>
  <c r="DB518" i="1"/>
  <c r="DE518" i="1" s="1"/>
  <c r="CX519" i="1"/>
  <c r="DB519" i="1"/>
  <c r="CX520" i="1"/>
  <c r="DB520" i="1"/>
  <c r="CX521" i="1"/>
  <c r="DA521" i="1" s="1"/>
  <c r="DB521" i="1"/>
  <c r="DE521" i="1" s="1"/>
  <c r="CX522" i="1"/>
  <c r="DB522" i="1"/>
  <c r="DE522" i="1" s="1"/>
  <c r="CX523" i="1"/>
  <c r="DB523" i="1"/>
  <c r="DE523" i="1" s="1"/>
  <c r="CX524" i="1"/>
  <c r="DB524" i="1"/>
  <c r="CX525" i="1"/>
  <c r="DA525" i="1" s="1"/>
  <c r="DB525" i="1"/>
  <c r="DE525" i="1" s="1"/>
  <c r="CX526" i="1"/>
  <c r="DB526" i="1"/>
  <c r="DE526" i="1" s="1"/>
  <c r="CX527" i="1"/>
  <c r="DB527" i="1"/>
  <c r="CX528" i="1"/>
  <c r="DB528" i="1"/>
  <c r="CX529" i="1"/>
  <c r="DA529" i="1" s="1"/>
  <c r="DB529" i="1"/>
  <c r="DE529" i="1" s="1"/>
  <c r="CX530" i="1"/>
  <c r="DB530" i="1"/>
  <c r="DE530" i="1" s="1"/>
  <c r="CX531" i="1"/>
  <c r="DB531" i="1"/>
  <c r="DE531" i="1" s="1"/>
  <c r="CX532" i="1"/>
  <c r="DB532" i="1"/>
  <c r="CX533" i="1"/>
  <c r="DA533" i="1" s="1"/>
  <c r="DB533" i="1"/>
  <c r="DE533" i="1" s="1"/>
  <c r="CX534" i="1"/>
  <c r="DB534" i="1"/>
  <c r="DE534" i="1" s="1"/>
  <c r="CX535" i="1"/>
  <c r="DB535" i="1"/>
  <c r="CX536" i="1"/>
  <c r="DB536" i="1"/>
  <c r="CX537" i="1"/>
  <c r="DA537" i="1" s="1"/>
  <c r="DB537" i="1"/>
  <c r="DE537" i="1" s="1"/>
  <c r="CX538" i="1"/>
  <c r="DB538" i="1"/>
  <c r="DE538" i="1" s="1"/>
  <c r="CX539" i="1"/>
  <c r="DB539" i="1"/>
  <c r="DE539" i="1" s="1"/>
  <c r="CX540" i="1"/>
  <c r="DB540" i="1"/>
  <c r="CX541" i="1"/>
  <c r="DA541" i="1" s="1"/>
  <c r="DB541" i="1"/>
  <c r="DE541" i="1" s="1"/>
  <c r="CX542" i="1"/>
  <c r="DB542" i="1"/>
  <c r="DE542" i="1" s="1"/>
  <c r="CX543" i="1"/>
  <c r="DB543" i="1"/>
  <c r="DD543" i="1" s="1"/>
  <c r="CX544" i="1"/>
  <c r="DB544" i="1"/>
  <c r="CX545" i="1"/>
  <c r="DA545" i="1" s="1"/>
  <c r="DB545" i="1"/>
  <c r="DE545" i="1" s="1"/>
  <c r="CX546" i="1"/>
  <c r="DB546" i="1"/>
  <c r="DE546" i="1" s="1"/>
  <c r="CX547" i="1"/>
  <c r="DB547" i="1"/>
  <c r="DE547" i="1" s="1"/>
  <c r="CX548" i="1"/>
  <c r="DB548" i="1"/>
  <c r="CX549" i="1"/>
  <c r="DA549" i="1" s="1"/>
  <c r="DB549" i="1"/>
  <c r="DE549" i="1" s="1"/>
  <c r="CX550" i="1"/>
  <c r="DB550" i="1"/>
  <c r="DE550" i="1" s="1"/>
  <c r="CX551" i="1"/>
  <c r="DB551" i="1"/>
  <c r="CX552" i="1"/>
  <c r="DB552" i="1"/>
  <c r="CX553" i="1"/>
  <c r="DA553" i="1" s="1"/>
  <c r="DB553" i="1"/>
  <c r="DE553" i="1" s="1"/>
  <c r="CX554" i="1"/>
  <c r="DB554" i="1"/>
  <c r="DE554" i="1" s="1"/>
  <c r="CX555" i="1"/>
  <c r="DB555" i="1"/>
  <c r="DE555" i="1" s="1"/>
  <c r="CX556" i="1"/>
  <c r="DB556" i="1"/>
  <c r="CX557" i="1"/>
  <c r="DA557" i="1" s="1"/>
  <c r="DB557" i="1"/>
  <c r="DE557" i="1" s="1"/>
  <c r="CX558" i="1"/>
  <c r="DB558" i="1"/>
  <c r="DE558" i="1" s="1"/>
  <c r="CX559" i="1"/>
  <c r="DB559" i="1"/>
  <c r="CX560" i="1"/>
  <c r="DB560" i="1"/>
  <c r="CX561" i="1"/>
  <c r="DA561" i="1" s="1"/>
  <c r="DB561" i="1"/>
  <c r="DE561" i="1" s="1"/>
  <c r="CX562" i="1"/>
  <c r="DB562" i="1"/>
  <c r="DE562" i="1" s="1"/>
  <c r="CX563" i="1"/>
  <c r="DB563" i="1"/>
  <c r="DE563" i="1" s="1"/>
  <c r="CX564" i="1"/>
  <c r="DB564" i="1"/>
  <c r="CX565" i="1"/>
  <c r="DA565" i="1" s="1"/>
  <c r="DB565" i="1"/>
  <c r="DE565" i="1" s="1"/>
  <c r="CX566" i="1"/>
  <c r="DB566" i="1"/>
  <c r="DE566" i="1" s="1"/>
  <c r="CX567" i="1"/>
  <c r="DB567" i="1"/>
  <c r="CX568" i="1"/>
  <c r="DB568" i="1"/>
  <c r="CX569" i="1"/>
  <c r="DA569" i="1" s="1"/>
  <c r="DB569" i="1"/>
  <c r="DE569" i="1" s="1"/>
  <c r="CX570" i="1"/>
  <c r="DB570" i="1"/>
  <c r="DE570" i="1" s="1"/>
  <c r="CX571" i="1"/>
  <c r="DB571" i="1"/>
  <c r="DE571" i="1" s="1"/>
  <c r="CX572" i="1"/>
  <c r="DB572" i="1"/>
  <c r="CX573" i="1"/>
  <c r="DA573" i="1" s="1"/>
  <c r="DB573" i="1"/>
  <c r="DE573" i="1" s="1"/>
  <c r="CX574" i="1"/>
  <c r="DB574" i="1"/>
  <c r="DE574" i="1" s="1"/>
  <c r="CX575" i="1"/>
  <c r="DB575" i="1"/>
  <c r="CX576" i="1"/>
  <c r="DB576" i="1"/>
  <c r="CX577" i="1"/>
  <c r="DA577" i="1" s="1"/>
  <c r="DB577" i="1"/>
  <c r="DE577" i="1" s="1"/>
  <c r="CX578" i="1"/>
  <c r="DB578" i="1"/>
  <c r="DE578" i="1" s="1"/>
  <c r="CX579" i="1"/>
  <c r="DB579" i="1"/>
  <c r="DE579" i="1" s="1"/>
  <c r="CX580" i="1"/>
  <c r="DB580" i="1"/>
  <c r="CX581" i="1"/>
  <c r="DA581" i="1" s="1"/>
  <c r="DB581" i="1"/>
  <c r="DE581" i="1" s="1"/>
  <c r="CX582" i="1"/>
  <c r="DB582" i="1"/>
  <c r="DE582" i="1" s="1"/>
  <c r="CX583" i="1"/>
  <c r="DB583" i="1"/>
  <c r="CX584" i="1"/>
  <c r="DB584" i="1"/>
  <c r="CX585" i="1"/>
  <c r="DA585" i="1" s="1"/>
  <c r="DB585" i="1"/>
  <c r="DE585" i="1" s="1"/>
  <c r="CX586" i="1"/>
  <c r="DB586" i="1"/>
  <c r="DE586" i="1" s="1"/>
  <c r="CX587" i="1"/>
  <c r="DB587" i="1"/>
  <c r="DE587" i="1" s="1"/>
  <c r="CX588" i="1"/>
  <c r="DB588" i="1"/>
  <c r="CX589" i="1"/>
  <c r="DA589" i="1" s="1"/>
  <c r="DB589" i="1"/>
  <c r="DE589" i="1" s="1"/>
  <c r="CX590" i="1"/>
  <c r="DB590" i="1"/>
  <c r="DE590" i="1" s="1"/>
  <c r="CX591" i="1"/>
  <c r="DB591" i="1"/>
  <c r="CX592" i="1"/>
  <c r="DB592" i="1"/>
  <c r="CX593" i="1"/>
  <c r="DA593" i="1" s="1"/>
  <c r="DB593" i="1"/>
  <c r="DE593" i="1" s="1"/>
  <c r="CX594" i="1"/>
  <c r="DB594" i="1"/>
  <c r="DE594" i="1" s="1"/>
  <c r="CX595" i="1"/>
  <c r="DB595" i="1"/>
  <c r="DE595" i="1" s="1"/>
  <c r="CX596" i="1"/>
  <c r="DB596" i="1"/>
  <c r="CX597" i="1"/>
  <c r="DA597" i="1" s="1"/>
  <c r="DB597" i="1"/>
  <c r="DE597" i="1" s="1"/>
  <c r="CX598" i="1"/>
  <c r="DB598" i="1"/>
  <c r="DE598" i="1" s="1"/>
  <c r="CX599" i="1"/>
  <c r="DB599" i="1"/>
  <c r="CX600" i="1"/>
  <c r="DB600" i="1"/>
  <c r="CX601" i="1"/>
  <c r="DA601" i="1" s="1"/>
  <c r="DB601" i="1"/>
  <c r="DE601" i="1" s="1"/>
  <c r="CX602" i="1"/>
  <c r="DB602" i="1"/>
  <c r="DD602" i="1" s="1"/>
  <c r="CX603" i="1"/>
  <c r="DA603" i="1" s="1"/>
  <c r="DB603" i="1"/>
  <c r="DE603" i="1" s="1"/>
  <c r="CX604" i="1"/>
  <c r="DA604" i="1" s="1"/>
  <c r="DB604" i="1"/>
  <c r="DE604" i="1" s="1"/>
  <c r="CX605" i="1"/>
  <c r="DB605" i="1"/>
  <c r="DE605" i="1" s="1"/>
  <c r="CX606" i="1"/>
  <c r="DA606" i="1" s="1"/>
  <c r="DB606" i="1"/>
  <c r="CX607" i="1"/>
  <c r="DB607" i="1"/>
  <c r="DE607" i="1" s="1"/>
  <c r="CX608" i="1"/>
  <c r="DA608" i="1" s="1"/>
  <c r="DB608" i="1"/>
  <c r="DE608" i="1" s="1"/>
  <c r="CX609" i="1"/>
  <c r="DA609" i="1" s="1"/>
  <c r="DB609" i="1"/>
  <c r="DE609" i="1" s="1"/>
  <c r="CX610" i="1"/>
  <c r="DA610" i="1" s="1"/>
  <c r="DB610" i="1"/>
  <c r="DD610" i="1" s="1"/>
  <c r="CX611" i="1"/>
  <c r="DA611" i="1" s="1"/>
  <c r="DB611" i="1"/>
  <c r="DE611" i="1" s="1"/>
  <c r="CX612" i="1"/>
  <c r="DA612" i="1" s="1"/>
  <c r="DB612" i="1"/>
  <c r="DE612" i="1" s="1"/>
  <c r="CX613" i="1"/>
  <c r="DB613" i="1"/>
  <c r="DE613" i="1" s="1"/>
  <c r="CX614" i="1"/>
  <c r="DA614" i="1" s="1"/>
  <c r="DB614" i="1"/>
  <c r="DD614" i="1" s="1"/>
  <c r="CX615" i="1"/>
  <c r="DA615" i="1" s="1"/>
  <c r="DB615" i="1"/>
  <c r="DE615" i="1" s="1"/>
  <c r="CX616" i="1"/>
  <c r="DA616" i="1" s="1"/>
  <c r="DB616" i="1"/>
  <c r="DE616" i="1" s="1"/>
  <c r="CX617" i="1"/>
  <c r="DA617" i="1" s="1"/>
  <c r="DB617" i="1"/>
  <c r="DE617" i="1" s="1"/>
  <c r="CX618" i="1"/>
  <c r="DA618" i="1" s="1"/>
  <c r="DB618" i="1"/>
  <c r="DE618" i="1" s="1"/>
  <c r="CX619" i="1"/>
  <c r="DA619" i="1" s="1"/>
  <c r="DB619" i="1"/>
  <c r="DE619" i="1" s="1"/>
  <c r="CX620" i="1"/>
  <c r="DA620" i="1" s="1"/>
  <c r="DB620" i="1"/>
  <c r="DE620" i="1" s="1"/>
  <c r="CX621" i="1"/>
  <c r="DA621" i="1" s="1"/>
  <c r="DB621" i="1"/>
  <c r="DE621" i="1" s="1"/>
  <c r="CX622" i="1"/>
  <c r="DA622" i="1" s="1"/>
  <c r="DB622" i="1"/>
  <c r="DD622" i="1" s="1"/>
  <c r="CX623" i="1"/>
  <c r="DB623" i="1"/>
  <c r="DE623" i="1" s="1"/>
  <c r="CX624" i="1"/>
  <c r="DA624" i="1" s="1"/>
  <c r="DB624" i="1"/>
  <c r="DE624" i="1" s="1"/>
  <c r="CX625" i="1"/>
  <c r="DA625" i="1" s="1"/>
  <c r="DB625" i="1"/>
  <c r="DD625" i="1" s="1"/>
  <c r="CX626" i="1"/>
  <c r="DB626" i="1"/>
  <c r="DE626" i="1" s="1"/>
  <c r="CX627" i="1"/>
  <c r="DB627" i="1"/>
  <c r="DE627" i="1" s="1"/>
  <c r="CX628" i="1"/>
  <c r="DB628" i="1"/>
  <c r="DE628" i="1" s="1"/>
  <c r="CX629" i="1"/>
  <c r="DA629" i="1" s="1"/>
  <c r="DB629" i="1"/>
  <c r="DE629" i="1" s="1"/>
  <c r="CX630" i="1"/>
  <c r="DB630" i="1"/>
  <c r="DD630" i="1" s="1"/>
  <c r="CX631" i="1"/>
  <c r="DB631" i="1"/>
  <c r="DE631" i="1" s="1"/>
  <c r="CX632" i="1"/>
  <c r="DB632" i="1"/>
  <c r="DE632" i="1" s="1"/>
  <c r="CX633" i="1"/>
  <c r="DA633" i="1" s="1"/>
  <c r="DB633" i="1"/>
  <c r="DD633" i="1" s="1"/>
  <c r="CX634" i="1"/>
  <c r="DB634" i="1"/>
  <c r="DD634" i="1" s="1"/>
  <c r="CX635" i="1"/>
  <c r="DB635" i="1"/>
  <c r="DE635" i="1" s="1"/>
  <c r="CX636" i="1"/>
  <c r="DB636" i="1"/>
  <c r="DE636" i="1" s="1"/>
  <c r="CX637" i="1"/>
  <c r="DA637" i="1" s="1"/>
  <c r="DB637" i="1"/>
  <c r="DE637" i="1" s="1"/>
  <c r="CX638" i="1"/>
  <c r="DB638" i="1"/>
  <c r="DD638" i="1" s="1"/>
  <c r="CX639" i="1"/>
  <c r="DB639" i="1"/>
  <c r="DE639" i="1" s="1"/>
  <c r="CX640" i="1"/>
  <c r="DB640" i="1"/>
  <c r="DE640" i="1" s="1"/>
  <c r="CX641" i="1"/>
  <c r="DA641" i="1" s="1"/>
  <c r="DB641" i="1"/>
  <c r="DD641" i="1" s="1"/>
  <c r="CX642" i="1"/>
  <c r="DB642" i="1"/>
  <c r="DE642" i="1" s="1"/>
  <c r="CX643" i="1"/>
  <c r="DB643" i="1"/>
  <c r="DE643" i="1" s="1"/>
  <c r="CX644" i="1"/>
  <c r="DB644" i="1"/>
  <c r="DE644" i="1" s="1"/>
  <c r="CX645" i="1"/>
  <c r="DB645" i="1"/>
  <c r="DE645" i="1" s="1"/>
  <c r="CX646" i="1"/>
  <c r="DB646" i="1"/>
  <c r="DD646" i="1" s="1"/>
  <c r="CX647" i="1"/>
  <c r="DA647" i="1" s="1"/>
  <c r="DB647" i="1"/>
  <c r="DE647" i="1" s="1"/>
  <c r="CX648" i="1"/>
  <c r="DB648" i="1"/>
  <c r="DE648" i="1" s="1"/>
  <c r="CX649" i="1"/>
  <c r="DB649" i="1"/>
  <c r="DD649" i="1" s="1"/>
  <c r="CX650" i="1"/>
  <c r="DB650" i="1"/>
  <c r="CX651" i="1"/>
  <c r="DA651" i="1" s="1"/>
  <c r="DB651" i="1"/>
  <c r="DE651" i="1" s="1"/>
  <c r="CX652" i="1"/>
  <c r="DB652" i="1"/>
  <c r="DE652" i="1" s="1"/>
  <c r="CX653" i="1"/>
  <c r="DA653" i="1" s="1"/>
  <c r="DB653" i="1"/>
  <c r="DD653" i="1" s="1"/>
  <c r="CX654" i="1"/>
  <c r="DB654" i="1"/>
  <c r="DD654" i="1" s="1"/>
  <c r="CX655" i="1"/>
  <c r="DA655" i="1" s="1"/>
  <c r="DB655" i="1"/>
  <c r="DE655" i="1" s="1"/>
  <c r="CX656" i="1"/>
  <c r="DB656" i="1"/>
  <c r="DE656" i="1" s="1"/>
  <c r="CX657" i="1"/>
  <c r="DA657" i="1" s="1"/>
  <c r="DB657" i="1"/>
  <c r="CX658" i="1"/>
  <c r="DB658" i="1"/>
  <c r="DD658" i="1" s="1"/>
  <c r="CX659" i="1"/>
  <c r="DB659" i="1"/>
  <c r="CX660" i="1"/>
  <c r="DB660" i="1"/>
  <c r="CX661" i="1"/>
  <c r="DA661" i="1" s="1"/>
  <c r="DB661" i="1"/>
  <c r="CX662" i="1"/>
  <c r="DB662" i="1"/>
  <c r="DD662" i="1" s="1"/>
  <c r="CX663" i="1"/>
  <c r="DB663" i="1"/>
  <c r="DE663" i="1" s="1"/>
  <c r="CX664" i="1"/>
  <c r="DB664" i="1"/>
  <c r="DE664" i="1" s="1"/>
  <c r="CX665" i="1"/>
  <c r="DB665" i="1"/>
  <c r="DE665" i="1" s="1"/>
  <c r="CX666" i="1"/>
  <c r="DB666" i="1"/>
  <c r="DD666" i="1" s="1"/>
  <c r="CX667" i="1"/>
  <c r="DA667" i="1" s="1"/>
  <c r="DB667" i="1"/>
  <c r="CX668" i="1"/>
  <c r="DB668" i="1"/>
  <c r="CX669" i="1"/>
  <c r="DA669" i="1" s="1"/>
  <c r="DB669" i="1"/>
  <c r="DD669" i="1" s="1"/>
  <c r="CX670" i="1"/>
  <c r="DB670" i="1"/>
  <c r="DD670" i="1" s="1"/>
  <c r="CX671" i="1"/>
  <c r="DA671" i="1" s="1"/>
  <c r="DB671" i="1"/>
  <c r="DE671" i="1" s="1"/>
  <c r="CX672" i="1"/>
  <c r="DB672" i="1"/>
  <c r="DE672" i="1" s="1"/>
  <c r="CX673" i="1"/>
  <c r="DA673" i="1" s="1"/>
  <c r="DB673" i="1"/>
  <c r="DD673" i="1" s="1"/>
  <c r="CX674" i="1"/>
  <c r="DB674" i="1"/>
  <c r="DD674" i="1" s="1"/>
  <c r="CX675" i="1"/>
  <c r="DB675" i="1"/>
  <c r="CX676" i="1"/>
  <c r="DB676" i="1"/>
  <c r="CX677" i="1"/>
  <c r="DA677" i="1" s="1"/>
  <c r="DB677" i="1"/>
  <c r="DE677" i="1" s="1"/>
  <c r="CX678" i="1"/>
  <c r="DB678" i="1"/>
  <c r="DD678" i="1" s="1"/>
  <c r="CX679" i="1"/>
  <c r="DA679" i="1" s="1"/>
  <c r="DB679" i="1"/>
  <c r="DE679" i="1" s="1"/>
  <c r="CX680" i="1"/>
  <c r="DB680" i="1"/>
  <c r="DE680" i="1" s="1"/>
  <c r="CX681" i="1"/>
  <c r="DB681" i="1"/>
  <c r="DE681" i="1" s="1"/>
  <c r="CX682" i="1"/>
  <c r="DB682" i="1"/>
  <c r="DD682" i="1" s="1"/>
  <c r="CX683" i="1"/>
  <c r="DA683" i="1" s="1"/>
  <c r="DB683" i="1"/>
  <c r="CX684" i="1"/>
  <c r="DB684" i="1"/>
  <c r="CX685" i="1"/>
  <c r="DA685" i="1" s="1"/>
  <c r="DB685" i="1"/>
  <c r="DE685" i="1" s="1"/>
  <c r="CX686" i="1"/>
  <c r="DB686" i="1"/>
  <c r="DD686" i="1" s="1"/>
  <c r="CX687" i="1"/>
  <c r="DA687" i="1" s="1"/>
  <c r="DB687" i="1"/>
  <c r="DE687" i="1" s="1"/>
  <c r="CX688" i="1"/>
  <c r="DB688" i="1"/>
  <c r="DE688" i="1" s="1"/>
  <c r="CX689" i="1"/>
  <c r="DA689" i="1" s="1"/>
  <c r="DB689" i="1"/>
  <c r="DD689" i="1" s="1"/>
  <c r="CX690" i="1"/>
  <c r="DB690" i="1"/>
  <c r="DD690" i="1" s="1"/>
  <c r="CX691" i="1"/>
  <c r="DB691" i="1"/>
  <c r="CX692" i="1"/>
  <c r="DB692" i="1"/>
  <c r="CX693" i="1"/>
  <c r="DA693" i="1" s="1"/>
  <c r="DB693" i="1"/>
  <c r="CX694" i="1"/>
  <c r="DB694" i="1"/>
  <c r="DD694" i="1" s="1"/>
  <c r="CX695" i="1"/>
  <c r="DB695" i="1"/>
  <c r="DE695" i="1" s="1"/>
  <c r="CX696" i="1"/>
  <c r="DB696" i="1"/>
  <c r="DE696" i="1" s="1"/>
  <c r="CX697" i="1"/>
  <c r="DB697" i="1"/>
  <c r="DD697" i="1" s="1"/>
  <c r="CX698" i="1"/>
  <c r="DB698" i="1"/>
  <c r="DD698" i="1" s="1"/>
  <c r="CX699" i="1"/>
  <c r="DA699" i="1" s="1"/>
  <c r="DB699" i="1"/>
  <c r="CX700" i="1"/>
  <c r="DB700" i="1"/>
  <c r="CX701" i="1"/>
  <c r="DA701" i="1" s="1"/>
  <c r="DB701" i="1"/>
  <c r="DE701" i="1" s="1"/>
  <c r="CX702" i="1"/>
  <c r="DB702" i="1"/>
  <c r="DD702" i="1" s="1"/>
  <c r="CX703" i="1"/>
  <c r="DA703" i="1" s="1"/>
  <c r="DB703" i="1"/>
  <c r="DE703" i="1" s="1"/>
  <c r="CX704" i="1"/>
  <c r="DB704" i="1"/>
  <c r="DE704" i="1" s="1"/>
  <c r="CX705" i="1"/>
  <c r="DA705" i="1" s="1"/>
  <c r="DB705" i="1"/>
  <c r="DD705" i="1" s="1"/>
  <c r="CX706" i="1"/>
  <c r="DB706" i="1"/>
  <c r="DD706" i="1" s="1"/>
  <c r="CX707" i="1"/>
  <c r="DB707" i="1"/>
  <c r="CX708" i="1"/>
  <c r="DB708" i="1"/>
  <c r="CX709" i="1"/>
  <c r="DA709" i="1" s="1"/>
  <c r="DB709" i="1"/>
  <c r="DE709" i="1" s="1"/>
  <c r="CX710" i="1"/>
  <c r="DB710" i="1"/>
  <c r="DD710" i="1" s="1"/>
  <c r="CX711" i="1"/>
  <c r="DA711" i="1" s="1"/>
  <c r="DB711" i="1"/>
  <c r="DE711" i="1" s="1"/>
  <c r="CX712" i="1"/>
  <c r="DB712" i="1"/>
  <c r="DE712" i="1" s="1"/>
  <c r="CX713" i="1"/>
  <c r="DA713" i="1" s="1"/>
  <c r="DB713" i="1"/>
  <c r="DE713" i="1" s="1"/>
  <c r="CX714" i="1"/>
  <c r="DB714" i="1"/>
  <c r="DD714" i="1" s="1"/>
  <c r="CX715" i="1"/>
  <c r="DA715" i="1" s="1"/>
  <c r="DB715" i="1"/>
  <c r="CX716" i="1"/>
  <c r="DB716" i="1"/>
  <c r="CX717" i="1"/>
  <c r="DA717" i="1" s="1"/>
  <c r="DB717" i="1"/>
  <c r="DD717" i="1" s="1"/>
  <c r="CX718" i="1"/>
  <c r="DB718" i="1"/>
  <c r="DD718" i="1" s="1"/>
  <c r="CX719" i="1"/>
  <c r="DA719" i="1" s="1"/>
  <c r="DB719" i="1"/>
  <c r="DE719" i="1" s="1"/>
  <c r="CX720" i="1"/>
  <c r="DB720" i="1"/>
  <c r="DE720" i="1" s="1"/>
  <c r="CX721" i="1"/>
  <c r="DB721" i="1"/>
  <c r="DE721" i="1" s="1"/>
  <c r="CX722" i="1"/>
  <c r="DB722" i="1"/>
  <c r="DD722" i="1" s="1"/>
  <c r="CX723" i="1"/>
  <c r="DA723" i="1" s="1"/>
  <c r="DB723" i="1"/>
  <c r="CX724" i="1"/>
  <c r="DB724" i="1"/>
  <c r="CX725" i="1"/>
  <c r="DA725" i="1" s="1"/>
  <c r="DB725" i="1"/>
  <c r="CX726" i="1"/>
  <c r="DB726" i="1"/>
  <c r="DD726" i="1" s="1"/>
  <c r="CX727" i="1"/>
  <c r="DA727" i="1" s="1"/>
  <c r="DB727" i="1"/>
  <c r="DE727" i="1" s="1"/>
  <c r="CX728" i="1"/>
  <c r="DB728" i="1"/>
  <c r="DE728" i="1" s="1"/>
  <c r="CX729" i="1"/>
  <c r="DB729" i="1"/>
  <c r="DD729" i="1" s="1"/>
  <c r="CX730" i="1"/>
  <c r="DB730" i="1"/>
  <c r="DD730" i="1" s="1"/>
  <c r="CX731" i="1"/>
  <c r="DA731" i="1" s="1"/>
  <c r="DB731" i="1"/>
  <c r="CX732" i="1"/>
  <c r="DB732" i="1"/>
  <c r="CX733" i="1"/>
  <c r="DA733" i="1" s="1"/>
  <c r="DB733" i="1"/>
  <c r="DE733" i="1" s="1"/>
  <c r="CX734" i="1"/>
  <c r="DB734" i="1"/>
  <c r="DD734" i="1" s="1"/>
  <c r="CX735" i="1"/>
  <c r="DA735" i="1" s="1"/>
  <c r="DB735" i="1"/>
  <c r="DE735" i="1" s="1"/>
  <c r="CX736" i="1"/>
  <c r="DB736" i="1"/>
  <c r="DE736" i="1" s="1"/>
  <c r="CX737" i="1"/>
  <c r="DA737" i="1" s="1"/>
  <c r="DB737" i="1"/>
  <c r="CX738" i="1"/>
  <c r="DB738" i="1"/>
  <c r="DD738" i="1" s="1"/>
  <c r="CX739" i="1"/>
  <c r="DA739" i="1" s="1"/>
  <c r="DB739" i="1"/>
  <c r="CX740" i="1"/>
  <c r="DB740" i="1"/>
  <c r="CX741" i="1"/>
  <c r="DA741" i="1" s="1"/>
  <c r="DB741" i="1"/>
  <c r="CX742" i="1"/>
  <c r="DB742" i="1"/>
  <c r="DD742" i="1" s="1"/>
  <c r="CX743" i="1"/>
  <c r="DA743" i="1" s="1"/>
  <c r="DB743" i="1"/>
  <c r="DE743" i="1" s="1"/>
  <c r="CX744" i="1"/>
  <c r="DB744" i="1"/>
  <c r="DE744" i="1" s="1"/>
  <c r="CX745" i="1"/>
  <c r="DB745" i="1"/>
  <c r="DD745" i="1" s="1"/>
  <c r="CX746" i="1"/>
  <c r="DB746" i="1"/>
  <c r="CX747" i="1"/>
  <c r="DA747" i="1" s="1"/>
  <c r="DB747" i="1"/>
  <c r="CX748" i="1"/>
  <c r="DB748" i="1"/>
  <c r="CX749" i="1"/>
  <c r="DA749" i="1" s="1"/>
  <c r="DB749" i="1"/>
  <c r="DE749" i="1" s="1"/>
  <c r="CX750" i="1"/>
  <c r="DB750" i="1"/>
  <c r="DD750" i="1" s="1"/>
  <c r="CX751" i="1"/>
  <c r="DA751" i="1" s="1"/>
  <c r="DB751" i="1"/>
  <c r="DE751" i="1" s="1"/>
  <c r="CX752" i="1"/>
  <c r="DB752" i="1"/>
  <c r="DE752" i="1" s="1"/>
  <c r="CX753" i="1"/>
  <c r="DA753" i="1" s="1"/>
  <c r="DB753" i="1"/>
  <c r="DD753" i="1" s="1"/>
  <c r="CX754" i="1"/>
  <c r="DB754" i="1"/>
  <c r="DD754" i="1" s="1"/>
  <c r="CX755" i="1"/>
  <c r="DA755" i="1" s="1"/>
  <c r="DB755" i="1"/>
  <c r="CX756" i="1"/>
  <c r="DB756" i="1"/>
  <c r="CX757" i="1"/>
  <c r="DA757" i="1" s="1"/>
  <c r="DB757" i="1"/>
  <c r="CX758" i="1"/>
  <c r="DB758" i="1"/>
  <c r="DD758" i="1" s="1"/>
  <c r="CX759" i="1"/>
  <c r="DA759" i="1" s="1"/>
  <c r="DB759" i="1"/>
  <c r="DE759" i="1" s="1"/>
  <c r="CX760" i="1"/>
  <c r="DB760" i="1"/>
  <c r="DE760" i="1" s="1"/>
  <c r="CX761" i="1"/>
  <c r="DB761" i="1"/>
  <c r="DD761" i="1" s="1"/>
  <c r="CX762" i="1"/>
  <c r="DB762" i="1"/>
  <c r="CX763" i="1"/>
  <c r="DA763" i="1" s="1"/>
  <c r="DB763" i="1"/>
  <c r="CX764" i="1"/>
  <c r="DB764" i="1"/>
  <c r="CX765" i="1"/>
  <c r="DA765" i="1" s="1"/>
  <c r="DB765" i="1"/>
  <c r="DE765" i="1" s="1"/>
  <c r="CX766" i="1"/>
  <c r="DB766" i="1"/>
  <c r="DD766" i="1" s="1"/>
  <c r="CX767" i="1"/>
  <c r="DA767" i="1" s="1"/>
  <c r="DB767" i="1"/>
  <c r="DE767" i="1" s="1"/>
  <c r="CX768" i="1"/>
  <c r="DB768" i="1"/>
  <c r="DE768" i="1" s="1"/>
  <c r="CX769" i="1"/>
  <c r="DA769" i="1" s="1"/>
  <c r="DB769" i="1"/>
  <c r="CX770" i="1"/>
  <c r="DB770" i="1"/>
  <c r="DD770" i="1" s="1"/>
  <c r="CX771" i="1"/>
  <c r="DA771" i="1" s="1"/>
  <c r="DB771" i="1"/>
  <c r="CX772" i="1"/>
  <c r="DB772" i="1"/>
  <c r="CX773" i="1"/>
  <c r="DA773" i="1" s="1"/>
  <c r="DB773" i="1"/>
  <c r="CX774" i="1"/>
  <c r="DB774" i="1"/>
  <c r="DD774" i="1" s="1"/>
  <c r="CX775" i="1"/>
  <c r="DA775" i="1" s="1"/>
  <c r="DB775" i="1"/>
  <c r="DE775" i="1" s="1"/>
  <c r="CX776" i="1"/>
  <c r="DB776" i="1"/>
  <c r="DE776" i="1" s="1"/>
  <c r="CX777" i="1"/>
  <c r="DB777" i="1"/>
  <c r="DD777" i="1" s="1"/>
  <c r="CX778" i="1"/>
  <c r="DB778" i="1"/>
  <c r="CX779" i="1"/>
  <c r="DA779" i="1" s="1"/>
  <c r="DB779" i="1"/>
  <c r="CX780" i="1"/>
  <c r="DB780" i="1"/>
  <c r="CX781" i="1"/>
  <c r="DA781" i="1" s="1"/>
  <c r="DB781" i="1"/>
  <c r="DE781" i="1" s="1"/>
  <c r="CX782" i="1"/>
  <c r="DB782" i="1"/>
  <c r="DD782" i="1" s="1"/>
  <c r="CX783" i="1"/>
  <c r="DA783" i="1" s="1"/>
  <c r="DB783" i="1"/>
  <c r="DE783" i="1" s="1"/>
  <c r="CX784" i="1"/>
  <c r="DB784" i="1"/>
  <c r="DE784" i="1" s="1"/>
  <c r="CX785" i="1"/>
  <c r="DA785" i="1" s="1"/>
  <c r="DB785" i="1"/>
  <c r="CX786" i="1"/>
  <c r="DB786" i="1"/>
  <c r="DD786" i="1" s="1"/>
  <c r="CX787" i="1"/>
  <c r="DA787" i="1" s="1"/>
  <c r="DB787" i="1"/>
  <c r="CX788" i="1"/>
  <c r="DB788" i="1"/>
  <c r="CX789" i="1"/>
  <c r="DA789" i="1" s="1"/>
  <c r="DB789" i="1"/>
  <c r="CX790" i="1"/>
  <c r="DB790" i="1"/>
  <c r="DD790" i="1" s="1"/>
  <c r="CX791" i="1"/>
  <c r="DA791" i="1" s="1"/>
  <c r="DB791" i="1"/>
  <c r="DE791" i="1" s="1"/>
  <c r="CX792" i="1"/>
  <c r="DB792" i="1"/>
  <c r="DE792" i="1" s="1"/>
  <c r="CX793" i="1"/>
  <c r="DB793" i="1"/>
  <c r="DD793" i="1" s="1"/>
  <c r="CX794" i="1"/>
  <c r="DB794" i="1"/>
  <c r="DD794" i="1" s="1"/>
  <c r="CX795" i="1"/>
  <c r="DA795" i="1" s="1"/>
  <c r="DB795" i="1"/>
  <c r="CX796" i="1"/>
  <c r="DB796" i="1"/>
  <c r="CX797" i="1"/>
  <c r="DA797" i="1" s="1"/>
  <c r="DB797" i="1"/>
  <c r="DE797" i="1" s="1"/>
  <c r="CX798" i="1"/>
  <c r="DB798" i="1"/>
  <c r="DD798" i="1" s="1"/>
  <c r="CX799" i="1"/>
  <c r="DA799" i="1" s="1"/>
  <c r="DB799" i="1"/>
  <c r="DE799" i="1" s="1"/>
  <c r="CX800" i="1"/>
  <c r="DB800" i="1"/>
  <c r="DE800" i="1" s="1"/>
  <c r="CX801" i="1"/>
  <c r="DA801" i="1" s="1"/>
  <c r="DB801" i="1"/>
  <c r="CX802" i="1"/>
  <c r="DB802" i="1"/>
  <c r="DD802" i="1" s="1"/>
  <c r="CX803" i="1"/>
  <c r="DA803" i="1" s="1"/>
  <c r="DB803" i="1"/>
  <c r="CX804" i="1"/>
  <c r="DB804" i="1"/>
  <c r="CX805" i="1"/>
  <c r="DA805" i="1" s="1"/>
  <c r="DB805" i="1"/>
  <c r="CX806" i="1"/>
  <c r="DB806" i="1"/>
  <c r="DD806" i="1" s="1"/>
  <c r="CX807" i="1"/>
  <c r="DA807" i="1" s="1"/>
  <c r="DB807" i="1"/>
  <c r="DE807" i="1" s="1"/>
  <c r="CX808" i="1"/>
  <c r="DB808" i="1"/>
  <c r="DE808" i="1" s="1"/>
  <c r="CX809" i="1"/>
  <c r="DB809" i="1"/>
  <c r="DD809" i="1" s="1"/>
  <c r="CX810" i="1"/>
  <c r="DB810" i="1"/>
  <c r="CX811" i="1"/>
  <c r="DA811" i="1" s="1"/>
  <c r="DB811" i="1"/>
  <c r="CX812" i="1"/>
  <c r="DB812" i="1"/>
  <c r="CX813" i="1"/>
  <c r="DA813" i="1" s="1"/>
  <c r="DB813" i="1"/>
  <c r="DE813" i="1" s="1"/>
  <c r="CX814" i="1"/>
  <c r="DB814" i="1"/>
  <c r="DD814" i="1" s="1"/>
  <c r="CX815" i="1"/>
  <c r="DA815" i="1" s="1"/>
  <c r="DB815" i="1"/>
  <c r="DE815" i="1" s="1"/>
  <c r="CX816" i="1"/>
  <c r="DB816" i="1"/>
  <c r="DE816" i="1" s="1"/>
  <c r="CX817" i="1"/>
  <c r="DA817" i="1" s="1"/>
  <c r="DB817" i="1"/>
  <c r="DD817" i="1" s="1"/>
  <c r="CX818" i="1"/>
  <c r="DB818" i="1"/>
  <c r="DD818" i="1" s="1"/>
  <c r="CX819" i="1"/>
  <c r="DA819" i="1" s="1"/>
  <c r="DB819" i="1"/>
  <c r="CX820" i="1"/>
  <c r="DB820" i="1"/>
  <c r="CX821" i="1"/>
  <c r="DA821" i="1" s="1"/>
  <c r="DB821" i="1"/>
  <c r="CX822" i="1"/>
  <c r="DB822" i="1"/>
  <c r="DD822" i="1" s="1"/>
  <c r="CX823" i="1"/>
  <c r="DA823" i="1" s="1"/>
  <c r="DB823" i="1"/>
  <c r="DE823" i="1" s="1"/>
  <c r="CX824" i="1"/>
  <c r="DB824" i="1"/>
  <c r="DE824" i="1" s="1"/>
  <c r="CX825" i="1"/>
  <c r="DB825" i="1"/>
  <c r="DD825" i="1" s="1"/>
  <c r="CX826" i="1"/>
  <c r="DB826" i="1"/>
  <c r="CX827" i="1"/>
  <c r="DA827" i="1" s="1"/>
  <c r="DB827" i="1"/>
  <c r="CX828" i="1"/>
  <c r="DB828" i="1"/>
  <c r="CX829" i="1"/>
  <c r="DA829" i="1" s="1"/>
  <c r="DB829" i="1"/>
  <c r="DE829" i="1" s="1"/>
  <c r="CX830" i="1"/>
  <c r="DB830" i="1"/>
  <c r="DD830" i="1" s="1"/>
  <c r="CX831" i="1"/>
  <c r="DA831" i="1" s="1"/>
  <c r="DB831" i="1"/>
  <c r="DE831" i="1" s="1"/>
  <c r="CX832" i="1"/>
  <c r="DB832" i="1"/>
  <c r="DE832" i="1" s="1"/>
  <c r="CX833" i="1"/>
  <c r="DA833" i="1" s="1"/>
  <c r="DB833" i="1"/>
  <c r="CX834" i="1"/>
  <c r="DB834" i="1"/>
  <c r="DD834" i="1" s="1"/>
  <c r="CX835" i="1"/>
  <c r="DA835" i="1" s="1"/>
  <c r="DB835" i="1"/>
  <c r="CX836" i="1"/>
  <c r="DB836" i="1"/>
  <c r="CX837" i="1"/>
  <c r="DA837" i="1" s="1"/>
  <c r="DB837" i="1"/>
  <c r="CX838" i="1"/>
  <c r="DB838" i="1"/>
  <c r="DD838" i="1" s="1"/>
  <c r="CX839" i="1"/>
  <c r="DA839" i="1" s="1"/>
  <c r="DB839" i="1"/>
  <c r="DE839" i="1" s="1"/>
  <c r="CX840" i="1"/>
  <c r="DB840" i="1"/>
  <c r="DE840" i="1" s="1"/>
  <c r="CX841" i="1"/>
  <c r="DB841" i="1"/>
  <c r="DD841" i="1" s="1"/>
  <c r="CX842" i="1"/>
  <c r="DB842" i="1"/>
  <c r="CX843" i="1"/>
  <c r="DA843" i="1" s="1"/>
  <c r="DB843" i="1"/>
  <c r="CX844" i="1"/>
  <c r="DB844" i="1"/>
  <c r="CX845" i="1"/>
  <c r="DA845" i="1" s="1"/>
  <c r="DB845" i="1"/>
  <c r="DE845" i="1" s="1"/>
  <c r="CX846" i="1"/>
  <c r="DB846" i="1"/>
  <c r="DD846" i="1" s="1"/>
  <c r="CX847" i="1"/>
  <c r="DA847" i="1" s="1"/>
  <c r="DB847" i="1"/>
  <c r="DE847" i="1" s="1"/>
  <c r="CX848" i="1"/>
  <c r="DB848" i="1"/>
  <c r="DE848" i="1" s="1"/>
  <c r="CX849" i="1"/>
  <c r="DA849" i="1" s="1"/>
  <c r="DB849" i="1"/>
  <c r="CX850" i="1"/>
  <c r="DB850" i="1"/>
  <c r="DD850" i="1" s="1"/>
  <c r="CX851" i="1"/>
  <c r="DA851" i="1" s="1"/>
  <c r="DB851" i="1"/>
  <c r="CX852" i="1"/>
  <c r="DB852" i="1"/>
  <c r="CX853" i="1"/>
  <c r="DA853" i="1" s="1"/>
  <c r="DB853" i="1"/>
  <c r="CX854" i="1"/>
  <c r="DB854" i="1"/>
  <c r="DD854" i="1" s="1"/>
  <c r="CX855" i="1"/>
  <c r="DA855" i="1" s="1"/>
  <c r="DB855" i="1"/>
  <c r="DE855" i="1" s="1"/>
  <c r="CX856" i="1"/>
  <c r="DA856" i="1" s="1"/>
  <c r="DB856" i="1"/>
  <c r="DE856" i="1" s="1"/>
  <c r="CX857" i="1"/>
  <c r="DB857" i="1"/>
  <c r="DD857" i="1" s="1"/>
  <c r="CX858" i="1"/>
  <c r="DA858" i="1" s="1"/>
  <c r="DB858" i="1"/>
  <c r="DD858" i="1" s="1"/>
  <c r="CX859" i="1"/>
  <c r="DB859" i="1"/>
  <c r="CX860" i="1"/>
  <c r="DA860" i="1" s="1"/>
  <c r="DB860" i="1"/>
  <c r="CX861" i="1"/>
  <c r="DB861" i="1"/>
  <c r="DD861" i="1" s="1"/>
  <c r="CX862" i="1"/>
  <c r="DB862" i="1"/>
  <c r="DD862" i="1" s="1"/>
  <c r="CX863" i="1"/>
  <c r="DA863" i="1" s="1"/>
  <c r="DB863" i="1"/>
  <c r="CX864" i="1"/>
  <c r="DA864" i="1" s="1"/>
  <c r="DB864" i="1"/>
  <c r="CX865" i="1"/>
  <c r="DA865" i="1" s="1"/>
  <c r="DB865" i="1"/>
  <c r="DD865" i="1" s="1"/>
  <c r="CX866" i="1"/>
  <c r="DB866" i="1"/>
  <c r="DD866" i="1" s="1"/>
  <c r="CX867" i="1"/>
  <c r="DA867" i="1" s="1"/>
  <c r="DB867" i="1"/>
  <c r="CX868" i="1"/>
  <c r="DA868" i="1" s="1"/>
  <c r="DB868" i="1"/>
  <c r="CX869" i="1"/>
  <c r="DA869" i="1" s="1"/>
  <c r="DB869" i="1"/>
  <c r="DD869" i="1" s="1"/>
  <c r="CX870" i="1"/>
  <c r="DA870" i="1" s="1"/>
  <c r="DB870" i="1"/>
  <c r="DD870" i="1" s="1"/>
  <c r="CX871" i="1"/>
  <c r="DA871" i="1" s="1"/>
  <c r="DB871" i="1"/>
  <c r="CX872" i="1"/>
  <c r="DA872" i="1" s="1"/>
  <c r="DB872" i="1"/>
  <c r="CX873" i="1"/>
  <c r="DA873" i="1" s="1"/>
  <c r="DB873" i="1"/>
  <c r="DD873" i="1" s="1"/>
  <c r="CX874" i="1"/>
  <c r="DA874" i="1" s="1"/>
  <c r="DB874" i="1"/>
  <c r="DD874" i="1" s="1"/>
  <c r="CX875" i="1"/>
  <c r="DA875" i="1" s="1"/>
  <c r="DB875" i="1"/>
  <c r="DE875" i="1" s="1"/>
  <c r="CX876" i="1"/>
  <c r="DA876" i="1" s="1"/>
  <c r="DB876" i="1"/>
  <c r="CX877" i="1"/>
  <c r="DA877" i="1" s="1"/>
  <c r="DB877" i="1"/>
  <c r="DE877" i="1" s="1"/>
  <c r="CX878" i="1"/>
  <c r="DB878" i="1"/>
  <c r="DD878" i="1" s="1"/>
  <c r="CX879" i="1"/>
  <c r="DA879" i="1" s="1"/>
  <c r="DB879" i="1"/>
  <c r="CX880" i="1"/>
  <c r="DA880" i="1" s="1"/>
  <c r="DB880" i="1"/>
  <c r="CX881" i="1"/>
  <c r="DA881" i="1" s="1"/>
  <c r="DB881" i="1"/>
  <c r="DD881" i="1" s="1"/>
  <c r="CX882" i="1"/>
  <c r="DA882" i="1" s="1"/>
  <c r="DB882" i="1"/>
  <c r="DD882" i="1" s="1"/>
  <c r="CX883" i="1"/>
  <c r="DA883" i="1" s="1"/>
  <c r="DB883" i="1"/>
  <c r="DE883" i="1" s="1"/>
  <c r="CX884" i="1"/>
  <c r="DA884" i="1" s="1"/>
  <c r="DB884" i="1"/>
  <c r="CX885" i="1"/>
  <c r="DA885" i="1" s="1"/>
  <c r="DB885" i="1"/>
  <c r="DE885" i="1" s="1"/>
  <c r="CX886" i="1"/>
  <c r="DB886" i="1"/>
  <c r="DD886" i="1" s="1"/>
  <c r="CX887" i="1"/>
  <c r="DA887" i="1" s="1"/>
  <c r="DB887" i="1"/>
  <c r="CX888" i="1"/>
  <c r="DA888" i="1" s="1"/>
  <c r="DB888" i="1"/>
  <c r="CX889" i="1"/>
  <c r="DA889" i="1" s="1"/>
  <c r="DB889" i="1"/>
  <c r="DD889" i="1" s="1"/>
  <c r="CX890" i="1"/>
  <c r="DA890" i="1" s="1"/>
  <c r="DB890" i="1"/>
  <c r="DD890" i="1" s="1"/>
  <c r="CX891" i="1"/>
  <c r="DA891" i="1" s="1"/>
  <c r="DB891" i="1"/>
  <c r="DE891" i="1" s="1"/>
  <c r="CX892" i="1"/>
  <c r="DA892" i="1" s="1"/>
  <c r="DB892" i="1"/>
  <c r="CX893" i="1"/>
  <c r="DA893" i="1" s="1"/>
  <c r="DB893" i="1"/>
  <c r="DE893" i="1" s="1"/>
  <c r="CX894" i="1"/>
  <c r="CZ894" i="1" s="1"/>
  <c r="DB894" i="1"/>
  <c r="DD894" i="1" s="1"/>
  <c r="CX895" i="1"/>
  <c r="DA895" i="1" s="1"/>
  <c r="DB895" i="1"/>
  <c r="CX896" i="1"/>
  <c r="DA896" i="1" s="1"/>
  <c r="DB896" i="1"/>
  <c r="CX897" i="1"/>
  <c r="DA897" i="1" s="1"/>
  <c r="DB897" i="1"/>
  <c r="DD897" i="1" s="1"/>
  <c r="CX898" i="1"/>
  <c r="CZ898" i="1" s="1"/>
  <c r="DB898" i="1"/>
  <c r="DD898" i="1" s="1"/>
  <c r="CX899" i="1"/>
  <c r="DA899" i="1" s="1"/>
  <c r="DB899" i="1"/>
  <c r="DE899" i="1" s="1"/>
  <c r="CX900" i="1"/>
  <c r="DA900" i="1" s="1"/>
  <c r="DB900" i="1"/>
  <c r="CX901" i="1"/>
  <c r="DA901" i="1" s="1"/>
  <c r="DB901" i="1"/>
  <c r="DE901" i="1" s="1"/>
  <c r="CX902" i="1"/>
  <c r="DB902" i="1"/>
  <c r="DD902" i="1" s="1"/>
  <c r="CX903" i="1"/>
  <c r="DA903" i="1" s="1"/>
  <c r="DB903" i="1"/>
  <c r="CX904" i="1"/>
  <c r="DA904" i="1" s="1"/>
  <c r="DB904" i="1"/>
  <c r="CX905" i="1"/>
  <c r="DA905" i="1" s="1"/>
  <c r="DB905" i="1"/>
  <c r="DD905" i="1" s="1"/>
  <c r="CX906" i="1"/>
  <c r="DA906" i="1" s="1"/>
  <c r="DB906" i="1"/>
  <c r="DD906" i="1" s="1"/>
  <c r="CX907" i="1"/>
  <c r="DA907" i="1" s="1"/>
  <c r="DB907" i="1"/>
  <c r="CX908" i="1"/>
  <c r="DA908" i="1" s="1"/>
  <c r="DB908" i="1"/>
  <c r="CX909" i="1"/>
  <c r="DA909" i="1" s="1"/>
  <c r="DB909" i="1"/>
  <c r="DD909" i="1" s="1"/>
  <c r="CX910" i="1"/>
  <c r="DA910" i="1" s="1"/>
  <c r="DB910" i="1"/>
  <c r="DD910" i="1" s="1"/>
  <c r="CX911" i="1"/>
  <c r="DA911" i="1" s="1"/>
  <c r="DB911" i="1"/>
  <c r="CX912" i="1"/>
  <c r="DA912" i="1" s="1"/>
  <c r="DB912" i="1"/>
  <c r="CX913" i="1"/>
  <c r="DA913" i="1" s="1"/>
  <c r="DB913" i="1"/>
  <c r="DD913" i="1" s="1"/>
  <c r="CX914" i="1"/>
  <c r="DA914" i="1" s="1"/>
  <c r="DB914" i="1"/>
  <c r="DD914" i="1" s="1"/>
  <c r="CX915" i="1"/>
  <c r="DA915" i="1" s="1"/>
  <c r="DB915" i="1"/>
  <c r="CX916" i="1"/>
  <c r="DA916" i="1" s="1"/>
  <c r="DB916" i="1"/>
  <c r="CX917" i="1"/>
  <c r="DA917" i="1" s="1"/>
  <c r="DB917" i="1"/>
  <c r="DD917" i="1" s="1"/>
  <c r="CX918" i="1"/>
  <c r="DA918" i="1" s="1"/>
  <c r="DB918" i="1"/>
  <c r="DD918" i="1" s="1"/>
  <c r="CX919" i="1"/>
  <c r="DA919" i="1" s="1"/>
  <c r="DB919" i="1"/>
  <c r="CX920" i="1"/>
  <c r="DA920" i="1" s="1"/>
  <c r="DB920" i="1"/>
  <c r="CX921" i="1"/>
  <c r="DA921" i="1" s="1"/>
  <c r="DB921" i="1"/>
  <c r="DD921" i="1" s="1"/>
  <c r="CX922" i="1"/>
  <c r="DA922" i="1" s="1"/>
  <c r="DB922" i="1"/>
  <c r="DD922" i="1" s="1"/>
  <c r="CX923" i="1"/>
  <c r="DA923" i="1" s="1"/>
  <c r="DB923" i="1"/>
  <c r="CX924" i="1"/>
  <c r="DA924" i="1" s="1"/>
  <c r="DB924" i="1"/>
  <c r="CX925" i="1"/>
  <c r="DA925" i="1" s="1"/>
  <c r="DB925" i="1"/>
  <c r="DD925" i="1" s="1"/>
  <c r="CX926" i="1"/>
  <c r="DA926" i="1" s="1"/>
  <c r="DB926" i="1"/>
  <c r="DD926" i="1" s="1"/>
  <c r="CX927" i="1"/>
  <c r="DA927" i="1" s="1"/>
  <c r="DB927" i="1"/>
  <c r="CX928" i="1"/>
  <c r="DA928" i="1" s="1"/>
  <c r="DB928" i="1"/>
  <c r="CX929" i="1"/>
  <c r="DA929" i="1" s="1"/>
  <c r="DB929" i="1"/>
  <c r="DE929" i="1" s="1"/>
  <c r="CX930" i="1"/>
  <c r="DA930" i="1" s="1"/>
  <c r="DB930" i="1"/>
  <c r="DD930" i="1" s="1"/>
  <c r="CX931" i="1"/>
  <c r="DA931" i="1" s="1"/>
  <c r="DB931" i="1"/>
  <c r="CX932" i="1"/>
  <c r="DA932" i="1" s="1"/>
  <c r="DB932" i="1"/>
  <c r="CX933" i="1"/>
  <c r="DA933" i="1" s="1"/>
  <c r="DB933" i="1"/>
  <c r="DE933" i="1" s="1"/>
  <c r="CX934" i="1"/>
  <c r="DA934" i="1" s="1"/>
  <c r="DB934" i="1"/>
  <c r="DD934" i="1" s="1"/>
  <c r="CX935" i="1"/>
  <c r="DA935" i="1" s="1"/>
  <c r="DB935" i="1"/>
  <c r="CX936" i="1"/>
  <c r="DB936" i="1"/>
  <c r="CX937" i="1"/>
  <c r="DB937" i="1"/>
  <c r="CX938" i="1"/>
  <c r="CZ938" i="1" s="1"/>
  <c r="DB938" i="1"/>
  <c r="DD938" i="1" s="1"/>
  <c r="CX939" i="1"/>
  <c r="DA939" i="1" s="1"/>
  <c r="DB939" i="1"/>
  <c r="CX940" i="1"/>
  <c r="DA940" i="1" s="1"/>
  <c r="DB940" i="1"/>
  <c r="CX941" i="1"/>
  <c r="DA941" i="1" s="1"/>
  <c r="DB941" i="1"/>
  <c r="DE941" i="1" s="1"/>
  <c r="CX942" i="1"/>
  <c r="DA942" i="1" s="1"/>
  <c r="DB942" i="1"/>
  <c r="DD942" i="1" s="1"/>
  <c r="CX943" i="1"/>
  <c r="DA943" i="1" s="1"/>
  <c r="DB943" i="1"/>
  <c r="CX944" i="1"/>
  <c r="DB944" i="1"/>
  <c r="CX945" i="1"/>
  <c r="DA945" i="1" s="1"/>
  <c r="DB945" i="1"/>
  <c r="CX946" i="1"/>
  <c r="DA946" i="1" s="1"/>
  <c r="DB946" i="1"/>
  <c r="DD946" i="1" s="1"/>
  <c r="CX947" i="1"/>
  <c r="DA947" i="1" s="1"/>
  <c r="DB947" i="1"/>
  <c r="CX948" i="1"/>
  <c r="DA948" i="1" s="1"/>
  <c r="DB948" i="1"/>
  <c r="CX949" i="1"/>
  <c r="DA949" i="1" s="1"/>
  <c r="DB949" i="1"/>
  <c r="DD949" i="1" s="1"/>
  <c r="CX950" i="1"/>
  <c r="DA950" i="1" s="1"/>
  <c r="DB950" i="1"/>
  <c r="DD950" i="1" s="1"/>
  <c r="CX951" i="1"/>
  <c r="DA951" i="1" s="1"/>
  <c r="DB951" i="1"/>
  <c r="CX952" i="1"/>
  <c r="DA952" i="1" s="1"/>
  <c r="DB952" i="1"/>
  <c r="CX953" i="1"/>
  <c r="DB953" i="1"/>
  <c r="DD953" i="1" s="1"/>
  <c r="CX954" i="1"/>
  <c r="DB954" i="1"/>
  <c r="DD954" i="1" s="1"/>
  <c r="CX955" i="1"/>
  <c r="DA955" i="1" s="1"/>
  <c r="DB955" i="1"/>
  <c r="CX956" i="1"/>
  <c r="DA956" i="1" s="1"/>
  <c r="DB956" i="1"/>
  <c r="CX957" i="1"/>
  <c r="DA957" i="1" s="1"/>
  <c r="DB957" i="1"/>
  <c r="DD957" i="1" s="1"/>
  <c r="CX958" i="1"/>
  <c r="DA958" i="1" s="1"/>
  <c r="DB958" i="1"/>
  <c r="DD958" i="1" s="1"/>
  <c r="CX959" i="1"/>
  <c r="DA959" i="1" s="1"/>
  <c r="DB959" i="1"/>
  <c r="CX960" i="1"/>
  <c r="DA960" i="1" s="1"/>
  <c r="DB960" i="1"/>
  <c r="CX961" i="1"/>
  <c r="DA961" i="1" s="1"/>
  <c r="DB961" i="1"/>
  <c r="DD961" i="1" s="1"/>
  <c r="CX962" i="1"/>
  <c r="DA962" i="1" s="1"/>
  <c r="DB962" i="1"/>
  <c r="DD962" i="1" s="1"/>
  <c r="CX963" i="1"/>
  <c r="DA963" i="1" s="1"/>
  <c r="DB963" i="1"/>
  <c r="DE963" i="1" s="1"/>
  <c r="CX964" i="1"/>
  <c r="DA964" i="1" s="1"/>
  <c r="DB964" i="1"/>
  <c r="CX965" i="1"/>
  <c r="DA965" i="1" s="1"/>
  <c r="DB965" i="1"/>
  <c r="DE965" i="1" s="1"/>
  <c r="CX966" i="1"/>
  <c r="DB966" i="1"/>
  <c r="DD966" i="1" s="1"/>
  <c r="CX967" i="1"/>
  <c r="DA967" i="1" s="1"/>
  <c r="DB967" i="1"/>
  <c r="CX968" i="1"/>
  <c r="DA968" i="1" s="1"/>
  <c r="DB968" i="1"/>
  <c r="CX969" i="1"/>
  <c r="DB969" i="1"/>
  <c r="DD969" i="1" s="1"/>
  <c r="CX970" i="1"/>
  <c r="CZ970" i="1" s="1"/>
  <c r="DB970" i="1"/>
  <c r="DD970" i="1" s="1"/>
  <c r="CX971" i="1"/>
  <c r="DA971" i="1" s="1"/>
  <c r="DB971" i="1"/>
  <c r="DE971" i="1" s="1"/>
  <c r="CX972" i="1"/>
  <c r="DA972" i="1" s="1"/>
  <c r="DB972" i="1"/>
  <c r="CX973" i="1"/>
  <c r="DA973" i="1" s="1"/>
  <c r="DB973" i="1"/>
  <c r="DE973" i="1" s="1"/>
  <c r="CX974" i="1"/>
  <c r="DB974" i="1"/>
  <c r="DD974" i="1" s="1"/>
  <c r="CX975" i="1"/>
  <c r="DA975" i="1" s="1"/>
  <c r="DB975" i="1"/>
  <c r="CX976" i="1"/>
  <c r="DA976" i="1" s="1"/>
  <c r="DB976" i="1"/>
  <c r="CX977" i="1"/>
  <c r="DA977" i="1" s="1"/>
  <c r="DB977" i="1"/>
  <c r="DD977" i="1" s="1"/>
  <c r="CX978" i="1"/>
  <c r="DA978" i="1" s="1"/>
  <c r="DB978" i="1"/>
  <c r="DD978" i="1" s="1"/>
  <c r="CX979" i="1"/>
  <c r="DA979" i="1" s="1"/>
  <c r="DB979" i="1"/>
  <c r="CX980" i="1"/>
  <c r="DA980" i="1" s="1"/>
  <c r="DB980" i="1"/>
  <c r="CX981" i="1"/>
  <c r="DA981" i="1" s="1"/>
  <c r="DB981" i="1"/>
  <c r="DD981" i="1" s="1"/>
  <c r="CX982" i="1"/>
  <c r="DA982" i="1" s="1"/>
  <c r="DB982" i="1"/>
  <c r="DD982" i="1" s="1"/>
  <c r="CX983" i="1"/>
  <c r="DA983" i="1" s="1"/>
  <c r="DB983" i="1"/>
  <c r="CX984" i="1"/>
  <c r="DA984" i="1" s="1"/>
  <c r="DB984" i="1"/>
  <c r="CX985" i="1"/>
  <c r="DB985" i="1"/>
  <c r="DD985" i="1" s="1"/>
  <c r="CX986" i="1"/>
  <c r="CZ986" i="1" s="1"/>
  <c r="DB986" i="1"/>
  <c r="DD986" i="1" s="1"/>
  <c r="CX987" i="1"/>
  <c r="DA987" i="1" s="1"/>
  <c r="DB987" i="1"/>
  <c r="CX988" i="1"/>
  <c r="DA988" i="1" s="1"/>
  <c r="DB988" i="1"/>
  <c r="CX989" i="1"/>
  <c r="DA989" i="1" s="1"/>
  <c r="DB989" i="1"/>
  <c r="DD989" i="1" s="1"/>
  <c r="CX990" i="1"/>
  <c r="DA990" i="1" s="1"/>
  <c r="DB990" i="1"/>
  <c r="DD990" i="1" s="1"/>
  <c r="CX991" i="1"/>
  <c r="DA991" i="1" s="1"/>
  <c r="DB991" i="1"/>
  <c r="CX992" i="1"/>
  <c r="DA992" i="1" s="1"/>
  <c r="DB992" i="1"/>
  <c r="CX993" i="1"/>
  <c r="DA993" i="1" s="1"/>
  <c r="DB993" i="1"/>
  <c r="DE993" i="1" s="1"/>
  <c r="CX994" i="1"/>
  <c r="DA994" i="1" s="1"/>
  <c r="DB994" i="1"/>
  <c r="DD994" i="1" s="1"/>
  <c r="CX995" i="1"/>
  <c r="DA995" i="1" s="1"/>
  <c r="DB995" i="1"/>
  <c r="CX996" i="1"/>
  <c r="DA996" i="1" s="1"/>
  <c r="DB996" i="1"/>
  <c r="CX997" i="1"/>
  <c r="DB997" i="1"/>
  <c r="DE997" i="1" s="1"/>
  <c r="CX998" i="1"/>
  <c r="CZ998" i="1" s="1"/>
  <c r="DB998" i="1"/>
  <c r="DD998" i="1" s="1"/>
  <c r="CX999" i="1"/>
  <c r="DA999" i="1" s="1"/>
  <c r="DB999" i="1"/>
  <c r="CX1000" i="1"/>
  <c r="DB1000" i="1"/>
  <c r="CX1001" i="1"/>
  <c r="DA1001" i="1" s="1"/>
  <c r="DB1001" i="1"/>
  <c r="CX1002" i="1"/>
  <c r="DA1002" i="1" s="1"/>
  <c r="DB1002" i="1"/>
  <c r="DD1002" i="1" s="1"/>
  <c r="CX1003" i="1"/>
  <c r="DA1003" i="1" s="1"/>
  <c r="DB1003" i="1"/>
  <c r="CX1004" i="1"/>
  <c r="DA1004" i="1" s="1"/>
  <c r="DB1004" i="1"/>
  <c r="CX1005" i="1"/>
  <c r="DB1005" i="1"/>
  <c r="DD1005" i="1" s="1"/>
  <c r="CX1006" i="1"/>
  <c r="DB1006" i="1"/>
  <c r="DD1006" i="1" s="1"/>
  <c r="CX1007" i="1"/>
  <c r="DA1007" i="1" s="1"/>
  <c r="DB1007" i="1"/>
  <c r="CX1008" i="1"/>
  <c r="DA1008" i="1" s="1"/>
  <c r="DB1008" i="1"/>
  <c r="CX1009" i="1"/>
  <c r="DA1009" i="1" s="1"/>
  <c r="DB1009" i="1"/>
  <c r="DD1009" i="1" s="1"/>
  <c r="CX1010" i="1"/>
  <c r="DA1010" i="1" s="1"/>
  <c r="DB1010" i="1"/>
  <c r="DD1010" i="1" s="1"/>
  <c r="CX1011" i="1"/>
  <c r="DA1011" i="1" s="1"/>
  <c r="DB1011" i="1"/>
  <c r="DE1011" i="1" s="1"/>
  <c r="CX1012" i="1"/>
  <c r="DA1012" i="1" s="1"/>
  <c r="DB1012" i="1"/>
  <c r="CX1013" i="1"/>
  <c r="DB1013" i="1"/>
  <c r="DE1013" i="1" s="1"/>
  <c r="CX1014" i="1"/>
  <c r="CZ1014" i="1" s="1"/>
  <c r="DB1014" i="1"/>
  <c r="DD1014" i="1" s="1"/>
  <c r="CX1015" i="1"/>
  <c r="DA1015" i="1" s="1"/>
  <c r="DB1015" i="1"/>
  <c r="DE1015" i="1" s="1"/>
  <c r="CX1016" i="1"/>
  <c r="DA1016" i="1" s="1"/>
  <c r="DB1016" i="1"/>
  <c r="DD1016" i="1" s="1"/>
  <c r="CX1017" i="1"/>
  <c r="DA1017" i="1" s="1"/>
  <c r="DB1017" i="1"/>
  <c r="DD1017" i="1" s="1"/>
  <c r="CX1018" i="1"/>
  <c r="DA1018" i="1" s="1"/>
  <c r="DB1018" i="1"/>
  <c r="DD1018" i="1" s="1"/>
  <c r="CX1019" i="1"/>
  <c r="DA1019" i="1" s="1"/>
  <c r="DB1019" i="1"/>
  <c r="DD1019" i="1" s="1"/>
  <c r="CX1020" i="1"/>
  <c r="DA1020" i="1" s="1"/>
  <c r="DB1020" i="1"/>
  <c r="DD1020" i="1" s="1"/>
  <c r="CX1021" i="1"/>
  <c r="DB1021" i="1"/>
  <c r="DD1021" i="1" s="1"/>
  <c r="CX1022" i="1"/>
  <c r="CZ1022" i="1" s="1"/>
  <c r="DB1022" i="1"/>
  <c r="DD1022" i="1" s="1"/>
  <c r="CX1023" i="1"/>
  <c r="DA1023" i="1" s="1"/>
  <c r="DB1023" i="1"/>
  <c r="DD1023" i="1" s="1"/>
  <c r="DB12" i="1"/>
  <c r="DB13" i="1"/>
  <c r="DE13" i="1" s="1"/>
  <c r="DB11" i="1"/>
  <c r="CX12" i="1"/>
  <c r="CX13" i="1"/>
  <c r="DA13" i="1" s="1"/>
  <c r="CX11" i="1"/>
  <c r="CZ11" i="1" s="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V42" i="1"/>
  <c r="CV43" i="1"/>
  <c r="CV44" i="1"/>
  <c r="CV45" i="1"/>
  <c r="CV46" i="1"/>
  <c r="CV47" i="1"/>
  <c r="CV48" i="1"/>
  <c r="CV49" i="1"/>
  <c r="CV50" i="1"/>
  <c r="CV51" i="1"/>
  <c r="CV52" i="1"/>
  <c r="CV53" i="1"/>
  <c r="CV54" i="1"/>
  <c r="CV55" i="1"/>
  <c r="CV56" i="1"/>
  <c r="CV57" i="1"/>
  <c r="CV58" i="1"/>
  <c r="CV59" i="1"/>
  <c r="CV60" i="1"/>
  <c r="CV61" i="1"/>
  <c r="CV62" i="1"/>
  <c r="CV63" i="1"/>
  <c r="CV64" i="1"/>
  <c r="CV65" i="1"/>
  <c r="CV66" i="1"/>
  <c r="CV67" i="1"/>
  <c r="CV68" i="1"/>
  <c r="CV69" i="1"/>
  <c r="CV70" i="1"/>
  <c r="CV71" i="1"/>
  <c r="CV72" i="1"/>
  <c r="CV73" i="1"/>
  <c r="CV74" i="1"/>
  <c r="CV75" i="1"/>
  <c r="CV76" i="1"/>
  <c r="CV77" i="1"/>
  <c r="CV78" i="1"/>
  <c r="CV79" i="1"/>
  <c r="CV80" i="1"/>
  <c r="CV81" i="1"/>
  <c r="CV82" i="1"/>
  <c r="CV83" i="1"/>
  <c r="CV84" i="1"/>
  <c r="CV85" i="1"/>
  <c r="CV86" i="1"/>
  <c r="CV87" i="1"/>
  <c r="CV88" i="1"/>
  <c r="CV89" i="1"/>
  <c r="CV90" i="1"/>
  <c r="CV91" i="1"/>
  <c r="CV92" i="1"/>
  <c r="CV93" i="1"/>
  <c r="CV94" i="1"/>
  <c r="CV95" i="1"/>
  <c r="CV96" i="1"/>
  <c r="CV97" i="1"/>
  <c r="CV98" i="1"/>
  <c r="CV99" i="1"/>
  <c r="CV100" i="1"/>
  <c r="CV101" i="1"/>
  <c r="CV102" i="1"/>
  <c r="CV103" i="1"/>
  <c r="CV104" i="1"/>
  <c r="CV105" i="1"/>
  <c r="CV106" i="1"/>
  <c r="CV107" i="1"/>
  <c r="CV108" i="1"/>
  <c r="CV109" i="1"/>
  <c r="CV110" i="1"/>
  <c r="CV111" i="1"/>
  <c r="CV112" i="1"/>
  <c r="CV113" i="1"/>
  <c r="CV114" i="1"/>
  <c r="CV115" i="1"/>
  <c r="CV116" i="1"/>
  <c r="CV117" i="1"/>
  <c r="CV118" i="1"/>
  <c r="CV119" i="1"/>
  <c r="CV120" i="1"/>
  <c r="CV121" i="1"/>
  <c r="CV122" i="1"/>
  <c r="CV123" i="1"/>
  <c r="CV124" i="1"/>
  <c r="CV125" i="1"/>
  <c r="CV126" i="1"/>
  <c r="CV127" i="1"/>
  <c r="CV128" i="1"/>
  <c r="CV129" i="1"/>
  <c r="CV130" i="1"/>
  <c r="CV131" i="1"/>
  <c r="CV132" i="1"/>
  <c r="CV133" i="1"/>
  <c r="CV134" i="1"/>
  <c r="CV135" i="1"/>
  <c r="CV136" i="1"/>
  <c r="CV137" i="1"/>
  <c r="CV138" i="1"/>
  <c r="CV139" i="1"/>
  <c r="CV140" i="1"/>
  <c r="CV141" i="1"/>
  <c r="CV142" i="1"/>
  <c r="CV143" i="1"/>
  <c r="CV144" i="1"/>
  <c r="CV145" i="1"/>
  <c r="CV146" i="1"/>
  <c r="CV147" i="1"/>
  <c r="CV148" i="1"/>
  <c r="CV149" i="1"/>
  <c r="CV150" i="1"/>
  <c r="CV151" i="1"/>
  <c r="CV152" i="1"/>
  <c r="CV153" i="1"/>
  <c r="CV154" i="1"/>
  <c r="CV155" i="1"/>
  <c r="CV156" i="1"/>
  <c r="CV157" i="1"/>
  <c r="CV158" i="1"/>
  <c r="CV159" i="1"/>
  <c r="CV160" i="1"/>
  <c r="CV161" i="1"/>
  <c r="CV162" i="1"/>
  <c r="CV163" i="1"/>
  <c r="CV164" i="1"/>
  <c r="CV165" i="1"/>
  <c r="CV166" i="1"/>
  <c r="CV167" i="1"/>
  <c r="CV168" i="1"/>
  <c r="CV169" i="1"/>
  <c r="CV170" i="1"/>
  <c r="CV171" i="1"/>
  <c r="CV172" i="1"/>
  <c r="CV173" i="1"/>
  <c r="CV174" i="1"/>
  <c r="CV175" i="1"/>
  <c r="CV176" i="1"/>
  <c r="CV177" i="1"/>
  <c r="CV178" i="1"/>
  <c r="CV179" i="1"/>
  <c r="CV180" i="1"/>
  <c r="CV181" i="1"/>
  <c r="CV182" i="1"/>
  <c r="CV183" i="1"/>
  <c r="CV184" i="1"/>
  <c r="CV185" i="1"/>
  <c r="CV186" i="1"/>
  <c r="CV187" i="1"/>
  <c r="CV188" i="1"/>
  <c r="CV189" i="1"/>
  <c r="CV190" i="1"/>
  <c r="CV191" i="1"/>
  <c r="CV192" i="1"/>
  <c r="CV193" i="1"/>
  <c r="CV194" i="1"/>
  <c r="CV195" i="1"/>
  <c r="CV196" i="1"/>
  <c r="CV197" i="1"/>
  <c r="CV198" i="1"/>
  <c r="CV199" i="1"/>
  <c r="CV200" i="1"/>
  <c r="CV201" i="1"/>
  <c r="CV202" i="1"/>
  <c r="CV203" i="1"/>
  <c r="CV204" i="1"/>
  <c r="CV205" i="1"/>
  <c r="CV206" i="1"/>
  <c r="CV207" i="1"/>
  <c r="CV208" i="1"/>
  <c r="CV209" i="1"/>
  <c r="CV210" i="1"/>
  <c r="CV211" i="1"/>
  <c r="CV212" i="1"/>
  <c r="CV213" i="1"/>
  <c r="CV214" i="1"/>
  <c r="CV215" i="1"/>
  <c r="CV216" i="1"/>
  <c r="CV217" i="1"/>
  <c r="CV218" i="1"/>
  <c r="CV219" i="1"/>
  <c r="CV220" i="1"/>
  <c r="CV221" i="1"/>
  <c r="CV222" i="1"/>
  <c r="CV223" i="1"/>
  <c r="CV224" i="1"/>
  <c r="CV225" i="1"/>
  <c r="CV226" i="1"/>
  <c r="CV227" i="1"/>
  <c r="CV228" i="1"/>
  <c r="CV229" i="1"/>
  <c r="CV230" i="1"/>
  <c r="CV231" i="1"/>
  <c r="CV232" i="1"/>
  <c r="CV233" i="1"/>
  <c r="CV234" i="1"/>
  <c r="CV235" i="1"/>
  <c r="CV236" i="1"/>
  <c r="CV237" i="1"/>
  <c r="CV238" i="1"/>
  <c r="CV239" i="1"/>
  <c r="CV240" i="1"/>
  <c r="CV241" i="1"/>
  <c r="CV242" i="1"/>
  <c r="CV243" i="1"/>
  <c r="CV244" i="1"/>
  <c r="CV245" i="1"/>
  <c r="CV246" i="1"/>
  <c r="CV247" i="1"/>
  <c r="CV248" i="1"/>
  <c r="CV249" i="1"/>
  <c r="CV250" i="1"/>
  <c r="CV251" i="1"/>
  <c r="CV252" i="1"/>
  <c r="CV253" i="1"/>
  <c r="CV254" i="1"/>
  <c r="CV255" i="1"/>
  <c r="CV256" i="1"/>
  <c r="CV257" i="1"/>
  <c r="CV258" i="1"/>
  <c r="CV259" i="1"/>
  <c r="CV260" i="1"/>
  <c r="CV261" i="1"/>
  <c r="CV262" i="1"/>
  <c r="CV263" i="1"/>
  <c r="CV264" i="1"/>
  <c r="CV265" i="1"/>
  <c r="CV266" i="1"/>
  <c r="CV267" i="1"/>
  <c r="CV268" i="1"/>
  <c r="CV269" i="1"/>
  <c r="CV270" i="1"/>
  <c r="CV271" i="1"/>
  <c r="CV272" i="1"/>
  <c r="CV273" i="1"/>
  <c r="CV274" i="1"/>
  <c r="CV275" i="1"/>
  <c r="CV276" i="1"/>
  <c r="CV277" i="1"/>
  <c r="CV278" i="1"/>
  <c r="CV279" i="1"/>
  <c r="CV280" i="1"/>
  <c r="CV281" i="1"/>
  <c r="CV282" i="1"/>
  <c r="CV283" i="1"/>
  <c r="CV284" i="1"/>
  <c r="CV285" i="1"/>
  <c r="CV286" i="1"/>
  <c r="CV287" i="1"/>
  <c r="CV288" i="1"/>
  <c r="CV289" i="1"/>
  <c r="CV290" i="1"/>
  <c r="CV291" i="1"/>
  <c r="CV292" i="1"/>
  <c r="CV293" i="1"/>
  <c r="CV294" i="1"/>
  <c r="CV295" i="1"/>
  <c r="CV296" i="1"/>
  <c r="CV297" i="1"/>
  <c r="CV298" i="1"/>
  <c r="CV299" i="1"/>
  <c r="CV300" i="1"/>
  <c r="CV301" i="1"/>
  <c r="CV302" i="1"/>
  <c r="CV303" i="1"/>
  <c r="CV304" i="1"/>
  <c r="CV305" i="1"/>
  <c r="CV306" i="1"/>
  <c r="CV307" i="1"/>
  <c r="CV308" i="1"/>
  <c r="CV309" i="1"/>
  <c r="CV310" i="1"/>
  <c r="CV311" i="1"/>
  <c r="CV312" i="1"/>
  <c r="CV313" i="1"/>
  <c r="CV314" i="1"/>
  <c r="CV315" i="1"/>
  <c r="CV316" i="1"/>
  <c r="CV317" i="1"/>
  <c r="CV318" i="1"/>
  <c r="CV319" i="1"/>
  <c r="CV320" i="1"/>
  <c r="CV321" i="1"/>
  <c r="CV322" i="1"/>
  <c r="CV323" i="1"/>
  <c r="CV324" i="1"/>
  <c r="CV325" i="1"/>
  <c r="CV326" i="1"/>
  <c r="CV327" i="1"/>
  <c r="CV328" i="1"/>
  <c r="CV329" i="1"/>
  <c r="CV330" i="1"/>
  <c r="CV331" i="1"/>
  <c r="CV332" i="1"/>
  <c r="CV333" i="1"/>
  <c r="CV334" i="1"/>
  <c r="CV335" i="1"/>
  <c r="CV336" i="1"/>
  <c r="CV337" i="1"/>
  <c r="CV338" i="1"/>
  <c r="CV339" i="1"/>
  <c r="CV340" i="1"/>
  <c r="CV341" i="1"/>
  <c r="CV342" i="1"/>
  <c r="CV343" i="1"/>
  <c r="CV344" i="1"/>
  <c r="CV345" i="1"/>
  <c r="CV346" i="1"/>
  <c r="CV347" i="1"/>
  <c r="CV348" i="1"/>
  <c r="CV349" i="1"/>
  <c r="CV350" i="1"/>
  <c r="CV351" i="1"/>
  <c r="CV352" i="1"/>
  <c r="CV353" i="1"/>
  <c r="CV354" i="1"/>
  <c r="CV355" i="1"/>
  <c r="CV356" i="1"/>
  <c r="CV357" i="1"/>
  <c r="CV358" i="1"/>
  <c r="CV359" i="1"/>
  <c r="CV360" i="1"/>
  <c r="CV361" i="1"/>
  <c r="CV362" i="1"/>
  <c r="CV363" i="1"/>
  <c r="CV364" i="1"/>
  <c r="CV365" i="1"/>
  <c r="CV366" i="1"/>
  <c r="CV367" i="1"/>
  <c r="CV368" i="1"/>
  <c r="CV369" i="1"/>
  <c r="CV370" i="1"/>
  <c r="CV371" i="1"/>
  <c r="CV372" i="1"/>
  <c r="CV373" i="1"/>
  <c r="CV374" i="1"/>
  <c r="CV375" i="1"/>
  <c r="CV376" i="1"/>
  <c r="CV377" i="1"/>
  <c r="CV378" i="1"/>
  <c r="CV379" i="1"/>
  <c r="CV380" i="1"/>
  <c r="CV381" i="1"/>
  <c r="CV382" i="1"/>
  <c r="CV383" i="1"/>
  <c r="CV384" i="1"/>
  <c r="CV385" i="1"/>
  <c r="CV386" i="1"/>
  <c r="CV387" i="1"/>
  <c r="CV388" i="1"/>
  <c r="CV389" i="1"/>
  <c r="CV390" i="1"/>
  <c r="CV391" i="1"/>
  <c r="CV392" i="1"/>
  <c r="CV393" i="1"/>
  <c r="CV394" i="1"/>
  <c r="CV395" i="1"/>
  <c r="CV396" i="1"/>
  <c r="CV397" i="1"/>
  <c r="CV398" i="1"/>
  <c r="CV399" i="1"/>
  <c r="CV400" i="1"/>
  <c r="CV401" i="1"/>
  <c r="CV402" i="1"/>
  <c r="CV403" i="1"/>
  <c r="CV404" i="1"/>
  <c r="CV405" i="1"/>
  <c r="CV406" i="1"/>
  <c r="CV407" i="1"/>
  <c r="CV408" i="1"/>
  <c r="CV409" i="1"/>
  <c r="CV410" i="1"/>
  <c r="CV411" i="1"/>
  <c r="CV412" i="1"/>
  <c r="CV413" i="1"/>
  <c r="CV414" i="1"/>
  <c r="CV415" i="1"/>
  <c r="CV416" i="1"/>
  <c r="CV417" i="1"/>
  <c r="CV418" i="1"/>
  <c r="CV419" i="1"/>
  <c r="CV420" i="1"/>
  <c r="CV421" i="1"/>
  <c r="CV422" i="1"/>
  <c r="CV423" i="1"/>
  <c r="CV424" i="1"/>
  <c r="CV425" i="1"/>
  <c r="CV426" i="1"/>
  <c r="CV427" i="1"/>
  <c r="CV428" i="1"/>
  <c r="CV429" i="1"/>
  <c r="CV430" i="1"/>
  <c r="CV431" i="1"/>
  <c r="CV432" i="1"/>
  <c r="CV433" i="1"/>
  <c r="CV434" i="1"/>
  <c r="CV435" i="1"/>
  <c r="CV436" i="1"/>
  <c r="CV437" i="1"/>
  <c r="CV438" i="1"/>
  <c r="CV439" i="1"/>
  <c r="CV440" i="1"/>
  <c r="CV441" i="1"/>
  <c r="CV442" i="1"/>
  <c r="CV443" i="1"/>
  <c r="CV444" i="1"/>
  <c r="CV445" i="1"/>
  <c r="CV446" i="1"/>
  <c r="CV447" i="1"/>
  <c r="CV448" i="1"/>
  <c r="CV449" i="1"/>
  <c r="CV450" i="1"/>
  <c r="CV451" i="1"/>
  <c r="CV452" i="1"/>
  <c r="CV453" i="1"/>
  <c r="CV454" i="1"/>
  <c r="CV455" i="1"/>
  <c r="CV456" i="1"/>
  <c r="CV457" i="1"/>
  <c r="CV458" i="1"/>
  <c r="CV459" i="1"/>
  <c r="CV460" i="1"/>
  <c r="CV461" i="1"/>
  <c r="CV462" i="1"/>
  <c r="CV463" i="1"/>
  <c r="CV464" i="1"/>
  <c r="CV465" i="1"/>
  <c r="CV466" i="1"/>
  <c r="CV467" i="1"/>
  <c r="CV468" i="1"/>
  <c r="CV469" i="1"/>
  <c r="CV470" i="1"/>
  <c r="CV471" i="1"/>
  <c r="CV472" i="1"/>
  <c r="CV473" i="1"/>
  <c r="CV474" i="1"/>
  <c r="CV475" i="1"/>
  <c r="CV476" i="1"/>
  <c r="CV477" i="1"/>
  <c r="CV478" i="1"/>
  <c r="CV479" i="1"/>
  <c r="CV480" i="1"/>
  <c r="CV481" i="1"/>
  <c r="CV482" i="1"/>
  <c r="CV483" i="1"/>
  <c r="CV484" i="1"/>
  <c r="CV485" i="1"/>
  <c r="CV486" i="1"/>
  <c r="CV487" i="1"/>
  <c r="CV488" i="1"/>
  <c r="CV489" i="1"/>
  <c r="CV490" i="1"/>
  <c r="CV491" i="1"/>
  <c r="CV492" i="1"/>
  <c r="CV493" i="1"/>
  <c r="CV494" i="1"/>
  <c r="CV495" i="1"/>
  <c r="CV496" i="1"/>
  <c r="CV497" i="1"/>
  <c r="CV498" i="1"/>
  <c r="CV499" i="1"/>
  <c r="CV500" i="1"/>
  <c r="CV501" i="1"/>
  <c r="CV502" i="1"/>
  <c r="CV503" i="1"/>
  <c r="CV504" i="1"/>
  <c r="CV505" i="1"/>
  <c r="CV506" i="1"/>
  <c r="CV507" i="1"/>
  <c r="CV508" i="1"/>
  <c r="CV509" i="1"/>
  <c r="CV510" i="1"/>
  <c r="CV511" i="1"/>
  <c r="CV512" i="1"/>
  <c r="CV513" i="1"/>
  <c r="CV514" i="1"/>
  <c r="CV515" i="1"/>
  <c r="CV516" i="1"/>
  <c r="CV517" i="1"/>
  <c r="CV518" i="1"/>
  <c r="CV519" i="1"/>
  <c r="CV520" i="1"/>
  <c r="CV521" i="1"/>
  <c r="CV522" i="1"/>
  <c r="CV523" i="1"/>
  <c r="CV524" i="1"/>
  <c r="CV525" i="1"/>
  <c r="CV526" i="1"/>
  <c r="CV527" i="1"/>
  <c r="CV528" i="1"/>
  <c r="CV529" i="1"/>
  <c r="CV530" i="1"/>
  <c r="CV531" i="1"/>
  <c r="CV532" i="1"/>
  <c r="CV533" i="1"/>
  <c r="CV534" i="1"/>
  <c r="CV535" i="1"/>
  <c r="CV536" i="1"/>
  <c r="CV537" i="1"/>
  <c r="CV538" i="1"/>
  <c r="CV539" i="1"/>
  <c r="CV540" i="1"/>
  <c r="CV541" i="1"/>
  <c r="CV542" i="1"/>
  <c r="CV543" i="1"/>
  <c r="CV544" i="1"/>
  <c r="CV545" i="1"/>
  <c r="CV546" i="1"/>
  <c r="CV547" i="1"/>
  <c r="CV548" i="1"/>
  <c r="CV549" i="1"/>
  <c r="CV550" i="1"/>
  <c r="CV551" i="1"/>
  <c r="CV552" i="1"/>
  <c r="CV553" i="1"/>
  <c r="CV554" i="1"/>
  <c r="CV555" i="1"/>
  <c r="CV556" i="1"/>
  <c r="CV557" i="1"/>
  <c r="CV558" i="1"/>
  <c r="CV559" i="1"/>
  <c r="CV560" i="1"/>
  <c r="CV561" i="1"/>
  <c r="CV562" i="1"/>
  <c r="CV563" i="1"/>
  <c r="CV564" i="1"/>
  <c r="CV565" i="1"/>
  <c r="CV566" i="1"/>
  <c r="CV567" i="1"/>
  <c r="CV568" i="1"/>
  <c r="CV569" i="1"/>
  <c r="CV570" i="1"/>
  <c r="CV571" i="1"/>
  <c r="CV572" i="1"/>
  <c r="CV573" i="1"/>
  <c r="CV574" i="1"/>
  <c r="CV575" i="1"/>
  <c r="CV576" i="1"/>
  <c r="CV577" i="1"/>
  <c r="CV578" i="1"/>
  <c r="CV579" i="1"/>
  <c r="CV580" i="1"/>
  <c r="CV581" i="1"/>
  <c r="CV582" i="1"/>
  <c r="CV583" i="1"/>
  <c r="CV584" i="1"/>
  <c r="CV585" i="1"/>
  <c r="CV586" i="1"/>
  <c r="CV587" i="1"/>
  <c r="CV588" i="1"/>
  <c r="CV589" i="1"/>
  <c r="CV590" i="1"/>
  <c r="CV591" i="1"/>
  <c r="CV592" i="1"/>
  <c r="CV593" i="1"/>
  <c r="CV594" i="1"/>
  <c r="CV595" i="1"/>
  <c r="CV596" i="1"/>
  <c r="CV597" i="1"/>
  <c r="CV598" i="1"/>
  <c r="CV599" i="1"/>
  <c r="CV600" i="1"/>
  <c r="CV601" i="1"/>
  <c r="CV602" i="1"/>
  <c r="CV603" i="1"/>
  <c r="CV604" i="1"/>
  <c r="CV605" i="1"/>
  <c r="CV606" i="1"/>
  <c r="CV607" i="1"/>
  <c r="CV608" i="1"/>
  <c r="CV609" i="1"/>
  <c r="CV610" i="1"/>
  <c r="CV611" i="1"/>
  <c r="CV612" i="1"/>
  <c r="CV613" i="1"/>
  <c r="CV614" i="1"/>
  <c r="CV615" i="1"/>
  <c r="CV616" i="1"/>
  <c r="CV617" i="1"/>
  <c r="CV618" i="1"/>
  <c r="CV619" i="1"/>
  <c r="CV620" i="1"/>
  <c r="CV621" i="1"/>
  <c r="CV622" i="1"/>
  <c r="CV623" i="1"/>
  <c r="CV624" i="1"/>
  <c r="CV625" i="1"/>
  <c r="CV626" i="1"/>
  <c r="CV627" i="1"/>
  <c r="CV628" i="1"/>
  <c r="CV629" i="1"/>
  <c r="CV630" i="1"/>
  <c r="CV631" i="1"/>
  <c r="CV632" i="1"/>
  <c r="CV633" i="1"/>
  <c r="CV634" i="1"/>
  <c r="CV635" i="1"/>
  <c r="CV636" i="1"/>
  <c r="CV637" i="1"/>
  <c r="CV638" i="1"/>
  <c r="CV639" i="1"/>
  <c r="CV640" i="1"/>
  <c r="CV641" i="1"/>
  <c r="CV642" i="1"/>
  <c r="CV643" i="1"/>
  <c r="CV644" i="1"/>
  <c r="CV645" i="1"/>
  <c r="CV646" i="1"/>
  <c r="CV647" i="1"/>
  <c r="CV648" i="1"/>
  <c r="CV649" i="1"/>
  <c r="CV650" i="1"/>
  <c r="CV651" i="1"/>
  <c r="CV652" i="1"/>
  <c r="CV653" i="1"/>
  <c r="CV654" i="1"/>
  <c r="CV655" i="1"/>
  <c r="CV656" i="1"/>
  <c r="CV657" i="1"/>
  <c r="CV658" i="1"/>
  <c r="CV659" i="1"/>
  <c r="CV660" i="1"/>
  <c r="CV661" i="1"/>
  <c r="CV662" i="1"/>
  <c r="CV663" i="1"/>
  <c r="CV664" i="1"/>
  <c r="CV665" i="1"/>
  <c r="CV666" i="1"/>
  <c r="CV667" i="1"/>
  <c r="CV668" i="1"/>
  <c r="CV669" i="1"/>
  <c r="CV670" i="1"/>
  <c r="CV671" i="1"/>
  <c r="CV672" i="1"/>
  <c r="CV673" i="1"/>
  <c r="CV674" i="1"/>
  <c r="CV675" i="1"/>
  <c r="CV676" i="1"/>
  <c r="CV677" i="1"/>
  <c r="CV678" i="1"/>
  <c r="CV679" i="1"/>
  <c r="CV680" i="1"/>
  <c r="CV681" i="1"/>
  <c r="CV682" i="1"/>
  <c r="CV683" i="1"/>
  <c r="CV684" i="1"/>
  <c r="CV685" i="1"/>
  <c r="CV686" i="1"/>
  <c r="CV687" i="1"/>
  <c r="CV688" i="1"/>
  <c r="CV689" i="1"/>
  <c r="CV690" i="1"/>
  <c r="CV691" i="1"/>
  <c r="CV692" i="1"/>
  <c r="CV693" i="1"/>
  <c r="CV694" i="1"/>
  <c r="CV695" i="1"/>
  <c r="CV696" i="1"/>
  <c r="CV697" i="1"/>
  <c r="CV698" i="1"/>
  <c r="CV699" i="1"/>
  <c r="CV700" i="1"/>
  <c r="CV701" i="1"/>
  <c r="CV702" i="1"/>
  <c r="CV703" i="1"/>
  <c r="CV704" i="1"/>
  <c r="CV705" i="1"/>
  <c r="CV706" i="1"/>
  <c r="CV707" i="1"/>
  <c r="CV708" i="1"/>
  <c r="CV709" i="1"/>
  <c r="CV710" i="1"/>
  <c r="CV711" i="1"/>
  <c r="CV712" i="1"/>
  <c r="CV713" i="1"/>
  <c r="CV714" i="1"/>
  <c r="CV715" i="1"/>
  <c r="CV716" i="1"/>
  <c r="CV717" i="1"/>
  <c r="CV718" i="1"/>
  <c r="CV719" i="1"/>
  <c r="CV720" i="1"/>
  <c r="CV721" i="1"/>
  <c r="CV722" i="1"/>
  <c r="CV723" i="1"/>
  <c r="CV724" i="1"/>
  <c r="CV725" i="1"/>
  <c r="CV726" i="1"/>
  <c r="CV727" i="1"/>
  <c r="CV728" i="1"/>
  <c r="CV729" i="1"/>
  <c r="CV730" i="1"/>
  <c r="CV731" i="1"/>
  <c r="CV732" i="1"/>
  <c r="CV733" i="1"/>
  <c r="CV734" i="1"/>
  <c r="CV735" i="1"/>
  <c r="CV736" i="1"/>
  <c r="CV737" i="1"/>
  <c r="CV738" i="1"/>
  <c r="CV739" i="1"/>
  <c r="CV740" i="1"/>
  <c r="CV741" i="1"/>
  <c r="CV742" i="1"/>
  <c r="CV743" i="1"/>
  <c r="CV744" i="1"/>
  <c r="CV745" i="1"/>
  <c r="CV746" i="1"/>
  <c r="CV747" i="1"/>
  <c r="CV748" i="1"/>
  <c r="CV749" i="1"/>
  <c r="CV750" i="1"/>
  <c r="CV751" i="1"/>
  <c r="CV752" i="1"/>
  <c r="CV753" i="1"/>
  <c r="CV754" i="1"/>
  <c r="CV755" i="1"/>
  <c r="CV756" i="1"/>
  <c r="CV757" i="1"/>
  <c r="CV758" i="1"/>
  <c r="CV759" i="1"/>
  <c r="CV760" i="1"/>
  <c r="CV761" i="1"/>
  <c r="CV762" i="1"/>
  <c r="CV763" i="1"/>
  <c r="CV764" i="1"/>
  <c r="CV765" i="1"/>
  <c r="CV766" i="1"/>
  <c r="CV767" i="1"/>
  <c r="CV768" i="1"/>
  <c r="CV769" i="1"/>
  <c r="CV770" i="1"/>
  <c r="CV771" i="1"/>
  <c r="CV772" i="1"/>
  <c r="CV773" i="1"/>
  <c r="CV774" i="1"/>
  <c r="CV775" i="1"/>
  <c r="CV776" i="1"/>
  <c r="CV777" i="1"/>
  <c r="CV778" i="1"/>
  <c r="CV779" i="1"/>
  <c r="CV780" i="1"/>
  <c r="CV781" i="1"/>
  <c r="CV782" i="1"/>
  <c r="CV783" i="1"/>
  <c r="CV784" i="1"/>
  <c r="CV785" i="1"/>
  <c r="CV786" i="1"/>
  <c r="CV787" i="1"/>
  <c r="CV788" i="1"/>
  <c r="CV789" i="1"/>
  <c r="CV790" i="1"/>
  <c r="CV791" i="1"/>
  <c r="CV792" i="1"/>
  <c r="CV793" i="1"/>
  <c r="CV794" i="1"/>
  <c r="CV795" i="1"/>
  <c r="CV796" i="1"/>
  <c r="CV797" i="1"/>
  <c r="CV798" i="1"/>
  <c r="CV799" i="1"/>
  <c r="CV800" i="1"/>
  <c r="CV801" i="1"/>
  <c r="CV802" i="1"/>
  <c r="CV803" i="1"/>
  <c r="CV804" i="1"/>
  <c r="CV805" i="1"/>
  <c r="CV806" i="1"/>
  <c r="CV807" i="1"/>
  <c r="CV808" i="1"/>
  <c r="CV809" i="1"/>
  <c r="CV810" i="1"/>
  <c r="CV811" i="1"/>
  <c r="CV812" i="1"/>
  <c r="CV813" i="1"/>
  <c r="CV814" i="1"/>
  <c r="CV815" i="1"/>
  <c r="CV816" i="1"/>
  <c r="CV817" i="1"/>
  <c r="CV818" i="1"/>
  <c r="CV819" i="1"/>
  <c r="CV820" i="1"/>
  <c r="CV821" i="1"/>
  <c r="CV822" i="1"/>
  <c r="CV823" i="1"/>
  <c r="CV824" i="1"/>
  <c r="CV825" i="1"/>
  <c r="CV826" i="1"/>
  <c r="CV827" i="1"/>
  <c r="CV828" i="1"/>
  <c r="CV829" i="1"/>
  <c r="CV830" i="1"/>
  <c r="CV831" i="1"/>
  <c r="CV832" i="1"/>
  <c r="CV833" i="1"/>
  <c r="CV834" i="1"/>
  <c r="CV835" i="1"/>
  <c r="CV836" i="1"/>
  <c r="CV837" i="1"/>
  <c r="CV838" i="1"/>
  <c r="CV839" i="1"/>
  <c r="CV840" i="1"/>
  <c r="CV841" i="1"/>
  <c r="CV842" i="1"/>
  <c r="CV843" i="1"/>
  <c r="CV844" i="1"/>
  <c r="CV845" i="1"/>
  <c r="CV846" i="1"/>
  <c r="CV847" i="1"/>
  <c r="CV848" i="1"/>
  <c r="CV849" i="1"/>
  <c r="CV850" i="1"/>
  <c r="CV851" i="1"/>
  <c r="CV852" i="1"/>
  <c r="CV853" i="1"/>
  <c r="CV854" i="1"/>
  <c r="CV855" i="1"/>
  <c r="CV856" i="1"/>
  <c r="CV857" i="1"/>
  <c r="CV858" i="1"/>
  <c r="CV859" i="1"/>
  <c r="CV860" i="1"/>
  <c r="CV861" i="1"/>
  <c r="CV862" i="1"/>
  <c r="CV863" i="1"/>
  <c r="CV864" i="1"/>
  <c r="CV865" i="1"/>
  <c r="CV866" i="1"/>
  <c r="CV867" i="1"/>
  <c r="CV868" i="1"/>
  <c r="CV869" i="1"/>
  <c r="CV870" i="1"/>
  <c r="CV871" i="1"/>
  <c r="CV872" i="1"/>
  <c r="CV873" i="1"/>
  <c r="CV874" i="1"/>
  <c r="CV875" i="1"/>
  <c r="CV876" i="1"/>
  <c r="CV877" i="1"/>
  <c r="CV878" i="1"/>
  <c r="CV879" i="1"/>
  <c r="CV880" i="1"/>
  <c r="CV881" i="1"/>
  <c r="CV882" i="1"/>
  <c r="CV883" i="1"/>
  <c r="CV884" i="1"/>
  <c r="CV885" i="1"/>
  <c r="CV886" i="1"/>
  <c r="CV887" i="1"/>
  <c r="CV888" i="1"/>
  <c r="CV889" i="1"/>
  <c r="CV890" i="1"/>
  <c r="CV891" i="1"/>
  <c r="CV892" i="1"/>
  <c r="CV893" i="1"/>
  <c r="CV894" i="1"/>
  <c r="CV895" i="1"/>
  <c r="CV896" i="1"/>
  <c r="CV897" i="1"/>
  <c r="CV898" i="1"/>
  <c r="CV899" i="1"/>
  <c r="CV900" i="1"/>
  <c r="CV901" i="1"/>
  <c r="CV902" i="1"/>
  <c r="CV903" i="1"/>
  <c r="CV904" i="1"/>
  <c r="CV905" i="1"/>
  <c r="CV906" i="1"/>
  <c r="CV907" i="1"/>
  <c r="CV908" i="1"/>
  <c r="CV909" i="1"/>
  <c r="CV910" i="1"/>
  <c r="CV911" i="1"/>
  <c r="CV912" i="1"/>
  <c r="CV913" i="1"/>
  <c r="CV914" i="1"/>
  <c r="CV915" i="1"/>
  <c r="CV916" i="1"/>
  <c r="CV917" i="1"/>
  <c r="CV918" i="1"/>
  <c r="CV919" i="1"/>
  <c r="CV920" i="1"/>
  <c r="CV921" i="1"/>
  <c r="CV922" i="1"/>
  <c r="CV923" i="1"/>
  <c r="CV924" i="1"/>
  <c r="CV925" i="1"/>
  <c r="CV926" i="1"/>
  <c r="CV927" i="1"/>
  <c r="CV928" i="1"/>
  <c r="CV929" i="1"/>
  <c r="CV930" i="1"/>
  <c r="CV931" i="1"/>
  <c r="CV932" i="1"/>
  <c r="CV933" i="1"/>
  <c r="CV934" i="1"/>
  <c r="CV935" i="1"/>
  <c r="CV936" i="1"/>
  <c r="CV937" i="1"/>
  <c r="CV938" i="1"/>
  <c r="CV939" i="1"/>
  <c r="CV940" i="1"/>
  <c r="CV941" i="1"/>
  <c r="CV942" i="1"/>
  <c r="CV943" i="1"/>
  <c r="CV944" i="1"/>
  <c r="CV945" i="1"/>
  <c r="CV946" i="1"/>
  <c r="CV947" i="1"/>
  <c r="CV948" i="1"/>
  <c r="CV949" i="1"/>
  <c r="CV950" i="1"/>
  <c r="CV951" i="1"/>
  <c r="CV952" i="1"/>
  <c r="CV953" i="1"/>
  <c r="CV954" i="1"/>
  <c r="CV955" i="1"/>
  <c r="CV956" i="1"/>
  <c r="CV957" i="1"/>
  <c r="CV958" i="1"/>
  <c r="CV959" i="1"/>
  <c r="CV960" i="1"/>
  <c r="CV961" i="1"/>
  <c r="CV962" i="1"/>
  <c r="CV963" i="1"/>
  <c r="CV964" i="1"/>
  <c r="CV965" i="1"/>
  <c r="CV966" i="1"/>
  <c r="CV967" i="1"/>
  <c r="CV968" i="1"/>
  <c r="CV969" i="1"/>
  <c r="CV970" i="1"/>
  <c r="CV971" i="1"/>
  <c r="CV972" i="1"/>
  <c r="CV973" i="1"/>
  <c r="CV974" i="1"/>
  <c r="CV975" i="1"/>
  <c r="CV976" i="1"/>
  <c r="CV977" i="1"/>
  <c r="CV978" i="1"/>
  <c r="CV979" i="1"/>
  <c r="CV980" i="1"/>
  <c r="CV981" i="1"/>
  <c r="CV982" i="1"/>
  <c r="CV983" i="1"/>
  <c r="CV984" i="1"/>
  <c r="CV985" i="1"/>
  <c r="CV986" i="1"/>
  <c r="CV987" i="1"/>
  <c r="CV988" i="1"/>
  <c r="CV989" i="1"/>
  <c r="CV990" i="1"/>
  <c r="CV991" i="1"/>
  <c r="CV992" i="1"/>
  <c r="CV993" i="1"/>
  <c r="CV994" i="1"/>
  <c r="CV995" i="1"/>
  <c r="CV996" i="1"/>
  <c r="CV997" i="1"/>
  <c r="CV998" i="1"/>
  <c r="CV999" i="1"/>
  <c r="CV1000" i="1"/>
  <c r="CV1001" i="1"/>
  <c r="CV1002" i="1"/>
  <c r="CV1003" i="1"/>
  <c r="CV1004" i="1"/>
  <c r="CV1005" i="1"/>
  <c r="CV1006" i="1"/>
  <c r="CV1007" i="1"/>
  <c r="CV1008" i="1"/>
  <c r="CV1009" i="1"/>
  <c r="CV1010" i="1"/>
  <c r="CV1011" i="1"/>
  <c r="CV1012" i="1"/>
  <c r="CV1013" i="1"/>
  <c r="CV1014" i="1"/>
  <c r="CV1015" i="1"/>
  <c r="CV1016" i="1"/>
  <c r="CV1017" i="1"/>
  <c r="CV1018" i="1"/>
  <c r="CV1019" i="1"/>
  <c r="CV1020" i="1"/>
  <c r="CV1021" i="1"/>
  <c r="CV1022" i="1"/>
  <c r="CV1023" i="1"/>
  <c r="CV11" i="1"/>
  <c r="DD483" i="1" l="1"/>
  <c r="CZ217" i="1"/>
  <c r="DD531" i="1"/>
  <c r="CZ243" i="1"/>
  <c r="DD215" i="1"/>
  <c r="CZ509" i="1"/>
  <c r="DD595" i="1"/>
  <c r="CZ311" i="1"/>
  <c r="CZ233" i="1"/>
  <c r="DD681" i="1"/>
  <c r="DD563" i="1"/>
  <c r="DD86" i="1"/>
  <c r="CZ673" i="1"/>
  <c r="DD515" i="1"/>
  <c r="DD377" i="1"/>
  <c r="DD231" i="1"/>
  <c r="DD223" i="1"/>
  <c r="DE834" i="1"/>
  <c r="CZ683" i="1"/>
  <c r="CZ565" i="1"/>
  <c r="DD499" i="1"/>
  <c r="CZ874" i="1"/>
  <c r="CZ715" i="1"/>
  <c r="DD626" i="1"/>
  <c r="DE770" i="1"/>
  <c r="DD637" i="1"/>
  <c r="CZ501" i="1"/>
  <c r="CZ443" i="1"/>
  <c r="DE753" i="1"/>
  <c r="DD721" i="1"/>
  <c r="DD579" i="1"/>
  <c r="CZ549" i="1"/>
  <c r="DE674" i="1"/>
  <c r="DE359" i="1"/>
  <c r="CZ485" i="1"/>
  <c r="DE1002" i="1"/>
  <c r="DE295" i="1"/>
  <c r="DD875" i="1"/>
  <c r="DD713" i="1"/>
  <c r="CZ597" i="1"/>
  <c r="CZ533" i="1"/>
  <c r="DD354" i="1"/>
  <c r="CZ347" i="1"/>
  <c r="DE954" i="1"/>
  <c r="DE602" i="1"/>
  <c r="CZ218" i="1"/>
  <c r="DE922" i="1"/>
  <c r="CZ709" i="1"/>
  <c r="CZ581" i="1"/>
  <c r="DD547" i="1"/>
  <c r="CZ517" i="1"/>
  <c r="CZ299" i="1"/>
  <c r="DE858" i="1"/>
  <c r="DA974" i="1"/>
  <c r="CZ974" i="1"/>
  <c r="DA878" i="1"/>
  <c r="CZ878" i="1"/>
  <c r="DA841" i="1"/>
  <c r="CZ841" i="1"/>
  <c r="DA825" i="1"/>
  <c r="CZ825" i="1"/>
  <c r="DA809" i="1"/>
  <c r="CZ809" i="1"/>
  <c r="DA793" i="1"/>
  <c r="CZ793" i="1"/>
  <c r="DA777" i="1"/>
  <c r="CZ777" i="1"/>
  <c r="DA761" i="1"/>
  <c r="CZ761" i="1"/>
  <c r="DA745" i="1"/>
  <c r="CZ745" i="1"/>
  <c r="DA729" i="1"/>
  <c r="CZ729" i="1"/>
  <c r="DA695" i="1"/>
  <c r="CZ695" i="1"/>
  <c r="DD650" i="1"/>
  <c r="DE650" i="1"/>
  <c r="DE71" i="1"/>
  <c r="DE51" i="1"/>
  <c r="DE1001" i="1"/>
  <c r="DD1001" i="1"/>
  <c r="DE975" i="1"/>
  <c r="DD975" i="1"/>
  <c r="DE967" i="1"/>
  <c r="DD967" i="1"/>
  <c r="DE945" i="1"/>
  <c r="DD945" i="1"/>
  <c r="DE937" i="1"/>
  <c r="DD937" i="1"/>
  <c r="DE903" i="1"/>
  <c r="DD903" i="1"/>
  <c r="DE895" i="1"/>
  <c r="DD895" i="1"/>
  <c r="DE887" i="1"/>
  <c r="DD887" i="1"/>
  <c r="DE879" i="1"/>
  <c r="DD879" i="1"/>
  <c r="DD842" i="1"/>
  <c r="DE842" i="1"/>
  <c r="DD826" i="1"/>
  <c r="DE826" i="1"/>
  <c r="DD810" i="1"/>
  <c r="DE810" i="1"/>
  <c r="DD778" i="1"/>
  <c r="DE778" i="1"/>
  <c r="DD762" i="1"/>
  <c r="DE762" i="1"/>
  <c r="DD746" i="1"/>
  <c r="DE746" i="1"/>
  <c r="DA721" i="1"/>
  <c r="CZ721" i="1"/>
  <c r="DA605" i="1"/>
  <c r="CZ605" i="1"/>
  <c r="DE370" i="1"/>
  <c r="DD370" i="1"/>
  <c r="DD358" i="1"/>
  <c r="DE358" i="1"/>
  <c r="DA194" i="1"/>
  <c r="CZ194" i="1"/>
  <c r="DA53" i="1"/>
  <c r="DE817" i="1"/>
  <c r="DE730" i="1"/>
  <c r="DA1000" i="1"/>
  <c r="CZ1000" i="1"/>
  <c r="DA966" i="1"/>
  <c r="CZ966" i="1"/>
  <c r="DA936" i="1"/>
  <c r="CZ936" i="1"/>
  <c r="DA902" i="1"/>
  <c r="CZ902" i="1"/>
  <c r="DA369" i="1"/>
  <c r="CZ369" i="1"/>
  <c r="DD102" i="1"/>
  <c r="DE102" i="1"/>
  <c r="DE661" i="1"/>
  <c r="DD661" i="1"/>
  <c r="DD657" i="1"/>
  <c r="DE657" i="1"/>
  <c r="DE606" i="1"/>
  <c r="DD606" i="1"/>
  <c r="DA459" i="1"/>
  <c r="CZ459" i="1"/>
  <c r="DA315" i="1"/>
  <c r="CZ315" i="1"/>
  <c r="DE195" i="1"/>
  <c r="DD195" i="1"/>
  <c r="DE117" i="1"/>
  <c r="DD117" i="1"/>
  <c r="DE54" i="1"/>
  <c r="DE794" i="1"/>
  <c r="DE698" i="1"/>
  <c r="DA944" i="1"/>
  <c r="CZ944" i="1"/>
  <c r="DA886" i="1"/>
  <c r="CZ886" i="1"/>
  <c r="DE853" i="1"/>
  <c r="DD853" i="1"/>
  <c r="DD849" i="1"/>
  <c r="DE849" i="1"/>
  <c r="DE837" i="1"/>
  <c r="DD837" i="1"/>
  <c r="DD833" i="1"/>
  <c r="DE833" i="1"/>
  <c r="DE821" i="1"/>
  <c r="DD821" i="1"/>
  <c r="DE805" i="1"/>
  <c r="DD805" i="1"/>
  <c r="DD801" i="1"/>
  <c r="DE801" i="1"/>
  <c r="DE789" i="1"/>
  <c r="DD789" i="1"/>
  <c r="DD785" i="1"/>
  <c r="DE785" i="1"/>
  <c r="DE773" i="1"/>
  <c r="DD773" i="1"/>
  <c r="DD769" i="1"/>
  <c r="DE769" i="1"/>
  <c r="DE757" i="1"/>
  <c r="DD757" i="1"/>
  <c r="DE741" i="1"/>
  <c r="DD741" i="1"/>
  <c r="DD737" i="1"/>
  <c r="DE737" i="1"/>
  <c r="DE725" i="1"/>
  <c r="DD725" i="1"/>
  <c r="DE693" i="1"/>
  <c r="DD693" i="1"/>
  <c r="DA663" i="1"/>
  <c r="CZ663" i="1"/>
  <c r="DA395" i="1"/>
  <c r="CZ395" i="1"/>
  <c r="DE367" i="1"/>
  <c r="DD367" i="1"/>
  <c r="DA197" i="1"/>
  <c r="CZ197" i="1"/>
  <c r="DA123" i="1"/>
  <c r="CZ123" i="1"/>
  <c r="DD1011" i="1"/>
  <c r="CZ1010" i="1"/>
  <c r="DD997" i="1"/>
  <c r="CZ996" i="1"/>
  <c r="DD971" i="1"/>
  <c r="DD963" i="1"/>
  <c r="CZ962" i="1"/>
  <c r="DD941" i="1"/>
  <c r="CZ940" i="1"/>
  <c r="DD933" i="1"/>
  <c r="CZ932" i="1"/>
  <c r="DD899" i="1"/>
  <c r="DD891" i="1"/>
  <c r="CZ890" i="1"/>
  <c r="DD883" i="1"/>
  <c r="CZ882" i="1"/>
  <c r="CZ849" i="1"/>
  <c r="DD845" i="1"/>
  <c r="CZ833" i="1"/>
  <c r="DD829" i="1"/>
  <c r="CZ817" i="1"/>
  <c r="DD813" i="1"/>
  <c r="CZ801" i="1"/>
  <c r="DD797" i="1"/>
  <c r="CZ785" i="1"/>
  <c r="DD781" i="1"/>
  <c r="CZ769" i="1"/>
  <c r="DD765" i="1"/>
  <c r="CZ753" i="1"/>
  <c r="DD749" i="1"/>
  <c r="CZ737" i="1"/>
  <c r="DD733" i="1"/>
  <c r="CZ723" i="1"/>
  <c r="CZ703" i="1"/>
  <c r="DD701" i="1"/>
  <c r="CZ693" i="1"/>
  <c r="CZ667" i="1"/>
  <c r="DD665" i="1"/>
  <c r="CZ657" i="1"/>
  <c r="DD642" i="1"/>
  <c r="DD629" i="1"/>
  <c r="DD618" i="1"/>
  <c r="CZ617" i="1"/>
  <c r="CZ427" i="1"/>
  <c r="DD378" i="1"/>
  <c r="CZ361" i="1"/>
  <c r="CZ333" i="1"/>
  <c r="DD327" i="1"/>
  <c r="DD244" i="1"/>
  <c r="DD239" i="1"/>
  <c r="CZ234" i="1"/>
  <c r="DD201" i="1"/>
  <c r="DE994" i="1"/>
  <c r="DE946" i="1"/>
  <c r="DE914" i="1"/>
  <c r="DE850" i="1"/>
  <c r="DE786" i="1"/>
  <c r="DE722" i="1"/>
  <c r="DE697" i="1"/>
  <c r="DE666" i="1"/>
  <c r="DE649" i="1"/>
  <c r="CZ713" i="1"/>
  <c r="DD709" i="1"/>
  <c r="CZ687" i="1"/>
  <c r="DD685" i="1"/>
  <c r="CZ679" i="1"/>
  <c r="DD677" i="1"/>
  <c r="CZ651" i="1"/>
  <c r="CZ589" i="1"/>
  <c r="DD587" i="1"/>
  <c r="CZ573" i="1"/>
  <c r="DD571" i="1"/>
  <c r="CZ557" i="1"/>
  <c r="DD555" i="1"/>
  <c r="CZ541" i="1"/>
  <c r="DD539" i="1"/>
  <c r="CZ525" i="1"/>
  <c r="DD523" i="1"/>
  <c r="DD507" i="1"/>
  <c r="CZ493" i="1"/>
  <c r="DD491" i="1"/>
  <c r="CZ475" i="1"/>
  <c r="CZ411" i="1"/>
  <c r="CZ269" i="1"/>
  <c r="DD263" i="1"/>
  <c r="CZ131" i="1"/>
  <c r="DD114" i="1"/>
  <c r="CZ107" i="1"/>
  <c r="DE986" i="1"/>
  <c r="DE938" i="1"/>
  <c r="DE906" i="1"/>
  <c r="DE802" i="1"/>
  <c r="DE738" i="1"/>
  <c r="DE714" i="1"/>
  <c r="DE689" i="1"/>
  <c r="DE658" i="1"/>
  <c r="DE610" i="1"/>
  <c r="DE386" i="1"/>
  <c r="DE199" i="1"/>
  <c r="DE55" i="1"/>
  <c r="DA215" i="1"/>
  <c r="DE978" i="1"/>
  <c r="DE930" i="1"/>
  <c r="DE866" i="1"/>
  <c r="DE818" i="1"/>
  <c r="DE754" i="1"/>
  <c r="DE706" i="1"/>
  <c r="DE633" i="1"/>
  <c r="DE543" i="1"/>
  <c r="DE385" i="1"/>
  <c r="DE167" i="1"/>
  <c r="DD987" i="1"/>
  <c r="DE987" i="1"/>
  <c r="DD959" i="1"/>
  <c r="DE959" i="1"/>
  <c r="DD939" i="1"/>
  <c r="DE939" i="1"/>
  <c r="DD931" i="1"/>
  <c r="DE931" i="1"/>
  <c r="DD919" i="1"/>
  <c r="DE919" i="1"/>
  <c r="DD915" i="1"/>
  <c r="DE915" i="1"/>
  <c r="DD871" i="1"/>
  <c r="DE871" i="1"/>
  <c r="DD867" i="1"/>
  <c r="DE867" i="1"/>
  <c r="DD580" i="1"/>
  <c r="DE580" i="1"/>
  <c r="DD564" i="1"/>
  <c r="DE564" i="1"/>
  <c r="DD548" i="1"/>
  <c r="DE548" i="1"/>
  <c r="DD532" i="1"/>
  <c r="DE532" i="1"/>
  <c r="DD500" i="1"/>
  <c r="DE500" i="1"/>
  <c r="DD468" i="1"/>
  <c r="DE468" i="1"/>
  <c r="DD452" i="1"/>
  <c r="DE452" i="1"/>
  <c r="DD427" i="1"/>
  <c r="DE427" i="1"/>
  <c r="DD420" i="1"/>
  <c r="DE420" i="1"/>
  <c r="DD395" i="1"/>
  <c r="DE395" i="1"/>
  <c r="CZ469" i="1"/>
  <c r="DD467" i="1"/>
  <c r="DD460" i="1"/>
  <c r="DE460" i="1"/>
  <c r="CZ453" i="1"/>
  <c r="DD451" i="1"/>
  <c r="DD444" i="1"/>
  <c r="DE444" i="1"/>
  <c r="CZ437" i="1"/>
  <c r="DD435" i="1"/>
  <c r="DD428" i="1"/>
  <c r="DE428" i="1"/>
  <c r="CZ421" i="1"/>
  <c r="DD419" i="1"/>
  <c r="DD412" i="1"/>
  <c r="DE412" i="1"/>
  <c r="CZ405" i="1"/>
  <c r="DD403" i="1"/>
  <c r="DD396" i="1"/>
  <c r="DE396" i="1"/>
  <c r="CZ389" i="1"/>
  <c r="DD387" i="1"/>
  <c r="CZ373" i="1"/>
  <c r="DD371" i="1"/>
  <c r="DD365" i="1"/>
  <c r="DE365" i="1"/>
  <c r="DD363" i="1"/>
  <c r="DE363" i="1"/>
  <c r="DD360" i="1"/>
  <c r="DE360" i="1"/>
  <c r="CZ357" i="1"/>
  <c r="DD355" i="1"/>
  <c r="DD352" i="1"/>
  <c r="DE352" i="1"/>
  <c r="DD350" i="1"/>
  <c r="DE350" i="1"/>
  <c r="DD348" i="1"/>
  <c r="DE348" i="1"/>
  <c r="DD337" i="1"/>
  <c r="DD332" i="1"/>
  <c r="DE332" i="1"/>
  <c r="DD330" i="1"/>
  <c r="DE330" i="1"/>
  <c r="DD328" i="1"/>
  <c r="DE328" i="1"/>
  <c r="DD314" i="1"/>
  <c r="CZ313" i="1"/>
  <c r="DD311" i="1"/>
  <c r="DD308" i="1"/>
  <c r="DE308" i="1"/>
  <c r="DD306" i="1"/>
  <c r="DE306" i="1"/>
  <c r="DD300" i="1"/>
  <c r="DE300" i="1"/>
  <c r="CZ287" i="1"/>
  <c r="DD268" i="1"/>
  <c r="DE268" i="1"/>
  <c r="DD266" i="1"/>
  <c r="DE266" i="1"/>
  <c r="DD264" i="1"/>
  <c r="DE264" i="1"/>
  <c r="DD259" i="1"/>
  <c r="DE259" i="1"/>
  <c r="DD252" i="1"/>
  <c r="CZ251" i="1"/>
  <c r="DD247" i="1"/>
  <c r="DD237" i="1"/>
  <c r="DE237" i="1"/>
  <c r="DD235" i="1"/>
  <c r="DE235" i="1"/>
  <c r="CZ229" i="1"/>
  <c r="DD227" i="1"/>
  <c r="CZ226" i="1"/>
  <c r="DD224" i="1"/>
  <c r="DE224" i="1"/>
  <c r="DD217" i="1"/>
  <c r="DD213" i="1"/>
  <c r="DE213" i="1"/>
  <c r="DD196" i="1"/>
  <c r="DE196" i="1"/>
  <c r="DD193" i="1"/>
  <c r="DE193" i="1"/>
  <c r="DD191" i="1"/>
  <c r="DD129" i="1"/>
  <c r="DE129" i="1"/>
  <c r="DD125" i="1"/>
  <c r="DD122" i="1"/>
  <c r="DD110" i="1"/>
  <c r="DE110" i="1"/>
  <c r="DD90" i="1"/>
  <c r="DE90" i="1"/>
  <c r="DE83" i="1"/>
  <c r="DE79" i="1"/>
  <c r="DA59" i="1"/>
  <c r="DE53" i="1"/>
  <c r="DA80" i="1"/>
  <c r="DE1006" i="1"/>
  <c r="DE998" i="1"/>
  <c r="DE990" i="1"/>
  <c r="DE982" i="1"/>
  <c r="DE974" i="1"/>
  <c r="DE966" i="1"/>
  <c r="DE958" i="1"/>
  <c r="DE950" i="1"/>
  <c r="DE942" i="1"/>
  <c r="DE934" i="1"/>
  <c r="DE926" i="1"/>
  <c r="DE918" i="1"/>
  <c r="DE910" i="1"/>
  <c r="DE902" i="1"/>
  <c r="DE894" i="1"/>
  <c r="DE886" i="1"/>
  <c r="DE878" i="1"/>
  <c r="DE870" i="1"/>
  <c r="DE862" i="1"/>
  <c r="DE854" i="1"/>
  <c r="DE846" i="1"/>
  <c r="DE838" i="1"/>
  <c r="DE830" i="1"/>
  <c r="DE822" i="1"/>
  <c r="DE814" i="1"/>
  <c r="DE806" i="1"/>
  <c r="DE798" i="1"/>
  <c r="DE790" i="1"/>
  <c r="DE782" i="1"/>
  <c r="DE774" i="1"/>
  <c r="DE766" i="1"/>
  <c r="DE758" i="1"/>
  <c r="DE750" i="1"/>
  <c r="DE742" i="1"/>
  <c r="DE734" i="1"/>
  <c r="DE726" i="1"/>
  <c r="DE718" i="1"/>
  <c r="DE710" i="1"/>
  <c r="DE702" i="1"/>
  <c r="DE694" i="1"/>
  <c r="DE686" i="1"/>
  <c r="DE678" i="1"/>
  <c r="DE670" i="1"/>
  <c r="DE662" i="1"/>
  <c r="DE654" i="1"/>
  <c r="DE646" i="1"/>
  <c r="DE638" i="1"/>
  <c r="DE630" i="1"/>
  <c r="DE622" i="1"/>
  <c r="DE614" i="1"/>
  <c r="DE375" i="1"/>
  <c r="DE343" i="1"/>
  <c r="DE279" i="1"/>
  <c r="DE183" i="1"/>
  <c r="DE151" i="1"/>
  <c r="DD1007" i="1"/>
  <c r="DE1007" i="1"/>
  <c r="DD1003" i="1"/>
  <c r="DE1003" i="1"/>
  <c r="DD995" i="1"/>
  <c r="DE995" i="1"/>
  <c r="DD991" i="1"/>
  <c r="DE991" i="1"/>
  <c r="DD983" i="1"/>
  <c r="DE983" i="1"/>
  <c r="DD979" i="1"/>
  <c r="DE979" i="1"/>
  <c r="DD955" i="1"/>
  <c r="DE955" i="1"/>
  <c r="DD951" i="1"/>
  <c r="DE951" i="1"/>
  <c r="DD947" i="1"/>
  <c r="DE947" i="1"/>
  <c r="DD927" i="1"/>
  <c r="DE927" i="1"/>
  <c r="DD923" i="1"/>
  <c r="DE923" i="1"/>
  <c r="DD911" i="1"/>
  <c r="DE911" i="1"/>
  <c r="DD907" i="1"/>
  <c r="DE907" i="1"/>
  <c r="DD863" i="1"/>
  <c r="DE863" i="1"/>
  <c r="DD707" i="1"/>
  <c r="DE707" i="1"/>
  <c r="DD692" i="1"/>
  <c r="DE692" i="1"/>
  <c r="DD596" i="1"/>
  <c r="DE596" i="1"/>
  <c r="DD516" i="1"/>
  <c r="DE516" i="1"/>
  <c r="DD484" i="1"/>
  <c r="DE484" i="1"/>
  <c r="DD475" i="1"/>
  <c r="DE475" i="1"/>
  <c r="DD459" i="1"/>
  <c r="DE459" i="1"/>
  <c r="DD443" i="1"/>
  <c r="DE443" i="1"/>
  <c r="DD436" i="1"/>
  <c r="DE436" i="1"/>
  <c r="DD411" i="1"/>
  <c r="DE411" i="1"/>
  <c r="DD404" i="1"/>
  <c r="DE404" i="1"/>
  <c r="DD388" i="1"/>
  <c r="DE388" i="1"/>
  <c r="DD372" i="1"/>
  <c r="DE372" i="1"/>
  <c r="DD369" i="1"/>
  <c r="DE369" i="1"/>
  <c r="DD366" i="1"/>
  <c r="DE366" i="1"/>
  <c r="DD364" i="1"/>
  <c r="DE364" i="1"/>
  <c r="DD356" i="1"/>
  <c r="DE356" i="1"/>
  <c r="DD353" i="1"/>
  <c r="DE353" i="1"/>
  <c r="DD351" i="1"/>
  <c r="DE351" i="1"/>
  <c r="DD349" i="1"/>
  <c r="DE349" i="1"/>
  <c r="DD347" i="1"/>
  <c r="DE347" i="1"/>
  <c r="DD303" i="1"/>
  <c r="DE303" i="1"/>
  <c r="DD284" i="1"/>
  <c r="DE284" i="1"/>
  <c r="DD282" i="1"/>
  <c r="DE282" i="1"/>
  <c r="DD248" i="1"/>
  <c r="DE248" i="1"/>
  <c r="DD243" i="1"/>
  <c r="DE243" i="1"/>
  <c r="DD236" i="1"/>
  <c r="DE236" i="1"/>
  <c r="DD228" i="1"/>
  <c r="DE228" i="1"/>
  <c r="DD225" i="1"/>
  <c r="DE225" i="1"/>
  <c r="DD192" i="1"/>
  <c r="DE192" i="1"/>
  <c r="DD126" i="1"/>
  <c r="DE126" i="1"/>
  <c r="DD113" i="1"/>
  <c r="DE113" i="1"/>
  <c r="DE109" i="1"/>
  <c r="DD109" i="1"/>
  <c r="DD93" i="1"/>
  <c r="DE93" i="1"/>
  <c r="DE78" i="1"/>
  <c r="DE76" i="1"/>
  <c r="DE72" i="1"/>
  <c r="DE68" i="1"/>
  <c r="DE46" i="1"/>
  <c r="DE1010" i="1"/>
  <c r="DE970" i="1"/>
  <c r="DE962" i="1"/>
  <c r="DE898" i="1"/>
  <c r="DE890" i="1"/>
  <c r="DE882" i="1"/>
  <c r="DE874" i="1"/>
  <c r="DE690" i="1"/>
  <c r="DE682" i="1"/>
  <c r="DE634" i="1"/>
  <c r="DD996" i="1"/>
  <c r="DE996" i="1"/>
  <c r="DD940" i="1"/>
  <c r="DE940" i="1"/>
  <c r="DD932" i="1"/>
  <c r="DE932" i="1"/>
  <c r="DD859" i="1"/>
  <c r="DE859" i="1"/>
  <c r="DD852" i="1"/>
  <c r="DE852" i="1"/>
  <c r="DD843" i="1"/>
  <c r="DE843" i="1"/>
  <c r="DD836" i="1"/>
  <c r="DE836" i="1"/>
  <c r="DD827" i="1"/>
  <c r="DE827" i="1"/>
  <c r="DD820" i="1"/>
  <c r="DE820" i="1"/>
  <c r="DD811" i="1"/>
  <c r="DE811" i="1"/>
  <c r="DD804" i="1"/>
  <c r="DE804" i="1"/>
  <c r="DD795" i="1"/>
  <c r="DE795" i="1"/>
  <c r="DD788" i="1"/>
  <c r="DE788" i="1"/>
  <c r="DD779" i="1"/>
  <c r="DE779" i="1"/>
  <c r="DD772" i="1"/>
  <c r="DE772" i="1"/>
  <c r="DD763" i="1"/>
  <c r="DE763" i="1"/>
  <c r="DD756" i="1"/>
  <c r="DE756" i="1"/>
  <c r="DD747" i="1"/>
  <c r="DE747" i="1"/>
  <c r="DD740" i="1"/>
  <c r="DE740" i="1"/>
  <c r="DD731" i="1"/>
  <c r="DE731" i="1"/>
  <c r="DD724" i="1"/>
  <c r="DE724" i="1"/>
  <c r="DD716" i="1"/>
  <c r="DE716" i="1"/>
  <c r="DD700" i="1"/>
  <c r="DE700" i="1"/>
  <c r="DD683" i="1"/>
  <c r="DE683" i="1"/>
  <c r="DD675" i="1"/>
  <c r="DE675" i="1"/>
  <c r="DD668" i="1"/>
  <c r="DE668" i="1"/>
  <c r="DD660" i="1"/>
  <c r="DE660" i="1"/>
  <c r="DD599" i="1"/>
  <c r="DE599" i="1"/>
  <c r="DD592" i="1"/>
  <c r="DE592" i="1"/>
  <c r="DD583" i="1"/>
  <c r="DE583" i="1"/>
  <c r="DD576" i="1"/>
  <c r="DE576" i="1"/>
  <c r="DD567" i="1"/>
  <c r="DE567" i="1"/>
  <c r="DD560" i="1"/>
  <c r="DE560" i="1"/>
  <c r="DD551" i="1"/>
  <c r="DE551" i="1"/>
  <c r="DD544" i="1"/>
  <c r="DE544" i="1"/>
  <c r="DD535" i="1"/>
  <c r="DE535" i="1"/>
  <c r="DD528" i="1"/>
  <c r="DE528" i="1"/>
  <c r="DD519" i="1"/>
  <c r="DE519" i="1"/>
  <c r="DD512" i="1"/>
  <c r="DE512" i="1"/>
  <c r="DD503" i="1"/>
  <c r="DE503" i="1"/>
  <c r="DD496" i="1"/>
  <c r="DE496" i="1"/>
  <c r="DD487" i="1"/>
  <c r="DE487" i="1"/>
  <c r="DD480" i="1"/>
  <c r="DE480" i="1"/>
  <c r="DD471" i="1"/>
  <c r="DE471" i="1"/>
  <c r="DD464" i="1"/>
  <c r="DE464" i="1"/>
  <c r="DD455" i="1"/>
  <c r="DE455" i="1"/>
  <c r="DD448" i="1"/>
  <c r="DE448" i="1"/>
  <c r="DD439" i="1"/>
  <c r="DE439" i="1"/>
  <c r="DD432" i="1"/>
  <c r="DE432" i="1"/>
  <c r="DD423" i="1"/>
  <c r="DE423" i="1"/>
  <c r="DD416" i="1"/>
  <c r="DE416" i="1"/>
  <c r="DD407" i="1"/>
  <c r="DE407" i="1"/>
  <c r="DD400" i="1"/>
  <c r="DE400" i="1"/>
  <c r="DD391" i="1"/>
  <c r="DE391" i="1"/>
  <c r="DD389" i="1"/>
  <c r="DE389" i="1"/>
  <c r="DD384" i="1"/>
  <c r="DE384" i="1"/>
  <c r="DD382" i="1"/>
  <c r="DE382" i="1"/>
  <c r="DD380" i="1"/>
  <c r="DE380" i="1"/>
  <c r="DD373" i="1"/>
  <c r="DE373" i="1"/>
  <c r="DD362" i="1"/>
  <c r="DE362" i="1"/>
  <c r="DD357" i="1"/>
  <c r="DE357" i="1"/>
  <c r="DD345" i="1"/>
  <c r="DE345" i="1"/>
  <c r="DD341" i="1"/>
  <c r="DE341" i="1"/>
  <c r="DD339" i="1"/>
  <c r="DE339" i="1"/>
  <c r="DD336" i="1"/>
  <c r="DE336" i="1"/>
  <c r="DD334" i="1"/>
  <c r="DE334" i="1"/>
  <c r="DD322" i="1"/>
  <c r="DE322" i="1"/>
  <c r="DD320" i="1"/>
  <c r="DE320" i="1"/>
  <c r="DD316" i="1"/>
  <c r="DE316" i="1"/>
  <c r="DD287" i="1"/>
  <c r="DE287" i="1"/>
  <c r="DD276" i="1"/>
  <c r="DE276" i="1"/>
  <c r="DD274" i="1"/>
  <c r="DE274" i="1"/>
  <c r="DD256" i="1"/>
  <c r="DE256" i="1"/>
  <c r="DD251" i="1"/>
  <c r="DE251" i="1"/>
  <c r="DD229" i="1"/>
  <c r="DE229" i="1"/>
  <c r="DD221" i="1"/>
  <c r="DE221" i="1"/>
  <c r="DD219" i="1"/>
  <c r="DE219" i="1"/>
  <c r="DD212" i="1"/>
  <c r="DE212" i="1"/>
  <c r="DD209" i="1"/>
  <c r="DE209" i="1"/>
  <c r="DD207" i="1"/>
  <c r="DE207" i="1"/>
  <c r="DD205" i="1"/>
  <c r="DE205" i="1"/>
  <c r="DD203" i="1"/>
  <c r="DE203" i="1"/>
  <c r="DD188" i="1"/>
  <c r="DE188" i="1"/>
  <c r="DD121" i="1"/>
  <c r="DE121" i="1"/>
  <c r="DA87" i="1"/>
  <c r="CZ87" i="1"/>
  <c r="DE85" i="1"/>
  <c r="DE52" i="1"/>
  <c r="DE44" i="1"/>
  <c r="DE1009" i="1"/>
  <c r="DE985" i="1"/>
  <c r="DE977" i="1"/>
  <c r="DE969" i="1"/>
  <c r="DE961" i="1"/>
  <c r="DE953" i="1"/>
  <c r="DE921" i="1"/>
  <c r="DE913" i="1"/>
  <c r="DE905" i="1"/>
  <c r="DE897" i="1"/>
  <c r="DE889" i="1"/>
  <c r="DE881" i="1"/>
  <c r="DE873" i="1"/>
  <c r="DE865" i="1"/>
  <c r="DE857" i="1"/>
  <c r="DE841" i="1"/>
  <c r="DE825" i="1"/>
  <c r="DE809" i="1"/>
  <c r="DE793" i="1"/>
  <c r="DE777" i="1"/>
  <c r="DE761" i="1"/>
  <c r="DE745" i="1"/>
  <c r="DE729" i="1"/>
  <c r="DE705" i="1"/>
  <c r="DE673" i="1"/>
  <c r="DE641" i="1"/>
  <c r="DE625" i="1"/>
  <c r="DE134" i="1"/>
  <c r="DE70" i="1"/>
  <c r="DD1012" i="1"/>
  <c r="DE1012" i="1"/>
  <c r="DD1008" i="1"/>
  <c r="DE1008" i="1"/>
  <c r="DD1004" i="1"/>
  <c r="DE1004" i="1"/>
  <c r="DD999" i="1"/>
  <c r="DE999" i="1"/>
  <c r="DD992" i="1"/>
  <c r="DE992" i="1"/>
  <c r="DD988" i="1"/>
  <c r="DE988" i="1"/>
  <c r="DD984" i="1"/>
  <c r="DE984" i="1"/>
  <c r="DD980" i="1"/>
  <c r="DE980" i="1"/>
  <c r="DD976" i="1"/>
  <c r="DE976" i="1"/>
  <c r="DD972" i="1"/>
  <c r="DE972" i="1"/>
  <c r="DD968" i="1"/>
  <c r="DE968" i="1"/>
  <c r="DD964" i="1"/>
  <c r="DE964" i="1"/>
  <c r="DD960" i="1"/>
  <c r="DE960" i="1"/>
  <c r="DD956" i="1"/>
  <c r="DE956" i="1"/>
  <c r="DD952" i="1"/>
  <c r="DE952" i="1"/>
  <c r="DD948" i="1"/>
  <c r="DE948" i="1"/>
  <c r="DD943" i="1"/>
  <c r="DE943" i="1"/>
  <c r="DD935" i="1"/>
  <c r="DE935" i="1"/>
  <c r="DD928" i="1"/>
  <c r="DE928" i="1"/>
  <c r="DD924" i="1"/>
  <c r="DE924" i="1"/>
  <c r="DD920" i="1"/>
  <c r="DE920" i="1"/>
  <c r="DD916" i="1"/>
  <c r="DE916" i="1"/>
  <c r="DD912" i="1"/>
  <c r="DE912" i="1"/>
  <c r="DD908" i="1"/>
  <c r="DE908" i="1"/>
  <c r="DD904" i="1"/>
  <c r="DE904" i="1"/>
  <c r="DD900" i="1"/>
  <c r="DE900" i="1"/>
  <c r="DD896" i="1"/>
  <c r="DE896" i="1"/>
  <c r="DD892" i="1"/>
  <c r="DE892" i="1"/>
  <c r="DD888" i="1"/>
  <c r="DE888" i="1"/>
  <c r="DD884" i="1"/>
  <c r="DE884" i="1"/>
  <c r="DD880" i="1"/>
  <c r="DE880" i="1"/>
  <c r="DD876" i="1"/>
  <c r="DE876" i="1"/>
  <c r="DD872" i="1"/>
  <c r="DE872" i="1"/>
  <c r="DD868" i="1"/>
  <c r="DE868" i="1"/>
  <c r="DD864" i="1"/>
  <c r="DE864" i="1"/>
  <c r="DD860" i="1"/>
  <c r="DE860" i="1"/>
  <c r="DD708" i="1"/>
  <c r="DE708" i="1"/>
  <c r="DD691" i="1"/>
  <c r="DE691" i="1"/>
  <c r="DD588" i="1"/>
  <c r="DE588" i="1"/>
  <c r="DD572" i="1"/>
  <c r="DE572" i="1"/>
  <c r="DD556" i="1"/>
  <c r="DE556" i="1"/>
  <c r="DD540" i="1"/>
  <c r="DE540" i="1"/>
  <c r="DD524" i="1"/>
  <c r="DE524" i="1"/>
  <c r="DD508" i="1"/>
  <c r="DE508" i="1"/>
  <c r="DD492" i="1"/>
  <c r="DE492" i="1"/>
  <c r="DD476" i="1"/>
  <c r="DE476" i="1"/>
  <c r="DC12" i="1"/>
  <c r="DE12" i="1"/>
  <c r="CZ1012" i="1"/>
  <c r="DD1000" i="1"/>
  <c r="DE1000" i="1"/>
  <c r="CZ976" i="1"/>
  <c r="DD973" i="1"/>
  <c r="CZ972" i="1"/>
  <c r="CZ968" i="1"/>
  <c r="DD965" i="1"/>
  <c r="CZ964" i="1"/>
  <c r="DD944" i="1"/>
  <c r="DE944" i="1"/>
  <c r="DD936" i="1"/>
  <c r="DE936" i="1"/>
  <c r="CZ904" i="1"/>
  <c r="DD901" i="1"/>
  <c r="CZ900" i="1"/>
  <c r="CZ896" i="1"/>
  <c r="DD893" i="1"/>
  <c r="CZ892" i="1"/>
  <c r="CZ888" i="1"/>
  <c r="DD885" i="1"/>
  <c r="CZ884" i="1"/>
  <c r="CZ880" i="1"/>
  <c r="DD877" i="1"/>
  <c r="CZ876" i="1"/>
  <c r="CZ860" i="1"/>
  <c r="DD856" i="1"/>
  <c r="DD851" i="1"/>
  <c r="DE851" i="1"/>
  <c r="DD844" i="1"/>
  <c r="DE844" i="1"/>
  <c r="DD835" i="1"/>
  <c r="DE835" i="1"/>
  <c r="DD828" i="1"/>
  <c r="DE828" i="1"/>
  <c r="DD819" i="1"/>
  <c r="DE819" i="1"/>
  <c r="DD812" i="1"/>
  <c r="DE812" i="1"/>
  <c r="DD803" i="1"/>
  <c r="DE803" i="1"/>
  <c r="DD796" i="1"/>
  <c r="DE796" i="1"/>
  <c r="DD787" i="1"/>
  <c r="DE787" i="1"/>
  <c r="DD780" i="1"/>
  <c r="DE780" i="1"/>
  <c r="DD771" i="1"/>
  <c r="DE771" i="1"/>
  <c r="DD764" i="1"/>
  <c r="DE764" i="1"/>
  <c r="DD755" i="1"/>
  <c r="DE755" i="1"/>
  <c r="DD748" i="1"/>
  <c r="DE748" i="1"/>
  <c r="DD739" i="1"/>
  <c r="DE739" i="1"/>
  <c r="DD732" i="1"/>
  <c r="DE732" i="1"/>
  <c r="DD723" i="1"/>
  <c r="DE723" i="1"/>
  <c r="CZ717" i="1"/>
  <c r="DD715" i="1"/>
  <c r="DE715" i="1"/>
  <c r="CZ701" i="1"/>
  <c r="DD699" i="1"/>
  <c r="DE699" i="1"/>
  <c r="CZ689" i="1"/>
  <c r="DD684" i="1"/>
  <c r="DE684" i="1"/>
  <c r="DD676" i="1"/>
  <c r="DE676" i="1"/>
  <c r="CZ669" i="1"/>
  <c r="DD667" i="1"/>
  <c r="DE667" i="1"/>
  <c r="DD659" i="1"/>
  <c r="DE659" i="1"/>
  <c r="CZ647" i="1"/>
  <c r="DD645" i="1"/>
  <c r="CZ615" i="1"/>
  <c r="DD600" i="1"/>
  <c r="DE600" i="1"/>
  <c r="DD591" i="1"/>
  <c r="DE591" i="1"/>
  <c r="DD584" i="1"/>
  <c r="DE584" i="1"/>
  <c r="DD575" i="1"/>
  <c r="DE575" i="1"/>
  <c r="DD568" i="1"/>
  <c r="DE568" i="1"/>
  <c r="DD559" i="1"/>
  <c r="DE559" i="1"/>
  <c r="DD552" i="1"/>
  <c r="DE552" i="1"/>
  <c r="DD536" i="1"/>
  <c r="DE536" i="1"/>
  <c r="DD527" i="1"/>
  <c r="DE527" i="1"/>
  <c r="DD520" i="1"/>
  <c r="DE520" i="1"/>
  <c r="DD511" i="1"/>
  <c r="DE511" i="1"/>
  <c r="DD504" i="1"/>
  <c r="DE504" i="1"/>
  <c r="DD495" i="1"/>
  <c r="DE495" i="1"/>
  <c r="DD488" i="1"/>
  <c r="DE488" i="1"/>
  <c r="DD479" i="1"/>
  <c r="DD472" i="1"/>
  <c r="DE472" i="1"/>
  <c r="DD463" i="1"/>
  <c r="DD456" i="1"/>
  <c r="DE456" i="1"/>
  <c r="DD447" i="1"/>
  <c r="DD440" i="1"/>
  <c r="DE440" i="1"/>
  <c r="DD431" i="1"/>
  <c r="DD424" i="1"/>
  <c r="DE424" i="1"/>
  <c r="DD415" i="1"/>
  <c r="DD408" i="1"/>
  <c r="DE408" i="1"/>
  <c r="DD399" i="1"/>
  <c r="DD392" i="1"/>
  <c r="DE392" i="1"/>
  <c r="DD383" i="1"/>
  <c r="DE383" i="1"/>
  <c r="DD381" i="1"/>
  <c r="DE381" i="1"/>
  <c r="DD379" i="1"/>
  <c r="DE379" i="1"/>
  <c r="DD376" i="1"/>
  <c r="DE376" i="1"/>
  <c r="DD368" i="1"/>
  <c r="DE368" i="1"/>
  <c r="CZ363" i="1"/>
  <c r="DD361" i="1"/>
  <c r="DE361" i="1"/>
  <c r="DD346" i="1"/>
  <c r="DE346" i="1"/>
  <c r="DD344" i="1"/>
  <c r="DE344" i="1"/>
  <c r="DD340" i="1"/>
  <c r="DE340" i="1"/>
  <c r="DD338" i="1"/>
  <c r="DD335" i="1"/>
  <c r="DE335" i="1"/>
  <c r="DD333" i="1"/>
  <c r="DE333" i="1"/>
  <c r="DD324" i="1"/>
  <c r="CZ323" i="1"/>
  <c r="DD319" i="1"/>
  <c r="DE319" i="1"/>
  <c r="DD298" i="1"/>
  <c r="DE298" i="1"/>
  <c r="DD296" i="1"/>
  <c r="DE296" i="1"/>
  <c r="DD292" i="1"/>
  <c r="DE292" i="1"/>
  <c r="DD290" i="1"/>
  <c r="DE290" i="1"/>
  <c r="DD288" i="1"/>
  <c r="DE288" i="1"/>
  <c r="CZ277" i="1"/>
  <c r="DD271" i="1"/>
  <c r="DE271" i="1"/>
  <c r="DD260" i="1"/>
  <c r="CZ259" i="1"/>
  <c r="DD255" i="1"/>
  <c r="DD240" i="1"/>
  <c r="DE240" i="1"/>
  <c r="DD233" i="1"/>
  <c r="DE233" i="1"/>
  <c r="DD220" i="1"/>
  <c r="DE220" i="1"/>
  <c r="CZ213" i="1"/>
  <c r="DD211" i="1"/>
  <c r="CZ210" i="1"/>
  <c r="DD208" i="1"/>
  <c r="DE208" i="1"/>
  <c r="DD204" i="1"/>
  <c r="DE204" i="1"/>
  <c r="CZ199" i="1"/>
  <c r="DD197" i="1"/>
  <c r="DE197" i="1"/>
  <c r="DD189" i="1"/>
  <c r="DE189" i="1"/>
  <c r="DD187" i="1"/>
  <c r="DE187" i="1"/>
  <c r="DD185" i="1"/>
  <c r="DE185" i="1"/>
  <c r="DD181" i="1"/>
  <c r="DE181" i="1"/>
  <c r="DD179" i="1"/>
  <c r="DE179" i="1"/>
  <c r="DD177" i="1"/>
  <c r="DE177" i="1"/>
  <c r="DD175" i="1"/>
  <c r="DE175" i="1"/>
  <c r="DD173" i="1"/>
  <c r="DE173" i="1"/>
  <c r="DD171" i="1"/>
  <c r="DE171" i="1"/>
  <c r="DD169" i="1"/>
  <c r="DE169" i="1"/>
  <c r="DD165" i="1"/>
  <c r="DE165" i="1"/>
  <c r="DD163" i="1"/>
  <c r="DE163" i="1"/>
  <c r="DD161" i="1"/>
  <c r="DE161" i="1"/>
  <c r="DD159" i="1"/>
  <c r="DE159" i="1"/>
  <c r="DD157" i="1"/>
  <c r="DE157" i="1"/>
  <c r="DD155" i="1"/>
  <c r="DE155" i="1"/>
  <c r="DD153" i="1"/>
  <c r="DE153" i="1"/>
  <c r="DD149" i="1"/>
  <c r="DE149" i="1"/>
  <c r="DD147" i="1"/>
  <c r="DE147" i="1"/>
  <c r="DD145" i="1"/>
  <c r="DE145" i="1"/>
  <c r="DD143" i="1"/>
  <c r="DE143" i="1"/>
  <c r="DD141" i="1"/>
  <c r="DE141" i="1"/>
  <c r="DD139" i="1"/>
  <c r="DE139" i="1"/>
  <c r="DD137" i="1"/>
  <c r="DE137" i="1"/>
  <c r="DD133" i="1"/>
  <c r="DD130" i="1"/>
  <c r="CZ115" i="1"/>
  <c r="DE106" i="1"/>
  <c r="DD106" i="1"/>
  <c r="DD104" i="1"/>
  <c r="DE104" i="1"/>
  <c r="DD100" i="1"/>
  <c r="CZ99" i="1"/>
  <c r="DD97" i="1"/>
  <c r="DA75" i="1"/>
  <c r="DE60" i="1"/>
  <c r="DE56" i="1"/>
  <c r="DE43" i="1"/>
  <c r="DE1005" i="1"/>
  <c r="DE989" i="1"/>
  <c r="DE981" i="1"/>
  <c r="DE957" i="1"/>
  <c r="DE949" i="1"/>
  <c r="DE925" i="1"/>
  <c r="DE917" i="1"/>
  <c r="DE909" i="1"/>
  <c r="DE869" i="1"/>
  <c r="DE861" i="1"/>
  <c r="DE717" i="1"/>
  <c r="DE669" i="1"/>
  <c r="DE653" i="1"/>
  <c r="DE374" i="1"/>
  <c r="DE342" i="1"/>
  <c r="DE118" i="1"/>
  <c r="DD105" i="1"/>
  <c r="DE105" i="1"/>
  <c r="DD98" i="1"/>
  <c r="DE98" i="1"/>
  <c r="CZ91" i="1"/>
  <c r="DD89" i="1"/>
  <c r="DE89" i="1"/>
  <c r="DE77" i="1"/>
  <c r="DE75" i="1"/>
  <c r="DE59" i="1"/>
  <c r="DE48" i="1"/>
  <c r="DE84" i="1"/>
  <c r="DE80" i="1"/>
  <c r="DE69" i="1"/>
  <c r="DE67" i="1"/>
  <c r="DE94" i="1"/>
  <c r="DE62" i="1"/>
  <c r="CY11" i="1"/>
  <c r="DE39" i="1"/>
  <c r="DE40" i="1"/>
  <c r="DE32" i="1"/>
  <c r="DE31" i="1"/>
  <c r="DE30" i="1"/>
  <c r="DA26" i="1"/>
  <c r="DE24" i="1"/>
  <c r="DE23" i="1"/>
  <c r="DD1013" i="1"/>
  <c r="DE1020" i="1"/>
  <c r="DE1016" i="1"/>
  <c r="DD1015" i="1"/>
  <c r="DE1023" i="1"/>
  <c r="DE1019" i="1"/>
  <c r="DE1022" i="1"/>
  <c r="DE1018" i="1"/>
  <c r="DE1014" i="1"/>
  <c r="CZ1016" i="1"/>
  <c r="DE1021" i="1"/>
  <c r="DE1017" i="1"/>
  <c r="DE21" i="1"/>
  <c r="DE11" i="1"/>
  <c r="DE20" i="1"/>
  <c r="DE15" i="1"/>
  <c r="DA681" i="1"/>
  <c r="CZ681" i="1"/>
  <c r="DA659" i="1"/>
  <c r="CZ659" i="1"/>
  <c r="DA649" i="1"/>
  <c r="CZ649" i="1"/>
  <c r="DA341" i="1"/>
  <c r="CZ341" i="1"/>
  <c r="DA327" i="1"/>
  <c r="CZ327" i="1"/>
  <c r="DA295" i="1"/>
  <c r="CZ295" i="1"/>
  <c r="DA263" i="1"/>
  <c r="CZ263" i="1"/>
  <c r="DA231" i="1"/>
  <c r="CZ231" i="1"/>
  <c r="CZ994" i="1"/>
  <c r="CZ942" i="1"/>
  <c r="CZ934" i="1"/>
  <c r="CZ930" i="1"/>
  <c r="CZ856" i="1"/>
  <c r="CZ853" i="1"/>
  <c r="CZ845" i="1"/>
  <c r="CZ837" i="1"/>
  <c r="CZ829" i="1"/>
  <c r="CZ821" i="1"/>
  <c r="CZ813" i="1"/>
  <c r="CZ805" i="1"/>
  <c r="CZ797" i="1"/>
  <c r="CZ789" i="1"/>
  <c r="CZ781" i="1"/>
  <c r="CZ773" i="1"/>
  <c r="CZ765" i="1"/>
  <c r="CZ757" i="1"/>
  <c r="CZ749" i="1"/>
  <c r="CZ741" i="1"/>
  <c r="CZ733" i="1"/>
  <c r="CZ725" i="1"/>
  <c r="CZ719" i="1"/>
  <c r="DA707" i="1"/>
  <c r="CZ707" i="1"/>
  <c r="CZ705" i="1"/>
  <c r="CZ699" i="1"/>
  <c r="CZ685" i="1"/>
  <c r="CZ653" i="1"/>
  <c r="DA281" i="1"/>
  <c r="CZ281" i="1"/>
  <c r="DA201" i="1"/>
  <c r="CZ201" i="1"/>
  <c r="DD11" i="1"/>
  <c r="DA691" i="1"/>
  <c r="CZ691" i="1"/>
  <c r="DA675" i="1"/>
  <c r="CZ675" i="1"/>
  <c r="DA665" i="1"/>
  <c r="CZ665" i="1"/>
  <c r="DA383" i="1"/>
  <c r="CZ383" i="1"/>
  <c r="DA335" i="1"/>
  <c r="CZ335" i="1"/>
  <c r="DA319" i="1"/>
  <c r="CZ319" i="1"/>
  <c r="DA273" i="1"/>
  <c r="CZ273" i="1"/>
  <c r="DA247" i="1"/>
  <c r="CZ247" i="1"/>
  <c r="DA202" i="1"/>
  <c r="CZ202" i="1"/>
  <c r="DA697" i="1"/>
  <c r="CZ697" i="1"/>
  <c r="DA479" i="1"/>
  <c r="CZ479" i="1"/>
  <c r="DA463" i="1"/>
  <c r="CZ463" i="1"/>
  <c r="DA447" i="1"/>
  <c r="CZ447" i="1"/>
  <c r="DA431" i="1"/>
  <c r="CZ431" i="1"/>
  <c r="DA415" i="1"/>
  <c r="CZ415" i="1"/>
  <c r="DA399" i="1"/>
  <c r="CZ399" i="1"/>
  <c r="DA255" i="1"/>
  <c r="CZ255" i="1"/>
  <c r="CZ103" i="1"/>
  <c r="CZ97" i="1"/>
  <c r="CZ89" i="1"/>
  <c r="DA68" i="1"/>
  <c r="DA384" i="1"/>
  <c r="DA274" i="1"/>
  <c r="DA44" i="1"/>
  <c r="CZ677" i="1"/>
  <c r="CZ671" i="1"/>
  <c r="CZ661" i="1"/>
  <c r="CZ655" i="1"/>
  <c r="CZ621" i="1"/>
  <c r="CZ611" i="1"/>
  <c r="CZ601" i="1"/>
  <c r="CZ593" i="1"/>
  <c r="CZ585" i="1"/>
  <c r="CZ577" i="1"/>
  <c r="CZ569" i="1"/>
  <c r="CZ561" i="1"/>
  <c r="CZ553" i="1"/>
  <c r="CZ545" i="1"/>
  <c r="CZ537" i="1"/>
  <c r="CZ529" i="1"/>
  <c r="CZ521" i="1"/>
  <c r="CZ513" i="1"/>
  <c r="CZ505" i="1"/>
  <c r="CZ497" i="1"/>
  <c r="CZ489" i="1"/>
  <c r="CZ473" i="1"/>
  <c r="CZ457" i="1"/>
  <c r="CZ441" i="1"/>
  <c r="CZ425" i="1"/>
  <c r="CZ409" i="1"/>
  <c r="CZ393" i="1"/>
  <c r="CZ375" i="1"/>
  <c r="CZ371" i="1"/>
  <c r="CZ355" i="1"/>
  <c r="DA372" i="1"/>
  <c r="DA96" i="1"/>
  <c r="DA32" i="1"/>
  <c r="DA18" i="1"/>
  <c r="CY866" i="1"/>
  <c r="DA866" i="1"/>
  <c r="CY862" i="1"/>
  <c r="DA862" i="1"/>
  <c r="DA645" i="1"/>
  <c r="CZ645" i="1"/>
  <c r="DA643" i="1"/>
  <c r="CZ643" i="1"/>
  <c r="CZ640" i="1"/>
  <c r="DA640" i="1"/>
  <c r="DA635" i="1"/>
  <c r="CZ635" i="1"/>
  <c r="DA627" i="1"/>
  <c r="CZ627" i="1"/>
  <c r="DA607" i="1"/>
  <c r="CZ607" i="1"/>
  <c r="CZ596" i="1"/>
  <c r="DA596" i="1"/>
  <c r="CZ588" i="1"/>
  <c r="DA588" i="1"/>
  <c r="CZ580" i="1"/>
  <c r="DA580" i="1"/>
  <c r="CZ572" i="1"/>
  <c r="DA572" i="1"/>
  <c r="CZ564" i="1"/>
  <c r="DA564" i="1"/>
  <c r="CZ556" i="1"/>
  <c r="DA556" i="1"/>
  <c r="CZ548" i="1"/>
  <c r="DA548" i="1"/>
  <c r="CZ540" i="1"/>
  <c r="DA540" i="1"/>
  <c r="CZ532" i="1"/>
  <c r="DA532" i="1"/>
  <c r="CZ524" i="1"/>
  <c r="DA524" i="1"/>
  <c r="CZ516" i="1"/>
  <c r="DA516" i="1"/>
  <c r="CZ508" i="1"/>
  <c r="DA508" i="1"/>
  <c r="CZ500" i="1"/>
  <c r="DA500" i="1"/>
  <c r="CZ492" i="1"/>
  <c r="DA492" i="1"/>
  <c r="CZ388" i="1"/>
  <c r="DA388" i="1"/>
  <c r="CY368" i="1"/>
  <c r="CY1006" i="1"/>
  <c r="DA1006" i="1"/>
  <c r="CY954" i="1"/>
  <c r="DA954" i="1"/>
  <c r="DA11" i="1"/>
  <c r="CY384" i="1"/>
  <c r="CY19" i="1"/>
  <c r="DA12" i="1"/>
  <c r="CY1021" i="1"/>
  <c r="DA1021" i="1"/>
  <c r="CZ1018" i="1"/>
  <c r="CZ1008" i="1"/>
  <c r="CZ1004" i="1"/>
  <c r="CY998" i="1"/>
  <c r="DA998" i="1"/>
  <c r="CZ990" i="1"/>
  <c r="CY985" i="1"/>
  <c r="DA985" i="1"/>
  <c r="CZ982" i="1"/>
  <c r="CZ978" i="1"/>
  <c r="CZ960" i="1"/>
  <c r="CZ956" i="1"/>
  <c r="CZ952" i="1"/>
  <c r="CZ948" i="1"/>
  <c r="CY938" i="1"/>
  <c r="DA938" i="1"/>
  <c r="CZ926" i="1"/>
  <c r="CZ922" i="1"/>
  <c r="CZ918" i="1"/>
  <c r="CZ914" i="1"/>
  <c r="CZ910" i="1"/>
  <c r="CZ906" i="1"/>
  <c r="CZ872" i="1"/>
  <c r="CZ868" i="1"/>
  <c r="CZ864" i="1"/>
  <c r="CZ859" i="1"/>
  <c r="DA859" i="1"/>
  <c r="CZ855" i="1"/>
  <c r="CZ854" i="1"/>
  <c r="DA854" i="1"/>
  <c r="CZ851" i="1"/>
  <c r="CZ850" i="1"/>
  <c r="DA850" i="1"/>
  <c r="CZ847" i="1"/>
  <c r="CZ846" i="1"/>
  <c r="DA846" i="1"/>
  <c r="CZ843" i="1"/>
  <c r="CZ842" i="1"/>
  <c r="DA842" i="1"/>
  <c r="CZ839" i="1"/>
  <c r="CZ838" i="1"/>
  <c r="DA838" i="1"/>
  <c r="CZ835" i="1"/>
  <c r="CZ834" i="1"/>
  <c r="DA834" i="1"/>
  <c r="CZ831" i="1"/>
  <c r="CZ830" i="1"/>
  <c r="DA830" i="1"/>
  <c r="CZ827" i="1"/>
  <c r="CZ826" i="1"/>
  <c r="DA826" i="1"/>
  <c r="CZ823" i="1"/>
  <c r="CZ822" i="1"/>
  <c r="DA822" i="1"/>
  <c r="CZ819" i="1"/>
  <c r="CZ818" i="1"/>
  <c r="DA818" i="1"/>
  <c r="CZ815" i="1"/>
  <c r="CZ814" i="1"/>
  <c r="DA814" i="1"/>
  <c r="CZ811" i="1"/>
  <c r="CZ810" i="1"/>
  <c r="DA810" i="1"/>
  <c r="CZ807" i="1"/>
  <c r="CZ806" i="1"/>
  <c r="DA806" i="1"/>
  <c r="CZ803" i="1"/>
  <c r="CZ802" i="1"/>
  <c r="DA802" i="1"/>
  <c r="CZ799" i="1"/>
  <c r="CZ798" i="1"/>
  <c r="DA798" i="1"/>
  <c r="CZ795" i="1"/>
  <c r="CZ794" i="1"/>
  <c r="DA794" i="1"/>
  <c r="CZ791" i="1"/>
  <c r="CZ790" i="1"/>
  <c r="DA790" i="1"/>
  <c r="CZ787" i="1"/>
  <c r="CZ786" i="1"/>
  <c r="DA786" i="1"/>
  <c r="CZ783" i="1"/>
  <c r="CZ782" i="1"/>
  <c r="DA782" i="1"/>
  <c r="CZ779" i="1"/>
  <c r="CZ778" i="1"/>
  <c r="DA778" i="1"/>
  <c r="CZ775" i="1"/>
  <c r="CZ774" i="1"/>
  <c r="DA774" i="1"/>
  <c r="CZ771" i="1"/>
  <c r="CZ770" i="1"/>
  <c r="DA770" i="1"/>
  <c r="CZ767" i="1"/>
  <c r="CZ766" i="1"/>
  <c r="DA766" i="1"/>
  <c r="CZ763" i="1"/>
  <c r="CZ762" i="1"/>
  <c r="DA762" i="1"/>
  <c r="CZ759" i="1"/>
  <c r="CZ758" i="1"/>
  <c r="DA758" i="1"/>
  <c r="CZ755" i="1"/>
  <c r="CZ754" i="1"/>
  <c r="DA754" i="1"/>
  <c r="CZ751" i="1"/>
  <c r="CZ750" i="1"/>
  <c r="DA750" i="1"/>
  <c r="CZ747" i="1"/>
  <c r="CZ746" i="1"/>
  <c r="DA746" i="1"/>
  <c r="CZ743" i="1"/>
  <c r="CZ742" i="1"/>
  <c r="DA742" i="1"/>
  <c r="CZ739" i="1"/>
  <c r="CZ738" i="1"/>
  <c r="DA738" i="1"/>
  <c r="CZ735" i="1"/>
  <c r="CZ734" i="1"/>
  <c r="DA734" i="1"/>
  <c r="CZ731" i="1"/>
  <c r="CZ730" i="1"/>
  <c r="DA730" i="1"/>
  <c r="CZ727" i="1"/>
  <c r="CZ726" i="1"/>
  <c r="DA726" i="1"/>
  <c r="CZ722" i="1"/>
  <c r="DA722" i="1"/>
  <c r="CZ718" i="1"/>
  <c r="DA718" i="1"/>
  <c r="CZ714" i="1"/>
  <c r="DA714" i="1"/>
  <c r="CZ711" i="1"/>
  <c r="CZ710" i="1"/>
  <c r="DA710" i="1"/>
  <c r="CZ706" i="1"/>
  <c r="DA706" i="1"/>
  <c r="CZ702" i="1"/>
  <c r="DA702" i="1"/>
  <c r="CZ698" i="1"/>
  <c r="DA698" i="1"/>
  <c r="CZ694" i="1"/>
  <c r="DA694" i="1"/>
  <c r="CZ690" i="1"/>
  <c r="DA690" i="1"/>
  <c r="CZ686" i="1"/>
  <c r="DA686" i="1"/>
  <c r="CZ682" i="1"/>
  <c r="DA682" i="1"/>
  <c r="CZ678" i="1"/>
  <c r="DA678" i="1"/>
  <c r="CZ674" i="1"/>
  <c r="DA674" i="1"/>
  <c r="CZ670" i="1"/>
  <c r="DA670" i="1"/>
  <c r="CZ666" i="1"/>
  <c r="DA666" i="1"/>
  <c r="CZ662" i="1"/>
  <c r="DA662" i="1"/>
  <c r="CZ658" i="1"/>
  <c r="DA658" i="1"/>
  <c r="CZ654" i="1"/>
  <c r="DA654" i="1"/>
  <c r="CZ650" i="1"/>
  <c r="DA650" i="1"/>
  <c r="CZ646" i="1"/>
  <c r="DA646" i="1"/>
  <c r="DA599" i="1"/>
  <c r="CZ599" i="1"/>
  <c r="DA591" i="1"/>
  <c r="CZ591" i="1"/>
  <c r="DA583" i="1"/>
  <c r="CZ583" i="1"/>
  <c r="DA575" i="1"/>
  <c r="CZ575" i="1"/>
  <c r="DA567" i="1"/>
  <c r="CZ567" i="1"/>
  <c r="DA559" i="1"/>
  <c r="CZ559" i="1"/>
  <c r="DA551" i="1"/>
  <c r="CZ551" i="1"/>
  <c r="DA543" i="1"/>
  <c r="CZ543" i="1"/>
  <c r="DA535" i="1"/>
  <c r="CZ535" i="1"/>
  <c r="DA527" i="1"/>
  <c r="CZ527" i="1"/>
  <c r="DA519" i="1"/>
  <c r="CZ519" i="1"/>
  <c r="DA511" i="1"/>
  <c r="CZ511" i="1"/>
  <c r="DA503" i="1"/>
  <c r="CZ503" i="1"/>
  <c r="DA495" i="1"/>
  <c r="CZ495" i="1"/>
  <c r="DA487" i="1"/>
  <c r="CZ487" i="1"/>
  <c r="DA471" i="1"/>
  <c r="CZ471" i="1"/>
  <c r="DA455" i="1"/>
  <c r="CZ455" i="1"/>
  <c r="DA439" i="1"/>
  <c r="CZ439" i="1"/>
  <c r="DA423" i="1"/>
  <c r="CZ423" i="1"/>
  <c r="DA407" i="1"/>
  <c r="CZ407" i="1"/>
  <c r="DA391" i="1"/>
  <c r="CZ391" i="1"/>
  <c r="CY997" i="1"/>
  <c r="DA997" i="1"/>
  <c r="CY1022" i="1"/>
  <c r="DA1022" i="1"/>
  <c r="CY1013" i="1"/>
  <c r="DA1013" i="1"/>
  <c r="DD993" i="1"/>
  <c r="CY986" i="1"/>
  <c r="DA986" i="1"/>
  <c r="CY969" i="1"/>
  <c r="DA969" i="1"/>
  <c r="DD929" i="1"/>
  <c r="CZ644" i="1"/>
  <c r="DA644" i="1"/>
  <c r="DA639" i="1"/>
  <c r="CZ639" i="1"/>
  <c r="CZ636" i="1"/>
  <c r="DA636" i="1"/>
  <c r="DA631" i="1"/>
  <c r="CZ631" i="1"/>
  <c r="DA623" i="1"/>
  <c r="CZ623" i="1"/>
  <c r="CZ600" i="1"/>
  <c r="DA600" i="1"/>
  <c r="CZ592" i="1"/>
  <c r="DA592" i="1"/>
  <c r="CZ584" i="1"/>
  <c r="DA584" i="1"/>
  <c r="CZ576" i="1"/>
  <c r="DA576" i="1"/>
  <c r="CZ568" i="1"/>
  <c r="DA568" i="1"/>
  <c r="CZ560" i="1"/>
  <c r="DA560" i="1"/>
  <c r="CZ552" i="1"/>
  <c r="DA552" i="1"/>
  <c r="CZ544" i="1"/>
  <c r="DA544" i="1"/>
  <c r="CZ536" i="1"/>
  <c r="DA536" i="1"/>
  <c r="CZ528" i="1"/>
  <c r="DA528" i="1"/>
  <c r="CZ520" i="1"/>
  <c r="DA520" i="1"/>
  <c r="CZ512" i="1"/>
  <c r="DA512" i="1"/>
  <c r="CZ504" i="1"/>
  <c r="DA504" i="1"/>
  <c r="CZ496" i="1"/>
  <c r="DA496" i="1"/>
  <c r="CZ488" i="1"/>
  <c r="DA488" i="1"/>
  <c r="CZ472" i="1"/>
  <c r="DA472" i="1"/>
  <c r="CZ456" i="1"/>
  <c r="DA456" i="1"/>
  <c r="CZ440" i="1"/>
  <c r="DA440" i="1"/>
  <c r="CZ424" i="1"/>
  <c r="DA424" i="1"/>
  <c r="CZ408" i="1"/>
  <c r="DA408" i="1"/>
  <c r="CZ392" i="1"/>
  <c r="DA392" i="1"/>
  <c r="CY937" i="1"/>
  <c r="DA937" i="1"/>
  <c r="CY12" i="1"/>
  <c r="CZ12" i="1" s="1"/>
  <c r="DC11" i="1"/>
  <c r="CZ1020" i="1"/>
  <c r="CY1014" i="1"/>
  <c r="DA1014" i="1"/>
  <c r="CZ1006" i="1"/>
  <c r="CY1005" i="1"/>
  <c r="DA1005" i="1"/>
  <c r="CZ1002" i="1"/>
  <c r="CZ992" i="1"/>
  <c r="CZ988" i="1"/>
  <c r="CZ984" i="1"/>
  <c r="CZ980" i="1"/>
  <c r="CY970" i="1"/>
  <c r="DA970" i="1"/>
  <c r="CZ958" i="1"/>
  <c r="CZ954" i="1"/>
  <c r="CY953" i="1"/>
  <c r="DA953" i="1"/>
  <c r="CZ950" i="1"/>
  <c r="CZ946" i="1"/>
  <c r="CZ928" i="1"/>
  <c r="CZ924" i="1"/>
  <c r="CZ920" i="1"/>
  <c r="CZ916" i="1"/>
  <c r="CZ912" i="1"/>
  <c r="CZ908" i="1"/>
  <c r="CY898" i="1"/>
  <c r="DA898" i="1"/>
  <c r="CY894" i="1"/>
  <c r="DA894" i="1"/>
  <c r="CZ870" i="1"/>
  <c r="CZ866" i="1"/>
  <c r="CZ862" i="1"/>
  <c r="CZ861" i="1"/>
  <c r="DA861" i="1"/>
  <c r="CZ858" i="1"/>
  <c r="CZ857" i="1"/>
  <c r="DA857" i="1"/>
  <c r="CZ852" i="1"/>
  <c r="DA852" i="1"/>
  <c r="CZ848" i="1"/>
  <c r="DA848" i="1"/>
  <c r="CZ844" i="1"/>
  <c r="DA844" i="1"/>
  <c r="CZ840" i="1"/>
  <c r="DA840" i="1"/>
  <c r="CZ836" i="1"/>
  <c r="DA836" i="1"/>
  <c r="CZ832" i="1"/>
  <c r="DA832" i="1"/>
  <c r="CZ828" i="1"/>
  <c r="DA828" i="1"/>
  <c r="CZ824" i="1"/>
  <c r="DA824" i="1"/>
  <c r="CZ820" i="1"/>
  <c r="DA820" i="1"/>
  <c r="CZ816" i="1"/>
  <c r="DA816" i="1"/>
  <c r="CZ812" i="1"/>
  <c r="DA812" i="1"/>
  <c r="CZ808" i="1"/>
  <c r="DA808" i="1"/>
  <c r="CZ804" i="1"/>
  <c r="DA804" i="1"/>
  <c r="CZ800" i="1"/>
  <c r="DA800" i="1"/>
  <c r="CZ796" i="1"/>
  <c r="DA796" i="1"/>
  <c r="CZ792" i="1"/>
  <c r="DA792" i="1"/>
  <c r="CZ788" i="1"/>
  <c r="DA788" i="1"/>
  <c r="CZ784" i="1"/>
  <c r="DA784" i="1"/>
  <c r="CZ780" i="1"/>
  <c r="DA780" i="1"/>
  <c r="CZ776" i="1"/>
  <c r="DA776" i="1"/>
  <c r="CZ772" i="1"/>
  <c r="DA772" i="1"/>
  <c r="CZ768" i="1"/>
  <c r="DA768" i="1"/>
  <c r="CZ764" i="1"/>
  <c r="DA764" i="1"/>
  <c r="CZ760" i="1"/>
  <c r="DA760" i="1"/>
  <c r="CZ756" i="1"/>
  <c r="DA756" i="1"/>
  <c r="CZ752" i="1"/>
  <c r="DA752" i="1"/>
  <c r="CZ748" i="1"/>
  <c r="DA748" i="1"/>
  <c r="CZ744" i="1"/>
  <c r="DA744" i="1"/>
  <c r="CZ740" i="1"/>
  <c r="DA740" i="1"/>
  <c r="CZ736" i="1"/>
  <c r="DA736" i="1"/>
  <c r="CZ732" i="1"/>
  <c r="DA732" i="1"/>
  <c r="CZ728" i="1"/>
  <c r="DA728" i="1"/>
  <c r="CZ724" i="1"/>
  <c r="DA724" i="1"/>
  <c r="CZ720" i="1"/>
  <c r="DA720" i="1"/>
  <c r="CZ716" i="1"/>
  <c r="DA716" i="1"/>
  <c r="CZ712" i="1"/>
  <c r="DA712" i="1"/>
  <c r="CZ708" i="1"/>
  <c r="DA708" i="1"/>
  <c r="CZ704" i="1"/>
  <c r="DA704" i="1"/>
  <c r="CZ700" i="1"/>
  <c r="DA700" i="1"/>
  <c r="CZ696" i="1"/>
  <c r="DA696" i="1"/>
  <c r="CZ692" i="1"/>
  <c r="DA692" i="1"/>
  <c r="CZ688" i="1"/>
  <c r="DA688" i="1"/>
  <c r="CZ684" i="1"/>
  <c r="DA684" i="1"/>
  <c r="CZ680" i="1"/>
  <c r="DA680" i="1"/>
  <c r="CZ676" i="1"/>
  <c r="DA676" i="1"/>
  <c r="CZ672" i="1"/>
  <c r="DA672" i="1"/>
  <c r="CZ668" i="1"/>
  <c r="DA668" i="1"/>
  <c r="CZ664" i="1"/>
  <c r="DA664" i="1"/>
  <c r="CZ660" i="1"/>
  <c r="DA660" i="1"/>
  <c r="CZ656" i="1"/>
  <c r="DA656" i="1"/>
  <c r="CZ652" i="1"/>
  <c r="DA652" i="1"/>
  <c r="CZ648" i="1"/>
  <c r="DA648" i="1"/>
  <c r="DA613" i="1"/>
  <c r="CZ613" i="1"/>
  <c r="DA595" i="1"/>
  <c r="CZ595" i="1"/>
  <c r="DA587" i="1"/>
  <c r="CZ587" i="1"/>
  <c r="DA579" i="1"/>
  <c r="CZ579" i="1"/>
  <c r="DA571" i="1"/>
  <c r="CZ571" i="1"/>
  <c r="DA563" i="1"/>
  <c r="CZ563" i="1"/>
  <c r="DA555" i="1"/>
  <c r="CZ555" i="1"/>
  <c r="DA547" i="1"/>
  <c r="CZ547" i="1"/>
  <c r="DA539" i="1"/>
  <c r="CZ539" i="1"/>
  <c r="DA531" i="1"/>
  <c r="CZ531" i="1"/>
  <c r="DA523" i="1"/>
  <c r="CZ523" i="1"/>
  <c r="DA515" i="1"/>
  <c r="CZ515" i="1"/>
  <c r="DA507" i="1"/>
  <c r="CZ507" i="1"/>
  <c r="DA499" i="1"/>
  <c r="CZ499" i="1"/>
  <c r="DA491" i="1"/>
  <c r="CZ491" i="1"/>
  <c r="DA481" i="1"/>
  <c r="CZ481" i="1"/>
  <c r="DA465" i="1"/>
  <c r="CZ465" i="1"/>
  <c r="DA449" i="1"/>
  <c r="CZ449" i="1"/>
  <c r="DA433" i="1"/>
  <c r="CZ433" i="1"/>
  <c r="DA417" i="1"/>
  <c r="CZ417" i="1"/>
  <c r="DA401" i="1"/>
  <c r="CZ401" i="1"/>
  <c r="CZ642" i="1"/>
  <c r="DA642" i="1"/>
  <c r="CZ638" i="1"/>
  <c r="DA638" i="1"/>
  <c r="CZ634" i="1"/>
  <c r="DA634" i="1"/>
  <c r="CZ630" i="1"/>
  <c r="DA630" i="1"/>
  <c r="CZ626" i="1"/>
  <c r="DA626" i="1"/>
  <c r="CZ484" i="1"/>
  <c r="DA484" i="1"/>
  <c r="CZ468" i="1"/>
  <c r="DA468" i="1"/>
  <c r="CZ452" i="1"/>
  <c r="DA452" i="1"/>
  <c r="CZ436" i="1"/>
  <c r="DA436" i="1"/>
  <c r="CZ420" i="1"/>
  <c r="DA420" i="1"/>
  <c r="CZ404" i="1"/>
  <c r="DA404" i="1"/>
  <c r="CZ387" i="1"/>
  <c r="CZ386" i="1"/>
  <c r="DA386" i="1"/>
  <c r="CZ377" i="1"/>
  <c r="DA377" i="1"/>
  <c r="CZ370" i="1"/>
  <c r="DA370" i="1"/>
  <c r="DA365" i="1"/>
  <c r="CZ365" i="1"/>
  <c r="CZ362" i="1"/>
  <c r="DA362" i="1"/>
  <c r="CZ354" i="1"/>
  <c r="DA354" i="1"/>
  <c r="CZ344" i="1"/>
  <c r="DA344" i="1"/>
  <c r="CZ340" i="1"/>
  <c r="DA340" i="1"/>
  <c r="CZ336" i="1"/>
  <c r="DA336" i="1"/>
  <c r="CZ330" i="1"/>
  <c r="DA330" i="1"/>
  <c r="DA307" i="1"/>
  <c r="CZ307" i="1"/>
  <c r="DA293" i="1"/>
  <c r="CZ293" i="1"/>
  <c r="CZ290" i="1"/>
  <c r="DA290" i="1"/>
  <c r="DA265" i="1"/>
  <c r="CZ265" i="1"/>
  <c r="DA249" i="1"/>
  <c r="CZ249" i="1"/>
  <c r="CZ242" i="1"/>
  <c r="DA242" i="1"/>
  <c r="CZ239" i="1"/>
  <c r="DA239" i="1"/>
  <c r="CZ223" i="1"/>
  <c r="DA223" i="1"/>
  <c r="CZ207" i="1"/>
  <c r="DA207" i="1"/>
  <c r="CZ132" i="1"/>
  <c r="DA132" i="1"/>
  <c r="DA125" i="1"/>
  <c r="CZ125" i="1"/>
  <c r="DA109" i="1"/>
  <c r="CZ109" i="1"/>
  <c r="CZ88" i="1"/>
  <c r="DA88" i="1"/>
  <c r="DA82" i="1"/>
  <c r="DA77" i="1"/>
  <c r="DA69" i="1"/>
  <c r="DA65" i="1"/>
  <c r="DA56" i="1"/>
  <c r="DA39" i="1"/>
  <c r="DA28" i="1"/>
  <c r="DA343" i="1"/>
  <c r="DA191" i="1"/>
  <c r="CZ382" i="1"/>
  <c r="DA382" i="1"/>
  <c r="CZ379" i="1"/>
  <c r="DA379" i="1"/>
  <c r="CZ378" i="1"/>
  <c r="DA378" i="1"/>
  <c r="CZ367" i="1"/>
  <c r="CZ366" i="1"/>
  <c r="DA366" i="1"/>
  <c r="CZ360" i="1"/>
  <c r="DA360" i="1"/>
  <c r="CZ356" i="1"/>
  <c r="DA356" i="1"/>
  <c r="CZ352" i="1"/>
  <c r="DA352" i="1"/>
  <c r="CZ349" i="1"/>
  <c r="CZ345" i="1"/>
  <c r="CZ334" i="1"/>
  <c r="DA334" i="1"/>
  <c r="CZ331" i="1"/>
  <c r="DA325" i="1"/>
  <c r="CZ325" i="1"/>
  <c r="CZ322" i="1"/>
  <c r="DA322" i="1"/>
  <c r="CZ305" i="1"/>
  <c r="DA297" i="1"/>
  <c r="CZ297" i="1"/>
  <c r="CZ291" i="1"/>
  <c r="DA285" i="1"/>
  <c r="CZ285" i="1"/>
  <c r="CZ283" i="1"/>
  <c r="CZ282" i="1"/>
  <c r="DA282" i="1"/>
  <c r="CZ279" i="1"/>
  <c r="DA253" i="1"/>
  <c r="CZ253" i="1"/>
  <c r="CZ246" i="1"/>
  <c r="DA246" i="1"/>
  <c r="DA237" i="1"/>
  <c r="CZ237" i="1"/>
  <c r="CZ235" i="1"/>
  <c r="CZ230" i="1"/>
  <c r="DA221" i="1"/>
  <c r="CZ221" i="1"/>
  <c r="CZ219" i="1"/>
  <c r="CZ214" i="1"/>
  <c r="DA205" i="1"/>
  <c r="CZ205" i="1"/>
  <c r="CZ203" i="1"/>
  <c r="CZ198" i="1"/>
  <c r="DA189" i="1"/>
  <c r="CZ189" i="1"/>
  <c r="CZ187" i="1"/>
  <c r="DA181" i="1"/>
  <c r="CZ181" i="1"/>
  <c r="CZ179" i="1"/>
  <c r="DA173" i="1"/>
  <c r="CZ173" i="1"/>
  <c r="CZ171" i="1"/>
  <c r="DA165" i="1"/>
  <c r="CZ165" i="1"/>
  <c r="CZ163" i="1"/>
  <c r="DA157" i="1"/>
  <c r="CZ157" i="1"/>
  <c r="CZ155" i="1"/>
  <c r="DA149" i="1"/>
  <c r="CZ149" i="1"/>
  <c r="CZ147" i="1"/>
  <c r="DA141" i="1"/>
  <c r="CZ141" i="1"/>
  <c r="CZ139" i="1"/>
  <c r="CZ136" i="1"/>
  <c r="DA136" i="1"/>
  <c r="DA129" i="1"/>
  <c r="CZ129" i="1"/>
  <c r="CZ127" i="1"/>
  <c r="CZ120" i="1"/>
  <c r="DA120" i="1"/>
  <c r="DA113" i="1"/>
  <c r="CZ113" i="1"/>
  <c r="CZ111" i="1"/>
  <c r="DA101" i="1"/>
  <c r="CZ101" i="1"/>
  <c r="CZ95" i="1"/>
  <c r="CZ92" i="1"/>
  <c r="DA92" i="1"/>
  <c r="CY92" i="1"/>
  <c r="DA73" i="1"/>
  <c r="DA21" i="1"/>
  <c r="DA359" i="1"/>
  <c r="DA258" i="1"/>
  <c r="CZ632" i="1"/>
  <c r="DA632" i="1"/>
  <c r="CZ628" i="1"/>
  <c r="DA628" i="1"/>
  <c r="CZ476" i="1"/>
  <c r="DA476" i="1"/>
  <c r="CZ460" i="1"/>
  <c r="DA460" i="1"/>
  <c r="CZ428" i="1"/>
  <c r="DA428" i="1"/>
  <c r="CZ412" i="1"/>
  <c r="DA412" i="1"/>
  <c r="CZ396" i="1"/>
  <c r="DA396" i="1"/>
  <c r="CZ376" i="1"/>
  <c r="DA376" i="1"/>
  <c r="CZ368" i="1"/>
  <c r="DA368" i="1"/>
  <c r="CZ364" i="1"/>
  <c r="DA364" i="1"/>
  <c r="CZ350" i="1"/>
  <c r="DA350" i="1"/>
  <c r="DA337" i="1"/>
  <c r="CZ337" i="1"/>
  <c r="DA329" i="1"/>
  <c r="CZ329" i="1"/>
  <c r="DA317" i="1"/>
  <c r="CZ317" i="1"/>
  <c r="CZ314" i="1"/>
  <c r="DA314" i="1"/>
  <c r="DA289" i="1"/>
  <c r="CZ289" i="1"/>
  <c r="DA271" i="1"/>
  <c r="CZ271" i="1"/>
  <c r="CZ266" i="1"/>
  <c r="DA266" i="1"/>
  <c r="DA257" i="1"/>
  <c r="CZ257" i="1"/>
  <c r="CZ250" i="1"/>
  <c r="DA250" i="1"/>
  <c r="DA241" i="1"/>
  <c r="CZ241" i="1"/>
  <c r="DA133" i="1"/>
  <c r="CZ133" i="1"/>
  <c r="CZ124" i="1"/>
  <c r="DA124" i="1"/>
  <c r="DA117" i="1"/>
  <c r="CZ117" i="1"/>
  <c r="CZ108" i="1"/>
  <c r="DA108" i="1"/>
  <c r="DA78" i="1"/>
  <c r="DA76" i="1"/>
  <c r="DA63" i="1"/>
  <c r="DA45" i="1"/>
  <c r="DA444" i="1"/>
  <c r="DA116" i="1"/>
  <c r="CZ641" i="1"/>
  <c r="CZ637" i="1"/>
  <c r="CZ633" i="1"/>
  <c r="CZ629" i="1"/>
  <c r="CZ625" i="1"/>
  <c r="CZ619" i="1"/>
  <c r="CZ609" i="1"/>
  <c r="CZ603" i="1"/>
  <c r="CZ602" i="1"/>
  <c r="DA602" i="1"/>
  <c r="CZ598" i="1"/>
  <c r="DA598" i="1"/>
  <c r="CZ594" i="1"/>
  <c r="DA594" i="1"/>
  <c r="CZ590" i="1"/>
  <c r="DA590" i="1"/>
  <c r="CZ586" i="1"/>
  <c r="DA586" i="1"/>
  <c r="CZ582" i="1"/>
  <c r="DA582" i="1"/>
  <c r="CZ578" i="1"/>
  <c r="DA578" i="1"/>
  <c r="CZ574" i="1"/>
  <c r="DA574" i="1"/>
  <c r="CZ570" i="1"/>
  <c r="DA570" i="1"/>
  <c r="CZ566" i="1"/>
  <c r="DA566" i="1"/>
  <c r="CZ562" i="1"/>
  <c r="DA562" i="1"/>
  <c r="CZ558" i="1"/>
  <c r="DA558" i="1"/>
  <c r="CZ554" i="1"/>
  <c r="DA554" i="1"/>
  <c r="CZ550" i="1"/>
  <c r="DA550" i="1"/>
  <c r="CZ546" i="1"/>
  <c r="DA546" i="1"/>
  <c r="CZ542" i="1"/>
  <c r="DA542" i="1"/>
  <c r="CZ538" i="1"/>
  <c r="DA538" i="1"/>
  <c r="CZ534" i="1"/>
  <c r="DA534" i="1"/>
  <c r="CZ530" i="1"/>
  <c r="DA530" i="1"/>
  <c r="CZ526" i="1"/>
  <c r="DA526" i="1"/>
  <c r="CZ522" i="1"/>
  <c r="DA522" i="1"/>
  <c r="CZ518" i="1"/>
  <c r="DA518" i="1"/>
  <c r="CZ514" i="1"/>
  <c r="DA514" i="1"/>
  <c r="CZ510" i="1"/>
  <c r="DA510" i="1"/>
  <c r="CZ506" i="1"/>
  <c r="DA506" i="1"/>
  <c r="CZ502" i="1"/>
  <c r="DA502" i="1"/>
  <c r="CZ498" i="1"/>
  <c r="DA498" i="1"/>
  <c r="CZ494" i="1"/>
  <c r="DA494" i="1"/>
  <c r="CZ490" i="1"/>
  <c r="DA490" i="1"/>
  <c r="CZ486" i="1"/>
  <c r="DA486" i="1"/>
  <c r="CZ483" i="1"/>
  <c r="CZ480" i="1"/>
  <c r="DA480" i="1"/>
  <c r="CZ477" i="1"/>
  <c r="CZ467" i="1"/>
  <c r="CZ464" i="1"/>
  <c r="DA464" i="1"/>
  <c r="CZ461" i="1"/>
  <c r="CZ451" i="1"/>
  <c r="CZ448" i="1"/>
  <c r="DA448" i="1"/>
  <c r="CZ445" i="1"/>
  <c r="CZ435" i="1"/>
  <c r="CZ432" i="1"/>
  <c r="DA432" i="1"/>
  <c r="CZ429" i="1"/>
  <c r="CZ419" i="1"/>
  <c r="CZ413" i="1"/>
  <c r="CZ403" i="1"/>
  <c r="CZ400" i="1"/>
  <c r="DA400" i="1"/>
  <c r="CZ397" i="1"/>
  <c r="CZ385" i="1"/>
  <c r="DA385" i="1"/>
  <c r="CZ381" i="1"/>
  <c r="CZ374" i="1"/>
  <c r="DA374" i="1"/>
  <c r="CZ353" i="1"/>
  <c r="DA353" i="1"/>
  <c r="CZ351" i="1"/>
  <c r="CZ346" i="1"/>
  <c r="DA346" i="1"/>
  <c r="CZ339" i="1"/>
  <c r="CZ338" i="1"/>
  <c r="DA338" i="1"/>
  <c r="DA321" i="1"/>
  <c r="CZ321" i="1"/>
  <c r="CZ309" i="1"/>
  <c r="CZ303" i="1"/>
  <c r="DA303" i="1"/>
  <c r="CZ301" i="1"/>
  <c r="CZ298" i="1"/>
  <c r="DA298" i="1"/>
  <c r="DA275" i="1"/>
  <c r="CZ275" i="1"/>
  <c r="CZ267" i="1"/>
  <c r="DA261" i="1"/>
  <c r="CZ261" i="1"/>
  <c r="CZ254" i="1"/>
  <c r="DA254" i="1"/>
  <c r="DA245" i="1"/>
  <c r="CZ245" i="1"/>
  <c r="DA185" i="1"/>
  <c r="CZ185" i="1"/>
  <c r="CZ183" i="1"/>
  <c r="DA177" i="1"/>
  <c r="CZ177" i="1"/>
  <c r="CZ175" i="1"/>
  <c r="DA169" i="1"/>
  <c r="CZ169" i="1"/>
  <c r="CZ167" i="1"/>
  <c r="DA161" i="1"/>
  <c r="CZ161" i="1"/>
  <c r="CZ159" i="1"/>
  <c r="DA153" i="1"/>
  <c r="CZ153" i="1"/>
  <c r="CZ151" i="1"/>
  <c r="DA145" i="1"/>
  <c r="CZ145" i="1"/>
  <c r="CZ143" i="1"/>
  <c r="DA137" i="1"/>
  <c r="CZ137" i="1"/>
  <c r="CZ135" i="1"/>
  <c r="CZ128" i="1"/>
  <c r="DA128" i="1"/>
  <c r="DA121" i="1"/>
  <c r="CZ121" i="1"/>
  <c r="CZ119" i="1"/>
  <c r="DA93" i="1"/>
  <c r="CZ93" i="1"/>
  <c r="DA84" i="1"/>
  <c r="DA49" i="1"/>
  <c r="DA27" i="1"/>
  <c r="DA416" i="1"/>
  <c r="DA380" i="1"/>
  <c r="CZ112" i="1"/>
  <c r="DA112" i="1"/>
  <c r="DA105" i="1"/>
  <c r="CZ105" i="1"/>
  <c r="CZ102" i="1"/>
  <c r="DA102" i="1"/>
  <c r="CZ86" i="1"/>
  <c r="DA86" i="1"/>
  <c r="DA81" i="1"/>
  <c r="DA74" i="1"/>
  <c r="DA70" i="1"/>
  <c r="DA67" i="1"/>
  <c r="DA64" i="1"/>
  <c r="DA60" i="1"/>
  <c r="DA46" i="1"/>
  <c r="DA42" i="1"/>
  <c r="DA40" i="1"/>
  <c r="DA33" i="1"/>
  <c r="DA22" i="1"/>
  <c r="DA16" i="1"/>
  <c r="DA54" i="1"/>
  <c r="DA37" i="1"/>
  <c r="DA20" i="1"/>
  <c r="DA66" i="1"/>
  <c r="DA52" i="1"/>
  <c r="DA41" i="1"/>
  <c r="DA38" i="1"/>
  <c r="DA34" i="1"/>
  <c r="DA30" i="1"/>
  <c r="DA24" i="1"/>
  <c r="DA48" i="1"/>
  <c r="CZ482" i="1"/>
  <c r="DA482" i="1"/>
  <c r="CZ478" i="1"/>
  <c r="DA478" i="1"/>
  <c r="CZ474" i="1"/>
  <c r="DA474" i="1"/>
  <c r="CZ470" i="1"/>
  <c r="DA470" i="1"/>
  <c r="CZ466" i="1"/>
  <c r="DA466" i="1"/>
  <c r="CZ462" i="1"/>
  <c r="DA462" i="1"/>
  <c r="CZ458" i="1"/>
  <c r="DA458" i="1"/>
  <c r="CZ454" i="1"/>
  <c r="DA454" i="1"/>
  <c r="CZ450" i="1"/>
  <c r="DA450" i="1"/>
  <c r="CZ446" i="1"/>
  <c r="DA446" i="1"/>
  <c r="CZ442" i="1"/>
  <c r="DA442" i="1"/>
  <c r="CZ438" i="1"/>
  <c r="DA438" i="1"/>
  <c r="CZ434" i="1"/>
  <c r="DA434" i="1"/>
  <c r="CZ430" i="1"/>
  <c r="DA430" i="1"/>
  <c r="CZ426" i="1"/>
  <c r="DA426" i="1"/>
  <c r="CZ422" i="1"/>
  <c r="DA422" i="1"/>
  <c r="CZ418" i="1"/>
  <c r="DA418" i="1"/>
  <c r="CZ414" i="1"/>
  <c r="DA414" i="1"/>
  <c r="CZ410" i="1"/>
  <c r="DA410" i="1"/>
  <c r="CZ406" i="1"/>
  <c r="DA406" i="1"/>
  <c r="CZ402" i="1"/>
  <c r="DA402" i="1"/>
  <c r="CZ398" i="1"/>
  <c r="DA398" i="1"/>
  <c r="CZ394" i="1"/>
  <c r="DA394" i="1"/>
  <c r="CZ390" i="1"/>
  <c r="DA390" i="1"/>
  <c r="CZ358" i="1"/>
  <c r="DA358" i="1"/>
  <c r="CZ104" i="1"/>
  <c r="DA104" i="1"/>
  <c r="DA72" i="1"/>
  <c r="DA62" i="1"/>
  <c r="DA348" i="1"/>
  <c r="DA342" i="1"/>
  <c r="DA306" i="1"/>
  <c r="DA100" i="1"/>
  <c r="DA58" i="1"/>
  <c r="DA50" i="1"/>
  <c r="DA36" i="1"/>
  <c r="CY1023" i="1"/>
  <c r="CY1016" i="1"/>
  <c r="CY1015" i="1"/>
  <c r="CY1008" i="1"/>
  <c r="CY1007" i="1"/>
  <c r="CY1000" i="1"/>
  <c r="CY999" i="1"/>
  <c r="CY992" i="1"/>
  <c r="CY982" i="1"/>
  <c r="CY981" i="1"/>
  <c r="CY966" i="1"/>
  <c r="CY965" i="1"/>
  <c r="CY950" i="1"/>
  <c r="CY949" i="1"/>
  <c r="CY934" i="1"/>
  <c r="CY933" i="1"/>
  <c r="CY918" i="1"/>
  <c r="CY917" i="1"/>
  <c r="CY913" i="1"/>
  <c r="CY909" i="1"/>
  <c r="CY881" i="1"/>
  <c r="CY877" i="1"/>
  <c r="CY843" i="1"/>
  <c r="CY842" i="1"/>
  <c r="CY827" i="1"/>
  <c r="CY386" i="1"/>
  <c r="CY370" i="1"/>
  <c r="CY354" i="1"/>
  <c r="CY84" i="1"/>
  <c r="CY83" i="1"/>
  <c r="CY68" i="1"/>
  <c r="CY31" i="1"/>
  <c r="CY30" i="1"/>
  <c r="CZ30" i="1" s="1"/>
  <c r="CY27" i="1"/>
  <c r="CY24" i="1"/>
  <c r="CY23" i="1"/>
  <c r="CY22" i="1"/>
  <c r="DC16" i="1"/>
  <c r="DC13" i="1"/>
  <c r="CY1018" i="1"/>
  <c r="CY1010" i="1"/>
  <c r="CY1009" i="1"/>
  <c r="CY1002" i="1"/>
  <c r="CY1001" i="1"/>
  <c r="CY994" i="1"/>
  <c r="CY993" i="1"/>
  <c r="CY978" i="1"/>
  <c r="CY977" i="1"/>
  <c r="CY962" i="1"/>
  <c r="CY961" i="1"/>
  <c r="CY946" i="1"/>
  <c r="CY945" i="1"/>
  <c r="CY930" i="1"/>
  <c r="CY929" i="1"/>
  <c r="CY914" i="1"/>
  <c r="CY910" i="1"/>
  <c r="CY882" i="1"/>
  <c r="CY878" i="1"/>
  <c r="CY15" i="1"/>
  <c r="CY16" i="1"/>
  <c r="CY17" i="1"/>
  <c r="CY18" i="1"/>
  <c r="CY20" i="1"/>
  <c r="CY21" i="1"/>
  <c r="CY25" i="1"/>
  <c r="CY26" i="1"/>
  <c r="CY28" i="1"/>
  <c r="CY29" i="1"/>
  <c r="CZ29" i="1" s="1"/>
  <c r="CY48" i="1"/>
  <c r="CY49" i="1"/>
  <c r="CY50" i="1"/>
  <c r="CY52" i="1"/>
  <c r="CY53" i="1"/>
  <c r="CY57" i="1"/>
  <c r="CY58" i="1"/>
  <c r="CY60" i="1"/>
  <c r="CY62" i="1"/>
  <c r="CY63" i="1"/>
  <c r="CY67" i="1"/>
  <c r="CY69" i="1"/>
  <c r="CY77" i="1"/>
  <c r="CY85" i="1"/>
  <c r="CY89" i="1"/>
  <c r="CY109" i="1"/>
  <c r="CY289" i="1"/>
  <c r="CY290" i="1"/>
  <c r="CY291" i="1"/>
  <c r="CY336" i="1"/>
  <c r="CY352" i="1"/>
  <c r="CY619" i="1"/>
  <c r="CY32" i="1"/>
  <c r="CY33" i="1"/>
  <c r="CY34" i="1"/>
  <c r="CY36" i="1"/>
  <c r="CY37" i="1"/>
  <c r="CY41" i="1"/>
  <c r="CY42" i="1"/>
  <c r="CY44" i="1"/>
  <c r="CY45" i="1"/>
  <c r="CY72" i="1"/>
  <c r="CY73" i="1"/>
  <c r="CY74" i="1"/>
  <c r="CY80" i="1"/>
  <c r="CY81" i="1"/>
  <c r="CY82" i="1"/>
  <c r="CY93" i="1"/>
  <c r="CY35" i="1"/>
  <c r="CY38" i="1"/>
  <c r="CY39" i="1"/>
  <c r="CY40" i="1"/>
  <c r="CY43" i="1"/>
  <c r="CY46" i="1"/>
  <c r="CY47" i="1"/>
  <c r="CY61" i="1"/>
  <c r="CY64" i="1"/>
  <c r="CY65" i="1"/>
  <c r="CY66" i="1"/>
  <c r="CY630" i="1"/>
  <c r="CY631" i="1"/>
  <c r="CY638" i="1"/>
  <c r="CY639" i="1"/>
  <c r="CY646" i="1"/>
  <c r="CY647" i="1"/>
  <c r="CY654" i="1"/>
  <c r="CY655" i="1"/>
  <c r="CY662" i="1"/>
  <c r="CY663" i="1"/>
  <c r="CY670" i="1"/>
  <c r="CY671" i="1"/>
  <c r="CY678" i="1"/>
  <c r="CY679" i="1"/>
  <c r="CY686" i="1"/>
  <c r="CY687" i="1"/>
  <c r="CY694" i="1"/>
  <c r="CY695" i="1"/>
  <c r="CY702" i="1"/>
  <c r="CY703" i="1"/>
  <c r="CY710" i="1"/>
  <c r="CY711" i="1"/>
  <c r="CY718" i="1"/>
  <c r="CY719" i="1"/>
  <c r="CY726" i="1"/>
  <c r="CY727" i="1"/>
  <c r="CY734" i="1"/>
  <c r="CY735" i="1"/>
  <c r="CY742" i="1"/>
  <c r="CY743" i="1"/>
  <c r="CY750" i="1"/>
  <c r="CY751" i="1"/>
  <c r="CY758" i="1"/>
  <c r="CY759" i="1"/>
  <c r="CY766" i="1"/>
  <c r="CY767" i="1"/>
  <c r="CY774" i="1"/>
  <c r="CY775" i="1"/>
  <c r="CY782" i="1"/>
  <c r="CY783" i="1"/>
  <c r="CY790" i="1"/>
  <c r="CY791" i="1"/>
  <c r="CY798" i="1"/>
  <c r="CY799" i="1"/>
  <c r="CY806" i="1"/>
  <c r="CY807" i="1"/>
  <c r="CY814" i="1"/>
  <c r="CY815" i="1"/>
  <c r="CY822" i="1"/>
  <c r="CY823" i="1"/>
  <c r="CY830" i="1"/>
  <c r="CY831" i="1"/>
  <c r="CY838" i="1"/>
  <c r="CY839" i="1"/>
  <c r="CY846" i="1"/>
  <c r="CY847" i="1"/>
  <c r="CY854" i="1"/>
  <c r="CY855" i="1"/>
  <c r="CY857" i="1"/>
  <c r="CY858" i="1"/>
  <c r="CY14" i="1"/>
  <c r="CY51" i="1"/>
  <c r="CY54" i="1"/>
  <c r="CY55" i="1"/>
  <c r="CY56" i="1"/>
  <c r="CY59" i="1"/>
  <c r="CY207" i="1"/>
  <c r="CY338" i="1"/>
  <c r="CY360" i="1"/>
  <c r="CY362" i="1"/>
  <c r="CY376" i="1"/>
  <c r="CY378" i="1"/>
  <c r="CY603" i="1"/>
  <c r="CY607" i="1"/>
  <c r="CY611" i="1"/>
  <c r="CY70" i="1"/>
  <c r="CY71" i="1"/>
  <c r="CY78" i="1"/>
  <c r="CY79" i="1"/>
  <c r="CY86" i="1"/>
  <c r="CY87" i="1"/>
  <c r="CY88" i="1"/>
  <c r="CY321" i="1"/>
  <c r="CY322" i="1"/>
  <c r="CY323" i="1"/>
  <c r="CY634" i="1"/>
  <c r="CY635" i="1"/>
  <c r="CY642" i="1"/>
  <c r="CY643" i="1"/>
  <c r="CY650" i="1"/>
  <c r="CY651" i="1"/>
  <c r="CY658" i="1"/>
  <c r="CY659" i="1"/>
  <c r="CY666" i="1"/>
  <c r="CY667" i="1"/>
  <c r="CY674" i="1"/>
  <c r="CY675" i="1"/>
  <c r="CY682" i="1"/>
  <c r="CY683" i="1"/>
  <c r="CY690" i="1"/>
  <c r="CY691" i="1"/>
  <c r="CY698" i="1"/>
  <c r="CY699" i="1"/>
  <c r="CY706" i="1"/>
  <c r="CY707" i="1"/>
  <c r="CY714" i="1"/>
  <c r="CY715" i="1"/>
  <c r="CY722" i="1"/>
  <c r="CY723" i="1"/>
  <c r="CY730" i="1"/>
  <c r="CY731" i="1"/>
  <c r="CY738" i="1"/>
  <c r="CY739" i="1"/>
  <c r="CY746" i="1"/>
  <c r="CY747" i="1"/>
  <c r="CY754" i="1"/>
  <c r="CY755" i="1"/>
  <c r="CY762" i="1"/>
  <c r="CY763" i="1"/>
  <c r="CY770" i="1"/>
  <c r="CY771" i="1"/>
  <c r="CY778" i="1"/>
  <c r="CY779" i="1"/>
  <c r="CY786" i="1"/>
  <c r="CY787" i="1"/>
  <c r="CY794" i="1"/>
  <c r="CY795" i="1"/>
  <c r="CY802" i="1"/>
  <c r="CY803" i="1"/>
  <c r="CY810" i="1"/>
  <c r="CY811" i="1"/>
  <c r="CY818" i="1"/>
  <c r="CY819" i="1"/>
  <c r="CY826" i="1"/>
  <c r="CY1017" i="1"/>
  <c r="CY1020" i="1"/>
  <c r="CY1019" i="1"/>
  <c r="CY1012" i="1"/>
  <c r="CY1011" i="1"/>
  <c r="CY1004" i="1"/>
  <c r="CY1003" i="1"/>
  <c r="CY996" i="1"/>
  <c r="CY995" i="1"/>
  <c r="CY990" i="1"/>
  <c r="CY989" i="1"/>
  <c r="CY974" i="1"/>
  <c r="CY973" i="1"/>
  <c r="CY958" i="1"/>
  <c r="CY957" i="1"/>
  <c r="CY942" i="1"/>
  <c r="CY941" i="1"/>
  <c r="CY926" i="1"/>
  <c r="CY925" i="1"/>
  <c r="CY897" i="1"/>
  <c r="CY893" i="1"/>
  <c r="CY865" i="1"/>
  <c r="CY861" i="1"/>
  <c r="CY851" i="1"/>
  <c r="CY850" i="1"/>
  <c r="CY835" i="1"/>
  <c r="CY834" i="1"/>
  <c r="CY76" i="1"/>
  <c r="CY75" i="1"/>
  <c r="CY922" i="1"/>
  <c r="CY921" i="1"/>
  <c r="CY906" i="1"/>
  <c r="CY905" i="1"/>
  <c r="CY890" i="1"/>
  <c r="CY889" i="1"/>
  <c r="CY874" i="1"/>
  <c r="CY873" i="1"/>
  <c r="CY615" i="1"/>
  <c r="CY902" i="1"/>
  <c r="CY901" i="1"/>
  <c r="CY886" i="1"/>
  <c r="CY885" i="1"/>
  <c r="CY870" i="1"/>
  <c r="CY869" i="1"/>
  <c r="CY344" i="1"/>
  <c r="DC15" i="1"/>
  <c r="CY991" i="1"/>
  <c r="CY984" i="1"/>
  <c r="CY983" i="1"/>
  <c r="CY976" i="1"/>
  <c r="CY975" i="1"/>
  <c r="CY968" i="1"/>
  <c r="CY967" i="1"/>
  <c r="CY960" i="1"/>
  <c r="CY959" i="1"/>
  <c r="CY952" i="1"/>
  <c r="CY951" i="1"/>
  <c r="CY944" i="1"/>
  <c r="CY943" i="1"/>
  <c r="CY936" i="1"/>
  <c r="CY935" i="1"/>
  <c r="CY928" i="1"/>
  <c r="CY927" i="1"/>
  <c r="CY920" i="1"/>
  <c r="CY919" i="1"/>
  <c r="CY912" i="1"/>
  <c r="CY911" i="1"/>
  <c r="CY904" i="1"/>
  <c r="CY903" i="1"/>
  <c r="CY896" i="1"/>
  <c r="CY895" i="1"/>
  <c r="CY888" i="1"/>
  <c r="CY887" i="1"/>
  <c r="CY880" i="1"/>
  <c r="CY879" i="1"/>
  <c r="CY872" i="1"/>
  <c r="CY871" i="1"/>
  <c r="CY864" i="1"/>
  <c r="CY863" i="1"/>
  <c r="CY988" i="1"/>
  <c r="CY987" i="1"/>
  <c r="CY980" i="1"/>
  <c r="CY979" i="1"/>
  <c r="CY972" i="1"/>
  <c r="CY971" i="1"/>
  <c r="CY964" i="1"/>
  <c r="CY963" i="1"/>
  <c r="CY956" i="1"/>
  <c r="CY955" i="1"/>
  <c r="CY948" i="1"/>
  <c r="CY947" i="1"/>
  <c r="CY940" i="1"/>
  <c r="CY939" i="1"/>
  <c r="CY932" i="1"/>
  <c r="CY931" i="1"/>
  <c r="CY924" i="1"/>
  <c r="CY923" i="1"/>
  <c r="CY916" i="1"/>
  <c r="CY915" i="1"/>
  <c r="CY908" i="1"/>
  <c r="CY907" i="1"/>
  <c r="CY900" i="1"/>
  <c r="CY899" i="1"/>
  <c r="CY892" i="1"/>
  <c r="CY891" i="1"/>
  <c r="CY884" i="1"/>
  <c r="CY883" i="1"/>
  <c r="CY876" i="1"/>
  <c r="CY875" i="1"/>
  <c r="CY868" i="1"/>
  <c r="CY867" i="1"/>
  <c r="CY626" i="1"/>
  <c r="CY177" i="1"/>
  <c r="CY627" i="1"/>
  <c r="CY623" i="1"/>
  <c r="CZ622" i="1"/>
  <c r="CY622" i="1"/>
  <c r="DD619" i="1"/>
  <c r="CZ614" i="1"/>
  <c r="CY614" i="1"/>
  <c r="DD611" i="1"/>
  <c r="CZ606" i="1"/>
  <c r="CY606" i="1"/>
  <c r="DD603" i="1"/>
  <c r="CY346" i="1"/>
  <c r="DD323" i="1"/>
  <c r="DD321" i="1"/>
  <c r="CZ318" i="1"/>
  <c r="CY318" i="1"/>
  <c r="DD312" i="1"/>
  <c r="DD304" i="1"/>
  <c r="DD291" i="1"/>
  <c r="DD289" i="1"/>
  <c r="CZ286" i="1"/>
  <c r="CY286" i="1"/>
  <c r="DD280" i="1"/>
  <c r="DD272" i="1"/>
  <c r="CY242" i="1"/>
  <c r="CY239" i="1"/>
  <c r="CY178" i="1"/>
  <c r="CZ178" i="1"/>
  <c r="DD174" i="1"/>
  <c r="CZ94" i="1"/>
  <c r="CY94" i="1"/>
  <c r="CY119" i="1"/>
  <c r="CY123" i="1"/>
  <c r="CY127" i="1"/>
  <c r="CY131" i="1"/>
  <c r="CY135" i="1"/>
  <c r="CY96" i="1"/>
  <c r="CY104" i="1"/>
  <c r="CY105" i="1"/>
  <c r="CY108" i="1"/>
  <c r="CY121" i="1"/>
  <c r="CY124" i="1"/>
  <c r="CY137" i="1"/>
  <c r="CY139" i="1"/>
  <c r="CY141" i="1"/>
  <c r="CY143" i="1"/>
  <c r="CY145" i="1"/>
  <c r="CY147" i="1"/>
  <c r="CY149" i="1"/>
  <c r="CY151" i="1"/>
  <c r="CY100" i="1"/>
  <c r="CY113" i="1"/>
  <c r="CY116" i="1"/>
  <c r="CY129" i="1"/>
  <c r="CY132" i="1"/>
  <c r="CY97" i="1"/>
  <c r="CY133" i="1"/>
  <c r="CY136" i="1"/>
  <c r="CY159" i="1"/>
  <c r="CY167" i="1"/>
  <c r="CY175" i="1"/>
  <c r="CY183" i="1"/>
  <c r="CY102" i="1"/>
  <c r="CY125" i="1"/>
  <c r="CY128" i="1"/>
  <c r="CY157" i="1"/>
  <c r="CY165" i="1"/>
  <c r="CY173" i="1"/>
  <c r="CY181" i="1"/>
  <c r="CY199" i="1"/>
  <c r="CY215" i="1"/>
  <c r="CY231" i="1"/>
  <c r="CY241" i="1"/>
  <c r="CY245" i="1"/>
  <c r="CY249" i="1"/>
  <c r="CY253" i="1"/>
  <c r="CY257" i="1"/>
  <c r="CY261" i="1"/>
  <c r="CY112" i="1"/>
  <c r="CY163" i="1"/>
  <c r="CY179" i="1"/>
  <c r="CY251" i="1"/>
  <c r="CY254" i="1"/>
  <c r="CY269" i="1"/>
  <c r="CY271" i="1"/>
  <c r="CY285" i="1"/>
  <c r="CY287" i="1"/>
  <c r="CY301" i="1"/>
  <c r="CY303" i="1"/>
  <c r="CY317" i="1"/>
  <c r="CY319" i="1"/>
  <c r="CY333" i="1"/>
  <c r="CY337" i="1"/>
  <c r="CY341" i="1"/>
  <c r="CY345" i="1"/>
  <c r="CY349" i="1"/>
  <c r="CY353" i="1"/>
  <c r="CY357" i="1"/>
  <c r="CY361" i="1"/>
  <c r="CY365" i="1"/>
  <c r="CY369" i="1"/>
  <c r="CY373" i="1"/>
  <c r="CY377" i="1"/>
  <c r="CY381" i="1"/>
  <c r="CY385" i="1"/>
  <c r="CY389" i="1"/>
  <c r="CY120" i="1"/>
  <c r="CY155" i="1"/>
  <c r="CY171" i="1"/>
  <c r="CY187" i="1"/>
  <c r="CY203" i="1"/>
  <c r="CY219" i="1"/>
  <c r="CY235" i="1"/>
  <c r="CY243" i="1"/>
  <c r="CY246" i="1"/>
  <c r="CY259" i="1"/>
  <c r="CY263" i="1"/>
  <c r="CY277" i="1"/>
  <c r="CY279" i="1"/>
  <c r="CY293" i="1"/>
  <c r="CY295" i="1"/>
  <c r="CY309" i="1"/>
  <c r="CY311" i="1"/>
  <c r="CY325" i="1"/>
  <c r="CY327" i="1"/>
  <c r="CY335" i="1"/>
  <c r="CY339" i="1"/>
  <c r="CY343" i="1"/>
  <c r="CY347" i="1"/>
  <c r="CY351" i="1"/>
  <c r="CY355" i="1"/>
  <c r="CY359" i="1"/>
  <c r="CY363" i="1"/>
  <c r="CY367" i="1"/>
  <c r="CY371" i="1"/>
  <c r="CY375" i="1"/>
  <c r="CY379" i="1"/>
  <c r="CY383" i="1"/>
  <c r="CY387" i="1"/>
  <c r="CY153" i="1"/>
  <c r="CY185" i="1"/>
  <c r="CY247" i="1"/>
  <c r="CY250" i="1"/>
  <c r="CY273" i="1"/>
  <c r="CY274" i="1"/>
  <c r="CY275" i="1"/>
  <c r="CY281" i="1"/>
  <c r="CY282" i="1"/>
  <c r="CY283" i="1"/>
  <c r="CY334" i="1"/>
  <c r="CY348" i="1"/>
  <c r="CY350" i="1"/>
  <c r="CY364" i="1"/>
  <c r="CY366" i="1"/>
  <c r="CY380" i="1"/>
  <c r="CY382" i="1"/>
  <c r="CY394" i="1"/>
  <c r="CY395" i="1"/>
  <c r="CY402" i="1"/>
  <c r="CY403" i="1"/>
  <c r="CY410" i="1"/>
  <c r="CY411" i="1"/>
  <c r="CY418" i="1"/>
  <c r="CY419" i="1"/>
  <c r="CY426" i="1"/>
  <c r="CY427" i="1"/>
  <c r="CY434" i="1"/>
  <c r="CY435" i="1"/>
  <c r="CY442" i="1"/>
  <c r="CY443" i="1"/>
  <c r="CY450" i="1"/>
  <c r="CY451" i="1"/>
  <c r="CY458" i="1"/>
  <c r="CY459" i="1"/>
  <c r="CY466" i="1"/>
  <c r="CY467" i="1"/>
  <c r="CY474" i="1"/>
  <c r="CY475" i="1"/>
  <c r="CY482" i="1"/>
  <c r="CY483" i="1"/>
  <c r="CY490" i="1"/>
  <c r="CY491" i="1"/>
  <c r="CY498" i="1"/>
  <c r="CY499" i="1"/>
  <c r="CY506" i="1"/>
  <c r="CY507" i="1"/>
  <c r="CY514" i="1"/>
  <c r="CY515" i="1"/>
  <c r="CY522" i="1"/>
  <c r="CY523" i="1"/>
  <c r="CY530" i="1"/>
  <c r="CY531" i="1"/>
  <c r="CY538" i="1"/>
  <c r="CY539" i="1"/>
  <c r="CY546" i="1"/>
  <c r="CY547" i="1"/>
  <c r="CY554" i="1"/>
  <c r="CY555" i="1"/>
  <c r="CY562" i="1"/>
  <c r="CY563" i="1"/>
  <c r="CY570" i="1"/>
  <c r="CY571" i="1"/>
  <c r="CY578" i="1"/>
  <c r="CY579" i="1"/>
  <c r="CY586" i="1"/>
  <c r="CY587" i="1"/>
  <c r="CY594" i="1"/>
  <c r="CY595" i="1"/>
  <c r="CY602" i="1"/>
  <c r="CY117" i="1"/>
  <c r="CY169" i="1"/>
  <c r="CY305" i="1"/>
  <c r="CY306" i="1"/>
  <c r="CY307" i="1"/>
  <c r="CY313" i="1"/>
  <c r="CY314" i="1"/>
  <c r="CY315" i="1"/>
  <c r="CY340" i="1"/>
  <c r="CY342" i="1"/>
  <c r="CY356" i="1"/>
  <c r="CY358" i="1"/>
  <c r="CY372" i="1"/>
  <c r="CY374" i="1"/>
  <c r="CY388" i="1"/>
  <c r="CY390" i="1"/>
  <c r="CY391" i="1"/>
  <c r="CY398" i="1"/>
  <c r="CY399" i="1"/>
  <c r="CY406" i="1"/>
  <c r="CY407" i="1"/>
  <c r="CY414" i="1"/>
  <c r="CY415" i="1"/>
  <c r="CY422" i="1"/>
  <c r="CY423" i="1"/>
  <c r="CY430" i="1"/>
  <c r="CY431" i="1"/>
  <c r="CY438" i="1"/>
  <c r="CY439" i="1"/>
  <c r="CY446" i="1"/>
  <c r="CY447" i="1"/>
  <c r="CY454" i="1"/>
  <c r="CY455" i="1"/>
  <c r="CY462" i="1"/>
  <c r="CY463" i="1"/>
  <c r="CY470" i="1"/>
  <c r="CY471" i="1"/>
  <c r="CY478" i="1"/>
  <c r="CY479" i="1"/>
  <c r="CY486" i="1"/>
  <c r="CY487" i="1"/>
  <c r="CY494" i="1"/>
  <c r="CY495" i="1"/>
  <c r="CY502" i="1"/>
  <c r="CY503" i="1"/>
  <c r="CY510" i="1"/>
  <c r="CY511" i="1"/>
  <c r="CY518" i="1"/>
  <c r="CY519" i="1"/>
  <c r="CY526" i="1"/>
  <c r="CY527" i="1"/>
  <c r="CY534" i="1"/>
  <c r="CY535" i="1"/>
  <c r="CY542" i="1"/>
  <c r="CY543" i="1"/>
  <c r="CY550" i="1"/>
  <c r="CY551" i="1"/>
  <c r="CY558" i="1"/>
  <c r="CY559" i="1"/>
  <c r="CY566" i="1"/>
  <c r="CY567" i="1"/>
  <c r="CY574" i="1"/>
  <c r="CY575" i="1"/>
  <c r="CY582" i="1"/>
  <c r="CY583" i="1"/>
  <c r="CY590" i="1"/>
  <c r="CY591" i="1"/>
  <c r="CY598" i="1"/>
  <c r="CY599" i="1"/>
  <c r="DC17" i="1"/>
  <c r="CY856" i="1"/>
  <c r="CY849" i="1"/>
  <c r="CY848" i="1"/>
  <c r="CY841" i="1"/>
  <c r="CY840" i="1"/>
  <c r="CY833" i="1"/>
  <c r="CY832" i="1"/>
  <c r="CY825" i="1"/>
  <c r="CY824" i="1"/>
  <c r="CY817" i="1"/>
  <c r="CY816" i="1"/>
  <c r="CY809" i="1"/>
  <c r="CY808" i="1"/>
  <c r="CY801" i="1"/>
  <c r="CY800" i="1"/>
  <c r="CY793" i="1"/>
  <c r="CY792" i="1"/>
  <c r="CY785" i="1"/>
  <c r="CY784" i="1"/>
  <c r="CY777" i="1"/>
  <c r="CY776" i="1"/>
  <c r="CY769" i="1"/>
  <c r="CY768" i="1"/>
  <c r="CY761" i="1"/>
  <c r="CY760" i="1"/>
  <c r="CY753" i="1"/>
  <c r="CY752" i="1"/>
  <c r="CY745" i="1"/>
  <c r="CY744" i="1"/>
  <c r="CY737" i="1"/>
  <c r="CY736" i="1"/>
  <c r="CY729" i="1"/>
  <c r="CY728" i="1"/>
  <c r="CY721" i="1"/>
  <c r="CY720" i="1"/>
  <c r="CY713" i="1"/>
  <c r="CY712" i="1"/>
  <c r="CY705" i="1"/>
  <c r="CY704" i="1"/>
  <c r="CY697" i="1"/>
  <c r="CY696" i="1"/>
  <c r="CY689" i="1"/>
  <c r="CY688" i="1"/>
  <c r="CY681" i="1"/>
  <c r="CY680" i="1"/>
  <c r="CY673" i="1"/>
  <c r="CY672" i="1"/>
  <c r="CY665" i="1"/>
  <c r="CY664" i="1"/>
  <c r="CY657" i="1"/>
  <c r="CY656" i="1"/>
  <c r="DD652" i="1"/>
  <c r="DD651" i="1"/>
  <c r="CY649" i="1"/>
  <c r="CY648" i="1"/>
  <c r="DD644" i="1"/>
  <c r="DD643" i="1"/>
  <c r="CY641" i="1"/>
  <c r="CY640" i="1"/>
  <c r="DD636" i="1"/>
  <c r="DD635" i="1"/>
  <c r="CY633" i="1"/>
  <c r="CY632" i="1"/>
  <c r="DD628" i="1"/>
  <c r="DD627" i="1"/>
  <c r="CY625" i="1"/>
  <c r="CZ624" i="1"/>
  <c r="CY624" i="1"/>
  <c r="DD621" i="1"/>
  <c r="DD620" i="1"/>
  <c r="CY617" i="1"/>
  <c r="CZ616" i="1"/>
  <c r="CY616" i="1"/>
  <c r="DD613" i="1"/>
  <c r="DD612" i="1"/>
  <c r="CY609" i="1"/>
  <c r="CZ608" i="1"/>
  <c r="CY608" i="1"/>
  <c r="DD605" i="1"/>
  <c r="DD604" i="1"/>
  <c r="CY601" i="1"/>
  <c r="CY600" i="1"/>
  <c r="DD597" i="1"/>
  <c r="DD594" i="1"/>
  <c r="CY593" i="1"/>
  <c r="CY592" i="1"/>
  <c r="DD589" i="1"/>
  <c r="DD586" i="1"/>
  <c r="CY585" i="1"/>
  <c r="CY584" i="1"/>
  <c r="DD581" i="1"/>
  <c r="DD578" i="1"/>
  <c r="CY577" i="1"/>
  <c r="CY576" i="1"/>
  <c r="DD573" i="1"/>
  <c r="DD570" i="1"/>
  <c r="CY569" i="1"/>
  <c r="CY568" i="1"/>
  <c r="DD565" i="1"/>
  <c r="DD562" i="1"/>
  <c r="CY561" i="1"/>
  <c r="CY560" i="1"/>
  <c r="DD557" i="1"/>
  <c r="DD554" i="1"/>
  <c r="CY553" i="1"/>
  <c r="CY552" i="1"/>
  <c r="DD549" i="1"/>
  <c r="DD546" i="1"/>
  <c r="CY545" i="1"/>
  <c r="CY544" i="1"/>
  <c r="DD541" i="1"/>
  <c r="DD538" i="1"/>
  <c r="CY537" i="1"/>
  <c r="CY536" i="1"/>
  <c r="DD533" i="1"/>
  <c r="DD530" i="1"/>
  <c r="CY529" i="1"/>
  <c r="CY528" i="1"/>
  <c r="DD525" i="1"/>
  <c r="DD522" i="1"/>
  <c r="CY521" i="1"/>
  <c r="CY520" i="1"/>
  <c r="DD517" i="1"/>
  <c r="DD514" i="1"/>
  <c r="CY513" i="1"/>
  <c r="CY512" i="1"/>
  <c r="DD509" i="1"/>
  <c r="DD506" i="1"/>
  <c r="CY505" i="1"/>
  <c r="CY504" i="1"/>
  <c r="DD501" i="1"/>
  <c r="DD498" i="1"/>
  <c r="CY497" i="1"/>
  <c r="CY496" i="1"/>
  <c r="DD493" i="1"/>
  <c r="DD490" i="1"/>
  <c r="CY489" i="1"/>
  <c r="CY488" i="1"/>
  <c r="DD485" i="1"/>
  <c r="DD482" i="1"/>
  <c r="CY481" i="1"/>
  <c r="CY480" i="1"/>
  <c r="DD477" i="1"/>
  <c r="DD474" i="1"/>
  <c r="CY473" i="1"/>
  <c r="CY472" i="1"/>
  <c r="DD469" i="1"/>
  <c r="DD466" i="1"/>
  <c r="CY465" i="1"/>
  <c r="CY464" i="1"/>
  <c r="DD461" i="1"/>
  <c r="DD458" i="1"/>
  <c r="CY457" i="1"/>
  <c r="CY456" i="1"/>
  <c r="DD453" i="1"/>
  <c r="DD450" i="1"/>
  <c r="CY449" i="1"/>
  <c r="CY448" i="1"/>
  <c r="DD445" i="1"/>
  <c r="DD442" i="1"/>
  <c r="CY441" i="1"/>
  <c r="CY440" i="1"/>
  <c r="DD437" i="1"/>
  <c r="DD434" i="1"/>
  <c r="CY433" i="1"/>
  <c r="CY432" i="1"/>
  <c r="DD429" i="1"/>
  <c r="DD426" i="1"/>
  <c r="CY425" i="1"/>
  <c r="CY424" i="1"/>
  <c r="DD421" i="1"/>
  <c r="DD418" i="1"/>
  <c r="CY417" i="1"/>
  <c r="CY416" i="1"/>
  <c r="DD413" i="1"/>
  <c r="DD410" i="1"/>
  <c r="CY409" i="1"/>
  <c r="CY408" i="1"/>
  <c r="DD405" i="1"/>
  <c r="DD402" i="1"/>
  <c r="CY401" i="1"/>
  <c r="CY400" i="1"/>
  <c r="DD397" i="1"/>
  <c r="DD394" i="1"/>
  <c r="CY393" i="1"/>
  <c r="CY392" i="1"/>
  <c r="DD331" i="1"/>
  <c r="DD329" i="1"/>
  <c r="CZ326" i="1"/>
  <c r="CY326" i="1"/>
  <c r="DD299" i="1"/>
  <c r="DD297" i="1"/>
  <c r="CZ294" i="1"/>
  <c r="CY294" i="1"/>
  <c r="DD267" i="1"/>
  <c r="DD265" i="1"/>
  <c r="CZ262" i="1"/>
  <c r="CY262" i="1"/>
  <c r="CY258" i="1"/>
  <c r="CZ256" i="1"/>
  <c r="CY256" i="1"/>
  <c r="CY255" i="1"/>
  <c r="CY191" i="1"/>
  <c r="CY162" i="1"/>
  <c r="CZ162" i="1"/>
  <c r="CY161" i="1"/>
  <c r="DD158" i="1"/>
  <c r="CZ1023" i="1"/>
  <c r="CZ1019" i="1"/>
  <c r="CZ1015" i="1"/>
  <c r="CZ1011" i="1"/>
  <c r="CZ1007" i="1"/>
  <c r="CZ1003" i="1"/>
  <c r="CZ999" i="1"/>
  <c r="CZ995" i="1"/>
  <c r="CZ991" i="1"/>
  <c r="CZ987" i="1"/>
  <c r="CZ983" i="1"/>
  <c r="CZ979" i="1"/>
  <c r="CZ975" i="1"/>
  <c r="CZ971" i="1"/>
  <c r="CZ967" i="1"/>
  <c r="CZ963" i="1"/>
  <c r="CZ959" i="1"/>
  <c r="CZ955" i="1"/>
  <c r="CZ951" i="1"/>
  <c r="CZ945" i="1"/>
  <c r="CZ941" i="1"/>
  <c r="CZ937" i="1"/>
  <c r="CZ933" i="1"/>
  <c r="CZ929" i="1"/>
  <c r="CZ925" i="1"/>
  <c r="CZ921" i="1"/>
  <c r="CZ917" i="1"/>
  <c r="CZ913" i="1"/>
  <c r="CZ909" i="1"/>
  <c r="CZ905" i="1"/>
  <c r="CZ901" i="1"/>
  <c r="CZ897" i="1"/>
  <c r="CZ893" i="1"/>
  <c r="CZ889" i="1"/>
  <c r="CZ885" i="1"/>
  <c r="CZ881" i="1"/>
  <c r="CZ877" i="1"/>
  <c r="CZ873" i="1"/>
  <c r="CZ869" i="1"/>
  <c r="CZ865" i="1"/>
  <c r="CZ1021" i="1"/>
  <c r="CZ1017" i="1"/>
  <c r="CZ1013" i="1"/>
  <c r="CZ1009" i="1"/>
  <c r="CZ1005" i="1"/>
  <c r="CZ1001" i="1"/>
  <c r="CZ997" i="1"/>
  <c r="CZ993" i="1"/>
  <c r="CZ989" i="1"/>
  <c r="CZ985" i="1"/>
  <c r="CZ981" i="1"/>
  <c r="CZ977" i="1"/>
  <c r="CZ973" i="1"/>
  <c r="CZ969" i="1"/>
  <c r="CZ965" i="1"/>
  <c r="CZ961" i="1"/>
  <c r="CZ957" i="1"/>
  <c r="CZ953" i="1"/>
  <c r="CZ949" i="1"/>
  <c r="CZ947" i="1"/>
  <c r="CZ943" i="1"/>
  <c r="CZ939" i="1"/>
  <c r="CZ935" i="1"/>
  <c r="CZ931" i="1"/>
  <c r="CZ927" i="1"/>
  <c r="CZ923" i="1"/>
  <c r="CZ919" i="1"/>
  <c r="CZ915" i="1"/>
  <c r="CZ911" i="1"/>
  <c r="CZ907" i="1"/>
  <c r="CZ903" i="1"/>
  <c r="CZ899" i="1"/>
  <c r="CZ895" i="1"/>
  <c r="CZ891" i="1"/>
  <c r="CZ887" i="1"/>
  <c r="CZ883" i="1"/>
  <c r="CZ879" i="1"/>
  <c r="CZ875" i="1"/>
  <c r="CZ871" i="1"/>
  <c r="CZ867" i="1"/>
  <c r="CZ863" i="1"/>
  <c r="DD623" i="1"/>
  <c r="CZ618" i="1"/>
  <c r="CY618" i="1"/>
  <c r="DD615" i="1"/>
  <c r="CZ610" i="1"/>
  <c r="CY610" i="1"/>
  <c r="DD607" i="1"/>
  <c r="CZ316" i="1"/>
  <c r="CY316" i="1"/>
  <c r="DD310" i="1"/>
  <c r="CZ308" i="1"/>
  <c r="CY308" i="1"/>
  <c r="DD302" i="1"/>
  <c r="CZ284" i="1"/>
  <c r="CY284" i="1"/>
  <c r="DD278" i="1"/>
  <c r="CZ276" i="1"/>
  <c r="CY276" i="1"/>
  <c r="DD270" i="1"/>
  <c r="DD241" i="1"/>
  <c r="DD172" i="1"/>
  <c r="CZ110" i="1"/>
  <c r="CY110" i="1"/>
  <c r="CY860" i="1"/>
  <c r="CY859" i="1"/>
  <c r="DD855" i="1"/>
  <c r="CY853" i="1"/>
  <c r="CY852" i="1"/>
  <c r="DD848" i="1"/>
  <c r="DD847" i="1"/>
  <c r="CY845" i="1"/>
  <c r="CY844" i="1"/>
  <c r="DD840" i="1"/>
  <c r="DD839" i="1"/>
  <c r="CY837" i="1"/>
  <c r="CY836" i="1"/>
  <c r="DD832" i="1"/>
  <c r="DD831" i="1"/>
  <c r="CY829" i="1"/>
  <c r="CY828" i="1"/>
  <c r="DD824" i="1"/>
  <c r="DD823" i="1"/>
  <c r="CY821" i="1"/>
  <c r="CY820" i="1"/>
  <c r="DD816" i="1"/>
  <c r="DD815" i="1"/>
  <c r="CY813" i="1"/>
  <c r="CY812" i="1"/>
  <c r="DD808" i="1"/>
  <c r="DD807" i="1"/>
  <c r="CY805" i="1"/>
  <c r="CY804" i="1"/>
  <c r="DD800" i="1"/>
  <c r="DD799" i="1"/>
  <c r="CY797" i="1"/>
  <c r="CY796" i="1"/>
  <c r="DD792" i="1"/>
  <c r="DD791" i="1"/>
  <c r="CY789" i="1"/>
  <c r="CY788" i="1"/>
  <c r="DD784" i="1"/>
  <c r="DD783" i="1"/>
  <c r="CY781" i="1"/>
  <c r="CY780" i="1"/>
  <c r="DD776" i="1"/>
  <c r="DD775" i="1"/>
  <c r="CY773" i="1"/>
  <c r="CY772" i="1"/>
  <c r="DD768" i="1"/>
  <c r="DD767" i="1"/>
  <c r="CY765" i="1"/>
  <c r="CY764" i="1"/>
  <c r="DD760" i="1"/>
  <c r="DD759" i="1"/>
  <c r="CY757" i="1"/>
  <c r="CY756" i="1"/>
  <c r="DD752" i="1"/>
  <c r="DD751" i="1"/>
  <c r="CY749" i="1"/>
  <c r="CY748" i="1"/>
  <c r="DD744" i="1"/>
  <c r="DD743" i="1"/>
  <c r="CY741" i="1"/>
  <c r="CY740" i="1"/>
  <c r="DD736" i="1"/>
  <c r="DD735" i="1"/>
  <c r="CY733" i="1"/>
  <c r="CY732" i="1"/>
  <c r="DD728" i="1"/>
  <c r="DD727" i="1"/>
  <c r="CY725" i="1"/>
  <c r="CY724" i="1"/>
  <c r="DD720" i="1"/>
  <c r="DD719" i="1"/>
  <c r="CY717" i="1"/>
  <c r="CY716" i="1"/>
  <c r="DD712" i="1"/>
  <c r="DD711" i="1"/>
  <c r="CY709" i="1"/>
  <c r="CY708" i="1"/>
  <c r="DD704" i="1"/>
  <c r="DD703" i="1"/>
  <c r="CY701" i="1"/>
  <c r="CY700" i="1"/>
  <c r="DD696" i="1"/>
  <c r="DD695" i="1"/>
  <c r="CY693" i="1"/>
  <c r="CY692" i="1"/>
  <c r="DD688" i="1"/>
  <c r="DD687" i="1"/>
  <c r="CY685" i="1"/>
  <c r="CY684" i="1"/>
  <c r="DD680" i="1"/>
  <c r="DD679" i="1"/>
  <c r="CY677" i="1"/>
  <c r="CY676" i="1"/>
  <c r="DD672" i="1"/>
  <c r="DD671" i="1"/>
  <c r="CY669" i="1"/>
  <c r="CY668" i="1"/>
  <c r="DD664" i="1"/>
  <c r="DD663" i="1"/>
  <c r="CY661" i="1"/>
  <c r="CY660" i="1"/>
  <c r="DD656" i="1"/>
  <c r="DD655" i="1"/>
  <c r="CY653" i="1"/>
  <c r="CY652" i="1"/>
  <c r="DD648" i="1"/>
  <c r="DD647" i="1"/>
  <c r="CY645" i="1"/>
  <c r="CY644" i="1"/>
  <c r="DD640" i="1"/>
  <c r="DD639" i="1"/>
  <c r="CY637" i="1"/>
  <c r="CY636" i="1"/>
  <c r="DD632" i="1"/>
  <c r="DD631" i="1"/>
  <c r="CY629" i="1"/>
  <c r="CY628" i="1"/>
  <c r="DD624" i="1"/>
  <c r="CY621" i="1"/>
  <c r="CZ620" i="1"/>
  <c r="CY620" i="1"/>
  <c r="DD617" i="1"/>
  <c r="DD616" i="1"/>
  <c r="CY613" i="1"/>
  <c r="CZ612" i="1"/>
  <c r="CY612" i="1"/>
  <c r="DD609" i="1"/>
  <c r="DD608" i="1"/>
  <c r="CY605" i="1"/>
  <c r="CZ604" i="1"/>
  <c r="CY604" i="1"/>
  <c r="DD601" i="1"/>
  <c r="DD598" i="1"/>
  <c r="CY597" i="1"/>
  <c r="CY596" i="1"/>
  <c r="DD593" i="1"/>
  <c r="DD590" i="1"/>
  <c r="CY589" i="1"/>
  <c r="CY588" i="1"/>
  <c r="DD585" i="1"/>
  <c r="DD582" i="1"/>
  <c r="CY581" i="1"/>
  <c r="CY580" i="1"/>
  <c r="DD577" i="1"/>
  <c r="DD574" i="1"/>
  <c r="CY573" i="1"/>
  <c r="CY572" i="1"/>
  <c r="DD569" i="1"/>
  <c r="DD566" i="1"/>
  <c r="CY565" i="1"/>
  <c r="CY564" i="1"/>
  <c r="DD561" i="1"/>
  <c r="DD558" i="1"/>
  <c r="CY557" i="1"/>
  <c r="CY556" i="1"/>
  <c r="DD553" i="1"/>
  <c r="DD550" i="1"/>
  <c r="CY549" i="1"/>
  <c r="CY548" i="1"/>
  <c r="DD545" i="1"/>
  <c r="DD542" i="1"/>
  <c r="CY541" i="1"/>
  <c r="CY540" i="1"/>
  <c r="DD537" i="1"/>
  <c r="DD534" i="1"/>
  <c r="CY533" i="1"/>
  <c r="CY532" i="1"/>
  <c r="DD529" i="1"/>
  <c r="DD526" i="1"/>
  <c r="CY525" i="1"/>
  <c r="CY524" i="1"/>
  <c r="DD521" i="1"/>
  <c r="DD518" i="1"/>
  <c r="CY517" i="1"/>
  <c r="CY516" i="1"/>
  <c r="DD513" i="1"/>
  <c r="DD510" i="1"/>
  <c r="CY509" i="1"/>
  <c r="CY508" i="1"/>
  <c r="DD505" i="1"/>
  <c r="DD502" i="1"/>
  <c r="CY501" i="1"/>
  <c r="CY500" i="1"/>
  <c r="DD497" i="1"/>
  <c r="DD494" i="1"/>
  <c r="CY493" i="1"/>
  <c r="CY492" i="1"/>
  <c r="DD489" i="1"/>
  <c r="DD486" i="1"/>
  <c r="CY485" i="1"/>
  <c r="CY484" i="1"/>
  <c r="DD481" i="1"/>
  <c r="DD478" i="1"/>
  <c r="CY477" i="1"/>
  <c r="CY476" i="1"/>
  <c r="DD473" i="1"/>
  <c r="DD470" i="1"/>
  <c r="CY469" i="1"/>
  <c r="CY468" i="1"/>
  <c r="DD465" i="1"/>
  <c r="DD462" i="1"/>
  <c r="CY461" i="1"/>
  <c r="CY460" i="1"/>
  <c r="DD457" i="1"/>
  <c r="DD454" i="1"/>
  <c r="CY453" i="1"/>
  <c r="CY452" i="1"/>
  <c r="DD449" i="1"/>
  <c r="DD446" i="1"/>
  <c r="CY445" i="1"/>
  <c r="CY444" i="1"/>
  <c r="DD441" i="1"/>
  <c r="DD438" i="1"/>
  <c r="CY437" i="1"/>
  <c r="CY436" i="1"/>
  <c r="DD433" i="1"/>
  <c r="DD430" i="1"/>
  <c r="CY429" i="1"/>
  <c r="CY428" i="1"/>
  <c r="DD425" i="1"/>
  <c r="DD422" i="1"/>
  <c r="CY421" i="1"/>
  <c r="CY420" i="1"/>
  <c r="DD417" i="1"/>
  <c r="DD414" i="1"/>
  <c r="CY413" i="1"/>
  <c r="CY412" i="1"/>
  <c r="DD409" i="1"/>
  <c r="DD406" i="1"/>
  <c r="CY405" i="1"/>
  <c r="CY404" i="1"/>
  <c r="DD401" i="1"/>
  <c r="DD398" i="1"/>
  <c r="CY397" i="1"/>
  <c r="CY396" i="1"/>
  <c r="DD393" i="1"/>
  <c r="DD390" i="1"/>
  <c r="CY331" i="1"/>
  <c r="CY330" i="1"/>
  <c r="CY329" i="1"/>
  <c r="CY299" i="1"/>
  <c r="CY298" i="1"/>
  <c r="CY297" i="1"/>
  <c r="CY267" i="1"/>
  <c r="CY266" i="1"/>
  <c r="CY265" i="1"/>
  <c r="DD257" i="1"/>
  <c r="DD254" i="1"/>
  <c r="CY223" i="1"/>
  <c r="DD156" i="1"/>
  <c r="DD124" i="1"/>
  <c r="CZ300" i="1"/>
  <c r="CY300" i="1"/>
  <c r="DD294" i="1"/>
  <c r="CZ292" i="1"/>
  <c r="CY292" i="1"/>
  <c r="DD286" i="1"/>
  <c r="DD283" i="1"/>
  <c r="DD281" i="1"/>
  <c r="CZ278" i="1"/>
  <c r="CY278" i="1"/>
  <c r="DD275" i="1"/>
  <c r="DD273" i="1"/>
  <c r="CZ270" i="1"/>
  <c r="CY270" i="1"/>
  <c r="DD249" i="1"/>
  <c r="DD246" i="1"/>
  <c r="DD230" i="1"/>
  <c r="DD216" i="1"/>
  <c r="CY211" i="1"/>
  <c r="CZ211" i="1"/>
  <c r="DD198" i="1"/>
  <c r="DD180" i="1"/>
  <c r="CY170" i="1"/>
  <c r="CZ170" i="1"/>
  <c r="DD166" i="1"/>
  <c r="CZ118" i="1"/>
  <c r="CY118" i="1"/>
  <c r="CZ332" i="1"/>
  <c r="CY332" i="1"/>
  <c r="DD326" i="1"/>
  <c r="CZ324" i="1"/>
  <c r="CY324" i="1"/>
  <c r="DD318" i="1"/>
  <c r="DD315" i="1"/>
  <c r="DD313" i="1"/>
  <c r="CZ310" i="1"/>
  <c r="CY310" i="1"/>
  <c r="DD307" i="1"/>
  <c r="DD305" i="1"/>
  <c r="CZ302" i="1"/>
  <c r="CY302" i="1"/>
  <c r="CZ268" i="1"/>
  <c r="CY268" i="1"/>
  <c r="DD262" i="1"/>
  <c r="CZ248" i="1"/>
  <c r="CY248" i="1"/>
  <c r="DD232" i="1"/>
  <c r="CY227" i="1"/>
  <c r="CZ227" i="1"/>
  <c r="DD214" i="1"/>
  <c r="DD200" i="1"/>
  <c r="CY195" i="1"/>
  <c r="CZ195" i="1"/>
  <c r="CY186" i="1"/>
  <c r="CZ186" i="1"/>
  <c r="DD182" i="1"/>
  <c r="DD164" i="1"/>
  <c r="CY154" i="1"/>
  <c r="CZ154" i="1"/>
  <c r="DD150" i="1"/>
  <c r="DD146" i="1"/>
  <c r="DD142" i="1"/>
  <c r="DD138" i="1"/>
  <c r="DD135" i="1"/>
  <c r="CZ328" i="1"/>
  <c r="CY328" i="1"/>
  <c r="DD317" i="1"/>
  <c r="CZ312" i="1"/>
  <c r="CY312" i="1"/>
  <c r="DD301" i="1"/>
  <c r="CZ296" i="1"/>
  <c r="CY296" i="1"/>
  <c r="DD285" i="1"/>
  <c r="CZ280" i="1"/>
  <c r="CY280" i="1"/>
  <c r="DD269" i="1"/>
  <c r="CZ264" i="1"/>
  <c r="CY264" i="1"/>
  <c r="CZ260" i="1"/>
  <c r="CY260" i="1"/>
  <c r="DD253" i="1"/>
  <c r="DD250" i="1"/>
  <c r="CZ244" i="1"/>
  <c r="CY244" i="1"/>
  <c r="CY236" i="1"/>
  <c r="CZ236" i="1"/>
  <c r="CY234" i="1"/>
  <c r="CY225" i="1"/>
  <c r="CZ225" i="1"/>
  <c r="CY220" i="1"/>
  <c r="CZ220" i="1"/>
  <c r="CY218" i="1"/>
  <c r="CY209" i="1"/>
  <c r="CZ209" i="1"/>
  <c r="CY204" i="1"/>
  <c r="CZ204" i="1"/>
  <c r="CY202" i="1"/>
  <c r="CY193" i="1"/>
  <c r="CZ193" i="1"/>
  <c r="CY188" i="1"/>
  <c r="CZ188" i="1"/>
  <c r="CY172" i="1"/>
  <c r="CZ172" i="1"/>
  <c r="CY156" i="1"/>
  <c r="CZ156" i="1"/>
  <c r="DD127" i="1"/>
  <c r="DD325" i="1"/>
  <c r="CZ320" i="1"/>
  <c r="CY320" i="1"/>
  <c r="DD309" i="1"/>
  <c r="CZ304" i="1"/>
  <c r="CY304" i="1"/>
  <c r="DD293" i="1"/>
  <c r="CZ288" i="1"/>
  <c r="CY288" i="1"/>
  <c r="DD277" i="1"/>
  <c r="CZ272" i="1"/>
  <c r="CY272" i="1"/>
  <c r="DD261" i="1"/>
  <c r="DD258" i="1"/>
  <c r="CZ252" i="1"/>
  <c r="CY252" i="1"/>
  <c r="DD245" i="1"/>
  <c r="DD242" i="1"/>
  <c r="CY238" i="1"/>
  <c r="CZ238" i="1"/>
  <c r="CY237" i="1"/>
  <c r="CY232" i="1"/>
  <c r="CZ232" i="1"/>
  <c r="DD226" i="1"/>
  <c r="CY222" i="1"/>
  <c r="CZ222" i="1"/>
  <c r="CY221" i="1"/>
  <c r="CY216" i="1"/>
  <c r="CZ216" i="1"/>
  <c r="DD210" i="1"/>
  <c r="CY206" i="1"/>
  <c r="CZ206" i="1"/>
  <c r="CY205" i="1"/>
  <c r="CY200" i="1"/>
  <c r="CZ200" i="1"/>
  <c r="DD194" i="1"/>
  <c r="CY190" i="1"/>
  <c r="CZ190" i="1"/>
  <c r="CY189" i="1"/>
  <c r="CY180" i="1"/>
  <c r="CZ180" i="1"/>
  <c r="CY164" i="1"/>
  <c r="CZ164" i="1"/>
  <c r="DD132" i="1"/>
  <c r="DD238" i="1"/>
  <c r="CY233" i="1"/>
  <c r="CY230" i="1"/>
  <c r="CY228" i="1"/>
  <c r="CZ228" i="1"/>
  <c r="DD222" i="1"/>
  <c r="CY217" i="1"/>
  <c r="CY214" i="1"/>
  <c r="CY212" i="1"/>
  <c r="CZ212" i="1"/>
  <c r="DD206" i="1"/>
  <c r="CY201" i="1"/>
  <c r="CY198" i="1"/>
  <c r="CY196" i="1"/>
  <c r="CZ196" i="1"/>
  <c r="DD190" i="1"/>
  <c r="DD184" i="1"/>
  <c r="CY182" i="1"/>
  <c r="CZ182" i="1"/>
  <c r="DD176" i="1"/>
  <c r="CY174" i="1"/>
  <c r="CZ174" i="1"/>
  <c r="DD168" i="1"/>
  <c r="CY166" i="1"/>
  <c r="CZ166" i="1"/>
  <c r="DD160" i="1"/>
  <c r="CY158" i="1"/>
  <c r="CZ158" i="1"/>
  <c r="DD152" i="1"/>
  <c r="DD148" i="1"/>
  <c r="DD144" i="1"/>
  <c r="DD140" i="1"/>
  <c r="CZ126" i="1"/>
  <c r="CY126" i="1"/>
  <c r="DD111" i="1"/>
  <c r="DD108" i="1"/>
  <c r="CY240" i="1"/>
  <c r="CZ240" i="1"/>
  <c r="DD234" i="1"/>
  <c r="CY229" i="1"/>
  <c r="CY226" i="1"/>
  <c r="CY224" i="1"/>
  <c r="CZ224" i="1"/>
  <c r="DD218" i="1"/>
  <c r="CY213" i="1"/>
  <c r="CY210" i="1"/>
  <c r="CY208" i="1"/>
  <c r="CZ208" i="1"/>
  <c r="DD202" i="1"/>
  <c r="CY197" i="1"/>
  <c r="CY194" i="1"/>
  <c r="CY192" i="1"/>
  <c r="CZ192" i="1"/>
  <c r="DD186" i="1"/>
  <c r="CY184" i="1"/>
  <c r="CZ184" i="1"/>
  <c r="DD178" i="1"/>
  <c r="CY176" i="1"/>
  <c r="CZ176" i="1"/>
  <c r="DD170" i="1"/>
  <c r="CY168" i="1"/>
  <c r="CZ168" i="1"/>
  <c r="DD162" i="1"/>
  <c r="CY160" i="1"/>
  <c r="CZ160" i="1"/>
  <c r="DD154" i="1"/>
  <c r="CY152" i="1"/>
  <c r="CZ152" i="1"/>
  <c r="CZ134" i="1"/>
  <c r="CY134" i="1"/>
  <c r="DD119" i="1"/>
  <c r="DD116" i="1"/>
  <c r="CZ98" i="1"/>
  <c r="CY98" i="1"/>
  <c r="DD87" i="1"/>
  <c r="DD136" i="1"/>
  <c r="CZ130" i="1"/>
  <c r="CY130" i="1"/>
  <c r="DD123" i="1"/>
  <c r="DD120" i="1"/>
  <c r="CZ114" i="1"/>
  <c r="CY114" i="1"/>
  <c r="DD107" i="1"/>
  <c r="CY107" i="1"/>
  <c r="DC18" i="1"/>
  <c r="DC14" i="1"/>
  <c r="CY150" i="1"/>
  <c r="CZ150" i="1"/>
  <c r="CY148" i="1"/>
  <c r="CZ148" i="1"/>
  <c r="CY146" i="1"/>
  <c r="CZ146" i="1"/>
  <c r="CY144" i="1"/>
  <c r="CZ144" i="1"/>
  <c r="CY142" i="1"/>
  <c r="CZ142" i="1"/>
  <c r="CY140" i="1"/>
  <c r="CZ140" i="1"/>
  <c r="CY138" i="1"/>
  <c r="CZ138" i="1"/>
  <c r="DD131" i="1"/>
  <c r="DD128" i="1"/>
  <c r="CZ122" i="1"/>
  <c r="CY122" i="1"/>
  <c r="DD115" i="1"/>
  <c r="DD112" i="1"/>
  <c r="CZ106" i="1"/>
  <c r="CY106" i="1"/>
  <c r="DD91" i="1"/>
  <c r="DD88" i="1"/>
  <c r="CY115" i="1"/>
  <c r="CY111" i="1"/>
  <c r="DD95" i="1"/>
  <c r="DD92" i="1"/>
  <c r="DD103" i="1"/>
  <c r="DD101" i="1"/>
  <c r="DD99" i="1"/>
  <c r="DD96" i="1"/>
  <c r="CZ90" i="1"/>
  <c r="CY90" i="1"/>
  <c r="CY91" i="1"/>
  <c r="CY95" i="1"/>
  <c r="CY99" i="1"/>
  <c r="CY101" i="1"/>
  <c r="CY103" i="1"/>
  <c r="CY13" i="1"/>
  <c r="CZ24" i="1" l="1"/>
  <c r="DD12" i="1"/>
  <c r="DD13" i="1" s="1"/>
  <c r="CZ13" i="1"/>
  <c r="CZ14" i="1" s="1"/>
  <c r="CZ15" i="1" l="1"/>
  <c r="DD14" i="1"/>
  <c r="DD15" i="1" s="1"/>
  <c r="DD16" i="1" s="1"/>
  <c r="CZ25" i="1"/>
  <c r="E5" i="15"/>
  <c r="E6" i="15"/>
  <c r="E7" i="15"/>
  <c r="E8" i="15"/>
  <c r="E9" i="15"/>
  <c r="E10"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50" i="15"/>
  <c r="E46" i="15"/>
  <c r="E47" i="15"/>
  <c r="E48" i="15"/>
  <c r="E49" i="15"/>
  <c r="E51" i="15"/>
  <c r="E52" i="15"/>
  <c r="E53" i="15"/>
  <c r="E56" i="15"/>
  <c r="E57" i="15"/>
  <c r="E58" i="15"/>
  <c r="E59" i="15"/>
  <c r="E60" i="15"/>
  <c r="E61" i="15"/>
  <c r="E63" i="15"/>
  <c r="E64" i="15"/>
  <c r="E65" i="15"/>
  <c r="E67" i="15"/>
  <c r="E68" i="15"/>
  <c r="E69" i="15"/>
  <c r="E70" i="15"/>
  <c r="E71" i="15"/>
  <c r="E72" i="15"/>
  <c r="E73" i="15"/>
  <c r="E74" i="15"/>
  <c r="E75" i="15"/>
  <c r="E76" i="15"/>
  <c r="E77" i="15"/>
  <c r="E78" i="15"/>
  <c r="E79" i="15"/>
  <c r="E80" i="15"/>
  <c r="E82" i="15"/>
  <c r="E83" i="15"/>
  <c r="E84" i="15"/>
  <c r="E85" i="15"/>
  <c r="E86" i="15"/>
  <c r="E87" i="15"/>
  <c r="E88"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8" i="15"/>
  <c r="E124" i="15"/>
  <c r="E125" i="15"/>
  <c r="E126" i="15"/>
  <c r="E127" i="15"/>
  <c r="E129" i="15"/>
  <c r="E130" i="15"/>
  <c r="E131" i="15"/>
  <c r="E134" i="15"/>
  <c r="E135" i="15"/>
  <c r="E136" i="15"/>
  <c r="E137" i="15"/>
  <c r="E138" i="15"/>
  <c r="E139" i="15"/>
  <c r="E141" i="15"/>
  <c r="E142" i="15"/>
  <c r="E143" i="15"/>
  <c r="E144" i="15"/>
  <c r="E145" i="15"/>
  <c r="E146" i="15"/>
  <c r="E147" i="15"/>
  <c r="E148" i="15"/>
  <c r="E149" i="15"/>
  <c r="E150" i="15"/>
  <c r="E151" i="15"/>
  <c r="E152" i="15"/>
  <c r="E153" i="15"/>
  <c r="E154" i="15"/>
  <c r="E155" i="15"/>
  <c r="E156" i="15"/>
  <c r="E157" i="15"/>
  <c r="E159" i="15"/>
  <c r="E160" i="15"/>
  <c r="E161" i="15"/>
  <c r="E162" i="15"/>
  <c r="E163" i="15"/>
  <c r="E164" i="15"/>
  <c r="E165" i="15"/>
  <c r="E166" i="15"/>
  <c r="E167" i="15"/>
  <c r="E168" i="15"/>
  <c r="E169" i="15"/>
  <c r="E170" i="15"/>
  <c r="E171" i="15"/>
  <c r="E172" i="15"/>
  <c r="E173" i="15"/>
  <c r="E174" i="15"/>
  <c r="E175" i="15"/>
  <c r="E176" i="15"/>
  <c r="E177" i="15"/>
  <c r="E178" i="15"/>
  <c r="E179" i="15"/>
  <c r="E180" i="15"/>
  <c r="E181" i="15"/>
  <c r="E182" i="15"/>
  <c r="E183" i="15"/>
  <c r="E184" i="15"/>
  <c r="E185" i="15"/>
  <c r="E186" i="15"/>
  <c r="E187" i="15"/>
  <c r="E188" i="15"/>
  <c r="E189" i="15"/>
  <c r="E190" i="15"/>
  <c r="E191" i="15"/>
  <c r="E192" i="15"/>
  <c r="E193" i="15"/>
  <c r="E194" i="15"/>
  <c r="E195" i="15"/>
  <c r="E202" i="15"/>
  <c r="E197" i="15"/>
  <c r="E198" i="15"/>
  <c r="E199" i="15"/>
  <c r="E200" i="15"/>
  <c r="E201" i="15"/>
  <c r="E203" i="15"/>
  <c r="E204" i="15"/>
  <c r="E205" i="15"/>
  <c r="E206" i="15"/>
  <c r="E207" i="15"/>
  <c r="E208" i="15"/>
  <c r="E211" i="15"/>
  <c r="E212" i="15"/>
  <c r="E213" i="15"/>
  <c r="E214" i="15"/>
  <c r="E215" i="15"/>
  <c r="E216" i="15"/>
  <c r="E217" i="15"/>
  <c r="E218" i="15"/>
  <c r="E220" i="15"/>
  <c r="E221" i="15"/>
  <c r="E222" i="15"/>
  <c r="E223" i="15"/>
  <c r="E224" i="15"/>
  <c r="E225" i="15"/>
  <c r="E226" i="15"/>
  <c r="E227" i="15"/>
  <c r="E228" i="15"/>
  <c r="E230" i="15"/>
  <c r="E231" i="15"/>
  <c r="E232" i="15"/>
  <c r="E233" i="15"/>
  <c r="E234" i="15"/>
  <c r="E235" i="15"/>
  <c r="E236" i="15"/>
  <c r="E237" i="15"/>
  <c r="E238" i="15"/>
  <c r="E239" i="15"/>
  <c r="E240" i="15"/>
  <c r="E241" i="15"/>
  <c r="E242" i="15"/>
  <c r="E243" i="15"/>
  <c r="E244" i="15"/>
  <c r="E245" i="15"/>
  <c r="E246" i="15"/>
  <c r="E247" i="15"/>
  <c r="E248" i="15"/>
  <c r="E249" i="15"/>
  <c r="E250" i="15"/>
  <c r="E251" i="15"/>
  <c r="E252" i="15"/>
  <c r="E253" i="15"/>
  <c r="E254" i="15"/>
  <c r="E255" i="15"/>
  <c r="E256" i="15"/>
  <c r="E257" i="15"/>
  <c r="E258" i="15"/>
  <c r="E259" i="15"/>
  <c r="E260" i="15"/>
  <c r="E261" i="15"/>
  <c r="E262" i="15"/>
  <c r="E263" i="15"/>
  <c r="E264" i="15"/>
  <c r="E265" i="15"/>
  <c r="E266" i="15"/>
  <c r="E267" i="15"/>
  <c r="E268" i="15"/>
  <c r="E275" i="15"/>
  <c r="E270" i="15"/>
  <c r="E271" i="15"/>
  <c r="E272" i="15"/>
  <c r="E273" i="15"/>
  <c r="E274" i="15"/>
  <c r="E276" i="15"/>
  <c r="E277" i="15"/>
  <c r="E278" i="15"/>
  <c r="E281" i="15"/>
  <c r="E282" i="15"/>
  <c r="E283" i="15"/>
  <c r="E285" i="15"/>
  <c r="E284" i="15"/>
  <c r="E286" i="15"/>
  <c r="E287" i="15"/>
  <c r="E288" i="15"/>
  <c r="E289" i="15"/>
  <c r="E291" i="15"/>
  <c r="E292" i="15"/>
  <c r="E293" i="15"/>
  <c r="E294" i="15"/>
  <c r="E295" i="15"/>
  <c r="E296" i="15"/>
  <c r="E297" i="15"/>
  <c r="E298" i="15"/>
  <c r="E299" i="15"/>
  <c r="E300" i="15"/>
  <c r="E301" i="15"/>
  <c r="E303" i="15"/>
  <c r="E304" i="15"/>
  <c r="E305" i="15"/>
  <c r="E306" i="15"/>
  <c r="E307" i="15"/>
  <c r="E308" i="15"/>
  <c r="E309" i="15"/>
  <c r="E310" i="15"/>
  <c r="E311" i="15"/>
  <c r="E312" i="15"/>
  <c r="E313" i="15"/>
  <c r="E314" i="15"/>
  <c r="E315" i="15"/>
  <c r="E316" i="15"/>
  <c r="E317" i="15"/>
  <c r="E318" i="15"/>
  <c r="E319" i="15"/>
  <c r="E320" i="15"/>
  <c r="E321" i="15"/>
  <c r="E322" i="15"/>
  <c r="E323" i="15"/>
  <c r="E324" i="15"/>
  <c r="E325" i="15"/>
  <c r="E326" i="15"/>
  <c r="E327" i="15"/>
  <c r="E328" i="15"/>
  <c r="E329" i="15"/>
  <c r="E330" i="15"/>
  <c r="E331" i="15"/>
  <c r="E332" i="15"/>
  <c r="E333" i="15"/>
  <c r="E334" i="15"/>
  <c r="E335" i="15"/>
  <c r="E336" i="15"/>
  <c r="E337" i="15"/>
  <c r="E338" i="15"/>
  <c r="E339" i="15"/>
  <c r="E340" i="15"/>
  <c r="E347" i="15"/>
  <c r="E342" i="15"/>
  <c r="E343" i="15"/>
  <c r="E344" i="15"/>
  <c r="E345" i="15"/>
  <c r="E346" i="15"/>
  <c r="E348" i="15"/>
  <c r="E349" i="15"/>
  <c r="E350" i="15"/>
  <c r="E353" i="15"/>
  <c r="E354" i="15"/>
  <c r="E356" i="15"/>
  <c r="E355" i="15"/>
  <c r="E357" i="15"/>
  <c r="E358" i="15"/>
  <c r="E359" i="15"/>
  <c r="E360" i="15"/>
  <c r="E362" i="15"/>
  <c r="E363" i="15"/>
  <c r="E364" i="15"/>
  <c r="E366" i="15"/>
  <c r="E367" i="15"/>
  <c r="E368" i="15"/>
  <c r="E369" i="15"/>
  <c r="E370" i="15"/>
  <c r="E371" i="15"/>
  <c r="E373" i="15"/>
  <c r="E374" i="15"/>
  <c r="E375" i="15"/>
  <c r="E376" i="15"/>
  <c r="E377" i="15"/>
  <c r="E378" i="15"/>
  <c r="E379" i="15"/>
  <c r="E380" i="15"/>
  <c r="E381" i="15"/>
  <c r="E382" i="15"/>
  <c r="E383" i="15"/>
  <c r="E384" i="15"/>
  <c r="E385" i="15"/>
  <c r="E386" i="15"/>
  <c r="E387" i="15"/>
  <c r="E388" i="15"/>
  <c r="E389" i="15"/>
  <c r="E390" i="15"/>
  <c r="E391" i="15"/>
  <c r="E392" i="15"/>
  <c r="E393" i="15"/>
  <c r="E394" i="15"/>
  <c r="E395" i="15"/>
  <c r="E396" i="15"/>
  <c r="E397" i="15"/>
  <c r="E398" i="15"/>
  <c r="E399" i="15"/>
  <c r="E400" i="15"/>
  <c r="E401" i="15"/>
  <c r="E402" i="15"/>
  <c r="E403" i="15"/>
  <c r="E404" i="15"/>
  <c r="E405" i="15"/>
  <c r="E411" i="15"/>
  <c r="E407" i="15"/>
  <c r="E408" i="15"/>
  <c r="E409" i="15"/>
  <c r="E410" i="15"/>
  <c r="E412" i="15"/>
  <c r="E413" i="15"/>
  <c r="E414" i="15"/>
  <c r="E417" i="15"/>
  <c r="E418" i="15"/>
  <c r="E419" i="15"/>
  <c r="E420" i="15"/>
  <c r="E421" i="15"/>
  <c r="E422" i="15"/>
  <c r="E424" i="15"/>
  <c r="E461" i="15"/>
  <c r="E462" i="15"/>
  <c r="E463" i="15"/>
  <c r="E464" i="15"/>
  <c r="E465" i="15"/>
  <c r="E466" i="15"/>
  <c r="E468" i="15"/>
  <c r="E469" i="15"/>
  <c r="E470" i="15"/>
  <c r="E471" i="15"/>
  <c r="E472" i="15"/>
  <c r="E473" i="15"/>
  <c r="E474" i="15"/>
  <c r="E475" i="15"/>
  <c r="E476" i="15"/>
  <c r="E477" i="15"/>
  <c r="E478" i="15"/>
  <c r="E479" i="15"/>
  <c r="E480" i="15"/>
  <c r="E481" i="15"/>
  <c r="E482" i="15"/>
  <c r="E483" i="15"/>
  <c r="E484" i="15"/>
  <c r="E485" i="15"/>
  <c r="E486" i="15"/>
  <c r="E487" i="15"/>
  <c r="E488" i="15"/>
  <c r="E489" i="15"/>
  <c r="E490" i="15"/>
  <c r="E491" i="15"/>
  <c r="E492" i="15"/>
  <c r="E493" i="15"/>
  <c r="E494" i="15"/>
  <c r="E495" i="15"/>
  <c r="E496" i="15"/>
  <c r="E497" i="15"/>
  <c r="E498" i="15"/>
  <c r="E499" i="15"/>
  <c r="E500" i="15"/>
  <c r="E501" i="15"/>
  <c r="E502" i="15"/>
  <c r="E503" i="15"/>
  <c r="E510" i="15"/>
  <c r="E505" i="15"/>
  <c r="E506" i="15"/>
  <c r="E507" i="15"/>
  <c r="E508" i="15"/>
  <c r="E509" i="15"/>
  <c r="E511" i="15"/>
  <c r="E512" i="15"/>
  <c r="E513" i="15"/>
  <c r="E516" i="15"/>
  <c r="E517" i="15"/>
  <c r="E519" i="15"/>
  <c r="E518" i="15"/>
  <c r="E520" i="15"/>
  <c r="E521" i="15"/>
  <c r="E522" i="15"/>
  <c r="E524" i="15"/>
  <c r="E525" i="15"/>
  <c r="E526" i="15"/>
  <c r="E527" i="15"/>
  <c r="E536" i="15"/>
  <c r="E537" i="15"/>
  <c r="E541" i="15"/>
  <c r="E539" i="15"/>
  <c r="E540" i="15"/>
  <c r="E543" i="15"/>
  <c r="E542" i="15"/>
  <c r="E544" i="15"/>
  <c r="E548" i="15"/>
  <c r="E553" i="15"/>
  <c r="E554" i="15"/>
  <c r="E555" i="15"/>
  <c r="E556" i="15"/>
  <c r="E557" i="15"/>
  <c r="E558" i="15"/>
  <c r="E559" i="15"/>
  <c r="E560" i="15"/>
  <c r="E562" i="15"/>
  <c r="E563" i="15"/>
  <c r="E564" i="15"/>
  <c r="E565" i="15"/>
  <c r="E566" i="15"/>
  <c r="E567" i="15"/>
  <c r="E568" i="15"/>
  <c r="E569" i="15"/>
  <c r="E570" i="15"/>
  <c r="E571" i="15"/>
  <c r="E572" i="15"/>
  <c r="E573" i="15"/>
  <c r="E574" i="15"/>
  <c r="E575" i="15"/>
  <c r="E576" i="15"/>
  <c r="E577" i="15"/>
  <c r="E578" i="15"/>
  <c r="E579" i="15"/>
  <c r="E580" i="15"/>
  <c r="E581" i="15"/>
  <c r="E582" i="15"/>
  <c r="E583" i="15"/>
  <c r="E584" i="15"/>
  <c r="E585" i="15"/>
  <c r="E586" i="15"/>
  <c r="E587" i="15"/>
  <c r="E588" i="15"/>
  <c r="E589" i="15"/>
  <c r="E590" i="15"/>
  <c r="E591" i="15"/>
  <c r="E592" i="15"/>
  <c r="E593" i="15"/>
  <c r="E594" i="15"/>
  <c r="E600" i="15"/>
  <c r="E596" i="15"/>
  <c r="E597" i="15"/>
  <c r="E598" i="15"/>
  <c r="E599" i="15"/>
  <c r="E601" i="15"/>
  <c r="E602" i="15"/>
  <c r="E603" i="15"/>
  <c r="E606" i="15"/>
  <c r="E607" i="15"/>
  <c r="E608" i="15"/>
  <c r="E609" i="15"/>
  <c r="E610" i="15"/>
  <c r="E611" i="15"/>
  <c r="E613" i="15"/>
  <c r="E615" i="15"/>
  <c r="E616" i="15"/>
  <c r="E617" i="15"/>
  <c r="E618" i="15"/>
  <c r="E619" i="15"/>
  <c r="E620" i="15"/>
  <c r="E622" i="15"/>
  <c r="E623" i="15"/>
  <c r="E624" i="15"/>
  <c r="E625" i="15"/>
  <c r="E626" i="15"/>
  <c r="E627" i="15"/>
  <c r="E628" i="15"/>
  <c r="E629" i="15"/>
  <c r="E630" i="15"/>
  <c r="E631" i="15"/>
  <c r="E632" i="15"/>
  <c r="E633" i="15"/>
  <c r="E634" i="15"/>
  <c r="E635" i="15"/>
  <c r="E636" i="15"/>
  <c r="E637" i="15"/>
  <c r="E638" i="15"/>
  <c r="E639" i="15"/>
  <c r="E640" i="15"/>
  <c r="E641" i="15"/>
  <c r="E642" i="15"/>
  <c r="E643" i="15"/>
  <c r="E644" i="15"/>
  <c r="E645" i="15"/>
  <c r="E646" i="15"/>
  <c r="E647" i="15"/>
  <c r="E648" i="15"/>
  <c r="E649" i="15"/>
  <c r="E650" i="15"/>
  <c r="E651" i="15"/>
  <c r="E652" i="15"/>
  <c r="E653" i="15"/>
  <c r="E654" i="15"/>
  <c r="E660" i="15"/>
  <c r="E656" i="15"/>
  <c r="E657" i="15"/>
  <c r="E658" i="15"/>
  <c r="E659" i="15"/>
  <c r="E661" i="15"/>
  <c r="E662" i="15"/>
  <c r="E663" i="15"/>
  <c r="E666" i="15"/>
  <c r="E667" i="15"/>
  <c r="E668" i="15"/>
  <c r="E669" i="15"/>
  <c r="E670" i="15"/>
  <c r="E671" i="15"/>
  <c r="E673" i="15"/>
  <c r="E674" i="15"/>
  <c r="E675" i="15"/>
  <c r="E676" i="15"/>
  <c r="E677" i="15"/>
  <c r="E678" i="15"/>
  <c r="E679" i="15"/>
  <c r="E680" i="15"/>
  <c r="E682" i="15"/>
  <c r="E683" i="15"/>
  <c r="E684" i="15"/>
  <c r="E685" i="15"/>
  <c r="E686" i="15"/>
  <c r="E687" i="15"/>
  <c r="E688" i="15"/>
  <c r="E689" i="15"/>
  <c r="E690" i="15"/>
  <c r="E691" i="15"/>
  <c r="E692" i="15"/>
  <c r="E693" i="15"/>
  <c r="E694" i="15"/>
  <c r="E695" i="15"/>
  <c r="E696" i="15"/>
  <c r="E697" i="15"/>
  <c r="E698" i="15"/>
  <c r="E699" i="15"/>
  <c r="E700" i="15"/>
  <c r="E701" i="15"/>
  <c r="E702" i="15"/>
  <c r="E703" i="15"/>
  <c r="E704" i="15"/>
  <c r="E705" i="15"/>
  <c r="E706" i="15"/>
  <c r="E707" i="15"/>
  <c r="E708" i="15"/>
  <c r="E709" i="15"/>
  <c r="E710" i="15"/>
  <c r="E711" i="15"/>
  <c r="E712" i="15"/>
  <c r="E713" i="15"/>
  <c r="E714" i="15"/>
  <c r="E720" i="15"/>
  <c r="E716" i="15"/>
  <c r="E717" i="15"/>
  <c r="E718" i="15"/>
  <c r="E719" i="15"/>
  <c r="E721" i="15"/>
  <c r="E722" i="15"/>
  <c r="E723" i="15"/>
  <c r="E726" i="15"/>
  <c r="E727" i="15"/>
  <c r="E728" i="15"/>
  <c r="E729" i="15"/>
  <c r="E730" i="15"/>
  <c r="E731" i="15"/>
  <c r="E733" i="15"/>
  <c r="E734" i="15"/>
  <c r="E735" i="15"/>
  <c r="E736" i="15"/>
  <c r="E737" i="15"/>
  <c r="E738" i="15"/>
  <c r="E739" i="15"/>
  <c r="E740" i="15"/>
  <c r="E741" i="15"/>
  <c r="E742" i="15"/>
  <c r="E743" i="15"/>
  <c r="E745" i="15"/>
  <c r="E746" i="15"/>
  <c r="E747" i="15"/>
  <c r="E748" i="15"/>
  <c r="E749" i="15"/>
  <c r="E750" i="15"/>
  <c r="E751" i="15"/>
  <c r="E752" i="15"/>
  <c r="E753" i="15"/>
  <c r="E754" i="15"/>
  <c r="E755" i="15"/>
  <c r="E756" i="15"/>
  <c r="E757" i="15"/>
  <c r="E758" i="15"/>
  <c r="E759" i="15"/>
  <c r="E760" i="15"/>
  <c r="E761" i="15"/>
  <c r="E762" i="15"/>
  <c r="E763" i="15"/>
  <c r="E764" i="15"/>
  <c r="E765" i="15"/>
  <c r="E766" i="15"/>
  <c r="E767" i="15"/>
  <c r="E768" i="15"/>
  <c r="E769" i="15"/>
  <c r="E770" i="15"/>
  <c r="E771" i="15"/>
  <c r="E772" i="15"/>
  <c r="E773" i="15"/>
  <c r="E774" i="15"/>
  <c r="E775" i="15"/>
  <c r="E776" i="15"/>
  <c r="E777" i="15"/>
  <c r="E778" i="15"/>
  <c r="E779" i="15"/>
  <c r="E780" i="15"/>
  <c r="E781" i="15"/>
  <c r="E782" i="15"/>
  <c r="E783" i="15"/>
  <c r="E784" i="15"/>
  <c r="E785" i="15"/>
  <c r="E786" i="15"/>
  <c r="E787" i="15"/>
  <c r="E788" i="15"/>
  <c r="E789" i="15"/>
  <c r="E790" i="15"/>
  <c r="E791" i="15"/>
  <c r="E792" i="15"/>
  <c r="E793" i="15"/>
  <c r="E794" i="15"/>
  <c r="E795" i="15"/>
  <c r="E801" i="15"/>
  <c r="E797" i="15"/>
  <c r="E798" i="15"/>
  <c r="E799" i="15"/>
  <c r="E800" i="15"/>
  <c r="E802" i="15"/>
  <c r="E803" i="15"/>
  <c r="E804" i="15"/>
  <c r="E813" i="15"/>
  <c r="E814" i="15"/>
  <c r="E815" i="15"/>
  <c r="E816" i="15"/>
  <c r="E817" i="15"/>
  <c r="E818" i="15"/>
  <c r="E820" i="15"/>
  <c r="E821" i="15"/>
  <c r="E822" i="15"/>
  <c r="E823" i="15"/>
  <c r="E824" i="15"/>
  <c r="E825" i="15"/>
  <c r="E826" i="15"/>
  <c r="E827" i="15"/>
  <c r="E828" i="15"/>
  <c r="E829" i="15"/>
  <c r="E831" i="15"/>
  <c r="E832" i="15"/>
  <c r="E833" i="15"/>
  <c r="E834" i="15"/>
  <c r="E835" i="15"/>
  <c r="E836" i="15"/>
  <c r="E837" i="15"/>
  <c r="E838" i="15"/>
  <c r="E839" i="15"/>
  <c r="E840" i="15"/>
  <c r="E841" i="15"/>
  <c r="E842" i="15"/>
  <c r="E843" i="15"/>
  <c r="E844" i="15"/>
  <c r="E845" i="15"/>
  <c r="E846" i="15"/>
  <c r="E847" i="15"/>
  <c r="E848" i="15"/>
  <c r="E849" i="15"/>
  <c r="E850" i="15"/>
  <c r="E851" i="15"/>
  <c r="E852" i="15"/>
  <c r="E853" i="15"/>
  <c r="E854" i="15"/>
  <c r="E855" i="15"/>
  <c r="E856" i="15"/>
  <c r="E857" i="15"/>
  <c r="E858" i="15"/>
  <c r="E859" i="15"/>
  <c r="E860" i="15"/>
  <c r="E861" i="15"/>
  <c r="E862" i="15"/>
  <c r="E863" i="15"/>
  <c r="E864" i="15"/>
  <c r="E865" i="15"/>
  <c r="E866" i="15"/>
  <c r="E867" i="15"/>
  <c r="E874" i="15"/>
  <c r="E869" i="15"/>
  <c r="E870" i="15"/>
  <c r="E871" i="15"/>
  <c r="E872" i="15"/>
  <c r="E873" i="15"/>
  <c r="E875" i="15"/>
  <c r="E876" i="15"/>
  <c r="E877" i="15"/>
  <c r="E880" i="15"/>
  <c r="E881" i="15"/>
  <c r="E882" i="15"/>
  <c r="E883" i="15"/>
  <c r="E884" i="15"/>
  <c r="E885" i="15"/>
  <c r="E886" i="15"/>
  <c r="E888" i="15"/>
  <c r="E889" i="15"/>
  <c r="E890" i="15"/>
  <c r="E891" i="15"/>
  <c r="E892" i="15"/>
  <c r="E893" i="15"/>
  <c r="E4" i="15"/>
  <c r="CZ16" i="1" l="1"/>
  <c r="CZ17" i="1" s="1"/>
  <c r="CZ18" i="1" s="1"/>
  <c r="DD17" i="1"/>
  <c r="DD18" i="1" s="1"/>
  <c r="AA16" i="1"/>
  <c r="CF16" i="1" s="1"/>
  <c r="AA15" i="1"/>
  <c r="CZ26" i="1"/>
  <c r="AA341" i="1"/>
  <c r="CZ19" i="1" l="1"/>
  <c r="CZ20" i="1" s="1"/>
  <c r="CZ27" i="1"/>
  <c r="CZ28" i="1"/>
  <c r="CZ31" i="1" s="1"/>
  <c r="CZ21" i="1" l="1"/>
  <c r="CZ22" i="1" s="1"/>
  <c r="CZ23" i="1" s="1"/>
  <c r="CZ32" i="1"/>
  <c r="CZ34" i="1"/>
  <c r="CZ33" i="1"/>
  <c r="CZ35" i="1" l="1"/>
  <c r="CL1002" i="1"/>
  <c r="CE42" i="1"/>
  <c r="CG42" i="1"/>
  <c r="CL42" i="1"/>
  <c r="CE43" i="1"/>
  <c r="CG43" i="1"/>
  <c r="CL43" i="1"/>
  <c r="CE44" i="1"/>
  <c r="CG44" i="1"/>
  <c r="CL44" i="1"/>
  <c r="CE45" i="1"/>
  <c r="CG45" i="1"/>
  <c r="CL45" i="1"/>
  <c r="CE46" i="1"/>
  <c r="CG46" i="1"/>
  <c r="CL46" i="1"/>
  <c r="CE47" i="1"/>
  <c r="CG47" i="1"/>
  <c r="CL47" i="1"/>
  <c r="CE48" i="1"/>
  <c r="CG48" i="1"/>
  <c r="CL48" i="1"/>
  <c r="CE49" i="1"/>
  <c r="CG49" i="1"/>
  <c r="CL49" i="1"/>
  <c r="CE50" i="1"/>
  <c r="CG50" i="1"/>
  <c r="CL50" i="1"/>
  <c r="CE51" i="1"/>
  <c r="CG51" i="1"/>
  <c r="CL51" i="1"/>
  <c r="CE52" i="1"/>
  <c r="CG52" i="1"/>
  <c r="CL52" i="1"/>
  <c r="CE53" i="1"/>
  <c r="CG53" i="1"/>
  <c r="CL53" i="1"/>
  <c r="CE54" i="1"/>
  <c r="CG54" i="1"/>
  <c r="CL54" i="1"/>
  <c r="CE55" i="1"/>
  <c r="CG55" i="1"/>
  <c r="CL55" i="1"/>
  <c r="CE56" i="1"/>
  <c r="CG56" i="1"/>
  <c r="CL56" i="1"/>
  <c r="CE57" i="1"/>
  <c r="CG57" i="1"/>
  <c r="CL57" i="1"/>
  <c r="CE58" i="1"/>
  <c r="CG58" i="1"/>
  <c r="CL58" i="1"/>
  <c r="CE59" i="1"/>
  <c r="CG59" i="1"/>
  <c r="CL59" i="1"/>
  <c r="CE60" i="1"/>
  <c r="CG60" i="1"/>
  <c r="CL60" i="1"/>
  <c r="CE61" i="1"/>
  <c r="CG61" i="1"/>
  <c r="CL61" i="1"/>
  <c r="CE62" i="1"/>
  <c r="CG62" i="1"/>
  <c r="CL62" i="1"/>
  <c r="CE63" i="1"/>
  <c r="CG63" i="1"/>
  <c r="CL63" i="1"/>
  <c r="CE64" i="1"/>
  <c r="CG64" i="1"/>
  <c r="CL64" i="1"/>
  <c r="CE65" i="1"/>
  <c r="CG65" i="1"/>
  <c r="CL65" i="1"/>
  <c r="CE66" i="1"/>
  <c r="CG66" i="1"/>
  <c r="CL66" i="1"/>
  <c r="CE67" i="1"/>
  <c r="CG67" i="1"/>
  <c r="CL67" i="1"/>
  <c r="CE68" i="1"/>
  <c r="CG68" i="1"/>
  <c r="CL68" i="1"/>
  <c r="CE69" i="1"/>
  <c r="CG69" i="1"/>
  <c r="CL69" i="1"/>
  <c r="CE70" i="1"/>
  <c r="CG70" i="1"/>
  <c r="CL70" i="1"/>
  <c r="CE71" i="1"/>
  <c r="CG71" i="1"/>
  <c r="CL71" i="1"/>
  <c r="CE72" i="1"/>
  <c r="CG72" i="1"/>
  <c r="CL72" i="1"/>
  <c r="CE73" i="1"/>
  <c r="CG73" i="1"/>
  <c r="CL73" i="1"/>
  <c r="CE74" i="1"/>
  <c r="CG74" i="1"/>
  <c r="CL74" i="1"/>
  <c r="CE75" i="1"/>
  <c r="CG75" i="1"/>
  <c r="CL75" i="1"/>
  <c r="CE76" i="1"/>
  <c r="CG76" i="1"/>
  <c r="CL76" i="1"/>
  <c r="CE77" i="1"/>
  <c r="CG77" i="1"/>
  <c r="CL77" i="1"/>
  <c r="CE78" i="1"/>
  <c r="CG78" i="1"/>
  <c r="CL78" i="1"/>
  <c r="CE79" i="1"/>
  <c r="CG79" i="1"/>
  <c r="CL79" i="1"/>
  <c r="CE80" i="1"/>
  <c r="CG80" i="1"/>
  <c r="CL80" i="1"/>
  <c r="CE81" i="1"/>
  <c r="CG81" i="1"/>
  <c r="CL81" i="1"/>
  <c r="CE82" i="1"/>
  <c r="CG82" i="1"/>
  <c r="CL82" i="1"/>
  <c r="CE83" i="1"/>
  <c r="CG83" i="1"/>
  <c r="CL83" i="1"/>
  <c r="CE84" i="1"/>
  <c r="CG84" i="1"/>
  <c r="CL84" i="1"/>
  <c r="CE85" i="1"/>
  <c r="CG85" i="1"/>
  <c r="CL85" i="1"/>
  <c r="CE86" i="1"/>
  <c r="CG86" i="1"/>
  <c r="CL86" i="1"/>
  <c r="CE87" i="1"/>
  <c r="CG87" i="1"/>
  <c r="CL87" i="1"/>
  <c r="CE88" i="1"/>
  <c r="CG88" i="1"/>
  <c r="CL88" i="1"/>
  <c r="CE89" i="1"/>
  <c r="CG89" i="1"/>
  <c r="CL89" i="1"/>
  <c r="CE90" i="1"/>
  <c r="CG90" i="1"/>
  <c r="CL90" i="1"/>
  <c r="CE91" i="1"/>
  <c r="CG91" i="1"/>
  <c r="CL91" i="1"/>
  <c r="CE92" i="1"/>
  <c r="CG92" i="1"/>
  <c r="CL92" i="1"/>
  <c r="CE93" i="1"/>
  <c r="CG93" i="1"/>
  <c r="CL93" i="1"/>
  <c r="CE94" i="1"/>
  <c r="CG94" i="1"/>
  <c r="CL94" i="1"/>
  <c r="CE95" i="1"/>
  <c r="CG95" i="1"/>
  <c r="CL95" i="1"/>
  <c r="CE96" i="1"/>
  <c r="CG96" i="1"/>
  <c r="CL96" i="1"/>
  <c r="CE97" i="1"/>
  <c r="CG97" i="1"/>
  <c r="CL97" i="1"/>
  <c r="CE98" i="1"/>
  <c r="CG98" i="1"/>
  <c r="CL98" i="1"/>
  <c r="CE99" i="1"/>
  <c r="CG99" i="1"/>
  <c r="CL99" i="1"/>
  <c r="CE100" i="1"/>
  <c r="CG100" i="1"/>
  <c r="CL100" i="1"/>
  <c r="CE101" i="1"/>
  <c r="CG101" i="1"/>
  <c r="CL101" i="1"/>
  <c r="CE102" i="1"/>
  <c r="CG102" i="1"/>
  <c r="CL102" i="1"/>
  <c r="CE103" i="1"/>
  <c r="CG103" i="1"/>
  <c r="CL103" i="1"/>
  <c r="CE104" i="1"/>
  <c r="CG104" i="1"/>
  <c r="CL104" i="1"/>
  <c r="CE105" i="1"/>
  <c r="CG105" i="1"/>
  <c r="CL105" i="1"/>
  <c r="CE106" i="1"/>
  <c r="CG106" i="1"/>
  <c r="CL106" i="1"/>
  <c r="CE107" i="1"/>
  <c r="CG107" i="1"/>
  <c r="CL107" i="1"/>
  <c r="CE108" i="1"/>
  <c r="CG108" i="1"/>
  <c r="CL108" i="1"/>
  <c r="CE109" i="1"/>
  <c r="CG109" i="1"/>
  <c r="CL109" i="1"/>
  <c r="CE110" i="1"/>
  <c r="CG110" i="1"/>
  <c r="CL110" i="1"/>
  <c r="CE111" i="1"/>
  <c r="CG111" i="1"/>
  <c r="CL111" i="1"/>
  <c r="CE112" i="1"/>
  <c r="CG112" i="1"/>
  <c r="CL112" i="1"/>
  <c r="CE113" i="1"/>
  <c r="CG113" i="1"/>
  <c r="CL113" i="1"/>
  <c r="CE114" i="1"/>
  <c r="CG114" i="1"/>
  <c r="CL114" i="1"/>
  <c r="CE115" i="1"/>
  <c r="CG115" i="1"/>
  <c r="CL115" i="1"/>
  <c r="CE116" i="1"/>
  <c r="CG116" i="1"/>
  <c r="CL116" i="1"/>
  <c r="CE117" i="1"/>
  <c r="CG117" i="1"/>
  <c r="CL117" i="1"/>
  <c r="CE118" i="1"/>
  <c r="CG118" i="1"/>
  <c r="CL118" i="1"/>
  <c r="CE119" i="1"/>
  <c r="CG119" i="1"/>
  <c r="CL119" i="1"/>
  <c r="CE120" i="1"/>
  <c r="CG120" i="1"/>
  <c r="CL120" i="1"/>
  <c r="CE121" i="1"/>
  <c r="CG121" i="1"/>
  <c r="CL121" i="1"/>
  <c r="CE122" i="1"/>
  <c r="CG122" i="1"/>
  <c r="CL122" i="1"/>
  <c r="CE123" i="1"/>
  <c r="CG123" i="1"/>
  <c r="CL123" i="1"/>
  <c r="CE124" i="1"/>
  <c r="CG124" i="1"/>
  <c r="CL124" i="1"/>
  <c r="CE125" i="1"/>
  <c r="CG125" i="1"/>
  <c r="CL125" i="1"/>
  <c r="CE126" i="1"/>
  <c r="CG126" i="1"/>
  <c r="CL126" i="1"/>
  <c r="CE127" i="1"/>
  <c r="CG127" i="1"/>
  <c r="CL127" i="1"/>
  <c r="CE128" i="1"/>
  <c r="CG128" i="1"/>
  <c r="CL128" i="1"/>
  <c r="CE129" i="1"/>
  <c r="CG129" i="1"/>
  <c r="CL129" i="1"/>
  <c r="CE130" i="1"/>
  <c r="CG130" i="1"/>
  <c r="CL130" i="1"/>
  <c r="CE131" i="1"/>
  <c r="CG131" i="1"/>
  <c r="CL131" i="1"/>
  <c r="CE132" i="1"/>
  <c r="CG132" i="1"/>
  <c r="CL132" i="1"/>
  <c r="CE133" i="1"/>
  <c r="CG133" i="1"/>
  <c r="CL133" i="1"/>
  <c r="CE134" i="1"/>
  <c r="CG134" i="1"/>
  <c r="CL134" i="1"/>
  <c r="CE135" i="1"/>
  <c r="CG135" i="1"/>
  <c r="CL135" i="1"/>
  <c r="CE136" i="1"/>
  <c r="CG136" i="1"/>
  <c r="CL136" i="1"/>
  <c r="CE137" i="1"/>
  <c r="CG137" i="1"/>
  <c r="CL137" i="1"/>
  <c r="CE138" i="1"/>
  <c r="CG138" i="1"/>
  <c r="CL138" i="1"/>
  <c r="CE139" i="1"/>
  <c r="CG139" i="1"/>
  <c r="CL139" i="1"/>
  <c r="CE140" i="1"/>
  <c r="CG140" i="1"/>
  <c r="CL140" i="1"/>
  <c r="CE141" i="1"/>
  <c r="CG141" i="1"/>
  <c r="CL141" i="1"/>
  <c r="CE142" i="1"/>
  <c r="CG142" i="1"/>
  <c r="CL142" i="1"/>
  <c r="CE143" i="1"/>
  <c r="CG143" i="1"/>
  <c r="CL143" i="1"/>
  <c r="CE144" i="1"/>
  <c r="CG144" i="1"/>
  <c r="CL144" i="1"/>
  <c r="CE145" i="1"/>
  <c r="CG145" i="1"/>
  <c r="CL145" i="1"/>
  <c r="CE146" i="1"/>
  <c r="CG146" i="1"/>
  <c r="CL146" i="1"/>
  <c r="CE147" i="1"/>
  <c r="CG147" i="1"/>
  <c r="CL147" i="1"/>
  <c r="CE148" i="1"/>
  <c r="CG148" i="1"/>
  <c r="CL148" i="1"/>
  <c r="CE149" i="1"/>
  <c r="CG149" i="1"/>
  <c r="CL149" i="1"/>
  <c r="CE150" i="1"/>
  <c r="CG150" i="1"/>
  <c r="CL150" i="1"/>
  <c r="CE151" i="1"/>
  <c r="CG151" i="1"/>
  <c r="CL151" i="1"/>
  <c r="CE152" i="1"/>
  <c r="CG152" i="1"/>
  <c r="CL152" i="1"/>
  <c r="CE153" i="1"/>
  <c r="CG153" i="1"/>
  <c r="CL153" i="1"/>
  <c r="CE154" i="1"/>
  <c r="CG154" i="1"/>
  <c r="CL154" i="1"/>
  <c r="CE155" i="1"/>
  <c r="CG155" i="1"/>
  <c r="CL155" i="1"/>
  <c r="CE156" i="1"/>
  <c r="CG156" i="1"/>
  <c r="CL156" i="1"/>
  <c r="CE157" i="1"/>
  <c r="CG157" i="1"/>
  <c r="CL157" i="1"/>
  <c r="CE158" i="1"/>
  <c r="CG158" i="1"/>
  <c r="CL158" i="1"/>
  <c r="CE159" i="1"/>
  <c r="CG159" i="1"/>
  <c r="CL159" i="1"/>
  <c r="CE160" i="1"/>
  <c r="CG160" i="1"/>
  <c r="CL160" i="1"/>
  <c r="CE161" i="1"/>
  <c r="CG161" i="1"/>
  <c r="CL161" i="1"/>
  <c r="CE162" i="1"/>
  <c r="CG162" i="1"/>
  <c r="CL162" i="1"/>
  <c r="CE163" i="1"/>
  <c r="CG163" i="1"/>
  <c r="CL163" i="1"/>
  <c r="CE164" i="1"/>
  <c r="CG164" i="1"/>
  <c r="CL164" i="1"/>
  <c r="CE165" i="1"/>
  <c r="CG165" i="1"/>
  <c r="CL165" i="1"/>
  <c r="CE166" i="1"/>
  <c r="CG166" i="1"/>
  <c r="CL166" i="1"/>
  <c r="CE167" i="1"/>
  <c r="CG167" i="1"/>
  <c r="CL167" i="1"/>
  <c r="CE168" i="1"/>
  <c r="CG168" i="1"/>
  <c r="CL168" i="1"/>
  <c r="CE169" i="1"/>
  <c r="CG169" i="1"/>
  <c r="CL169" i="1"/>
  <c r="CE170" i="1"/>
  <c r="CG170" i="1"/>
  <c r="CL170" i="1"/>
  <c r="CE171" i="1"/>
  <c r="CG171" i="1"/>
  <c r="CL171" i="1"/>
  <c r="CE172" i="1"/>
  <c r="CG172" i="1"/>
  <c r="CL172" i="1"/>
  <c r="CE173" i="1"/>
  <c r="CG173" i="1"/>
  <c r="CL173" i="1"/>
  <c r="CE174" i="1"/>
  <c r="CG174" i="1"/>
  <c r="CL174" i="1"/>
  <c r="CE175" i="1"/>
  <c r="CG175" i="1"/>
  <c r="CL175" i="1"/>
  <c r="CE176" i="1"/>
  <c r="CG176" i="1"/>
  <c r="CL176" i="1"/>
  <c r="CE177" i="1"/>
  <c r="CG177" i="1"/>
  <c r="CL177" i="1"/>
  <c r="CE178" i="1"/>
  <c r="CG178" i="1"/>
  <c r="CL178" i="1"/>
  <c r="CE179" i="1"/>
  <c r="CG179" i="1"/>
  <c r="CL179" i="1"/>
  <c r="CE180" i="1"/>
  <c r="CG180" i="1"/>
  <c r="CL180" i="1"/>
  <c r="CE181" i="1"/>
  <c r="CG181" i="1"/>
  <c r="CL181" i="1"/>
  <c r="CE182" i="1"/>
  <c r="CG182" i="1"/>
  <c r="CL182" i="1"/>
  <c r="CE183" i="1"/>
  <c r="CG183" i="1"/>
  <c r="CL183" i="1"/>
  <c r="CE184" i="1"/>
  <c r="CG184" i="1"/>
  <c r="CL184" i="1"/>
  <c r="CE185" i="1"/>
  <c r="CG185" i="1"/>
  <c r="CL185" i="1"/>
  <c r="CE186" i="1"/>
  <c r="CG186" i="1"/>
  <c r="CL186" i="1"/>
  <c r="CE187" i="1"/>
  <c r="CG187" i="1"/>
  <c r="CL187" i="1"/>
  <c r="CE188" i="1"/>
  <c r="CG188" i="1"/>
  <c r="CL188" i="1"/>
  <c r="CE189" i="1"/>
  <c r="CG189" i="1"/>
  <c r="CL189" i="1"/>
  <c r="CE190" i="1"/>
  <c r="CG190" i="1"/>
  <c r="CL190" i="1"/>
  <c r="CE191" i="1"/>
  <c r="CG191" i="1"/>
  <c r="CL191" i="1"/>
  <c r="CE192" i="1"/>
  <c r="CG192" i="1"/>
  <c r="CL192" i="1"/>
  <c r="CE193" i="1"/>
  <c r="CG193" i="1"/>
  <c r="CL193" i="1"/>
  <c r="CE194" i="1"/>
  <c r="CG194" i="1"/>
  <c r="CL194" i="1"/>
  <c r="CE195" i="1"/>
  <c r="CG195" i="1"/>
  <c r="CL195" i="1"/>
  <c r="CE196" i="1"/>
  <c r="CG196" i="1"/>
  <c r="CL196" i="1"/>
  <c r="CE197" i="1"/>
  <c r="CG197" i="1"/>
  <c r="CL197" i="1"/>
  <c r="CE198" i="1"/>
  <c r="CG198" i="1"/>
  <c r="CL198" i="1"/>
  <c r="CE199" i="1"/>
  <c r="CG199" i="1"/>
  <c r="CL199" i="1"/>
  <c r="CE200" i="1"/>
  <c r="CG200" i="1"/>
  <c r="CL200" i="1"/>
  <c r="CE201" i="1"/>
  <c r="CG201" i="1"/>
  <c r="CL201" i="1"/>
  <c r="CE202" i="1"/>
  <c r="CG202" i="1"/>
  <c r="CL202" i="1"/>
  <c r="CE203" i="1"/>
  <c r="CG203" i="1"/>
  <c r="CL203" i="1"/>
  <c r="CE204" i="1"/>
  <c r="CG204" i="1"/>
  <c r="CL204" i="1"/>
  <c r="CE205" i="1"/>
  <c r="CG205" i="1"/>
  <c r="CL205" i="1"/>
  <c r="CE206" i="1"/>
  <c r="CG206" i="1"/>
  <c r="CL206" i="1"/>
  <c r="CE207" i="1"/>
  <c r="CG207" i="1"/>
  <c r="CL207" i="1"/>
  <c r="CE208" i="1"/>
  <c r="CG208" i="1"/>
  <c r="CL208" i="1"/>
  <c r="CE209" i="1"/>
  <c r="CG209" i="1"/>
  <c r="CL209" i="1"/>
  <c r="CE210" i="1"/>
  <c r="CG210" i="1"/>
  <c r="CL210" i="1"/>
  <c r="CE211" i="1"/>
  <c r="CG211" i="1"/>
  <c r="CL211" i="1"/>
  <c r="CE212" i="1"/>
  <c r="CG212" i="1"/>
  <c r="CL212" i="1"/>
  <c r="CE213" i="1"/>
  <c r="CG213" i="1"/>
  <c r="CL213" i="1"/>
  <c r="CE214" i="1"/>
  <c r="CG214" i="1"/>
  <c r="CL214" i="1"/>
  <c r="CE215" i="1"/>
  <c r="CG215" i="1"/>
  <c r="CL215" i="1"/>
  <c r="CE216" i="1"/>
  <c r="CG216" i="1"/>
  <c r="CL216" i="1"/>
  <c r="CE217" i="1"/>
  <c r="CG217" i="1"/>
  <c r="CL217" i="1"/>
  <c r="CE218" i="1"/>
  <c r="CG218" i="1"/>
  <c r="CL218" i="1"/>
  <c r="CE219" i="1"/>
  <c r="CG219" i="1"/>
  <c r="CL219" i="1"/>
  <c r="CE220" i="1"/>
  <c r="CG220" i="1"/>
  <c r="CL220" i="1"/>
  <c r="CE221" i="1"/>
  <c r="CG221" i="1"/>
  <c r="CL221" i="1"/>
  <c r="CE222" i="1"/>
  <c r="CG222" i="1"/>
  <c r="CL222" i="1"/>
  <c r="CE223" i="1"/>
  <c r="CG223" i="1"/>
  <c r="CL223" i="1"/>
  <c r="CE224" i="1"/>
  <c r="CG224" i="1"/>
  <c r="CL224" i="1"/>
  <c r="CE225" i="1"/>
  <c r="CG225" i="1"/>
  <c r="CL225" i="1"/>
  <c r="CE226" i="1"/>
  <c r="CG226" i="1"/>
  <c r="CL226" i="1"/>
  <c r="CE227" i="1"/>
  <c r="CG227" i="1"/>
  <c r="CL227" i="1"/>
  <c r="CE228" i="1"/>
  <c r="CG228" i="1"/>
  <c r="CL228" i="1"/>
  <c r="CE229" i="1"/>
  <c r="CG229" i="1"/>
  <c r="CL229" i="1"/>
  <c r="CE230" i="1"/>
  <c r="CG230" i="1"/>
  <c r="CL230" i="1"/>
  <c r="CE231" i="1"/>
  <c r="CG231" i="1"/>
  <c r="CL231" i="1"/>
  <c r="CE232" i="1"/>
  <c r="CG232" i="1"/>
  <c r="CL232" i="1"/>
  <c r="CE233" i="1"/>
  <c r="CG233" i="1"/>
  <c r="CL233" i="1"/>
  <c r="CE234" i="1"/>
  <c r="CG234" i="1"/>
  <c r="CL234" i="1"/>
  <c r="CE235" i="1"/>
  <c r="CG235" i="1"/>
  <c r="CL235" i="1"/>
  <c r="CE236" i="1"/>
  <c r="CG236" i="1"/>
  <c r="CL236" i="1"/>
  <c r="CE237" i="1"/>
  <c r="CG237" i="1"/>
  <c r="CL237" i="1"/>
  <c r="CE238" i="1"/>
  <c r="CG238" i="1"/>
  <c r="CL238" i="1"/>
  <c r="CE239" i="1"/>
  <c r="CG239" i="1"/>
  <c r="CL239" i="1"/>
  <c r="CE240" i="1"/>
  <c r="CG240" i="1"/>
  <c r="CL240" i="1"/>
  <c r="CE241" i="1"/>
  <c r="CG241" i="1"/>
  <c r="CL241" i="1"/>
  <c r="CE242" i="1"/>
  <c r="CG242" i="1"/>
  <c r="CL242" i="1"/>
  <c r="CE243" i="1"/>
  <c r="CG243" i="1"/>
  <c r="CL243" i="1"/>
  <c r="CE244" i="1"/>
  <c r="CG244" i="1"/>
  <c r="CL244" i="1"/>
  <c r="CE245" i="1"/>
  <c r="CG245" i="1"/>
  <c r="CL245" i="1"/>
  <c r="CE246" i="1"/>
  <c r="CG246" i="1"/>
  <c r="CL246" i="1"/>
  <c r="CE247" i="1"/>
  <c r="CG247" i="1"/>
  <c r="CL247" i="1"/>
  <c r="CE248" i="1"/>
  <c r="CG248" i="1"/>
  <c r="CL248" i="1"/>
  <c r="CE249" i="1"/>
  <c r="CG249" i="1"/>
  <c r="CL249" i="1"/>
  <c r="CE250" i="1"/>
  <c r="CG250" i="1"/>
  <c r="CL250" i="1"/>
  <c r="CE251" i="1"/>
  <c r="CG251" i="1"/>
  <c r="CL251" i="1"/>
  <c r="CE252" i="1"/>
  <c r="CG252" i="1"/>
  <c r="CL252" i="1"/>
  <c r="CE253" i="1"/>
  <c r="CG253" i="1"/>
  <c r="CL253" i="1"/>
  <c r="CE254" i="1"/>
  <c r="CG254" i="1"/>
  <c r="CL254" i="1"/>
  <c r="CE255" i="1"/>
  <c r="CG255" i="1"/>
  <c r="CL255" i="1"/>
  <c r="CE256" i="1"/>
  <c r="CG256" i="1"/>
  <c r="CL256" i="1"/>
  <c r="CE257" i="1"/>
  <c r="CG257" i="1"/>
  <c r="CL257" i="1"/>
  <c r="CE258" i="1"/>
  <c r="CG258" i="1"/>
  <c r="CL258" i="1"/>
  <c r="CE259" i="1"/>
  <c r="CG259" i="1"/>
  <c r="CL259" i="1"/>
  <c r="CE260" i="1"/>
  <c r="CG260" i="1"/>
  <c r="CL260" i="1"/>
  <c r="CE261" i="1"/>
  <c r="CG261" i="1"/>
  <c r="CL261" i="1"/>
  <c r="CE262" i="1"/>
  <c r="CG262" i="1"/>
  <c r="CL262" i="1"/>
  <c r="CE263" i="1"/>
  <c r="CG263" i="1"/>
  <c r="CL263" i="1"/>
  <c r="CE264" i="1"/>
  <c r="CG264" i="1"/>
  <c r="CL264" i="1"/>
  <c r="CE265" i="1"/>
  <c r="CG265" i="1"/>
  <c r="CL265" i="1"/>
  <c r="CE266" i="1"/>
  <c r="CG266" i="1"/>
  <c r="CL266" i="1"/>
  <c r="CE267" i="1"/>
  <c r="CG267" i="1"/>
  <c r="CL267" i="1"/>
  <c r="CE268" i="1"/>
  <c r="CG268" i="1"/>
  <c r="CL268" i="1"/>
  <c r="CE269" i="1"/>
  <c r="CG269" i="1"/>
  <c r="CL269" i="1"/>
  <c r="CE270" i="1"/>
  <c r="CG270" i="1"/>
  <c r="CL270" i="1"/>
  <c r="CE271" i="1"/>
  <c r="CG271" i="1"/>
  <c r="CL271" i="1"/>
  <c r="CE272" i="1"/>
  <c r="CG272" i="1"/>
  <c r="CL272" i="1"/>
  <c r="CE273" i="1"/>
  <c r="CG273" i="1"/>
  <c r="CL273" i="1"/>
  <c r="CE274" i="1"/>
  <c r="CG274" i="1"/>
  <c r="CL274" i="1"/>
  <c r="CE275" i="1"/>
  <c r="CG275" i="1"/>
  <c r="CL275" i="1"/>
  <c r="CE276" i="1"/>
  <c r="CG276" i="1"/>
  <c r="CL276" i="1"/>
  <c r="CE277" i="1"/>
  <c r="CG277" i="1"/>
  <c r="CL277" i="1"/>
  <c r="CE278" i="1"/>
  <c r="CG278" i="1"/>
  <c r="CL278" i="1"/>
  <c r="CE279" i="1"/>
  <c r="CG279" i="1"/>
  <c r="CL279" i="1"/>
  <c r="CE280" i="1"/>
  <c r="CG280" i="1"/>
  <c r="CL280" i="1"/>
  <c r="CE281" i="1"/>
  <c r="CG281" i="1"/>
  <c r="CL281" i="1"/>
  <c r="CE282" i="1"/>
  <c r="CG282" i="1"/>
  <c r="CL282" i="1"/>
  <c r="CE283" i="1"/>
  <c r="CG283" i="1"/>
  <c r="CL283" i="1"/>
  <c r="CE284" i="1"/>
  <c r="CG284" i="1"/>
  <c r="CL284" i="1"/>
  <c r="CE285" i="1"/>
  <c r="CG285" i="1"/>
  <c r="CL285" i="1"/>
  <c r="CE286" i="1"/>
  <c r="CG286" i="1"/>
  <c r="CL286" i="1"/>
  <c r="CE287" i="1"/>
  <c r="CG287" i="1"/>
  <c r="CL287" i="1"/>
  <c r="CE288" i="1"/>
  <c r="CG288" i="1"/>
  <c r="CL288" i="1"/>
  <c r="CE289" i="1"/>
  <c r="CG289" i="1"/>
  <c r="CL289" i="1"/>
  <c r="CE290" i="1"/>
  <c r="CG290" i="1"/>
  <c r="CL290" i="1"/>
  <c r="CE291" i="1"/>
  <c r="CG291" i="1"/>
  <c r="CL291" i="1"/>
  <c r="CE292" i="1"/>
  <c r="CG292" i="1"/>
  <c r="CL292" i="1"/>
  <c r="CE293" i="1"/>
  <c r="CG293" i="1"/>
  <c r="CL293" i="1"/>
  <c r="CE294" i="1"/>
  <c r="CG294" i="1"/>
  <c r="CL294" i="1"/>
  <c r="CE295" i="1"/>
  <c r="CG295" i="1"/>
  <c r="CL295" i="1"/>
  <c r="CE296" i="1"/>
  <c r="CG296" i="1"/>
  <c r="CL296" i="1"/>
  <c r="CE297" i="1"/>
  <c r="CG297" i="1"/>
  <c r="CL297" i="1"/>
  <c r="CE298" i="1"/>
  <c r="CG298" i="1"/>
  <c r="CL298" i="1"/>
  <c r="CE299" i="1"/>
  <c r="CG299" i="1"/>
  <c r="CL299" i="1"/>
  <c r="CE300" i="1"/>
  <c r="CG300" i="1"/>
  <c r="CL300" i="1"/>
  <c r="CE301" i="1"/>
  <c r="CG301" i="1"/>
  <c r="CL301" i="1"/>
  <c r="CE302" i="1"/>
  <c r="CG302" i="1"/>
  <c r="CL302" i="1"/>
  <c r="CE303" i="1"/>
  <c r="CG303" i="1"/>
  <c r="CL303" i="1"/>
  <c r="CE304" i="1"/>
  <c r="CG304" i="1"/>
  <c r="CL304" i="1"/>
  <c r="CE305" i="1"/>
  <c r="CG305" i="1"/>
  <c r="CL305" i="1"/>
  <c r="CE306" i="1"/>
  <c r="CG306" i="1"/>
  <c r="CL306" i="1"/>
  <c r="CE307" i="1"/>
  <c r="CG307" i="1"/>
  <c r="CL307" i="1"/>
  <c r="CE308" i="1"/>
  <c r="CG308" i="1"/>
  <c r="CL308" i="1"/>
  <c r="CE309" i="1"/>
  <c r="CG309" i="1"/>
  <c r="CL309" i="1"/>
  <c r="CE310" i="1"/>
  <c r="CG310" i="1"/>
  <c r="CL310" i="1"/>
  <c r="CE311" i="1"/>
  <c r="CG311" i="1"/>
  <c r="CL311" i="1"/>
  <c r="CE312" i="1"/>
  <c r="CG312" i="1"/>
  <c r="CL312" i="1"/>
  <c r="CE313" i="1"/>
  <c r="CG313" i="1"/>
  <c r="CL313" i="1"/>
  <c r="CE314" i="1"/>
  <c r="CG314" i="1"/>
  <c r="CL314" i="1"/>
  <c r="CE315" i="1"/>
  <c r="CG315" i="1"/>
  <c r="CL315" i="1"/>
  <c r="CE316" i="1"/>
  <c r="CG316" i="1"/>
  <c r="CL316" i="1"/>
  <c r="CE317" i="1"/>
  <c r="CG317" i="1"/>
  <c r="CL317" i="1"/>
  <c r="CE318" i="1"/>
  <c r="CG318" i="1"/>
  <c r="CL318" i="1"/>
  <c r="CE319" i="1"/>
  <c r="CG319" i="1"/>
  <c r="CL319" i="1"/>
  <c r="CE320" i="1"/>
  <c r="CG320" i="1"/>
  <c r="CL320" i="1"/>
  <c r="CE321" i="1"/>
  <c r="CG321" i="1"/>
  <c r="CL321" i="1"/>
  <c r="CE322" i="1"/>
  <c r="CG322" i="1"/>
  <c r="CL322" i="1"/>
  <c r="CE323" i="1"/>
  <c r="CG323" i="1"/>
  <c r="CL323" i="1"/>
  <c r="CE324" i="1"/>
  <c r="CG324" i="1"/>
  <c r="CL324" i="1"/>
  <c r="CE325" i="1"/>
  <c r="CG325" i="1"/>
  <c r="CL325" i="1"/>
  <c r="CE326" i="1"/>
  <c r="CG326" i="1"/>
  <c r="CL326" i="1"/>
  <c r="CE327" i="1"/>
  <c r="CG327" i="1"/>
  <c r="CL327" i="1"/>
  <c r="CE328" i="1"/>
  <c r="CG328" i="1"/>
  <c r="CL328" i="1"/>
  <c r="CE329" i="1"/>
  <c r="CG329" i="1"/>
  <c r="CL329" i="1"/>
  <c r="CE330" i="1"/>
  <c r="CG330" i="1"/>
  <c r="CL330" i="1"/>
  <c r="CE331" i="1"/>
  <c r="CG331" i="1"/>
  <c r="CL331" i="1"/>
  <c r="CE332" i="1"/>
  <c r="CG332" i="1"/>
  <c r="CL332" i="1"/>
  <c r="CE333" i="1"/>
  <c r="CG333" i="1"/>
  <c r="CL333" i="1"/>
  <c r="CE334" i="1"/>
  <c r="CG334" i="1"/>
  <c r="CL334" i="1"/>
  <c r="CE335" i="1"/>
  <c r="CG335" i="1"/>
  <c r="CL335" i="1"/>
  <c r="CE336" i="1"/>
  <c r="CG336" i="1"/>
  <c r="CL336" i="1"/>
  <c r="CE337" i="1"/>
  <c r="CG337" i="1"/>
  <c r="CL337" i="1"/>
  <c r="CE338" i="1"/>
  <c r="CG338" i="1"/>
  <c r="CL338" i="1"/>
  <c r="CE339" i="1"/>
  <c r="CG339" i="1"/>
  <c r="CL339" i="1"/>
  <c r="CE340" i="1"/>
  <c r="CG340" i="1"/>
  <c r="CL340" i="1"/>
  <c r="CE341" i="1"/>
  <c r="CG341" i="1"/>
  <c r="CL341" i="1"/>
  <c r="CE342" i="1"/>
  <c r="CG342" i="1"/>
  <c r="CL342" i="1"/>
  <c r="CE343" i="1"/>
  <c r="CG343" i="1"/>
  <c r="CL343" i="1"/>
  <c r="CE344" i="1"/>
  <c r="CG344" i="1"/>
  <c r="CL344" i="1"/>
  <c r="CE345" i="1"/>
  <c r="CG345" i="1"/>
  <c r="CL345" i="1"/>
  <c r="CE346" i="1"/>
  <c r="CG346" i="1"/>
  <c r="CL346" i="1"/>
  <c r="CE347" i="1"/>
  <c r="CG347" i="1"/>
  <c r="CL347" i="1"/>
  <c r="CE348" i="1"/>
  <c r="CG348" i="1"/>
  <c r="CL348" i="1"/>
  <c r="CE349" i="1"/>
  <c r="CG349" i="1"/>
  <c r="CL349" i="1"/>
  <c r="CE350" i="1"/>
  <c r="CG350" i="1"/>
  <c r="CL350" i="1"/>
  <c r="CE351" i="1"/>
  <c r="CG351" i="1"/>
  <c r="CL351" i="1"/>
  <c r="CE352" i="1"/>
  <c r="CG352" i="1"/>
  <c r="CL352" i="1"/>
  <c r="CE353" i="1"/>
  <c r="CG353" i="1"/>
  <c r="CL353" i="1"/>
  <c r="CE354" i="1"/>
  <c r="CG354" i="1"/>
  <c r="CL354" i="1"/>
  <c r="CE355" i="1"/>
  <c r="CG355" i="1"/>
  <c r="CL355" i="1"/>
  <c r="CE356" i="1"/>
  <c r="CG356" i="1"/>
  <c r="CL356" i="1"/>
  <c r="CE357" i="1"/>
  <c r="CG357" i="1"/>
  <c r="CL357" i="1"/>
  <c r="CE358" i="1"/>
  <c r="CG358" i="1"/>
  <c r="CL358" i="1"/>
  <c r="CE359" i="1"/>
  <c r="CG359" i="1"/>
  <c r="CL359" i="1"/>
  <c r="CE360" i="1"/>
  <c r="CG360" i="1"/>
  <c r="CL360" i="1"/>
  <c r="CE361" i="1"/>
  <c r="CG361" i="1"/>
  <c r="CL361" i="1"/>
  <c r="CE362" i="1"/>
  <c r="CG362" i="1"/>
  <c r="CL362" i="1"/>
  <c r="CE363" i="1"/>
  <c r="CG363" i="1"/>
  <c r="CL363" i="1"/>
  <c r="CE364" i="1"/>
  <c r="CG364" i="1"/>
  <c r="CL364" i="1"/>
  <c r="CE365" i="1"/>
  <c r="CG365" i="1"/>
  <c r="CL365" i="1"/>
  <c r="CE366" i="1"/>
  <c r="CG366" i="1"/>
  <c r="CL366" i="1"/>
  <c r="CE367" i="1"/>
  <c r="CG367" i="1"/>
  <c r="CL367" i="1"/>
  <c r="CE368" i="1"/>
  <c r="CG368" i="1"/>
  <c r="CL368" i="1"/>
  <c r="CE369" i="1"/>
  <c r="CG369" i="1"/>
  <c r="CL369" i="1"/>
  <c r="CE370" i="1"/>
  <c r="CG370" i="1"/>
  <c r="CL370" i="1"/>
  <c r="CE371" i="1"/>
  <c r="CG371" i="1"/>
  <c r="CL371" i="1"/>
  <c r="CE372" i="1"/>
  <c r="CG372" i="1"/>
  <c r="CL372" i="1"/>
  <c r="CE373" i="1"/>
  <c r="CG373" i="1"/>
  <c r="CL373" i="1"/>
  <c r="CE374" i="1"/>
  <c r="CG374" i="1"/>
  <c r="CL374" i="1"/>
  <c r="CE375" i="1"/>
  <c r="CG375" i="1"/>
  <c r="CL375" i="1"/>
  <c r="CE376" i="1"/>
  <c r="CG376" i="1"/>
  <c r="CL376" i="1"/>
  <c r="CE377" i="1"/>
  <c r="CG377" i="1"/>
  <c r="CL377" i="1"/>
  <c r="CE378" i="1"/>
  <c r="CG378" i="1"/>
  <c r="CL378" i="1"/>
  <c r="CE379" i="1"/>
  <c r="CG379" i="1"/>
  <c r="CL379" i="1"/>
  <c r="CE380" i="1"/>
  <c r="CG380" i="1"/>
  <c r="CL380" i="1"/>
  <c r="CE381" i="1"/>
  <c r="CG381" i="1"/>
  <c r="CL381" i="1"/>
  <c r="CE382" i="1"/>
  <c r="CG382" i="1"/>
  <c r="CL382" i="1"/>
  <c r="CE383" i="1"/>
  <c r="CG383" i="1"/>
  <c r="CL383" i="1"/>
  <c r="CE384" i="1"/>
  <c r="CG384" i="1"/>
  <c r="CL384" i="1"/>
  <c r="CE385" i="1"/>
  <c r="CG385" i="1"/>
  <c r="CL385" i="1"/>
  <c r="CE386" i="1"/>
  <c r="CG386" i="1"/>
  <c r="CL386" i="1"/>
  <c r="CE387" i="1"/>
  <c r="CG387" i="1"/>
  <c r="CL387" i="1"/>
  <c r="CE388" i="1"/>
  <c r="CG388" i="1"/>
  <c r="CL388" i="1"/>
  <c r="CE389" i="1"/>
  <c r="CG389" i="1"/>
  <c r="CL389" i="1"/>
  <c r="CE390" i="1"/>
  <c r="CG390" i="1"/>
  <c r="CL390" i="1"/>
  <c r="CE391" i="1"/>
  <c r="CG391" i="1"/>
  <c r="CL391" i="1"/>
  <c r="CE392" i="1"/>
  <c r="CG392" i="1"/>
  <c r="CL392" i="1"/>
  <c r="CE393" i="1"/>
  <c r="CG393" i="1"/>
  <c r="CL393" i="1"/>
  <c r="CE394" i="1"/>
  <c r="CG394" i="1"/>
  <c r="CL394" i="1"/>
  <c r="CE395" i="1"/>
  <c r="CG395" i="1"/>
  <c r="CL395" i="1"/>
  <c r="CE396" i="1"/>
  <c r="CG396" i="1"/>
  <c r="CL396" i="1"/>
  <c r="CE397" i="1"/>
  <c r="CG397" i="1"/>
  <c r="CL397" i="1"/>
  <c r="CE398" i="1"/>
  <c r="CG398" i="1"/>
  <c r="CL398" i="1"/>
  <c r="CE399" i="1"/>
  <c r="CG399" i="1"/>
  <c r="CL399" i="1"/>
  <c r="CE400" i="1"/>
  <c r="CG400" i="1"/>
  <c r="CL400" i="1"/>
  <c r="CE401" i="1"/>
  <c r="CG401" i="1"/>
  <c r="CL401" i="1"/>
  <c r="CE402" i="1"/>
  <c r="CG402" i="1"/>
  <c r="CL402" i="1"/>
  <c r="CE403" i="1"/>
  <c r="CG403" i="1"/>
  <c r="CL403" i="1"/>
  <c r="CE404" i="1"/>
  <c r="CG404" i="1"/>
  <c r="CL404" i="1"/>
  <c r="CE405" i="1"/>
  <c r="CG405" i="1"/>
  <c r="CL405" i="1"/>
  <c r="CE406" i="1"/>
  <c r="CG406" i="1"/>
  <c r="CL406" i="1"/>
  <c r="CE407" i="1"/>
  <c r="CG407" i="1"/>
  <c r="CL407" i="1"/>
  <c r="CE408" i="1"/>
  <c r="CG408" i="1"/>
  <c r="CL408" i="1"/>
  <c r="CE409" i="1"/>
  <c r="CG409" i="1"/>
  <c r="CL409" i="1"/>
  <c r="CE410" i="1"/>
  <c r="CG410" i="1"/>
  <c r="CL410" i="1"/>
  <c r="CE411" i="1"/>
  <c r="CG411" i="1"/>
  <c r="CL411" i="1"/>
  <c r="CE412" i="1"/>
  <c r="CG412" i="1"/>
  <c r="CL412" i="1"/>
  <c r="CE413" i="1"/>
  <c r="CG413" i="1"/>
  <c r="CL413" i="1"/>
  <c r="CE414" i="1"/>
  <c r="CG414" i="1"/>
  <c r="CL414" i="1"/>
  <c r="CE415" i="1"/>
  <c r="CG415" i="1"/>
  <c r="CL415" i="1"/>
  <c r="CE416" i="1"/>
  <c r="CG416" i="1"/>
  <c r="CL416" i="1"/>
  <c r="CE417" i="1"/>
  <c r="CG417" i="1"/>
  <c r="CL417" i="1"/>
  <c r="CE418" i="1"/>
  <c r="CG418" i="1"/>
  <c r="CL418" i="1"/>
  <c r="CE419" i="1"/>
  <c r="CG419" i="1"/>
  <c r="CL419" i="1"/>
  <c r="CE420" i="1"/>
  <c r="CG420" i="1"/>
  <c r="CL420" i="1"/>
  <c r="CE421" i="1"/>
  <c r="CG421" i="1"/>
  <c r="CL421" i="1"/>
  <c r="CE422" i="1"/>
  <c r="CG422" i="1"/>
  <c r="CL422" i="1"/>
  <c r="CE423" i="1"/>
  <c r="CG423" i="1"/>
  <c r="CL423" i="1"/>
  <c r="CE424" i="1"/>
  <c r="CG424" i="1"/>
  <c r="CL424" i="1"/>
  <c r="CE425" i="1"/>
  <c r="CG425" i="1"/>
  <c r="CL425" i="1"/>
  <c r="CE426" i="1"/>
  <c r="CG426" i="1"/>
  <c r="CL426" i="1"/>
  <c r="CE427" i="1"/>
  <c r="CG427" i="1"/>
  <c r="CL427" i="1"/>
  <c r="CE428" i="1"/>
  <c r="CG428" i="1"/>
  <c r="CL428" i="1"/>
  <c r="CE429" i="1"/>
  <c r="CG429" i="1"/>
  <c r="CL429" i="1"/>
  <c r="CE430" i="1"/>
  <c r="CG430" i="1"/>
  <c r="CL430" i="1"/>
  <c r="CE431" i="1"/>
  <c r="CG431" i="1"/>
  <c r="CL431" i="1"/>
  <c r="CE432" i="1"/>
  <c r="CG432" i="1"/>
  <c r="CL432" i="1"/>
  <c r="CE433" i="1"/>
  <c r="CG433" i="1"/>
  <c r="CL433" i="1"/>
  <c r="CE434" i="1"/>
  <c r="CG434" i="1"/>
  <c r="CL434" i="1"/>
  <c r="CE435" i="1"/>
  <c r="CG435" i="1"/>
  <c r="CL435" i="1"/>
  <c r="CE436" i="1"/>
  <c r="CG436" i="1"/>
  <c r="CL436" i="1"/>
  <c r="CE437" i="1"/>
  <c r="CG437" i="1"/>
  <c r="CL437" i="1"/>
  <c r="CE438" i="1"/>
  <c r="CG438" i="1"/>
  <c r="CL438" i="1"/>
  <c r="CE439" i="1"/>
  <c r="CG439" i="1"/>
  <c r="CL439" i="1"/>
  <c r="CE440" i="1"/>
  <c r="CG440" i="1"/>
  <c r="CL440" i="1"/>
  <c r="CE441" i="1"/>
  <c r="CG441" i="1"/>
  <c r="CL441" i="1"/>
  <c r="CE442" i="1"/>
  <c r="CG442" i="1"/>
  <c r="CL442" i="1"/>
  <c r="CE443" i="1"/>
  <c r="CG443" i="1"/>
  <c r="CL443" i="1"/>
  <c r="CE444" i="1"/>
  <c r="CG444" i="1"/>
  <c r="CL444" i="1"/>
  <c r="CE445" i="1"/>
  <c r="CG445" i="1"/>
  <c r="CL445" i="1"/>
  <c r="CE446" i="1"/>
  <c r="CG446" i="1"/>
  <c r="CL446" i="1"/>
  <c r="CE447" i="1"/>
  <c r="CG447" i="1"/>
  <c r="CL447" i="1"/>
  <c r="CE448" i="1"/>
  <c r="CG448" i="1"/>
  <c r="CL448" i="1"/>
  <c r="CE449" i="1"/>
  <c r="CG449" i="1"/>
  <c r="CL449" i="1"/>
  <c r="CE450" i="1"/>
  <c r="CG450" i="1"/>
  <c r="CL450" i="1"/>
  <c r="CE451" i="1"/>
  <c r="CG451" i="1"/>
  <c r="CL451" i="1"/>
  <c r="CE452" i="1"/>
  <c r="CG452" i="1"/>
  <c r="CL452" i="1"/>
  <c r="CE453" i="1"/>
  <c r="CG453" i="1"/>
  <c r="CL453" i="1"/>
  <c r="CE454" i="1"/>
  <c r="CG454" i="1"/>
  <c r="CL454" i="1"/>
  <c r="CE455" i="1"/>
  <c r="CG455" i="1"/>
  <c r="CL455" i="1"/>
  <c r="CE456" i="1"/>
  <c r="CG456" i="1"/>
  <c r="CL456" i="1"/>
  <c r="CE457" i="1"/>
  <c r="CG457" i="1"/>
  <c r="CL457" i="1"/>
  <c r="CE458" i="1"/>
  <c r="CG458" i="1"/>
  <c r="CL458" i="1"/>
  <c r="CE459" i="1"/>
  <c r="CG459" i="1"/>
  <c r="CL459" i="1"/>
  <c r="CE460" i="1"/>
  <c r="CG460" i="1"/>
  <c r="CL460" i="1"/>
  <c r="CE461" i="1"/>
  <c r="CG461" i="1"/>
  <c r="CL461" i="1"/>
  <c r="CE462" i="1"/>
  <c r="CG462" i="1"/>
  <c r="CL462" i="1"/>
  <c r="CE463" i="1"/>
  <c r="CG463" i="1"/>
  <c r="CL463" i="1"/>
  <c r="CE464" i="1"/>
  <c r="CG464" i="1"/>
  <c r="CL464" i="1"/>
  <c r="CE465" i="1"/>
  <c r="CG465" i="1"/>
  <c r="CL465" i="1"/>
  <c r="CE466" i="1"/>
  <c r="CG466" i="1"/>
  <c r="CL466" i="1"/>
  <c r="CE467" i="1"/>
  <c r="CG467" i="1"/>
  <c r="CL467" i="1"/>
  <c r="CE468" i="1"/>
  <c r="CG468" i="1"/>
  <c r="CL468" i="1"/>
  <c r="CE469" i="1"/>
  <c r="CG469" i="1"/>
  <c r="CL469" i="1"/>
  <c r="CE470" i="1"/>
  <c r="CG470" i="1"/>
  <c r="CL470" i="1"/>
  <c r="CE471" i="1"/>
  <c r="CG471" i="1"/>
  <c r="CL471" i="1"/>
  <c r="CE472" i="1"/>
  <c r="CG472" i="1"/>
  <c r="CL472" i="1"/>
  <c r="CE473" i="1"/>
  <c r="CG473" i="1"/>
  <c r="CL473" i="1"/>
  <c r="CE474" i="1"/>
  <c r="CG474" i="1"/>
  <c r="CL474" i="1"/>
  <c r="CE475" i="1"/>
  <c r="CG475" i="1"/>
  <c r="CL475" i="1"/>
  <c r="CE476" i="1"/>
  <c r="CG476" i="1"/>
  <c r="CL476" i="1"/>
  <c r="CE477" i="1"/>
  <c r="CG477" i="1"/>
  <c r="CL477" i="1"/>
  <c r="CE478" i="1"/>
  <c r="CG478" i="1"/>
  <c r="CL478" i="1"/>
  <c r="CE479" i="1"/>
  <c r="CG479" i="1"/>
  <c r="CL479" i="1"/>
  <c r="CE480" i="1"/>
  <c r="CG480" i="1"/>
  <c r="CL480" i="1"/>
  <c r="CE481" i="1"/>
  <c r="CG481" i="1"/>
  <c r="CL481" i="1"/>
  <c r="CE482" i="1"/>
  <c r="CG482" i="1"/>
  <c r="CL482" i="1"/>
  <c r="CE483" i="1"/>
  <c r="CG483" i="1"/>
  <c r="CL483" i="1"/>
  <c r="CE484" i="1"/>
  <c r="CG484" i="1"/>
  <c r="CL484" i="1"/>
  <c r="CE485" i="1"/>
  <c r="CG485" i="1"/>
  <c r="CL485" i="1"/>
  <c r="CE486" i="1"/>
  <c r="CG486" i="1"/>
  <c r="CL486" i="1"/>
  <c r="CE487" i="1"/>
  <c r="CG487" i="1"/>
  <c r="CL487" i="1"/>
  <c r="CE488" i="1"/>
  <c r="CG488" i="1"/>
  <c r="CL488" i="1"/>
  <c r="CE489" i="1"/>
  <c r="CG489" i="1"/>
  <c r="CL489" i="1"/>
  <c r="CE490" i="1"/>
  <c r="CG490" i="1"/>
  <c r="CL490" i="1"/>
  <c r="CE491" i="1"/>
  <c r="CG491" i="1"/>
  <c r="CL491" i="1"/>
  <c r="CE492" i="1"/>
  <c r="CG492" i="1"/>
  <c r="CL492" i="1"/>
  <c r="CE493" i="1"/>
  <c r="CG493" i="1"/>
  <c r="CL493" i="1"/>
  <c r="CE494" i="1"/>
  <c r="CG494" i="1"/>
  <c r="CL494" i="1"/>
  <c r="CE495" i="1"/>
  <c r="CG495" i="1"/>
  <c r="CL495" i="1"/>
  <c r="CE496" i="1"/>
  <c r="CG496" i="1"/>
  <c r="CL496" i="1"/>
  <c r="CE497" i="1"/>
  <c r="CG497" i="1"/>
  <c r="CL497" i="1"/>
  <c r="CE498" i="1"/>
  <c r="CG498" i="1"/>
  <c r="CL498" i="1"/>
  <c r="CE499" i="1"/>
  <c r="CG499" i="1"/>
  <c r="CL499" i="1"/>
  <c r="CE500" i="1"/>
  <c r="CG500" i="1"/>
  <c r="CL500" i="1"/>
  <c r="CE501" i="1"/>
  <c r="CG501" i="1"/>
  <c r="CL501" i="1"/>
  <c r="CE502" i="1"/>
  <c r="CG502" i="1"/>
  <c r="CL502" i="1"/>
  <c r="CE503" i="1"/>
  <c r="CG503" i="1"/>
  <c r="CL503" i="1"/>
  <c r="CE504" i="1"/>
  <c r="CG504" i="1"/>
  <c r="CL504" i="1"/>
  <c r="CE505" i="1"/>
  <c r="CG505" i="1"/>
  <c r="CL505" i="1"/>
  <c r="CE506" i="1"/>
  <c r="CG506" i="1"/>
  <c r="CL506" i="1"/>
  <c r="CE507" i="1"/>
  <c r="CG507" i="1"/>
  <c r="CL507" i="1"/>
  <c r="CE508" i="1"/>
  <c r="CG508" i="1"/>
  <c r="CL508" i="1"/>
  <c r="CE509" i="1"/>
  <c r="CG509" i="1"/>
  <c r="CL509" i="1"/>
  <c r="CE510" i="1"/>
  <c r="CG510" i="1"/>
  <c r="CL510" i="1"/>
  <c r="CE511" i="1"/>
  <c r="CG511" i="1"/>
  <c r="CL511" i="1"/>
  <c r="CE512" i="1"/>
  <c r="CG512" i="1"/>
  <c r="CL512" i="1"/>
  <c r="CE513" i="1"/>
  <c r="CG513" i="1"/>
  <c r="CL513" i="1"/>
  <c r="CE514" i="1"/>
  <c r="CG514" i="1"/>
  <c r="CL514" i="1"/>
  <c r="CE515" i="1"/>
  <c r="CG515" i="1"/>
  <c r="CL515" i="1"/>
  <c r="CE516" i="1"/>
  <c r="CG516" i="1"/>
  <c r="CL516" i="1"/>
  <c r="CE517" i="1"/>
  <c r="CG517" i="1"/>
  <c r="CL517" i="1"/>
  <c r="CE518" i="1"/>
  <c r="CG518" i="1"/>
  <c r="CL518" i="1"/>
  <c r="CE519" i="1"/>
  <c r="CG519" i="1"/>
  <c r="CL519" i="1"/>
  <c r="CE520" i="1"/>
  <c r="CG520" i="1"/>
  <c r="CL520" i="1"/>
  <c r="CE521" i="1"/>
  <c r="CG521" i="1"/>
  <c r="CL521" i="1"/>
  <c r="CE522" i="1"/>
  <c r="CG522" i="1"/>
  <c r="CL522" i="1"/>
  <c r="CE523" i="1"/>
  <c r="CG523" i="1"/>
  <c r="CL523" i="1"/>
  <c r="CE524" i="1"/>
  <c r="CG524" i="1"/>
  <c r="CL524" i="1"/>
  <c r="CE525" i="1"/>
  <c r="CG525" i="1"/>
  <c r="CL525" i="1"/>
  <c r="CE526" i="1"/>
  <c r="CG526" i="1"/>
  <c r="CL526" i="1"/>
  <c r="CE527" i="1"/>
  <c r="CG527" i="1"/>
  <c r="CL527" i="1"/>
  <c r="CE528" i="1"/>
  <c r="CG528" i="1"/>
  <c r="CL528" i="1"/>
  <c r="CE529" i="1"/>
  <c r="CG529" i="1"/>
  <c r="CL529" i="1"/>
  <c r="CE530" i="1"/>
  <c r="CG530" i="1"/>
  <c r="CL530" i="1"/>
  <c r="CE531" i="1"/>
  <c r="CG531" i="1"/>
  <c r="CL531" i="1"/>
  <c r="CE532" i="1"/>
  <c r="CG532" i="1"/>
  <c r="CL532" i="1"/>
  <c r="CE533" i="1"/>
  <c r="CG533" i="1"/>
  <c r="CL533" i="1"/>
  <c r="CE534" i="1"/>
  <c r="CG534" i="1"/>
  <c r="CL534" i="1"/>
  <c r="CE535" i="1"/>
  <c r="CG535" i="1"/>
  <c r="CL535" i="1"/>
  <c r="CE536" i="1"/>
  <c r="CG536" i="1"/>
  <c r="CL536" i="1"/>
  <c r="CE537" i="1"/>
  <c r="CG537" i="1"/>
  <c r="CL537" i="1"/>
  <c r="CE538" i="1"/>
  <c r="CG538" i="1"/>
  <c r="CL538" i="1"/>
  <c r="CE539" i="1"/>
  <c r="CG539" i="1"/>
  <c r="CL539" i="1"/>
  <c r="CE540" i="1"/>
  <c r="CG540" i="1"/>
  <c r="CL540" i="1"/>
  <c r="CE541" i="1"/>
  <c r="CG541" i="1"/>
  <c r="CL541" i="1"/>
  <c r="CE542" i="1"/>
  <c r="CG542" i="1"/>
  <c r="CL542" i="1"/>
  <c r="CE543" i="1"/>
  <c r="CG543" i="1"/>
  <c r="CL543" i="1"/>
  <c r="CE544" i="1"/>
  <c r="CG544" i="1"/>
  <c r="CL544" i="1"/>
  <c r="CE545" i="1"/>
  <c r="CG545" i="1"/>
  <c r="CL545" i="1"/>
  <c r="CE546" i="1"/>
  <c r="CG546" i="1"/>
  <c r="CL546" i="1"/>
  <c r="CE547" i="1"/>
  <c r="CG547" i="1"/>
  <c r="CL547" i="1"/>
  <c r="CE548" i="1"/>
  <c r="CG548" i="1"/>
  <c r="CL548" i="1"/>
  <c r="CE549" i="1"/>
  <c r="CG549" i="1"/>
  <c r="CL549" i="1"/>
  <c r="CE550" i="1"/>
  <c r="CG550" i="1"/>
  <c r="CL550" i="1"/>
  <c r="CE551" i="1"/>
  <c r="CG551" i="1"/>
  <c r="CL551" i="1"/>
  <c r="CE552" i="1"/>
  <c r="CG552" i="1"/>
  <c r="CL552" i="1"/>
  <c r="CE553" i="1"/>
  <c r="CG553" i="1"/>
  <c r="CL553" i="1"/>
  <c r="CE554" i="1"/>
  <c r="CG554" i="1"/>
  <c r="CL554" i="1"/>
  <c r="CE555" i="1"/>
  <c r="CG555" i="1"/>
  <c r="CL555" i="1"/>
  <c r="CE556" i="1"/>
  <c r="CG556" i="1"/>
  <c r="CL556" i="1"/>
  <c r="CE557" i="1"/>
  <c r="CG557" i="1"/>
  <c r="CL557" i="1"/>
  <c r="CE558" i="1"/>
  <c r="CG558" i="1"/>
  <c r="CL558" i="1"/>
  <c r="CE559" i="1"/>
  <c r="CG559" i="1"/>
  <c r="CL559" i="1"/>
  <c r="CE560" i="1"/>
  <c r="CG560" i="1"/>
  <c r="CL560" i="1"/>
  <c r="CE561" i="1"/>
  <c r="CG561" i="1"/>
  <c r="CL561" i="1"/>
  <c r="CE562" i="1"/>
  <c r="CG562" i="1"/>
  <c r="CL562" i="1"/>
  <c r="CE563" i="1"/>
  <c r="CG563" i="1"/>
  <c r="CL563" i="1"/>
  <c r="CE564" i="1"/>
  <c r="CG564" i="1"/>
  <c r="CL564" i="1"/>
  <c r="CE565" i="1"/>
  <c r="CG565" i="1"/>
  <c r="CL565" i="1"/>
  <c r="CE566" i="1"/>
  <c r="CG566" i="1"/>
  <c r="CL566" i="1"/>
  <c r="CE567" i="1"/>
  <c r="CG567" i="1"/>
  <c r="CL567" i="1"/>
  <c r="CE568" i="1"/>
  <c r="CG568" i="1"/>
  <c r="CL568" i="1"/>
  <c r="CE569" i="1"/>
  <c r="CG569" i="1"/>
  <c r="CL569" i="1"/>
  <c r="CE570" i="1"/>
  <c r="CG570" i="1"/>
  <c r="CL570" i="1"/>
  <c r="CE571" i="1"/>
  <c r="CG571" i="1"/>
  <c r="CL571" i="1"/>
  <c r="CE572" i="1"/>
  <c r="CG572" i="1"/>
  <c r="CL572" i="1"/>
  <c r="CE573" i="1"/>
  <c r="CG573" i="1"/>
  <c r="CL573" i="1"/>
  <c r="CE574" i="1"/>
  <c r="CG574" i="1"/>
  <c r="CL574" i="1"/>
  <c r="CE575" i="1"/>
  <c r="CG575" i="1"/>
  <c r="CL575" i="1"/>
  <c r="CE576" i="1"/>
  <c r="CG576" i="1"/>
  <c r="CL576" i="1"/>
  <c r="CE577" i="1"/>
  <c r="CG577" i="1"/>
  <c r="CL577" i="1"/>
  <c r="CE578" i="1"/>
  <c r="CG578" i="1"/>
  <c r="CL578" i="1"/>
  <c r="CE579" i="1"/>
  <c r="CG579" i="1"/>
  <c r="CL579" i="1"/>
  <c r="CE580" i="1"/>
  <c r="CG580" i="1"/>
  <c r="CL580" i="1"/>
  <c r="CE581" i="1"/>
  <c r="CG581" i="1"/>
  <c r="CL581" i="1"/>
  <c r="CE582" i="1"/>
  <c r="CG582" i="1"/>
  <c r="CL582" i="1"/>
  <c r="CE583" i="1"/>
  <c r="CG583" i="1"/>
  <c r="CL583" i="1"/>
  <c r="CE584" i="1"/>
  <c r="CG584" i="1"/>
  <c r="CL584" i="1"/>
  <c r="CE585" i="1"/>
  <c r="CG585" i="1"/>
  <c r="CL585" i="1"/>
  <c r="CE586" i="1"/>
  <c r="CG586" i="1"/>
  <c r="CL586" i="1"/>
  <c r="CE587" i="1"/>
  <c r="CG587" i="1"/>
  <c r="CL587" i="1"/>
  <c r="CE588" i="1"/>
  <c r="CG588" i="1"/>
  <c r="CL588" i="1"/>
  <c r="CE589" i="1"/>
  <c r="CG589" i="1"/>
  <c r="CL589" i="1"/>
  <c r="CE590" i="1"/>
  <c r="CG590" i="1"/>
  <c r="CL590" i="1"/>
  <c r="CE591" i="1"/>
  <c r="CG591" i="1"/>
  <c r="CL591" i="1"/>
  <c r="CE592" i="1"/>
  <c r="CG592" i="1"/>
  <c r="CL592" i="1"/>
  <c r="CE593" i="1"/>
  <c r="CG593" i="1"/>
  <c r="CL593" i="1"/>
  <c r="CE594" i="1"/>
  <c r="CG594" i="1"/>
  <c r="CL594" i="1"/>
  <c r="CE595" i="1"/>
  <c r="CG595" i="1"/>
  <c r="CL595" i="1"/>
  <c r="CE596" i="1"/>
  <c r="CG596" i="1"/>
  <c r="CL596" i="1"/>
  <c r="CE597" i="1"/>
  <c r="CG597" i="1"/>
  <c r="CL597" i="1"/>
  <c r="CE598" i="1"/>
  <c r="CG598" i="1"/>
  <c r="CL598" i="1"/>
  <c r="CE599" i="1"/>
  <c r="CG599" i="1"/>
  <c r="CL599" i="1"/>
  <c r="CE600" i="1"/>
  <c r="CG600" i="1"/>
  <c r="CL600" i="1"/>
  <c r="CE601" i="1"/>
  <c r="CG601" i="1"/>
  <c r="CL601" i="1"/>
  <c r="CE602" i="1"/>
  <c r="CG602" i="1"/>
  <c r="CL602" i="1"/>
  <c r="CE603" i="1"/>
  <c r="CG603" i="1"/>
  <c r="CL603" i="1"/>
  <c r="CE604" i="1"/>
  <c r="CG604" i="1"/>
  <c r="CL604" i="1"/>
  <c r="CE605" i="1"/>
  <c r="CG605" i="1"/>
  <c r="CL605" i="1"/>
  <c r="CE606" i="1"/>
  <c r="CG606" i="1"/>
  <c r="CL606" i="1"/>
  <c r="CE607" i="1"/>
  <c r="CG607" i="1"/>
  <c r="CL607" i="1"/>
  <c r="CE608" i="1"/>
  <c r="CG608" i="1"/>
  <c r="CL608" i="1"/>
  <c r="CE609" i="1"/>
  <c r="CG609" i="1"/>
  <c r="CL609" i="1"/>
  <c r="CE610" i="1"/>
  <c r="CG610" i="1"/>
  <c r="CL610" i="1"/>
  <c r="CE611" i="1"/>
  <c r="CG611" i="1"/>
  <c r="CL611" i="1"/>
  <c r="CE612" i="1"/>
  <c r="CG612" i="1"/>
  <c r="CL612" i="1"/>
  <c r="CE613" i="1"/>
  <c r="CG613" i="1"/>
  <c r="CL613" i="1"/>
  <c r="CE614" i="1"/>
  <c r="CG614" i="1"/>
  <c r="CL614" i="1"/>
  <c r="CE615" i="1"/>
  <c r="CG615" i="1"/>
  <c r="CL615" i="1"/>
  <c r="CE616" i="1"/>
  <c r="CG616" i="1"/>
  <c r="CL616" i="1"/>
  <c r="CE617" i="1"/>
  <c r="CG617" i="1"/>
  <c r="CL617" i="1"/>
  <c r="CE618" i="1"/>
  <c r="CG618" i="1"/>
  <c r="CL618" i="1"/>
  <c r="CE619" i="1"/>
  <c r="CG619" i="1"/>
  <c r="CL619" i="1"/>
  <c r="CE620" i="1"/>
  <c r="CG620" i="1"/>
  <c r="CL620" i="1"/>
  <c r="CE621" i="1"/>
  <c r="CG621" i="1"/>
  <c r="CL621" i="1"/>
  <c r="CE622" i="1"/>
  <c r="CG622" i="1"/>
  <c r="CL622" i="1"/>
  <c r="CE623" i="1"/>
  <c r="CG623" i="1"/>
  <c r="CL623" i="1"/>
  <c r="CE624" i="1"/>
  <c r="CG624" i="1"/>
  <c r="CL624" i="1"/>
  <c r="CE625" i="1"/>
  <c r="CG625" i="1"/>
  <c r="CL625" i="1"/>
  <c r="CE626" i="1"/>
  <c r="CG626" i="1"/>
  <c r="CL626" i="1"/>
  <c r="CE627" i="1"/>
  <c r="CG627" i="1"/>
  <c r="CL627" i="1"/>
  <c r="CE628" i="1"/>
  <c r="CG628" i="1"/>
  <c r="CL628" i="1"/>
  <c r="CE629" i="1"/>
  <c r="CG629" i="1"/>
  <c r="CL629" i="1"/>
  <c r="CE630" i="1"/>
  <c r="CG630" i="1"/>
  <c r="CL630" i="1"/>
  <c r="CE631" i="1"/>
  <c r="CG631" i="1"/>
  <c r="CL631" i="1"/>
  <c r="CE632" i="1"/>
  <c r="CG632" i="1"/>
  <c r="CL632" i="1"/>
  <c r="CE633" i="1"/>
  <c r="CG633" i="1"/>
  <c r="CL633" i="1"/>
  <c r="CE634" i="1"/>
  <c r="CG634" i="1"/>
  <c r="CL634" i="1"/>
  <c r="CE635" i="1"/>
  <c r="CG635" i="1"/>
  <c r="CL635" i="1"/>
  <c r="CE636" i="1"/>
  <c r="CG636" i="1"/>
  <c r="CL636" i="1"/>
  <c r="CE637" i="1"/>
  <c r="CG637" i="1"/>
  <c r="CL637" i="1"/>
  <c r="CE638" i="1"/>
  <c r="CG638" i="1"/>
  <c r="CL638" i="1"/>
  <c r="CE639" i="1"/>
  <c r="CG639" i="1"/>
  <c r="CL639" i="1"/>
  <c r="CE640" i="1"/>
  <c r="CG640" i="1"/>
  <c r="CL640" i="1"/>
  <c r="CE641" i="1"/>
  <c r="CG641" i="1"/>
  <c r="CL641" i="1"/>
  <c r="CE642" i="1"/>
  <c r="CG642" i="1"/>
  <c r="CL642" i="1"/>
  <c r="CE643" i="1"/>
  <c r="CG643" i="1"/>
  <c r="CL643" i="1"/>
  <c r="CE644" i="1"/>
  <c r="CG644" i="1"/>
  <c r="CL644" i="1"/>
  <c r="CE645" i="1"/>
  <c r="CG645" i="1"/>
  <c r="CL645" i="1"/>
  <c r="CE646" i="1"/>
  <c r="CG646" i="1"/>
  <c r="CL646" i="1"/>
  <c r="CE647" i="1"/>
  <c r="CG647" i="1"/>
  <c r="CL647" i="1"/>
  <c r="CE648" i="1"/>
  <c r="CG648" i="1"/>
  <c r="CL648" i="1"/>
  <c r="CE649" i="1"/>
  <c r="CG649" i="1"/>
  <c r="CL649" i="1"/>
  <c r="CE650" i="1"/>
  <c r="CG650" i="1"/>
  <c r="CL650" i="1"/>
  <c r="CE651" i="1"/>
  <c r="CG651" i="1"/>
  <c r="CL651" i="1"/>
  <c r="CE652" i="1"/>
  <c r="CG652" i="1"/>
  <c r="CL652" i="1"/>
  <c r="CE653" i="1"/>
  <c r="CG653" i="1"/>
  <c r="CL653" i="1"/>
  <c r="CE654" i="1"/>
  <c r="CG654" i="1"/>
  <c r="CL654" i="1"/>
  <c r="CE655" i="1"/>
  <c r="CG655" i="1"/>
  <c r="CL655" i="1"/>
  <c r="CE656" i="1"/>
  <c r="CG656" i="1"/>
  <c r="CL656" i="1"/>
  <c r="CE657" i="1"/>
  <c r="CG657" i="1"/>
  <c r="CL657" i="1"/>
  <c r="CE658" i="1"/>
  <c r="CG658" i="1"/>
  <c r="CL658" i="1"/>
  <c r="CE659" i="1"/>
  <c r="CG659" i="1"/>
  <c r="CL659" i="1"/>
  <c r="CE660" i="1"/>
  <c r="CG660" i="1"/>
  <c r="CL660" i="1"/>
  <c r="CE661" i="1"/>
  <c r="CG661" i="1"/>
  <c r="CL661" i="1"/>
  <c r="CE662" i="1"/>
  <c r="CG662" i="1"/>
  <c r="CL662" i="1"/>
  <c r="CE663" i="1"/>
  <c r="CG663" i="1"/>
  <c r="CL663" i="1"/>
  <c r="CE664" i="1"/>
  <c r="CG664" i="1"/>
  <c r="CL664" i="1"/>
  <c r="CE665" i="1"/>
  <c r="CG665" i="1"/>
  <c r="CL665" i="1"/>
  <c r="CE666" i="1"/>
  <c r="CG666" i="1"/>
  <c r="CL666" i="1"/>
  <c r="CE667" i="1"/>
  <c r="CG667" i="1"/>
  <c r="CL667" i="1"/>
  <c r="CE668" i="1"/>
  <c r="CG668" i="1"/>
  <c r="CL668" i="1"/>
  <c r="CE669" i="1"/>
  <c r="CG669" i="1"/>
  <c r="CL669" i="1"/>
  <c r="CE670" i="1"/>
  <c r="CG670" i="1"/>
  <c r="CL670" i="1"/>
  <c r="CE671" i="1"/>
  <c r="CG671" i="1"/>
  <c r="CL671" i="1"/>
  <c r="CE672" i="1"/>
  <c r="CG672" i="1"/>
  <c r="CL672" i="1"/>
  <c r="CE673" i="1"/>
  <c r="CG673" i="1"/>
  <c r="CL673" i="1"/>
  <c r="CE674" i="1"/>
  <c r="CG674" i="1"/>
  <c r="CL674" i="1"/>
  <c r="CE675" i="1"/>
  <c r="CG675" i="1"/>
  <c r="CL675" i="1"/>
  <c r="CE676" i="1"/>
  <c r="CG676" i="1"/>
  <c r="CL676" i="1"/>
  <c r="CE677" i="1"/>
  <c r="CG677" i="1"/>
  <c r="CL677" i="1"/>
  <c r="CE678" i="1"/>
  <c r="CG678" i="1"/>
  <c r="CL678" i="1"/>
  <c r="CE679" i="1"/>
  <c r="CG679" i="1"/>
  <c r="CL679" i="1"/>
  <c r="CE680" i="1"/>
  <c r="CG680" i="1"/>
  <c r="CL680" i="1"/>
  <c r="CE681" i="1"/>
  <c r="CG681" i="1"/>
  <c r="CL681" i="1"/>
  <c r="CE682" i="1"/>
  <c r="CG682" i="1"/>
  <c r="CL682" i="1"/>
  <c r="CE683" i="1"/>
  <c r="CG683" i="1"/>
  <c r="CL683" i="1"/>
  <c r="CE684" i="1"/>
  <c r="CG684" i="1"/>
  <c r="CL684" i="1"/>
  <c r="CE685" i="1"/>
  <c r="CG685" i="1"/>
  <c r="CL685" i="1"/>
  <c r="CE686" i="1"/>
  <c r="CG686" i="1"/>
  <c r="CL686" i="1"/>
  <c r="CE687" i="1"/>
  <c r="CG687" i="1"/>
  <c r="CL687" i="1"/>
  <c r="CE688" i="1"/>
  <c r="CG688" i="1"/>
  <c r="CL688" i="1"/>
  <c r="CE689" i="1"/>
  <c r="CG689" i="1"/>
  <c r="CL689" i="1"/>
  <c r="CE690" i="1"/>
  <c r="CG690" i="1"/>
  <c r="CL690" i="1"/>
  <c r="CE691" i="1"/>
  <c r="CG691" i="1"/>
  <c r="CL691" i="1"/>
  <c r="CE692" i="1"/>
  <c r="CG692" i="1"/>
  <c r="CL692" i="1"/>
  <c r="CE693" i="1"/>
  <c r="CG693" i="1"/>
  <c r="CL693" i="1"/>
  <c r="CE694" i="1"/>
  <c r="CG694" i="1"/>
  <c r="CL694" i="1"/>
  <c r="CE695" i="1"/>
  <c r="CG695" i="1"/>
  <c r="CL695" i="1"/>
  <c r="CE696" i="1"/>
  <c r="CG696" i="1"/>
  <c r="CL696" i="1"/>
  <c r="CE697" i="1"/>
  <c r="CG697" i="1"/>
  <c r="CL697" i="1"/>
  <c r="CE698" i="1"/>
  <c r="CG698" i="1"/>
  <c r="CL698" i="1"/>
  <c r="CE699" i="1"/>
  <c r="CG699" i="1"/>
  <c r="CL699" i="1"/>
  <c r="CE700" i="1"/>
  <c r="CG700" i="1"/>
  <c r="CL700" i="1"/>
  <c r="CE701" i="1"/>
  <c r="CG701" i="1"/>
  <c r="CL701" i="1"/>
  <c r="CE702" i="1"/>
  <c r="CG702" i="1"/>
  <c r="CL702" i="1"/>
  <c r="CE703" i="1"/>
  <c r="CG703" i="1"/>
  <c r="CL703" i="1"/>
  <c r="CE704" i="1"/>
  <c r="CG704" i="1"/>
  <c r="CL704" i="1"/>
  <c r="CE705" i="1"/>
  <c r="CG705" i="1"/>
  <c r="CL705" i="1"/>
  <c r="CE706" i="1"/>
  <c r="CG706" i="1"/>
  <c r="CL706" i="1"/>
  <c r="CE707" i="1"/>
  <c r="CG707" i="1"/>
  <c r="CL707" i="1"/>
  <c r="CE708" i="1"/>
  <c r="CG708" i="1"/>
  <c r="CL708" i="1"/>
  <c r="CE709" i="1"/>
  <c r="CG709" i="1"/>
  <c r="CL709" i="1"/>
  <c r="CE710" i="1"/>
  <c r="CG710" i="1"/>
  <c r="CL710" i="1"/>
  <c r="CE711" i="1"/>
  <c r="CG711" i="1"/>
  <c r="CL711" i="1"/>
  <c r="CE712" i="1"/>
  <c r="CG712" i="1"/>
  <c r="CL712" i="1"/>
  <c r="CE713" i="1"/>
  <c r="CG713" i="1"/>
  <c r="CL713" i="1"/>
  <c r="CE714" i="1"/>
  <c r="CG714" i="1"/>
  <c r="CL714" i="1"/>
  <c r="CE715" i="1"/>
  <c r="CG715" i="1"/>
  <c r="CL715" i="1"/>
  <c r="CE716" i="1"/>
  <c r="CG716" i="1"/>
  <c r="CL716" i="1"/>
  <c r="CE717" i="1"/>
  <c r="CG717" i="1"/>
  <c r="CL717" i="1"/>
  <c r="CE718" i="1"/>
  <c r="CG718" i="1"/>
  <c r="CL718" i="1"/>
  <c r="CE719" i="1"/>
  <c r="CG719" i="1"/>
  <c r="CL719" i="1"/>
  <c r="CE720" i="1"/>
  <c r="CG720" i="1"/>
  <c r="CL720" i="1"/>
  <c r="CE721" i="1"/>
  <c r="CG721" i="1"/>
  <c r="CL721" i="1"/>
  <c r="CE722" i="1"/>
  <c r="CG722" i="1"/>
  <c r="CL722" i="1"/>
  <c r="CE723" i="1"/>
  <c r="CG723" i="1"/>
  <c r="CL723" i="1"/>
  <c r="CE724" i="1"/>
  <c r="CG724" i="1"/>
  <c r="CL724" i="1"/>
  <c r="CE725" i="1"/>
  <c r="CG725" i="1"/>
  <c r="CL725" i="1"/>
  <c r="CE726" i="1"/>
  <c r="CG726" i="1"/>
  <c r="CL726" i="1"/>
  <c r="CE727" i="1"/>
  <c r="CG727" i="1"/>
  <c r="CL727" i="1"/>
  <c r="CE728" i="1"/>
  <c r="CG728" i="1"/>
  <c r="CL728" i="1"/>
  <c r="CE729" i="1"/>
  <c r="CG729" i="1"/>
  <c r="CL729" i="1"/>
  <c r="CE730" i="1"/>
  <c r="CG730" i="1"/>
  <c r="CL730" i="1"/>
  <c r="CE731" i="1"/>
  <c r="CG731" i="1"/>
  <c r="CL731" i="1"/>
  <c r="CE732" i="1"/>
  <c r="CG732" i="1"/>
  <c r="CL732" i="1"/>
  <c r="CE733" i="1"/>
  <c r="CG733" i="1"/>
  <c r="CL733" i="1"/>
  <c r="CE734" i="1"/>
  <c r="CG734" i="1"/>
  <c r="CL734" i="1"/>
  <c r="CE735" i="1"/>
  <c r="CG735" i="1"/>
  <c r="CL735" i="1"/>
  <c r="CE736" i="1"/>
  <c r="CG736" i="1"/>
  <c r="CL736" i="1"/>
  <c r="CE737" i="1"/>
  <c r="CG737" i="1"/>
  <c r="CL737" i="1"/>
  <c r="CE738" i="1"/>
  <c r="CG738" i="1"/>
  <c r="CL738" i="1"/>
  <c r="CE739" i="1"/>
  <c r="CG739" i="1"/>
  <c r="CL739" i="1"/>
  <c r="CE740" i="1"/>
  <c r="CG740" i="1"/>
  <c r="CL740" i="1"/>
  <c r="CE741" i="1"/>
  <c r="CG741" i="1"/>
  <c r="CL741" i="1"/>
  <c r="CE742" i="1"/>
  <c r="CG742" i="1"/>
  <c r="CL742" i="1"/>
  <c r="CE743" i="1"/>
  <c r="CG743" i="1"/>
  <c r="CL743" i="1"/>
  <c r="CE744" i="1"/>
  <c r="CG744" i="1"/>
  <c r="CL744" i="1"/>
  <c r="CE745" i="1"/>
  <c r="CG745" i="1"/>
  <c r="CL745" i="1"/>
  <c r="CE746" i="1"/>
  <c r="CG746" i="1"/>
  <c r="CL746" i="1"/>
  <c r="CE747" i="1"/>
  <c r="CG747" i="1"/>
  <c r="CL747" i="1"/>
  <c r="CE748" i="1"/>
  <c r="CG748" i="1"/>
  <c r="CL748" i="1"/>
  <c r="CE749" i="1"/>
  <c r="CG749" i="1"/>
  <c r="CL749" i="1"/>
  <c r="CE750" i="1"/>
  <c r="CG750" i="1"/>
  <c r="CL750" i="1"/>
  <c r="CE751" i="1"/>
  <c r="CG751" i="1"/>
  <c r="CL751" i="1"/>
  <c r="CE752" i="1"/>
  <c r="CG752" i="1"/>
  <c r="CL752" i="1"/>
  <c r="CE753" i="1"/>
  <c r="CG753" i="1"/>
  <c r="CL753" i="1"/>
  <c r="CE754" i="1"/>
  <c r="CG754" i="1"/>
  <c r="CL754" i="1"/>
  <c r="CE755" i="1"/>
  <c r="CG755" i="1"/>
  <c r="CL755" i="1"/>
  <c r="CE756" i="1"/>
  <c r="CG756" i="1"/>
  <c r="CL756" i="1"/>
  <c r="CE757" i="1"/>
  <c r="CG757" i="1"/>
  <c r="CL757" i="1"/>
  <c r="CE758" i="1"/>
  <c r="CG758" i="1"/>
  <c r="CL758" i="1"/>
  <c r="CE759" i="1"/>
  <c r="CG759" i="1"/>
  <c r="CL759" i="1"/>
  <c r="CE760" i="1"/>
  <c r="CG760" i="1"/>
  <c r="CL760" i="1"/>
  <c r="CE761" i="1"/>
  <c r="CG761" i="1"/>
  <c r="CL761" i="1"/>
  <c r="CE762" i="1"/>
  <c r="CG762" i="1"/>
  <c r="CL762" i="1"/>
  <c r="CE763" i="1"/>
  <c r="CG763" i="1"/>
  <c r="CL763" i="1"/>
  <c r="CE764" i="1"/>
  <c r="CG764" i="1"/>
  <c r="CL764" i="1"/>
  <c r="CE765" i="1"/>
  <c r="CG765" i="1"/>
  <c r="CL765" i="1"/>
  <c r="CE766" i="1"/>
  <c r="CG766" i="1"/>
  <c r="CL766" i="1"/>
  <c r="CE767" i="1"/>
  <c r="CG767" i="1"/>
  <c r="CL767" i="1"/>
  <c r="CE768" i="1"/>
  <c r="CG768" i="1"/>
  <c r="CL768" i="1"/>
  <c r="CE769" i="1"/>
  <c r="CG769" i="1"/>
  <c r="CL769" i="1"/>
  <c r="CE770" i="1"/>
  <c r="CG770" i="1"/>
  <c r="CL770" i="1"/>
  <c r="CE771" i="1"/>
  <c r="CG771" i="1"/>
  <c r="CL771" i="1"/>
  <c r="CE772" i="1"/>
  <c r="CG772" i="1"/>
  <c r="CL772" i="1"/>
  <c r="CE773" i="1"/>
  <c r="CG773" i="1"/>
  <c r="CL773" i="1"/>
  <c r="CE774" i="1"/>
  <c r="CG774" i="1"/>
  <c r="CL774" i="1"/>
  <c r="CE775" i="1"/>
  <c r="CG775" i="1"/>
  <c r="CL775" i="1"/>
  <c r="CE776" i="1"/>
  <c r="CG776" i="1"/>
  <c r="CL776" i="1"/>
  <c r="CE777" i="1"/>
  <c r="CG777" i="1"/>
  <c r="CL777" i="1"/>
  <c r="CE778" i="1"/>
  <c r="CG778" i="1"/>
  <c r="CL778" i="1"/>
  <c r="CE779" i="1"/>
  <c r="CG779" i="1"/>
  <c r="CL779" i="1"/>
  <c r="CE780" i="1"/>
  <c r="CG780" i="1"/>
  <c r="CL780" i="1"/>
  <c r="CE781" i="1"/>
  <c r="CG781" i="1"/>
  <c r="CL781" i="1"/>
  <c r="CE782" i="1"/>
  <c r="CG782" i="1"/>
  <c r="CL782" i="1"/>
  <c r="CE783" i="1"/>
  <c r="CG783" i="1"/>
  <c r="CL783" i="1"/>
  <c r="CE784" i="1"/>
  <c r="CG784" i="1"/>
  <c r="CL784" i="1"/>
  <c r="CE785" i="1"/>
  <c r="CG785" i="1"/>
  <c r="CL785" i="1"/>
  <c r="CE786" i="1"/>
  <c r="CG786" i="1"/>
  <c r="CL786" i="1"/>
  <c r="CE787" i="1"/>
  <c r="CG787" i="1"/>
  <c r="CL787" i="1"/>
  <c r="CE788" i="1"/>
  <c r="CG788" i="1"/>
  <c r="CL788" i="1"/>
  <c r="CE789" i="1"/>
  <c r="CG789" i="1"/>
  <c r="CL789" i="1"/>
  <c r="CE790" i="1"/>
  <c r="CG790" i="1"/>
  <c r="CL790" i="1"/>
  <c r="CE791" i="1"/>
  <c r="CG791" i="1"/>
  <c r="CL791" i="1"/>
  <c r="CE792" i="1"/>
  <c r="CG792" i="1"/>
  <c r="CL792" i="1"/>
  <c r="CE793" i="1"/>
  <c r="CG793" i="1"/>
  <c r="CL793" i="1"/>
  <c r="CE794" i="1"/>
  <c r="CG794" i="1"/>
  <c r="CL794" i="1"/>
  <c r="CE795" i="1"/>
  <c r="CG795" i="1"/>
  <c r="CL795" i="1"/>
  <c r="CE796" i="1"/>
  <c r="CG796" i="1"/>
  <c r="CL796" i="1"/>
  <c r="CE797" i="1"/>
  <c r="CG797" i="1"/>
  <c r="CL797" i="1"/>
  <c r="CE798" i="1"/>
  <c r="CG798" i="1"/>
  <c r="CL798" i="1"/>
  <c r="CE799" i="1"/>
  <c r="CG799" i="1"/>
  <c r="CL799" i="1"/>
  <c r="CE800" i="1"/>
  <c r="CG800" i="1"/>
  <c r="CL800" i="1"/>
  <c r="CE801" i="1"/>
  <c r="CG801" i="1"/>
  <c r="CL801" i="1"/>
  <c r="CE802" i="1"/>
  <c r="CG802" i="1"/>
  <c r="CL802" i="1"/>
  <c r="CE803" i="1"/>
  <c r="CG803" i="1"/>
  <c r="CL803" i="1"/>
  <c r="CE804" i="1"/>
  <c r="CG804" i="1"/>
  <c r="CL804" i="1"/>
  <c r="CE805" i="1"/>
  <c r="CG805" i="1"/>
  <c r="CL805" i="1"/>
  <c r="CE806" i="1"/>
  <c r="CG806" i="1"/>
  <c r="CL806" i="1"/>
  <c r="CE807" i="1"/>
  <c r="CG807" i="1"/>
  <c r="CL807" i="1"/>
  <c r="CE808" i="1"/>
  <c r="CG808" i="1"/>
  <c r="CL808" i="1"/>
  <c r="CE809" i="1"/>
  <c r="CG809" i="1"/>
  <c r="CL809" i="1"/>
  <c r="CE810" i="1"/>
  <c r="CG810" i="1"/>
  <c r="CL810" i="1"/>
  <c r="CE811" i="1"/>
  <c r="CG811" i="1"/>
  <c r="CL811" i="1"/>
  <c r="CE812" i="1"/>
  <c r="CG812" i="1"/>
  <c r="CL812" i="1"/>
  <c r="CE813" i="1"/>
  <c r="CG813" i="1"/>
  <c r="CL813" i="1"/>
  <c r="CE814" i="1"/>
  <c r="CG814" i="1"/>
  <c r="CL814" i="1"/>
  <c r="CE815" i="1"/>
  <c r="CG815" i="1"/>
  <c r="CL815" i="1"/>
  <c r="CE816" i="1"/>
  <c r="CG816" i="1"/>
  <c r="CL816" i="1"/>
  <c r="CE817" i="1"/>
  <c r="CG817" i="1"/>
  <c r="CL817" i="1"/>
  <c r="CE818" i="1"/>
  <c r="CG818" i="1"/>
  <c r="CL818" i="1"/>
  <c r="CE819" i="1"/>
  <c r="CG819" i="1"/>
  <c r="CL819" i="1"/>
  <c r="CE820" i="1"/>
  <c r="CG820" i="1"/>
  <c r="CL820" i="1"/>
  <c r="CE821" i="1"/>
  <c r="CG821" i="1"/>
  <c r="CL821" i="1"/>
  <c r="CE822" i="1"/>
  <c r="CG822" i="1"/>
  <c r="CL822" i="1"/>
  <c r="CE823" i="1"/>
  <c r="CG823" i="1"/>
  <c r="CL823" i="1"/>
  <c r="CE824" i="1"/>
  <c r="CG824" i="1"/>
  <c r="CL824" i="1"/>
  <c r="CE825" i="1"/>
  <c r="CG825" i="1"/>
  <c r="CL825" i="1"/>
  <c r="CE826" i="1"/>
  <c r="CG826" i="1"/>
  <c r="CL826" i="1"/>
  <c r="CE827" i="1"/>
  <c r="CG827" i="1"/>
  <c r="CL827" i="1"/>
  <c r="CE828" i="1"/>
  <c r="CG828" i="1"/>
  <c r="CL828" i="1"/>
  <c r="CE829" i="1"/>
  <c r="CG829" i="1"/>
  <c r="CL829" i="1"/>
  <c r="CE830" i="1"/>
  <c r="CG830" i="1"/>
  <c r="CL830" i="1"/>
  <c r="CE831" i="1"/>
  <c r="CG831" i="1"/>
  <c r="CL831" i="1"/>
  <c r="CE832" i="1"/>
  <c r="CG832" i="1"/>
  <c r="CL832" i="1"/>
  <c r="CE833" i="1"/>
  <c r="CG833" i="1"/>
  <c r="CL833" i="1"/>
  <c r="CE834" i="1"/>
  <c r="CG834" i="1"/>
  <c r="CL834" i="1"/>
  <c r="CE835" i="1"/>
  <c r="CG835" i="1"/>
  <c r="CL835" i="1"/>
  <c r="CE836" i="1"/>
  <c r="CG836" i="1"/>
  <c r="CL836" i="1"/>
  <c r="CE837" i="1"/>
  <c r="CG837" i="1"/>
  <c r="CL837" i="1"/>
  <c r="CE838" i="1"/>
  <c r="CG838" i="1"/>
  <c r="CL838" i="1"/>
  <c r="CE839" i="1"/>
  <c r="CG839" i="1"/>
  <c r="CL839" i="1"/>
  <c r="CE840" i="1"/>
  <c r="CG840" i="1"/>
  <c r="CL840" i="1"/>
  <c r="CE841" i="1"/>
  <c r="CG841" i="1"/>
  <c r="CL841" i="1"/>
  <c r="CE842" i="1"/>
  <c r="CG842" i="1"/>
  <c r="CL842" i="1"/>
  <c r="CE843" i="1"/>
  <c r="CG843" i="1"/>
  <c r="CL843" i="1"/>
  <c r="CE844" i="1"/>
  <c r="CG844" i="1"/>
  <c r="CL844" i="1"/>
  <c r="CE845" i="1"/>
  <c r="CG845" i="1"/>
  <c r="CL845" i="1"/>
  <c r="CE846" i="1"/>
  <c r="CG846" i="1"/>
  <c r="CL846" i="1"/>
  <c r="CE847" i="1"/>
  <c r="CG847" i="1"/>
  <c r="CL847" i="1"/>
  <c r="CE848" i="1"/>
  <c r="CG848" i="1"/>
  <c r="CL848" i="1"/>
  <c r="CE849" i="1"/>
  <c r="CG849" i="1"/>
  <c r="CL849" i="1"/>
  <c r="CE850" i="1"/>
  <c r="CG850" i="1"/>
  <c r="CL850" i="1"/>
  <c r="CE851" i="1"/>
  <c r="CG851" i="1"/>
  <c r="CL851" i="1"/>
  <c r="CE852" i="1"/>
  <c r="CG852" i="1"/>
  <c r="CL852" i="1"/>
  <c r="CE853" i="1"/>
  <c r="CG853" i="1"/>
  <c r="CL853" i="1"/>
  <c r="CE854" i="1"/>
  <c r="CG854" i="1"/>
  <c r="CL854" i="1"/>
  <c r="CE855" i="1"/>
  <c r="CG855" i="1"/>
  <c r="CL855" i="1"/>
  <c r="CE856" i="1"/>
  <c r="CG856" i="1"/>
  <c r="CL856" i="1"/>
  <c r="CE857" i="1"/>
  <c r="CG857" i="1"/>
  <c r="CL857" i="1"/>
  <c r="CE858" i="1"/>
  <c r="CG858" i="1"/>
  <c r="CL858" i="1"/>
  <c r="CE859" i="1"/>
  <c r="CG859" i="1"/>
  <c r="CL859" i="1"/>
  <c r="CE860" i="1"/>
  <c r="CG860" i="1"/>
  <c r="CL860" i="1"/>
  <c r="CE861" i="1"/>
  <c r="CG861" i="1"/>
  <c r="CL861" i="1"/>
  <c r="CE862" i="1"/>
  <c r="CG862" i="1"/>
  <c r="CL862" i="1"/>
  <c r="CE863" i="1"/>
  <c r="CG863" i="1"/>
  <c r="CL863" i="1"/>
  <c r="CE864" i="1"/>
  <c r="CG864" i="1"/>
  <c r="CL864" i="1"/>
  <c r="CE865" i="1"/>
  <c r="CG865" i="1"/>
  <c r="CL865" i="1"/>
  <c r="CE866" i="1"/>
  <c r="CG866" i="1"/>
  <c r="CL866" i="1"/>
  <c r="CE867" i="1"/>
  <c r="CG867" i="1"/>
  <c r="CL867" i="1"/>
  <c r="CE868" i="1"/>
  <c r="CG868" i="1"/>
  <c r="CL868" i="1"/>
  <c r="CE869" i="1"/>
  <c r="CG869" i="1"/>
  <c r="CL869" i="1"/>
  <c r="CE870" i="1"/>
  <c r="CG870" i="1"/>
  <c r="CL870" i="1"/>
  <c r="CE871" i="1"/>
  <c r="CG871" i="1"/>
  <c r="CL871" i="1"/>
  <c r="CE872" i="1"/>
  <c r="CG872" i="1"/>
  <c r="CL872" i="1"/>
  <c r="CE873" i="1"/>
  <c r="CG873" i="1"/>
  <c r="CL873" i="1"/>
  <c r="CE874" i="1"/>
  <c r="CG874" i="1"/>
  <c r="CL874" i="1"/>
  <c r="CE875" i="1"/>
  <c r="CG875" i="1"/>
  <c r="CL875" i="1"/>
  <c r="CE876" i="1"/>
  <c r="CG876" i="1"/>
  <c r="CL876" i="1"/>
  <c r="CE877" i="1"/>
  <c r="CG877" i="1"/>
  <c r="CL877" i="1"/>
  <c r="CE878" i="1"/>
  <c r="CG878" i="1"/>
  <c r="CL878" i="1"/>
  <c r="CE879" i="1"/>
  <c r="CG879" i="1"/>
  <c r="CL879" i="1"/>
  <c r="CE880" i="1"/>
  <c r="CG880" i="1"/>
  <c r="CL880" i="1"/>
  <c r="CE881" i="1"/>
  <c r="CG881" i="1"/>
  <c r="CL881" i="1"/>
  <c r="CE882" i="1"/>
  <c r="CG882" i="1"/>
  <c r="CL882" i="1"/>
  <c r="CE883" i="1"/>
  <c r="CG883" i="1"/>
  <c r="CL883" i="1"/>
  <c r="CE884" i="1"/>
  <c r="CG884" i="1"/>
  <c r="CL884" i="1"/>
  <c r="CE885" i="1"/>
  <c r="CG885" i="1"/>
  <c r="CL885" i="1"/>
  <c r="CE886" i="1"/>
  <c r="CG886" i="1"/>
  <c r="CL886" i="1"/>
  <c r="CE887" i="1"/>
  <c r="CG887" i="1"/>
  <c r="CL887" i="1"/>
  <c r="CE888" i="1"/>
  <c r="CG888" i="1"/>
  <c r="CL888" i="1"/>
  <c r="CE889" i="1"/>
  <c r="CG889" i="1"/>
  <c r="CL889" i="1"/>
  <c r="CE890" i="1"/>
  <c r="CG890" i="1"/>
  <c r="CL890" i="1"/>
  <c r="CE891" i="1"/>
  <c r="CG891" i="1"/>
  <c r="CL891" i="1"/>
  <c r="CE892" i="1"/>
  <c r="CG892" i="1"/>
  <c r="CL892" i="1"/>
  <c r="CE893" i="1"/>
  <c r="CG893" i="1"/>
  <c r="CL893" i="1"/>
  <c r="CE894" i="1"/>
  <c r="CG894" i="1"/>
  <c r="CL894" i="1"/>
  <c r="CE895" i="1"/>
  <c r="CG895" i="1"/>
  <c r="CL895" i="1"/>
  <c r="CE896" i="1"/>
  <c r="CG896" i="1"/>
  <c r="CL896" i="1"/>
  <c r="CE897" i="1"/>
  <c r="CG897" i="1"/>
  <c r="CL897" i="1"/>
  <c r="CE898" i="1"/>
  <c r="CG898" i="1"/>
  <c r="CL898" i="1"/>
  <c r="CE899" i="1"/>
  <c r="CG899" i="1"/>
  <c r="CL899" i="1"/>
  <c r="CE900" i="1"/>
  <c r="CG900" i="1"/>
  <c r="CL900" i="1"/>
  <c r="CE901" i="1"/>
  <c r="CG901" i="1"/>
  <c r="CL901" i="1"/>
  <c r="CE902" i="1"/>
  <c r="CG902" i="1"/>
  <c r="CL902" i="1"/>
  <c r="CE903" i="1"/>
  <c r="CG903" i="1"/>
  <c r="CL903" i="1"/>
  <c r="CE904" i="1"/>
  <c r="CG904" i="1"/>
  <c r="CL904" i="1"/>
  <c r="CE905" i="1"/>
  <c r="CG905" i="1"/>
  <c r="CL905" i="1"/>
  <c r="CE906" i="1"/>
  <c r="CG906" i="1"/>
  <c r="CL906" i="1"/>
  <c r="CE907" i="1"/>
  <c r="CG907" i="1"/>
  <c r="CL907" i="1"/>
  <c r="CE908" i="1"/>
  <c r="CG908" i="1"/>
  <c r="CL908" i="1"/>
  <c r="CE909" i="1"/>
  <c r="CG909" i="1"/>
  <c r="CL909" i="1"/>
  <c r="CE910" i="1"/>
  <c r="CG910" i="1"/>
  <c r="CL910" i="1"/>
  <c r="CE911" i="1"/>
  <c r="CG911" i="1"/>
  <c r="CL911" i="1"/>
  <c r="CE912" i="1"/>
  <c r="CG912" i="1"/>
  <c r="CL912" i="1"/>
  <c r="CE913" i="1"/>
  <c r="CG913" i="1"/>
  <c r="CL913" i="1"/>
  <c r="CE914" i="1"/>
  <c r="CG914" i="1"/>
  <c r="CL914" i="1"/>
  <c r="CE915" i="1"/>
  <c r="CG915" i="1"/>
  <c r="CL915" i="1"/>
  <c r="CE916" i="1"/>
  <c r="CG916" i="1"/>
  <c r="CL916" i="1"/>
  <c r="CE917" i="1"/>
  <c r="CG917" i="1"/>
  <c r="CL917" i="1"/>
  <c r="CE918" i="1"/>
  <c r="CG918" i="1"/>
  <c r="CL918" i="1"/>
  <c r="CE919" i="1"/>
  <c r="CG919" i="1"/>
  <c r="CL919" i="1"/>
  <c r="CE920" i="1"/>
  <c r="CG920" i="1"/>
  <c r="CL920" i="1"/>
  <c r="CE921" i="1"/>
  <c r="CG921" i="1"/>
  <c r="CL921" i="1"/>
  <c r="CE922" i="1"/>
  <c r="CG922" i="1"/>
  <c r="CL922" i="1"/>
  <c r="CE923" i="1"/>
  <c r="CG923" i="1"/>
  <c r="CL923" i="1"/>
  <c r="CE924" i="1"/>
  <c r="CG924" i="1"/>
  <c r="CL924" i="1"/>
  <c r="CE925" i="1"/>
  <c r="CG925" i="1"/>
  <c r="CL925" i="1"/>
  <c r="CE926" i="1"/>
  <c r="CG926" i="1"/>
  <c r="CL926" i="1"/>
  <c r="CE927" i="1"/>
  <c r="CG927" i="1"/>
  <c r="CL927" i="1"/>
  <c r="CE928" i="1"/>
  <c r="CG928" i="1"/>
  <c r="CL928" i="1"/>
  <c r="CE929" i="1"/>
  <c r="CG929" i="1"/>
  <c r="CL929" i="1"/>
  <c r="CE930" i="1"/>
  <c r="CG930" i="1"/>
  <c r="CL930" i="1"/>
  <c r="CE931" i="1"/>
  <c r="CG931" i="1"/>
  <c r="CL931" i="1"/>
  <c r="CE932" i="1"/>
  <c r="CG932" i="1"/>
  <c r="CL932" i="1"/>
  <c r="CE933" i="1"/>
  <c r="CG933" i="1"/>
  <c r="CL933" i="1"/>
  <c r="CE934" i="1"/>
  <c r="CG934" i="1"/>
  <c r="CL934" i="1"/>
  <c r="CE935" i="1"/>
  <c r="CG935" i="1"/>
  <c r="CL935" i="1"/>
  <c r="CE936" i="1"/>
  <c r="CG936" i="1"/>
  <c r="CL936" i="1"/>
  <c r="CE937" i="1"/>
  <c r="CG937" i="1"/>
  <c r="CL937" i="1"/>
  <c r="CE938" i="1"/>
  <c r="CG938" i="1"/>
  <c r="CL938" i="1"/>
  <c r="CE939" i="1"/>
  <c r="CG939" i="1"/>
  <c r="CL939" i="1"/>
  <c r="CE940" i="1"/>
  <c r="CG940" i="1"/>
  <c r="CL940" i="1"/>
  <c r="CE941" i="1"/>
  <c r="CG941" i="1"/>
  <c r="CL941" i="1"/>
  <c r="CE942" i="1"/>
  <c r="CG942" i="1"/>
  <c r="CL942" i="1"/>
  <c r="CE943" i="1"/>
  <c r="CG943" i="1"/>
  <c r="CL943" i="1"/>
  <c r="CE944" i="1"/>
  <c r="CG944" i="1"/>
  <c r="CL944" i="1"/>
  <c r="CE945" i="1"/>
  <c r="CG945" i="1"/>
  <c r="CL945" i="1"/>
  <c r="CE946" i="1"/>
  <c r="CG946" i="1"/>
  <c r="CL946" i="1"/>
  <c r="CE947" i="1"/>
  <c r="CG947" i="1"/>
  <c r="CL947" i="1"/>
  <c r="CE948" i="1"/>
  <c r="CG948" i="1"/>
  <c r="CL948" i="1"/>
  <c r="CE949" i="1"/>
  <c r="CG949" i="1"/>
  <c r="CL949" i="1"/>
  <c r="CE950" i="1"/>
  <c r="CG950" i="1"/>
  <c r="CL950" i="1"/>
  <c r="CE951" i="1"/>
  <c r="CG951" i="1"/>
  <c r="CL951" i="1"/>
  <c r="CE952" i="1"/>
  <c r="CG952" i="1"/>
  <c r="CL952" i="1"/>
  <c r="CE953" i="1"/>
  <c r="CG953" i="1"/>
  <c r="CL953" i="1"/>
  <c r="CE954" i="1"/>
  <c r="CG954" i="1"/>
  <c r="CL954" i="1"/>
  <c r="CE955" i="1"/>
  <c r="CG955" i="1"/>
  <c r="CL955" i="1"/>
  <c r="CE956" i="1"/>
  <c r="CG956" i="1"/>
  <c r="CL956" i="1"/>
  <c r="CE957" i="1"/>
  <c r="CG957" i="1"/>
  <c r="CL957" i="1"/>
  <c r="CE958" i="1"/>
  <c r="CG958" i="1"/>
  <c r="CL958" i="1"/>
  <c r="CE959" i="1"/>
  <c r="CG959" i="1"/>
  <c r="CL959" i="1"/>
  <c r="CE960" i="1"/>
  <c r="CG960" i="1"/>
  <c r="CL960" i="1"/>
  <c r="CE961" i="1"/>
  <c r="CG961" i="1"/>
  <c r="CL961" i="1"/>
  <c r="CE962" i="1"/>
  <c r="CG962" i="1"/>
  <c r="CL962" i="1"/>
  <c r="CE963" i="1"/>
  <c r="CG963" i="1"/>
  <c r="CL963" i="1"/>
  <c r="CE964" i="1"/>
  <c r="CG964" i="1"/>
  <c r="CL964" i="1"/>
  <c r="CE965" i="1"/>
  <c r="CG965" i="1"/>
  <c r="CL965" i="1"/>
  <c r="CE966" i="1"/>
  <c r="CG966" i="1"/>
  <c r="CL966" i="1"/>
  <c r="CE967" i="1"/>
  <c r="CG967" i="1"/>
  <c r="CL967" i="1"/>
  <c r="CE968" i="1"/>
  <c r="CG968" i="1"/>
  <c r="CL968" i="1"/>
  <c r="CE969" i="1"/>
  <c r="CG969" i="1"/>
  <c r="CL969" i="1"/>
  <c r="CE970" i="1"/>
  <c r="CG970" i="1"/>
  <c r="CL970" i="1"/>
  <c r="CE971" i="1"/>
  <c r="CG971" i="1"/>
  <c r="CL971" i="1"/>
  <c r="CE972" i="1"/>
  <c r="CG972" i="1"/>
  <c r="CL972" i="1"/>
  <c r="CE973" i="1"/>
  <c r="CG973" i="1"/>
  <c r="CL973" i="1"/>
  <c r="CE974" i="1"/>
  <c r="CG974" i="1"/>
  <c r="CL974" i="1"/>
  <c r="CE975" i="1"/>
  <c r="CG975" i="1"/>
  <c r="CL975" i="1"/>
  <c r="CE976" i="1"/>
  <c r="CG976" i="1"/>
  <c r="CL976" i="1"/>
  <c r="CE977" i="1"/>
  <c r="CG977" i="1"/>
  <c r="CL977" i="1"/>
  <c r="CE978" i="1"/>
  <c r="CG978" i="1"/>
  <c r="CL978" i="1"/>
  <c r="CE979" i="1"/>
  <c r="CG979" i="1"/>
  <c r="CL979" i="1"/>
  <c r="CE980" i="1"/>
  <c r="CG980" i="1"/>
  <c r="CL980" i="1"/>
  <c r="CE981" i="1"/>
  <c r="CG981" i="1"/>
  <c r="CL981" i="1"/>
  <c r="CE982" i="1"/>
  <c r="CG982" i="1"/>
  <c r="CL982" i="1"/>
  <c r="CE983" i="1"/>
  <c r="CG983" i="1"/>
  <c r="CL983" i="1"/>
  <c r="CE984" i="1"/>
  <c r="CG984" i="1"/>
  <c r="CL984" i="1"/>
  <c r="CE985" i="1"/>
  <c r="CG985" i="1"/>
  <c r="CL985" i="1"/>
  <c r="CE986" i="1"/>
  <c r="CG986" i="1"/>
  <c r="CL986" i="1"/>
  <c r="CE987" i="1"/>
  <c r="CG987" i="1"/>
  <c r="CL987" i="1"/>
  <c r="CE988" i="1"/>
  <c r="CG988" i="1"/>
  <c r="CL988" i="1"/>
  <c r="CE989" i="1"/>
  <c r="CG989" i="1"/>
  <c r="CL989" i="1"/>
  <c r="CE990" i="1"/>
  <c r="CG990" i="1"/>
  <c r="CL990" i="1"/>
  <c r="CE991" i="1"/>
  <c r="CG991" i="1"/>
  <c r="CL991" i="1"/>
  <c r="CE992" i="1"/>
  <c r="CG992" i="1"/>
  <c r="CL992" i="1"/>
  <c r="CE993" i="1"/>
  <c r="CG993" i="1"/>
  <c r="CL993" i="1"/>
  <c r="CE994" i="1"/>
  <c r="CG994" i="1"/>
  <c r="CL994" i="1"/>
  <c r="CE995" i="1"/>
  <c r="CG995" i="1"/>
  <c r="CL995" i="1"/>
  <c r="CE996" i="1"/>
  <c r="CG996" i="1"/>
  <c r="CL996" i="1"/>
  <c r="CE997" i="1"/>
  <c r="CG997" i="1"/>
  <c r="CL997" i="1"/>
  <c r="CE998" i="1"/>
  <c r="CG998" i="1"/>
  <c r="CL998" i="1"/>
  <c r="CE999" i="1"/>
  <c r="CG999" i="1"/>
  <c r="CL999" i="1"/>
  <c r="CE1000" i="1"/>
  <c r="CG1000" i="1"/>
  <c r="CL1000" i="1"/>
  <c r="CE1001" i="1"/>
  <c r="CG1001" i="1"/>
  <c r="CL1001" i="1"/>
  <c r="CE1002" i="1"/>
  <c r="CG1002" i="1"/>
  <c r="CE1003" i="1"/>
  <c r="CG1003" i="1"/>
  <c r="CL1003" i="1"/>
  <c r="CE1004" i="1"/>
  <c r="CG1004" i="1"/>
  <c r="CL1004" i="1"/>
  <c r="CE1005" i="1"/>
  <c r="CG1005" i="1"/>
  <c r="CL1005" i="1"/>
  <c r="CE1006" i="1"/>
  <c r="CG1006" i="1"/>
  <c r="CL1006" i="1"/>
  <c r="CE1007" i="1"/>
  <c r="CG1007" i="1"/>
  <c r="CL1007" i="1"/>
  <c r="CE1008" i="1"/>
  <c r="CG1008" i="1"/>
  <c r="CL1008" i="1"/>
  <c r="CE1009" i="1"/>
  <c r="CG1009" i="1"/>
  <c r="CL1009" i="1"/>
  <c r="CE1010" i="1"/>
  <c r="CG1010" i="1"/>
  <c r="CL1010" i="1"/>
  <c r="CE1011" i="1"/>
  <c r="CG1011" i="1"/>
  <c r="CL1011" i="1"/>
  <c r="CE1012" i="1"/>
  <c r="CG1012" i="1"/>
  <c r="CL1012" i="1"/>
  <c r="CE1013" i="1"/>
  <c r="CG1013" i="1"/>
  <c r="CL1013" i="1"/>
  <c r="CE1014" i="1"/>
  <c r="CG1014" i="1"/>
  <c r="CL1014" i="1"/>
  <c r="CE1015" i="1"/>
  <c r="CG1015" i="1"/>
  <c r="CL1015" i="1"/>
  <c r="CE1016" i="1"/>
  <c r="CG1016" i="1"/>
  <c r="CL1016" i="1"/>
  <c r="CE1017" i="1"/>
  <c r="CG1017" i="1"/>
  <c r="CL1017" i="1"/>
  <c r="CE1018" i="1"/>
  <c r="CG1018" i="1"/>
  <c r="CL1018" i="1"/>
  <c r="CE1019" i="1"/>
  <c r="CG1019" i="1"/>
  <c r="CL1019" i="1"/>
  <c r="CE1020" i="1"/>
  <c r="CG1020" i="1"/>
  <c r="CL1020" i="1"/>
  <c r="CE1021" i="1"/>
  <c r="CG1021" i="1"/>
  <c r="CL1021" i="1"/>
  <c r="CE1022" i="1"/>
  <c r="CG1022" i="1"/>
  <c r="CL1022" i="1"/>
  <c r="CE1023" i="1"/>
  <c r="CG1023" i="1"/>
  <c r="CL1023" i="1"/>
  <c r="AY17" i="1"/>
  <c r="BK17" i="1"/>
  <c r="BL17" i="1"/>
  <c r="BM17" i="1"/>
  <c r="BN17" i="1"/>
  <c r="BO17" i="1"/>
  <c r="BP17" i="1"/>
  <c r="CE17" i="1"/>
  <c r="CG17" i="1"/>
  <c r="CL17" i="1"/>
  <c r="AY18" i="1"/>
  <c r="BK18" i="1"/>
  <c r="BL18" i="1"/>
  <c r="BM18" i="1"/>
  <c r="BN18" i="1"/>
  <c r="BO18" i="1"/>
  <c r="BP18" i="1"/>
  <c r="CE18" i="1"/>
  <c r="CG18" i="1"/>
  <c r="CL18" i="1"/>
  <c r="BK19" i="1"/>
  <c r="BL19" i="1"/>
  <c r="BM19" i="1"/>
  <c r="BN19" i="1"/>
  <c r="BO19" i="1"/>
  <c r="BP19" i="1"/>
  <c r="CG19" i="1"/>
  <c r="CL19" i="1"/>
  <c r="AY20" i="1"/>
  <c r="BK20" i="1"/>
  <c r="BL20" i="1"/>
  <c r="BM20" i="1"/>
  <c r="BN20" i="1"/>
  <c r="BO20" i="1"/>
  <c r="BP20" i="1"/>
  <c r="CE20" i="1"/>
  <c r="CG20" i="1"/>
  <c r="CL20" i="1"/>
  <c r="AY21" i="1"/>
  <c r="BK21" i="1"/>
  <c r="BL21" i="1"/>
  <c r="BM21" i="1"/>
  <c r="BN21" i="1"/>
  <c r="BO21" i="1"/>
  <c r="BP21" i="1"/>
  <c r="CE21" i="1"/>
  <c r="CG21" i="1"/>
  <c r="CL21" i="1"/>
  <c r="AY22" i="1"/>
  <c r="BK22" i="1"/>
  <c r="BL22" i="1"/>
  <c r="BM22" i="1"/>
  <c r="BN22" i="1"/>
  <c r="BO22" i="1"/>
  <c r="BP22" i="1"/>
  <c r="CE22" i="1"/>
  <c r="CG22" i="1"/>
  <c r="CL22" i="1"/>
  <c r="AY23" i="1"/>
  <c r="BK23" i="1"/>
  <c r="BL23" i="1"/>
  <c r="BM23" i="1"/>
  <c r="BN23" i="1"/>
  <c r="BO23" i="1"/>
  <c r="BP23" i="1"/>
  <c r="CE23" i="1"/>
  <c r="CG23" i="1"/>
  <c r="CL23" i="1"/>
  <c r="AY24" i="1"/>
  <c r="BK24" i="1"/>
  <c r="BL24" i="1"/>
  <c r="BM24" i="1"/>
  <c r="BN24" i="1"/>
  <c r="BO24" i="1"/>
  <c r="BP24" i="1"/>
  <c r="CE24" i="1"/>
  <c r="CG24" i="1"/>
  <c r="CL24" i="1"/>
  <c r="AY25" i="1"/>
  <c r="BK25" i="1"/>
  <c r="BL25" i="1"/>
  <c r="BM25" i="1"/>
  <c r="BN25" i="1"/>
  <c r="BO25" i="1"/>
  <c r="BP25" i="1"/>
  <c r="CE25" i="1"/>
  <c r="CG25" i="1"/>
  <c r="CL25" i="1"/>
  <c r="AY26" i="1"/>
  <c r="BK26" i="1"/>
  <c r="BL26" i="1"/>
  <c r="BM26" i="1"/>
  <c r="BN26" i="1"/>
  <c r="BO26" i="1"/>
  <c r="BP26" i="1"/>
  <c r="CE26" i="1"/>
  <c r="CG26" i="1"/>
  <c r="CL26" i="1"/>
  <c r="AY27" i="1"/>
  <c r="BK27" i="1"/>
  <c r="BL27" i="1"/>
  <c r="BM27" i="1"/>
  <c r="BN27" i="1"/>
  <c r="BO27" i="1"/>
  <c r="BP27" i="1"/>
  <c r="CE27" i="1"/>
  <c r="CG27" i="1"/>
  <c r="CL27" i="1"/>
  <c r="AY28" i="1"/>
  <c r="BK28" i="1"/>
  <c r="BL28" i="1"/>
  <c r="BM28" i="1"/>
  <c r="BN28" i="1"/>
  <c r="BO28" i="1"/>
  <c r="BP28" i="1"/>
  <c r="CE28" i="1"/>
  <c r="CG28" i="1"/>
  <c r="CL28" i="1"/>
  <c r="AY29" i="1"/>
  <c r="BK29" i="1"/>
  <c r="BL29" i="1"/>
  <c r="BM29" i="1"/>
  <c r="BN29" i="1"/>
  <c r="BO29" i="1"/>
  <c r="BP29" i="1"/>
  <c r="CE29" i="1"/>
  <c r="CG29" i="1"/>
  <c r="CL29" i="1"/>
  <c r="AY30" i="1"/>
  <c r="BK30" i="1"/>
  <c r="BL30" i="1"/>
  <c r="BM30" i="1"/>
  <c r="BN30" i="1"/>
  <c r="BO30" i="1"/>
  <c r="BP30" i="1"/>
  <c r="CE30" i="1"/>
  <c r="CG30" i="1"/>
  <c r="CL30" i="1"/>
  <c r="AY31" i="1"/>
  <c r="BK31" i="1"/>
  <c r="BL31" i="1"/>
  <c r="BM31" i="1"/>
  <c r="BN31" i="1"/>
  <c r="BO31" i="1"/>
  <c r="BP31" i="1"/>
  <c r="CE31" i="1"/>
  <c r="CG31" i="1"/>
  <c r="CL31" i="1"/>
  <c r="AY32" i="1"/>
  <c r="BK32" i="1"/>
  <c r="BL32" i="1"/>
  <c r="BM32" i="1"/>
  <c r="BN32" i="1"/>
  <c r="BO32" i="1"/>
  <c r="BP32" i="1"/>
  <c r="CE32" i="1"/>
  <c r="CG32" i="1"/>
  <c r="CL32" i="1"/>
  <c r="AY33" i="1"/>
  <c r="BK33" i="1"/>
  <c r="BL33" i="1"/>
  <c r="BM33" i="1"/>
  <c r="BN33" i="1"/>
  <c r="BO33" i="1"/>
  <c r="BP33" i="1"/>
  <c r="CE33" i="1"/>
  <c r="CG33" i="1"/>
  <c r="CL33" i="1"/>
  <c r="AY34" i="1"/>
  <c r="BK34" i="1"/>
  <c r="BL34" i="1"/>
  <c r="BM34" i="1"/>
  <c r="BN34" i="1"/>
  <c r="BO34" i="1"/>
  <c r="BP34" i="1"/>
  <c r="CE34" i="1"/>
  <c r="CG34" i="1"/>
  <c r="CL34" i="1"/>
  <c r="AY35" i="1"/>
  <c r="BK35" i="1"/>
  <c r="BL35" i="1"/>
  <c r="BM35" i="1"/>
  <c r="BN35" i="1"/>
  <c r="BO35" i="1"/>
  <c r="BP35" i="1"/>
  <c r="CE35" i="1"/>
  <c r="CG35" i="1"/>
  <c r="CL35" i="1"/>
  <c r="AY36" i="1"/>
  <c r="BK36" i="1"/>
  <c r="BL36" i="1"/>
  <c r="BM36" i="1"/>
  <c r="BN36" i="1"/>
  <c r="BO36" i="1"/>
  <c r="BP36" i="1"/>
  <c r="CE36" i="1"/>
  <c r="CG36" i="1"/>
  <c r="CL36" i="1"/>
  <c r="AY37" i="1"/>
  <c r="BK37" i="1"/>
  <c r="BL37" i="1"/>
  <c r="BM37" i="1"/>
  <c r="BN37" i="1"/>
  <c r="BO37" i="1"/>
  <c r="BP37" i="1"/>
  <c r="CE37" i="1"/>
  <c r="CG37" i="1"/>
  <c r="CL37" i="1"/>
  <c r="AY38" i="1"/>
  <c r="BK38" i="1"/>
  <c r="BL38" i="1"/>
  <c r="BM38" i="1"/>
  <c r="BN38" i="1"/>
  <c r="BO38" i="1"/>
  <c r="BP38" i="1"/>
  <c r="CE38" i="1"/>
  <c r="CG38" i="1"/>
  <c r="CL38" i="1"/>
  <c r="AY39" i="1"/>
  <c r="BK39" i="1"/>
  <c r="BL39" i="1"/>
  <c r="BM39" i="1"/>
  <c r="BN39" i="1"/>
  <c r="BO39" i="1"/>
  <c r="BP39" i="1"/>
  <c r="CE39" i="1"/>
  <c r="CG39" i="1"/>
  <c r="CL39" i="1"/>
  <c r="AY40" i="1"/>
  <c r="BK40" i="1"/>
  <c r="BL40" i="1"/>
  <c r="BM40" i="1"/>
  <c r="BN40" i="1"/>
  <c r="BO40" i="1"/>
  <c r="BP40" i="1"/>
  <c r="CE40" i="1"/>
  <c r="CG40" i="1"/>
  <c r="CL40" i="1"/>
  <c r="AY41" i="1"/>
  <c r="BK41" i="1"/>
  <c r="BL41" i="1"/>
  <c r="BM41" i="1"/>
  <c r="BN41" i="1"/>
  <c r="BO41" i="1"/>
  <c r="BP41" i="1"/>
  <c r="CE41" i="1"/>
  <c r="CG41" i="1"/>
  <c r="CL41" i="1"/>
  <c r="CL12" i="1"/>
  <c r="CL13" i="1"/>
  <c r="CL14" i="1"/>
  <c r="CL15" i="1"/>
  <c r="CL16" i="1"/>
  <c r="CL11" i="1"/>
  <c r="CE12" i="1"/>
  <c r="CG12" i="1"/>
  <c r="CE13" i="1"/>
  <c r="CG13" i="1"/>
  <c r="CE14" i="1"/>
  <c r="CG14" i="1"/>
  <c r="CE15" i="1"/>
  <c r="CG15" i="1"/>
  <c r="CE16" i="1"/>
  <c r="CG16" i="1"/>
  <c r="CG11" i="1"/>
  <c r="CE11" i="1"/>
  <c r="CZ38" i="1" l="1"/>
  <c r="CZ36" i="1"/>
  <c r="CZ37" i="1"/>
  <c r="AQ16" i="1"/>
  <c r="AY12" i="1"/>
  <c r="AY13" i="1"/>
  <c r="AY14" i="1"/>
  <c r="AY15" i="1"/>
  <c r="AY16" i="1"/>
  <c r="AY42" i="1"/>
  <c r="AY43" i="1"/>
  <c r="AY44" i="1"/>
  <c r="AY45" i="1"/>
  <c r="AY46" i="1"/>
  <c r="AY47" i="1"/>
  <c r="AY48" i="1"/>
  <c r="AY49" i="1"/>
  <c r="AY50" i="1"/>
  <c r="AY51" i="1"/>
  <c r="AY52" i="1"/>
  <c r="AY53" i="1"/>
  <c r="AY54" i="1"/>
  <c r="AY55" i="1"/>
  <c r="AY56" i="1"/>
  <c r="AY57" i="1"/>
  <c r="AY58" i="1"/>
  <c r="AY59" i="1"/>
  <c r="AY60" i="1"/>
  <c r="AY61" i="1"/>
  <c r="AY62" i="1"/>
  <c r="AY63" i="1"/>
  <c r="AY64" i="1"/>
  <c r="AY65" i="1"/>
  <c r="AY66" i="1"/>
  <c r="AY67" i="1"/>
  <c r="AY68" i="1"/>
  <c r="AY69" i="1"/>
  <c r="AY70" i="1"/>
  <c r="AY71" i="1"/>
  <c r="AY72" i="1"/>
  <c r="AY73" i="1"/>
  <c r="AY74" i="1"/>
  <c r="AY75" i="1"/>
  <c r="AY76" i="1"/>
  <c r="AY77" i="1"/>
  <c r="AY78" i="1"/>
  <c r="AY79" i="1"/>
  <c r="AY80" i="1"/>
  <c r="AY81" i="1"/>
  <c r="AY82" i="1"/>
  <c r="AY83" i="1"/>
  <c r="AY84" i="1"/>
  <c r="AY85" i="1"/>
  <c r="AY86" i="1"/>
  <c r="AY87" i="1"/>
  <c r="AY88" i="1"/>
  <c r="AY89" i="1"/>
  <c r="AY90" i="1"/>
  <c r="AY91" i="1"/>
  <c r="AY92" i="1"/>
  <c r="AY93" i="1"/>
  <c r="AY94" i="1"/>
  <c r="AY95" i="1"/>
  <c r="AY96" i="1"/>
  <c r="AY97" i="1"/>
  <c r="AY98" i="1"/>
  <c r="AY99" i="1"/>
  <c r="AY100" i="1"/>
  <c r="AY101" i="1"/>
  <c r="AY102" i="1"/>
  <c r="AY103" i="1"/>
  <c r="AY104" i="1"/>
  <c r="AY105" i="1"/>
  <c r="AY106" i="1"/>
  <c r="AY107" i="1"/>
  <c r="AY108" i="1"/>
  <c r="AY109" i="1"/>
  <c r="AY110" i="1"/>
  <c r="AY111" i="1"/>
  <c r="AY112" i="1"/>
  <c r="AY113" i="1"/>
  <c r="AY114" i="1"/>
  <c r="AY115" i="1"/>
  <c r="AY116" i="1"/>
  <c r="AY117" i="1"/>
  <c r="AY118" i="1"/>
  <c r="AY119" i="1"/>
  <c r="AY120" i="1"/>
  <c r="AY121" i="1"/>
  <c r="AY122" i="1"/>
  <c r="AY123" i="1"/>
  <c r="AY124" i="1"/>
  <c r="AY125" i="1"/>
  <c r="AY126" i="1"/>
  <c r="AY127" i="1"/>
  <c r="AY128" i="1"/>
  <c r="AY129" i="1"/>
  <c r="AY130" i="1"/>
  <c r="AY131" i="1"/>
  <c r="AY132" i="1"/>
  <c r="AY133" i="1"/>
  <c r="AY134" i="1"/>
  <c r="AY135" i="1"/>
  <c r="AY136" i="1"/>
  <c r="AY137" i="1"/>
  <c r="AY138" i="1"/>
  <c r="AY139" i="1"/>
  <c r="AY140" i="1"/>
  <c r="AY141" i="1"/>
  <c r="AY142" i="1"/>
  <c r="AY143" i="1"/>
  <c r="AY144" i="1"/>
  <c r="AY145" i="1"/>
  <c r="AY146" i="1"/>
  <c r="AY147" i="1"/>
  <c r="AY148" i="1"/>
  <c r="AY149" i="1"/>
  <c r="AY150" i="1"/>
  <c r="AY151" i="1"/>
  <c r="AY152" i="1"/>
  <c r="AY153" i="1"/>
  <c r="AY154" i="1"/>
  <c r="AY155" i="1"/>
  <c r="AY156" i="1"/>
  <c r="AY157" i="1"/>
  <c r="AY158" i="1"/>
  <c r="AY159" i="1"/>
  <c r="AY160" i="1"/>
  <c r="AY161" i="1"/>
  <c r="AY162" i="1"/>
  <c r="AY163" i="1"/>
  <c r="AY164" i="1"/>
  <c r="AY165" i="1"/>
  <c r="AY166" i="1"/>
  <c r="AY167" i="1"/>
  <c r="AY168" i="1"/>
  <c r="AY169" i="1"/>
  <c r="AY170" i="1"/>
  <c r="AY171" i="1"/>
  <c r="AY172" i="1"/>
  <c r="AY173" i="1"/>
  <c r="AY174" i="1"/>
  <c r="AY175" i="1"/>
  <c r="AY176" i="1"/>
  <c r="AY177" i="1"/>
  <c r="AY178" i="1"/>
  <c r="AY179" i="1"/>
  <c r="AY180" i="1"/>
  <c r="AY181" i="1"/>
  <c r="AY182" i="1"/>
  <c r="AY183" i="1"/>
  <c r="AY184" i="1"/>
  <c r="AY185" i="1"/>
  <c r="AY186" i="1"/>
  <c r="AY187" i="1"/>
  <c r="AY188" i="1"/>
  <c r="AY189" i="1"/>
  <c r="AY190" i="1"/>
  <c r="AY191" i="1"/>
  <c r="AY192" i="1"/>
  <c r="AY193" i="1"/>
  <c r="AY194" i="1"/>
  <c r="AY195" i="1"/>
  <c r="AY196" i="1"/>
  <c r="AY197" i="1"/>
  <c r="AY198" i="1"/>
  <c r="AY199" i="1"/>
  <c r="AY200" i="1"/>
  <c r="AY201" i="1"/>
  <c r="AY202" i="1"/>
  <c r="AY203" i="1"/>
  <c r="AY204" i="1"/>
  <c r="AY205" i="1"/>
  <c r="AY206" i="1"/>
  <c r="AY207" i="1"/>
  <c r="AY208" i="1"/>
  <c r="AY209" i="1"/>
  <c r="AY210" i="1"/>
  <c r="AY211" i="1"/>
  <c r="AY212" i="1"/>
  <c r="AY213" i="1"/>
  <c r="AY214" i="1"/>
  <c r="AY215" i="1"/>
  <c r="AY216" i="1"/>
  <c r="AY217" i="1"/>
  <c r="AY218" i="1"/>
  <c r="AY219" i="1"/>
  <c r="AY220" i="1"/>
  <c r="AY221" i="1"/>
  <c r="AY222" i="1"/>
  <c r="AY223" i="1"/>
  <c r="AY224" i="1"/>
  <c r="AY225" i="1"/>
  <c r="AY226" i="1"/>
  <c r="AY227" i="1"/>
  <c r="AY228" i="1"/>
  <c r="AY229" i="1"/>
  <c r="AY230" i="1"/>
  <c r="AY231" i="1"/>
  <c r="AY232" i="1"/>
  <c r="AY233" i="1"/>
  <c r="AY234" i="1"/>
  <c r="AY235" i="1"/>
  <c r="AY236" i="1"/>
  <c r="AY237" i="1"/>
  <c r="AY238" i="1"/>
  <c r="AY239" i="1"/>
  <c r="AY240" i="1"/>
  <c r="AY241" i="1"/>
  <c r="AY242" i="1"/>
  <c r="AY243" i="1"/>
  <c r="AY244" i="1"/>
  <c r="AY245" i="1"/>
  <c r="AY246" i="1"/>
  <c r="AY247" i="1"/>
  <c r="AY248" i="1"/>
  <c r="AY249" i="1"/>
  <c r="AY250" i="1"/>
  <c r="AY251" i="1"/>
  <c r="AY252" i="1"/>
  <c r="AY253" i="1"/>
  <c r="AY254" i="1"/>
  <c r="AY255" i="1"/>
  <c r="AY256" i="1"/>
  <c r="AY257" i="1"/>
  <c r="AY258" i="1"/>
  <c r="AY259" i="1"/>
  <c r="AY260" i="1"/>
  <c r="AY261" i="1"/>
  <c r="AY262" i="1"/>
  <c r="AY263" i="1"/>
  <c r="AY264" i="1"/>
  <c r="AY265" i="1"/>
  <c r="AY266" i="1"/>
  <c r="AY267" i="1"/>
  <c r="AY268" i="1"/>
  <c r="AY269" i="1"/>
  <c r="AY270" i="1"/>
  <c r="AY271" i="1"/>
  <c r="AY272" i="1"/>
  <c r="AY273" i="1"/>
  <c r="AY274" i="1"/>
  <c r="AY275" i="1"/>
  <c r="AY276" i="1"/>
  <c r="AY277" i="1"/>
  <c r="AY278" i="1"/>
  <c r="AY279" i="1"/>
  <c r="AY280" i="1"/>
  <c r="AY281" i="1"/>
  <c r="AY282" i="1"/>
  <c r="AY283" i="1"/>
  <c r="AY284" i="1"/>
  <c r="AY285" i="1"/>
  <c r="AY286" i="1"/>
  <c r="AY287" i="1"/>
  <c r="AY288" i="1"/>
  <c r="AY289" i="1"/>
  <c r="AY290" i="1"/>
  <c r="AY291" i="1"/>
  <c r="AY292" i="1"/>
  <c r="AY293" i="1"/>
  <c r="AY294" i="1"/>
  <c r="AY295" i="1"/>
  <c r="AY296" i="1"/>
  <c r="AY297" i="1"/>
  <c r="AY298" i="1"/>
  <c r="AY299" i="1"/>
  <c r="AY300" i="1"/>
  <c r="AY301" i="1"/>
  <c r="AY302" i="1"/>
  <c r="AY303" i="1"/>
  <c r="AY304" i="1"/>
  <c r="AY305" i="1"/>
  <c r="AY306" i="1"/>
  <c r="AY307" i="1"/>
  <c r="AY308" i="1"/>
  <c r="AY309" i="1"/>
  <c r="AY310" i="1"/>
  <c r="AY311" i="1"/>
  <c r="AY312" i="1"/>
  <c r="AY313" i="1"/>
  <c r="AY314" i="1"/>
  <c r="AY315" i="1"/>
  <c r="AY316" i="1"/>
  <c r="AY317" i="1"/>
  <c r="AY318" i="1"/>
  <c r="AY319" i="1"/>
  <c r="AY320" i="1"/>
  <c r="AY321" i="1"/>
  <c r="AY322" i="1"/>
  <c r="AY323" i="1"/>
  <c r="AY324" i="1"/>
  <c r="AY325" i="1"/>
  <c r="AY326" i="1"/>
  <c r="AY327" i="1"/>
  <c r="AY328" i="1"/>
  <c r="AY329" i="1"/>
  <c r="AY330" i="1"/>
  <c r="AY331" i="1"/>
  <c r="AY332" i="1"/>
  <c r="AY333" i="1"/>
  <c r="AY334" i="1"/>
  <c r="AY335" i="1"/>
  <c r="AY336" i="1"/>
  <c r="AY337" i="1"/>
  <c r="AY338" i="1"/>
  <c r="AY339" i="1"/>
  <c r="AY340" i="1"/>
  <c r="AY341" i="1"/>
  <c r="AY342" i="1"/>
  <c r="AY343" i="1"/>
  <c r="AY344" i="1"/>
  <c r="AY345" i="1"/>
  <c r="AY346" i="1"/>
  <c r="AY347" i="1"/>
  <c r="AY348" i="1"/>
  <c r="AY349" i="1"/>
  <c r="AY350" i="1"/>
  <c r="AY351" i="1"/>
  <c r="AY352" i="1"/>
  <c r="AY353" i="1"/>
  <c r="AY354" i="1"/>
  <c r="AY355" i="1"/>
  <c r="AY356" i="1"/>
  <c r="AY357" i="1"/>
  <c r="AY358" i="1"/>
  <c r="AY359" i="1"/>
  <c r="AY360" i="1"/>
  <c r="AY361" i="1"/>
  <c r="AY362" i="1"/>
  <c r="AY363" i="1"/>
  <c r="AY364" i="1"/>
  <c r="AY365" i="1"/>
  <c r="AY366" i="1"/>
  <c r="AY367" i="1"/>
  <c r="AY368" i="1"/>
  <c r="AY369" i="1"/>
  <c r="AY370" i="1"/>
  <c r="AY371" i="1"/>
  <c r="AY372" i="1"/>
  <c r="AY373" i="1"/>
  <c r="AY374" i="1"/>
  <c r="AY375" i="1"/>
  <c r="AY376" i="1"/>
  <c r="AY377" i="1"/>
  <c r="AY378" i="1"/>
  <c r="AY379" i="1"/>
  <c r="AY380" i="1"/>
  <c r="AY381" i="1"/>
  <c r="AY382" i="1"/>
  <c r="AY383" i="1"/>
  <c r="AY384" i="1"/>
  <c r="AY385" i="1"/>
  <c r="AY386" i="1"/>
  <c r="AY387" i="1"/>
  <c r="AY388" i="1"/>
  <c r="AY389" i="1"/>
  <c r="AY390" i="1"/>
  <c r="AY391" i="1"/>
  <c r="AY392" i="1"/>
  <c r="AY393" i="1"/>
  <c r="AY394" i="1"/>
  <c r="AY395" i="1"/>
  <c r="AY396" i="1"/>
  <c r="AY397" i="1"/>
  <c r="AY398" i="1"/>
  <c r="AY399" i="1"/>
  <c r="AY400" i="1"/>
  <c r="AY401" i="1"/>
  <c r="AY402" i="1"/>
  <c r="AY403" i="1"/>
  <c r="AY404" i="1"/>
  <c r="AY405" i="1"/>
  <c r="AY406" i="1"/>
  <c r="AY407" i="1"/>
  <c r="AY408" i="1"/>
  <c r="AY409" i="1"/>
  <c r="AY410" i="1"/>
  <c r="AY411" i="1"/>
  <c r="AY412" i="1"/>
  <c r="AY413" i="1"/>
  <c r="AY414" i="1"/>
  <c r="AY415" i="1"/>
  <c r="AY416" i="1"/>
  <c r="AY417" i="1"/>
  <c r="AY418" i="1"/>
  <c r="AY419" i="1"/>
  <c r="AY420" i="1"/>
  <c r="AY421" i="1"/>
  <c r="AY422" i="1"/>
  <c r="AY423" i="1"/>
  <c r="AY424" i="1"/>
  <c r="AY425" i="1"/>
  <c r="AY426" i="1"/>
  <c r="AY427" i="1"/>
  <c r="AY428" i="1"/>
  <c r="AY429" i="1"/>
  <c r="AY430" i="1"/>
  <c r="AY431" i="1"/>
  <c r="AY432" i="1"/>
  <c r="AY433" i="1"/>
  <c r="AY434" i="1"/>
  <c r="AY435" i="1"/>
  <c r="AY436" i="1"/>
  <c r="AY437" i="1"/>
  <c r="AY438" i="1"/>
  <c r="AY439" i="1"/>
  <c r="AY440" i="1"/>
  <c r="AY441" i="1"/>
  <c r="AY442" i="1"/>
  <c r="AY443" i="1"/>
  <c r="AY444" i="1"/>
  <c r="AY445" i="1"/>
  <c r="AY446" i="1"/>
  <c r="AY447" i="1"/>
  <c r="AY448" i="1"/>
  <c r="AY449" i="1"/>
  <c r="AY450" i="1"/>
  <c r="AY451" i="1"/>
  <c r="AY452" i="1"/>
  <c r="AY453" i="1"/>
  <c r="AY454" i="1"/>
  <c r="AY455" i="1"/>
  <c r="AY456" i="1"/>
  <c r="AY457" i="1"/>
  <c r="AY458" i="1"/>
  <c r="AY459" i="1"/>
  <c r="AY460" i="1"/>
  <c r="AY461" i="1"/>
  <c r="AY462" i="1"/>
  <c r="AY463" i="1"/>
  <c r="AY464" i="1"/>
  <c r="AY465" i="1"/>
  <c r="AY466" i="1"/>
  <c r="AY467" i="1"/>
  <c r="AY468" i="1"/>
  <c r="AY469" i="1"/>
  <c r="AY470" i="1"/>
  <c r="AY471" i="1"/>
  <c r="AY472" i="1"/>
  <c r="AY473" i="1"/>
  <c r="AY474" i="1"/>
  <c r="AY475" i="1"/>
  <c r="AY476" i="1"/>
  <c r="AY477" i="1"/>
  <c r="AY478" i="1"/>
  <c r="AY479" i="1"/>
  <c r="AY480" i="1"/>
  <c r="AY481" i="1"/>
  <c r="AY482" i="1"/>
  <c r="AY483" i="1"/>
  <c r="AY484" i="1"/>
  <c r="AY485" i="1"/>
  <c r="AY486" i="1"/>
  <c r="AY487" i="1"/>
  <c r="AY488" i="1"/>
  <c r="AY489" i="1"/>
  <c r="AY490" i="1"/>
  <c r="AY491" i="1"/>
  <c r="AY492" i="1"/>
  <c r="AY493" i="1"/>
  <c r="AY494" i="1"/>
  <c r="AY495" i="1"/>
  <c r="AY496" i="1"/>
  <c r="AY497" i="1"/>
  <c r="AY498" i="1"/>
  <c r="AY499" i="1"/>
  <c r="AY500" i="1"/>
  <c r="AY501" i="1"/>
  <c r="AY502" i="1"/>
  <c r="AY503" i="1"/>
  <c r="AY504" i="1"/>
  <c r="AY505" i="1"/>
  <c r="AY506" i="1"/>
  <c r="AY507" i="1"/>
  <c r="AY508" i="1"/>
  <c r="AY509" i="1"/>
  <c r="AY510" i="1"/>
  <c r="AY511" i="1"/>
  <c r="AY512" i="1"/>
  <c r="AY513" i="1"/>
  <c r="AY514" i="1"/>
  <c r="AY515" i="1"/>
  <c r="AY516" i="1"/>
  <c r="AY517" i="1"/>
  <c r="AY518" i="1"/>
  <c r="AY519" i="1"/>
  <c r="AY520" i="1"/>
  <c r="AY521" i="1"/>
  <c r="AY522" i="1"/>
  <c r="AY523" i="1"/>
  <c r="AY524" i="1"/>
  <c r="AY525" i="1"/>
  <c r="AY526" i="1"/>
  <c r="AY527" i="1"/>
  <c r="AY528" i="1"/>
  <c r="AY529" i="1"/>
  <c r="AY530" i="1"/>
  <c r="AY531" i="1"/>
  <c r="AY532" i="1"/>
  <c r="AY533" i="1"/>
  <c r="AY534" i="1"/>
  <c r="AY535" i="1"/>
  <c r="AY536" i="1"/>
  <c r="AY537" i="1"/>
  <c r="AY538" i="1"/>
  <c r="AY539" i="1"/>
  <c r="AY540" i="1"/>
  <c r="AY541" i="1"/>
  <c r="AY542" i="1"/>
  <c r="AY543" i="1"/>
  <c r="AY544" i="1"/>
  <c r="AY545" i="1"/>
  <c r="AY546" i="1"/>
  <c r="AY547" i="1"/>
  <c r="AY548" i="1"/>
  <c r="AY549" i="1"/>
  <c r="AY550" i="1"/>
  <c r="AY551" i="1"/>
  <c r="AY552" i="1"/>
  <c r="AY553" i="1"/>
  <c r="AY554" i="1"/>
  <c r="AY555" i="1"/>
  <c r="AY556" i="1"/>
  <c r="AY557" i="1"/>
  <c r="AY558" i="1"/>
  <c r="AY559" i="1"/>
  <c r="AY560" i="1"/>
  <c r="AY561" i="1"/>
  <c r="AY562" i="1"/>
  <c r="AY563" i="1"/>
  <c r="AY564" i="1"/>
  <c r="AY565" i="1"/>
  <c r="AY566" i="1"/>
  <c r="AY567" i="1"/>
  <c r="AY568" i="1"/>
  <c r="AY569" i="1"/>
  <c r="AY570" i="1"/>
  <c r="AY571" i="1"/>
  <c r="AY572" i="1"/>
  <c r="AY573" i="1"/>
  <c r="AY574" i="1"/>
  <c r="AY575" i="1"/>
  <c r="AY576" i="1"/>
  <c r="AY577" i="1"/>
  <c r="AY578" i="1"/>
  <c r="AY579" i="1"/>
  <c r="AY580" i="1"/>
  <c r="AY581" i="1"/>
  <c r="AY582" i="1"/>
  <c r="AY583" i="1"/>
  <c r="AY584" i="1"/>
  <c r="AY585" i="1"/>
  <c r="AY586" i="1"/>
  <c r="AY587" i="1"/>
  <c r="AY588" i="1"/>
  <c r="AY589" i="1"/>
  <c r="AY590" i="1"/>
  <c r="AY591" i="1"/>
  <c r="AY592" i="1"/>
  <c r="AY593" i="1"/>
  <c r="AY594" i="1"/>
  <c r="AY595" i="1"/>
  <c r="AY596" i="1"/>
  <c r="AY597" i="1"/>
  <c r="AY598" i="1"/>
  <c r="AY599" i="1"/>
  <c r="AY600" i="1"/>
  <c r="AY601" i="1"/>
  <c r="AY602" i="1"/>
  <c r="AY603" i="1"/>
  <c r="AY604" i="1"/>
  <c r="AY605" i="1"/>
  <c r="AY606" i="1"/>
  <c r="AY607" i="1"/>
  <c r="AY608" i="1"/>
  <c r="AY609" i="1"/>
  <c r="AY610" i="1"/>
  <c r="AY611" i="1"/>
  <c r="AY612" i="1"/>
  <c r="AY613" i="1"/>
  <c r="AY614" i="1"/>
  <c r="AY615" i="1"/>
  <c r="AY616" i="1"/>
  <c r="AY617" i="1"/>
  <c r="AY618" i="1"/>
  <c r="AY619" i="1"/>
  <c r="AY620" i="1"/>
  <c r="AY621" i="1"/>
  <c r="AY622" i="1"/>
  <c r="AY623" i="1"/>
  <c r="AY624" i="1"/>
  <c r="AY625" i="1"/>
  <c r="AY626" i="1"/>
  <c r="AY627" i="1"/>
  <c r="AY628" i="1"/>
  <c r="AY629" i="1"/>
  <c r="AY630" i="1"/>
  <c r="AY631" i="1"/>
  <c r="AY632" i="1"/>
  <c r="AY633" i="1"/>
  <c r="AY634" i="1"/>
  <c r="AY635" i="1"/>
  <c r="AY636" i="1"/>
  <c r="AY637" i="1"/>
  <c r="AY638" i="1"/>
  <c r="AY639" i="1"/>
  <c r="AY640" i="1"/>
  <c r="AY641" i="1"/>
  <c r="AY642" i="1"/>
  <c r="AY643" i="1"/>
  <c r="AY644" i="1"/>
  <c r="AY645" i="1"/>
  <c r="AY646" i="1"/>
  <c r="AY647" i="1"/>
  <c r="AY648" i="1"/>
  <c r="AY649" i="1"/>
  <c r="AY650" i="1"/>
  <c r="AY651" i="1"/>
  <c r="AY652" i="1"/>
  <c r="AY653" i="1"/>
  <c r="AY654" i="1"/>
  <c r="AY655" i="1"/>
  <c r="AY656" i="1"/>
  <c r="AY657" i="1"/>
  <c r="AY658" i="1"/>
  <c r="AY659" i="1"/>
  <c r="AY660" i="1"/>
  <c r="AY661" i="1"/>
  <c r="AY662" i="1"/>
  <c r="AY663" i="1"/>
  <c r="AY664" i="1"/>
  <c r="AY665" i="1"/>
  <c r="AY666" i="1"/>
  <c r="AY667" i="1"/>
  <c r="AY668" i="1"/>
  <c r="AY669" i="1"/>
  <c r="AY670" i="1"/>
  <c r="AY671" i="1"/>
  <c r="AY672" i="1"/>
  <c r="AY673" i="1"/>
  <c r="AY674" i="1"/>
  <c r="AY675" i="1"/>
  <c r="AY676" i="1"/>
  <c r="AY677" i="1"/>
  <c r="AY678" i="1"/>
  <c r="AY679" i="1"/>
  <c r="AY680" i="1"/>
  <c r="AY681" i="1"/>
  <c r="AY682" i="1"/>
  <c r="AY683" i="1"/>
  <c r="AY684" i="1"/>
  <c r="AY685" i="1"/>
  <c r="AY686" i="1"/>
  <c r="AY687" i="1"/>
  <c r="AY688" i="1"/>
  <c r="AY689" i="1"/>
  <c r="AY690" i="1"/>
  <c r="AY691" i="1"/>
  <c r="AY692" i="1"/>
  <c r="AY693" i="1"/>
  <c r="AY694" i="1"/>
  <c r="AY695" i="1"/>
  <c r="AY696" i="1"/>
  <c r="AY697" i="1"/>
  <c r="AY698" i="1"/>
  <c r="AY699" i="1"/>
  <c r="AY700" i="1"/>
  <c r="AY701" i="1"/>
  <c r="AY702" i="1"/>
  <c r="AY703" i="1"/>
  <c r="AY704" i="1"/>
  <c r="AY705" i="1"/>
  <c r="AY706" i="1"/>
  <c r="AY707" i="1"/>
  <c r="AY708" i="1"/>
  <c r="AY709" i="1"/>
  <c r="AY710" i="1"/>
  <c r="AY711" i="1"/>
  <c r="AY712" i="1"/>
  <c r="AY713" i="1"/>
  <c r="AY714" i="1"/>
  <c r="AY715" i="1"/>
  <c r="AY716" i="1"/>
  <c r="AY717" i="1"/>
  <c r="AY718" i="1"/>
  <c r="AY719" i="1"/>
  <c r="AY720" i="1"/>
  <c r="AY721" i="1"/>
  <c r="AY722" i="1"/>
  <c r="AY723" i="1"/>
  <c r="AY724" i="1"/>
  <c r="AY725" i="1"/>
  <c r="AY726" i="1"/>
  <c r="AY727" i="1"/>
  <c r="AY728" i="1"/>
  <c r="AY729" i="1"/>
  <c r="AY730" i="1"/>
  <c r="AY731" i="1"/>
  <c r="AY732" i="1"/>
  <c r="AY733" i="1"/>
  <c r="AY734" i="1"/>
  <c r="AY735" i="1"/>
  <c r="AY736" i="1"/>
  <c r="AY737" i="1"/>
  <c r="AY738" i="1"/>
  <c r="AY739" i="1"/>
  <c r="AY740" i="1"/>
  <c r="AY741" i="1"/>
  <c r="AY742" i="1"/>
  <c r="AY743" i="1"/>
  <c r="AY744" i="1"/>
  <c r="AY745" i="1"/>
  <c r="AY746" i="1"/>
  <c r="AY747" i="1"/>
  <c r="AY748" i="1"/>
  <c r="AY749" i="1"/>
  <c r="AY750" i="1"/>
  <c r="AY751" i="1"/>
  <c r="AY752" i="1"/>
  <c r="AY753" i="1"/>
  <c r="AY754" i="1"/>
  <c r="AY755" i="1"/>
  <c r="AY756" i="1"/>
  <c r="AY757" i="1"/>
  <c r="AY758" i="1"/>
  <c r="AY759" i="1"/>
  <c r="AY760" i="1"/>
  <c r="AY761" i="1"/>
  <c r="AY762" i="1"/>
  <c r="AY763" i="1"/>
  <c r="AY764" i="1"/>
  <c r="AY765" i="1"/>
  <c r="AY766" i="1"/>
  <c r="AY767" i="1"/>
  <c r="AY768" i="1"/>
  <c r="AY769" i="1"/>
  <c r="AY770" i="1"/>
  <c r="AY771" i="1"/>
  <c r="AY772" i="1"/>
  <c r="AY773" i="1"/>
  <c r="AY774" i="1"/>
  <c r="AY775" i="1"/>
  <c r="AY776" i="1"/>
  <c r="AY777" i="1"/>
  <c r="AY778" i="1"/>
  <c r="AY779" i="1"/>
  <c r="AY780" i="1"/>
  <c r="AY781" i="1"/>
  <c r="AY782" i="1"/>
  <c r="AY783" i="1"/>
  <c r="AY784" i="1"/>
  <c r="AY785" i="1"/>
  <c r="AY786" i="1"/>
  <c r="AY787" i="1"/>
  <c r="AY788" i="1"/>
  <c r="AY789" i="1"/>
  <c r="AY790" i="1"/>
  <c r="AY791" i="1"/>
  <c r="AY792" i="1"/>
  <c r="AY793" i="1"/>
  <c r="AY794" i="1"/>
  <c r="AY795" i="1"/>
  <c r="AY796" i="1"/>
  <c r="AY797" i="1"/>
  <c r="AY798" i="1"/>
  <c r="AY799" i="1"/>
  <c r="AY800" i="1"/>
  <c r="AY801" i="1"/>
  <c r="AY802" i="1"/>
  <c r="AY803" i="1"/>
  <c r="AY804" i="1"/>
  <c r="AY805" i="1"/>
  <c r="AY806" i="1"/>
  <c r="AY807" i="1"/>
  <c r="AY808" i="1"/>
  <c r="AY809" i="1"/>
  <c r="AY810" i="1"/>
  <c r="AY811" i="1"/>
  <c r="AY812" i="1"/>
  <c r="AY813" i="1"/>
  <c r="AY814" i="1"/>
  <c r="AY815" i="1"/>
  <c r="AY816" i="1"/>
  <c r="AY817" i="1"/>
  <c r="AY818" i="1"/>
  <c r="AY819" i="1"/>
  <c r="AY820" i="1"/>
  <c r="AY821" i="1"/>
  <c r="AY822" i="1"/>
  <c r="AY823" i="1"/>
  <c r="AY824" i="1"/>
  <c r="AY825" i="1"/>
  <c r="AY826" i="1"/>
  <c r="AY827" i="1"/>
  <c r="AY828" i="1"/>
  <c r="AY829" i="1"/>
  <c r="AY830" i="1"/>
  <c r="AY831" i="1"/>
  <c r="AY832" i="1"/>
  <c r="AY833" i="1"/>
  <c r="AY834" i="1"/>
  <c r="AY835" i="1"/>
  <c r="AY836" i="1"/>
  <c r="AY837" i="1"/>
  <c r="AY838" i="1"/>
  <c r="AY839" i="1"/>
  <c r="AY840" i="1"/>
  <c r="AY841" i="1"/>
  <c r="AY842" i="1"/>
  <c r="AY843" i="1"/>
  <c r="AY844" i="1"/>
  <c r="AY845" i="1"/>
  <c r="AY846" i="1"/>
  <c r="AY847" i="1"/>
  <c r="AY848" i="1"/>
  <c r="AY849" i="1"/>
  <c r="AY850" i="1"/>
  <c r="AY851" i="1"/>
  <c r="AY852" i="1"/>
  <c r="AY853" i="1"/>
  <c r="AY854" i="1"/>
  <c r="AY855" i="1"/>
  <c r="AY856" i="1"/>
  <c r="AY857" i="1"/>
  <c r="AY858" i="1"/>
  <c r="AY859" i="1"/>
  <c r="AY860" i="1"/>
  <c r="AY861" i="1"/>
  <c r="AY862" i="1"/>
  <c r="AY863" i="1"/>
  <c r="AY864" i="1"/>
  <c r="AY865" i="1"/>
  <c r="AY866" i="1"/>
  <c r="AY867" i="1"/>
  <c r="AY868" i="1"/>
  <c r="AY869" i="1"/>
  <c r="AY870" i="1"/>
  <c r="AY871" i="1"/>
  <c r="AY872" i="1"/>
  <c r="AY873" i="1"/>
  <c r="AY874" i="1"/>
  <c r="AY875" i="1"/>
  <c r="AY876" i="1"/>
  <c r="AY877" i="1"/>
  <c r="AY878" i="1"/>
  <c r="AY879" i="1"/>
  <c r="AY880" i="1"/>
  <c r="AY881" i="1"/>
  <c r="AY882" i="1"/>
  <c r="AY883" i="1"/>
  <c r="AY884" i="1"/>
  <c r="AY885" i="1"/>
  <c r="AY886" i="1"/>
  <c r="AY887" i="1"/>
  <c r="AY888" i="1"/>
  <c r="AY889" i="1"/>
  <c r="AY890" i="1"/>
  <c r="AY891" i="1"/>
  <c r="AY892" i="1"/>
  <c r="AY893" i="1"/>
  <c r="AY894" i="1"/>
  <c r="AY895" i="1"/>
  <c r="AY896" i="1"/>
  <c r="AY897" i="1"/>
  <c r="AY898" i="1"/>
  <c r="AY899" i="1"/>
  <c r="AY900" i="1"/>
  <c r="AY901" i="1"/>
  <c r="AY902" i="1"/>
  <c r="AY903" i="1"/>
  <c r="AY904" i="1"/>
  <c r="AY905" i="1"/>
  <c r="AY906" i="1"/>
  <c r="AY907" i="1"/>
  <c r="AY908" i="1"/>
  <c r="AY909" i="1"/>
  <c r="AY910" i="1"/>
  <c r="AY911" i="1"/>
  <c r="AY912" i="1"/>
  <c r="AY913" i="1"/>
  <c r="AY914" i="1"/>
  <c r="AY915" i="1"/>
  <c r="AY916" i="1"/>
  <c r="AY917" i="1"/>
  <c r="AY918" i="1"/>
  <c r="AY919" i="1"/>
  <c r="AY920" i="1"/>
  <c r="AY921" i="1"/>
  <c r="AY922" i="1"/>
  <c r="AY923" i="1"/>
  <c r="AY924" i="1"/>
  <c r="AY925" i="1"/>
  <c r="AY926" i="1"/>
  <c r="AY927" i="1"/>
  <c r="AY928" i="1"/>
  <c r="AY929" i="1"/>
  <c r="AY930" i="1"/>
  <c r="AY931" i="1"/>
  <c r="AY932" i="1"/>
  <c r="AY933" i="1"/>
  <c r="AY934" i="1"/>
  <c r="AY935" i="1"/>
  <c r="AY936" i="1"/>
  <c r="AY937" i="1"/>
  <c r="AY938" i="1"/>
  <c r="AY939" i="1"/>
  <c r="AY940" i="1"/>
  <c r="AY941" i="1"/>
  <c r="AY942" i="1"/>
  <c r="AY943" i="1"/>
  <c r="AY944" i="1"/>
  <c r="AY945" i="1"/>
  <c r="AY946" i="1"/>
  <c r="AY947" i="1"/>
  <c r="AY948" i="1"/>
  <c r="AY949" i="1"/>
  <c r="AY950" i="1"/>
  <c r="AY951" i="1"/>
  <c r="AY952" i="1"/>
  <c r="AY953" i="1"/>
  <c r="AY954" i="1"/>
  <c r="AY955" i="1"/>
  <c r="AY956" i="1"/>
  <c r="AY957" i="1"/>
  <c r="AY958" i="1"/>
  <c r="AY959" i="1"/>
  <c r="AY960" i="1"/>
  <c r="AY961" i="1"/>
  <c r="AY962" i="1"/>
  <c r="AY963" i="1"/>
  <c r="AY964" i="1"/>
  <c r="AY965" i="1"/>
  <c r="AY966" i="1"/>
  <c r="AY967" i="1"/>
  <c r="AY968" i="1"/>
  <c r="AY969" i="1"/>
  <c r="AY970" i="1"/>
  <c r="AY971" i="1"/>
  <c r="AY972" i="1"/>
  <c r="AY973" i="1"/>
  <c r="AY974" i="1"/>
  <c r="AY975" i="1"/>
  <c r="AY976" i="1"/>
  <c r="AY977" i="1"/>
  <c r="AY978" i="1"/>
  <c r="AY979" i="1"/>
  <c r="AY980" i="1"/>
  <c r="AY981" i="1"/>
  <c r="AY982" i="1"/>
  <c r="AY983" i="1"/>
  <c r="AY984" i="1"/>
  <c r="AY985" i="1"/>
  <c r="AY986" i="1"/>
  <c r="AY987" i="1"/>
  <c r="AY988" i="1"/>
  <c r="AY989" i="1"/>
  <c r="AY990" i="1"/>
  <c r="AY991" i="1"/>
  <c r="AY992" i="1"/>
  <c r="AY993" i="1"/>
  <c r="AY994" i="1"/>
  <c r="AY995" i="1"/>
  <c r="AY996" i="1"/>
  <c r="AY997" i="1"/>
  <c r="AY998" i="1"/>
  <c r="AY999" i="1"/>
  <c r="AY1000" i="1"/>
  <c r="AY1001" i="1"/>
  <c r="AY1002" i="1"/>
  <c r="AY1003" i="1"/>
  <c r="AY1004" i="1"/>
  <c r="AY1005" i="1"/>
  <c r="AY1006" i="1"/>
  <c r="AY1007" i="1"/>
  <c r="AY1008" i="1"/>
  <c r="AY1009" i="1"/>
  <c r="AY1010" i="1"/>
  <c r="AY1011" i="1"/>
  <c r="AY1012" i="1"/>
  <c r="AY1013" i="1"/>
  <c r="AY1014" i="1"/>
  <c r="AY1015" i="1"/>
  <c r="AY1016" i="1"/>
  <c r="AY1017" i="1"/>
  <c r="AY1018" i="1"/>
  <c r="AY1019" i="1"/>
  <c r="AY1020" i="1"/>
  <c r="AY1021" i="1"/>
  <c r="AY1022" i="1"/>
  <c r="AY1023" i="1"/>
  <c r="AY11" i="1"/>
  <c r="CZ39" i="1" l="1"/>
  <c r="CZ64" i="1"/>
  <c r="CZ42" i="1"/>
  <c r="CZ54" i="1"/>
  <c r="CZ55" i="1"/>
  <c r="CZ41" i="1"/>
  <c r="CZ58" i="1"/>
  <c r="CZ52" i="1"/>
  <c r="CZ50" i="1"/>
  <c r="CZ56" i="1"/>
  <c r="CZ60" i="1"/>
  <c r="CZ61" i="1"/>
  <c r="CZ53" i="1"/>
  <c r="CZ45" i="1"/>
  <c r="CZ59" i="1"/>
  <c r="CZ40" i="1"/>
  <c r="CZ62" i="1"/>
  <c r="CZ46" i="1"/>
  <c r="CZ44" i="1"/>
  <c r="CZ49" i="1"/>
  <c r="CZ43" i="1"/>
  <c r="CZ48" i="1"/>
  <c r="CZ47" i="1"/>
  <c r="CZ63" i="1"/>
  <c r="CZ51" i="1"/>
  <c r="CZ57" i="1"/>
  <c r="CZ65" i="1" l="1"/>
  <c r="BE62" i="1"/>
  <c r="BF62" i="1"/>
  <c r="BG62" i="1"/>
  <c r="BH62" i="1"/>
  <c r="BI62" i="1"/>
  <c r="BJ62" i="1"/>
  <c r="BE71" i="1"/>
  <c r="BF71" i="1"/>
  <c r="BG71" i="1"/>
  <c r="BH71" i="1"/>
  <c r="BI71" i="1"/>
  <c r="BJ71" i="1"/>
  <c r="BE79" i="1"/>
  <c r="BF79" i="1"/>
  <c r="BG79" i="1"/>
  <c r="BH79" i="1"/>
  <c r="BI79" i="1"/>
  <c r="BJ79" i="1"/>
  <c r="BE85" i="1"/>
  <c r="BF85" i="1"/>
  <c r="BG85" i="1"/>
  <c r="BH85" i="1"/>
  <c r="BI85" i="1"/>
  <c r="BJ85" i="1"/>
  <c r="BE86" i="1"/>
  <c r="BF86" i="1"/>
  <c r="BG86" i="1"/>
  <c r="BH86" i="1"/>
  <c r="BI86" i="1"/>
  <c r="BJ86" i="1"/>
  <c r="BE93" i="1"/>
  <c r="BF93" i="1"/>
  <c r="BG93" i="1"/>
  <c r="BH93" i="1"/>
  <c r="BI93" i="1"/>
  <c r="BJ93" i="1"/>
  <c r="BE97" i="1"/>
  <c r="BF97" i="1"/>
  <c r="BG97" i="1"/>
  <c r="BH97" i="1"/>
  <c r="BI97" i="1"/>
  <c r="BJ97" i="1"/>
  <c r="BE129" i="1"/>
  <c r="BF129" i="1"/>
  <c r="BG129" i="1"/>
  <c r="BH129" i="1"/>
  <c r="BI129" i="1"/>
  <c r="BJ129" i="1"/>
  <c r="BE152" i="1"/>
  <c r="BF152" i="1"/>
  <c r="BG152" i="1"/>
  <c r="BH152" i="1"/>
  <c r="BI152" i="1"/>
  <c r="BJ152" i="1"/>
  <c r="BE176" i="1"/>
  <c r="BF176" i="1"/>
  <c r="BG176" i="1"/>
  <c r="BH176" i="1"/>
  <c r="BI176" i="1"/>
  <c r="BJ176" i="1"/>
  <c r="BE181" i="1"/>
  <c r="BF181" i="1"/>
  <c r="BG181" i="1"/>
  <c r="BH181" i="1"/>
  <c r="BI181" i="1"/>
  <c r="BJ181" i="1"/>
  <c r="BE182" i="1"/>
  <c r="BF182" i="1"/>
  <c r="BG182" i="1"/>
  <c r="BH182" i="1"/>
  <c r="BI182" i="1"/>
  <c r="BJ182" i="1"/>
  <c r="BE183" i="1"/>
  <c r="BF183" i="1"/>
  <c r="BG183" i="1"/>
  <c r="BH183" i="1"/>
  <c r="BI183" i="1"/>
  <c r="BJ183" i="1"/>
  <c r="BE189" i="1"/>
  <c r="BF189" i="1"/>
  <c r="BG189" i="1"/>
  <c r="BH189" i="1"/>
  <c r="BI189" i="1"/>
  <c r="BJ189" i="1"/>
  <c r="BE190" i="1"/>
  <c r="BF190" i="1"/>
  <c r="BG190" i="1"/>
  <c r="BH190" i="1"/>
  <c r="BI190" i="1"/>
  <c r="BJ190" i="1"/>
  <c r="BE191" i="1"/>
  <c r="BF191" i="1"/>
  <c r="BG191" i="1"/>
  <c r="BH191" i="1"/>
  <c r="BI191" i="1"/>
  <c r="BJ191" i="1"/>
  <c r="BE193" i="1"/>
  <c r="BF193" i="1"/>
  <c r="BG193" i="1"/>
  <c r="BH193" i="1"/>
  <c r="BI193" i="1"/>
  <c r="BJ193" i="1"/>
  <c r="BE194" i="1"/>
  <c r="BF194" i="1"/>
  <c r="BG194" i="1"/>
  <c r="BH194" i="1"/>
  <c r="BI194" i="1"/>
  <c r="BJ194" i="1"/>
  <c r="BE195" i="1"/>
  <c r="BF195" i="1"/>
  <c r="BG195" i="1"/>
  <c r="BH195" i="1"/>
  <c r="BI195" i="1"/>
  <c r="BJ195" i="1"/>
  <c r="BE197" i="1"/>
  <c r="BF197" i="1"/>
  <c r="BG197" i="1"/>
  <c r="BH197" i="1"/>
  <c r="BI197" i="1"/>
  <c r="BJ197" i="1"/>
  <c r="BE198" i="1"/>
  <c r="BF198" i="1"/>
  <c r="BG198" i="1"/>
  <c r="BH198" i="1"/>
  <c r="BI198" i="1"/>
  <c r="BJ198" i="1"/>
  <c r="BE199" i="1"/>
  <c r="BF199" i="1"/>
  <c r="BG199" i="1"/>
  <c r="BH199" i="1"/>
  <c r="BI199" i="1"/>
  <c r="BJ199" i="1"/>
  <c r="BE201" i="1"/>
  <c r="BF201" i="1"/>
  <c r="BG201" i="1"/>
  <c r="BH201" i="1"/>
  <c r="BI201" i="1"/>
  <c r="BJ201" i="1"/>
  <c r="BE202" i="1"/>
  <c r="BF202" i="1"/>
  <c r="BG202" i="1"/>
  <c r="BH202" i="1"/>
  <c r="BI202" i="1"/>
  <c r="BJ202" i="1"/>
  <c r="BE203" i="1"/>
  <c r="BF203" i="1"/>
  <c r="BG203" i="1"/>
  <c r="BH203" i="1"/>
  <c r="BI203" i="1"/>
  <c r="BJ203" i="1"/>
  <c r="BE205" i="1"/>
  <c r="BF205" i="1"/>
  <c r="BG205" i="1"/>
  <c r="BH205" i="1"/>
  <c r="BI205" i="1"/>
  <c r="BJ205" i="1"/>
  <c r="BE208" i="1"/>
  <c r="BF208" i="1"/>
  <c r="BG208" i="1"/>
  <c r="BH208" i="1"/>
  <c r="BI208" i="1"/>
  <c r="BJ208" i="1"/>
  <c r="BE209" i="1"/>
  <c r="BF209" i="1"/>
  <c r="BG209" i="1"/>
  <c r="BH209" i="1"/>
  <c r="BI209" i="1"/>
  <c r="BJ209" i="1"/>
  <c r="BE210" i="1"/>
  <c r="BF210" i="1"/>
  <c r="BG210" i="1"/>
  <c r="BH210" i="1"/>
  <c r="BI210" i="1"/>
  <c r="BJ210" i="1"/>
  <c r="BE212" i="1"/>
  <c r="BF212" i="1"/>
  <c r="BG212" i="1"/>
  <c r="BH212" i="1"/>
  <c r="BI212" i="1"/>
  <c r="BJ212" i="1"/>
  <c r="BE216" i="1"/>
  <c r="BF216" i="1"/>
  <c r="BG216" i="1"/>
  <c r="BH216" i="1"/>
  <c r="BI216" i="1"/>
  <c r="BJ216" i="1"/>
  <c r="BE217" i="1"/>
  <c r="BF217" i="1"/>
  <c r="BG217" i="1"/>
  <c r="BH217" i="1"/>
  <c r="BI217" i="1"/>
  <c r="BJ217" i="1"/>
  <c r="BE218" i="1"/>
  <c r="BF218" i="1"/>
  <c r="BG218" i="1"/>
  <c r="BH218" i="1"/>
  <c r="BI218" i="1"/>
  <c r="BJ218" i="1"/>
  <c r="BE220" i="1"/>
  <c r="BF220" i="1"/>
  <c r="BG220" i="1"/>
  <c r="BH220" i="1"/>
  <c r="BI220" i="1"/>
  <c r="BJ220" i="1"/>
  <c r="BE224" i="1"/>
  <c r="BF224" i="1"/>
  <c r="BG224" i="1"/>
  <c r="BH224" i="1"/>
  <c r="BI224" i="1"/>
  <c r="BJ224" i="1"/>
  <c r="BE225" i="1"/>
  <c r="BF225" i="1"/>
  <c r="BG225" i="1"/>
  <c r="BH225" i="1"/>
  <c r="BI225" i="1"/>
  <c r="BJ225" i="1"/>
  <c r="BE226" i="1"/>
  <c r="BF226" i="1"/>
  <c r="BG226" i="1"/>
  <c r="BH226" i="1"/>
  <c r="BI226" i="1"/>
  <c r="BJ226" i="1"/>
  <c r="BE228" i="1"/>
  <c r="BF228" i="1"/>
  <c r="BG228" i="1"/>
  <c r="BH228" i="1"/>
  <c r="BI228" i="1"/>
  <c r="BJ228" i="1"/>
  <c r="BE232" i="1"/>
  <c r="BF232" i="1"/>
  <c r="BG232" i="1"/>
  <c r="BH232" i="1"/>
  <c r="BI232" i="1"/>
  <c r="BJ232" i="1"/>
  <c r="BE233" i="1"/>
  <c r="BF233" i="1"/>
  <c r="BG233" i="1"/>
  <c r="BH233" i="1"/>
  <c r="BI233" i="1"/>
  <c r="BJ233" i="1"/>
  <c r="BE234" i="1"/>
  <c r="BF234" i="1"/>
  <c r="BG234" i="1"/>
  <c r="BH234" i="1"/>
  <c r="BI234" i="1"/>
  <c r="BJ234" i="1"/>
  <c r="BE236" i="1"/>
  <c r="BF236" i="1"/>
  <c r="BG236" i="1"/>
  <c r="BH236" i="1"/>
  <c r="BI236" i="1"/>
  <c r="BJ236" i="1"/>
  <c r="BE240" i="1"/>
  <c r="BF240" i="1"/>
  <c r="BG240" i="1"/>
  <c r="BH240" i="1"/>
  <c r="BI240" i="1"/>
  <c r="BJ240" i="1"/>
  <c r="BE241" i="1"/>
  <c r="BF241" i="1"/>
  <c r="BG241" i="1"/>
  <c r="BH241" i="1"/>
  <c r="BI241" i="1"/>
  <c r="BJ241" i="1"/>
  <c r="BE242" i="1"/>
  <c r="BF242" i="1"/>
  <c r="BG242" i="1"/>
  <c r="BH242" i="1"/>
  <c r="BI242" i="1"/>
  <c r="BJ242" i="1"/>
  <c r="BE244" i="1"/>
  <c r="BF244" i="1"/>
  <c r="BG244" i="1"/>
  <c r="BH244" i="1"/>
  <c r="BI244" i="1"/>
  <c r="BJ244" i="1"/>
  <c r="BE248" i="1"/>
  <c r="BF248" i="1"/>
  <c r="BG248" i="1"/>
  <c r="BH248" i="1"/>
  <c r="BI248" i="1"/>
  <c r="BJ248" i="1"/>
  <c r="BE249" i="1"/>
  <c r="BF249" i="1"/>
  <c r="BG249" i="1"/>
  <c r="BH249" i="1"/>
  <c r="BI249" i="1"/>
  <c r="BJ249" i="1"/>
  <c r="BE250" i="1"/>
  <c r="BF250" i="1"/>
  <c r="BG250" i="1"/>
  <c r="BH250" i="1"/>
  <c r="BI250" i="1"/>
  <c r="BJ250" i="1"/>
  <c r="BE252" i="1"/>
  <c r="BF252" i="1"/>
  <c r="BG252" i="1"/>
  <c r="BH252" i="1"/>
  <c r="BI252" i="1"/>
  <c r="BJ252" i="1"/>
  <c r="BE256" i="1"/>
  <c r="BF256" i="1"/>
  <c r="BG256" i="1"/>
  <c r="BH256" i="1"/>
  <c r="BI256" i="1"/>
  <c r="BJ256" i="1"/>
  <c r="BE257" i="1"/>
  <c r="BF257" i="1"/>
  <c r="BG257" i="1"/>
  <c r="BH257" i="1"/>
  <c r="BI257" i="1"/>
  <c r="BJ257" i="1"/>
  <c r="BE258" i="1"/>
  <c r="BF258" i="1"/>
  <c r="BG258" i="1"/>
  <c r="BH258" i="1"/>
  <c r="BI258" i="1"/>
  <c r="BJ258" i="1"/>
  <c r="BE260" i="1"/>
  <c r="BF260" i="1"/>
  <c r="BG260" i="1"/>
  <c r="BH260" i="1"/>
  <c r="BI260" i="1"/>
  <c r="BJ260" i="1"/>
  <c r="BE264" i="1"/>
  <c r="BF264" i="1"/>
  <c r="BG264" i="1"/>
  <c r="BH264" i="1"/>
  <c r="BI264" i="1"/>
  <c r="BJ264" i="1"/>
  <c r="BE266" i="1"/>
  <c r="BF266" i="1"/>
  <c r="BG266" i="1"/>
  <c r="BH266" i="1"/>
  <c r="BI266" i="1"/>
  <c r="BJ266" i="1"/>
  <c r="BE267" i="1"/>
  <c r="BF267" i="1"/>
  <c r="BG267" i="1"/>
  <c r="BH267" i="1"/>
  <c r="BI267" i="1"/>
  <c r="BJ267" i="1"/>
  <c r="BE270" i="1"/>
  <c r="BF270" i="1"/>
  <c r="BG270" i="1"/>
  <c r="BH270" i="1"/>
  <c r="BI270" i="1"/>
  <c r="BJ270" i="1"/>
  <c r="BE271" i="1"/>
  <c r="BF271" i="1"/>
  <c r="BG271" i="1"/>
  <c r="BH271" i="1"/>
  <c r="BI271" i="1"/>
  <c r="BJ271" i="1"/>
  <c r="BE272" i="1"/>
  <c r="BF272" i="1"/>
  <c r="BG272" i="1"/>
  <c r="BH272" i="1"/>
  <c r="BI272" i="1"/>
  <c r="BJ272" i="1"/>
  <c r="BE278" i="1"/>
  <c r="BF278" i="1"/>
  <c r="BG278" i="1"/>
  <c r="BH278" i="1"/>
  <c r="BI278" i="1"/>
  <c r="BJ278" i="1"/>
  <c r="BE279" i="1"/>
  <c r="BF279" i="1"/>
  <c r="BG279" i="1"/>
  <c r="BH279" i="1"/>
  <c r="BI279" i="1"/>
  <c r="BJ279" i="1"/>
  <c r="BE280" i="1"/>
  <c r="BF280" i="1"/>
  <c r="BG280" i="1"/>
  <c r="BH280" i="1"/>
  <c r="BI280" i="1"/>
  <c r="BJ280" i="1"/>
  <c r="BE286" i="1"/>
  <c r="BF286" i="1"/>
  <c r="BG286" i="1"/>
  <c r="BH286" i="1"/>
  <c r="BI286" i="1"/>
  <c r="BJ286" i="1"/>
  <c r="BE287" i="1"/>
  <c r="BF287" i="1"/>
  <c r="BG287" i="1"/>
  <c r="BH287" i="1"/>
  <c r="BI287" i="1"/>
  <c r="BJ287" i="1"/>
  <c r="BE288" i="1"/>
  <c r="BF288" i="1"/>
  <c r="BG288" i="1"/>
  <c r="BH288" i="1"/>
  <c r="BI288" i="1"/>
  <c r="BJ288" i="1"/>
  <c r="BE294" i="1"/>
  <c r="BF294" i="1"/>
  <c r="BG294" i="1"/>
  <c r="BH294" i="1"/>
  <c r="BI294" i="1"/>
  <c r="BJ294" i="1"/>
  <c r="BE295" i="1"/>
  <c r="BF295" i="1"/>
  <c r="BG295" i="1"/>
  <c r="BH295" i="1"/>
  <c r="BI295" i="1"/>
  <c r="BJ295" i="1"/>
  <c r="BE296" i="1"/>
  <c r="BF296" i="1"/>
  <c r="BG296" i="1"/>
  <c r="BH296" i="1"/>
  <c r="BI296" i="1"/>
  <c r="BJ296" i="1"/>
  <c r="BE300" i="1"/>
  <c r="BF300" i="1"/>
  <c r="BG300" i="1"/>
  <c r="BH300" i="1"/>
  <c r="BI300" i="1"/>
  <c r="BJ300" i="1"/>
  <c r="BE306" i="1"/>
  <c r="BF306" i="1"/>
  <c r="BG306" i="1"/>
  <c r="BH306" i="1"/>
  <c r="BI306" i="1"/>
  <c r="BJ306" i="1"/>
  <c r="BE307" i="1"/>
  <c r="BF307" i="1"/>
  <c r="BG307" i="1"/>
  <c r="BH307" i="1"/>
  <c r="BI307" i="1"/>
  <c r="BJ307" i="1"/>
  <c r="BE308" i="1"/>
  <c r="BF308" i="1"/>
  <c r="BG308" i="1"/>
  <c r="BH308" i="1"/>
  <c r="BI308" i="1"/>
  <c r="BJ308" i="1"/>
  <c r="BE314" i="1"/>
  <c r="BF314" i="1"/>
  <c r="BG314" i="1"/>
  <c r="BH314" i="1"/>
  <c r="BI314" i="1"/>
  <c r="BJ314" i="1"/>
  <c r="BE315" i="1"/>
  <c r="BF315" i="1"/>
  <c r="BG315" i="1"/>
  <c r="BH315" i="1"/>
  <c r="BI315" i="1"/>
  <c r="BJ315" i="1"/>
  <c r="BE316" i="1"/>
  <c r="BF316" i="1"/>
  <c r="BG316" i="1"/>
  <c r="BH316" i="1"/>
  <c r="BI316" i="1"/>
  <c r="BJ316" i="1"/>
  <c r="BE319" i="1"/>
  <c r="BF319" i="1"/>
  <c r="BG319" i="1"/>
  <c r="BH319" i="1"/>
  <c r="BI319" i="1"/>
  <c r="BJ319" i="1"/>
  <c r="BE320" i="1"/>
  <c r="BF320" i="1"/>
  <c r="BG320" i="1"/>
  <c r="BH320" i="1"/>
  <c r="BI320" i="1"/>
  <c r="BJ320" i="1"/>
  <c r="BE321" i="1"/>
  <c r="BF321" i="1"/>
  <c r="BG321" i="1"/>
  <c r="BH321" i="1"/>
  <c r="BI321" i="1"/>
  <c r="BJ321" i="1"/>
  <c r="BE322" i="1"/>
  <c r="BF322" i="1"/>
  <c r="BG322" i="1"/>
  <c r="BH322" i="1"/>
  <c r="BI322" i="1"/>
  <c r="BJ322" i="1"/>
  <c r="BE323" i="1"/>
  <c r="BF323" i="1"/>
  <c r="BG323" i="1"/>
  <c r="BH323" i="1"/>
  <c r="BI323" i="1"/>
  <c r="BJ323" i="1"/>
  <c r="BE324" i="1"/>
  <c r="BF324" i="1"/>
  <c r="BG324" i="1"/>
  <c r="BH324" i="1"/>
  <c r="BI324" i="1"/>
  <c r="BJ324" i="1"/>
  <c r="BE327" i="1"/>
  <c r="BF327" i="1"/>
  <c r="BG327" i="1"/>
  <c r="BH327" i="1"/>
  <c r="BI327" i="1"/>
  <c r="BJ327" i="1"/>
  <c r="BE330" i="1"/>
  <c r="BF330" i="1"/>
  <c r="BG330" i="1"/>
  <c r="BH330" i="1"/>
  <c r="BI330" i="1"/>
  <c r="BJ330" i="1"/>
  <c r="BE331" i="1"/>
  <c r="BF331" i="1"/>
  <c r="BG331" i="1"/>
  <c r="BH331" i="1"/>
  <c r="BI331" i="1"/>
  <c r="BJ331" i="1"/>
  <c r="BE332" i="1"/>
  <c r="BF332" i="1"/>
  <c r="BG332" i="1"/>
  <c r="BH332" i="1"/>
  <c r="BI332" i="1"/>
  <c r="BJ332" i="1"/>
  <c r="BE335" i="1"/>
  <c r="BF335" i="1"/>
  <c r="BG335" i="1"/>
  <c r="BH335" i="1"/>
  <c r="BI335" i="1"/>
  <c r="BJ335" i="1"/>
  <c r="BE336" i="1"/>
  <c r="BF336" i="1"/>
  <c r="BG336" i="1"/>
  <c r="BH336" i="1"/>
  <c r="BI336" i="1"/>
  <c r="BJ336" i="1"/>
  <c r="BE337" i="1"/>
  <c r="BF337" i="1"/>
  <c r="BG337" i="1"/>
  <c r="BH337" i="1"/>
  <c r="BI337" i="1"/>
  <c r="BJ337" i="1"/>
  <c r="BE338" i="1"/>
  <c r="BF338" i="1"/>
  <c r="BG338" i="1"/>
  <c r="BH338" i="1"/>
  <c r="BI338" i="1"/>
  <c r="BJ338" i="1"/>
  <c r="BE340" i="1"/>
  <c r="BF340" i="1"/>
  <c r="BG340" i="1"/>
  <c r="BH340" i="1"/>
  <c r="BI340" i="1"/>
  <c r="BJ340" i="1"/>
  <c r="BE341" i="1"/>
  <c r="BF341" i="1"/>
  <c r="BG341" i="1"/>
  <c r="BH341" i="1"/>
  <c r="BI341" i="1"/>
  <c r="BJ341" i="1"/>
  <c r="BE344" i="1"/>
  <c r="BF344" i="1"/>
  <c r="BG344" i="1"/>
  <c r="BH344" i="1"/>
  <c r="BI344" i="1"/>
  <c r="BJ344" i="1"/>
  <c r="BE345" i="1"/>
  <c r="BF345" i="1"/>
  <c r="BG345" i="1"/>
  <c r="BH345" i="1"/>
  <c r="BI345" i="1"/>
  <c r="BJ345" i="1"/>
  <c r="BE348" i="1"/>
  <c r="BF348" i="1"/>
  <c r="BG348" i="1"/>
  <c r="BH348" i="1"/>
  <c r="BI348" i="1"/>
  <c r="BJ348" i="1"/>
  <c r="BE349" i="1"/>
  <c r="BF349" i="1"/>
  <c r="BG349" i="1"/>
  <c r="BH349" i="1"/>
  <c r="BI349" i="1"/>
  <c r="BJ349" i="1"/>
  <c r="BE352" i="1"/>
  <c r="BF352" i="1"/>
  <c r="BG352" i="1"/>
  <c r="BH352" i="1"/>
  <c r="BI352" i="1"/>
  <c r="BJ352" i="1"/>
  <c r="BE353" i="1"/>
  <c r="BF353" i="1"/>
  <c r="BG353" i="1"/>
  <c r="BH353" i="1"/>
  <c r="BI353" i="1"/>
  <c r="BJ353" i="1"/>
  <c r="BE356" i="1"/>
  <c r="BF356" i="1"/>
  <c r="BG356" i="1"/>
  <c r="BH356" i="1"/>
  <c r="BI356" i="1"/>
  <c r="BJ356" i="1"/>
  <c r="BE357" i="1"/>
  <c r="BF357" i="1"/>
  <c r="BG357" i="1"/>
  <c r="BH357" i="1"/>
  <c r="BI357" i="1"/>
  <c r="BJ357" i="1"/>
  <c r="BE360" i="1"/>
  <c r="BF360" i="1"/>
  <c r="BG360" i="1"/>
  <c r="BH360" i="1"/>
  <c r="BI360" i="1"/>
  <c r="BJ360" i="1"/>
  <c r="BE361" i="1"/>
  <c r="BF361" i="1"/>
  <c r="BG361" i="1"/>
  <c r="BH361" i="1"/>
  <c r="BI361" i="1"/>
  <c r="BJ361" i="1"/>
  <c r="BE364" i="1"/>
  <c r="BF364" i="1"/>
  <c r="BG364" i="1"/>
  <c r="BH364" i="1"/>
  <c r="BI364" i="1"/>
  <c r="BJ364" i="1"/>
  <c r="BE365" i="1"/>
  <c r="BF365" i="1"/>
  <c r="BG365" i="1"/>
  <c r="BH365" i="1"/>
  <c r="BI365" i="1"/>
  <c r="BJ365" i="1"/>
  <c r="BE368" i="1"/>
  <c r="BF368" i="1"/>
  <c r="BG368" i="1"/>
  <c r="BH368" i="1"/>
  <c r="BI368" i="1"/>
  <c r="BJ368" i="1"/>
  <c r="BE369" i="1"/>
  <c r="BF369" i="1"/>
  <c r="BG369" i="1"/>
  <c r="BH369" i="1"/>
  <c r="BI369" i="1"/>
  <c r="BJ369" i="1"/>
  <c r="BE370" i="1"/>
  <c r="BF370" i="1"/>
  <c r="BG370" i="1"/>
  <c r="BH370" i="1"/>
  <c r="BI370" i="1"/>
  <c r="BJ370" i="1"/>
  <c r="BE373" i="1"/>
  <c r="BF373" i="1"/>
  <c r="BG373" i="1"/>
  <c r="BH373" i="1"/>
  <c r="BI373" i="1"/>
  <c r="BJ373" i="1"/>
  <c r="BE374" i="1"/>
  <c r="BF374" i="1"/>
  <c r="BG374" i="1"/>
  <c r="BH374" i="1"/>
  <c r="BI374" i="1"/>
  <c r="BJ374" i="1"/>
  <c r="BE375" i="1"/>
  <c r="BF375" i="1"/>
  <c r="BG375" i="1"/>
  <c r="BH375" i="1"/>
  <c r="BI375" i="1"/>
  <c r="BJ375" i="1"/>
  <c r="BE378" i="1"/>
  <c r="BF378" i="1"/>
  <c r="BG378" i="1"/>
  <c r="BH378" i="1"/>
  <c r="BI378" i="1"/>
  <c r="BJ378" i="1"/>
  <c r="BE379" i="1"/>
  <c r="BF379" i="1"/>
  <c r="BG379" i="1"/>
  <c r="BH379" i="1"/>
  <c r="BI379" i="1"/>
  <c r="BJ379" i="1"/>
  <c r="BE382" i="1"/>
  <c r="BF382" i="1"/>
  <c r="BG382" i="1"/>
  <c r="BH382" i="1"/>
  <c r="BI382" i="1"/>
  <c r="BJ382" i="1"/>
  <c r="BE383" i="1"/>
  <c r="BF383" i="1"/>
  <c r="BG383" i="1"/>
  <c r="BH383" i="1"/>
  <c r="BI383" i="1"/>
  <c r="BJ383" i="1"/>
  <c r="BE386" i="1"/>
  <c r="BF386" i="1"/>
  <c r="BG386" i="1"/>
  <c r="BH386" i="1"/>
  <c r="BI386" i="1"/>
  <c r="BJ386" i="1"/>
  <c r="BE387" i="1"/>
  <c r="BF387" i="1"/>
  <c r="BG387" i="1"/>
  <c r="BH387" i="1"/>
  <c r="BI387" i="1"/>
  <c r="BJ387" i="1"/>
  <c r="BE390" i="1"/>
  <c r="BF390" i="1"/>
  <c r="BG390" i="1"/>
  <c r="BH390" i="1"/>
  <c r="BI390" i="1"/>
  <c r="BJ390" i="1"/>
  <c r="BE391" i="1"/>
  <c r="BF391" i="1"/>
  <c r="BG391" i="1"/>
  <c r="BH391" i="1"/>
  <c r="BI391" i="1"/>
  <c r="BJ391" i="1"/>
  <c r="BE395" i="1"/>
  <c r="BF395" i="1"/>
  <c r="BG395" i="1"/>
  <c r="BH395" i="1"/>
  <c r="BI395" i="1"/>
  <c r="BJ395" i="1"/>
  <c r="BE396" i="1"/>
  <c r="BF396" i="1"/>
  <c r="BG396" i="1"/>
  <c r="BH396" i="1"/>
  <c r="BI396" i="1"/>
  <c r="BJ396" i="1"/>
  <c r="BE397" i="1"/>
  <c r="BF397" i="1"/>
  <c r="BG397" i="1"/>
  <c r="BH397" i="1"/>
  <c r="BI397" i="1"/>
  <c r="BJ397" i="1"/>
  <c r="BE398" i="1"/>
  <c r="BF398" i="1"/>
  <c r="BG398" i="1"/>
  <c r="BH398" i="1"/>
  <c r="BI398" i="1"/>
  <c r="BJ398" i="1"/>
  <c r="BE399" i="1"/>
  <c r="BF399" i="1"/>
  <c r="BG399" i="1"/>
  <c r="BH399" i="1"/>
  <c r="BI399" i="1"/>
  <c r="BJ399" i="1"/>
  <c r="BE403" i="1"/>
  <c r="BF403" i="1"/>
  <c r="BG403" i="1"/>
  <c r="BH403" i="1"/>
  <c r="BI403" i="1"/>
  <c r="BJ403" i="1"/>
  <c r="BE404" i="1"/>
  <c r="BF404" i="1"/>
  <c r="BG404" i="1"/>
  <c r="BH404" i="1"/>
  <c r="BI404" i="1"/>
  <c r="BJ404" i="1"/>
  <c r="BE405" i="1"/>
  <c r="BF405" i="1"/>
  <c r="BG405" i="1"/>
  <c r="BH405" i="1"/>
  <c r="BI405" i="1"/>
  <c r="BJ405" i="1"/>
  <c r="BE406" i="1"/>
  <c r="BF406" i="1"/>
  <c r="BG406" i="1"/>
  <c r="BH406" i="1"/>
  <c r="BI406" i="1"/>
  <c r="BJ406" i="1"/>
  <c r="BE407" i="1"/>
  <c r="BF407" i="1"/>
  <c r="BG407" i="1"/>
  <c r="BH407" i="1"/>
  <c r="BI407" i="1"/>
  <c r="BJ407" i="1"/>
  <c r="BE408" i="1"/>
  <c r="BF408" i="1"/>
  <c r="BG408" i="1"/>
  <c r="BH408" i="1"/>
  <c r="BI408" i="1"/>
  <c r="BJ408" i="1"/>
  <c r="BE409" i="1"/>
  <c r="BF409" i="1"/>
  <c r="BG409" i="1"/>
  <c r="BH409" i="1"/>
  <c r="BI409" i="1"/>
  <c r="BJ409" i="1"/>
  <c r="BE410" i="1"/>
  <c r="BF410" i="1"/>
  <c r="BG410" i="1"/>
  <c r="BH410" i="1"/>
  <c r="BI410" i="1"/>
  <c r="BJ410" i="1"/>
  <c r="BE411" i="1"/>
  <c r="BF411" i="1"/>
  <c r="BG411" i="1"/>
  <c r="BH411" i="1"/>
  <c r="BI411" i="1"/>
  <c r="BJ411" i="1"/>
  <c r="BE412" i="1"/>
  <c r="BF412" i="1"/>
  <c r="BG412" i="1"/>
  <c r="BH412" i="1"/>
  <c r="BI412" i="1"/>
  <c r="BJ412" i="1"/>
  <c r="BE413" i="1"/>
  <c r="BF413" i="1"/>
  <c r="BG413" i="1"/>
  <c r="BH413" i="1"/>
  <c r="BI413" i="1"/>
  <c r="BJ413" i="1"/>
  <c r="BE417" i="1"/>
  <c r="BF417" i="1"/>
  <c r="BG417" i="1"/>
  <c r="BH417" i="1"/>
  <c r="BI417" i="1"/>
  <c r="BJ417" i="1"/>
  <c r="BE418" i="1"/>
  <c r="BF418" i="1"/>
  <c r="BG418" i="1"/>
  <c r="BH418" i="1"/>
  <c r="BI418" i="1"/>
  <c r="BJ418" i="1"/>
  <c r="BE419" i="1"/>
  <c r="BF419" i="1"/>
  <c r="BG419" i="1"/>
  <c r="BH419" i="1"/>
  <c r="BI419" i="1"/>
  <c r="BJ419" i="1"/>
  <c r="BE420" i="1"/>
  <c r="BF420" i="1"/>
  <c r="BG420" i="1"/>
  <c r="BH420" i="1"/>
  <c r="BI420" i="1"/>
  <c r="BJ420" i="1"/>
  <c r="BE421" i="1"/>
  <c r="BF421" i="1"/>
  <c r="BG421" i="1"/>
  <c r="BH421" i="1"/>
  <c r="BI421" i="1"/>
  <c r="BJ421" i="1"/>
  <c r="BE425" i="1"/>
  <c r="BF425" i="1"/>
  <c r="BG425" i="1"/>
  <c r="BH425" i="1"/>
  <c r="BI425" i="1"/>
  <c r="BJ425" i="1"/>
  <c r="BE426" i="1"/>
  <c r="BF426" i="1"/>
  <c r="BG426" i="1"/>
  <c r="BH426" i="1"/>
  <c r="BI426" i="1"/>
  <c r="BJ426" i="1"/>
  <c r="BE427" i="1"/>
  <c r="BF427" i="1"/>
  <c r="BG427" i="1"/>
  <c r="BH427" i="1"/>
  <c r="BI427" i="1"/>
  <c r="BJ427" i="1"/>
  <c r="BE428" i="1"/>
  <c r="BF428" i="1"/>
  <c r="BG428" i="1"/>
  <c r="BH428" i="1"/>
  <c r="BI428" i="1"/>
  <c r="BJ428" i="1"/>
  <c r="BE429" i="1"/>
  <c r="BF429" i="1"/>
  <c r="BG429" i="1"/>
  <c r="BH429" i="1"/>
  <c r="BI429" i="1"/>
  <c r="BJ429" i="1"/>
  <c r="BE433" i="1"/>
  <c r="BF433" i="1"/>
  <c r="BG433" i="1"/>
  <c r="BH433" i="1"/>
  <c r="BI433" i="1"/>
  <c r="BJ433" i="1"/>
  <c r="BE434" i="1"/>
  <c r="BF434" i="1"/>
  <c r="BG434" i="1"/>
  <c r="BH434" i="1"/>
  <c r="BI434" i="1"/>
  <c r="BJ434" i="1"/>
  <c r="BE435" i="1"/>
  <c r="BF435" i="1"/>
  <c r="BG435" i="1"/>
  <c r="BH435" i="1"/>
  <c r="BI435" i="1"/>
  <c r="BJ435" i="1"/>
  <c r="BE436" i="1"/>
  <c r="BF436" i="1"/>
  <c r="BG436" i="1"/>
  <c r="BH436" i="1"/>
  <c r="BI436" i="1"/>
  <c r="BJ436" i="1"/>
  <c r="BE437" i="1"/>
  <c r="BF437" i="1"/>
  <c r="BG437" i="1"/>
  <c r="BH437" i="1"/>
  <c r="BI437" i="1"/>
  <c r="BJ437" i="1"/>
  <c r="BE441" i="1"/>
  <c r="BF441" i="1"/>
  <c r="BG441" i="1"/>
  <c r="BH441" i="1"/>
  <c r="BI441" i="1"/>
  <c r="BJ441" i="1"/>
  <c r="BE442" i="1"/>
  <c r="BF442" i="1"/>
  <c r="BG442" i="1"/>
  <c r="BH442" i="1"/>
  <c r="BI442" i="1"/>
  <c r="BJ442" i="1"/>
  <c r="BE443" i="1"/>
  <c r="BF443" i="1"/>
  <c r="BG443" i="1"/>
  <c r="BH443" i="1"/>
  <c r="BI443" i="1"/>
  <c r="BJ443" i="1"/>
  <c r="BE444" i="1"/>
  <c r="BF444" i="1"/>
  <c r="BG444" i="1"/>
  <c r="BH444" i="1"/>
  <c r="BI444" i="1"/>
  <c r="BJ444" i="1"/>
  <c r="BE445" i="1"/>
  <c r="BF445" i="1"/>
  <c r="BG445" i="1"/>
  <c r="BH445" i="1"/>
  <c r="BI445" i="1"/>
  <c r="BJ445" i="1"/>
  <c r="BE449" i="1"/>
  <c r="BF449" i="1"/>
  <c r="BG449" i="1"/>
  <c r="BH449" i="1"/>
  <c r="BI449" i="1"/>
  <c r="BJ449" i="1"/>
  <c r="BE450" i="1"/>
  <c r="BF450" i="1"/>
  <c r="BG450" i="1"/>
  <c r="BH450" i="1"/>
  <c r="BI450" i="1"/>
  <c r="BJ450" i="1"/>
  <c r="BE451" i="1"/>
  <c r="BF451" i="1"/>
  <c r="BG451" i="1"/>
  <c r="BH451" i="1"/>
  <c r="BI451" i="1"/>
  <c r="BJ451" i="1"/>
  <c r="BE452" i="1"/>
  <c r="BF452" i="1"/>
  <c r="BG452" i="1"/>
  <c r="BH452" i="1"/>
  <c r="BI452" i="1"/>
  <c r="BJ452" i="1"/>
  <c r="BE453" i="1"/>
  <c r="BF453" i="1"/>
  <c r="BG453" i="1"/>
  <c r="BH453" i="1"/>
  <c r="BI453" i="1"/>
  <c r="BJ453" i="1"/>
  <c r="BE457" i="1"/>
  <c r="BF457" i="1"/>
  <c r="BG457" i="1"/>
  <c r="BH457" i="1"/>
  <c r="BI457" i="1"/>
  <c r="BJ457" i="1"/>
  <c r="BE458" i="1"/>
  <c r="BF458" i="1"/>
  <c r="BG458" i="1"/>
  <c r="BH458" i="1"/>
  <c r="BI458" i="1"/>
  <c r="BJ458" i="1"/>
  <c r="BE459" i="1"/>
  <c r="BF459" i="1"/>
  <c r="BG459" i="1"/>
  <c r="BH459" i="1"/>
  <c r="BI459" i="1"/>
  <c r="BJ459" i="1"/>
  <c r="BE460" i="1"/>
  <c r="BF460" i="1"/>
  <c r="BG460" i="1"/>
  <c r="BH460" i="1"/>
  <c r="BI460" i="1"/>
  <c r="BJ460" i="1"/>
  <c r="BE464" i="1"/>
  <c r="BF464" i="1"/>
  <c r="BG464" i="1"/>
  <c r="BH464" i="1"/>
  <c r="BI464" i="1"/>
  <c r="BJ464" i="1"/>
  <c r="BE465" i="1"/>
  <c r="BF465" i="1"/>
  <c r="BG465" i="1"/>
  <c r="BH465" i="1"/>
  <c r="BI465" i="1"/>
  <c r="BJ465" i="1"/>
  <c r="BE466" i="1"/>
  <c r="BF466" i="1"/>
  <c r="BG466" i="1"/>
  <c r="BH466" i="1"/>
  <c r="BI466" i="1"/>
  <c r="BJ466" i="1"/>
  <c r="BE467" i="1"/>
  <c r="BF467" i="1"/>
  <c r="BG467" i="1"/>
  <c r="BH467" i="1"/>
  <c r="BI467" i="1"/>
  <c r="BJ467" i="1"/>
  <c r="BE471" i="1"/>
  <c r="BF471" i="1"/>
  <c r="BG471" i="1"/>
  <c r="BH471" i="1"/>
  <c r="BI471" i="1"/>
  <c r="BJ471" i="1"/>
  <c r="BE472" i="1"/>
  <c r="BF472" i="1"/>
  <c r="BG472" i="1"/>
  <c r="BH472" i="1"/>
  <c r="BI472" i="1"/>
  <c r="BJ472" i="1"/>
  <c r="BE473" i="1"/>
  <c r="BF473" i="1"/>
  <c r="BG473" i="1"/>
  <c r="BH473" i="1"/>
  <c r="BI473" i="1"/>
  <c r="BJ473" i="1"/>
  <c r="BE474" i="1"/>
  <c r="BF474" i="1"/>
  <c r="BG474" i="1"/>
  <c r="BH474" i="1"/>
  <c r="BI474" i="1"/>
  <c r="BJ474" i="1"/>
  <c r="BE475" i="1"/>
  <c r="BF475" i="1"/>
  <c r="BG475" i="1"/>
  <c r="BH475" i="1"/>
  <c r="BI475" i="1"/>
  <c r="BJ475" i="1"/>
  <c r="BE478" i="1"/>
  <c r="BF478" i="1"/>
  <c r="BG478" i="1"/>
  <c r="BH478" i="1"/>
  <c r="BI478" i="1"/>
  <c r="BJ478" i="1"/>
  <c r="BE479" i="1"/>
  <c r="BF479" i="1"/>
  <c r="BG479" i="1"/>
  <c r="BH479" i="1"/>
  <c r="BI479" i="1"/>
  <c r="BJ479" i="1"/>
  <c r="BE483" i="1"/>
  <c r="BF483" i="1"/>
  <c r="BG483" i="1"/>
  <c r="BH483" i="1"/>
  <c r="BI483" i="1"/>
  <c r="BJ483" i="1"/>
  <c r="BE484" i="1"/>
  <c r="BF484" i="1"/>
  <c r="BG484" i="1"/>
  <c r="BH484" i="1"/>
  <c r="BI484" i="1"/>
  <c r="BJ484" i="1"/>
  <c r="BE485" i="1"/>
  <c r="BF485" i="1"/>
  <c r="BG485" i="1"/>
  <c r="BH485" i="1"/>
  <c r="BI485" i="1"/>
  <c r="BJ485" i="1"/>
  <c r="BE486" i="1"/>
  <c r="BF486" i="1"/>
  <c r="BG486" i="1"/>
  <c r="BH486" i="1"/>
  <c r="BI486" i="1"/>
  <c r="BJ486" i="1"/>
  <c r="BE490" i="1"/>
  <c r="BF490" i="1"/>
  <c r="BG490" i="1"/>
  <c r="BH490" i="1"/>
  <c r="BI490" i="1"/>
  <c r="BJ490" i="1"/>
  <c r="BE491" i="1"/>
  <c r="BF491" i="1"/>
  <c r="BG491" i="1"/>
  <c r="BH491" i="1"/>
  <c r="BI491" i="1"/>
  <c r="BJ491" i="1"/>
  <c r="BE492" i="1"/>
  <c r="BF492" i="1"/>
  <c r="BG492" i="1"/>
  <c r="BH492" i="1"/>
  <c r="BI492" i="1"/>
  <c r="BJ492" i="1"/>
  <c r="BE493" i="1"/>
  <c r="BF493" i="1"/>
  <c r="BG493" i="1"/>
  <c r="BH493" i="1"/>
  <c r="BI493" i="1"/>
  <c r="BJ493" i="1"/>
  <c r="BE494" i="1"/>
  <c r="BF494" i="1"/>
  <c r="BG494" i="1"/>
  <c r="BH494" i="1"/>
  <c r="BI494" i="1"/>
  <c r="BJ494" i="1"/>
  <c r="BE498" i="1"/>
  <c r="BF498" i="1"/>
  <c r="BG498" i="1"/>
  <c r="BH498" i="1"/>
  <c r="BI498" i="1"/>
  <c r="BJ498" i="1"/>
  <c r="BE499" i="1"/>
  <c r="BF499" i="1"/>
  <c r="BG499" i="1"/>
  <c r="BH499" i="1"/>
  <c r="BI499" i="1"/>
  <c r="BJ499" i="1"/>
  <c r="BE500" i="1"/>
  <c r="BF500" i="1"/>
  <c r="BG500" i="1"/>
  <c r="BH500" i="1"/>
  <c r="BI500" i="1"/>
  <c r="BJ500" i="1"/>
  <c r="BE504" i="1"/>
  <c r="BF504" i="1"/>
  <c r="BG504" i="1"/>
  <c r="BH504" i="1"/>
  <c r="BI504" i="1"/>
  <c r="BJ504" i="1"/>
  <c r="BE505" i="1"/>
  <c r="BF505" i="1"/>
  <c r="BG505" i="1"/>
  <c r="BH505" i="1"/>
  <c r="BI505" i="1"/>
  <c r="BJ505" i="1"/>
  <c r="BE506" i="1"/>
  <c r="BF506" i="1"/>
  <c r="BG506" i="1"/>
  <c r="BH506" i="1"/>
  <c r="BI506" i="1"/>
  <c r="BJ506" i="1"/>
  <c r="BE509" i="1"/>
  <c r="BF509" i="1"/>
  <c r="BG509" i="1"/>
  <c r="BH509" i="1"/>
  <c r="BI509" i="1"/>
  <c r="BJ509" i="1"/>
  <c r="BE510" i="1"/>
  <c r="BF510" i="1"/>
  <c r="BG510" i="1"/>
  <c r="BH510" i="1"/>
  <c r="BI510" i="1"/>
  <c r="BJ510" i="1"/>
  <c r="BE511" i="1"/>
  <c r="BF511" i="1"/>
  <c r="BG511" i="1"/>
  <c r="BH511" i="1"/>
  <c r="BI511" i="1"/>
  <c r="BJ511" i="1"/>
  <c r="BE512" i="1"/>
  <c r="BF512" i="1"/>
  <c r="BG512" i="1"/>
  <c r="BH512" i="1"/>
  <c r="BI512" i="1"/>
  <c r="BJ512" i="1"/>
  <c r="BE513" i="1"/>
  <c r="BF513" i="1"/>
  <c r="BG513" i="1"/>
  <c r="BH513" i="1"/>
  <c r="BI513" i="1"/>
  <c r="BJ513" i="1"/>
  <c r="BE518" i="1"/>
  <c r="BF518" i="1"/>
  <c r="BG518" i="1"/>
  <c r="BH518" i="1"/>
  <c r="BI518" i="1"/>
  <c r="BJ518" i="1"/>
  <c r="BE521" i="1"/>
  <c r="BF521" i="1"/>
  <c r="BG521" i="1"/>
  <c r="BH521" i="1"/>
  <c r="BI521" i="1"/>
  <c r="BJ521" i="1"/>
  <c r="BE522" i="1"/>
  <c r="BF522" i="1"/>
  <c r="BG522" i="1"/>
  <c r="BH522" i="1"/>
  <c r="BI522" i="1"/>
  <c r="BJ522" i="1"/>
  <c r="BE523" i="1"/>
  <c r="BF523" i="1"/>
  <c r="BG523" i="1"/>
  <c r="BH523" i="1"/>
  <c r="BI523" i="1"/>
  <c r="BJ523" i="1"/>
  <c r="BE526" i="1"/>
  <c r="BF526" i="1"/>
  <c r="BG526" i="1"/>
  <c r="BH526" i="1"/>
  <c r="BI526" i="1"/>
  <c r="BJ526" i="1"/>
  <c r="BE527" i="1"/>
  <c r="BF527" i="1"/>
  <c r="BG527" i="1"/>
  <c r="BH527" i="1"/>
  <c r="BI527" i="1"/>
  <c r="BJ527" i="1"/>
  <c r="BE530" i="1"/>
  <c r="BF530" i="1"/>
  <c r="BG530" i="1"/>
  <c r="BH530" i="1"/>
  <c r="BI530" i="1"/>
  <c r="BJ530" i="1"/>
  <c r="BE531" i="1"/>
  <c r="BF531" i="1"/>
  <c r="BG531" i="1"/>
  <c r="BH531" i="1"/>
  <c r="BI531" i="1"/>
  <c r="BJ531" i="1"/>
  <c r="BE534" i="1"/>
  <c r="BF534" i="1"/>
  <c r="BG534" i="1"/>
  <c r="BH534" i="1"/>
  <c r="BI534" i="1"/>
  <c r="BJ534" i="1"/>
  <c r="BE535" i="1"/>
  <c r="BF535" i="1"/>
  <c r="BG535" i="1"/>
  <c r="BH535" i="1"/>
  <c r="BI535" i="1"/>
  <c r="BJ535" i="1"/>
  <c r="BE538" i="1"/>
  <c r="BF538" i="1"/>
  <c r="BG538" i="1"/>
  <c r="BH538" i="1"/>
  <c r="BI538" i="1"/>
  <c r="BJ538" i="1"/>
  <c r="BE539" i="1"/>
  <c r="BF539" i="1"/>
  <c r="BG539" i="1"/>
  <c r="BH539" i="1"/>
  <c r="BI539" i="1"/>
  <c r="BJ539" i="1"/>
  <c r="BE542" i="1"/>
  <c r="BF542" i="1"/>
  <c r="BG542" i="1"/>
  <c r="BH542" i="1"/>
  <c r="BI542" i="1"/>
  <c r="BJ542" i="1"/>
  <c r="BE543" i="1"/>
  <c r="BF543" i="1"/>
  <c r="BG543" i="1"/>
  <c r="BH543" i="1"/>
  <c r="BI543" i="1"/>
  <c r="BJ543" i="1"/>
  <c r="BE544" i="1"/>
  <c r="BF544" i="1"/>
  <c r="BG544" i="1"/>
  <c r="BH544" i="1"/>
  <c r="BI544" i="1"/>
  <c r="BJ544" i="1"/>
  <c r="BE545" i="1"/>
  <c r="BF545" i="1"/>
  <c r="BG545" i="1"/>
  <c r="BH545" i="1"/>
  <c r="BI545" i="1"/>
  <c r="BJ545" i="1"/>
  <c r="BE548" i="1"/>
  <c r="BF548" i="1"/>
  <c r="BG548" i="1"/>
  <c r="BH548" i="1"/>
  <c r="BI548" i="1"/>
  <c r="BJ548" i="1"/>
  <c r="BE549" i="1"/>
  <c r="BF549" i="1"/>
  <c r="BG549" i="1"/>
  <c r="BH549" i="1"/>
  <c r="BI549" i="1"/>
  <c r="BJ549" i="1"/>
  <c r="BE552" i="1"/>
  <c r="BF552" i="1"/>
  <c r="BG552" i="1"/>
  <c r="BH552" i="1"/>
  <c r="BI552" i="1"/>
  <c r="BJ552" i="1"/>
  <c r="BE553" i="1"/>
  <c r="BF553" i="1"/>
  <c r="BG553" i="1"/>
  <c r="BH553" i="1"/>
  <c r="BI553" i="1"/>
  <c r="BJ553" i="1"/>
  <c r="BE556" i="1"/>
  <c r="BF556" i="1"/>
  <c r="BG556" i="1"/>
  <c r="BH556" i="1"/>
  <c r="BI556" i="1"/>
  <c r="BJ556" i="1"/>
  <c r="BE557" i="1"/>
  <c r="BF557" i="1"/>
  <c r="BG557" i="1"/>
  <c r="BH557" i="1"/>
  <c r="BI557" i="1"/>
  <c r="BJ557" i="1"/>
  <c r="BE560" i="1"/>
  <c r="BF560" i="1"/>
  <c r="BG560" i="1"/>
  <c r="BH560" i="1"/>
  <c r="BI560" i="1"/>
  <c r="BJ560" i="1"/>
  <c r="BE561" i="1"/>
  <c r="BF561" i="1"/>
  <c r="BG561" i="1"/>
  <c r="BH561" i="1"/>
  <c r="BI561" i="1"/>
  <c r="BJ561" i="1"/>
  <c r="BE562" i="1"/>
  <c r="BF562" i="1"/>
  <c r="BG562" i="1"/>
  <c r="BH562" i="1"/>
  <c r="BI562" i="1"/>
  <c r="BJ562" i="1"/>
  <c r="BE565" i="1"/>
  <c r="BF565" i="1"/>
  <c r="BG565" i="1"/>
  <c r="BH565" i="1"/>
  <c r="BI565" i="1"/>
  <c r="BJ565" i="1"/>
  <c r="BE566" i="1"/>
  <c r="BF566" i="1"/>
  <c r="BG566" i="1"/>
  <c r="BH566" i="1"/>
  <c r="BI566" i="1"/>
  <c r="BJ566" i="1"/>
  <c r="BE569" i="1"/>
  <c r="BF569" i="1"/>
  <c r="BG569" i="1"/>
  <c r="BH569" i="1"/>
  <c r="BI569" i="1"/>
  <c r="BJ569" i="1"/>
  <c r="BE570" i="1"/>
  <c r="BF570" i="1"/>
  <c r="BG570" i="1"/>
  <c r="BH570" i="1"/>
  <c r="BI570" i="1"/>
  <c r="BJ570" i="1"/>
  <c r="BE573" i="1"/>
  <c r="BF573" i="1"/>
  <c r="BG573" i="1"/>
  <c r="BH573" i="1"/>
  <c r="BI573" i="1"/>
  <c r="BJ573" i="1"/>
  <c r="BE574" i="1"/>
  <c r="BF574" i="1"/>
  <c r="BG574" i="1"/>
  <c r="BH574" i="1"/>
  <c r="BI574" i="1"/>
  <c r="BJ574" i="1"/>
  <c r="BE578" i="1"/>
  <c r="BF578" i="1"/>
  <c r="BG578" i="1"/>
  <c r="BH578" i="1"/>
  <c r="BI578" i="1"/>
  <c r="BJ578" i="1"/>
  <c r="BE579" i="1"/>
  <c r="BF579" i="1"/>
  <c r="BG579" i="1"/>
  <c r="BH579" i="1"/>
  <c r="BI579" i="1"/>
  <c r="BJ579" i="1"/>
  <c r="BE580" i="1"/>
  <c r="BF580" i="1"/>
  <c r="BG580" i="1"/>
  <c r="BH580" i="1"/>
  <c r="BI580" i="1"/>
  <c r="BJ580" i="1"/>
  <c r="BE581" i="1"/>
  <c r="BF581" i="1"/>
  <c r="BG581" i="1"/>
  <c r="BH581" i="1"/>
  <c r="BI581" i="1"/>
  <c r="BJ581" i="1"/>
  <c r="BE582" i="1"/>
  <c r="BF582" i="1"/>
  <c r="BG582" i="1"/>
  <c r="BH582" i="1"/>
  <c r="BI582" i="1"/>
  <c r="BJ582" i="1"/>
  <c r="BE586" i="1"/>
  <c r="BF586" i="1"/>
  <c r="BG586" i="1"/>
  <c r="BH586" i="1"/>
  <c r="BI586" i="1"/>
  <c r="BJ586" i="1"/>
  <c r="BE587" i="1"/>
  <c r="BF587" i="1"/>
  <c r="BG587" i="1"/>
  <c r="BH587" i="1"/>
  <c r="BI587" i="1"/>
  <c r="BJ587" i="1"/>
  <c r="BE588" i="1"/>
  <c r="BF588" i="1"/>
  <c r="BG588" i="1"/>
  <c r="BH588" i="1"/>
  <c r="BI588" i="1"/>
  <c r="BJ588" i="1"/>
  <c r="BE589" i="1"/>
  <c r="BF589" i="1"/>
  <c r="BG589" i="1"/>
  <c r="BH589" i="1"/>
  <c r="BI589" i="1"/>
  <c r="BJ589" i="1"/>
  <c r="BE590" i="1"/>
  <c r="BF590" i="1"/>
  <c r="BG590" i="1"/>
  <c r="BH590" i="1"/>
  <c r="BI590" i="1"/>
  <c r="BJ590" i="1"/>
  <c r="BE594" i="1"/>
  <c r="BF594" i="1"/>
  <c r="BG594" i="1"/>
  <c r="BH594" i="1"/>
  <c r="BI594" i="1"/>
  <c r="BJ594" i="1"/>
  <c r="BE595" i="1"/>
  <c r="BF595" i="1"/>
  <c r="BG595" i="1"/>
  <c r="BH595" i="1"/>
  <c r="BI595" i="1"/>
  <c r="BJ595" i="1"/>
  <c r="BE596" i="1"/>
  <c r="BF596" i="1"/>
  <c r="BG596" i="1"/>
  <c r="BH596" i="1"/>
  <c r="BI596" i="1"/>
  <c r="BJ596" i="1"/>
  <c r="BE597" i="1"/>
  <c r="BF597" i="1"/>
  <c r="BG597" i="1"/>
  <c r="BH597" i="1"/>
  <c r="BI597" i="1"/>
  <c r="BJ597" i="1"/>
  <c r="BE598" i="1"/>
  <c r="BF598" i="1"/>
  <c r="BG598" i="1"/>
  <c r="BH598" i="1"/>
  <c r="BI598" i="1"/>
  <c r="BJ598" i="1"/>
  <c r="BE602" i="1"/>
  <c r="BF602" i="1"/>
  <c r="BG602" i="1"/>
  <c r="BH602" i="1"/>
  <c r="BI602" i="1"/>
  <c r="BJ602" i="1"/>
  <c r="BE603" i="1"/>
  <c r="BF603" i="1"/>
  <c r="BG603" i="1"/>
  <c r="BH603" i="1"/>
  <c r="BI603" i="1"/>
  <c r="BJ603" i="1"/>
  <c r="BE604" i="1"/>
  <c r="BF604" i="1"/>
  <c r="BG604" i="1"/>
  <c r="BH604" i="1"/>
  <c r="BI604" i="1"/>
  <c r="BJ604" i="1"/>
  <c r="BE605" i="1"/>
  <c r="BF605" i="1"/>
  <c r="BG605" i="1"/>
  <c r="BH605" i="1"/>
  <c r="BI605" i="1"/>
  <c r="BJ605" i="1"/>
  <c r="BE606" i="1"/>
  <c r="BF606" i="1"/>
  <c r="BG606" i="1"/>
  <c r="BH606" i="1"/>
  <c r="BI606" i="1"/>
  <c r="BJ606" i="1"/>
  <c r="BE610" i="1"/>
  <c r="BF610" i="1"/>
  <c r="BG610" i="1"/>
  <c r="BH610" i="1"/>
  <c r="BI610" i="1"/>
  <c r="BJ610" i="1"/>
  <c r="BE611" i="1"/>
  <c r="BF611" i="1"/>
  <c r="BG611" i="1"/>
  <c r="BH611" i="1"/>
  <c r="BI611" i="1"/>
  <c r="BJ611" i="1"/>
  <c r="BE612" i="1"/>
  <c r="BF612" i="1"/>
  <c r="BG612" i="1"/>
  <c r="BH612" i="1"/>
  <c r="BI612" i="1"/>
  <c r="BJ612" i="1"/>
  <c r="BE613" i="1"/>
  <c r="BF613" i="1"/>
  <c r="BG613" i="1"/>
  <c r="BH613" i="1"/>
  <c r="BI613" i="1"/>
  <c r="BJ613" i="1"/>
  <c r="BE614" i="1"/>
  <c r="BF614" i="1"/>
  <c r="BG614" i="1"/>
  <c r="BH614" i="1"/>
  <c r="BI614" i="1"/>
  <c r="BJ614" i="1"/>
  <c r="BE618" i="1"/>
  <c r="BF618" i="1"/>
  <c r="BG618" i="1"/>
  <c r="BH618" i="1"/>
  <c r="BI618" i="1"/>
  <c r="BJ618" i="1"/>
  <c r="BE619" i="1"/>
  <c r="BF619" i="1"/>
  <c r="BG619" i="1"/>
  <c r="BH619" i="1"/>
  <c r="BI619" i="1"/>
  <c r="BJ619" i="1"/>
  <c r="BE623" i="1"/>
  <c r="BF623" i="1"/>
  <c r="BG623" i="1"/>
  <c r="BH623" i="1"/>
  <c r="BI623" i="1"/>
  <c r="BJ623" i="1"/>
  <c r="BE624" i="1"/>
  <c r="BF624" i="1"/>
  <c r="BG624" i="1"/>
  <c r="BH624" i="1"/>
  <c r="BI624" i="1"/>
  <c r="BJ624" i="1"/>
  <c r="BE625" i="1"/>
  <c r="BF625" i="1"/>
  <c r="BG625" i="1"/>
  <c r="BH625" i="1"/>
  <c r="BI625" i="1"/>
  <c r="BJ625" i="1"/>
  <c r="BE626" i="1"/>
  <c r="BF626" i="1"/>
  <c r="BG626" i="1"/>
  <c r="BH626" i="1"/>
  <c r="BI626" i="1"/>
  <c r="BJ626" i="1"/>
  <c r="BE627" i="1"/>
  <c r="BF627" i="1"/>
  <c r="BG627" i="1"/>
  <c r="BH627" i="1"/>
  <c r="BI627" i="1"/>
  <c r="BJ627" i="1"/>
  <c r="BE631" i="1"/>
  <c r="BF631" i="1"/>
  <c r="BG631" i="1"/>
  <c r="BH631" i="1"/>
  <c r="BI631" i="1"/>
  <c r="BJ631" i="1"/>
  <c r="BE632" i="1"/>
  <c r="BF632" i="1"/>
  <c r="BG632" i="1"/>
  <c r="BH632" i="1"/>
  <c r="BI632" i="1"/>
  <c r="BJ632" i="1"/>
  <c r="BE633" i="1"/>
  <c r="BF633" i="1"/>
  <c r="BG633" i="1"/>
  <c r="BH633" i="1"/>
  <c r="BI633" i="1"/>
  <c r="BJ633" i="1"/>
  <c r="BE634" i="1"/>
  <c r="BF634" i="1"/>
  <c r="BG634" i="1"/>
  <c r="BH634" i="1"/>
  <c r="BI634" i="1"/>
  <c r="BJ634" i="1"/>
  <c r="BE635" i="1"/>
  <c r="BF635" i="1"/>
  <c r="BG635" i="1"/>
  <c r="BH635" i="1"/>
  <c r="BI635" i="1"/>
  <c r="BJ635" i="1"/>
  <c r="BE639" i="1"/>
  <c r="BF639" i="1"/>
  <c r="BG639" i="1"/>
  <c r="BH639" i="1"/>
  <c r="BI639" i="1"/>
  <c r="BJ639" i="1"/>
  <c r="BE640" i="1"/>
  <c r="BF640" i="1"/>
  <c r="BG640" i="1"/>
  <c r="BH640" i="1"/>
  <c r="BI640" i="1"/>
  <c r="BJ640" i="1"/>
  <c r="BE641" i="1"/>
  <c r="BF641" i="1"/>
  <c r="BG641" i="1"/>
  <c r="BH641" i="1"/>
  <c r="BI641" i="1"/>
  <c r="BJ641" i="1"/>
  <c r="BE642" i="1"/>
  <c r="BF642" i="1"/>
  <c r="BG642" i="1"/>
  <c r="BH642" i="1"/>
  <c r="BI642" i="1"/>
  <c r="BJ642" i="1"/>
  <c r="BE643" i="1"/>
  <c r="BF643" i="1"/>
  <c r="BG643" i="1"/>
  <c r="BH643" i="1"/>
  <c r="BI643" i="1"/>
  <c r="BJ643" i="1"/>
  <c r="BE647" i="1"/>
  <c r="BF647" i="1"/>
  <c r="BG647" i="1"/>
  <c r="BH647" i="1"/>
  <c r="BI647" i="1"/>
  <c r="BJ647" i="1"/>
  <c r="BE648" i="1"/>
  <c r="BF648" i="1"/>
  <c r="BG648" i="1"/>
  <c r="BH648" i="1"/>
  <c r="BI648" i="1"/>
  <c r="BJ648" i="1"/>
  <c r="BE649" i="1"/>
  <c r="BF649" i="1"/>
  <c r="BG649" i="1"/>
  <c r="BH649" i="1"/>
  <c r="BI649" i="1"/>
  <c r="BJ649" i="1"/>
  <c r="BE650" i="1"/>
  <c r="BF650" i="1"/>
  <c r="BG650" i="1"/>
  <c r="BH650" i="1"/>
  <c r="BI650" i="1"/>
  <c r="BJ650" i="1"/>
  <c r="BE651" i="1"/>
  <c r="BF651" i="1"/>
  <c r="BG651" i="1"/>
  <c r="BH651" i="1"/>
  <c r="BI651" i="1"/>
  <c r="BJ651" i="1"/>
  <c r="BE655" i="1"/>
  <c r="BF655" i="1"/>
  <c r="BG655" i="1"/>
  <c r="BH655" i="1"/>
  <c r="BI655" i="1"/>
  <c r="BJ655" i="1"/>
  <c r="BE656" i="1"/>
  <c r="BF656" i="1"/>
  <c r="BG656" i="1"/>
  <c r="BH656" i="1"/>
  <c r="BI656" i="1"/>
  <c r="BJ656" i="1"/>
  <c r="BE657" i="1"/>
  <c r="BF657" i="1"/>
  <c r="BG657" i="1"/>
  <c r="BH657" i="1"/>
  <c r="BI657" i="1"/>
  <c r="BJ657" i="1"/>
  <c r="BE658" i="1"/>
  <c r="BF658" i="1"/>
  <c r="BG658" i="1"/>
  <c r="BH658" i="1"/>
  <c r="BI658" i="1"/>
  <c r="BJ658" i="1"/>
  <c r="BE662" i="1"/>
  <c r="BF662" i="1"/>
  <c r="BG662" i="1"/>
  <c r="BH662" i="1"/>
  <c r="BI662" i="1"/>
  <c r="BJ662" i="1"/>
  <c r="BE663" i="1"/>
  <c r="BF663" i="1"/>
  <c r="BG663" i="1"/>
  <c r="BH663" i="1"/>
  <c r="BI663" i="1"/>
  <c r="BJ663" i="1"/>
  <c r="BE664" i="1"/>
  <c r="BF664" i="1"/>
  <c r="BG664" i="1"/>
  <c r="BH664" i="1"/>
  <c r="BI664" i="1"/>
  <c r="BJ664" i="1"/>
  <c r="BE665" i="1"/>
  <c r="BF665" i="1"/>
  <c r="BG665" i="1"/>
  <c r="BH665" i="1"/>
  <c r="BI665" i="1"/>
  <c r="BJ665" i="1"/>
  <c r="BE668" i="1"/>
  <c r="BF668" i="1"/>
  <c r="BG668" i="1"/>
  <c r="BH668" i="1"/>
  <c r="BI668" i="1"/>
  <c r="BJ668" i="1"/>
  <c r="BE669" i="1"/>
  <c r="BF669" i="1"/>
  <c r="BG669" i="1"/>
  <c r="BH669" i="1"/>
  <c r="BI669" i="1"/>
  <c r="BJ669" i="1"/>
  <c r="BE673" i="1"/>
  <c r="BF673" i="1"/>
  <c r="BG673" i="1"/>
  <c r="BH673" i="1"/>
  <c r="BI673" i="1"/>
  <c r="BJ673" i="1"/>
  <c r="BE674" i="1"/>
  <c r="BF674" i="1"/>
  <c r="BG674" i="1"/>
  <c r="BH674" i="1"/>
  <c r="BI674" i="1"/>
  <c r="BJ674" i="1"/>
  <c r="BE675" i="1"/>
  <c r="BF675" i="1"/>
  <c r="BG675" i="1"/>
  <c r="BH675" i="1"/>
  <c r="BI675" i="1"/>
  <c r="BJ675" i="1"/>
  <c r="BE676" i="1"/>
  <c r="BF676" i="1"/>
  <c r="BG676" i="1"/>
  <c r="BH676" i="1"/>
  <c r="BI676" i="1"/>
  <c r="BJ676" i="1"/>
  <c r="BE680" i="1"/>
  <c r="BF680" i="1"/>
  <c r="BG680" i="1"/>
  <c r="BH680" i="1"/>
  <c r="BI680" i="1"/>
  <c r="BJ680" i="1"/>
  <c r="BE681" i="1"/>
  <c r="BF681" i="1"/>
  <c r="BG681" i="1"/>
  <c r="BH681" i="1"/>
  <c r="BI681" i="1"/>
  <c r="BJ681" i="1"/>
  <c r="BE682" i="1"/>
  <c r="BF682" i="1"/>
  <c r="BG682" i="1"/>
  <c r="BH682" i="1"/>
  <c r="BI682" i="1"/>
  <c r="BJ682" i="1"/>
  <c r="BE683" i="1"/>
  <c r="BF683" i="1"/>
  <c r="BG683" i="1"/>
  <c r="BH683" i="1"/>
  <c r="BI683" i="1"/>
  <c r="BJ683" i="1"/>
  <c r="BE684" i="1"/>
  <c r="BF684" i="1"/>
  <c r="BG684" i="1"/>
  <c r="BH684" i="1"/>
  <c r="BI684" i="1"/>
  <c r="BJ684" i="1"/>
  <c r="BE688" i="1"/>
  <c r="BF688" i="1"/>
  <c r="BG688" i="1"/>
  <c r="BH688" i="1"/>
  <c r="BI688" i="1"/>
  <c r="BJ688" i="1"/>
  <c r="BE689" i="1"/>
  <c r="BF689" i="1"/>
  <c r="BG689" i="1"/>
  <c r="BH689" i="1"/>
  <c r="BI689" i="1"/>
  <c r="BJ689" i="1"/>
  <c r="BE690" i="1"/>
  <c r="BF690" i="1"/>
  <c r="BG690" i="1"/>
  <c r="BH690" i="1"/>
  <c r="BI690" i="1"/>
  <c r="BJ690" i="1"/>
  <c r="BE691" i="1"/>
  <c r="BF691" i="1"/>
  <c r="BG691" i="1"/>
  <c r="BH691" i="1"/>
  <c r="BI691" i="1"/>
  <c r="BJ691" i="1"/>
  <c r="BE692" i="1"/>
  <c r="BF692" i="1"/>
  <c r="BG692" i="1"/>
  <c r="BH692" i="1"/>
  <c r="BI692" i="1"/>
  <c r="BJ692" i="1"/>
  <c r="BE696" i="1"/>
  <c r="BF696" i="1"/>
  <c r="BG696" i="1"/>
  <c r="BH696" i="1"/>
  <c r="BI696" i="1"/>
  <c r="BJ696" i="1"/>
  <c r="BE697" i="1"/>
  <c r="BF697" i="1"/>
  <c r="BG697" i="1"/>
  <c r="BH697" i="1"/>
  <c r="BI697" i="1"/>
  <c r="BJ697" i="1"/>
  <c r="BE698" i="1"/>
  <c r="BF698" i="1"/>
  <c r="BG698" i="1"/>
  <c r="BH698" i="1"/>
  <c r="BI698" i="1"/>
  <c r="BJ698" i="1"/>
  <c r="BE699" i="1"/>
  <c r="BF699" i="1"/>
  <c r="BG699" i="1"/>
  <c r="BH699" i="1"/>
  <c r="BI699" i="1"/>
  <c r="BJ699" i="1"/>
  <c r="BE700" i="1"/>
  <c r="BF700" i="1"/>
  <c r="BG700" i="1"/>
  <c r="BH700" i="1"/>
  <c r="BI700" i="1"/>
  <c r="BJ700" i="1"/>
  <c r="BE704" i="1"/>
  <c r="BF704" i="1"/>
  <c r="BG704" i="1"/>
  <c r="BH704" i="1"/>
  <c r="BI704" i="1"/>
  <c r="BJ704" i="1"/>
  <c r="BE705" i="1"/>
  <c r="BF705" i="1"/>
  <c r="BG705" i="1"/>
  <c r="BH705" i="1"/>
  <c r="BI705" i="1"/>
  <c r="BJ705" i="1"/>
  <c r="BE706" i="1"/>
  <c r="BF706" i="1"/>
  <c r="BG706" i="1"/>
  <c r="BH706" i="1"/>
  <c r="BI706" i="1"/>
  <c r="BJ706" i="1"/>
  <c r="BE707" i="1"/>
  <c r="BF707" i="1"/>
  <c r="BG707" i="1"/>
  <c r="BH707" i="1"/>
  <c r="BI707" i="1"/>
  <c r="BJ707" i="1"/>
  <c r="BE708" i="1"/>
  <c r="BF708" i="1"/>
  <c r="BG708" i="1"/>
  <c r="BH708" i="1"/>
  <c r="BI708" i="1"/>
  <c r="BJ708" i="1"/>
  <c r="BE711" i="1"/>
  <c r="BF711" i="1"/>
  <c r="BG711" i="1"/>
  <c r="BH711" i="1"/>
  <c r="BI711" i="1"/>
  <c r="BJ711" i="1"/>
  <c r="BE712" i="1"/>
  <c r="BF712" i="1"/>
  <c r="BG712" i="1"/>
  <c r="BH712" i="1"/>
  <c r="BI712" i="1"/>
  <c r="BJ712" i="1"/>
  <c r="BE715" i="1"/>
  <c r="BF715" i="1"/>
  <c r="BG715" i="1"/>
  <c r="BH715" i="1"/>
  <c r="BI715" i="1"/>
  <c r="BJ715" i="1"/>
  <c r="BE716" i="1"/>
  <c r="BF716" i="1"/>
  <c r="BG716" i="1"/>
  <c r="BH716" i="1"/>
  <c r="BI716" i="1"/>
  <c r="BJ716" i="1"/>
  <c r="BE719" i="1"/>
  <c r="BF719" i="1"/>
  <c r="BG719" i="1"/>
  <c r="BH719" i="1"/>
  <c r="BI719" i="1"/>
  <c r="BJ719" i="1"/>
  <c r="BE720" i="1"/>
  <c r="BF720" i="1"/>
  <c r="BG720" i="1"/>
  <c r="BH720" i="1"/>
  <c r="BI720" i="1"/>
  <c r="BJ720" i="1"/>
  <c r="BE725" i="1"/>
  <c r="BF725" i="1"/>
  <c r="BG725" i="1"/>
  <c r="BH725" i="1"/>
  <c r="BI725" i="1"/>
  <c r="BJ725" i="1"/>
  <c r="BE726" i="1"/>
  <c r="BF726" i="1"/>
  <c r="BG726" i="1"/>
  <c r="BH726" i="1"/>
  <c r="BI726" i="1"/>
  <c r="BJ726" i="1"/>
  <c r="BE729" i="1"/>
  <c r="BF729" i="1"/>
  <c r="BG729" i="1"/>
  <c r="BH729" i="1"/>
  <c r="BI729" i="1"/>
  <c r="BJ729" i="1"/>
  <c r="BE730" i="1"/>
  <c r="BF730" i="1"/>
  <c r="BG730" i="1"/>
  <c r="BH730" i="1"/>
  <c r="BI730" i="1"/>
  <c r="BJ730" i="1"/>
  <c r="BE733" i="1"/>
  <c r="BF733" i="1"/>
  <c r="BG733" i="1"/>
  <c r="BH733" i="1"/>
  <c r="BI733" i="1"/>
  <c r="BJ733" i="1"/>
  <c r="BE734" i="1"/>
  <c r="BF734" i="1"/>
  <c r="BG734" i="1"/>
  <c r="BH734" i="1"/>
  <c r="BI734" i="1"/>
  <c r="BJ734" i="1"/>
  <c r="BE737" i="1"/>
  <c r="BF737" i="1"/>
  <c r="BG737" i="1"/>
  <c r="BH737" i="1"/>
  <c r="BI737" i="1"/>
  <c r="BJ737" i="1"/>
  <c r="BE738" i="1"/>
  <c r="BF738" i="1"/>
  <c r="BG738" i="1"/>
  <c r="BH738" i="1"/>
  <c r="BI738" i="1"/>
  <c r="BJ738" i="1"/>
  <c r="BE741" i="1"/>
  <c r="BF741" i="1"/>
  <c r="BG741" i="1"/>
  <c r="BH741" i="1"/>
  <c r="BI741" i="1"/>
  <c r="BJ741" i="1"/>
  <c r="BE744" i="1"/>
  <c r="BF744" i="1"/>
  <c r="BG744" i="1"/>
  <c r="BH744" i="1"/>
  <c r="BI744" i="1"/>
  <c r="BJ744" i="1"/>
  <c r="BE745" i="1"/>
  <c r="BF745" i="1"/>
  <c r="BG745" i="1"/>
  <c r="BH745" i="1"/>
  <c r="BI745" i="1"/>
  <c r="BJ745" i="1"/>
  <c r="BE748" i="1"/>
  <c r="BF748" i="1"/>
  <c r="BG748" i="1"/>
  <c r="BH748" i="1"/>
  <c r="BI748" i="1"/>
  <c r="BJ748" i="1"/>
  <c r="BE749" i="1"/>
  <c r="BF749" i="1"/>
  <c r="BG749" i="1"/>
  <c r="BH749" i="1"/>
  <c r="BI749" i="1"/>
  <c r="BJ749" i="1"/>
  <c r="BE752" i="1"/>
  <c r="BF752" i="1"/>
  <c r="BG752" i="1"/>
  <c r="BH752" i="1"/>
  <c r="BI752" i="1"/>
  <c r="BJ752" i="1"/>
  <c r="BE753" i="1"/>
  <c r="BF753" i="1"/>
  <c r="BG753" i="1"/>
  <c r="BH753" i="1"/>
  <c r="BI753" i="1"/>
  <c r="BJ753" i="1"/>
  <c r="BE757" i="1"/>
  <c r="BF757" i="1"/>
  <c r="BG757" i="1"/>
  <c r="BH757" i="1"/>
  <c r="BI757" i="1"/>
  <c r="BJ757" i="1"/>
  <c r="BE758" i="1"/>
  <c r="BF758" i="1"/>
  <c r="BG758" i="1"/>
  <c r="BH758" i="1"/>
  <c r="BI758" i="1"/>
  <c r="BJ758" i="1"/>
  <c r="BE759" i="1"/>
  <c r="BF759" i="1"/>
  <c r="BG759" i="1"/>
  <c r="BH759" i="1"/>
  <c r="BI759" i="1"/>
  <c r="BJ759" i="1"/>
  <c r="BE760" i="1"/>
  <c r="BF760" i="1"/>
  <c r="BG760" i="1"/>
  <c r="BH760" i="1"/>
  <c r="BI760" i="1"/>
  <c r="BJ760" i="1"/>
  <c r="BE761" i="1"/>
  <c r="BF761" i="1"/>
  <c r="BG761" i="1"/>
  <c r="BH761" i="1"/>
  <c r="BI761" i="1"/>
  <c r="BJ761" i="1"/>
  <c r="BE765" i="1"/>
  <c r="BF765" i="1"/>
  <c r="BG765" i="1"/>
  <c r="BH765" i="1"/>
  <c r="BI765" i="1"/>
  <c r="BJ765" i="1"/>
  <c r="BE766" i="1"/>
  <c r="BF766" i="1"/>
  <c r="BG766" i="1"/>
  <c r="BH766" i="1"/>
  <c r="BI766" i="1"/>
  <c r="BJ766" i="1"/>
  <c r="BE767" i="1"/>
  <c r="BF767" i="1"/>
  <c r="BG767" i="1"/>
  <c r="BH767" i="1"/>
  <c r="BI767" i="1"/>
  <c r="BJ767" i="1"/>
  <c r="BE768" i="1"/>
  <c r="BF768" i="1"/>
  <c r="BG768" i="1"/>
  <c r="BH768" i="1"/>
  <c r="BI768" i="1"/>
  <c r="BJ768" i="1"/>
  <c r="BE769" i="1"/>
  <c r="BF769" i="1"/>
  <c r="BG769" i="1"/>
  <c r="BH769" i="1"/>
  <c r="BI769" i="1"/>
  <c r="BJ769" i="1"/>
  <c r="BE773" i="1"/>
  <c r="BF773" i="1"/>
  <c r="BG773" i="1"/>
  <c r="BH773" i="1"/>
  <c r="BI773" i="1"/>
  <c r="BJ773" i="1"/>
  <c r="BE774" i="1"/>
  <c r="BF774" i="1"/>
  <c r="BG774" i="1"/>
  <c r="BH774" i="1"/>
  <c r="BI774" i="1"/>
  <c r="BJ774" i="1"/>
  <c r="BE775" i="1"/>
  <c r="BF775" i="1"/>
  <c r="BG775" i="1"/>
  <c r="BH775" i="1"/>
  <c r="BI775" i="1"/>
  <c r="BJ775" i="1"/>
  <c r="BE776" i="1"/>
  <c r="BF776" i="1"/>
  <c r="BG776" i="1"/>
  <c r="BH776" i="1"/>
  <c r="BI776" i="1"/>
  <c r="BJ776" i="1"/>
  <c r="BE780" i="1"/>
  <c r="BF780" i="1"/>
  <c r="BG780" i="1"/>
  <c r="BH780" i="1"/>
  <c r="BI780" i="1"/>
  <c r="BJ780" i="1"/>
  <c r="BE781" i="1"/>
  <c r="BF781" i="1"/>
  <c r="BG781" i="1"/>
  <c r="BH781" i="1"/>
  <c r="BI781" i="1"/>
  <c r="BJ781" i="1"/>
  <c r="BE785" i="1"/>
  <c r="BF785" i="1"/>
  <c r="BG785" i="1"/>
  <c r="BH785" i="1"/>
  <c r="BI785" i="1"/>
  <c r="BJ785" i="1"/>
  <c r="BE786" i="1"/>
  <c r="BF786" i="1"/>
  <c r="BG786" i="1"/>
  <c r="BH786" i="1"/>
  <c r="BI786" i="1"/>
  <c r="BJ786" i="1"/>
  <c r="BE787" i="1"/>
  <c r="BF787" i="1"/>
  <c r="BG787" i="1"/>
  <c r="BH787" i="1"/>
  <c r="BI787" i="1"/>
  <c r="BJ787" i="1"/>
  <c r="BE788" i="1"/>
  <c r="BF788" i="1"/>
  <c r="BG788" i="1"/>
  <c r="BH788" i="1"/>
  <c r="BI788" i="1"/>
  <c r="BJ788" i="1"/>
  <c r="BE789" i="1"/>
  <c r="BF789" i="1"/>
  <c r="BG789" i="1"/>
  <c r="BH789" i="1"/>
  <c r="BI789" i="1"/>
  <c r="BJ789" i="1"/>
  <c r="BE793" i="1"/>
  <c r="BF793" i="1"/>
  <c r="BG793" i="1"/>
  <c r="BH793" i="1"/>
  <c r="BI793" i="1"/>
  <c r="BJ793" i="1"/>
  <c r="BE794" i="1"/>
  <c r="BF794" i="1"/>
  <c r="BG794" i="1"/>
  <c r="BH794" i="1"/>
  <c r="BI794" i="1"/>
  <c r="BJ794" i="1"/>
  <c r="BE795" i="1"/>
  <c r="BF795" i="1"/>
  <c r="BG795" i="1"/>
  <c r="BH795" i="1"/>
  <c r="BI795" i="1"/>
  <c r="BJ795" i="1"/>
  <c r="BE796" i="1"/>
  <c r="BF796" i="1"/>
  <c r="BG796" i="1"/>
  <c r="BH796" i="1"/>
  <c r="BI796" i="1"/>
  <c r="BJ796" i="1"/>
  <c r="BE797" i="1"/>
  <c r="BF797" i="1"/>
  <c r="BG797" i="1"/>
  <c r="BH797" i="1"/>
  <c r="BI797" i="1"/>
  <c r="BJ797" i="1"/>
  <c r="BE801" i="1"/>
  <c r="BF801" i="1"/>
  <c r="BG801" i="1"/>
  <c r="BH801" i="1"/>
  <c r="BI801" i="1"/>
  <c r="BJ801" i="1"/>
  <c r="BE802" i="1"/>
  <c r="BF802" i="1"/>
  <c r="BG802" i="1"/>
  <c r="BH802" i="1"/>
  <c r="BI802" i="1"/>
  <c r="BJ802" i="1"/>
  <c r="BE803" i="1"/>
  <c r="BF803" i="1"/>
  <c r="BG803" i="1"/>
  <c r="BH803" i="1"/>
  <c r="BI803" i="1"/>
  <c r="BJ803" i="1"/>
  <c r="BE804" i="1"/>
  <c r="BF804" i="1"/>
  <c r="BG804" i="1"/>
  <c r="BH804" i="1"/>
  <c r="BI804" i="1"/>
  <c r="BJ804" i="1"/>
  <c r="BE805" i="1"/>
  <c r="BF805" i="1"/>
  <c r="BG805" i="1"/>
  <c r="BH805" i="1"/>
  <c r="BI805" i="1"/>
  <c r="BJ805" i="1"/>
  <c r="BE809" i="1"/>
  <c r="BF809" i="1"/>
  <c r="BG809" i="1"/>
  <c r="BH809" i="1"/>
  <c r="BI809" i="1"/>
  <c r="BJ809" i="1"/>
  <c r="BE810" i="1"/>
  <c r="BF810" i="1"/>
  <c r="BG810" i="1"/>
  <c r="BH810" i="1"/>
  <c r="BI810" i="1"/>
  <c r="BJ810" i="1"/>
  <c r="BE811" i="1"/>
  <c r="BF811" i="1"/>
  <c r="BG811" i="1"/>
  <c r="BH811" i="1"/>
  <c r="BI811" i="1"/>
  <c r="BJ811" i="1"/>
  <c r="BE812" i="1"/>
  <c r="BF812" i="1"/>
  <c r="BG812" i="1"/>
  <c r="BH812" i="1"/>
  <c r="BI812" i="1"/>
  <c r="BJ812" i="1"/>
  <c r="BE813" i="1"/>
  <c r="BF813" i="1"/>
  <c r="BG813" i="1"/>
  <c r="BH813" i="1"/>
  <c r="BI813" i="1"/>
  <c r="BJ813" i="1"/>
  <c r="BE817" i="1"/>
  <c r="BF817" i="1"/>
  <c r="BG817" i="1"/>
  <c r="BH817" i="1"/>
  <c r="BI817" i="1"/>
  <c r="BJ817" i="1"/>
  <c r="BE818" i="1"/>
  <c r="BF818" i="1"/>
  <c r="BG818" i="1"/>
  <c r="BH818" i="1"/>
  <c r="BI818" i="1"/>
  <c r="BJ818" i="1"/>
  <c r="BE819" i="1"/>
  <c r="BF819" i="1"/>
  <c r="BG819" i="1"/>
  <c r="BH819" i="1"/>
  <c r="BI819" i="1"/>
  <c r="BJ819" i="1"/>
  <c r="BE820" i="1"/>
  <c r="BF820" i="1"/>
  <c r="BG820" i="1"/>
  <c r="BH820" i="1"/>
  <c r="BI820" i="1"/>
  <c r="BJ820" i="1"/>
  <c r="BE821" i="1"/>
  <c r="BF821" i="1"/>
  <c r="BG821" i="1"/>
  <c r="BH821" i="1"/>
  <c r="BI821" i="1"/>
  <c r="BJ821" i="1"/>
  <c r="BE824" i="1"/>
  <c r="BF824" i="1"/>
  <c r="BG824" i="1"/>
  <c r="BH824" i="1"/>
  <c r="BI824" i="1"/>
  <c r="BJ824" i="1"/>
  <c r="BE825" i="1"/>
  <c r="BF825" i="1"/>
  <c r="BG825" i="1"/>
  <c r="BH825" i="1"/>
  <c r="BI825" i="1"/>
  <c r="BJ825" i="1"/>
  <c r="BE826" i="1"/>
  <c r="BF826" i="1"/>
  <c r="BG826" i="1"/>
  <c r="BH826" i="1"/>
  <c r="BI826" i="1"/>
  <c r="BJ826" i="1"/>
  <c r="BE827" i="1"/>
  <c r="BF827" i="1"/>
  <c r="BG827" i="1"/>
  <c r="BH827" i="1"/>
  <c r="BI827" i="1"/>
  <c r="BJ827" i="1"/>
  <c r="BE828" i="1"/>
  <c r="BF828" i="1"/>
  <c r="BG828" i="1"/>
  <c r="BH828" i="1"/>
  <c r="BI828" i="1"/>
  <c r="BJ828" i="1"/>
  <c r="BE832" i="1"/>
  <c r="BF832" i="1"/>
  <c r="BG832" i="1"/>
  <c r="BH832" i="1"/>
  <c r="BI832" i="1"/>
  <c r="BJ832" i="1"/>
  <c r="BE833" i="1"/>
  <c r="BF833" i="1"/>
  <c r="BG833" i="1"/>
  <c r="BH833" i="1"/>
  <c r="BI833" i="1"/>
  <c r="BJ833" i="1"/>
  <c r="BE834" i="1"/>
  <c r="BF834" i="1"/>
  <c r="BG834" i="1"/>
  <c r="BH834" i="1"/>
  <c r="BI834" i="1"/>
  <c r="BJ834" i="1"/>
  <c r="BE835" i="1"/>
  <c r="BF835" i="1"/>
  <c r="BG835" i="1"/>
  <c r="BH835" i="1"/>
  <c r="BI835" i="1"/>
  <c r="BJ835" i="1"/>
  <c r="BE838" i="1"/>
  <c r="BF838" i="1"/>
  <c r="BG838" i="1"/>
  <c r="BH838" i="1"/>
  <c r="BI838" i="1"/>
  <c r="BJ838" i="1"/>
  <c r="BE839" i="1"/>
  <c r="BF839" i="1"/>
  <c r="BG839" i="1"/>
  <c r="BH839" i="1"/>
  <c r="BI839" i="1"/>
  <c r="BJ839" i="1"/>
  <c r="BE843" i="1"/>
  <c r="BF843" i="1"/>
  <c r="BG843" i="1"/>
  <c r="BH843" i="1"/>
  <c r="BI843" i="1"/>
  <c r="BJ843" i="1"/>
  <c r="BE844" i="1"/>
  <c r="BF844" i="1"/>
  <c r="BG844" i="1"/>
  <c r="BH844" i="1"/>
  <c r="BI844" i="1"/>
  <c r="BJ844" i="1"/>
  <c r="BE845" i="1"/>
  <c r="BF845" i="1"/>
  <c r="BG845" i="1"/>
  <c r="BH845" i="1"/>
  <c r="BI845" i="1"/>
  <c r="BJ845" i="1"/>
  <c r="BE846" i="1"/>
  <c r="BF846" i="1"/>
  <c r="BG846" i="1"/>
  <c r="BH846" i="1"/>
  <c r="BI846" i="1"/>
  <c r="BJ846" i="1"/>
  <c r="BE847" i="1"/>
  <c r="BF847" i="1"/>
  <c r="BG847" i="1"/>
  <c r="BH847" i="1"/>
  <c r="BI847" i="1"/>
  <c r="BJ847" i="1"/>
  <c r="BE851" i="1"/>
  <c r="BF851" i="1"/>
  <c r="BG851" i="1"/>
  <c r="BH851" i="1"/>
  <c r="BI851" i="1"/>
  <c r="BJ851" i="1"/>
  <c r="BE852" i="1"/>
  <c r="BF852" i="1"/>
  <c r="BG852" i="1"/>
  <c r="BH852" i="1"/>
  <c r="BI852" i="1"/>
  <c r="BJ852" i="1"/>
  <c r="BE853" i="1"/>
  <c r="BF853" i="1"/>
  <c r="BG853" i="1"/>
  <c r="BH853" i="1"/>
  <c r="BI853" i="1"/>
  <c r="BJ853" i="1"/>
  <c r="BE854" i="1"/>
  <c r="BF854" i="1"/>
  <c r="BG854" i="1"/>
  <c r="BH854" i="1"/>
  <c r="BI854" i="1"/>
  <c r="BJ854" i="1"/>
  <c r="BE855" i="1"/>
  <c r="BF855" i="1"/>
  <c r="BG855" i="1"/>
  <c r="BH855" i="1"/>
  <c r="BI855" i="1"/>
  <c r="BJ855" i="1"/>
  <c r="BE859" i="1"/>
  <c r="BF859" i="1"/>
  <c r="BG859" i="1"/>
  <c r="BH859" i="1"/>
  <c r="BI859" i="1"/>
  <c r="BJ859" i="1"/>
  <c r="BE860" i="1"/>
  <c r="BF860" i="1"/>
  <c r="BG860" i="1"/>
  <c r="BH860" i="1"/>
  <c r="BI860" i="1"/>
  <c r="BJ860" i="1"/>
  <c r="BE861" i="1"/>
  <c r="BF861" i="1"/>
  <c r="BG861" i="1"/>
  <c r="BH861" i="1"/>
  <c r="BI861" i="1"/>
  <c r="BJ861" i="1"/>
  <c r="BE862" i="1"/>
  <c r="BF862" i="1"/>
  <c r="BG862" i="1"/>
  <c r="BH862" i="1"/>
  <c r="BI862" i="1"/>
  <c r="BJ862" i="1"/>
  <c r="BE863" i="1"/>
  <c r="BF863" i="1"/>
  <c r="BG863" i="1"/>
  <c r="BH863" i="1"/>
  <c r="BI863" i="1"/>
  <c r="BJ863" i="1"/>
  <c r="BE867" i="1"/>
  <c r="BF867" i="1"/>
  <c r="BG867" i="1"/>
  <c r="BH867" i="1"/>
  <c r="BI867" i="1"/>
  <c r="BJ867" i="1"/>
  <c r="BE868" i="1"/>
  <c r="BF868" i="1"/>
  <c r="BG868" i="1"/>
  <c r="BH868" i="1"/>
  <c r="BI868" i="1"/>
  <c r="BJ868" i="1"/>
  <c r="BE869" i="1"/>
  <c r="BF869" i="1"/>
  <c r="BG869" i="1"/>
  <c r="BH869" i="1"/>
  <c r="BI869" i="1"/>
  <c r="BJ869" i="1"/>
  <c r="BE870" i="1"/>
  <c r="BF870" i="1"/>
  <c r="BG870" i="1"/>
  <c r="BH870" i="1"/>
  <c r="BI870" i="1"/>
  <c r="BJ870" i="1"/>
  <c r="BE871" i="1"/>
  <c r="BF871" i="1"/>
  <c r="BG871" i="1"/>
  <c r="BH871" i="1"/>
  <c r="BI871" i="1"/>
  <c r="BJ871" i="1"/>
  <c r="BE875" i="1"/>
  <c r="BF875" i="1"/>
  <c r="BG875" i="1"/>
  <c r="BH875" i="1"/>
  <c r="BI875" i="1"/>
  <c r="BJ875" i="1"/>
  <c r="BE876" i="1"/>
  <c r="BF876" i="1"/>
  <c r="BG876" i="1"/>
  <c r="BH876" i="1"/>
  <c r="BI876" i="1"/>
  <c r="BJ876" i="1"/>
  <c r="BE877" i="1"/>
  <c r="BF877" i="1"/>
  <c r="BG877" i="1"/>
  <c r="BH877" i="1"/>
  <c r="BI877" i="1"/>
  <c r="BJ877" i="1"/>
  <c r="BE878" i="1"/>
  <c r="BF878" i="1"/>
  <c r="BG878" i="1"/>
  <c r="BH878" i="1"/>
  <c r="BI878" i="1"/>
  <c r="BJ878" i="1"/>
  <c r="BE879" i="1"/>
  <c r="BF879" i="1"/>
  <c r="BG879" i="1"/>
  <c r="BH879" i="1"/>
  <c r="BI879" i="1"/>
  <c r="BJ879" i="1"/>
  <c r="BE882" i="1"/>
  <c r="BF882" i="1"/>
  <c r="BG882" i="1"/>
  <c r="BH882" i="1"/>
  <c r="BI882" i="1"/>
  <c r="BJ882" i="1"/>
  <c r="BE883" i="1"/>
  <c r="BF883" i="1"/>
  <c r="BG883" i="1"/>
  <c r="BH883" i="1"/>
  <c r="BI883" i="1"/>
  <c r="BJ883" i="1"/>
  <c r="BE886" i="1"/>
  <c r="BF886" i="1"/>
  <c r="BG886" i="1"/>
  <c r="BH886" i="1"/>
  <c r="BI886" i="1"/>
  <c r="BJ886" i="1"/>
  <c r="BE887" i="1"/>
  <c r="BF887" i="1"/>
  <c r="BG887" i="1"/>
  <c r="BH887" i="1"/>
  <c r="BI887" i="1"/>
  <c r="BJ887" i="1"/>
  <c r="BE890" i="1"/>
  <c r="BF890" i="1"/>
  <c r="BG890" i="1"/>
  <c r="BH890" i="1"/>
  <c r="BI890" i="1"/>
  <c r="BJ890" i="1"/>
  <c r="BE891" i="1"/>
  <c r="BF891" i="1"/>
  <c r="BG891" i="1"/>
  <c r="BH891" i="1"/>
  <c r="BI891" i="1"/>
  <c r="BJ891" i="1"/>
  <c r="BE892" i="1"/>
  <c r="BF892" i="1"/>
  <c r="BG892" i="1"/>
  <c r="BH892" i="1"/>
  <c r="BI892" i="1"/>
  <c r="BJ892" i="1"/>
  <c r="BE893" i="1"/>
  <c r="BF893" i="1"/>
  <c r="BG893" i="1"/>
  <c r="BH893" i="1"/>
  <c r="BI893" i="1"/>
  <c r="BJ893" i="1"/>
  <c r="BE894" i="1"/>
  <c r="BF894" i="1"/>
  <c r="BG894" i="1"/>
  <c r="BH894" i="1"/>
  <c r="BI894" i="1"/>
  <c r="BJ894" i="1"/>
  <c r="BE895" i="1"/>
  <c r="BF895" i="1"/>
  <c r="BG895" i="1"/>
  <c r="BH895" i="1"/>
  <c r="BI895" i="1"/>
  <c r="BJ895" i="1"/>
  <c r="BE896" i="1"/>
  <c r="BF896" i="1"/>
  <c r="BG896" i="1"/>
  <c r="BH896" i="1"/>
  <c r="BI896" i="1"/>
  <c r="BJ896" i="1"/>
  <c r="BE897" i="1"/>
  <c r="BF897" i="1"/>
  <c r="BG897" i="1"/>
  <c r="BH897" i="1"/>
  <c r="BI897" i="1"/>
  <c r="BJ897" i="1"/>
  <c r="BE898" i="1"/>
  <c r="BF898" i="1"/>
  <c r="BG898" i="1"/>
  <c r="BH898" i="1"/>
  <c r="BI898" i="1"/>
  <c r="BJ898" i="1"/>
  <c r="BE899" i="1"/>
  <c r="BF899" i="1"/>
  <c r="BG899" i="1"/>
  <c r="BH899" i="1"/>
  <c r="BI899" i="1"/>
  <c r="BJ899" i="1"/>
  <c r="BE900" i="1"/>
  <c r="BF900" i="1"/>
  <c r="BG900" i="1"/>
  <c r="BH900" i="1"/>
  <c r="BI900" i="1"/>
  <c r="BJ900" i="1"/>
  <c r="BE904" i="1"/>
  <c r="BF904" i="1"/>
  <c r="BG904" i="1"/>
  <c r="BH904" i="1"/>
  <c r="BI904" i="1"/>
  <c r="BJ904" i="1"/>
  <c r="BE905" i="1"/>
  <c r="BF905" i="1"/>
  <c r="BG905" i="1"/>
  <c r="BH905" i="1"/>
  <c r="BI905" i="1"/>
  <c r="BJ905" i="1"/>
  <c r="BE906" i="1"/>
  <c r="BF906" i="1"/>
  <c r="BG906" i="1"/>
  <c r="BH906" i="1"/>
  <c r="BI906" i="1"/>
  <c r="BJ906" i="1"/>
  <c r="BE907" i="1"/>
  <c r="BF907" i="1"/>
  <c r="BG907" i="1"/>
  <c r="BH907" i="1"/>
  <c r="BI907" i="1"/>
  <c r="BJ907" i="1"/>
  <c r="BE908" i="1"/>
  <c r="BF908" i="1"/>
  <c r="BG908" i="1"/>
  <c r="BH908" i="1"/>
  <c r="BI908" i="1"/>
  <c r="BJ908" i="1"/>
  <c r="BE912" i="1"/>
  <c r="BF912" i="1"/>
  <c r="BG912" i="1"/>
  <c r="BH912" i="1"/>
  <c r="BI912" i="1"/>
  <c r="BJ912" i="1"/>
  <c r="BE916" i="1"/>
  <c r="BF916" i="1"/>
  <c r="BG916" i="1"/>
  <c r="BH916" i="1"/>
  <c r="BI916" i="1"/>
  <c r="BJ916" i="1"/>
  <c r="BE917" i="1"/>
  <c r="BF917" i="1"/>
  <c r="BG917" i="1"/>
  <c r="BH917" i="1"/>
  <c r="BI917" i="1"/>
  <c r="BJ917" i="1"/>
  <c r="BE921" i="1"/>
  <c r="BF921" i="1"/>
  <c r="BG921" i="1"/>
  <c r="BH921" i="1"/>
  <c r="BI921" i="1"/>
  <c r="BJ921" i="1"/>
  <c r="BE922" i="1"/>
  <c r="BF922" i="1"/>
  <c r="BG922" i="1"/>
  <c r="BH922" i="1"/>
  <c r="BI922" i="1"/>
  <c r="BJ922" i="1"/>
  <c r="BE923" i="1"/>
  <c r="BF923" i="1"/>
  <c r="BG923" i="1"/>
  <c r="BH923" i="1"/>
  <c r="BI923" i="1"/>
  <c r="BJ923" i="1"/>
  <c r="BE924" i="1"/>
  <c r="BF924" i="1"/>
  <c r="BG924" i="1"/>
  <c r="BH924" i="1"/>
  <c r="BI924" i="1"/>
  <c r="BJ924" i="1"/>
  <c r="BE925" i="1"/>
  <c r="BF925" i="1"/>
  <c r="BG925" i="1"/>
  <c r="BH925" i="1"/>
  <c r="BI925" i="1"/>
  <c r="BJ925" i="1"/>
  <c r="BE926" i="1"/>
  <c r="BF926" i="1"/>
  <c r="BG926" i="1"/>
  <c r="BH926" i="1"/>
  <c r="BI926" i="1"/>
  <c r="BJ926" i="1"/>
  <c r="BE927" i="1"/>
  <c r="BF927" i="1"/>
  <c r="BG927" i="1"/>
  <c r="BH927" i="1"/>
  <c r="BI927" i="1"/>
  <c r="BJ927" i="1"/>
  <c r="BE932" i="1"/>
  <c r="BF932" i="1"/>
  <c r="BG932" i="1"/>
  <c r="BH932" i="1"/>
  <c r="BI932" i="1"/>
  <c r="BJ932" i="1"/>
  <c r="BE937" i="1"/>
  <c r="BF937" i="1"/>
  <c r="BG937" i="1"/>
  <c r="BH937" i="1"/>
  <c r="BI937" i="1"/>
  <c r="BJ937" i="1"/>
  <c r="BE938" i="1"/>
  <c r="BF938" i="1"/>
  <c r="BG938" i="1"/>
  <c r="BH938" i="1"/>
  <c r="BI938" i="1"/>
  <c r="BJ938" i="1"/>
  <c r="BE939" i="1"/>
  <c r="BF939" i="1"/>
  <c r="BG939" i="1"/>
  <c r="BH939" i="1"/>
  <c r="BI939" i="1"/>
  <c r="BJ939" i="1"/>
  <c r="BE940" i="1"/>
  <c r="BF940" i="1"/>
  <c r="BG940" i="1"/>
  <c r="BH940" i="1"/>
  <c r="BI940" i="1"/>
  <c r="BJ940" i="1"/>
  <c r="BE943" i="1"/>
  <c r="BF943" i="1"/>
  <c r="BG943" i="1"/>
  <c r="BH943" i="1"/>
  <c r="BI943" i="1"/>
  <c r="BJ943" i="1"/>
  <c r="BE944" i="1"/>
  <c r="BF944" i="1"/>
  <c r="BG944" i="1"/>
  <c r="BH944" i="1"/>
  <c r="BI944" i="1"/>
  <c r="BJ944" i="1"/>
  <c r="BE947" i="1"/>
  <c r="BF947" i="1"/>
  <c r="BG947" i="1"/>
  <c r="BH947" i="1"/>
  <c r="BI947" i="1"/>
  <c r="BJ947" i="1"/>
  <c r="BE948" i="1"/>
  <c r="BF948" i="1"/>
  <c r="BG948" i="1"/>
  <c r="BH948" i="1"/>
  <c r="BI948" i="1"/>
  <c r="BJ948" i="1"/>
  <c r="BE949" i="1"/>
  <c r="BF949" i="1"/>
  <c r="BG949" i="1"/>
  <c r="BH949" i="1"/>
  <c r="BI949" i="1"/>
  <c r="BJ949" i="1"/>
  <c r="BE952" i="1"/>
  <c r="BF952" i="1"/>
  <c r="BG952" i="1"/>
  <c r="BH952" i="1"/>
  <c r="BI952" i="1"/>
  <c r="BJ952" i="1"/>
  <c r="BE953" i="1"/>
  <c r="BF953" i="1"/>
  <c r="BG953" i="1"/>
  <c r="BH953" i="1"/>
  <c r="BI953" i="1"/>
  <c r="BJ953" i="1"/>
  <c r="BE956" i="1"/>
  <c r="BF956" i="1"/>
  <c r="BG956" i="1"/>
  <c r="BH956" i="1"/>
  <c r="BI956" i="1"/>
  <c r="BJ956" i="1"/>
  <c r="BE957" i="1"/>
  <c r="BF957" i="1"/>
  <c r="BG957" i="1"/>
  <c r="BH957" i="1"/>
  <c r="BI957" i="1"/>
  <c r="BJ957" i="1"/>
  <c r="BE960" i="1"/>
  <c r="BF960" i="1"/>
  <c r="BG960" i="1"/>
  <c r="BH960" i="1"/>
  <c r="BI960" i="1"/>
  <c r="BJ960" i="1"/>
  <c r="BE961" i="1"/>
  <c r="BF961" i="1"/>
  <c r="BG961" i="1"/>
  <c r="BH961" i="1"/>
  <c r="BI961" i="1"/>
  <c r="BJ961" i="1"/>
  <c r="BE964" i="1"/>
  <c r="BF964" i="1"/>
  <c r="BG964" i="1"/>
  <c r="BH964" i="1"/>
  <c r="BI964" i="1"/>
  <c r="BJ964" i="1"/>
  <c r="BE965" i="1"/>
  <c r="BF965" i="1"/>
  <c r="BG965" i="1"/>
  <c r="BH965" i="1"/>
  <c r="BI965" i="1"/>
  <c r="BJ965" i="1"/>
  <c r="BE968" i="1"/>
  <c r="BF968" i="1"/>
  <c r="BG968" i="1"/>
  <c r="BH968" i="1"/>
  <c r="BI968" i="1"/>
  <c r="BJ968" i="1"/>
  <c r="BE969" i="1"/>
  <c r="BF969" i="1"/>
  <c r="BG969" i="1"/>
  <c r="BH969" i="1"/>
  <c r="BI969" i="1"/>
  <c r="BJ969" i="1"/>
  <c r="BE972" i="1"/>
  <c r="BF972" i="1"/>
  <c r="BG972" i="1"/>
  <c r="BH972" i="1"/>
  <c r="BI972" i="1"/>
  <c r="BJ972" i="1"/>
  <c r="BE973" i="1"/>
  <c r="BF973" i="1"/>
  <c r="BG973" i="1"/>
  <c r="BH973" i="1"/>
  <c r="BI973" i="1"/>
  <c r="BJ973" i="1"/>
  <c r="BE977" i="1"/>
  <c r="BF977" i="1"/>
  <c r="BG977" i="1"/>
  <c r="BH977" i="1"/>
  <c r="BI977" i="1"/>
  <c r="BJ977" i="1"/>
  <c r="BE978" i="1"/>
  <c r="BF978" i="1"/>
  <c r="BG978" i="1"/>
  <c r="BH978" i="1"/>
  <c r="BI978" i="1"/>
  <c r="BJ978" i="1"/>
  <c r="BE981" i="1"/>
  <c r="BF981" i="1"/>
  <c r="BG981" i="1"/>
  <c r="BH981" i="1"/>
  <c r="BI981" i="1"/>
  <c r="BJ981" i="1"/>
  <c r="BE982" i="1"/>
  <c r="BF982" i="1"/>
  <c r="BG982" i="1"/>
  <c r="BH982" i="1"/>
  <c r="BI982" i="1"/>
  <c r="BJ982" i="1"/>
  <c r="BE985" i="1"/>
  <c r="BF985" i="1"/>
  <c r="BG985" i="1"/>
  <c r="BH985" i="1"/>
  <c r="BI985" i="1"/>
  <c r="BJ985" i="1"/>
  <c r="BE986" i="1"/>
  <c r="BF986" i="1"/>
  <c r="BG986" i="1"/>
  <c r="BH986" i="1"/>
  <c r="BI986" i="1"/>
  <c r="BJ986" i="1"/>
  <c r="BE987" i="1"/>
  <c r="BF987" i="1"/>
  <c r="BG987" i="1"/>
  <c r="BH987" i="1"/>
  <c r="BI987" i="1"/>
  <c r="BJ987" i="1"/>
  <c r="BE991" i="1"/>
  <c r="BF991" i="1"/>
  <c r="BG991" i="1"/>
  <c r="BH991" i="1"/>
  <c r="BI991" i="1"/>
  <c r="BJ991" i="1"/>
  <c r="BE992" i="1"/>
  <c r="BF992" i="1"/>
  <c r="BG992" i="1"/>
  <c r="BH992" i="1"/>
  <c r="BI992" i="1"/>
  <c r="BJ992" i="1"/>
  <c r="BE993" i="1"/>
  <c r="BF993" i="1"/>
  <c r="BG993" i="1"/>
  <c r="BH993" i="1"/>
  <c r="BI993" i="1"/>
  <c r="BJ993" i="1"/>
  <c r="BE994" i="1"/>
  <c r="BF994" i="1"/>
  <c r="BG994" i="1"/>
  <c r="BH994" i="1"/>
  <c r="BI994" i="1"/>
  <c r="BJ994" i="1"/>
  <c r="BE995" i="1"/>
  <c r="BF995" i="1"/>
  <c r="BG995" i="1"/>
  <c r="BH995" i="1"/>
  <c r="BI995" i="1"/>
  <c r="BJ995" i="1"/>
  <c r="BE999" i="1"/>
  <c r="BF999" i="1"/>
  <c r="BG999" i="1"/>
  <c r="BH999" i="1"/>
  <c r="BI999" i="1"/>
  <c r="BJ999" i="1"/>
  <c r="BE1000" i="1"/>
  <c r="BF1000" i="1"/>
  <c r="BG1000" i="1"/>
  <c r="BH1000" i="1"/>
  <c r="BI1000" i="1"/>
  <c r="BJ1000" i="1"/>
  <c r="BE1001" i="1"/>
  <c r="BF1001" i="1"/>
  <c r="BG1001" i="1"/>
  <c r="BH1001" i="1"/>
  <c r="BI1001" i="1"/>
  <c r="BJ1001" i="1"/>
  <c r="BE1002" i="1"/>
  <c r="BF1002" i="1"/>
  <c r="BG1002" i="1"/>
  <c r="BH1002" i="1"/>
  <c r="BI1002" i="1"/>
  <c r="BJ1002" i="1"/>
  <c r="BE1003" i="1"/>
  <c r="BF1003" i="1"/>
  <c r="BG1003" i="1"/>
  <c r="BH1003" i="1"/>
  <c r="BI1003" i="1"/>
  <c r="BJ1003" i="1"/>
  <c r="BE1007" i="1"/>
  <c r="BF1007" i="1"/>
  <c r="BG1007" i="1"/>
  <c r="BH1007" i="1"/>
  <c r="BI1007" i="1"/>
  <c r="BJ1007" i="1"/>
  <c r="BE1008" i="1"/>
  <c r="BF1008" i="1"/>
  <c r="BG1008" i="1"/>
  <c r="BH1008" i="1"/>
  <c r="BI1008" i="1"/>
  <c r="BJ1008" i="1"/>
  <c r="BE1009" i="1"/>
  <c r="BF1009" i="1"/>
  <c r="BG1009" i="1"/>
  <c r="BH1009" i="1"/>
  <c r="BI1009" i="1"/>
  <c r="BJ1009" i="1"/>
  <c r="BE1010" i="1"/>
  <c r="BF1010" i="1"/>
  <c r="BG1010" i="1"/>
  <c r="BH1010" i="1"/>
  <c r="BI1010" i="1"/>
  <c r="BJ1010" i="1"/>
  <c r="BE1011" i="1"/>
  <c r="BF1011" i="1"/>
  <c r="BG1011" i="1"/>
  <c r="BH1011" i="1"/>
  <c r="BI1011" i="1"/>
  <c r="BJ1011" i="1"/>
  <c r="BE1015" i="1"/>
  <c r="BF1015" i="1"/>
  <c r="BG1015" i="1"/>
  <c r="BH1015" i="1"/>
  <c r="BI1015" i="1"/>
  <c r="BJ1015" i="1"/>
  <c r="BE1016" i="1"/>
  <c r="BF1016" i="1"/>
  <c r="BG1016" i="1"/>
  <c r="BH1016" i="1"/>
  <c r="BI1016" i="1"/>
  <c r="BJ1016" i="1"/>
  <c r="BE1017" i="1"/>
  <c r="BF1017" i="1"/>
  <c r="BG1017" i="1"/>
  <c r="BH1017" i="1"/>
  <c r="BI1017" i="1"/>
  <c r="BJ1017" i="1"/>
  <c r="BE1018" i="1"/>
  <c r="BF1018" i="1"/>
  <c r="BG1018" i="1"/>
  <c r="BH1018" i="1"/>
  <c r="BI1018" i="1"/>
  <c r="BJ1018" i="1"/>
  <c r="BE1019" i="1"/>
  <c r="BF1019" i="1"/>
  <c r="BG1019" i="1"/>
  <c r="BH1019" i="1"/>
  <c r="BI1019" i="1"/>
  <c r="BJ1019" i="1"/>
  <c r="BE1022" i="1"/>
  <c r="BF1022" i="1"/>
  <c r="BG1022" i="1"/>
  <c r="BH1022" i="1"/>
  <c r="BI1022" i="1"/>
  <c r="BJ1022" i="1"/>
  <c r="BE1023" i="1"/>
  <c r="BF1023" i="1"/>
  <c r="BG1023" i="1"/>
  <c r="BH1023" i="1"/>
  <c r="BI1023" i="1"/>
  <c r="BJ1023" i="1"/>
  <c r="AK23" i="1"/>
  <c r="AL23" i="1"/>
  <c r="AM23" i="1"/>
  <c r="AN23" i="1"/>
  <c r="AO23" i="1"/>
  <c r="AP23" i="1"/>
  <c r="AQ23" i="1"/>
  <c r="AK24" i="1"/>
  <c r="AL24" i="1"/>
  <c r="AM24" i="1"/>
  <c r="AN24" i="1"/>
  <c r="AO24" i="1"/>
  <c r="AP24" i="1"/>
  <c r="AQ24" i="1"/>
  <c r="AK25" i="1"/>
  <c r="AL25" i="1"/>
  <c r="AM25" i="1"/>
  <c r="AN25" i="1"/>
  <c r="AO25" i="1"/>
  <c r="AP25" i="1"/>
  <c r="AQ25" i="1"/>
  <c r="CZ75" i="1" l="1"/>
  <c r="CZ68" i="1"/>
  <c r="CZ82" i="1"/>
  <c r="CZ81" i="1"/>
  <c r="CZ66" i="1"/>
  <c r="CZ72" i="1"/>
  <c r="CZ71" i="1"/>
  <c r="CZ77" i="1"/>
  <c r="CZ76" i="1"/>
  <c r="CZ73" i="1"/>
  <c r="CZ83" i="1"/>
  <c r="CZ70" i="1"/>
  <c r="CZ74" i="1"/>
  <c r="CZ78" i="1"/>
  <c r="CZ85" i="1"/>
  <c r="CZ69" i="1"/>
  <c r="CZ80" i="1"/>
  <c r="CZ84" i="1"/>
  <c r="CZ67" i="1"/>
  <c r="CZ79" i="1"/>
  <c r="CF15" i="1"/>
  <c r="AA14" i="1"/>
  <c r="AA261" i="1"/>
  <c r="AA346" i="1"/>
  <c r="AA406" i="1"/>
  <c r="AA428" i="1"/>
  <c r="AA449" i="1"/>
  <c r="AA470" i="1"/>
  <c r="AA492" i="1"/>
  <c r="AA513" i="1"/>
  <c r="AA534" i="1"/>
  <c r="AA556" i="1"/>
  <c r="AA575" i="1"/>
  <c r="AA591" i="1"/>
  <c r="AA607" i="1"/>
  <c r="AA623" i="1"/>
  <c r="AA639" i="1"/>
  <c r="AA655" i="1"/>
  <c r="AA671" i="1"/>
  <c r="AA687" i="1"/>
  <c r="AA703" i="1"/>
  <c r="AA719" i="1"/>
  <c r="AA735" i="1"/>
  <c r="AA745" i="1"/>
  <c r="AA751" i="1"/>
  <c r="AA756" i="1"/>
  <c r="AA761" i="1"/>
  <c r="AA767" i="1"/>
  <c r="AA772" i="1"/>
  <c r="AA777" i="1"/>
  <c r="AA783" i="1"/>
  <c r="AA788" i="1"/>
  <c r="AA793" i="1"/>
  <c r="AA799" i="1"/>
  <c r="AA804" i="1"/>
  <c r="AA809" i="1"/>
  <c r="AA815" i="1"/>
  <c r="AA820" i="1"/>
  <c r="AA825" i="1"/>
  <c r="AA831" i="1"/>
  <c r="AA836" i="1"/>
  <c r="AA841" i="1"/>
  <c r="AA847" i="1"/>
  <c r="AA852" i="1"/>
  <c r="AA857" i="1"/>
  <c r="AA863" i="1"/>
  <c r="AA868" i="1"/>
  <c r="AA873" i="1"/>
  <c r="AA879" i="1"/>
  <c r="AA884" i="1"/>
  <c r="AA889" i="1"/>
  <c r="AA895" i="1"/>
  <c r="AA900" i="1"/>
  <c r="AA905" i="1"/>
  <c r="AA911" i="1"/>
  <c r="AA916" i="1"/>
  <c r="AA921" i="1"/>
  <c r="AA927" i="1"/>
  <c r="AA932" i="1"/>
  <c r="AA937" i="1"/>
  <c r="AA943" i="1"/>
  <c r="AA948" i="1"/>
  <c r="AA953" i="1"/>
  <c r="AA959" i="1"/>
  <c r="AA964" i="1"/>
  <c r="AA969" i="1"/>
  <c r="AA973" i="1"/>
  <c r="AA977" i="1"/>
  <c r="AA981" i="1"/>
  <c r="AA985" i="1"/>
  <c r="AA989" i="1"/>
  <c r="AA993" i="1"/>
  <c r="AA997" i="1"/>
  <c r="AA1001" i="1"/>
  <c r="AA1005" i="1"/>
  <c r="AA1009" i="1"/>
  <c r="AA1013" i="1"/>
  <c r="AA1017" i="1"/>
  <c r="AA1021" i="1"/>
  <c r="AA12" i="1"/>
  <c r="AA20" i="1"/>
  <c r="CF20" i="1" s="1"/>
  <c r="AA24" i="1"/>
  <c r="CF24" i="1" s="1"/>
  <c r="AA28" i="1"/>
  <c r="CF28" i="1" s="1"/>
  <c r="AA32" i="1"/>
  <c r="CF32" i="1" s="1"/>
  <c r="AA44" i="1"/>
  <c r="CF44" i="1" s="1"/>
  <c r="AA40" i="1"/>
  <c r="CF40" i="1" s="1"/>
  <c r="AA36" i="1"/>
  <c r="CF36" i="1" s="1"/>
  <c r="AA48" i="1"/>
  <c r="CF48" i="1" s="1"/>
  <c r="AA52" i="1"/>
  <c r="CF52" i="1" s="1"/>
  <c r="AA56" i="1"/>
  <c r="CF56" i="1" s="1"/>
  <c r="AA60" i="1"/>
  <c r="CF60" i="1" s="1"/>
  <c r="AA64" i="1"/>
  <c r="AA68" i="1"/>
  <c r="CF68" i="1" s="1"/>
  <c r="AA72" i="1"/>
  <c r="CF72" i="1" s="1"/>
  <c r="AA76" i="1"/>
  <c r="CF76" i="1" s="1"/>
  <c r="AA80" i="1"/>
  <c r="CF80" i="1" s="1"/>
  <c r="AA84" i="1"/>
  <c r="CF84" i="1" s="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49" i="1"/>
  <c r="CF49" i="1" s="1"/>
  <c r="AA53" i="1"/>
  <c r="CF53" i="1" s="1"/>
  <c r="AA57" i="1"/>
  <c r="CF57" i="1" s="1"/>
  <c r="AA61" i="1"/>
  <c r="CF61" i="1" s="1"/>
  <c r="AA65" i="1"/>
  <c r="CF65" i="1" s="1"/>
  <c r="AA69" i="1"/>
  <c r="CF69" i="1" s="1"/>
  <c r="AA73" i="1"/>
  <c r="CF73" i="1" s="1"/>
  <c r="AA77" i="1"/>
  <c r="CF77" i="1" s="1"/>
  <c r="AA81" i="1"/>
  <c r="CF81" i="1" s="1"/>
  <c r="AA85" i="1"/>
  <c r="CF85" i="1" s="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51" i="1"/>
  <c r="CF51" i="1" s="1"/>
  <c r="AA55" i="1"/>
  <c r="CF55" i="1" s="1"/>
  <c r="AA59" i="1"/>
  <c r="CF59" i="1" s="1"/>
  <c r="AA63" i="1"/>
  <c r="CF63" i="1" s="1"/>
  <c r="AA67" i="1"/>
  <c r="CF67" i="1" s="1"/>
  <c r="AA71" i="1"/>
  <c r="CF71" i="1" s="1"/>
  <c r="AA75" i="1"/>
  <c r="CF75" i="1" s="1"/>
  <c r="AA79" i="1"/>
  <c r="CF79" i="1" s="1"/>
  <c r="AA83" i="1"/>
  <c r="CF83" i="1" s="1"/>
  <c r="AA87" i="1"/>
  <c r="AA91" i="1"/>
  <c r="AA95" i="1"/>
  <c r="AA99" i="1"/>
  <c r="AA103" i="1"/>
  <c r="AA107" i="1"/>
  <c r="AA111" i="1"/>
  <c r="AA115" i="1"/>
  <c r="AA119" i="1"/>
  <c r="AA123" i="1"/>
  <c r="AA127" i="1"/>
  <c r="AA131" i="1"/>
  <c r="AA135" i="1"/>
  <c r="AA139" i="1"/>
  <c r="AA143" i="1"/>
  <c r="AA147" i="1"/>
  <c r="AA151" i="1"/>
  <c r="AA155" i="1"/>
  <c r="AA159" i="1"/>
  <c r="AA163" i="1"/>
  <c r="AA167" i="1"/>
  <c r="AA171" i="1"/>
  <c r="AA175" i="1"/>
  <c r="AA179" i="1"/>
  <c r="AA183" i="1"/>
  <c r="AA187" i="1"/>
  <c r="AA191" i="1"/>
  <c r="AA195" i="1"/>
  <c r="AA199" i="1"/>
  <c r="AA203" i="1"/>
  <c r="AA207" i="1"/>
  <c r="AA211" i="1"/>
  <c r="AA215" i="1"/>
  <c r="AA219" i="1"/>
  <c r="AA223" i="1"/>
  <c r="AA227" i="1"/>
  <c r="AA231" i="1"/>
  <c r="AA235" i="1"/>
  <c r="AA239" i="1"/>
  <c r="AA50" i="1"/>
  <c r="CF50" i="1" s="1"/>
  <c r="AA66" i="1"/>
  <c r="CF66" i="1" s="1"/>
  <c r="AA82" i="1"/>
  <c r="CF82" i="1" s="1"/>
  <c r="AA98" i="1"/>
  <c r="AA114" i="1"/>
  <c r="AA130" i="1"/>
  <c r="AA146" i="1"/>
  <c r="AA162" i="1"/>
  <c r="AA178" i="1"/>
  <c r="AA194" i="1"/>
  <c r="AA210" i="1"/>
  <c r="AA226" i="1"/>
  <c r="AA241" i="1"/>
  <c r="AA246" i="1"/>
  <c r="AA251" i="1"/>
  <c r="AA257" i="1"/>
  <c r="AA262" i="1"/>
  <c r="AA267" i="1"/>
  <c r="AA273" i="1"/>
  <c r="AA278" i="1"/>
  <c r="AA283" i="1"/>
  <c r="AA289" i="1"/>
  <c r="AA294" i="1"/>
  <c r="AA299" i="1"/>
  <c r="AA305" i="1"/>
  <c r="AA310" i="1"/>
  <c r="AA315" i="1"/>
  <c r="AA321" i="1"/>
  <c r="AA326" i="1"/>
  <c r="AA331" i="1"/>
  <c r="AA337" i="1"/>
  <c r="AA342" i="1"/>
  <c r="AA347" i="1"/>
  <c r="AA353" i="1"/>
  <c r="AA358" i="1"/>
  <c r="AA363" i="1"/>
  <c r="AA369" i="1"/>
  <c r="AA374" i="1"/>
  <c r="AA379" i="1"/>
  <c r="AA385" i="1"/>
  <c r="AA389" i="1"/>
  <c r="AA393" i="1"/>
  <c r="AA397" i="1"/>
  <c r="AA54" i="1"/>
  <c r="CF54" i="1" s="1"/>
  <c r="AA70" i="1"/>
  <c r="CF70" i="1" s="1"/>
  <c r="AA86" i="1"/>
  <c r="AA102" i="1"/>
  <c r="AA118" i="1"/>
  <c r="AA134" i="1"/>
  <c r="AA150" i="1"/>
  <c r="AA166" i="1"/>
  <c r="AA182" i="1"/>
  <c r="AA198" i="1"/>
  <c r="AA214" i="1"/>
  <c r="AA230" i="1"/>
  <c r="AA242" i="1"/>
  <c r="AA247" i="1"/>
  <c r="AA253" i="1"/>
  <c r="AA258" i="1"/>
  <c r="AA263" i="1"/>
  <c r="AA269" i="1"/>
  <c r="AA274" i="1"/>
  <c r="AA279" i="1"/>
  <c r="AA285" i="1"/>
  <c r="AA290" i="1"/>
  <c r="AA295" i="1"/>
  <c r="AA301" i="1"/>
  <c r="AA306" i="1"/>
  <c r="AA311" i="1"/>
  <c r="AA317" i="1"/>
  <c r="AA322" i="1"/>
  <c r="AA327" i="1"/>
  <c r="AA333" i="1"/>
  <c r="AA338" i="1"/>
  <c r="AA343" i="1"/>
  <c r="AA349" i="1"/>
  <c r="AA354" i="1"/>
  <c r="AA359" i="1"/>
  <c r="AA365" i="1"/>
  <c r="AA370" i="1"/>
  <c r="AA375" i="1"/>
  <c r="AA381" i="1"/>
  <c r="AA386" i="1"/>
  <c r="AA390" i="1"/>
  <c r="AA394" i="1"/>
  <c r="AA398" i="1"/>
  <c r="AA58" i="1"/>
  <c r="CF58" i="1" s="1"/>
  <c r="AA74" i="1"/>
  <c r="CF74" i="1" s="1"/>
  <c r="AA90" i="1"/>
  <c r="AA106" i="1"/>
  <c r="AA122" i="1"/>
  <c r="AA138" i="1"/>
  <c r="AA154" i="1"/>
  <c r="AA170" i="1"/>
  <c r="AA186" i="1"/>
  <c r="AA202" i="1"/>
  <c r="AA218" i="1"/>
  <c r="AA234" i="1"/>
  <c r="AA243" i="1"/>
  <c r="AA249" i="1"/>
  <c r="AA254" i="1"/>
  <c r="AA259" i="1"/>
  <c r="AA265" i="1"/>
  <c r="AA270" i="1"/>
  <c r="AA275" i="1"/>
  <c r="AA281" i="1"/>
  <c r="AA286" i="1"/>
  <c r="AA291" i="1"/>
  <c r="AA297" i="1"/>
  <c r="AA302" i="1"/>
  <c r="AA307" i="1"/>
  <c r="AA313" i="1"/>
  <c r="AA318" i="1"/>
  <c r="AA323" i="1"/>
  <c r="AA329" i="1"/>
  <c r="AA334" i="1"/>
  <c r="AA339" i="1"/>
  <c r="AA345" i="1"/>
  <c r="AA350" i="1"/>
  <c r="AA355" i="1"/>
  <c r="AA361" i="1"/>
  <c r="AA366" i="1"/>
  <c r="AA371" i="1"/>
  <c r="AA377" i="1"/>
  <c r="AA382" i="1"/>
  <c r="AA387" i="1"/>
  <c r="AA391" i="1"/>
  <c r="AA395" i="1"/>
  <c r="AA399" i="1"/>
  <c r="AA403" i="1"/>
  <c r="AA407" i="1"/>
  <c r="AA411" i="1"/>
  <c r="AA415" i="1"/>
  <c r="AA419" i="1"/>
  <c r="AA423" i="1"/>
  <c r="AA427" i="1"/>
  <c r="AA431" i="1"/>
  <c r="AA435" i="1"/>
  <c r="AA439" i="1"/>
  <c r="AA443" i="1"/>
  <c r="AA447" i="1"/>
  <c r="AA451" i="1"/>
  <c r="AA455" i="1"/>
  <c r="AA459" i="1"/>
  <c r="AA463" i="1"/>
  <c r="AA467" i="1"/>
  <c r="AA471" i="1"/>
  <c r="AA475" i="1"/>
  <c r="AA479" i="1"/>
  <c r="AA483" i="1"/>
  <c r="AA487" i="1"/>
  <c r="AA491" i="1"/>
  <c r="AA495" i="1"/>
  <c r="AA499" i="1"/>
  <c r="AA503" i="1"/>
  <c r="AA507" i="1"/>
  <c r="AA511" i="1"/>
  <c r="AA515" i="1"/>
  <c r="AA519" i="1"/>
  <c r="AA523" i="1"/>
  <c r="AA527" i="1"/>
  <c r="AA531" i="1"/>
  <c r="AA535" i="1"/>
  <c r="AA539" i="1"/>
  <c r="AA543" i="1"/>
  <c r="AA547" i="1"/>
  <c r="AA551" i="1"/>
  <c r="AA555" i="1"/>
  <c r="AA559" i="1"/>
  <c r="AA563" i="1"/>
  <c r="AA567" i="1"/>
  <c r="AA62" i="1"/>
  <c r="CF62" i="1" s="1"/>
  <c r="AA126" i="1"/>
  <c r="AA190" i="1"/>
  <c r="AA245" i="1"/>
  <c r="AA266" i="1"/>
  <c r="AA287" i="1"/>
  <c r="AA309" i="1"/>
  <c r="AA330" i="1"/>
  <c r="AA351" i="1"/>
  <c r="AA373" i="1"/>
  <c r="AA392" i="1"/>
  <c r="AA402" i="1"/>
  <c r="AA408" i="1"/>
  <c r="AA413" i="1"/>
  <c r="AA418" i="1"/>
  <c r="AA424" i="1"/>
  <c r="AA429" i="1"/>
  <c r="AA434" i="1"/>
  <c r="AA440" i="1"/>
  <c r="AA445" i="1"/>
  <c r="AA450" i="1"/>
  <c r="AA456" i="1"/>
  <c r="AA461" i="1"/>
  <c r="AA466" i="1"/>
  <c r="AA472" i="1"/>
  <c r="AA477" i="1"/>
  <c r="AA482" i="1"/>
  <c r="AA488" i="1"/>
  <c r="AA493" i="1"/>
  <c r="AA498" i="1"/>
  <c r="AA504" i="1"/>
  <c r="AA509" i="1"/>
  <c r="AA514" i="1"/>
  <c r="AA520" i="1"/>
  <c r="AA525" i="1"/>
  <c r="AA530" i="1"/>
  <c r="AA536" i="1"/>
  <c r="AA541" i="1"/>
  <c r="AA546" i="1"/>
  <c r="AA552" i="1"/>
  <c r="AA557" i="1"/>
  <c r="AA562"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8" i="1"/>
  <c r="CF78" i="1" s="1"/>
  <c r="AA142" i="1"/>
  <c r="AA206" i="1"/>
  <c r="AA250" i="1"/>
  <c r="AA271" i="1"/>
  <c r="AA293" i="1"/>
  <c r="AA314" i="1"/>
  <c r="AA335" i="1"/>
  <c r="AA357" i="1"/>
  <c r="AA378" i="1"/>
  <c r="AA396" i="1"/>
  <c r="AA404" i="1"/>
  <c r="AA409" i="1"/>
  <c r="AA414" i="1"/>
  <c r="AA420" i="1"/>
  <c r="AA425" i="1"/>
  <c r="AA430" i="1"/>
  <c r="AA436" i="1"/>
  <c r="AA441" i="1"/>
  <c r="AA446" i="1"/>
  <c r="AA452" i="1"/>
  <c r="AA457" i="1"/>
  <c r="AA462" i="1"/>
  <c r="AA468" i="1"/>
  <c r="AA473" i="1"/>
  <c r="AA478" i="1"/>
  <c r="AA484" i="1"/>
  <c r="AA489" i="1"/>
  <c r="AA494" i="1"/>
  <c r="AA500" i="1"/>
  <c r="AA505" i="1"/>
  <c r="AA510" i="1"/>
  <c r="AA516" i="1"/>
  <c r="AA521" i="1"/>
  <c r="AA526" i="1"/>
  <c r="AA532" i="1"/>
  <c r="AA537" i="1"/>
  <c r="AA542" i="1"/>
  <c r="AA548" i="1"/>
  <c r="AA553" i="1"/>
  <c r="AA558" i="1"/>
  <c r="AA564"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94" i="1"/>
  <c r="AA158" i="1"/>
  <c r="AA222" i="1"/>
  <c r="AA255" i="1"/>
  <c r="AA277" i="1"/>
  <c r="AA298" i="1"/>
  <c r="AA319" i="1"/>
  <c r="AA362" i="1"/>
  <c r="AA383" i="1"/>
  <c r="AA400" i="1"/>
  <c r="AA405" i="1"/>
  <c r="AA410" i="1"/>
  <c r="AA416" i="1"/>
  <c r="AA421" i="1"/>
  <c r="AA426" i="1"/>
  <c r="AA432" i="1"/>
  <c r="AA437" i="1"/>
  <c r="AA442" i="1"/>
  <c r="AA448" i="1"/>
  <c r="AA453" i="1"/>
  <c r="AA458" i="1"/>
  <c r="AA464" i="1"/>
  <c r="AA469" i="1"/>
  <c r="AA474" i="1"/>
  <c r="AA480" i="1"/>
  <c r="AA485" i="1"/>
  <c r="AA490" i="1"/>
  <c r="AA496" i="1"/>
  <c r="AA501" i="1"/>
  <c r="AA506" i="1"/>
  <c r="AA512" i="1"/>
  <c r="AA517" i="1"/>
  <c r="AA522" i="1"/>
  <c r="AA528" i="1"/>
  <c r="AA533" i="1"/>
  <c r="AA538" i="1"/>
  <c r="AA544" i="1"/>
  <c r="AA549" i="1"/>
  <c r="AA554" i="1"/>
  <c r="AA560" i="1"/>
  <c r="AA565"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754" i="1"/>
  <c r="AA758" i="1"/>
  <c r="AA762" i="1"/>
  <c r="AA766" i="1"/>
  <c r="AA770" i="1"/>
  <c r="AA774" i="1"/>
  <c r="AA778" i="1"/>
  <c r="AA782" i="1"/>
  <c r="AA786" i="1"/>
  <c r="AA790" i="1"/>
  <c r="AA794" i="1"/>
  <c r="AA798" i="1"/>
  <c r="AA802" i="1"/>
  <c r="AA806" i="1"/>
  <c r="AA810" i="1"/>
  <c r="AA814" i="1"/>
  <c r="AA818" i="1"/>
  <c r="AA822" i="1"/>
  <c r="AA826" i="1"/>
  <c r="AA830" i="1"/>
  <c r="AA834" i="1"/>
  <c r="AA838" i="1"/>
  <c r="AA842" i="1"/>
  <c r="AA846" i="1"/>
  <c r="AA850" i="1"/>
  <c r="AA854" i="1"/>
  <c r="AA858" i="1"/>
  <c r="AA862" i="1"/>
  <c r="AA866" i="1"/>
  <c r="AA870" i="1"/>
  <c r="AA874" i="1"/>
  <c r="AA878" i="1"/>
  <c r="AA882" i="1"/>
  <c r="AA886" i="1"/>
  <c r="AA890" i="1"/>
  <c r="AA894" i="1"/>
  <c r="AA898" i="1"/>
  <c r="AA902" i="1"/>
  <c r="AA906" i="1"/>
  <c r="AA910" i="1"/>
  <c r="AA914" i="1"/>
  <c r="AA918" i="1"/>
  <c r="AA922" i="1"/>
  <c r="AA926" i="1"/>
  <c r="AA930" i="1"/>
  <c r="AA934" i="1"/>
  <c r="AA938" i="1"/>
  <c r="AA942" i="1"/>
  <c r="AA946" i="1"/>
  <c r="AA950" i="1"/>
  <c r="AA954" i="1"/>
  <c r="AA958" i="1"/>
  <c r="AA962" i="1"/>
  <c r="AA966" i="1"/>
  <c r="AA47" i="1"/>
  <c r="CF47" i="1" s="1"/>
  <c r="AA43" i="1"/>
  <c r="CF43" i="1" s="1"/>
  <c r="AA39" i="1"/>
  <c r="CF39" i="1" s="1"/>
  <c r="AA35" i="1"/>
  <c r="CF35" i="1" s="1"/>
  <c r="AA31" i="1"/>
  <c r="CF31" i="1" s="1"/>
  <c r="AA27" i="1"/>
  <c r="CF27" i="1" s="1"/>
  <c r="AA23" i="1"/>
  <c r="AA19" i="1"/>
  <c r="CF19" i="1" s="1"/>
  <c r="AA11" i="1"/>
  <c r="AA1020" i="1"/>
  <c r="AA1016" i="1"/>
  <c r="AA1012" i="1"/>
  <c r="AA1008" i="1"/>
  <c r="AA1004" i="1"/>
  <c r="AA1000" i="1"/>
  <c r="AA996" i="1"/>
  <c r="AA992" i="1"/>
  <c r="AA988" i="1"/>
  <c r="AA984" i="1"/>
  <c r="AA980" i="1"/>
  <c r="AA976" i="1"/>
  <c r="AA972" i="1"/>
  <c r="AA968" i="1"/>
  <c r="AA963" i="1"/>
  <c r="AA957" i="1"/>
  <c r="AA952" i="1"/>
  <c r="AA947" i="1"/>
  <c r="AA941" i="1"/>
  <c r="AA936" i="1"/>
  <c r="AA931" i="1"/>
  <c r="AA925" i="1"/>
  <c r="AA920" i="1"/>
  <c r="AA915" i="1"/>
  <c r="AA909" i="1"/>
  <c r="AA904" i="1"/>
  <c r="AA899" i="1"/>
  <c r="AA893" i="1"/>
  <c r="AA888" i="1"/>
  <c r="AA883" i="1"/>
  <c r="AA877" i="1"/>
  <c r="AA872" i="1"/>
  <c r="AA867" i="1"/>
  <c r="AA861" i="1"/>
  <c r="AA856" i="1"/>
  <c r="AA851" i="1"/>
  <c r="AA845" i="1"/>
  <c r="AA840" i="1"/>
  <c r="AA835" i="1"/>
  <c r="AA829" i="1"/>
  <c r="AA824" i="1"/>
  <c r="AA819" i="1"/>
  <c r="AA813" i="1"/>
  <c r="AA808" i="1"/>
  <c r="AA803" i="1"/>
  <c r="AA797" i="1"/>
  <c r="AA792" i="1"/>
  <c r="AA787" i="1"/>
  <c r="AA781" i="1"/>
  <c r="AA776" i="1"/>
  <c r="AA771" i="1"/>
  <c r="AA765" i="1"/>
  <c r="AA760" i="1"/>
  <c r="AA755" i="1"/>
  <c r="AA749" i="1"/>
  <c r="AA743" i="1"/>
  <c r="AA731" i="1"/>
  <c r="AA715" i="1"/>
  <c r="AA699" i="1"/>
  <c r="AA683" i="1"/>
  <c r="AA667" i="1"/>
  <c r="AA651" i="1"/>
  <c r="AA635" i="1"/>
  <c r="AA619" i="1"/>
  <c r="AA603" i="1"/>
  <c r="AA587" i="1"/>
  <c r="AA571" i="1"/>
  <c r="AA550" i="1"/>
  <c r="AA529" i="1"/>
  <c r="AA508" i="1"/>
  <c r="AA486" i="1"/>
  <c r="AA465" i="1"/>
  <c r="AA444" i="1"/>
  <c r="AA422" i="1"/>
  <c r="AA401" i="1"/>
  <c r="AA325" i="1"/>
  <c r="AA238" i="1"/>
  <c r="AA46" i="1"/>
  <c r="AA42" i="1"/>
  <c r="AA38" i="1"/>
  <c r="CF38" i="1" s="1"/>
  <c r="AA34" i="1"/>
  <c r="CF34" i="1" s="1"/>
  <c r="AA30" i="1"/>
  <c r="CF30" i="1" s="1"/>
  <c r="AA26" i="1"/>
  <c r="CF26" i="1" s="1"/>
  <c r="AA22" i="1"/>
  <c r="CF22" i="1" s="1"/>
  <c r="AA18" i="1"/>
  <c r="CF18" i="1" s="1"/>
  <c r="AA1023" i="1"/>
  <c r="AA1019" i="1"/>
  <c r="AA1015" i="1"/>
  <c r="AA1011" i="1"/>
  <c r="AA1007" i="1"/>
  <c r="AA1003" i="1"/>
  <c r="AA999" i="1"/>
  <c r="AA995" i="1"/>
  <c r="AA991" i="1"/>
  <c r="AA987" i="1"/>
  <c r="AA983" i="1"/>
  <c r="AA979" i="1"/>
  <c r="AA975" i="1"/>
  <c r="AA971" i="1"/>
  <c r="AA967" i="1"/>
  <c r="AA961" i="1"/>
  <c r="AA956" i="1"/>
  <c r="AA951" i="1"/>
  <c r="AA945" i="1"/>
  <c r="AA940" i="1"/>
  <c r="AA935" i="1"/>
  <c r="AA929" i="1"/>
  <c r="AA924" i="1"/>
  <c r="AA919" i="1"/>
  <c r="AA913" i="1"/>
  <c r="AA908" i="1"/>
  <c r="AA903" i="1"/>
  <c r="AA897" i="1"/>
  <c r="AA892" i="1"/>
  <c r="AA887" i="1"/>
  <c r="AA881" i="1"/>
  <c r="AA876" i="1"/>
  <c r="AA871" i="1"/>
  <c r="AA865" i="1"/>
  <c r="AA860" i="1"/>
  <c r="AA855" i="1"/>
  <c r="AA849" i="1"/>
  <c r="AA844" i="1"/>
  <c r="AA839" i="1"/>
  <c r="AA833" i="1"/>
  <c r="AA828" i="1"/>
  <c r="AA823" i="1"/>
  <c r="AA817" i="1"/>
  <c r="AA812" i="1"/>
  <c r="AA807" i="1"/>
  <c r="AA801" i="1"/>
  <c r="AA796" i="1"/>
  <c r="AA791" i="1"/>
  <c r="AA785" i="1"/>
  <c r="AA780" i="1"/>
  <c r="AA775" i="1"/>
  <c r="AA769" i="1"/>
  <c r="AA764" i="1"/>
  <c r="AA759" i="1"/>
  <c r="AA753" i="1"/>
  <c r="AA748" i="1"/>
  <c r="AA741" i="1"/>
  <c r="AA727" i="1"/>
  <c r="AA711" i="1"/>
  <c r="AA695" i="1"/>
  <c r="AA679" i="1"/>
  <c r="AA663" i="1"/>
  <c r="AA647" i="1"/>
  <c r="AA631" i="1"/>
  <c r="AA615" i="1"/>
  <c r="AA599" i="1"/>
  <c r="AA583" i="1"/>
  <c r="AA566" i="1"/>
  <c r="AA545" i="1"/>
  <c r="AA524" i="1"/>
  <c r="AA502" i="1"/>
  <c r="AA481" i="1"/>
  <c r="AA460" i="1"/>
  <c r="AA438" i="1"/>
  <c r="AA417" i="1"/>
  <c r="AA388" i="1"/>
  <c r="AA303" i="1"/>
  <c r="AA174" i="1"/>
  <c r="AA45" i="1"/>
  <c r="CF45" i="1" s="1"/>
  <c r="AA41" i="1"/>
  <c r="CF41" i="1" s="1"/>
  <c r="AA37" i="1"/>
  <c r="CF37" i="1" s="1"/>
  <c r="AA33" i="1"/>
  <c r="CF33" i="1" s="1"/>
  <c r="AA29" i="1"/>
  <c r="CF29" i="1" s="1"/>
  <c r="AA25" i="1"/>
  <c r="CF25" i="1" s="1"/>
  <c r="AA21" i="1"/>
  <c r="CF21" i="1" s="1"/>
  <c r="AA17" i="1"/>
  <c r="CF17" i="1" s="1"/>
  <c r="AA13" i="1"/>
  <c r="AA1022" i="1"/>
  <c r="AA1018" i="1"/>
  <c r="AA1014" i="1"/>
  <c r="AA1010" i="1"/>
  <c r="AA1006" i="1"/>
  <c r="AA1002" i="1"/>
  <c r="AA998" i="1"/>
  <c r="AA994" i="1"/>
  <c r="AA990" i="1"/>
  <c r="AA986" i="1"/>
  <c r="AA982" i="1"/>
  <c r="AA978" i="1"/>
  <c r="AA974" i="1"/>
  <c r="AA970" i="1"/>
  <c r="AA965" i="1"/>
  <c r="AA960" i="1"/>
  <c r="AA955" i="1"/>
  <c r="AA949" i="1"/>
  <c r="AA944" i="1"/>
  <c r="AA939" i="1"/>
  <c r="AA933" i="1"/>
  <c r="AA928" i="1"/>
  <c r="AA923" i="1"/>
  <c r="AA917" i="1"/>
  <c r="AA912" i="1"/>
  <c r="AA907" i="1"/>
  <c r="AA901" i="1"/>
  <c r="AA896" i="1"/>
  <c r="AA891" i="1"/>
  <c r="AA885" i="1"/>
  <c r="AA880" i="1"/>
  <c r="AA875" i="1"/>
  <c r="AA869" i="1"/>
  <c r="AA864" i="1"/>
  <c r="AA859" i="1"/>
  <c r="AA853" i="1"/>
  <c r="AA848" i="1"/>
  <c r="AA843" i="1"/>
  <c r="AA837" i="1"/>
  <c r="AA832" i="1"/>
  <c r="AA827" i="1"/>
  <c r="AA821" i="1"/>
  <c r="AA816" i="1"/>
  <c r="AA811" i="1"/>
  <c r="AA805" i="1"/>
  <c r="AA800" i="1"/>
  <c r="AA795" i="1"/>
  <c r="AA789" i="1"/>
  <c r="AA784" i="1"/>
  <c r="AA779" i="1"/>
  <c r="AA773" i="1"/>
  <c r="AA768" i="1"/>
  <c r="AA763" i="1"/>
  <c r="AA757" i="1"/>
  <c r="AA752" i="1"/>
  <c r="AA747" i="1"/>
  <c r="AA739" i="1"/>
  <c r="AA723" i="1"/>
  <c r="AA707" i="1"/>
  <c r="AA691" i="1"/>
  <c r="AA675" i="1"/>
  <c r="AA659" i="1"/>
  <c r="AA643" i="1"/>
  <c r="AA627" i="1"/>
  <c r="AA611" i="1"/>
  <c r="AA595" i="1"/>
  <c r="AA579" i="1"/>
  <c r="AA561" i="1"/>
  <c r="AA540" i="1"/>
  <c r="AA518" i="1"/>
  <c r="AA497" i="1"/>
  <c r="AA476" i="1"/>
  <c r="AA454" i="1"/>
  <c r="AA433" i="1"/>
  <c r="AA412" i="1"/>
  <c r="AA367" i="1"/>
  <c r="AA282" i="1"/>
  <c r="AA110" i="1"/>
  <c r="AB16" i="1"/>
  <c r="AB17" i="1"/>
  <c r="AS17" i="1" s="1"/>
  <c r="AB18" i="1"/>
  <c r="AB19" i="1"/>
  <c r="AB20" i="1"/>
  <c r="AB21" i="1"/>
  <c r="AB22" i="1"/>
  <c r="AB23" i="1"/>
  <c r="AB24" i="1"/>
  <c r="AB25" i="1"/>
  <c r="AB26" i="1"/>
  <c r="AB27" i="1"/>
  <c r="AB28" i="1"/>
  <c r="AS28" i="1" s="1"/>
  <c r="AB29" i="1"/>
  <c r="AS29" i="1" s="1"/>
  <c r="AB30" i="1"/>
  <c r="AB31" i="1"/>
  <c r="AB32" i="1"/>
  <c r="AB33" i="1"/>
  <c r="AB34" i="1"/>
  <c r="AB35" i="1"/>
  <c r="AB36" i="1"/>
  <c r="AB37" i="1"/>
  <c r="AB38" i="1"/>
  <c r="AB39" i="1"/>
  <c r="AB40" i="1"/>
  <c r="AB41" i="1"/>
  <c r="AB42" i="1"/>
  <c r="AS42" i="1" s="1"/>
  <c r="AB43" i="1"/>
  <c r="AS43" i="1" s="1"/>
  <c r="AB44" i="1"/>
  <c r="AS44" i="1" s="1"/>
  <c r="AB45" i="1"/>
  <c r="AS45" i="1" s="1"/>
  <c r="AB46" i="1"/>
  <c r="AS46" i="1" s="1"/>
  <c r="AB47" i="1"/>
  <c r="AS47" i="1" s="1"/>
  <c r="AB48" i="1"/>
  <c r="AS48" i="1" s="1"/>
  <c r="AB49" i="1"/>
  <c r="AS49" i="1" s="1"/>
  <c r="AB50" i="1"/>
  <c r="AS50" i="1" s="1"/>
  <c r="AB51" i="1"/>
  <c r="AS51" i="1" s="1"/>
  <c r="AB52" i="1"/>
  <c r="AS52" i="1" s="1"/>
  <c r="AB53" i="1"/>
  <c r="AS53" i="1" s="1"/>
  <c r="AB54" i="1"/>
  <c r="AS54" i="1" s="1"/>
  <c r="AB55" i="1"/>
  <c r="AS55" i="1" s="1"/>
  <c r="AB56" i="1"/>
  <c r="AS56" i="1" s="1"/>
  <c r="AB57" i="1"/>
  <c r="AS57" i="1" s="1"/>
  <c r="AB58" i="1"/>
  <c r="AS58" i="1" s="1"/>
  <c r="AB59" i="1"/>
  <c r="AS59" i="1" s="1"/>
  <c r="AB60" i="1"/>
  <c r="AS60" i="1" s="1"/>
  <c r="AB61" i="1"/>
  <c r="AS61" i="1" s="1"/>
  <c r="AB62" i="1"/>
  <c r="AS62" i="1" s="1"/>
  <c r="AB63" i="1"/>
  <c r="AS63" i="1" s="1"/>
  <c r="AB64" i="1"/>
  <c r="AS64" i="1" s="1"/>
  <c r="AB65" i="1"/>
  <c r="AS65" i="1" s="1"/>
  <c r="AB66" i="1"/>
  <c r="AS66" i="1" s="1"/>
  <c r="AB67" i="1"/>
  <c r="AS67" i="1" s="1"/>
  <c r="AB68" i="1"/>
  <c r="AS68" i="1" s="1"/>
  <c r="AB69" i="1"/>
  <c r="AS69" i="1" s="1"/>
  <c r="AB70" i="1"/>
  <c r="AS70" i="1" s="1"/>
  <c r="AB71" i="1"/>
  <c r="AS71" i="1" s="1"/>
  <c r="AB72" i="1"/>
  <c r="AS72" i="1" s="1"/>
  <c r="AB73" i="1"/>
  <c r="AS73" i="1" s="1"/>
  <c r="AB74" i="1"/>
  <c r="AS74" i="1" s="1"/>
  <c r="AB75" i="1"/>
  <c r="AS75" i="1" s="1"/>
  <c r="AB76" i="1"/>
  <c r="AS76" i="1" s="1"/>
  <c r="AB77" i="1"/>
  <c r="AS77" i="1" s="1"/>
  <c r="AB78" i="1"/>
  <c r="AS78" i="1" s="1"/>
  <c r="AB79" i="1"/>
  <c r="AS79" i="1" s="1"/>
  <c r="AB80" i="1"/>
  <c r="AS80" i="1" s="1"/>
  <c r="AB81" i="1"/>
  <c r="AS81" i="1" s="1"/>
  <c r="AB82" i="1"/>
  <c r="AS82" i="1" s="1"/>
  <c r="AB83" i="1"/>
  <c r="AS83" i="1" s="1"/>
  <c r="AB84" i="1"/>
  <c r="AS84" i="1" s="1"/>
  <c r="AB85" i="1"/>
  <c r="AS85" i="1" s="1"/>
  <c r="AB86" i="1"/>
  <c r="AS86" i="1" s="1"/>
  <c r="AB87" i="1"/>
  <c r="AS87" i="1" s="1"/>
  <c r="AB88" i="1"/>
  <c r="AS88" i="1" s="1"/>
  <c r="AB89" i="1"/>
  <c r="AS89" i="1" s="1"/>
  <c r="AB90" i="1"/>
  <c r="AS90" i="1" s="1"/>
  <c r="AB91" i="1"/>
  <c r="AS91" i="1" s="1"/>
  <c r="AB92" i="1"/>
  <c r="AS92" i="1" s="1"/>
  <c r="AB93" i="1"/>
  <c r="AS93" i="1" s="1"/>
  <c r="AB94" i="1"/>
  <c r="AS94" i="1" s="1"/>
  <c r="AB95" i="1"/>
  <c r="AS95" i="1" s="1"/>
  <c r="AB96" i="1"/>
  <c r="AS96" i="1" s="1"/>
  <c r="AB97" i="1"/>
  <c r="AS97" i="1" s="1"/>
  <c r="AB98" i="1"/>
  <c r="AS98" i="1" s="1"/>
  <c r="AB99" i="1"/>
  <c r="AS99" i="1" s="1"/>
  <c r="AB100" i="1"/>
  <c r="AS100" i="1" s="1"/>
  <c r="AB101" i="1"/>
  <c r="AS101" i="1" s="1"/>
  <c r="AB102" i="1"/>
  <c r="AS102" i="1" s="1"/>
  <c r="AB103" i="1"/>
  <c r="AS103" i="1" s="1"/>
  <c r="AB104" i="1"/>
  <c r="AS104" i="1" s="1"/>
  <c r="AB105" i="1"/>
  <c r="AS105" i="1" s="1"/>
  <c r="AB106" i="1"/>
  <c r="AS106" i="1" s="1"/>
  <c r="AB107" i="1"/>
  <c r="AS107" i="1" s="1"/>
  <c r="AB108" i="1"/>
  <c r="AS108" i="1" s="1"/>
  <c r="AB109" i="1"/>
  <c r="AS109" i="1" s="1"/>
  <c r="AB110" i="1"/>
  <c r="AS110" i="1" s="1"/>
  <c r="AB111" i="1"/>
  <c r="AS111" i="1" s="1"/>
  <c r="AB112" i="1"/>
  <c r="AS112" i="1" s="1"/>
  <c r="AB113" i="1"/>
  <c r="AS113" i="1" s="1"/>
  <c r="AB114" i="1"/>
  <c r="AS114" i="1" s="1"/>
  <c r="AB115" i="1"/>
  <c r="AS115" i="1" s="1"/>
  <c r="AB116" i="1"/>
  <c r="AS116" i="1" s="1"/>
  <c r="AB117" i="1"/>
  <c r="AS117" i="1" s="1"/>
  <c r="AB118" i="1"/>
  <c r="AS118" i="1" s="1"/>
  <c r="AB119" i="1"/>
  <c r="AS119" i="1" s="1"/>
  <c r="AB120" i="1"/>
  <c r="AS120" i="1" s="1"/>
  <c r="AB121" i="1"/>
  <c r="AS121" i="1" s="1"/>
  <c r="AB122" i="1"/>
  <c r="AS122" i="1" s="1"/>
  <c r="AB123" i="1"/>
  <c r="AS123" i="1" s="1"/>
  <c r="AB124" i="1"/>
  <c r="AS124" i="1" s="1"/>
  <c r="AB125" i="1"/>
  <c r="AS125" i="1" s="1"/>
  <c r="AB126" i="1"/>
  <c r="AS126" i="1" s="1"/>
  <c r="AB127" i="1"/>
  <c r="AS127" i="1" s="1"/>
  <c r="AB128" i="1"/>
  <c r="AS128" i="1" s="1"/>
  <c r="AB129" i="1"/>
  <c r="AS129" i="1" s="1"/>
  <c r="AB130" i="1"/>
  <c r="AS130" i="1" s="1"/>
  <c r="AB131" i="1"/>
  <c r="AS131" i="1" s="1"/>
  <c r="AB132" i="1"/>
  <c r="AS132" i="1" s="1"/>
  <c r="AB133" i="1"/>
  <c r="AS133" i="1" s="1"/>
  <c r="AB134" i="1"/>
  <c r="AS134" i="1" s="1"/>
  <c r="AB135" i="1"/>
  <c r="AS135" i="1" s="1"/>
  <c r="AB136" i="1"/>
  <c r="AS136" i="1" s="1"/>
  <c r="AB137" i="1"/>
  <c r="AS137" i="1" s="1"/>
  <c r="AB138" i="1"/>
  <c r="AS138" i="1" s="1"/>
  <c r="AB139" i="1"/>
  <c r="AS139" i="1" s="1"/>
  <c r="AB140" i="1"/>
  <c r="AS140" i="1" s="1"/>
  <c r="AB141" i="1"/>
  <c r="AS141" i="1" s="1"/>
  <c r="AB142" i="1"/>
  <c r="AS142" i="1" s="1"/>
  <c r="AB143" i="1"/>
  <c r="AS143" i="1" s="1"/>
  <c r="AB144" i="1"/>
  <c r="AS144" i="1" s="1"/>
  <c r="AB145" i="1"/>
  <c r="AS145" i="1" s="1"/>
  <c r="AB146" i="1"/>
  <c r="AS146" i="1" s="1"/>
  <c r="AB147" i="1"/>
  <c r="AS147" i="1" s="1"/>
  <c r="AB148" i="1"/>
  <c r="AS148" i="1" s="1"/>
  <c r="AB149" i="1"/>
  <c r="AS149" i="1" s="1"/>
  <c r="AB150" i="1"/>
  <c r="AS150" i="1" s="1"/>
  <c r="AB151" i="1"/>
  <c r="AS151" i="1" s="1"/>
  <c r="AB152" i="1"/>
  <c r="AS152" i="1" s="1"/>
  <c r="AB153" i="1"/>
  <c r="AS153" i="1" s="1"/>
  <c r="AB154" i="1"/>
  <c r="AS154" i="1" s="1"/>
  <c r="AB155" i="1"/>
  <c r="AS155" i="1" s="1"/>
  <c r="AB156" i="1"/>
  <c r="AS156" i="1" s="1"/>
  <c r="AB157" i="1"/>
  <c r="AS157" i="1" s="1"/>
  <c r="AB158" i="1"/>
  <c r="AS158" i="1" s="1"/>
  <c r="AB159" i="1"/>
  <c r="AS159" i="1" s="1"/>
  <c r="AB160" i="1"/>
  <c r="AS160" i="1" s="1"/>
  <c r="AB161" i="1"/>
  <c r="AS161" i="1" s="1"/>
  <c r="AB162" i="1"/>
  <c r="AS162" i="1" s="1"/>
  <c r="AB163" i="1"/>
  <c r="AS163" i="1" s="1"/>
  <c r="AB164" i="1"/>
  <c r="AS164" i="1" s="1"/>
  <c r="AB165" i="1"/>
  <c r="AS165" i="1" s="1"/>
  <c r="AB166" i="1"/>
  <c r="AS166" i="1" s="1"/>
  <c r="AB167" i="1"/>
  <c r="AS167" i="1" s="1"/>
  <c r="AB168" i="1"/>
  <c r="AS168" i="1" s="1"/>
  <c r="AB169" i="1"/>
  <c r="AS169" i="1" s="1"/>
  <c r="AB170" i="1"/>
  <c r="AS170" i="1" s="1"/>
  <c r="AB171" i="1"/>
  <c r="AS171" i="1" s="1"/>
  <c r="AB172" i="1"/>
  <c r="AS172" i="1" s="1"/>
  <c r="AB173" i="1"/>
  <c r="AS173" i="1" s="1"/>
  <c r="AB174" i="1"/>
  <c r="AS174" i="1" s="1"/>
  <c r="AB175" i="1"/>
  <c r="AS175" i="1" s="1"/>
  <c r="AB176" i="1"/>
  <c r="AS176" i="1" s="1"/>
  <c r="AB177" i="1"/>
  <c r="AS177" i="1" s="1"/>
  <c r="AB178" i="1"/>
  <c r="AS178" i="1" s="1"/>
  <c r="AB179" i="1"/>
  <c r="AS179" i="1" s="1"/>
  <c r="AB180" i="1"/>
  <c r="AS180" i="1" s="1"/>
  <c r="AB181" i="1"/>
  <c r="AS181" i="1" s="1"/>
  <c r="AB182" i="1"/>
  <c r="AS182" i="1" s="1"/>
  <c r="AB183" i="1"/>
  <c r="AS183" i="1" s="1"/>
  <c r="AB184" i="1"/>
  <c r="AS184" i="1" s="1"/>
  <c r="AB185" i="1"/>
  <c r="AS185" i="1" s="1"/>
  <c r="AB186" i="1"/>
  <c r="AS186" i="1" s="1"/>
  <c r="AB187" i="1"/>
  <c r="AS187" i="1" s="1"/>
  <c r="AB188" i="1"/>
  <c r="AS188" i="1" s="1"/>
  <c r="AB189" i="1"/>
  <c r="AS189" i="1" s="1"/>
  <c r="AB190" i="1"/>
  <c r="AS190" i="1" s="1"/>
  <c r="AB191" i="1"/>
  <c r="AS191" i="1" s="1"/>
  <c r="AB192" i="1"/>
  <c r="AS192" i="1" s="1"/>
  <c r="AB193" i="1"/>
  <c r="AS193" i="1" s="1"/>
  <c r="AB194" i="1"/>
  <c r="AS194" i="1" s="1"/>
  <c r="AB195" i="1"/>
  <c r="AS195" i="1" s="1"/>
  <c r="AB196" i="1"/>
  <c r="AS196" i="1" s="1"/>
  <c r="AB197" i="1"/>
  <c r="AS197" i="1" s="1"/>
  <c r="AB198" i="1"/>
  <c r="AS198" i="1" s="1"/>
  <c r="AB199" i="1"/>
  <c r="AS199" i="1" s="1"/>
  <c r="AB200" i="1"/>
  <c r="AS200" i="1" s="1"/>
  <c r="AB201" i="1"/>
  <c r="AS201" i="1" s="1"/>
  <c r="AB202" i="1"/>
  <c r="AS202" i="1" s="1"/>
  <c r="AB203" i="1"/>
  <c r="AS203" i="1" s="1"/>
  <c r="AB204" i="1"/>
  <c r="AS204" i="1" s="1"/>
  <c r="AB205" i="1"/>
  <c r="AS205" i="1" s="1"/>
  <c r="AB206" i="1"/>
  <c r="AS206" i="1" s="1"/>
  <c r="AB207" i="1"/>
  <c r="AS207" i="1" s="1"/>
  <c r="AB208" i="1"/>
  <c r="AS208" i="1" s="1"/>
  <c r="AB209" i="1"/>
  <c r="AS209" i="1" s="1"/>
  <c r="AB210" i="1"/>
  <c r="AS210" i="1" s="1"/>
  <c r="AB211" i="1"/>
  <c r="AS211" i="1" s="1"/>
  <c r="AB212" i="1"/>
  <c r="AS212" i="1" s="1"/>
  <c r="AB213" i="1"/>
  <c r="AS213" i="1" s="1"/>
  <c r="AB214" i="1"/>
  <c r="AS214" i="1" s="1"/>
  <c r="AB215" i="1"/>
  <c r="AS215" i="1" s="1"/>
  <c r="AB216" i="1"/>
  <c r="AS216" i="1" s="1"/>
  <c r="AB217" i="1"/>
  <c r="AS217" i="1" s="1"/>
  <c r="AB218" i="1"/>
  <c r="AS218" i="1" s="1"/>
  <c r="AB219" i="1"/>
  <c r="AS219" i="1" s="1"/>
  <c r="AB220" i="1"/>
  <c r="AS220" i="1" s="1"/>
  <c r="AB221" i="1"/>
  <c r="AS221" i="1" s="1"/>
  <c r="AB222" i="1"/>
  <c r="AS222" i="1" s="1"/>
  <c r="AB223" i="1"/>
  <c r="AS223" i="1" s="1"/>
  <c r="AB224" i="1"/>
  <c r="AS224" i="1" s="1"/>
  <c r="AB225" i="1"/>
  <c r="AS225" i="1" s="1"/>
  <c r="AB226" i="1"/>
  <c r="AS226" i="1" s="1"/>
  <c r="AB227" i="1"/>
  <c r="AS227" i="1" s="1"/>
  <c r="AB228" i="1"/>
  <c r="AS228" i="1" s="1"/>
  <c r="AB229" i="1"/>
  <c r="AS229" i="1" s="1"/>
  <c r="AB230" i="1"/>
  <c r="AS230" i="1" s="1"/>
  <c r="AB231" i="1"/>
  <c r="AS231" i="1" s="1"/>
  <c r="AB232" i="1"/>
  <c r="AS232" i="1" s="1"/>
  <c r="AB233" i="1"/>
  <c r="AS233" i="1" s="1"/>
  <c r="AB234" i="1"/>
  <c r="AS234" i="1" s="1"/>
  <c r="AB235" i="1"/>
  <c r="AS235" i="1" s="1"/>
  <c r="AB236" i="1"/>
  <c r="AS236" i="1" s="1"/>
  <c r="AB237" i="1"/>
  <c r="AS237" i="1" s="1"/>
  <c r="AB238" i="1"/>
  <c r="AS238" i="1" s="1"/>
  <c r="AB239" i="1"/>
  <c r="AS239" i="1" s="1"/>
  <c r="AB240" i="1"/>
  <c r="AS240" i="1" s="1"/>
  <c r="AB241" i="1"/>
  <c r="AS241" i="1" s="1"/>
  <c r="AB242" i="1"/>
  <c r="AS242" i="1" s="1"/>
  <c r="AB243" i="1"/>
  <c r="AS243" i="1" s="1"/>
  <c r="AB244" i="1"/>
  <c r="AS244" i="1" s="1"/>
  <c r="AB245" i="1"/>
  <c r="AS245" i="1" s="1"/>
  <c r="AB246" i="1"/>
  <c r="AS246" i="1" s="1"/>
  <c r="AB247" i="1"/>
  <c r="AS247" i="1" s="1"/>
  <c r="AB248" i="1"/>
  <c r="AS248" i="1" s="1"/>
  <c r="AB249" i="1"/>
  <c r="AS249" i="1" s="1"/>
  <c r="AB250" i="1"/>
  <c r="AS250" i="1" s="1"/>
  <c r="AB251" i="1"/>
  <c r="AS251" i="1" s="1"/>
  <c r="AB252" i="1"/>
  <c r="AS252" i="1" s="1"/>
  <c r="AB253" i="1"/>
  <c r="AS253" i="1" s="1"/>
  <c r="AB254" i="1"/>
  <c r="AS254" i="1" s="1"/>
  <c r="AB255" i="1"/>
  <c r="AS255" i="1" s="1"/>
  <c r="AB256" i="1"/>
  <c r="AS256" i="1" s="1"/>
  <c r="AB257" i="1"/>
  <c r="AS257" i="1" s="1"/>
  <c r="AB258" i="1"/>
  <c r="AS258" i="1" s="1"/>
  <c r="AB259" i="1"/>
  <c r="AS259" i="1" s="1"/>
  <c r="AB260" i="1"/>
  <c r="AS260" i="1" s="1"/>
  <c r="AB261" i="1"/>
  <c r="AS261" i="1" s="1"/>
  <c r="AB262" i="1"/>
  <c r="AS262" i="1" s="1"/>
  <c r="AB263" i="1"/>
  <c r="AS263" i="1" s="1"/>
  <c r="AB264" i="1"/>
  <c r="AS264" i="1" s="1"/>
  <c r="AB265" i="1"/>
  <c r="AS265" i="1" s="1"/>
  <c r="AB266" i="1"/>
  <c r="AS266" i="1" s="1"/>
  <c r="AB267" i="1"/>
  <c r="AS267" i="1" s="1"/>
  <c r="AB268" i="1"/>
  <c r="AS268" i="1" s="1"/>
  <c r="AB269" i="1"/>
  <c r="AS269" i="1" s="1"/>
  <c r="AB270" i="1"/>
  <c r="AS270" i="1" s="1"/>
  <c r="AB271" i="1"/>
  <c r="AS271" i="1" s="1"/>
  <c r="AB272" i="1"/>
  <c r="AS272" i="1" s="1"/>
  <c r="AB273" i="1"/>
  <c r="AS273" i="1" s="1"/>
  <c r="AB274" i="1"/>
  <c r="AS274" i="1" s="1"/>
  <c r="AB275" i="1"/>
  <c r="AS275" i="1" s="1"/>
  <c r="AB276" i="1"/>
  <c r="AS276" i="1" s="1"/>
  <c r="AB277" i="1"/>
  <c r="AS277" i="1" s="1"/>
  <c r="AB278" i="1"/>
  <c r="AS278" i="1" s="1"/>
  <c r="AB279" i="1"/>
  <c r="AS279" i="1" s="1"/>
  <c r="AB280" i="1"/>
  <c r="AS280" i="1" s="1"/>
  <c r="AB281" i="1"/>
  <c r="AS281" i="1" s="1"/>
  <c r="AB282" i="1"/>
  <c r="AS282" i="1" s="1"/>
  <c r="AB283" i="1"/>
  <c r="AS283" i="1" s="1"/>
  <c r="AB284" i="1"/>
  <c r="AS284" i="1" s="1"/>
  <c r="AB285" i="1"/>
  <c r="AS285" i="1" s="1"/>
  <c r="AB286" i="1"/>
  <c r="AS286" i="1" s="1"/>
  <c r="AB287" i="1"/>
  <c r="AS287" i="1" s="1"/>
  <c r="AB288" i="1"/>
  <c r="AS288" i="1" s="1"/>
  <c r="AB289" i="1"/>
  <c r="AS289" i="1" s="1"/>
  <c r="AB290" i="1"/>
  <c r="AS290" i="1" s="1"/>
  <c r="AB291" i="1"/>
  <c r="AS291" i="1" s="1"/>
  <c r="AB292" i="1"/>
  <c r="AS292" i="1" s="1"/>
  <c r="AB293" i="1"/>
  <c r="AS293" i="1" s="1"/>
  <c r="AB294" i="1"/>
  <c r="AS294" i="1" s="1"/>
  <c r="AB295" i="1"/>
  <c r="AS295" i="1" s="1"/>
  <c r="AB296" i="1"/>
  <c r="AS296" i="1" s="1"/>
  <c r="AB297" i="1"/>
  <c r="AS297" i="1" s="1"/>
  <c r="AB298" i="1"/>
  <c r="AS298" i="1" s="1"/>
  <c r="AB299" i="1"/>
  <c r="AS299" i="1" s="1"/>
  <c r="AB300" i="1"/>
  <c r="AS300" i="1" s="1"/>
  <c r="AB301" i="1"/>
  <c r="AS301" i="1" s="1"/>
  <c r="AB302" i="1"/>
  <c r="AS302" i="1" s="1"/>
  <c r="AB303" i="1"/>
  <c r="AS303" i="1" s="1"/>
  <c r="AB304" i="1"/>
  <c r="AS304" i="1" s="1"/>
  <c r="AB305" i="1"/>
  <c r="AS305" i="1" s="1"/>
  <c r="AB306" i="1"/>
  <c r="AS306" i="1" s="1"/>
  <c r="AB307" i="1"/>
  <c r="AS307" i="1" s="1"/>
  <c r="AB308" i="1"/>
  <c r="AS308" i="1" s="1"/>
  <c r="AB309" i="1"/>
  <c r="AS309" i="1" s="1"/>
  <c r="AB310" i="1"/>
  <c r="AS310" i="1" s="1"/>
  <c r="AB311" i="1"/>
  <c r="AS311" i="1" s="1"/>
  <c r="AB312" i="1"/>
  <c r="AS312" i="1" s="1"/>
  <c r="AB313" i="1"/>
  <c r="AS313" i="1" s="1"/>
  <c r="AB314" i="1"/>
  <c r="AS314" i="1" s="1"/>
  <c r="AB315" i="1"/>
  <c r="AS315" i="1" s="1"/>
  <c r="AB316" i="1"/>
  <c r="AS316" i="1" s="1"/>
  <c r="AB317" i="1"/>
  <c r="AS317" i="1" s="1"/>
  <c r="AB318" i="1"/>
  <c r="AS318" i="1" s="1"/>
  <c r="AB319" i="1"/>
  <c r="AS319" i="1" s="1"/>
  <c r="AB320" i="1"/>
  <c r="AS320" i="1" s="1"/>
  <c r="AB321" i="1"/>
  <c r="AS321" i="1" s="1"/>
  <c r="AB322" i="1"/>
  <c r="AS322" i="1" s="1"/>
  <c r="AB323" i="1"/>
  <c r="AS323" i="1" s="1"/>
  <c r="AB324" i="1"/>
  <c r="AS324" i="1" s="1"/>
  <c r="AB325" i="1"/>
  <c r="AS325" i="1" s="1"/>
  <c r="AB326" i="1"/>
  <c r="AS326" i="1" s="1"/>
  <c r="AB327" i="1"/>
  <c r="AS327" i="1" s="1"/>
  <c r="AB328" i="1"/>
  <c r="AS328" i="1" s="1"/>
  <c r="AB329" i="1"/>
  <c r="AS329" i="1" s="1"/>
  <c r="AB330" i="1"/>
  <c r="AS330" i="1" s="1"/>
  <c r="AB331" i="1"/>
  <c r="AS331" i="1" s="1"/>
  <c r="AB332" i="1"/>
  <c r="AS332" i="1" s="1"/>
  <c r="AB333" i="1"/>
  <c r="AS333" i="1" s="1"/>
  <c r="AB334" i="1"/>
  <c r="AS334" i="1" s="1"/>
  <c r="AB335" i="1"/>
  <c r="AS335" i="1" s="1"/>
  <c r="AB336" i="1"/>
  <c r="AS336" i="1" s="1"/>
  <c r="AB337" i="1"/>
  <c r="AS337" i="1" s="1"/>
  <c r="AB338" i="1"/>
  <c r="AS338" i="1" s="1"/>
  <c r="AB339" i="1"/>
  <c r="AS339" i="1" s="1"/>
  <c r="AB340" i="1"/>
  <c r="AS340" i="1" s="1"/>
  <c r="AB341" i="1"/>
  <c r="AB342" i="1"/>
  <c r="AS342" i="1" s="1"/>
  <c r="AB343" i="1"/>
  <c r="AS343" i="1" s="1"/>
  <c r="AB344" i="1"/>
  <c r="AS344" i="1" s="1"/>
  <c r="AB345" i="1"/>
  <c r="AS345" i="1" s="1"/>
  <c r="AB346" i="1"/>
  <c r="AS346" i="1" s="1"/>
  <c r="AB347" i="1"/>
  <c r="AS347" i="1" s="1"/>
  <c r="AB348" i="1"/>
  <c r="AS348" i="1" s="1"/>
  <c r="AB349" i="1"/>
  <c r="AS349" i="1" s="1"/>
  <c r="AB350" i="1"/>
  <c r="AS350" i="1" s="1"/>
  <c r="AB351" i="1"/>
  <c r="AS351" i="1" s="1"/>
  <c r="AB352" i="1"/>
  <c r="AS352" i="1" s="1"/>
  <c r="AB353" i="1"/>
  <c r="AS353" i="1" s="1"/>
  <c r="AB354" i="1"/>
  <c r="AS354" i="1" s="1"/>
  <c r="AB355" i="1"/>
  <c r="AS355" i="1" s="1"/>
  <c r="AB356" i="1"/>
  <c r="AS356" i="1" s="1"/>
  <c r="AB357" i="1"/>
  <c r="AS357" i="1" s="1"/>
  <c r="AB358" i="1"/>
  <c r="AS358" i="1" s="1"/>
  <c r="AB359" i="1"/>
  <c r="AS359" i="1" s="1"/>
  <c r="AB360" i="1"/>
  <c r="AS360" i="1" s="1"/>
  <c r="AB361" i="1"/>
  <c r="AS361" i="1" s="1"/>
  <c r="AB362" i="1"/>
  <c r="AS362" i="1" s="1"/>
  <c r="AB363" i="1"/>
  <c r="AS363" i="1" s="1"/>
  <c r="AB364" i="1"/>
  <c r="AS364" i="1" s="1"/>
  <c r="AB365" i="1"/>
  <c r="AS365" i="1" s="1"/>
  <c r="AB366" i="1"/>
  <c r="AS366" i="1" s="1"/>
  <c r="AB367" i="1"/>
  <c r="AS367" i="1" s="1"/>
  <c r="AB368" i="1"/>
  <c r="AS368" i="1" s="1"/>
  <c r="AB369" i="1"/>
  <c r="AS369" i="1" s="1"/>
  <c r="AB370" i="1"/>
  <c r="AS370" i="1" s="1"/>
  <c r="AB371" i="1"/>
  <c r="AS371" i="1" s="1"/>
  <c r="AB372" i="1"/>
  <c r="AS372" i="1" s="1"/>
  <c r="AB373" i="1"/>
  <c r="AS373" i="1" s="1"/>
  <c r="AB374" i="1"/>
  <c r="AS374" i="1" s="1"/>
  <c r="AB375" i="1"/>
  <c r="AS375" i="1" s="1"/>
  <c r="AB376" i="1"/>
  <c r="AS376" i="1" s="1"/>
  <c r="AB377" i="1"/>
  <c r="AS377" i="1" s="1"/>
  <c r="AB378" i="1"/>
  <c r="AS378" i="1" s="1"/>
  <c r="AB379" i="1"/>
  <c r="AS379" i="1" s="1"/>
  <c r="AB380" i="1"/>
  <c r="AS380" i="1" s="1"/>
  <c r="AB381" i="1"/>
  <c r="AS381" i="1" s="1"/>
  <c r="AB382" i="1"/>
  <c r="AS382" i="1" s="1"/>
  <c r="AB383" i="1"/>
  <c r="AS383" i="1" s="1"/>
  <c r="AB384" i="1"/>
  <c r="AS384" i="1" s="1"/>
  <c r="AB385" i="1"/>
  <c r="AS385" i="1" s="1"/>
  <c r="AB386" i="1"/>
  <c r="AS386" i="1" s="1"/>
  <c r="AB387" i="1"/>
  <c r="AS387" i="1" s="1"/>
  <c r="AB388" i="1"/>
  <c r="AS388" i="1" s="1"/>
  <c r="AB389" i="1"/>
  <c r="AS389" i="1" s="1"/>
  <c r="AB390" i="1"/>
  <c r="AS390" i="1" s="1"/>
  <c r="AB391" i="1"/>
  <c r="AS391" i="1" s="1"/>
  <c r="AB392" i="1"/>
  <c r="AS392" i="1" s="1"/>
  <c r="AB393" i="1"/>
  <c r="AS393" i="1" s="1"/>
  <c r="AB394" i="1"/>
  <c r="AS394" i="1" s="1"/>
  <c r="AB395" i="1"/>
  <c r="AS395" i="1" s="1"/>
  <c r="AB396" i="1"/>
  <c r="AS396" i="1" s="1"/>
  <c r="AB397" i="1"/>
  <c r="AS397" i="1" s="1"/>
  <c r="AB398" i="1"/>
  <c r="AS398" i="1" s="1"/>
  <c r="AB399" i="1"/>
  <c r="AS399" i="1" s="1"/>
  <c r="AB400" i="1"/>
  <c r="AS400" i="1" s="1"/>
  <c r="AB401" i="1"/>
  <c r="AS401" i="1" s="1"/>
  <c r="AB402" i="1"/>
  <c r="AS402" i="1" s="1"/>
  <c r="AB403" i="1"/>
  <c r="AS403" i="1" s="1"/>
  <c r="AB404" i="1"/>
  <c r="AS404" i="1" s="1"/>
  <c r="AB405" i="1"/>
  <c r="AS405" i="1" s="1"/>
  <c r="AB406" i="1"/>
  <c r="AS406" i="1" s="1"/>
  <c r="AB407" i="1"/>
  <c r="AS407" i="1" s="1"/>
  <c r="AB408" i="1"/>
  <c r="AS408" i="1" s="1"/>
  <c r="AB409" i="1"/>
  <c r="AS409" i="1" s="1"/>
  <c r="AB410" i="1"/>
  <c r="AS410" i="1" s="1"/>
  <c r="AB411" i="1"/>
  <c r="AS411" i="1" s="1"/>
  <c r="AB412" i="1"/>
  <c r="AS412" i="1" s="1"/>
  <c r="AB413" i="1"/>
  <c r="AS413" i="1" s="1"/>
  <c r="AB414" i="1"/>
  <c r="AS414" i="1" s="1"/>
  <c r="AB415" i="1"/>
  <c r="AS415" i="1" s="1"/>
  <c r="AB416" i="1"/>
  <c r="AS416" i="1" s="1"/>
  <c r="AB417" i="1"/>
  <c r="AS417" i="1" s="1"/>
  <c r="AB418" i="1"/>
  <c r="AS418" i="1" s="1"/>
  <c r="AB419" i="1"/>
  <c r="AS419" i="1" s="1"/>
  <c r="AB420" i="1"/>
  <c r="AS420" i="1" s="1"/>
  <c r="AB421" i="1"/>
  <c r="AS421" i="1" s="1"/>
  <c r="AB422" i="1"/>
  <c r="AS422" i="1" s="1"/>
  <c r="AB423" i="1"/>
  <c r="AS423" i="1" s="1"/>
  <c r="AB424" i="1"/>
  <c r="AS424" i="1" s="1"/>
  <c r="AB425" i="1"/>
  <c r="AS425" i="1" s="1"/>
  <c r="AB426" i="1"/>
  <c r="AS426" i="1" s="1"/>
  <c r="AB427" i="1"/>
  <c r="AS427" i="1" s="1"/>
  <c r="AB428" i="1"/>
  <c r="AS428" i="1" s="1"/>
  <c r="AB429" i="1"/>
  <c r="AS429" i="1" s="1"/>
  <c r="AB430" i="1"/>
  <c r="AS430" i="1" s="1"/>
  <c r="AB431" i="1"/>
  <c r="AS431" i="1" s="1"/>
  <c r="AB432" i="1"/>
  <c r="AS432" i="1" s="1"/>
  <c r="AB433" i="1"/>
  <c r="AS433" i="1" s="1"/>
  <c r="AB434" i="1"/>
  <c r="AS434" i="1" s="1"/>
  <c r="AB435" i="1"/>
  <c r="AS435" i="1" s="1"/>
  <c r="AB436" i="1"/>
  <c r="AS436" i="1" s="1"/>
  <c r="AB437" i="1"/>
  <c r="AS437" i="1" s="1"/>
  <c r="AB438" i="1"/>
  <c r="AS438" i="1" s="1"/>
  <c r="AB439" i="1"/>
  <c r="AS439" i="1" s="1"/>
  <c r="AB440" i="1"/>
  <c r="AS440" i="1" s="1"/>
  <c r="AB441" i="1"/>
  <c r="AS441" i="1" s="1"/>
  <c r="AB442" i="1"/>
  <c r="AS442" i="1" s="1"/>
  <c r="AB443" i="1"/>
  <c r="AS443" i="1" s="1"/>
  <c r="AB444" i="1"/>
  <c r="AS444" i="1" s="1"/>
  <c r="AB445" i="1"/>
  <c r="AS445" i="1" s="1"/>
  <c r="AB446" i="1"/>
  <c r="AS446" i="1" s="1"/>
  <c r="AB447" i="1"/>
  <c r="AS447" i="1" s="1"/>
  <c r="AB448" i="1"/>
  <c r="AS448" i="1" s="1"/>
  <c r="AB449" i="1"/>
  <c r="AS449" i="1" s="1"/>
  <c r="AB450" i="1"/>
  <c r="AS450" i="1" s="1"/>
  <c r="AB451" i="1"/>
  <c r="AS451" i="1" s="1"/>
  <c r="AB452" i="1"/>
  <c r="AS452" i="1" s="1"/>
  <c r="AB453" i="1"/>
  <c r="AS453" i="1" s="1"/>
  <c r="AB454" i="1"/>
  <c r="AS454" i="1" s="1"/>
  <c r="AB455" i="1"/>
  <c r="AS455" i="1" s="1"/>
  <c r="AB456" i="1"/>
  <c r="AS456" i="1" s="1"/>
  <c r="AB457" i="1"/>
  <c r="AS457" i="1" s="1"/>
  <c r="AB458" i="1"/>
  <c r="AS458" i="1" s="1"/>
  <c r="AB459" i="1"/>
  <c r="AS459" i="1" s="1"/>
  <c r="AB460" i="1"/>
  <c r="AS460" i="1" s="1"/>
  <c r="AB461" i="1"/>
  <c r="AS461" i="1" s="1"/>
  <c r="AB462" i="1"/>
  <c r="AS462" i="1" s="1"/>
  <c r="AB463" i="1"/>
  <c r="AS463" i="1" s="1"/>
  <c r="AB464" i="1"/>
  <c r="AS464" i="1" s="1"/>
  <c r="AB465" i="1"/>
  <c r="AS465" i="1" s="1"/>
  <c r="AB466" i="1"/>
  <c r="AS466" i="1" s="1"/>
  <c r="AB467" i="1"/>
  <c r="AS467" i="1" s="1"/>
  <c r="AB468" i="1"/>
  <c r="AS468" i="1" s="1"/>
  <c r="AB469" i="1"/>
  <c r="AS469" i="1" s="1"/>
  <c r="AB470" i="1"/>
  <c r="AS470" i="1" s="1"/>
  <c r="AB471" i="1"/>
  <c r="AS471" i="1" s="1"/>
  <c r="AB472" i="1"/>
  <c r="AS472" i="1" s="1"/>
  <c r="AB473" i="1"/>
  <c r="AS473" i="1" s="1"/>
  <c r="AB474" i="1"/>
  <c r="AS474" i="1" s="1"/>
  <c r="AB475" i="1"/>
  <c r="AS475" i="1" s="1"/>
  <c r="AB476" i="1"/>
  <c r="AS476" i="1" s="1"/>
  <c r="AB477" i="1"/>
  <c r="AS477" i="1" s="1"/>
  <c r="AB478" i="1"/>
  <c r="AS478" i="1" s="1"/>
  <c r="AB479" i="1"/>
  <c r="AS479" i="1" s="1"/>
  <c r="AB480" i="1"/>
  <c r="AS480" i="1" s="1"/>
  <c r="AB481" i="1"/>
  <c r="AS481" i="1" s="1"/>
  <c r="AB482" i="1"/>
  <c r="AS482" i="1" s="1"/>
  <c r="AB483" i="1"/>
  <c r="AS483" i="1" s="1"/>
  <c r="AB484" i="1"/>
  <c r="AS484" i="1" s="1"/>
  <c r="AB485" i="1"/>
  <c r="AS485" i="1" s="1"/>
  <c r="AB486" i="1"/>
  <c r="AS486" i="1" s="1"/>
  <c r="AB487" i="1"/>
  <c r="AS487" i="1" s="1"/>
  <c r="AB488" i="1"/>
  <c r="AS488" i="1" s="1"/>
  <c r="AB489" i="1"/>
  <c r="AS489" i="1" s="1"/>
  <c r="AB490" i="1"/>
  <c r="AS490" i="1" s="1"/>
  <c r="AB491" i="1"/>
  <c r="AS491" i="1" s="1"/>
  <c r="AB492" i="1"/>
  <c r="AS492" i="1" s="1"/>
  <c r="AB493" i="1"/>
  <c r="AS493" i="1" s="1"/>
  <c r="AB494" i="1"/>
  <c r="AS494" i="1" s="1"/>
  <c r="AB495" i="1"/>
  <c r="AS495" i="1" s="1"/>
  <c r="AB496" i="1"/>
  <c r="AS496" i="1" s="1"/>
  <c r="AB497" i="1"/>
  <c r="AS497" i="1" s="1"/>
  <c r="AB498" i="1"/>
  <c r="AS498" i="1" s="1"/>
  <c r="AB499" i="1"/>
  <c r="AS499" i="1" s="1"/>
  <c r="AB500" i="1"/>
  <c r="AS500" i="1" s="1"/>
  <c r="AB501" i="1"/>
  <c r="AS501" i="1" s="1"/>
  <c r="AB502" i="1"/>
  <c r="AS502" i="1" s="1"/>
  <c r="AB503" i="1"/>
  <c r="AS503" i="1" s="1"/>
  <c r="AB504" i="1"/>
  <c r="AS504" i="1" s="1"/>
  <c r="AB505" i="1"/>
  <c r="AS505" i="1" s="1"/>
  <c r="AB506" i="1"/>
  <c r="AS506" i="1" s="1"/>
  <c r="AB507" i="1"/>
  <c r="AS507" i="1" s="1"/>
  <c r="AB508" i="1"/>
  <c r="AS508" i="1" s="1"/>
  <c r="AB509" i="1"/>
  <c r="AS509" i="1" s="1"/>
  <c r="AB510" i="1"/>
  <c r="AS510" i="1" s="1"/>
  <c r="AB511" i="1"/>
  <c r="AS511" i="1" s="1"/>
  <c r="AB512" i="1"/>
  <c r="AS512" i="1" s="1"/>
  <c r="AB513" i="1"/>
  <c r="AS513" i="1" s="1"/>
  <c r="AB514" i="1"/>
  <c r="AS514" i="1" s="1"/>
  <c r="AB515" i="1"/>
  <c r="AS515" i="1" s="1"/>
  <c r="AB516" i="1"/>
  <c r="AS516" i="1" s="1"/>
  <c r="AB517" i="1"/>
  <c r="AS517" i="1" s="1"/>
  <c r="AB518" i="1"/>
  <c r="AS518" i="1" s="1"/>
  <c r="AB519" i="1"/>
  <c r="AS519" i="1" s="1"/>
  <c r="AB520" i="1"/>
  <c r="AS520" i="1" s="1"/>
  <c r="AB521" i="1"/>
  <c r="AS521" i="1" s="1"/>
  <c r="AB522" i="1"/>
  <c r="AS522" i="1" s="1"/>
  <c r="AB523" i="1"/>
  <c r="AS523" i="1" s="1"/>
  <c r="AB524" i="1"/>
  <c r="AS524" i="1" s="1"/>
  <c r="AB525" i="1"/>
  <c r="AS525" i="1" s="1"/>
  <c r="AB526" i="1"/>
  <c r="AS526" i="1" s="1"/>
  <c r="AB527" i="1"/>
  <c r="AS527" i="1" s="1"/>
  <c r="AB528" i="1"/>
  <c r="AS528" i="1" s="1"/>
  <c r="AB529" i="1"/>
  <c r="AS529" i="1" s="1"/>
  <c r="AB530" i="1"/>
  <c r="AS530" i="1" s="1"/>
  <c r="AB531" i="1"/>
  <c r="AS531" i="1" s="1"/>
  <c r="AB532" i="1"/>
  <c r="AS532" i="1" s="1"/>
  <c r="AB533" i="1"/>
  <c r="AS533" i="1" s="1"/>
  <c r="AB534" i="1"/>
  <c r="AS534" i="1" s="1"/>
  <c r="AB535" i="1"/>
  <c r="AS535" i="1" s="1"/>
  <c r="AB536" i="1"/>
  <c r="AS536" i="1" s="1"/>
  <c r="AB537" i="1"/>
  <c r="AS537" i="1" s="1"/>
  <c r="AB538" i="1"/>
  <c r="AS538" i="1" s="1"/>
  <c r="AB539" i="1"/>
  <c r="AS539" i="1" s="1"/>
  <c r="AB540" i="1"/>
  <c r="AS540" i="1" s="1"/>
  <c r="AB541" i="1"/>
  <c r="AS541" i="1" s="1"/>
  <c r="AB542" i="1"/>
  <c r="AS542" i="1" s="1"/>
  <c r="AB543" i="1"/>
  <c r="AS543" i="1" s="1"/>
  <c r="AB544" i="1"/>
  <c r="AS544" i="1" s="1"/>
  <c r="AB545" i="1"/>
  <c r="AS545" i="1" s="1"/>
  <c r="AB546" i="1"/>
  <c r="AS546" i="1" s="1"/>
  <c r="AB547" i="1"/>
  <c r="AS547" i="1" s="1"/>
  <c r="AB548" i="1"/>
  <c r="AS548" i="1" s="1"/>
  <c r="AB549" i="1"/>
  <c r="AS549" i="1" s="1"/>
  <c r="AB550" i="1"/>
  <c r="AS550" i="1" s="1"/>
  <c r="AB551" i="1"/>
  <c r="AS551" i="1" s="1"/>
  <c r="AB552" i="1"/>
  <c r="AS552" i="1" s="1"/>
  <c r="AB553" i="1"/>
  <c r="AS553" i="1" s="1"/>
  <c r="AB554" i="1"/>
  <c r="AS554" i="1" s="1"/>
  <c r="AB555" i="1"/>
  <c r="AS555" i="1" s="1"/>
  <c r="AB556" i="1"/>
  <c r="AS556" i="1" s="1"/>
  <c r="AB557" i="1"/>
  <c r="AS557" i="1" s="1"/>
  <c r="AB558" i="1"/>
  <c r="AS558" i="1" s="1"/>
  <c r="AB559" i="1"/>
  <c r="AS559" i="1" s="1"/>
  <c r="AB560" i="1"/>
  <c r="AS560" i="1" s="1"/>
  <c r="AB561" i="1"/>
  <c r="AS561" i="1" s="1"/>
  <c r="AB562" i="1"/>
  <c r="AS562" i="1" s="1"/>
  <c r="AB563" i="1"/>
  <c r="AS563" i="1" s="1"/>
  <c r="AB564" i="1"/>
  <c r="AS564" i="1" s="1"/>
  <c r="AB565" i="1"/>
  <c r="AS565" i="1" s="1"/>
  <c r="AB566" i="1"/>
  <c r="AS566" i="1" s="1"/>
  <c r="AB567" i="1"/>
  <c r="AS567" i="1" s="1"/>
  <c r="AB568" i="1"/>
  <c r="AS568" i="1" s="1"/>
  <c r="AB569" i="1"/>
  <c r="AS569" i="1" s="1"/>
  <c r="AB570" i="1"/>
  <c r="AS570" i="1" s="1"/>
  <c r="AB571" i="1"/>
  <c r="AS571" i="1" s="1"/>
  <c r="AB572" i="1"/>
  <c r="AS572" i="1" s="1"/>
  <c r="AB573" i="1"/>
  <c r="AS573" i="1" s="1"/>
  <c r="AB574" i="1"/>
  <c r="AS574" i="1" s="1"/>
  <c r="AB575" i="1"/>
  <c r="AS575" i="1" s="1"/>
  <c r="AB576" i="1"/>
  <c r="AS576" i="1" s="1"/>
  <c r="AB577" i="1"/>
  <c r="AS577" i="1" s="1"/>
  <c r="AB578" i="1"/>
  <c r="AS578" i="1" s="1"/>
  <c r="AB579" i="1"/>
  <c r="AS579" i="1" s="1"/>
  <c r="AB580" i="1"/>
  <c r="AS580" i="1" s="1"/>
  <c r="AB581" i="1"/>
  <c r="AS581" i="1" s="1"/>
  <c r="AB582" i="1"/>
  <c r="AS582" i="1" s="1"/>
  <c r="AB583" i="1"/>
  <c r="AS583" i="1" s="1"/>
  <c r="AB584" i="1"/>
  <c r="AS584" i="1" s="1"/>
  <c r="AB585" i="1"/>
  <c r="AS585" i="1" s="1"/>
  <c r="AB586" i="1"/>
  <c r="AS586" i="1" s="1"/>
  <c r="AB587" i="1"/>
  <c r="AS587" i="1" s="1"/>
  <c r="AB588" i="1"/>
  <c r="AS588" i="1" s="1"/>
  <c r="AB589" i="1"/>
  <c r="AS589" i="1" s="1"/>
  <c r="AB590" i="1"/>
  <c r="AS590" i="1" s="1"/>
  <c r="AB591" i="1"/>
  <c r="AS591" i="1" s="1"/>
  <c r="AB592" i="1"/>
  <c r="AS592" i="1" s="1"/>
  <c r="AB593" i="1"/>
  <c r="AS593" i="1" s="1"/>
  <c r="AB594" i="1"/>
  <c r="AS594" i="1" s="1"/>
  <c r="AB595" i="1"/>
  <c r="AS595" i="1" s="1"/>
  <c r="AB596" i="1"/>
  <c r="AS596" i="1" s="1"/>
  <c r="AB597" i="1"/>
  <c r="AS597" i="1" s="1"/>
  <c r="AB598" i="1"/>
  <c r="AS598" i="1" s="1"/>
  <c r="AB599" i="1"/>
  <c r="AS599" i="1" s="1"/>
  <c r="AB600" i="1"/>
  <c r="AS600" i="1" s="1"/>
  <c r="AB601" i="1"/>
  <c r="AS601" i="1" s="1"/>
  <c r="AB602" i="1"/>
  <c r="AS602" i="1" s="1"/>
  <c r="AB603" i="1"/>
  <c r="AS603" i="1" s="1"/>
  <c r="AB604" i="1"/>
  <c r="AS604" i="1" s="1"/>
  <c r="AB605" i="1"/>
  <c r="AS605" i="1" s="1"/>
  <c r="AB606" i="1"/>
  <c r="AS606" i="1" s="1"/>
  <c r="AB607" i="1"/>
  <c r="AS607" i="1" s="1"/>
  <c r="AB608" i="1"/>
  <c r="AS608" i="1" s="1"/>
  <c r="AB609" i="1"/>
  <c r="AS609" i="1" s="1"/>
  <c r="AB610" i="1"/>
  <c r="AS610" i="1" s="1"/>
  <c r="AB611" i="1"/>
  <c r="AS611" i="1" s="1"/>
  <c r="AB612" i="1"/>
  <c r="AS612" i="1" s="1"/>
  <c r="AB613" i="1"/>
  <c r="AS613" i="1" s="1"/>
  <c r="AB614" i="1"/>
  <c r="AS614" i="1" s="1"/>
  <c r="AB615" i="1"/>
  <c r="AS615" i="1" s="1"/>
  <c r="AB616" i="1"/>
  <c r="AS616" i="1" s="1"/>
  <c r="AB617" i="1"/>
  <c r="AS617" i="1" s="1"/>
  <c r="AB618" i="1"/>
  <c r="AS618" i="1" s="1"/>
  <c r="AB619" i="1"/>
  <c r="AS619" i="1" s="1"/>
  <c r="AB620" i="1"/>
  <c r="AS620" i="1" s="1"/>
  <c r="AB621" i="1"/>
  <c r="AS621" i="1" s="1"/>
  <c r="AB622" i="1"/>
  <c r="AS622" i="1" s="1"/>
  <c r="AB623" i="1"/>
  <c r="AS623" i="1" s="1"/>
  <c r="AB624" i="1"/>
  <c r="AS624" i="1" s="1"/>
  <c r="AB625" i="1"/>
  <c r="AS625" i="1" s="1"/>
  <c r="AB626" i="1"/>
  <c r="AS626" i="1" s="1"/>
  <c r="AB627" i="1"/>
  <c r="AS627" i="1" s="1"/>
  <c r="AB628" i="1"/>
  <c r="AS628" i="1" s="1"/>
  <c r="AB629" i="1"/>
  <c r="AS629" i="1" s="1"/>
  <c r="AB630" i="1"/>
  <c r="AS630" i="1" s="1"/>
  <c r="AB631" i="1"/>
  <c r="AS631" i="1" s="1"/>
  <c r="AB632" i="1"/>
  <c r="AS632" i="1" s="1"/>
  <c r="AB633" i="1"/>
  <c r="AS633" i="1" s="1"/>
  <c r="AB634" i="1"/>
  <c r="AS634" i="1" s="1"/>
  <c r="AB635" i="1"/>
  <c r="AS635" i="1" s="1"/>
  <c r="AB636" i="1"/>
  <c r="AS636" i="1" s="1"/>
  <c r="AB637" i="1"/>
  <c r="AS637" i="1" s="1"/>
  <c r="AB638" i="1"/>
  <c r="AS638" i="1" s="1"/>
  <c r="AB639" i="1"/>
  <c r="AS639" i="1" s="1"/>
  <c r="AB640" i="1"/>
  <c r="AS640" i="1" s="1"/>
  <c r="AB641" i="1"/>
  <c r="AS641" i="1" s="1"/>
  <c r="AB642" i="1"/>
  <c r="AS642" i="1" s="1"/>
  <c r="AB643" i="1"/>
  <c r="AS643" i="1" s="1"/>
  <c r="AB644" i="1"/>
  <c r="AS644" i="1" s="1"/>
  <c r="AB645" i="1"/>
  <c r="AS645" i="1" s="1"/>
  <c r="AB646" i="1"/>
  <c r="AS646" i="1" s="1"/>
  <c r="AB647" i="1"/>
  <c r="AS647" i="1" s="1"/>
  <c r="AB648" i="1"/>
  <c r="AS648" i="1" s="1"/>
  <c r="AB649" i="1"/>
  <c r="AS649" i="1" s="1"/>
  <c r="AB650" i="1"/>
  <c r="AS650" i="1" s="1"/>
  <c r="AB651" i="1"/>
  <c r="AS651" i="1" s="1"/>
  <c r="AB652" i="1"/>
  <c r="AS652" i="1" s="1"/>
  <c r="AB653" i="1"/>
  <c r="AS653" i="1" s="1"/>
  <c r="AB654" i="1"/>
  <c r="AS654" i="1" s="1"/>
  <c r="AB655" i="1"/>
  <c r="AS655" i="1" s="1"/>
  <c r="AB656" i="1"/>
  <c r="AS656" i="1" s="1"/>
  <c r="AB657" i="1"/>
  <c r="AS657" i="1" s="1"/>
  <c r="AB658" i="1"/>
  <c r="AS658" i="1" s="1"/>
  <c r="AB659" i="1"/>
  <c r="AS659" i="1" s="1"/>
  <c r="AB660" i="1"/>
  <c r="AS660" i="1" s="1"/>
  <c r="AB661" i="1"/>
  <c r="AS661" i="1" s="1"/>
  <c r="AB662" i="1"/>
  <c r="AS662" i="1" s="1"/>
  <c r="AB663" i="1"/>
  <c r="AS663" i="1" s="1"/>
  <c r="AB664" i="1"/>
  <c r="AS664" i="1" s="1"/>
  <c r="AB665" i="1"/>
  <c r="AS665" i="1" s="1"/>
  <c r="AB666" i="1"/>
  <c r="AS666" i="1" s="1"/>
  <c r="AB667" i="1"/>
  <c r="AS667" i="1" s="1"/>
  <c r="AB668" i="1"/>
  <c r="AS668" i="1" s="1"/>
  <c r="AB669" i="1"/>
  <c r="AS669" i="1" s="1"/>
  <c r="AB670" i="1"/>
  <c r="AS670" i="1" s="1"/>
  <c r="AB671" i="1"/>
  <c r="AS671" i="1" s="1"/>
  <c r="AB672" i="1"/>
  <c r="AS672" i="1" s="1"/>
  <c r="AB673" i="1"/>
  <c r="AS673" i="1" s="1"/>
  <c r="AB674" i="1"/>
  <c r="AS674" i="1" s="1"/>
  <c r="AB675" i="1"/>
  <c r="AS675" i="1" s="1"/>
  <c r="AB676" i="1"/>
  <c r="AS676" i="1" s="1"/>
  <c r="AB677" i="1"/>
  <c r="AS677" i="1" s="1"/>
  <c r="AB678" i="1"/>
  <c r="AS678" i="1" s="1"/>
  <c r="AB679" i="1"/>
  <c r="AS679" i="1" s="1"/>
  <c r="AB680" i="1"/>
  <c r="AS680" i="1" s="1"/>
  <c r="AB681" i="1"/>
  <c r="AS681" i="1" s="1"/>
  <c r="AB682" i="1"/>
  <c r="AS682" i="1" s="1"/>
  <c r="AB683" i="1"/>
  <c r="AS683" i="1" s="1"/>
  <c r="AB684" i="1"/>
  <c r="AS684" i="1" s="1"/>
  <c r="AB685" i="1"/>
  <c r="AS685" i="1" s="1"/>
  <c r="AB686" i="1"/>
  <c r="AS686" i="1" s="1"/>
  <c r="AB687" i="1"/>
  <c r="AS687" i="1" s="1"/>
  <c r="AB688" i="1"/>
  <c r="AS688" i="1" s="1"/>
  <c r="AB689" i="1"/>
  <c r="AS689" i="1" s="1"/>
  <c r="AB690" i="1"/>
  <c r="AS690" i="1" s="1"/>
  <c r="AB691" i="1"/>
  <c r="AS691" i="1" s="1"/>
  <c r="AB692" i="1"/>
  <c r="AS692" i="1" s="1"/>
  <c r="AB693" i="1"/>
  <c r="AS693" i="1" s="1"/>
  <c r="AB694" i="1"/>
  <c r="AS694" i="1" s="1"/>
  <c r="AB695" i="1"/>
  <c r="AS695" i="1" s="1"/>
  <c r="AB696" i="1"/>
  <c r="AS696" i="1" s="1"/>
  <c r="AB697" i="1"/>
  <c r="AS697" i="1" s="1"/>
  <c r="AB698" i="1"/>
  <c r="AS698" i="1" s="1"/>
  <c r="AB699" i="1"/>
  <c r="AS699" i="1" s="1"/>
  <c r="AB700" i="1"/>
  <c r="AS700" i="1" s="1"/>
  <c r="AB701" i="1"/>
  <c r="AS701" i="1" s="1"/>
  <c r="AB702" i="1"/>
  <c r="AS702" i="1" s="1"/>
  <c r="AB703" i="1"/>
  <c r="AS703" i="1" s="1"/>
  <c r="AB704" i="1"/>
  <c r="AS704" i="1" s="1"/>
  <c r="AB705" i="1"/>
  <c r="AS705" i="1" s="1"/>
  <c r="AB706" i="1"/>
  <c r="AS706" i="1" s="1"/>
  <c r="AB707" i="1"/>
  <c r="AS707" i="1" s="1"/>
  <c r="AB708" i="1"/>
  <c r="AS708" i="1" s="1"/>
  <c r="AB709" i="1"/>
  <c r="AS709" i="1" s="1"/>
  <c r="AB710" i="1"/>
  <c r="AS710" i="1" s="1"/>
  <c r="AB711" i="1"/>
  <c r="AS711" i="1" s="1"/>
  <c r="AB712" i="1"/>
  <c r="AS712" i="1" s="1"/>
  <c r="AB713" i="1"/>
  <c r="AS713" i="1" s="1"/>
  <c r="AB714" i="1"/>
  <c r="AS714" i="1" s="1"/>
  <c r="AB715" i="1"/>
  <c r="AS715" i="1" s="1"/>
  <c r="AB716" i="1"/>
  <c r="AS716" i="1" s="1"/>
  <c r="AB717" i="1"/>
  <c r="AS717" i="1" s="1"/>
  <c r="AB718" i="1"/>
  <c r="AS718" i="1" s="1"/>
  <c r="AB719" i="1"/>
  <c r="AS719" i="1" s="1"/>
  <c r="AB720" i="1"/>
  <c r="AS720" i="1" s="1"/>
  <c r="AB721" i="1"/>
  <c r="AS721" i="1" s="1"/>
  <c r="AB722" i="1"/>
  <c r="AS722" i="1" s="1"/>
  <c r="AB723" i="1"/>
  <c r="AS723" i="1" s="1"/>
  <c r="AB724" i="1"/>
  <c r="AS724" i="1" s="1"/>
  <c r="AB725" i="1"/>
  <c r="AS725" i="1" s="1"/>
  <c r="AB726" i="1"/>
  <c r="AS726" i="1" s="1"/>
  <c r="AB727" i="1"/>
  <c r="AS727" i="1" s="1"/>
  <c r="AB728" i="1"/>
  <c r="AS728" i="1" s="1"/>
  <c r="AB729" i="1"/>
  <c r="AS729" i="1" s="1"/>
  <c r="AB730" i="1"/>
  <c r="AS730" i="1" s="1"/>
  <c r="AB731" i="1"/>
  <c r="AS731" i="1" s="1"/>
  <c r="AB732" i="1"/>
  <c r="AS732" i="1" s="1"/>
  <c r="AB733" i="1"/>
  <c r="AS733" i="1" s="1"/>
  <c r="AB734" i="1"/>
  <c r="AS734" i="1" s="1"/>
  <c r="AB735" i="1"/>
  <c r="AS735" i="1" s="1"/>
  <c r="AB736" i="1"/>
  <c r="AS736" i="1" s="1"/>
  <c r="AB737" i="1"/>
  <c r="AS737" i="1" s="1"/>
  <c r="AB738" i="1"/>
  <c r="AS738" i="1" s="1"/>
  <c r="AB739" i="1"/>
  <c r="AS739" i="1" s="1"/>
  <c r="AB740" i="1"/>
  <c r="AS740" i="1" s="1"/>
  <c r="AB741" i="1"/>
  <c r="AS741" i="1" s="1"/>
  <c r="AB742" i="1"/>
  <c r="AS742" i="1" s="1"/>
  <c r="AB743" i="1"/>
  <c r="AS743" i="1" s="1"/>
  <c r="AB744" i="1"/>
  <c r="AS744" i="1" s="1"/>
  <c r="AB745" i="1"/>
  <c r="AS745" i="1" s="1"/>
  <c r="AB746" i="1"/>
  <c r="AS746" i="1" s="1"/>
  <c r="AB747" i="1"/>
  <c r="AS747" i="1" s="1"/>
  <c r="AB748" i="1"/>
  <c r="AS748" i="1" s="1"/>
  <c r="AB749" i="1"/>
  <c r="AS749" i="1" s="1"/>
  <c r="AB750" i="1"/>
  <c r="AS750" i="1" s="1"/>
  <c r="AB751" i="1"/>
  <c r="AS751" i="1" s="1"/>
  <c r="AB752" i="1"/>
  <c r="AS752" i="1" s="1"/>
  <c r="AB753" i="1"/>
  <c r="AS753" i="1" s="1"/>
  <c r="AB754" i="1"/>
  <c r="AS754" i="1" s="1"/>
  <c r="AB755" i="1"/>
  <c r="AS755" i="1" s="1"/>
  <c r="AB756" i="1"/>
  <c r="AS756" i="1" s="1"/>
  <c r="AB757" i="1"/>
  <c r="AS757" i="1" s="1"/>
  <c r="AB758" i="1"/>
  <c r="AS758" i="1" s="1"/>
  <c r="AB759" i="1"/>
  <c r="AS759" i="1" s="1"/>
  <c r="AB760" i="1"/>
  <c r="AS760" i="1" s="1"/>
  <c r="AB761" i="1"/>
  <c r="AS761" i="1" s="1"/>
  <c r="AB762" i="1"/>
  <c r="AS762" i="1" s="1"/>
  <c r="AB763" i="1"/>
  <c r="AS763" i="1" s="1"/>
  <c r="AB764" i="1"/>
  <c r="AS764" i="1" s="1"/>
  <c r="AB765" i="1"/>
  <c r="AS765" i="1" s="1"/>
  <c r="AB766" i="1"/>
  <c r="AS766" i="1" s="1"/>
  <c r="AB767" i="1"/>
  <c r="AS767" i="1" s="1"/>
  <c r="AB768" i="1"/>
  <c r="AS768" i="1" s="1"/>
  <c r="AB769" i="1"/>
  <c r="AS769" i="1" s="1"/>
  <c r="AB770" i="1"/>
  <c r="AS770" i="1" s="1"/>
  <c r="AB771" i="1"/>
  <c r="AS771" i="1" s="1"/>
  <c r="AB772" i="1"/>
  <c r="AS772" i="1" s="1"/>
  <c r="AB773" i="1"/>
  <c r="AS773" i="1" s="1"/>
  <c r="AB774" i="1"/>
  <c r="AS774" i="1" s="1"/>
  <c r="AB775" i="1"/>
  <c r="AS775" i="1" s="1"/>
  <c r="AB776" i="1"/>
  <c r="AS776" i="1" s="1"/>
  <c r="AB777" i="1"/>
  <c r="AS777" i="1" s="1"/>
  <c r="AB778" i="1"/>
  <c r="AS778" i="1" s="1"/>
  <c r="AB779" i="1"/>
  <c r="AS779" i="1" s="1"/>
  <c r="AB780" i="1"/>
  <c r="AS780" i="1" s="1"/>
  <c r="AB781" i="1"/>
  <c r="AS781" i="1" s="1"/>
  <c r="AB782" i="1"/>
  <c r="AS782" i="1" s="1"/>
  <c r="AB783" i="1"/>
  <c r="AS783" i="1" s="1"/>
  <c r="AB784" i="1"/>
  <c r="AS784" i="1" s="1"/>
  <c r="AB785" i="1"/>
  <c r="AS785" i="1" s="1"/>
  <c r="AB786" i="1"/>
  <c r="AS786" i="1" s="1"/>
  <c r="AB787" i="1"/>
  <c r="AS787" i="1" s="1"/>
  <c r="AB788" i="1"/>
  <c r="AS788" i="1" s="1"/>
  <c r="AB789" i="1"/>
  <c r="AS789" i="1" s="1"/>
  <c r="AB790" i="1"/>
  <c r="AS790" i="1" s="1"/>
  <c r="AB791" i="1"/>
  <c r="AS791" i="1" s="1"/>
  <c r="AB792" i="1"/>
  <c r="AS792" i="1" s="1"/>
  <c r="AB793" i="1"/>
  <c r="AS793" i="1" s="1"/>
  <c r="AB794" i="1"/>
  <c r="AS794" i="1" s="1"/>
  <c r="AB795" i="1"/>
  <c r="AS795" i="1" s="1"/>
  <c r="AB796" i="1"/>
  <c r="AS796" i="1" s="1"/>
  <c r="AB797" i="1"/>
  <c r="AS797" i="1" s="1"/>
  <c r="AB798" i="1"/>
  <c r="AS798" i="1" s="1"/>
  <c r="AB799" i="1"/>
  <c r="AS799" i="1" s="1"/>
  <c r="AB800" i="1"/>
  <c r="AS800" i="1" s="1"/>
  <c r="AB801" i="1"/>
  <c r="AS801" i="1" s="1"/>
  <c r="AB802" i="1"/>
  <c r="AS802" i="1" s="1"/>
  <c r="AB803" i="1"/>
  <c r="AS803" i="1" s="1"/>
  <c r="AB804" i="1"/>
  <c r="AS804" i="1" s="1"/>
  <c r="AB805" i="1"/>
  <c r="AS805" i="1" s="1"/>
  <c r="AB806" i="1"/>
  <c r="AS806" i="1" s="1"/>
  <c r="AB807" i="1"/>
  <c r="AS807" i="1" s="1"/>
  <c r="AB808" i="1"/>
  <c r="AS808" i="1" s="1"/>
  <c r="AB809" i="1"/>
  <c r="AS809" i="1" s="1"/>
  <c r="AB810" i="1"/>
  <c r="AS810" i="1" s="1"/>
  <c r="AB811" i="1"/>
  <c r="AS811" i="1" s="1"/>
  <c r="AB812" i="1"/>
  <c r="AS812" i="1" s="1"/>
  <c r="AB813" i="1"/>
  <c r="AS813" i="1" s="1"/>
  <c r="AB814" i="1"/>
  <c r="AS814" i="1" s="1"/>
  <c r="AB815" i="1"/>
  <c r="AS815" i="1" s="1"/>
  <c r="AB816" i="1"/>
  <c r="AS816" i="1" s="1"/>
  <c r="AB817" i="1"/>
  <c r="AS817" i="1" s="1"/>
  <c r="AB818" i="1"/>
  <c r="AS818" i="1" s="1"/>
  <c r="AB819" i="1"/>
  <c r="AS819" i="1" s="1"/>
  <c r="AB820" i="1"/>
  <c r="AS820" i="1" s="1"/>
  <c r="AB821" i="1"/>
  <c r="AS821" i="1" s="1"/>
  <c r="AB822" i="1"/>
  <c r="AS822" i="1" s="1"/>
  <c r="AB823" i="1"/>
  <c r="AS823" i="1" s="1"/>
  <c r="AB824" i="1"/>
  <c r="AS824" i="1" s="1"/>
  <c r="AB825" i="1"/>
  <c r="AS825" i="1" s="1"/>
  <c r="AB826" i="1"/>
  <c r="AS826" i="1" s="1"/>
  <c r="AB827" i="1"/>
  <c r="AS827" i="1" s="1"/>
  <c r="AB828" i="1"/>
  <c r="AS828" i="1" s="1"/>
  <c r="AB829" i="1"/>
  <c r="AS829" i="1" s="1"/>
  <c r="AB830" i="1"/>
  <c r="AS830" i="1" s="1"/>
  <c r="AB831" i="1"/>
  <c r="AS831" i="1" s="1"/>
  <c r="AB832" i="1"/>
  <c r="AS832" i="1" s="1"/>
  <c r="AB833" i="1"/>
  <c r="AS833" i="1" s="1"/>
  <c r="AB834" i="1"/>
  <c r="AS834" i="1" s="1"/>
  <c r="AB835" i="1"/>
  <c r="AS835" i="1" s="1"/>
  <c r="AB836" i="1"/>
  <c r="AS836" i="1" s="1"/>
  <c r="AB837" i="1"/>
  <c r="AS837" i="1" s="1"/>
  <c r="AB838" i="1"/>
  <c r="AS838" i="1" s="1"/>
  <c r="AB839" i="1"/>
  <c r="AS839" i="1" s="1"/>
  <c r="AB840" i="1"/>
  <c r="AS840" i="1" s="1"/>
  <c r="AB841" i="1"/>
  <c r="AS841" i="1" s="1"/>
  <c r="AB842" i="1"/>
  <c r="AS842" i="1" s="1"/>
  <c r="AB843" i="1"/>
  <c r="AS843" i="1" s="1"/>
  <c r="AB844" i="1"/>
  <c r="AS844" i="1" s="1"/>
  <c r="AB845" i="1"/>
  <c r="AS845" i="1" s="1"/>
  <c r="AB846" i="1"/>
  <c r="AS846" i="1" s="1"/>
  <c r="AB847" i="1"/>
  <c r="AS847" i="1" s="1"/>
  <c r="AB848" i="1"/>
  <c r="AS848" i="1" s="1"/>
  <c r="AB849" i="1"/>
  <c r="AS849" i="1" s="1"/>
  <c r="AB850" i="1"/>
  <c r="AS850" i="1" s="1"/>
  <c r="AB851" i="1"/>
  <c r="AS851" i="1" s="1"/>
  <c r="AB852" i="1"/>
  <c r="AS852" i="1" s="1"/>
  <c r="AB853" i="1"/>
  <c r="AS853" i="1" s="1"/>
  <c r="AB854" i="1"/>
  <c r="AS854" i="1" s="1"/>
  <c r="AB855" i="1"/>
  <c r="AS855" i="1" s="1"/>
  <c r="AB856" i="1"/>
  <c r="AS856" i="1" s="1"/>
  <c r="AB857" i="1"/>
  <c r="AS857" i="1" s="1"/>
  <c r="AB858" i="1"/>
  <c r="AS858" i="1" s="1"/>
  <c r="AB859" i="1"/>
  <c r="AS859" i="1" s="1"/>
  <c r="AB860" i="1"/>
  <c r="AS860" i="1" s="1"/>
  <c r="AB861" i="1"/>
  <c r="AS861" i="1" s="1"/>
  <c r="AB862" i="1"/>
  <c r="AS862" i="1" s="1"/>
  <c r="AB863" i="1"/>
  <c r="AS863" i="1" s="1"/>
  <c r="AB864" i="1"/>
  <c r="AS864" i="1" s="1"/>
  <c r="AB865" i="1"/>
  <c r="AS865" i="1" s="1"/>
  <c r="AB866" i="1"/>
  <c r="AS866" i="1" s="1"/>
  <c r="AB867" i="1"/>
  <c r="AS867" i="1" s="1"/>
  <c r="AB868" i="1"/>
  <c r="AS868" i="1" s="1"/>
  <c r="AB869" i="1"/>
  <c r="AS869" i="1" s="1"/>
  <c r="AB870" i="1"/>
  <c r="AS870" i="1" s="1"/>
  <c r="AB871" i="1"/>
  <c r="AS871" i="1" s="1"/>
  <c r="AB872" i="1"/>
  <c r="AS872" i="1" s="1"/>
  <c r="AB873" i="1"/>
  <c r="AS873" i="1" s="1"/>
  <c r="AB874" i="1"/>
  <c r="AS874" i="1" s="1"/>
  <c r="AB875" i="1"/>
  <c r="AS875" i="1" s="1"/>
  <c r="AB876" i="1"/>
  <c r="AS876" i="1" s="1"/>
  <c r="AB877" i="1"/>
  <c r="AS877" i="1" s="1"/>
  <c r="AB878" i="1"/>
  <c r="AS878" i="1" s="1"/>
  <c r="AB879" i="1"/>
  <c r="AS879" i="1" s="1"/>
  <c r="AB880" i="1"/>
  <c r="AS880" i="1" s="1"/>
  <c r="AB881" i="1"/>
  <c r="AS881" i="1" s="1"/>
  <c r="AB882" i="1"/>
  <c r="AS882" i="1" s="1"/>
  <c r="AB883" i="1"/>
  <c r="AS883" i="1" s="1"/>
  <c r="AB884" i="1"/>
  <c r="AS884" i="1" s="1"/>
  <c r="AB885" i="1"/>
  <c r="AS885" i="1" s="1"/>
  <c r="AB886" i="1"/>
  <c r="AS886" i="1" s="1"/>
  <c r="AB887" i="1"/>
  <c r="AS887" i="1" s="1"/>
  <c r="AB888" i="1"/>
  <c r="AS888" i="1" s="1"/>
  <c r="AB889" i="1"/>
  <c r="AS889" i="1" s="1"/>
  <c r="AB890" i="1"/>
  <c r="AS890" i="1" s="1"/>
  <c r="AB891" i="1"/>
  <c r="AS891" i="1" s="1"/>
  <c r="AB892" i="1"/>
  <c r="AS892" i="1" s="1"/>
  <c r="AB893" i="1"/>
  <c r="AS893" i="1" s="1"/>
  <c r="AB894" i="1"/>
  <c r="AS894" i="1" s="1"/>
  <c r="AB895" i="1"/>
  <c r="AS895" i="1" s="1"/>
  <c r="AB896" i="1"/>
  <c r="AS896" i="1" s="1"/>
  <c r="AB897" i="1"/>
  <c r="AS897" i="1" s="1"/>
  <c r="AB898" i="1"/>
  <c r="AS898" i="1" s="1"/>
  <c r="AB899" i="1"/>
  <c r="AS899" i="1" s="1"/>
  <c r="AB900" i="1"/>
  <c r="AS900" i="1" s="1"/>
  <c r="AB901" i="1"/>
  <c r="AS901" i="1" s="1"/>
  <c r="AB902" i="1"/>
  <c r="AS902" i="1" s="1"/>
  <c r="AB903" i="1"/>
  <c r="AS903" i="1" s="1"/>
  <c r="AB904" i="1"/>
  <c r="AS904" i="1" s="1"/>
  <c r="AB905" i="1"/>
  <c r="AS905" i="1" s="1"/>
  <c r="AB906" i="1"/>
  <c r="AS906" i="1" s="1"/>
  <c r="AB907" i="1"/>
  <c r="AS907" i="1" s="1"/>
  <c r="AB908" i="1"/>
  <c r="AS908" i="1" s="1"/>
  <c r="AB909" i="1"/>
  <c r="AS909" i="1" s="1"/>
  <c r="AB910" i="1"/>
  <c r="AS910" i="1" s="1"/>
  <c r="AB911" i="1"/>
  <c r="AS911" i="1" s="1"/>
  <c r="AB912" i="1"/>
  <c r="AS912" i="1" s="1"/>
  <c r="AB913" i="1"/>
  <c r="AS913" i="1" s="1"/>
  <c r="AB914" i="1"/>
  <c r="AS914" i="1" s="1"/>
  <c r="AB915" i="1"/>
  <c r="AS915" i="1" s="1"/>
  <c r="AB916" i="1"/>
  <c r="AS916" i="1" s="1"/>
  <c r="AB917" i="1"/>
  <c r="AS917" i="1" s="1"/>
  <c r="AB918" i="1"/>
  <c r="AS918" i="1" s="1"/>
  <c r="AB919" i="1"/>
  <c r="AS919" i="1" s="1"/>
  <c r="AB920" i="1"/>
  <c r="AS920" i="1" s="1"/>
  <c r="AB921" i="1"/>
  <c r="AS921" i="1" s="1"/>
  <c r="AB922" i="1"/>
  <c r="AS922" i="1" s="1"/>
  <c r="AB923" i="1"/>
  <c r="AS923" i="1" s="1"/>
  <c r="AB924" i="1"/>
  <c r="AS924" i="1" s="1"/>
  <c r="AB925" i="1"/>
  <c r="AS925" i="1" s="1"/>
  <c r="AB926" i="1"/>
  <c r="AS926" i="1" s="1"/>
  <c r="AB927" i="1"/>
  <c r="AS927" i="1" s="1"/>
  <c r="AB928" i="1"/>
  <c r="AS928" i="1" s="1"/>
  <c r="AB929" i="1"/>
  <c r="AS929" i="1" s="1"/>
  <c r="AB930" i="1"/>
  <c r="AS930" i="1" s="1"/>
  <c r="AB931" i="1"/>
  <c r="AS931" i="1" s="1"/>
  <c r="AB932" i="1"/>
  <c r="AS932" i="1" s="1"/>
  <c r="AB933" i="1"/>
  <c r="AS933" i="1" s="1"/>
  <c r="AB934" i="1"/>
  <c r="AS934" i="1" s="1"/>
  <c r="AB935" i="1"/>
  <c r="AS935" i="1" s="1"/>
  <c r="AB936" i="1"/>
  <c r="AS936" i="1" s="1"/>
  <c r="AB937" i="1"/>
  <c r="AS937" i="1" s="1"/>
  <c r="AB938" i="1"/>
  <c r="AS938" i="1" s="1"/>
  <c r="AB939" i="1"/>
  <c r="AS939" i="1" s="1"/>
  <c r="AB940" i="1"/>
  <c r="AS940" i="1" s="1"/>
  <c r="AB941" i="1"/>
  <c r="AS941" i="1" s="1"/>
  <c r="AB942" i="1"/>
  <c r="AS942" i="1" s="1"/>
  <c r="AB943" i="1"/>
  <c r="AS943" i="1" s="1"/>
  <c r="AB944" i="1"/>
  <c r="AS944" i="1" s="1"/>
  <c r="AB945" i="1"/>
  <c r="AS945" i="1" s="1"/>
  <c r="AB946" i="1"/>
  <c r="AS946" i="1" s="1"/>
  <c r="AB947" i="1"/>
  <c r="AS947" i="1" s="1"/>
  <c r="AB948" i="1"/>
  <c r="AS948" i="1" s="1"/>
  <c r="AB949" i="1"/>
  <c r="AS949" i="1" s="1"/>
  <c r="AB950" i="1"/>
  <c r="AS950" i="1" s="1"/>
  <c r="AB951" i="1"/>
  <c r="AS951" i="1" s="1"/>
  <c r="AB952" i="1"/>
  <c r="AS952" i="1" s="1"/>
  <c r="AB953" i="1"/>
  <c r="AS953" i="1" s="1"/>
  <c r="AB954" i="1"/>
  <c r="AS954" i="1" s="1"/>
  <c r="AB955" i="1"/>
  <c r="AS955" i="1" s="1"/>
  <c r="AB956" i="1"/>
  <c r="AS956" i="1" s="1"/>
  <c r="AB957" i="1"/>
  <c r="AS957" i="1" s="1"/>
  <c r="AB958" i="1"/>
  <c r="AS958" i="1" s="1"/>
  <c r="AB959" i="1"/>
  <c r="AS959" i="1" s="1"/>
  <c r="AB960" i="1"/>
  <c r="AS960" i="1" s="1"/>
  <c r="AB961" i="1"/>
  <c r="AS961" i="1" s="1"/>
  <c r="AB962" i="1"/>
  <c r="AS962" i="1" s="1"/>
  <c r="AB963" i="1"/>
  <c r="AS963" i="1" s="1"/>
  <c r="AB964" i="1"/>
  <c r="AS964" i="1" s="1"/>
  <c r="AB965" i="1"/>
  <c r="AS965" i="1" s="1"/>
  <c r="AB966" i="1"/>
  <c r="AS966" i="1" s="1"/>
  <c r="AB967" i="1"/>
  <c r="AS967" i="1" s="1"/>
  <c r="AB968" i="1"/>
  <c r="AS968" i="1" s="1"/>
  <c r="AB969" i="1"/>
  <c r="AS969" i="1" s="1"/>
  <c r="AB970" i="1"/>
  <c r="AS970" i="1" s="1"/>
  <c r="AB971" i="1"/>
  <c r="AS971" i="1" s="1"/>
  <c r="AB972" i="1"/>
  <c r="AS972" i="1" s="1"/>
  <c r="AB973" i="1"/>
  <c r="AS973" i="1" s="1"/>
  <c r="AB974" i="1"/>
  <c r="AS974" i="1" s="1"/>
  <c r="AB975" i="1"/>
  <c r="AS975" i="1" s="1"/>
  <c r="AB976" i="1"/>
  <c r="AS976" i="1" s="1"/>
  <c r="AB977" i="1"/>
  <c r="AS977" i="1" s="1"/>
  <c r="AB978" i="1"/>
  <c r="AS978" i="1" s="1"/>
  <c r="AB979" i="1"/>
  <c r="AS979" i="1" s="1"/>
  <c r="AB980" i="1"/>
  <c r="AS980" i="1" s="1"/>
  <c r="AB981" i="1"/>
  <c r="AS981" i="1" s="1"/>
  <c r="AB982" i="1"/>
  <c r="AS982" i="1" s="1"/>
  <c r="AB983" i="1"/>
  <c r="AS983" i="1" s="1"/>
  <c r="AB984" i="1"/>
  <c r="AS984" i="1" s="1"/>
  <c r="AB985" i="1"/>
  <c r="AS985" i="1" s="1"/>
  <c r="AB986" i="1"/>
  <c r="AS986" i="1" s="1"/>
  <c r="AB987" i="1"/>
  <c r="AS987" i="1" s="1"/>
  <c r="AB988" i="1"/>
  <c r="AS988" i="1" s="1"/>
  <c r="AB989" i="1"/>
  <c r="AS989" i="1" s="1"/>
  <c r="AB990" i="1"/>
  <c r="AS990" i="1" s="1"/>
  <c r="AB991" i="1"/>
  <c r="AS991" i="1" s="1"/>
  <c r="AB992" i="1"/>
  <c r="AS992" i="1" s="1"/>
  <c r="AB993" i="1"/>
  <c r="AS993" i="1" s="1"/>
  <c r="AB994" i="1"/>
  <c r="AS994" i="1" s="1"/>
  <c r="AB995" i="1"/>
  <c r="AS995" i="1" s="1"/>
  <c r="AB996" i="1"/>
  <c r="AS996" i="1" s="1"/>
  <c r="AB997" i="1"/>
  <c r="AS997" i="1" s="1"/>
  <c r="AB998" i="1"/>
  <c r="AS998" i="1" s="1"/>
  <c r="AB999" i="1"/>
  <c r="AS999" i="1" s="1"/>
  <c r="AB1000" i="1"/>
  <c r="AS1000" i="1" s="1"/>
  <c r="AB1001" i="1"/>
  <c r="AS1001" i="1" s="1"/>
  <c r="AB1002" i="1"/>
  <c r="AS1002" i="1" s="1"/>
  <c r="AB1003" i="1"/>
  <c r="AS1003" i="1" s="1"/>
  <c r="AB1004" i="1"/>
  <c r="AS1004" i="1" s="1"/>
  <c r="AB1005" i="1"/>
  <c r="AS1005" i="1" s="1"/>
  <c r="AB1006" i="1"/>
  <c r="AS1006" i="1" s="1"/>
  <c r="AB1007" i="1"/>
  <c r="AS1007" i="1" s="1"/>
  <c r="AB1008" i="1"/>
  <c r="AS1008" i="1" s="1"/>
  <c r="AB1009" i="1"/>
  <c r="AS1009" i="1" s="1"/>
  <c r="AB1010" i="1"/>
  <c r="AS1010" i="1" s="1"/>
  <c r="AB1011" i="1"/>
  <c r="AS1011" i="1" s="1"/>
  <c r="AB1012" i="1"/>
  <c r="AS1012" i="1" s="1"/>
  <c r="AB1013" i="1"/>
  <c r="AS1013" i="1" s="1"/>
  <c r="AB1014" i="1"/>
  <c r="AS1014" i="1" s="1"/>
  <c r="AB1015" i="1"/>
  <c r="AS1015" i="1" s="1"/>
  <c r="AB1016" i="1"/>
  <c r="AS1016" i="1" s="1"/>
  <c r="AB1017" i="1"/>
  <c r="AS1017" i="1" s="1"/>
  <c r="AB1018" i="1"/>
  <c r="AS1018" i="1" s="1"/>
  <c r="AB1019" i="1"/>
  <c r="AS1019" i="1" s="1"/>
  <c r="AB1020" i="1"/>
  <c r="AS1020" i="1" s="1"/>
  <c r="AB1021" i="1"/>
  <c r="AS1021" i="1" s="1"/>
  <c r="AB1022" i="1"/>
  <c r="AS1022" i="1" s="1"/>
  <c r="AB1023" i="1"/>
  <c r="AS1023" i="1" s="1"/>
  <c r="AQ14" i="1"/>
  <c r="BK14" i="1"/>
  <c r="BL14" i="1"/>
  <c r="BM14" i="1"/>
  <c r="BN14" i="1"/>
  <c r="BO14" i="1"/>
  <c r="BP14" i="1"/>
  <c r="AQ15" i="1"/>
  <c r="BK15" i="1"/>
  <c r="BL15" i="1"/>
  <c r="BM15" i="1"/>
  <c r="BN15" i="1"/>
  <c r="BO15" i="1"/>
  <c r="BP15" i="1"/>
  <c r="BK16" i="1"/>
  <c r="BL16" i="1"/>
  <c r="BM16" i="1"/>
  <c r="BN16" i="1"/>
  <c r="BO16" i="1"/>
  <c r="BP16" i="1"/>
  <c r="AQ17" i="1"/>
  <c r="AQ18" i="1"/>
  <c r="AQ19" i="1"/>
  <c r="AQ20" i="1"/>
  <c r="AQ21" i="1"/>
  <c r="AQ22" i="1"/>
  <c r="AQ26" i="1"/>
  <c r="AQ27" i="1"/>
  <c r="AQ28" i="1"/>
  <c r="AQ29" i="1"/>
  <c r="AQ30" i="1"/>
  <c r="AQ31" i="1"/>
  <c r="AQ32" i="1"/>
  <c r="AQ33" i="1"/>
  <c r="AQ34" i="1"/>
  <c r="AQ35" i="1"/>
  <c r="AQ36" i="1"/>
  <c r="AQ37" i="1"/>
  <c r="AQ38" i="1"/>
  <c r="AQ39" i="1"/>
  <c r="AQ40" i="1"/>
  <c r="AQ41" i="1"/>
  <c r="AQ42" i="1"/>
  <c r="BK42" i="1"/>
  <c r="BL42" i="1"/>
  <c r="BM42" i="1"/>
  <c r="BN42" i="1"/>
  <c r="BO42" i="1"/>
  <c r="BP42" i="1"/>
  <c r="AQ43" i="1"/>
  <c r="BK43" i="1"/>
  <c r="BL43" i="1"/>
  <c r="BM43" i="1"/>
  <c r="BN43" i="1"/>
  <c r="BO43" i="1"/>
  <c r="BP43" i="1"/>
  <c r="AQ44" i="1"/>
  <c r="BK44" i="1"/>
  <c r="BL44" i="1"/>
  <c r="BM44" i="1"/>
  <c r="BN44" i="1"/>
  <c r="BO44" i="1"/>
  <c r="BP44" i="1"/>
  <c r="AQ45" i="1"/>
  <c r="BK45" i="1"/>
  <c r="BL45" i="1"/>
  <c r="BM45" i="1"/>
  <c r="BN45" i="1"/>
  <c r="BO45" i="1"/>
  <c r="BP45" i="1"/>
  <c r="AQ46" i="1"/>
  <c r="BK46" i="1"/>
  <c r="BL46" i="1"/>
  <c r="BM46" i="1"/>
  <c r="BN46" i="1"/>
  <c r="BO46" i="1"/>
  <c r="BP46" i="1"/>
  <c r="AQ47" i="1"/>
  <c r="BK47" i="1"/>
  <c r="BL47" i="1"/>
  <c r="BM47" i="1"/>
  <c r="BN47" i="1"/>
  <c r="BO47" i="1"/>
  <c r="BP47" i="1"/>
  <c r="AQ48" i="1"/>
  <c r="BK48" i="1"/>
  <c r="BL48" i="1"/>
  <c r="BM48" i="1"/>
  <c r="BN48" i="1"/>
  <c r="BO48" i="1"/>
  <c r="BP48" i="1"/>
  <c r="AQ49" i="1"/>
  <c r="BK49" i="1"/>
  <c r="BL49" i="1"/>
  <c r="BM49" i="1"/>
  <c r="BN49" i="1"/>
  <c r="BO49" i="1"/>
  <c r="BP49" i="1"/>
  <c r="AQ50" i="1"/>
  <c r="BK50" i="1"/>
  <c r="BL50" i="1"/>
  <c r="BM50" i="1"/>
  <c r="BN50" i="1"/>
  <c r="BO50" i="1"/>
  <c r="BP50" i="1"/>
  <c r="AQ51" i="1"/>
  <c r="BK51" i="1"/>
  <c r="BL51" i="1"/>
  <c r="BM51" i="1"/>
  <c r="BN51" i="1"/>
  <c r="BO51" i="1"/>
  <c r="BP51" i="1"/>
  <c r="AQ52" i="1"/>
  <c r="BD52" i="1"/>
  <c r="BK52" i="1"/>
  <c r="BL52" i="1"/>
  <c r="BM52" i="1"/>
  <c r="BN52" i="1"/>
  <c r="BO52" i="1"/>
  <c r="BP52" i="1"/>
  <c r="AQ53" i="1"/>
  <c r="BK53" i="1"/>
  <c r="BL53" i="1"/>
  <c r="BM53" i="1"/>
  <c r="BN53" i="1"/>
  <c r="BO53" i="1"/>
  <c r="BP53" i="1"/>
  <c r="AQ54" i="1"/>
  <c r="BK54" i="1"/>
  <c r="BL54" i="1"/>
  <c r="BM54" i="1"/>
  <c r="BN54" i="1"/>
  <c r="BO54" i="1"/>
  <c r="BP54" i="1"/>
  <c r="AQ55" i="1"/>
  <c r="BK55" i="1"/>
  <c r="BL55" i="1"/>
  <c r="BM55" i="1"/>
  <c r="BN55" i="1"/>
  <c r="BO55" i="1"/>
  <c r="BP55" i="1"/>
  <c r="AQ56" i="1"/>
  <c r="BK56" i="1"/>
  <c r="BL56" i="1"/>
  <c r="BM56" i="1"/>
  <c r="BN56" i="1"/>
  <c r="BO56" i="1"/>
  <c r="BP56" i="1"/>
  <c r="AQ57" i="1"/>
  <c r="BK57" i="1"/>
  <c r="BL57" i="1"/>
  <c r="BM57" i="1"/>
  <c r="BN57" i="1"/>
  <c r="BO57" i="1"/>
  <c r="BP57" i="1"/>
  <c r="AQ58" i="1"/>
  <c r="BK58" i="1"/>
  <c r="BL58" i="1"/>
  <c r="BM58" i="1"/>
  <c r="BN58" i="1"/>
  <c r="BO58" i="1"/>
  <c r="BP58" i="1"/>
  <c r="AQ59" i="1"/>
  <c r="BK59" i="1"/>
  <c r="BL59" i="1"/>
  <c r="BM59" i="1"/>
  <c r="BN59" i="1"/>
  <c r="BO59" i="1"/>
  <c r="BP59" i="1"/>
  <c r="AQ60" i="1"/>
  <c r="BK60" i="1"/>
  <c r="BL60" i="1"/>
  <c r="BM60" i="1"/>
  <c r="BN60" i="1"/>
  <c r="BO60" i="1"/>
  <c r="BP60" i="1"/>
  <c r="AQ61" i="1"/>
  <c r="BK61" i="1"/>
  <c r="BL61" i="1"/>
  <c r="BM61" i="1"/>
  <c r="BN61" i="1"/>
  <c r="BO61" i="1"/>
  <c r="BP61" i="1"/>
  <c r="AQ62" i="1"/>
  <c r="BD62" i="1"/>
  <c r="BS62" i="1"/>
  <c r="BT62" i="1"/>
  <c r="BU62" i="1"/>
  <c r="BV62" i="1"/>
  <c r="BK62" i="1"/>
  <c r="BL62" i="1"/>
  <c r="BM62" i="1"/>
  <c r="BN62" i="1"/>
  <c r="BO62" i="1"/>
  <c r="BP62" i="1"/>
  <c r="BR62" i="1"/>
  <c r="AQ63" i="1"/>
  <c r="BK63" i="1"/>
  <c r="BL63" i="1"/>
  <c r="BM63" i="1"/>
  <c r="BN63" i="1"/>
  <c r="BO63" i="1"/>
  <c r="BP63" i="1"/>
  <c r="AQ64" i="1"/>
  <c r="BK64" i="1"/>
  <c r="BL64" i="1"/>
  <c r="BM64" i="1"/>
  <c r="BN64" i="1"/>
  <c r="BO64" i="1"/>
  <c r="BP64" i="1"/>
  <c r="AQ65" i="1"/>
  <c r="BK65" i="1"/>
  <c r="BL65" i="1"/>
  <c r="BM65" i="1"/>
  <c r="BN65" i="1"/>
  <c r="BO65" i="1"/>
  <c r="BP65" i="1"/>
  <c r="AQ66" i="1"/>
  <c r="BK66" i="1"/>
  <c r="BL66" i="1"/>
  <c r="BM66" i="1"/>
  <c r="BN66" i="1"/>
  <c r="BO66" i="1"/>
  <c r="BP66" i="1"/>
  <c r="AQ67" i="1"/>
  <c r="BK67" i="1"/>
  <c r="BL67" i="1"/>
  <c r="BM67" i="1"/>
  <c r="BN67" i="1"/>
  <c r="BO67" i="1"/>
  <c r="BP67" i="1"/>
  <c r="AQ68" i="1"/>
  <c r="BK68" i="1"/>
  <c r="BL68" i="1"/>
  <c r="BM68" i="1"/>
  <c r="BN68" i="1"/>
  <c r="BO68" i="1"/>
  <c r="BP68" i="1"/>
  <c r="AQ69" i="1"/>
  <c r="BK69" i="1"/>
  <c r="BL69" i="1"/>
  <c r="BM69" i="1"/>
  <c r="BN69" i="1"/>
  <c r="BO69" i="1"/>
  <c r="BP69" i="1"/>
  <c r="AQ70" i="1"/>
  <c r="BK70" i="1"/>
  <c r="BL70" i="1"/>
  <c r="BM70" i="1"/>
  <c r="BN70" i="1"/>
  <c r="BO70" i="1"/>
  <c r="BP70" i="1"/>
  <c r="AQ71" i="1"/>
  <c r="BD71" i="1"/>
  <c r="BS71" i="1"/>
  <c r="BT71" i="1"/>
  <c r="BU71" i="1"/>
  <c r="BV71" i="1"/>
  <c r="BK71" i="1"/>
  <c r="BL71" i="1"/>
  <c r="BM71" i="1"/>
  <c r="BN71" i="1"/>
  <c r="BO71" i="1"/>
  <c r="BP71" i="1"/>
  <c r="BQ71" i="1"/>
  <c r="BR71" i="1"/>
  <c r="AQ72" i="1"/>
  <c r="BK72" i="1"/>
  <c r="BL72" i="1"/>
  <c r="BM72" i="1"/>
  <c r="BN72" i="1"/>
  <c r="BO72" i="1"/>
  <c r="BP72" i="1"/>
  <c r="AQ73" i="1"/>
  <c r="BK73" i="1"/>
  <c r="BL73" i="1"/>
  <c r="BM73" i="1"/>
  <c r="BN73" i="1"/>
  <c r="BO73" i="1"/>
  <c r="BP73" i="1"/>
  <c r="AQ74" i="1"/>
  <c r="BK74" i="1"/>
  <c r="BL74" i="1"/>
  <c r="BM74" i="1"/>
  <c r="BN74" i="1"/>
  <c r="BO74" i="1"/>
  <c r="BP74" i="1"/>
  <c r="AQ75" i="1"/>
  <c r="BK75" i="1"/>
  <c r="BL75" i="1"/>
  <c r="BM75" i="1"/>
  <c r="BN75" i="1"/>
  <c r="BO75" i="1"/>
  <c r="BP75" i="1"/>
  <c r="AQ76" i="1"/>
  <c r="BK76" i="1"/>
  <c r="BL76" i="1"/>
  <c r="BM76" i="1"/>
  <c r="BN76" i="1"/>
  <c r="BO76" i="1"/>
  <c r="BP76" i="1"/>
  <c r="AQ77" i="1"/>
  <c r="BK77" i="1"/>
  <c r="BL77" i="1"/>
  <c r="BM77" i="1"/>
  <c r="BN77" i="1"/>
  <c r="BO77" i="1"/>
  <c r="BP77" i="1"/>
  <c r="AQ78" i="1"/>
  <c r="BK78" i="1"/>
  <c r="BL78" i="1"/>
  <c r="BM78" i="1"/>
  <c r="BN78" i="1"/>
  <c r="BO78" i="1"/>
  <c r="BP78" i="1"/>
  <c r="AQ79" i="1"/>
  <c r="BD79" i="1"/>
  <c r="BS79" i="1"/>
  <c r="BT79" i="1"/>
  <c r="BU79" i="1"/>
  <c r="BV79" i="1"/>
  <c r="BK79" i="1"/>
  <c r="BL79" i="1"/>
  <c r="BM79" i="1"/>
  <c r="BN79" i="1"/>
  <c r="BO79" i="1"/>
  <c r="BP79" i="1"/>
  <c r="BQ79" i="1"/>
  <c r="BR79" i="1"/>
  <c r="AQ80" i="1"/>
  <c r="BK80" i="1"/>
  <c r="BL80" i="1"/>
  <c r="BM80" i="1"/>
  <c r="BN80" i="1"/>
  <c r="BO80" i="1"/>
  <c r="BP80" i="1"/>
  <c r="AQ81" i="1"/>
  <c r="BK81" i="1"/>
  <c r="BL81" i="1"/>
  <c r="BM81" i="1"/>
  <c r="BN81" i="1"/>
  <c r="BO81" i="1"/>
  <c r="BP81" i="1"/>
  <c r="AQ82" i="1"/>
  <c r="BK82" i="1"/>
  <c r="BL82" i="1"/>
  <c r="BM82" i="1"/>
  <c r="BN82" i="1"/>
  <c r="BO82" i="1"/>
  <c r="BP82" i="1"/>
  <c r="AQ83" i="1"/>
  <c r="BK83" i="1"/>
  <c r="BL83" i="1"/>
  <c r="BM83" i="1"/>
  <c r="BN83" i="1"/>
  <c r="BO83" i="1"/>
  <c r="BP83" i="1"/>
  <c r="AQ84" i="1"/>
  <c r="BK84" i="1"/>
  <c r="BL84" i="1"/>
  <c r="BM84" i="1"/>
  <c r="BN84" i="1"/>
  <c r="BO84" i="1"/>
  <c r="BP84" i="1"/>
  <c r="AQ85" i="1"/>
  <c r="BD85" i="1"/>
  <c r="BT85" i="1" s="1"/>
  <c r="BS85" i="1"/>
  <c r="BK85" i="1"/>
  <c r="BL85" i="1"/>
  <c r="BM85" i="1"/>
  <c r="BN85" i="1"/>
  <c r="BO85" i="1"/>
  <c r="BP85" i="1"/>
  <c r="BQ85" i="1"/>
  <c r="BR85" i="1"/>
  <c r="AQ86" i="1"/>
  <c r="BD86" i="1"/>
  <c r="BS86" i="1"/>
  <c r="BT86" i="1"/>
  <c r="BU86" i="1"/>
  <c r="BV86" i="1"/>
  <c r="BK86" i="1"/>
  <c r="BL86" i="1"/>
  <c r="BM86" i="1"/>
  <c r="BN86" i="1"/>
  <c r="BO86" i="1"/>
  <c r="BP86" i="1"/>
  <c r="BQ86" i="1"/>
  <c r="BR86" i="1"/>
  <c r="AQ87" i="1"/>
  <c r="BK87" i="1"/>
  <c r="BL87" i="1"/>
  <c r="BM87" i="1"/>
  <c r="BN87" i="1"/>
  <c r="BO87" i="1"/>
  <c r="BP87" i="1"/>
  <c r="AQ88" i="1"/>
  <c r="BK88" i="1"/>
  <c r="BL88" i="1"/>
  <c r="BM88" i="1"/>
  <c r="BN88" i="1"/>
  <c r="BO88" i="1"/>
  <c r="BP88" i="1"/>
  <c r="AQ89" i="1"/>
  <c r="BK89" i="1"/>
  <c r="BL89" i="1"/>
  <c r="BM89" i="1"/>
  <c r="BN89" i="1"/>
  <c r="BO89" i="1"/>
  <c r="BP89" i="1"/>
  <c r="AQ90" i="1"/>
  <c r="BK90" i="1"/>
  <c r="BL90" i="1"/>
  <c r="BM90" i="1"/>
  <c r="BN90" i="1"/>
  <c r="BO90" i="1"/>
  <c r="BP90" i="1"/>
  <c r="AQ91" i="1"/>
  <c r="BK91" i="1"/>
  <c r="BL91" i="1"/>
  <c r="BM91" i="1"/>
  <c r="BN91" i="1"/>
  <c r="BO91" i="1"/>
  <c r="BP91" i="1"/>
  <c r="AQ92" i="1"/>
  <c r="BK92" i="1"/>
  <c r="BL92" i="1"/>
  <c r="BM92" i="1"/>
  <c r="BN92" i="1"/>
  <c r="BO92" i="1"/>
  <c r="BP92" i="1"/>
  <c r="AQ93" i="1"/>
  <c r="BD93" i="1"/>
  <c r="BK93" i="1"/>
  <c r="BL93" i="1"/>
  <c r="BM93" i="1"/>
  <c r="BN93" i="1"/>
  <c r="BO93" i="1"/>
  <c r="BP93" i="1"/>
  <c r="BQ93" i="1"/>
  <c r="BR93" i="1"/>
  <c r="BS93" i="1"/>
  <c r="BT93" i="1"/>
  <c r="BU93" i="1"/>
  <c r="BV93" i="1"/>
  <c r="AQ94" i="1"/>
  <c r="BK94" i="1"/>
  <c r="BL94" i="1"/>
  <c r="BM94" i="1"/>
  <c r="BN94" i="1"/>
  <c r="BO94" i="1"/>
  <c r="BP94" i="1"/>
  <c r="AQ95" i="1"/>
  <c r="BK95" i="1"/>
  <c r="BL95" i="1"/>
  <c r="BM95" i="1"/>
  <c r="BN95" i="1"/>
  <c r="BO95" i="1"/>
  <c r="BP95" i="1"/>
  <c r="AQ96" i="1"/>
  <c r="BK96" i="1"/>
  <c r="BL96" i="1"/>
  <c r="BM96" i="1"/>
  <c r="BN96" i="1"/>
  <c r="BO96" i="1"/>
  <c r="BP96" i="1"/>
  <c r="AQ97" i="1"/>
  <c r="BD97" i="1"/>
  <c r="BT97" i="1"/>
  <c r="BU97" i="1"/>
  <c r="BV97" i="1"/>
  <c r="BK97" i="1"/>
  <c r="BL97" i="1"/>
  <c r="BM97" i="1"/>
  <c r="BN97" i="1"/>
  <c r="BO97" i="1"/>
  <c r="BP97" i="1"/>
  <c r="BQ97" i="1"/>
  <c r="BR97" i="1"/>
  <c r="BS97" i="1"/>
  <c r="AQ98" i="1"/>
  <c r="BK98" i="1"/>
  <c r="BL98" i="1"/>
  <c r="BM98" i="1"/>
  <c r="BN98" i="1"/>
  <c r="BO98" i="1"/>
  <c r="BP98" i="1"/>
  <c r="AQ99" i="1"/>
  <c r="BK99" i="1"/>
  <c r="BL99" i="1"/>
  <c r="BM99" i="1"/>
  <c r="BN99" i="1"/>
  <c r="BO99" i="1"/>
  <c r="BP99" i="1"/>
  <c r="AQ100" i="1"/>
  <c r="BK100" i="1"/>
  <c r="BL100" i="1"/>
  <c r="BM100" i="1"/>
  <c r="BN100" i="1"/>
  <c r="BO100" i="1"/>
  <c r="BP100" i="1"/>
  <c r="AQ101" i="1"/>
  <c r="BK101" i="1"/>
  <c r="BL101" i="1"/>
  <c r="BM101" i="1"/>
  <c r="BN101" i="1"/>
  <c r="BO101" i="1"/>
  <c r="BP101" i="1"/>
  <c r="AQ102" i="1"/>
  <c r="BK102" i="1"/>
  <c r="BL102" i="1"/>
  <c r="BM102" i="1"/>
  <c r="BN102" i="1"/>
  <c r="BO102" i="1"/>
  <c r="BP102" i="1"/>
  <c r="AQ103" i="1"/>
  <c r="BK103" i="1"/>
  <c r="BL103" i="1"/>
  <c r="BM103" i="1"/>
  <c r="BN103" i="1"/>
  <c r="BO103" i="1"/>
  <c r="BP103" i="1"/>
  <c r="AQ104" i="1"/>
  <c r="BK104" i="1"/>
  <c r="BL104" i="1"/>
  <c r="BM104" i="1"/>
  <c r="BN104" i="1"/>
  <c r="BO104" i="1"/>
  <c r="BP104" i="1"/>
  <c r="AQ105" i="1"/>
  <c r="BK105" i="1"/>
  <c r="BL105" i="1"/>
  <c r="BM105" i="1"/>
  <c r="BN105" i="1"/>
  <c r="BO105" i="1"/>
  <c r="BP105" i="1"/>
  <c r="AQ106" i="1"/>
  <c r="BK106" i="1"/>
  <c r="BL106" i="1"/>
  <c r="BM106" i="1"/>
  <c r="BN106" i="1"/>
  <c r="BO106" i="1"/>
  <c r="BP106" i="1"/>
  <c r="AQ107" i="1"/>
  <c r="BK107" i="1"/>
  <c r="BL107" i="1"/>
  <c r="BM107" i="1"/>
  <c r="BN107" i="1"/>
  <c r="BO107" i="1"/>
  <c r="BP107" i="1"/>
  <c r="AQ108" i="1"/>
  <c r="BD108" i="1"/>
  <c r="BK108" i="1"/>
  <c r="BL108" i="1"/>
  <c r="BM108" i="1"/>
  <c r="BN108" i="1"/>
  <c r="BO108" i="1"/>
  <c r="BP108" i="1"/>
  <c r="AQ109" i="1"/>
  <c r="BK109" i="1"/>
  <c r="BL109" i="1"/>
  <c r="BM109" i="1"/>
  <c r="BN109" i="1"/>
  <c r="BO109" i="1"/>
  <c r="BP109" i="1"/>
  <c r="AQ110" i="1"/>
  <c r="BK110" i="1"/>
  <c r="BL110" i="1"/>
  <c r="BM110" i="1"/>
  <c r="BN110" i="1"/>
  <c r="BO110" i="1"/>
  <c r="BP110" i="1"/>
  <c r="AQ111" i="1"/>
  <c r="BD111" i="1"/>
  <c r="BK111" i="1"/>
  <c r="BL111" i="1"/>
  <c r="BM111" i="1"/>
  <c r="BN111" i="1"/>
  <c r="BO111" i="1"/>
  <c r="BP111" i="1"/>
  <c r="AQ112" i="1"/>
  <c r="BD112" i="1"/>
  <c r="BK112" i="1"/>
  <c r="BL112" i="1"/>
  <c r="BM112" i="1"/>
  <c r="BN112" i="1"/>
  <c r="BO112" i="1"/>
  <c r="BP112" i="1"/>
  <c r="AQ113" i="1"/>
  <c r="BK113" i="1"/>
  <c r="BL113" i="1"/>
  <c r="BM113" i="1"/>
  <c r="BN113" i="1"/>
  <c r="BO113" i="1"/>
  <c r="BP113" i="1"/>
  <c r="AQ114" i="1"/>
  <c r="BK114" i="1"/>
  <c r="BL114" i="1"/>
  <c r="BM114" i="1"/>
  <c r="BN114" i="1"/>
  <c r="BO114" i="1"/>
  <c r="BP114" i="1"/>
  <c r="AQ115" i="1"/>
  <c r="BK115" i="1"/>
  <c r="BL115" i="1"/>
  <c r="BM115" i="1"/>
  <c r="BN115" i="1"/>
  <c r="BO115" i="1"/>
  <c r="BP115" i="1"/>
  <c r="AQ116" i="1"/>
  <c r="BK116" i="1"/>
  <c r="BL116" i="1"/>
  <c r="BM116" i="1"/>
  <c r="BN116" i="1"/>
  <c r="BO116" i="1"/>
  <c r="BP116" i="1"/>
  <c r="AQ117" i="1"/>
  <c r="BK117" i="1"/>
  <c r="BL117" i="1"/>
  <c r="BM117" i="1"/>
  <c r="BN117" i="1"/>
  <c r="BO117" i="1"/>
  <c r="BP117" i="1"/>
  <c r="AQ118" i="1"/>
  <c r="BD118" i="1"/>
  <c r="BK118" i="1"/>
  <c r="BL118" i="1"/>
  <c r="BM118" i="1"/>
  <c r="BN118" i="1"/>
  <c r="BO118" i="1"/>
  <c r="BP118" i="1"/>
  <c r="AQ119" i="1"/>
  <c r="BK119" i="1"/>
  <c r="BL119" i="1"/>
  <c r="BM119" i="1"/>
  <c r="BN119" i="1"/>
  <c r="BO119" i="1"/>
  <c r="BP119" i="1"/>
  <c r="AQ120" i="1"/>
  <c r="BK120" i="1"/>
  <c r="BL120" i="1"/>
  <c r="BM120" i="1"/>
  <c r="BN120" i="1"/>
  <c r="BO120" i="1"/>
  <c r="BP120" i="1"/>
  <c r="AQ121" i="1"/>
  <c r="BK121" i="1"/>
  <c r="BL121" i="1"/>
  <c r="BM121" i="1"/>
  <c r="BN121" i="1"/>
  <c r="BO121" i="1"/>
  <c r="BP121" i="1"/>
  <c r="AQ122" i="1"/>
  <c r="BK122" i="1"/>
  <c r="BL122" i="1"/>
  <c r="BM122" i="1"/>
  <c r="BN122" i="1"/>
  <c r="BO122" i="1"/>
  <c r="BP122" i="1"/>
  <c r="AQ123" i="1"/>
  <c r="BK123" i="1"/>
  <c r="BL123" i="1"/>
  <c r="BM123" i="1"/>
  <c r="BN123" i="1"/>
  <c r="BO123" i="1"/>
  <c r="BP123" i="1"/>
  <c r="AQ124" i="1"/>
  <c r="BK124" i="1"/>
  <c r="BL124" i="1"/>
  <c r="BM124" i="1"/>
  <c r="BN124" i="1"/>
  <c r="BO124" i="1"/>
  <c r="BP124" i="1"/>
  <c r="AQ125" i="1"/>
  <c r="BD125" i="1"/>
  <c r="BK125" i="1"/>
  <c r="BL125" i="1"/>
  <c r="BM125" i="1"/>
  <c r="BN125" i="1"/>
  <c r="BO125" i="1"/>
  <c r="BP125" i="1"/>
  <c r="AQ126" i="1"/>
  <c r="BK126" i="1"/>
  <c r="BL126" i="1"/>
  <c r="BM126" i="1"/>
  <c r="BN126" i="1"/>
  <c r="BO126" i="1"/>
  <c r="BP126" i="1"/>
  <c r="AQ127" i="1"/>
  <c r="BK127" i="1"/>
  <c r="BL127" i="1"/>
  <c r="BM127" i="1"/>
  <c r="BN127" i="1"/>
  <c r="BO127" i="1"/>
  <c r="BP127" i="1"/>
  <c r="AQ128" i="1"/>
  <c r="BD128" i="1"/>
  <c r="BK128" i="1"/>
  <c r="BL128" i="1"/>
  <c r="BM128" i="1"/>
  <c r="BN128" i="1"/>
  <c r="BO128" i="1"/>
  <c r="BP128" i="1"/>
  <c r="AQ129" i="1"/>
  <c r="BD129" i="1"/>
  <c r="BR129" i="1"/>
  <c r="BS129" i="1"/>
  <c r="BT129" i="1"/>
  <c r="BU129" i="1"/>
  <c r="BV129" i="1"/>
  <c r="BK129" i="1"/>
  <c r="BL129" i="1"/>
  <c r="BM129" i="1"/>
  <c r="BN129" i="1"/>
  <c r="BO129" i="1"/>
  <c r="BP129" i="1"/>
  <c r="BQ129" i="1"/>
  <c r="AQ130" i="1"/>
  <c r="BK130" i="1"/>
  <c r="BL130" i="1"/>
  <c r="BM130" i="1"/>
  <c r="BN130" i="1"/>
  <c r="BO130" i="1"/>
  <c r="BP130" i="1"/>
  <c r="AQ131" i="1"/>
  <c r="BK131" i="1"/>
  <c r="BL131" i="1"/>
  <c r="BM131" i="1"/>
  <c r="BN131" i="1"/>
  <c r="BO131" i="1"/>
  <c r="BP131" i="1"/>
  <c r="AQ132" i="1"/>
  <c r="BK132" i="1"/>
  <c r="BL132" i="1"/>
  <c r="BM132" i="1"/>
  <c r="BN132" i="1"/>
  <c r="BO132" i="1"/>
  <c r="BP132" i="1"/>
  <c r="AQ133" i="1"/>
  <c r="BK133" i="1"/>
  <c r="BL133" i="1"/>
  <c r="BM133" i="1"/>
  <c r="BN133" i="1"/>
  <c r="BO133" i="1"/>
  <c r="BP133" i="1"/>
  <c r="AQ134" i="1"/>
  <c r="BK134" i="1"/>
  <c r="BL134" i="1"/>
  <c r="BM134" i="1"/>
  <c r="BN134" i="1"/>
  <c r="BO134" i="1"/>
  <c r="BP134" i="1"/>
  <c r="AQ135" i="1"/>
  <c r="BK135" i="1"/>
  <c r="BL135" i="1"/>
  <c r="BM135" i="1"/>
  <c r="BN135" i="1"/>
  <c r="BO135" i="1"/>
  <c r="BP135" i="1"/>
  <c r="AQ136" i="1"/>
  <c r="BK136" i="1"/>
  <c r="BL136" i="1"/>
  <c r="BM136" i="1"/>
  <c r="BN136" i="1"/>
  <c r="BO136" i="1"/>
  <c r="BP136" i="1"/>
  <c r="AQ137" i="1"/>
  <c r="BK137" i="1"/>
  <c r="BL137" i="1"/>
  <c r="BM137" i="1"/>
  <c r="BN137" i="1"/>
  <c r="BO137" i="1"/>
  <c r="BP137" i="1"/>
  <c r="AQ138" i="1"/>
  <c r="BD138" i="1"/>
  <c r="BK138" i="1"/>
  <c r="BL138" i="1"/>
  <c r="BM138" i="1"/>
  <c r="BN138" i="1"/>
  <c r="BO138" i="1"/>
  <c r="BP138" i="1"/>
  <c r="AQ139" i="1"/>
  <c r="BK139" i="1"/>
  <c r="BL139" i="1"/>
  <c r="BM139" i="1"/>
  <c r="BN139" i="1"/>
  <c r="BO139" i="1"/>
  <c r="BP139" i="1"/>
  <c r="AQ140" i="1"/>
  <c r="BK140" i="1"/>
  <c r="BL140" i="1"/>
  <c r="BM140" i="1"/>
  <c r="BN140" i="1"/>
  <c r="BO140" i="1"/>
  <c r="BP140" i="1"/>
  <c r="AQ141" i="1"/>
  <c r="BD141" i="1"/>
  <c r="BK141" i="1"/>
  <c r="BL141" i="1"/>
  <c r="BM141" i="1"/>
  <c r="BN141" i="1"/>
  <c r="BO141" i="1"/>
  <c r="BP141" i="1"/>
  <c r="AQ142" i="1"/>
  <c r="BD142" i="1"/>
  <c r="BK142" i="1"/>
  <c r="BL142" i="1"/>
  <c r="BM142" i="1"/>
  <c r="BN142" i="1"/>
  <c r="BO142" i="1"/>
  <c r="BP142" i="1"/>
  <c r="AQ143" i="1"/>
  <c r="BD143" i="1"/>
  <c r="BK143" i="1"/>
  <c r="BL143" i="1"/>
  <c r="BM143" i="1"/>
  <c r="BN143" i="1"/>
  <c r="BO143" i="1"/>
  <c r="BP143" i="1"/>
  <c r="AQ144" i="1"/>
  <c r="BD144" i="1"/>
  <c r="BK144" i="1"/>
  <c r="BL144" i="1"/>
  <c r="BM144" i="1"/>
  <c r="BN144" i="1"/>
  <c r="BO144" i="1"/>
  <c r="BP144" i="1"/>
  <c r="AQ145" i="1"/>
  <c r="BK145" i="1"/>
  <c r="BL145" i="1"/>
  <c r="BM145" i="1"/>
  <c r="BN145" i="1"/>
  <c r="BO145" i="1"/>
  <c r="BP145" i="1"/>
  <c r="AQ146" i="1"/>
  <c r="BK146" i="1"/>
  <c r="BL146" i="1"/>
  <c r="BM146" i="1"/>
  <c r="BN146" i="1"/>
  <c r="BO146" i="1"/>
  <c r="BP146" i="1"/>
  <c r="AQ147" i="1"/>
  <c r="BK147" i="1"/>
  <c r="BL147" i="1"/>
  <c r="BM147" i="1"/>
  <c r="BN147" i="1"/>
  <c r="BO147" i="1"/>
  <c r="BP147" i="1"/>
  <c r="AQ148" i="1"/>
  <c r="BK148" i="1"/>
  <c r="BL148" i="1"/>
  <c r="BM148" i="1"/>
  <c r="BN148" i="1"/>
  <c r="BO148" i="1"/>
  <c r="BP148" i="1"/>
  <c r="AQ149" i="1"/>
  <c r="BK149" i="1"/>
  <c r="BL149" i="1"/>
  <c r="BM149" i="1"/>
  <c r="BN149" i="1"/>
  <c r="BO149" i="1"/>
  <c r="BP149" i="1"/>
  <c r="AQ150" i="1"/>
  <c r="BK150" i="1"/>
  <c r="BL150" i="1"/>
  <c r="BM150" i="1"/>
  <c r="BN150" i="1"/>
  <c r="BO150" i="1"/>
  <c r="BP150" i="1"/>
  <c r="AQ151" i="1"/>
  <c r="BK151" i="1"/>
  <c r="BL151" i="1"/>
  <c r="BM151" i="1"/>
  <c r="BN151" i="1"/>
  <c r="BO151" i="1"/>
  <c r="BP151" i="1"/>
  <c r="AQ152" i="1"/>
  <c r="BD152" i="1"/>
  <c r="BS152" i="1"/>
  <c r="BT152" i="1"/>
  <c r="BU152" i="1"/>
  <c r="BV152" i="1"/>
  <c r="BK152" i="1"/>
  <c r="BL152" i="1"/>
  <c r="BM152" i="1"/>
  <c r="BN152" i="1"/>
  <c r="BO152" i="1"/>
  <c r="BP152" i="1"/>
  <c r="BQ152" i="1"/>
  <c r="BR152" i="1"/>
  <c r="AQ153" i="1"/>
  <c r="BK153" i="1"/>
  <c r="BL153" i="1"/>
  <c r="BM153" i="1"/>
  <c r="BN153" i="1"/>
  <c r="BO153" i="1"/>
  <c r="BP153" i="1"/>
  <c r="AQ154" i="1"/>
  <c r="BK154" i="1"/>
  <c r="BL154" i="1"/>
  <c r="BM154" i="1"/>
  <c r="BN154" i="1"/>
  <c r="BO154" i="1"/>
  <c r="BP154" i="1"/>
  <c r="AQ155" i="1"/>
  <c r="BK155" i="1"/>
  <c r="BL155" i="1"/>
  <c r="BM155" i="1"/>
  <c r="BN155" i="1"/>
  <c r="BO155" i="1"/>
  <c r="BP155" i="1"/>
  <c r="AQ156" i="1"/>
  <c r="BK156" i="1"/>
  <c r="BL156" i="1"/>
  <c r="BM156" i="1"/>
  <c r="BN156" i="1"/>
  <c r="BO156" i="1"/>
  <c r="BP156" i="1"/>
  <c r="AQ157" i="1"/>
  <c r="BK157" i="1"/>
  <c r="BL157" i="1"/>
  <c r="BM157" i="1"/>
  <c r="BN157" i="1"/>
  <c r="BO157" i="1"/>
  <c r="BP157" i="1"/>
  <c r="AQ158" i="1"/>
  <c r="BK158" i="1"/>
  <c r="BL158" i="1"/>
  <c r="BM158" i="1"/>
  <c r="BN158" i="1"/>
  <c r="BO158" i="1"/>
  <c r="BP158" i="1"/>
  <c r="AQ159" i="1"/>
  <c r="BD159" i="1"/>
  <c r="BK159" i="1"/>
  <c r="BL159" i="1"/>
  <c r="BM159" i="1"/>
  <c r="BN159" i="1"/>
  <c r="BO159" i="1"/>
  <c r="BP159" i="1"/>
  <c r="AQ160" i="1"/>
  <c r="BD160" i="1"/>
  <c r="BK160" i="1"/>
  <c r="BL160" i="1"/>
  <c r="BM160" i="1"/>
  <c r="BN160" i="1"/>
  <c r="BO160" i="1"/>
  <c r="BP160" i="1"/>
  <c r="AQ161" i="1"/>
  <c r="BD161" i="1"/>
  <c r="BK161" i="1"/>
  <c r="BL161" i="1"/>
  <c r="BM161" i="1"/>
  <c r="BN161" i="1"/>
  <c r="BO161" i="1"/>
  <c r="BP161" i="1"/>
  <c r="AQ162" i="1"/>
  <c r="BK162" i="1"/>
  <c r="BL162" i="1"/>
  <c r="BM162" i="1"/>
  <c r="BN162" i="1"/>
  <c r="BO162" i="1"/>
  <c r="BP162" i="1"/>
  <c r="AQ163" i="1"/>
  <c r="BK163" i="1"/>
  <c r="BL163" i="1"/>
  <c r="BM163" i="1"/>
  <c r="BN163" i="1"/>
  <c r="BO163" i="1"/>
  <c r="BP163" i="1"/>
  <c r="AQ164" i="1"/>
  <c r="BK164" i="1"/>
  <c r="BL164" i="1"/>
  <c r="BM164" i="1"/>
  <c r="BN164" i="1"/>
  <c r="BO164" i="1"/>
  <c r="BP164" i="1"/>
  <c r="AQ165" i="1"/>
  <c r="BK165" i="1"/>
  <c r="BL165" i="1"/>
  <c r="BM165" i="1"/>
  <c r="BN165" i="1"/>
  <c r="BO165" i="1"/>
  <c r="BP165" i="1"/>
  <c r="AQ166" i="1"/>
  <c r="BK166" i="1"/>
  <c r="BL166" i="1"/>
  <c r="BM166" i="1"/>
  <c r="BN166" i="1"/>
  <c r="BO166" i="1"/>
  <c r="BP166" i="1"/>
  <c r="AQ167" i="1"/>
  <c r="BK167" i="1"/>
  <c r="BL167" i="1"/>
  <c r="BM167" i="1"/>
  <c r="BN167" i="1"/>
  <c r="BO167" i="1"/>
  <c r="BP167" i="1"/>
  <c r="AQ168" i="1"/>
  <c r="BK168" i="1"/>
  <c r="BL168" i="1"/>
  <c r="BM168" i="1"/>
  <c r="BN168" i="1"/>
  <c r="BO168" i="1"/>
  <c r="BP168" i="1"/>
  <c r="AQ169" i="1"/>
  <c r="BK169" i="1"/>
  <c r="BL169" i="1"/>
  <c r="BM169" i="1"/>
  <c r="BN169" i="1"/>
  <c r="BO169" i="1"/>
  <c r="BP169" i="1"/>
  <c r="AQ170" i="1"/>
  <c r="BK170" i="1"/>
  <c r="BL170" i="1"/>
  <c r="BM170" i="1"/>
  <c r="BN170" i="1"/>
  <c r="BO170" i="1"/>
  <c r="BP170" i="1"/>
  <c r="AQ171" i="1"/>
  <c r="BK171" i="1"/>
  <c r="BL171" i="1"/>
  <c r="BM171" i="1"/>
  <c r="BN171" i="1"/>
  <c r="BO171" i="1"/>
  <c r="BP171" i="1"/>
  <c r="AQ172" i="1"/>
  <c r="BK172" i="1"/>
  <c r="BL172" i="1"/>
  <c r="BM172" i="1"/>
  <c r="BN172" i="1"/>
  <c r="BO172" i="1"/>
  <c r="BP172" i="1"/>
  <c r="AQ173" i="1"/>
  <c r="BD173" i="1"/>
  <c r="BK173" i="1"/>
  <c r="BL173" i="1"/>
  <c r="BM173" i="1"/>
  <c r="BN173" i="1"/>
  <c r="BO173" i="1"/>
  <c r="BP173" i="1"/>
  <c r="AQ174" i="1"/>
  <c r="BK174" i="1"/>
  <c r="BL174" i="1"/>
  <c r="BM174" i="1"/>
  <c r="BN174" i="1"/>
  <c r="BO174" i="1"/>
  <c r="BP174" i="1"/>
  <c r="AQ175" i="1"/>
  <c r="BD175" i="1"/>
  <c r="BK175" i="1"/>
  <c r="BL175" i="1"/>
  <c r="BM175" i="1"/>
  <c r="BN175" i="1"/>
  <c r="BO175" i="1"/>
  <c r="BP175" i="1"/>
  <c r="AQ176" i="1"/>
  <c r="BD176" i="1"/>
  <c r="BK176" i="1"/>
  <c r="BL176" i="1"/>
  <c r="BM176" i="1"/>
  <c r="BN176" i="1"/>
  <c r="BO176" i="1"/>
  <c r="BP176" i="1"/>
  <c r="BQ176" i="1"/>
  <c r="BR176" i="1"/>
  <c r="BS176" i="1"/>
  <c r="BT176" i="1"/>
  <c r="BU176" i="1"/>
  <c r="BV176" i="1"/>
  <c r="AQ177" i="1"/>
  <c r="BK177" i="1"/>
  <c r="BL177" i="1"/>
  <c r="BM177" i="1"/>
  <c r="BN177" i="1"/>
  <c r="BO177" i="1"/>
  <c r="BP177" i="1"/>
  <c r="AQ178" i="1"/>
  <c r="BK178" i="1"/>
  <c r="BL178" i="1"/>
  <c r="BM178" i="1"/>
  <c r="BN178" i="1"/>
  <c r="BO178" i="1"/>
  <c r="BP178" i="1"/>
  <c r="AQ179" i="1"/>
  <c r="BK179" i="1"/>
  <c r="BL179" i="1"/>
  <c r="BM179" i="1"/>
  <c r="BN179" i="1"/>
  <c r="BO179" i="1"/>
  <c r="BP179" i="1"/>
  <c r="AQ180" i="1"/>
  <c r="BK180" i="1"/>
  <c r="BL180" i="1"/>
  <c r="BM180" i="1"/>
  <c r="BN180" i="1"/>
  <c r="BO180" i="1"/>
  <c r="BP180" i="1"/>
  <c r="AQ181" i="1"/>
  <c r="BD181" i="1"/>
  <c r="BS181" i="1"/>
  <c r="BT181" i="1"/>
  <c r="BU181" i="1"/>
  <c r="BV181" i="1"/>
  <c r="BK181" i="1"/>
  <c r="BL181" i="1"/>
  <c r="BM181" i="1"/>
  <c r="BN181" i="1"/>
  <c r="BO181" i="1"/>
  <c r="BP181" i="1"/>
  <c r="BQ181" i="1"/>
  <c r="BR181" i="1"/>
  <c r="AQ182" i="1"/>
  <c r="BD182" i="1"/>
  <c r="BS182" i="1"/>
  <c r="BT182" i="1"/>
  <c r="BU182" i="1"/>
  <c r="BV182" i="1"/>
  <c r="BK182" i="1"/>
  <c r="BL182" i="1"/>
  <c r="BM182" i="1"/>
  <c r="BN182" i="1"/>
  <c r="BO182" i="1"/>
  <c r="BP182" i="1"/>
  <c r="BQ182" i="1"/>
  <c r="BR182" i="1"/>
  <c r="AQ183" i="1"/>
  <c r="BD183" i="1"/>
  <c r="BS183" i="1"/>
  <c r="BT183" i="1"/>
  <c r="BU183" i="1"/>
  <c r="BV183" i="1"/>
  <c r="BK183" i="1"/>
  <c r="BL183" i="1"/>
  <c r="BM183" i="1"/>
  <c r="BN183" i="1"/>
  <c r="BO183" i="1"/>
  <c r="BP183" i="1"/>
  <c r="BQ183" i="1"/>
  <c r="BR183" i="1"/>
  <c r="AQ184" i="1"/>
  <c r="BK184" i="1"/>
  <c r="BL184" i="1"/>
  <c r="BM184" i="1"/>
  <c r="BN184" i="1"/>
  <c r="BO184" i="1"/>
  <c r="BP184" i="1"/>
  <c r="AQ185" i="1"/>
  <c r="BK185" i="1"/>
  <c r="BL185" i="1"/>
  <c r="BM185" i="1"/>
  <c r="BN185" i="1"/>
  <c r="BO185" i="1"/>
  <c r="BP185" i="1"/>
  <c r="AQ186" i="1"/>
  <c r="BK186" i="1"/>
  <c r="BL186" i="1"/>
  <c r="BM186" i="1"/>
  <c r="BN186" i="1"/>
  <c r="BO186" i="1"/>
  <c r="BP186" i="1"/>
  <c r="AQ187" i="1"/>
  <c r="BK187" i="1"/>
  <c r="BL187" i="1"/>
  <c r="BM187" i="1"/>
  <c r="BN187" i="1"/>
  <c r="BO187" i="1"/>
  <c r="BP187" i="1"/>
  <c r="AQ188" i="1"/>
  <c r="BK188" i="1"/>
  <c r="BL188" i="1"/>
  <c r="BM188" i="1"/>
  <c r="BN188" i="1"/>
  <c r="BO188" i="1"/>
  <c r="BP188" i="1"/>
  <c r="AQ189" i="1"/>
  <c r="BD189" i="1"/>
  <c r="BS189" i="1"/>
  <c r="BT189" i="1"/>
  <c r="BU189" i="1"/>
  <c r="BV189" i="1"/>
  <c r="BK189" i="1"/>
  <c r="BL189" i="1"/>
  <c r="BM189" i="1"/>
  <c r="BN189" i="1"/>
  <c r="BO189" i="1"/>
  <c r="BP189" i="1"/>
  <c r="BQ189" i="1"/>
  <c r="BR189" i="1"/>
  <c r="AQ190" i="1"/>
  <c r="BD190" i="1"/>
  <c r="BS190" i="1"/>
  <c r="BT190" i="1"/>
  <c r="BU190" i="1"/>
  <c r="BV190" i="1"/>
  <c r="BK190" i="1"/>
  <c r="BL190" i="1"/>
  <c r="BM190" i="1"/>
  <c r="BN190" i="1"/>
  <c r="BO190" i="1"/>
  <c r="BP190" i="1"/>
  <c r="BQ190" i="1"/>
  <c r="BR190" i="1"/>
  <c r="AQ191" i="1"/>
  <c r="BD191" i="1"/>
  <c r="BS191" i="1"/>
  <c r="BT191" i="1"/>
  <c r="BU191" i="1"/>
  <c r="BV191" i="1"/>
  <c r="BK191" i="1"/>
  <c r="BL191" i="1"/>
  <c r="BM191" i="1"/>
  <c r="BN191" i="1"/>
  <c r="BO191" i="1"/>
  <c r="BP191" i="1"/>
  <c r="BQ191" i="1"/>
  <c r="BR191" i="1"/>
  <c r="AQ192" i="1"/>
  <c r="BD192" i="1"/>
  <c r="BK192" i="1"/>
  <c r="BL192" i="1"/>
  <c r="BM192" i="1"/>
  <c r="BN192" i="1"/>
  <c r="BO192" i="1"/>
  <c r="BP192" i="1"/>
  <c r="AQ193" i="1"/>
  <c r="BD193" i="1"/>
  <c r="BS193" i="1"/>
  <c r="BT193" i="1"/>
  <c r="BV193" i="1"/>
  <c r="BK193" i="1"/>
  <c r="BL193" i="1"/>
  <c r="BM193" i="1"/>
  <c r="BN193" i="1"/>
  <c r="BO193" i="1"/>
  <c r="BP193" i="1"/>
  <c r="BQ193" i="1"/>
  <c r="BR193" i="1"/>
  <c r="BU193" i="1"/>
  <c r="AQ194" i="1"/>
  <c r="BD194" i="1"/>
  <c r="BT194" i="1"/>
  <c r="BV194" i="1"/>
  <c r="BK194" i="1"/>
  <c r="BL194" i="1"/>
  <c r="BM194" i="1"/>
  <c r="BN194" i="1"/>
  <c r="BO194" i="1"/>
  <c r="BP194" i="1"/>
  <c r="BQ194" i="1"/>
  <c r="BR194" i="1"/>
  <c r="BS194" i="1"/>
  <c r="BU194" i="1"/>
  <c r="AQ195" i="1"/>
  <c r="BD195" i="1"/>
  <c r="BS195" i="1"/>
  <c r="BT195" i="1"/>
  <c r="BU195" i="1"/>
  <c r="BV195" i="1"/>
  <c r="BK195" i="1"/>
  <c r="BL195" i="1"/>
  <c r="BM195" i="1"/>
  <c r="BN195" i="1"/>
  <c r="BO195" i="1"/>
  <c r="BP195" i="1"/>
  <c r="BQ195" i="1"/>
  <c r="BR195" i="1"/>
  <c r="AQ196" i="1"/>
  <c r="BK196" i="1"/>
  <c r="BL196" i="1"/>
  <c r="BM196" i="1"/>
  <c r="BN196" i="1"/>
  <c r="BO196" i="1"/>
  <c r="BP196" i="1"/>
  <c r="AQ197" i="1"/>
  <c r="BD197" i="1"/>
  <c r="BS197" i="1"/>
  <c r="BT197" i="1"/>
  <c r="BU197" i="1"/>
  <c r="BV197" i="1"/>
  <c r="BK197" i="1"/>
  <c r="BL197" i="1"/>
  <c r="BM197" i="1"/>
  <c r="BN197" i="1"/>
  <c r="BO197" i="1"/>
  <c r="BP197" i="1"/>
  <c r="BQ197" i="1"/>
  <c r="BR197" i="1"/>
  <c r="AQ198" i="1"/>
  <c r="BD198" i="1"/>
  <c r="BS198" i="1"/>
  <c r="BT198" i="1"/>
  <c r="BU198" i="1"/>
  <c r="BV198" i="1"/>
  <c r="BK198" i="1"/>
  <c r="BL198" i="1"/>
  <c r="BM198" i="1"/>
  <c r="BN198" i="1"/>
  <c r="BO198" i="1"/>
  <c r="BP198" i="1"/>
  <c r="BQ198" i="1"/>
  <c r="BR198" i="1"/>
  <c r="AQ199" i="1"/>
  <c r="BD199" i="1"/>
  <c r="BS199" i="1"/>
  <c r="BT199" i="1"/>
  <c r="BU199" i="1"/>
  <c r="BV199" i="1"/>
  <c r="BK199" i="1"/>
  <c r="BL199" i="1"/>
  <c r="BM199" i="1"/>
  <c r="BN199" i="1"/>
  <c r="BO199" i="1"/>
  <c r="BP199" i="1"/>
  <c r="BQ199" i="1"/>
  <c r="BR199" i="1"/>
  <c r="AQ200" i="1"/>
  <c r="BK200" i="1"/>
  <c r="BL200" i="1"/>
  <c r="BM200" i="1"/>
  <c r="BN200" i="1"/>
  <c r="BO200" i="1"/>
  <c r="BP200" i="1"/>
  <c r="AQ201" i="1"/>
  <c r="BD201" i="1"/>
  <c r="BS201" i="1"/>
  <c r="BT201" i="1"/>
  <c r="BU201" i="1"/>
  <c r="BV201" i="1"/>
  <c r="BK201" i="1"/>
  <c r="BL201" i="1"/>
  <c r="BM201" i="1"/>
  <c r="BN201" i="1"/>
  <c r="BO201" i="1"/>
  <c r="BP201" i="1"/>
  <c r="BQ201" i="1"/>
  <c r="BR201" i="1"/>
  <c r="AQ202" i="1"/>
  <c r="BD202" i="1"/>
  <c r="BR202" i="1"/>
  <c r="BS202" i="1"/>
  <c r="BT202" i="1"/>
  <c r="BU202" i="1"/>
  <c r="BV202" i="1"/>
  <c r="BK202" i="1"/>
  <c r="BL202" i="1"/>
  <c r="BM202" i="1"/>
  <c r="BN202" i="1"/>
  <c r="BO202" i="1"/>
  <c r="BP202" i="1"/>
  <c r="BQ202" i="1"/>
  <c r="AQ203" i="1"/>
  <c r="BD203" i="1"/>
  <c r="BS203" i="1"/>
  <c r="BT203" i="1"/>
  <c r="BU203" i="1"/>
  <c r="BV203" i="1"/>
  <c r="BK203" i="1"/>
  <c r="BL203" i="1"/>
  <c r="BM203" i="1"/>
  <c r="BN203" i="1"/>
  <c r="BO203" i="1"/>
  <c r="BP203" i="1"/>
  <c r="BQ203" i="1"/>
  <c r="BR203" i="1"/>
  <c r="AQ204" i="1"/>
  <c r="BK204" i="1"/>
  <c r="BL204" i="1"/>
  <c r="BM204" i="1"/>
  <c r="BN204" i="1"/>
  <c r="BO204" i="1"/>
  <c r="BP204" i="1"/>
  <c r="AQ205" i="1"/>
  <c r="BD205" i="1"/>
  <c r="BS205" i="1"/>
  <c r="BT205" i="1"/>
  <c r="BU205" i="1"/>
  <c r="BV205" i="1"/>
  <c r="BK205" i="1"/>
  <c r="BL205" i="1"/>
  <c r="BM205" i="1"/>
  <c r="BN205" i="1"/>
  <c r="BO205" i="1"/>
  <c r="BP205" i="1"/>
  <c r="BQ205" i="1"/>
  <c r="BR205" i="1"/>
  <c r="AQ206" i="1"/>
  <c r="BK206" i="1"/>
  <c r="BL206" i="1"/>
  <c r="BM206" i="1"/>
  <c r="BN206" i="1"/>
  <c r="BO206" i="1"/>
  <c r="BP206" i="1"/>
  <c r="AQ207" i="1"/>
  <c r="BK207" i="1"/>
  <c r="BL207" i="1"/>
  <c r="BM207" i="1"/>
  <c r="BN207" i="1"/>
  <c r="BO207" i="1"/>
  <c r="BP207" i="1"/>
  <c r="AQ208" i="1"/>
  <c r="BD208" i="1"/>
  <c r="BQ208" i="1"/>
  <c r="BR208" i="1"/>
  <c r="BS208" i="1"/>
  <c r="BT208" i="1"/>
  <c r="BU208" i="1"/>
  <c r="BV208" i="1"/>
  <c r="BK208" i="1"/>
  <c r="BL208" i="1"/>
  <c r="BM208" i="1"/>
  <c r="BN208" i="1"/>
  <c r="BO208" i="1"/>
  <c r="BP208" i="1"/>
  <c r="AQ209" i="1"/>
  <c r="BD209" i="1"/>
  <c r="BS209" i="1"/>
  <c r="BT209" i="1"/>
  <c r="BU209" i="1"/>
  <c r="BV209" i="1"/>
  <c r="BK209" i="1"/>
  <c r="BL209" i="1"/>
  <c r="BM209" i="1"/>
  <c r="BN209" i="1"/>
  <c r="BO209" i="1"/>
  <c r="BP209" i="1"/>
  <c r="BQ209" i="1"/>
  <c r="BR209" i="1"/>
  <c r="AQ210" i="1"/>
  <c r="BD210" i="1"/>
  <c r="BT210" i="1"/>
  <c r="BU210" i="1"/>
  <c r="BV210" i="1"/>
  <c r="BK210" i="1"/>
  <c r="BL210" i="1"/>
  <c r="BM210" i="1"/>
  <c r="BN210" i="1"/>
  <c r="BO210" i="1"/>
  <c r="BP210" i="1"/>
  <c r="BQ210" i="1"/>
  <c r="BR210" i="1"/>
  <c r="BS210" i="1"/>
  <c r="AQ211" i="1"/>
  <c r="BD211" i="1"/>
  <c r="BK211" i="1"/>
  <c r="BL211" i="1"/>
  <c r="BM211" i="1"/>
  <c r="BN211" i="1"/>
  <c r="BO211" i="1"/>
  <c r="BP211" i="1"/>
  <c r="AQ212" i="1"/>
  <c r="BD212" i="1"/>
  <c r="BQ212" i="1"/>
  <c r="BR212" i="1"/>
  <c r="BS212" i="1"/>
  <c r="BT212" i="1"/>
  <c r="BU212" i="1"/>
  <c r="BV212" i="1"/>
  <c r="BK212" i="1"/>
  <c r="BL212" i="1"/>
  <c r="BM212" i="1"/>
  <c r="BN212" i="1"/>
  <c r="BO212" i="1"/>
  <c r="BP212" i="1"/>
  <c r="AQ213" i="1"/>
  <c r="BK213" i="1"/>
  <c r="BL213" i="1"/>
  <c r="BM213" i="1"/>
  <c r="BN213" i="1"/>
  <c r="BO213" i="1"/>
  <c r="BP213" i="1"/>
  <c r="AQ214" i="1"/>
  <c r="BK214" i="1"/>
  <c r="BL214" i="1"/>
  <c r="BM214" i="1"/>
  <c r="BN214" i="1"/>
  <c r="BO214" i="1"/>
  <c r="BP214" i="1"/>
  <c r="AQ215" i="1"/>
  <c r="BK215" i="1"/>
  <c r="BL215" i="1"/>
  <c r="BM215" i="1"/>
  <c r="BN215" i="1"/>
  <c r="BO215" i="1"/>
  <c r="BP215" i="1"/>
  <c r="AQ216" i="1"/>
  <c r="BD216" i="1"/>
  <c r="BS216" i="1"/>
  <c r="BT216" i="1"/>
  <c r="BU216" i="1"/>
  <c r="BV216" i="1"/>
  <c r="BK216" i="1"/>
  <c r="BL216" i="1"/>
  <c r="BM216" i="1"/>
  <c r="BN216" i="1"/>
  <c r="BO216" i="1"/>
  <c r="BP216" i="1"/>
  <c r="BQ216" i="1"/>
  <c r="BR216" i="1"/>
  <c r="AQ217" i="1"/>
  <c r="BD217" i="1"/>
  <c r="BQ217" i="1"/>
  <c r="BR217" i="1"/>
  <c r="BS217" i="1"/>
  <c r="BT217" i="1"/>
  <c r="BV217" i="1"/>
  <c r="BK217" i="1"/>
  <c r="BL217" i="1"/>
  <c r="BM217" i="1"/>
  <c r="BN217" i="1"/>
  <c r="BO217" i="1"/>
  <c r="BP217" i="1"/>
  <c r="BU217" i="1"/>
  <c r="AQ218" i="1"/>
  <c r="BD218" i="1"/>
  <c r="BQ218" i="1"/>
  <c r="BR218" i="1"/>
  <c r="BS218" i="1"/>
  <c r="BT218" i="1"/>
  <c r="BU218" i="1"/>
  <c r="BV218" i="1"/>
  <c r="BK218" i="1"/>
  <c r="BL218" i="1"/>
  <c r="BM218" i="1"/>
  <c r="BN218" i="1"/>
  <c r="BO218" i="1"/>
  <c r="BP218" i="1"/>
  <c r="AQ219" i="1"/>
  <c r="BK219" i="1"/>
  <c r="BL219" i="1"/>
  <c r="BM219" i="1"/>
  <c r="BN219" i="1"/>
  <c r="BO219" i="1"/>
  <c r="BP219" i="1"/>
  <c r="AQ220" i="1"/>
  <c r="BD220" i="1"/>
  <c r="BS220" i="1"/>
  <c r="BT220" i="1"/>
  <c r="BU220" i="1"/>
  <c r="BV220" i="1"/>
  <c r="BK220" i="1"/>
  <c r="BL220" i="1"/>
  <c r="BM220" i="1"/>
  <c r="BN220" i="1"/>
  <c r="BO220" i="1"/>
  <c r="BP220" i="1"/>
  <c r="BQ220" i="1"/>
  <c r="BR220" i="1"/>
  <c r="AQ221" i="1"/>
  <c r="BK221" i="1"/>
  <c r="BL221" i="1"/>
  <c r="BM221" i="1"/>
  <c r="BN221" i="1"/>
  <c r="BO221" i="1"/>
  <c r="BP221" i="1"/>
  <c r="AQ222" i="1"/>
  <c r="BK222" i="1"/>
  <c r="BL222" i="1"/>
  <c r="BM222" i="1"/>
  <c r="BN222" i="1"/>
  <c r="BO222" i="1"/>
  <c r="BP222" i="1"/>
  <c r="AQ223" i="1"/>
  <c r="BK223" i="1"/>
  <c r="BL223" i="1"/>
  <c r="BM223" i="1"/>
  <c r="BN223" i="1"/>
  <c r="BO223" i="1"/>
  <c r="BP223" i="1"/>
  <c r="AQ224" i="1"/>
  <c r="BD224" i="1"/>
  <c r="BS224" i="1"/>
  <c r="BT224" i="1"/>
  <c r="BU224" i="1"/>
  <c r="BV224" i="1"/>
  <c r="BK224" i="1"/>
  <c r="BL224" i="1"/>
  <c r="BM224" i="1"/>
  <c r="BN224" i="1"/>
  <c r="BO224" i="1"/>
  <c r="BP224" i="1"/>
  <c r="BQ224" i="1"/>
  <c r="BR224" i="1"/>
  <c r="AQ225" i="1"/>
  <c r="BD225" i="1"/>
  <c r="BK225" i="1"/>
  <c r="BL225" i="1"/>
  <c r="BM225" i="1"/>
  <c r="BN225" i="1"/>
  <c r="BO225" i="1"/>
  <c r="BP225" i="1"/>
  <c r="BQ225" i="1"/>
  <c r="BR225" i="1"/>
  <c r="BS225" i="1"/>
  <c r="BT225" i="1"/>
  <c r="BU225" i="1"/>
  <c r="BV225" i="1"/>
  <c r="AQ226" i="1"/>
  <c r="BD226" i="1"/>
  <c r="BS226" i="1"/>
  <c r="BT226" i="1"/>
  <c r="BU226" i="1"/>
  <c r="BV226" i="1"/>
  <c r="BK226" i="1"/>
  <c r="BL226" i="1"/>
  <c r="BM226" i="1"/>
  <c r="BN226" i="1"/>
  <c r="BO226" i="1"/>
  <c r="BP226" i="1"/>
  <c r="BQ226" i="1"/>
  <c r="BR226" i="1"/>
  <c r="AQ227" i="1"/>
  <c r="BK227" i="1"/>
  <c r="BL227" i="1"/>
  <c r="BM227" i="1"/>
  <c r="BN227" i="1"/>
  <c r="BO227" i="1"/>
  <c r="BP227" i="1"/>
  <c r="AQ228" i="1"/>
  <c r="BD228" i="1"/>
  <c r="BS228" i="1"/>
  <c r="BT228" i="1"/>
  <c r="BU228" i="1"/>
  <c r="BV228" i="1"/>
  <c r="BK228" i="1"/>
  <c r="BL228" i="1"/>
  <c r="BM228" i="1"/>
  <c r="BN228" i="1"/>
  <c r="BO228" i="1"/>
  <c r="BP228" i="1"/>
  <c r="BQ228" i="1"/>
  <c r="BR228" i="1"/>
  <c r="AQ229" i="1"/>
  <c r="BK229" i="1"/>
  <c r="BL229" i="1"/>
  <c r="BM229" i="1"/>
  <c r="BN229" i="1"/>
  <c r="BO229" i="1"/>
  <c r="BP229" i="1"/>
  <c r="AQ230" i="1"/>
  <c r="BK230" i="1"/>
  <c r="BL230" i="1"/>
  <c r="BM230" i="1"/>
  <c r="BN230" i="1"/>
  <c r="BO230" i="1"/>
  <c r="BP230" i="1"/>
  <c r="AQ231" i="1"/>
  <c r="BK231" i="1"/>
  <c r="BL231" i="1"/>
  <c r="BM231" i="1"/>
  <c r="BN231" i="1"/>
  <c r="BO231" i="1"/>
  <c r="BP231" i="1"/>
  <c r="AQ232" i="1"/>
  <c r="BD232" i="1"/>
  <c r="BS232" i="1"/>
  <c r="BT232" i="1"/>
  <c r="BU232" i="1"/>
  <c r="BV232" i="1"/>
  <c r="BK232" i="1"/>
  <c r="BL232" i="1"/>
  <c r="BM232" i="1"/>
  <c r="BN232" i="1"/>
  <c r="BO232" i="1"/>
  <c r="BP232" i="1"/>
  <c r="BQ232" i="1"/>
  <c r="BR232" i="1"/>
  <c r="AQ233" i="1"/>
  <c r="BD233" i="1"/>
  <c r="BS233" i="1"/>
  <c r="BT233" i="1"/>
  <c r="BU233" i="1"/>
  <c r="BV233" i="1"/>
  <c r="BK233" i="1"/>
  <c r="BL233" i="1"/>
  <c r="BM233" i="1"/>
  <c r="BN233" i="1"/>
  <c r="BO233" i="1"/>
  <c r="BP233" i="1"/>
  <c r="BQ233" i="1"/>
  <c r="BR233" i="1"/>
  <c r="AQ234" i="1"/>
  <c r="BD234" i="1"/>
  <c r="BR234" i="1"/>
  <c r="BS234" i="1"/>
  <c r="BT234" i="1"/>
  <c r="BU234" i="1"/>
  <c r="BV234" i="1"/>
  <c r="BK234" i="1"/>
  <c r="BL234" i="1"/>
  <c r="BM234" i="1"/>
  <c r="BN234" i="1"/>
  <c r="BO234" i="1"/>
  <c r="BP234" i="1"/>
  <c r="BQ234" i="1"/>
  <c r="AQ235" i="1"/>
  <c r="BK235" i="1"/>
  <c r="BL235" i="1"/>
  <c r="BM235" i="1"/>
  <c r="BN235" i="1"/>
  <c r="BO235" i="1"/>
  <c r="BP235" i="1"/>
  <c r="AQ236" i="1"/>
  <c r="BD236" i="1"/>
  <c r="BS236" i="1"/>
  <c r="BU236" i="1"/>
  <c r="BK236" i="1"/>
  <c r="BL236" i="1"/>
  <c r="BM236" i="1"/>
  <c r="BN236" i="1"/>
  <c r="BO236" i="1"/>
  <c r="BP236" i="1"/>
  <c r="BQ236" i="1"/>
  <c r="BR236" i="1"/>
  <c r="BT236" i="1"/>
  <c r="BV236" i="1"/>
  <c r="AQ237" i="1"/>
  <c r="BK237" i="1"/>
  <c r="BL237" i="1"/>
  <c r="BM237" i="1"/>
  <c r="BN237" i="1"/>
  <c r="BO237" i="1"/>
  <c r="BP237" i="1"/>
  <c r="AQ238" i="1"/>
  <c r="BK238" i="1"/>
  <c r="BL238" i="1"/>
  <c r="BM238" i="1"/>
  <c r="BN238" i="1"/>
  <c r="BO238" i="1"/>
  <c r="BP238" i="1"/>
  <c r="AQ239" i="1"/>
  <c r="BK239" i="1"/>
  <c r="BL239" i="1"/>
  <c r="BM239" i="1"/>
  <c r="BN239" i="1"/>
  <c r="BO239" i="1"/>
  <c r="BP239" i="1"/>
  <c r="AQ240" i="1"/>
  <c r="BD240" i="1"/>
  <c r="BS240" i="1"/>
  <c r="BT240" i="1"/>
  <c r="BU240" i="1"/>
  <c r="BV240" i="1"/>
  <c r="BK240" i="1"/>
  <c r="BL240" i="1"/>
  <c r="BM240" i="1"/>
  <c r="BN240" i="1"/>
  <c r="BO240" i="1"/>
  <c r="BP240" i="1"/>
  <c r="BQ240" i="1"/>
  <c r="BR240" i="1"/>
  <c r="AQ241" i="1"/>
  <c r="BD241" i="1"/>
  <c r="BS241" i="1"/>
  <c r="BT241" i="1"/>
  <c r="BU241" i="1"/>
  <c r="BV241" i="1"/>
  <c r="BK241" i="1"/>
  <c r="BL241" i="1"/>
  <c r="BM241" i="1"/>
  <c r="BN241" i="1"/>
  <c r="BO241" i="1"/>
  <c r="BP241" i="1"/>
  <c r="BQ241" i="1"/>
  <c r="BR241" i="1"/>
  <c r="AQ242" i="1"/>
  <c r="BD242" i="1"/>
  <c r="BT242" i="1"/>
  <c r="BU242" i="1"/>
  <c r="BV242" i="1"/>
  <c r="BK242" i="1"/>
  <c r="BL242" i="1"/>
  <c r="BM242" i="1"/>
  <c r="BN242" i="1"/>
  <c r="BO242" i="1"/>
  <c r="BP242" i="1"/>
  <c r="BQ242" i="1"/>
  <c r="BR242" i="1"/>
  <c r="BS242" i="1"/>
  <c r="AQ243" i="1"/>
  <c r="BK243" i="1"/>
  <c r="BL243" i="1"/>
  <c r="BM243" i="1"/>
  <c r="BN243" i="1"/>
  <c r="BO243" i="1"/>
  <c r="BP243" i="1"/>
  <c r="AQ244" i="1"/>
  <c r="BD244" i="1"/>
  <c r="BS244" i="1"/>
  <c r="BT244" i="1"/>
  <c r="BU244" i="1"/>
  <c r="BV244" i="1"/>
  <c r="BK244" i="1"/>
  <c r="BL244" i="1"/>
  <c r="BM244" i="1"/>
  <c r="BN244" i="1"/>
  <c r="BO244" i="1"/>
  <c r="BP244" i="1"/>
  <c r="BQ244" i="1"/>
  <c r="BR244" i="1"/>
  <c r="AQ245" i="1"/>
  <c r="BK245" i="1"/>
  <c r="BL245" i="1"/>
  <c r="BM245" i="1"/>
  <c r="BN245" i="1"/>
  <c r="BO245" i="1"/>
  <c r="BP245" i="1"/>
  <c r="AQ246" i="1"/>
  <c r="BK246" i="1"/>
  <c r="BL246" i="1"/>
  <c r="BM246" i="1"/>
  <c r="BN246" i="1"/>
  <c r="BO246" i="1"/>
  <c r="BP246" i="1"/>
  <c r="AQ247" i="1"/>
  <c r="BK247" i="1"/>
  <c r="BL247" i="1"/>
  <c r="BM247" i="1"/>
  <c r="BN247" i="1"/>
  <c r="BO247" i="1"/>
  <c r="BP247" i="1"/>
  <c r="AQ248" i="1"/>
  <c r="BD248" i="1"/>
  <c r="BS248" i="1"/>
  <c r="BT248" i="1"/>
  <c r="BU248" i="1"/>
  <c r="BV248" i="1"/>
  <c r="BK248" i="1"/>
  <c r="BL248" i="1"/>
  <c r="BM248" i="1"/>
  <c r="BN248" i="1"/>
  <c r="BO248" i="1"/>
  <c r="BP248" i="1"/>
  <c r="BQ248" i="1"/>
  <c r="BR248" i="1"/>
  <c r="AQ249" i="1"/>
  <c r="BD249" i="1"/>
  <c r="BS249" i="1"/>
  <c r="BT249" i="1"/>
  <c r="BU249" i="1"/>
  <c r="BV249" i="1"/>
  <c r="BK249" i="1"/>
  <c r="BL249" i="1"/>
  <c r="BM249" i="1"/>
  <c r="BN249" i="1"/>
  <c r="BO249" i="1"/>
  <c r="BP249" i="1"/>
  <c r="BQ249" i="1"/>
  <c r="BR249" i="1"/>
  <c r="AQ250" i="1"/>
  <c r="BD250" i="1"/>
  <c r="BK250" i="1"/>
  <c r="BL250" i="1"/>
  <c r="BM250" i="1"/>
  <c r="BN250" i="1"/>
  <c r="BO250" i="1"/>
  <c r="BP250" i="1"/>
  <c r="BQ250" i="1"/>
  <c r="BR250" i="1"/>
  <c r="BS250" i="1"/>
  <c r="BT250" i="1"/>
  <c r="BU250" i="1"/>
  <c r="BV250" i="1"/>
  <c r="AQ251" i="1"/>
  <c r="BK251" i="1"/>
  <c r="BL251" i="1"/>
  <c r="BM251" i="1"/>
  <c r="BN251" i="1"/>
  <c r="BO251" i="1"/>
  <c r="BP251" i="1"/>
  <c r="AQ252" i="1"/>
  <c r="BD252" i="1"/>
  <c r="BT252" i="1"/>
  <c r="BU252" i="1"/>
  <c r="BV252" i="1"/>
  <c r="BK252" i="1"/>
  <c r="BL252" i="1"/>
  <c r="BM252" i="1"/>
  <c r="BN252" i="1"/>
  <c r="BO252" i="1"/>
  <c r="BP252" i="1"/>
  <c r="BQ252" i="1"/>
  <c r="BR252" i="1"/>
  <c r="BS252" i="1"/>
  <c r="AQ253" i="1"/>
  <c r="BK253" i="1"/>
  <c r="BL253" i="1"/>
  <c r="BM253" i="1"/>
  <c r="BN253" i="1"/>
  <c r="BO253" i="1"/>
  <c r="BP253" i="1"/>
  <c r="AQ254" i="1"/>
  <c r="BK254" i="1"/>
  <c r="BL254" i="1"/>
  <c r="BM254" i="1"/>
  <c r="BN254" i="1"/>
  <c r="BO254" i="1"/>
  <c r="BP254" i="1"/>
  <c r="AQ255" i="1"/>
  <c r="BK255" i="1"/>
  <c r="BL255" i="1"/>
  <c r="BM255" i="1"/>
  <c r="BN255" i="1"/>
  <c r="BO255" i="1"/>
  <c r="BP255" i="1"/>
  <c r="AQ256" i="1"/>
  <c r="BD256" i="1"/>
  <c r="BS256" i="1"/>
  <c r="BT256" i="1"/>
  <c r="BU256" i="1"/>
  <c r="BV256" i="1"/>
  <c r="BK256" i="1"/>
  <c r="BL256" i="1"/>
  <c r="BM256" i="1"/>
  <c r="BN256" i="1"/>
  <c r="BO256" i="1"/>
  <c r="BP256" i="1"/>
  <c r="BQ256" i="1"/>
  <c r="BR256" i="1"/>
  <c r="AQ257" i="1"/>
  <c r="BD257" i="1"/>
  <c r="BR257" i="1"/>
  <c r="BS257" i="1"/>
  <c r="BT257" i="1"/>
  <c r="BU257" i="1"/>
  <c r="BV257" i="1"/>
  <c r="BK257" i="1"/>
  <c r="BL257" i="1"/>
  <c r="BM257" i="1"/>
  <c r="BN257" i="1"/>
  <c r="BO257" i="1"/>
  <c r="BP257" i="1"/>
  <c r="BQ257" i="1"/>
  <c r="AQ258" i="1"/>
  <c r="BD258" i="1"/>
  <c r="BS258" i="1"/>
  <c r="BT258" i="1"/>
  <c r="BU258" i="1"/>
  <c r="BV258" i="1"/>
  <c r="BK258" i="1"/>
  <c r="BL258" i="1"/>
  <c r="BM258" i="1"/>
  <c r="BN258" i="1"/>
  <c r="BO258" i="1"/>
  <c r="BP258" i="1"/>
  <c r="BQ258" i="1"/>
  <c r="BR258" i="1"/>
  <c r="AQ259" i="1"/>
  <c r="BK259" i="1"/>
  <c r="BL259" i="1"/>
  <c r="BM259" i="1"/>
  <c r="BN259" i="1"/>
  <c r="BO259" i="1"/>
  <c r="BP259" i="1"/>
  <c r="AQ260" i="1"/>
  <c r="BD260" i="1"/>
  <c r="BS260" i="1"/>
  <c r="BT260" i="1"/>
  <c r="BU260" i="1"/>
  <c r="BV260" i="1"/>
  <c r="BK260" i="1"/>
  <c r="BL260" i="1"/>
  <c r="BM260" i="1"/>
  <c r="BN260" i="1"/>
  <c r="BO260" i="1"/>
  <c r="BP260" i="1"/>
  <c r="BQ260" i="1"/>
  <c r="BR260" i="1"/>
  <c r="AQ261" i="1"/>
  <c r="BK261" i="1"/>
  <c r="BL261" i="1"/>
  <c r="BM261" i="1"/>
  <c r="BN261" i="1"/>
  <c r="BO261" i="1"/>
  <c r="BP261" i="1"/>
  <c r="AQ262" i="1"/>
  <c r="BK262" i="1"/>
  <c r="BL262" i="1"/>
  <c r="BM262" i="1"/>
  <c r="BN262" i="1"/>
  <c r="BO262" i="1"/>
  <c r="BP262" i="1"/>
  <c r="AQ263" i="1"/>
  <c r="BK263" i="1"/>
  <c r="BL263" i="1"/>
  <c r="BM263" i="1"/>
  <c r="BN263" i="1"/>
  <c r="BO263" i="1"/>
  <c r="BP263" i="1"/>
  <c r="AQ264" i="1"/>
  <c r="BD264" i="1"/>
  <c r="BS264" i="1"/>
  <c r="BT264" i="1"/>
  <c r="BU264" i="1"/>
  <c r="BV264" i="1"/>
  <c r="BK264" i="1"/>
  <c r="BL264" i="1"/>
  <c r="BM264" i="1"/>
  <c r="BN264" i="1"/>
  <c r="BO264" i="1"/>
  <c r="BP264" i="1"/>
  <c r="BQ264" i="1"/>
  <c r="BR264" i="1"/>
  <c r="AQ265" i="1"/>
  <c r="BK265" i="1"/>
  <c r="BL265" i="1"/>
  <c r="BM265" i="1"/>
  <c r="BN265" i="1"/>
  <c r="BO265" i="1"/>
  <c r="BP265" i="1"/>
  <c r="AQ266" i="1"/>
  <c r="BD266" i="1"/>
  <c r="BS266" i="1"/>
  <c r="BT266" i="1"/>
  <c r="BU266" i="1"/>
  <c r="BV266" i="1"/>
  <c r="BK266" i="1"/>
  <c r="BL266" i="1"/>
  <c r="BM266" i="1"/>
  <c r="BN266" i="1"/>
  <c r="BO266" i="1"/>
  <c r="BP266" i="1"/>
  <c r="BQ266" i="1"/>
  <c r="BR266" i="1"/>
  <c r="AQ267" i="1"/>
  <c r="BD267" i="1"/>
  <c r="BS267" i="1"/>
  <c r="BT267" i="1"/>
  <c r="BU267" i="1"/>
  <c r="BV267" i="1"/>
  <c r="BK267" i="1"/>
  <c r="BL267" i="1"/>
  <c r="BM267" i="1"/>
  <c r="BN267" i="1"/>
  <c r="BO267" i="1"/>
  <c r="BP267" i="1"/>
  <c r="BQ267" i="1"/>
  <c r="BR267" i="1"/>
  <c r="AQ268" i="1"/>
  <c r="BK268" i="1"/>
  <c r="BL268" i="1"/>
  <c r="BM268" i="1"/>
  <c r="BN268" i="1"/>
  <c r="BO268" i="1"/>
  <c r="BP268" i="1"/>
  <c r="AQ269" i="1"/>
  <c r="BK269" i="1"/>
  <c r="BL269" i="1"/>
  <c r="BM269" i="1"/>
  <c r="BN269" i="1"/>
  <c r="BO269" i="1"/>
  <c r="BP269" i="1"/>
  <c r="AQ270" i="1"/>
  <c r="BD270" i="1"/>
  <c r="BT270" i="1"/>
  <c r="BU270" i="1"/>
  <c r="BV270" i="1"/>
  <c r="BK270" i="1"/>
  <c r="BL270" i="1"/>
  <c r="BM270" i="1"/>
  <c r="BN270" i="1"/>
  <c r="BO270" i="1"/>
  <c r="BP270" i="1"/>
  <c r="BQ270" i="1"/>
  <c r="BR270" i="1"/>
  <c r="BS270" i="1"/>
  <c r="AQ271" i="1"/>
  <c r="BD271" i="1"/>
  <c r="BS271" i="1"/>
  <c r="BT271" i="1"/>
  <c r="BU271" i="1"/>
  <c r="BV271" i="1"/>
  <c r="BK271" i="1"/>
  <c r="BL271" i="1"/>
  <c r="BM271" i="1"/>
  <c r="BN271" i="1"/>
  <c r="BO271" i="1"/>
  <c r="BP271" i="1"/>
  <c r="BQ271" i="1"/>
  <c r="BR271" i="1"/>
  <c r="AQ272" i="1"/>
  <c r="BD272" i="1"/>
  <c r="BK272" i="1"/>
  <c r="BL272" i="1"/>
  <c r="BM272" i="1"/>
  <c r="BN272" i="1"/>
  <c r="BO272" i="1"/>
  <c r="BP272" i="1"/>
  <c r="BQ272" i="1"/>
  <c r="BR272" i="1"/>
  <c r="BS272" i="1"/>
  <c r="BT272" i="1"/>
  <c r="BU272" i="1"/>
  <c r="BV272" i="1"/>
  <c r="AQ273" i="1"/>
  <c r="BK273" i="1"/>
  <c r="BL273" i="1"/>
  <c r="BM273" i="1"/>
  <c r="BN273" i="1"/>
  <c r="BO273" i="1"/>
  <c r="BP273" i="1"/>
  <c r="AQ274" i="1"/>
  <c r="BK274" i="1"/>
  <c r="BL274" i="1"/>
  <c r="BM274" i="1"/>
  <c r="BN274" i="1"/>
  <c r="BO274" i="1"/>
  <c r="BP274" i="1"/>
  <c r="AQ275" i="1"/>
  <c r="BK275" i="1"/>
  <c r="BL275" i="1"/>
  <c r="BM275" i="1"/>
  <c r="BN275" i="1"/>
  <c r="BO275" i="1"/>
  <c r="BP275" i="1"/>
  <c r="AQ276" i="1"/>
  <c r="BK276" i="1"/>
  <c r="BL276" i="1"/>
  <c r="BM276" i="1"/>
  <c r="BN276" i="1"/>
  <c r="BO276" i="1"/>
  <c r="BP276" i="1"/>
  <c r="AQ277" i="1"/>
  <c r="BK277" i="1"/>
  <c r="BL277" i="1"/>
  <c r="BM277" i="1"/>
  <c r="BN277" i="1"/>
  <c r="BO277" i="1"/>
  <c r="BP277" i="1"/>
  <c r="AQ278" i="1"/>
  <c r="BD278" i="1"/>
  <c r="BS278" i="1"/>
  <c r="BT278" i="1"/>
  <c r="BU278" i="1"/>
  <c r="BV278" i="1"/>
  <c r="BK278" i="1"/>
  <c r="BL278" i="1"/>
  <c r="BM278" i="1"/>
  <c r="BN278" i="1"/>
  <c r="BO278" i="1"/>
  <c r="BP278" i="1"/>
  <c r="BQ278" i="1"/>
  <c r="BR278" i="1"/>
  <c r="AQ279" i="1"/>
  <c r="BD279" i="1"/>
  <c r="BS279" i="1"/>
  <c r="BT279" i="1"/>
  <c r="BU279" i="1"/>
  <c r="BV279" i="1"/>
  <c r="BK279" i="1"/>
  <c r="BL279" i="1"/>
  <c r="BM279" i="1"/>
  <c r="BN279" i="1"/>
  <c r="BO279" i="1"/>
  <c r="BP279" i="1"/>
  <c r="BQ279" i="1"/>
  <c r="BR279" i="1"/>
  <c r="AQ280" i="1"/>
  <c r="BD280" i="1"/>
  <c r="BK280" i="1"/>
  <c r="BL280" i="1"/>
  <c r="BM280" i="1"/>
  <c r="BN280" i="1"/>
  <c r="BO280" i="1"/>
  <c r="BP280" i="1"/>
  <c r="BQ280" i="1"/>
  <c r="BR280" i="1"/>
  <c r="BS280" i="1"/>
  <c r="BT280" i="1"/>
  <c r="BU280" i="1"/>
  <c r="BV280" i="1"/>
  <c r="AQ281" i="1"/>
  <c r="BK281" i="1"/>
  <c r="BL281" i="1"/>
  <c r="BM281" i="1"/>
  <c r="BN281" i="1"/>
  <c r="BO281" i="1"/>
  <c r="BP281" i="1"/>
  <c r="AQ282" i="1"/>
  <c r="BK282" i="1"/>
  <c r="BL282" i="1"/>
  <c r="BM282" i="1"/>
  <c r="BN282" i="1"/>
  <c r="BO282" i="1"/>
  <c r="BP282" i="1"/>
  <c r="AQ283" i="1"/>
  <c r="BK283" i="1"/>
  <c r="BL283" i="1"/>
  <c r="BM283" i="1"/>
  <c r="BN283" i="1"/>
  <c r="BO283" i="1"/>
  <c r="BP283" i="1"/>
  <c r="AQ284" i="1"/>
  <c r="BK284" i="1"/>
  <c r="BL284" i="1"/>
  <c r="BM284" i="1"/>
  <c r="BN284" i="1"/>
  <c r="BO284" i="1"/>
  <c r="BP284" i="1"/>
  <c r="AQ285" i="1"/>
  <c r="BK285" i="1"/>
  <c r="BL285" i="1"/>
  <c r="BM285" i="1"/>
  <c r="BN285" i="1"/>
  <c r="BO285" i="1"/>
  <c r="BP285" i="1"/>
  <c r="AQ286" i="1"/>
  <c r="BD286" i="1"/>
  <c r="BS286" i="1"/>
  <c r="BT286" i="1"/>
  <c r="BU286" i="1"/>
  <c r="BV286" i="1"/>
  <c r="BK286" i="1"/>
  <c r="BL286" i="1"/>
  <c r="BM286" i="1"/>
  <c r="BN286" i="1"/>
  <c r="BO286" i="1"/>
  <c r="BP286" i="1"/>
  <c r="BQ286" i="1"/>
  <c r="BR286" i="1"/>
  <c r="AQ287" i="1"/>
  <c r="BD287" i="1"/>
  <c r="BS287" i="1"/>
  <c r="BT287" i="1"/>
  <c r="BU287" i="1"/>
  <c r="BV287" i="1"/>
  <c r="BK287" i="1"/>
  <c r="BL287" i="1"/>
  <c r="BM287" i="1"/>
  <c r="BN287" i="1"/>
  <c r="BO287" i="1"/>
  <c r="BP287" i="1"/>
  <c r="BQ287" i="1"/>
  <c r="BR287" i="1"/>
  <c r="AQ288" i="1"/>
  <c r="BD288" i="1"/>
  <c r="BS288" i="1"/>
  <c r="BT288" i="1"/>
  <c r="BU288" i="1"/>
  <c r="BV288" i="1"/>
  <c r="BK288" i="1"/>
  <c r="BL288" i="1"/>
  <c r="BM288" i="1"/>
  <c r="BN288" i="1"/>
  <c r="BO288" i="1"/>
  <c r="BP288" i="1"/>
  <c r="BQ288" i="1"/>
  <c r="BR288" i="1"/>
  <c r="AQ289" i="1"/>
  <c r="BK289" i="1"/>
  <c r="BL289" i="1"/>
  <c r="BM289" i="1"/>
  <c r="BN289" i="1"/>
  <c r="BO289" i="1"/>
  <c r="BP289" i="1"/>
  <c r="AQ290" i="1"/>
  <c r="BK290" i="1"/>
  <c r="BL290" i="1"/>
  <c r="BM290" i="1"/>
  <c r="BN290" i="1"/>
  <c r="BO290" i="1"/>
  <c r="BP290" i="1"/>
  <c r="AQ291" i="1"/>
  <c r="BD291" i="1"/>
  <c r="BK291" i="1"/>
  <c r="BL291" i="1"/>
  <c r="BM291" i="1"/>
  <c r="BN291" i="1"/>
  <c r="BO291" i="1"/>
  <c r="BP291" i="1"/>
  <c r="AQ292" i="1"/>
  <c r="BK292" i="1"/>
  <c r="BL292" i="1"/>
  <c r="BM292" i="1"/>
  <c r="BN292" i="1"/>
  <c r="BO292" i="1"/>
  <c r="BP292" i="1"/>
  <c r="AQ293" i="1"/>
  <c r="BK293" i="1"/>
  <c r="BL293" i="1"/>
  <c r="BM293" i="1"/>
  <c r="BN293" i="1"/>
  <c r="BO293" i="1"/>
  <c r="BP293" i="1"/>
  <c r="AQ294" i="1"/>
  <c r="BD294" i="1"/>
  <c r="BS294" i="1"/>
  <c r="BT294" i="1"/>
  <c r="BU294" i="1"/>
  <c r="BV294" i="1"/>
  <c r="BK294" i="1"/>
  <c r="BL294" i="1"/>
  <c r="BM294" i="1"/>
  <c r="BN294" i="1"/>
  <c r="BO294" i="1"/>
  <c r="BP294" i="1"/>
  <c r="BQ294" i="1"/>
  <c r="BR294" i="1"/>
  <c r="AQ295" i="1"/>
  <c r="BD295" i="1"/>
  <c r="BS295" i="1"/>
  <c r="BT295" i="1"/>
  <c r="BU295" i="1"/>
  <c r="BV295" i="1"/>
  <c r="BK295" i="1"/>
  <c r="BL295" i="1"/>
  <c r="BM295" i="1"/>
  <c r="BN295" i="1"/>
  <c r="BO295" i="1"/>
  <c r="BP295" i="1"/>
  <c r="BQ295" i="1"/>
  <c r="BR295" i="1"/>
  <c r="AQ296" i="1"/>
  <c r="BD296" i="1"/>
  <c r="BS296" i="1"/>
  <c r="BT296" i="1"/>
  <c r="BU296" i="1"/>
  <c r="BK296" i="1"/>
  <c r="BL296" i="1"/>
  <c r="BM296" i="1"/>
  <c r="BN296" i="1"/>
  <c r="BO296" i="1"/>
  <c r="BP296" i="1"/>
  <c r="BQ296" i="1"/>
  <c r="BR296" i="1"/>
  <c r="BV296" i="1"/>
  <c r="AQ297" i="1"/>
  <c r="BK297" i="1"/>
  <c r="BL297" i="1"/>
  <c r="BM297" i="1"/>
  <c r="BN297" i="1"/>
  <c r="BO297" i="1"/>
  <c r="BP297" i="1"/>
  <c r="AQ298" i="1"/>
  <c r="BK298" i="1"/>
  <c r="BL298" i="1"/>
  <c r="BM298" i="1"/>
  <c r="BN298" i="1"/>
  <c r="BO298" i="1"/>
  <c r="BP298" i="1"/>
  <c r="AQ299" i="1"/>
  <c r="BD299" i="1"/>
  <c r="BK299" i="1"/>
  <c r="BL299" i="1"/>
  <c r="BM299" i="1"/>
  <c r="BN299" i="1"/>
  <c r="BO299" i="1"/>
  <c r="BP299" i="1"/>
  <c r="AQ300" i="1"/>
  <c r="BD300" i="1"/>
  <c r="BS300" i="1"/>
  <c r="BT300" i="1"/>
  <c r="BU300" i="1"/>
  <c r="BV300" i="1"/>
  <c r="BK300" i="1"/>
  <c r="BL300" i="1"/>
  <c r="BM300" i="1"/>
  <c r="BN300" i="1"/>
  <c r="BO300" i="1"/>
  <c r="BP300" i="1"/>
  <c r="BQ300" i="1"/>
  <c r="BR300" i="1"/>
  <c r="AQ301" i="1"/>
  <c r="BK301" i="1"/>
  <c r="BL301" i="1"/>
  <c r="BM301" i="1"/>
  <c r="BN301" i="1"/>
  <c r="BO301" i="1"/>
  <c r="BP301" i="1"/>
  <c r="AQ302" i="1"/>
  <c r="BK302" i="1"/>
  <c r="BL302" i="1"/>
  <c r="BM302" i="1"/>
  <c r="BN302" i="1"/>
  <c r="BO302" i="1"/>
  <c r="BP302" i="1"/>
  <c r="AQ303" i="1"/>
  <c r="BK303" i="1"/>
  <c r="BL303" i="1"/>
  <c r="BM303" i="1"/>
  <c r="BN303" i="1"/>
  <c r="BO303" i="1"/>
  <c r="BP303" i="1"/>
  <c r="AQ304" i="1"/>
  <c r="BD304" i="1"/>
  <c r="BK304" i="1"/>
  <c r="BL304" i="1"/>
  <c r="BM304" i="1"/>
  <c r="BN304" i="1"/>
  <c r="BO304" i="1"/>
  <c r="BP304" i="1"/>
  <c r="AQ305" i="1"/>
  <c r="BK305" i="1"/>
  <c r="BL305" i="1"/>
  <c r="BM305" i="1"/>
  <c r="BN305" i="1"/>
  <c r="BO305" i="1"/>
  <c r="BP305" i="1"/>
  <c r="AQ306" i="1"/>
  <c r="BD306" i="1"/>
  <c r="BQ306" i="1"/>
  <c r="BR306" i="1"/>
  <c r="BS306" i="1"/>
  <c r="BT306" i="1"/>
  <c r="BU306" i="1"/>
  <c r="BV306" i="1"/>
  <c r="BK306" i="1"/>
  <c r="BL306" i="1"/>
  <c r="BM306" i="1"/>
  <c r="BN306" i="1"/>
  <c r="BO306" i="1"/>
  <c r="BP306" i="1"/>
  <c r="AQ307" i="1"/>
  <c r="BD307" i="1"/>
  <c r="BS307" i="1"/>
  <c r="BT307" i="1"/>
  <c r="BU307" i="1"/>
  <c r="BV307" i="1"/>
  <c r="BK307" i="1"/>
  <c r="BL307" i="1"/>
  <c r="BM307" i="1"/>
  <c r="BN307" i="1"/>
  <c r="BO307" i="1"/>
  <c r="BP307" i="1"/>
  <c r="BQ307" i="1"/>
  <c r="BR307" i="1"/>
  <c r="AQ308" i="1"/>
  <c r="BD308" i="1"/>
  <c r="BR308" i="1"/>
  <c r="BS308" i="1"/>
  <c r="BT308" i="1"/>
  <c r="BU308" i="1"/>
  <c r="BV308" i="1"/>
  <c r="BK308" i="1"/>
  <c r="BL308" i="1"/>
  <c r="BM308" i="1"/>
  <c r="BN308" i="1"/>
  <c r="BO308" i="1"/>
  <c r="BP308" i="1"/>
  <c r="BQ308" i="1"/>
  <c r="AQ309" i="1"/>
  <c r="BK309" i="1"/>
  <c r="BL309" i="1"/>
  <c r="BM309" i="1"/>
  <c r="BN309" i="1"/>
  <c r="BO309" i="1"/>
  <c r="BP309" i="1"/>
  <c r="AQ310" i="1"/>
  <c r="BK310" i="1"/>
  <c r="BL310" i="1"/>
  <c r="BM310" i="1"/>
  <c r="BN310" i="1"/>
  <c r="BO310" i="1"/>
  <c r="BP310" i="1"/>
  <c r="AQ311" i="1"/>
  <c r="BK311" i="1"/>
  <c r="BL311" i="1"/>
  <c r="BM311" i="1"/>
  <c r="BN311" i="1"/>
  <c r="BO311" i="1"/>
  <c r="BP311" i="1"/>
  <c r="AQ312" i="1"/>
  <c r="BK312" i="1"/>
  <c r="BL312" i="1"/>
  <c r="BM312" i="1"/>
  <c r="BN312" i="1"/>
  <c r="BO312" i="1"/>
  <c r="BP312" i="1"/>
  <c r="AQ313" i="1"/>
  <c r="BD313" i="1"/>
  <c r="BK313" i="1"/>
  <c r="BL313" i="1"/>
  <c r="BM313" i="1"/>
  <c r="BN313" i="1"/>
  <c r="BO313" i="1"/>
  <c r="BP313" i="1"/>
  <c r="AQ314" i="1"/>
  <c r="BD314" i="1"/>
  <c r="BQ314" i="1"/>
  <c r="BR314" i="1"/>
  <c r="BS314" i="1"/>
  <c r="BT314" i="1"/>
  <c r="BU314" i="1"/>
  <c r="BV314" i="1"/>
  <c r="BK314" i="1"/>
  <c r="BL314" i="1"/>
  <c r="BM314" i="1"/>
  <c r="BN314" i="1"/>
  <c r="BO314" i="1"/>
  <c r="BP314" i="1"/>
  <c r="AQ315" i="1"/>
  <c r="BD315" i="1"/>
  <c r="BT315" i="1"/>
  <c r="BU315" i="1"/>
  <c r="BV315" i="1"/>
  <c r="BK315" i="1"/>
  <c r="BL315" i="1"/>
  <c r="BM315" i="1"/>
  <c r="BN315" i="1"/>
  <c r="BO315" i="1"/>
  <c r="BP315" i="1"/>
  <c r="BQ315" i="1"/>
  <c r="BR315" i="1"/>
  <c r="BS315" i="1"/>
  <c r="AQ316" i="1"/>
  <c r="BD316" i="1"/>
  <c r="BS316" i="1"/>
  <c r="BT316" i="1"/>
  <c r="BU316" i="1"/>
  <c r="BV316" i="1"/>
  <c r="BK316" i="1"/>
  <c r="BL316" i="1"/>
  <c r="BM316" i="1"/>
  <c r="BN316" i="1"/>
  <c r="BO316" i="1"/>
  <c r="BP316" i="1"/>
  <c r="BQ316" i="1"/>
  <c r="BR316" i="1"/>
  <c r="AQ317" i="1"/>
  <c r="BK317" i="1"/>
  <c r="BL317" i="1"/>
  <c r="BM317" i="1"/>
  <c r="BN317" i="1"/>
  <c r="BO317" i="1"/>
  <c r="BP317" i="1"/>
  <c r="AQ318" i="1"/>
  <c r="BK318" i="1"/>
  <c r="BL318" i="1"/>
  <c r="BM318" i="1"/>
  <c r="BN318" i="1"/>
  <c r="BO318" i="1"/>
  <c r="BP318" i="1"/>
  <c r="AQ319" i="1"/>
  <c r="BD319" i="1"/>
  <c r="BS319" i="1"/>
  <c r="BT319" i="1"/>
  <c r="BU319" i="1"/>
  <c r="BV319" i="1"/>
  <c r="BK319" i="1"/>
  <c r="BL319" i="1"/>
  <c r="BM319" i="1"/>
  <c r="BN319" i="1"/>
  <c r="BO319" i="1"/>
  <c r="BP319" i="1"/>
  <c r="BQ319" i="1"/>
  <c r="BR319" i="1"/>
  <c r="AQ320" i="1"/>
  <c r="BD320" i="1"/>
  <c r="BS320" i="1"/>
  <c r="BT320" i="1"/>
  <c r="BU320" i="1"/>
  <c r="BV320" i="1"/>
  <c r="BK320" i="1"/>
  <c r="BL320" i="1"/>
  <c r="BM320" i="1"/>
  <c r="BN320" i="1"/>
  <c r="BO320" i="1"/>
  <c r="BP320" i="1"/>
  <c r="BQ320" i="1"/>
  <c r="BR320" i="1"/>
  <c r="AQ321" i="1"/>
  <c r="BD321" i="1"/>
  <c r="BQ321" i="1"/>
  <c r="BR321" i="1"/>
  <c r="BS321" i="1"/>
  <c r="BT321" i="1"/>
  <c r="BU321" i="1"/>
  <c r="BV321" i="1"/>
  <c r="BK321" i="1"/>
  <c r="BL321" i="1"/>
  <c r="BM321" i="1"/>
  <c r="BN321" i="1"/>
  <c r="BO321" i="1"/>
  <c r="BP321" i="1"/>
  <c r="AQ322" i="1"/>
  <c r="BD322" i="1"/>
  <c r="BS322" i="1"/>
  <c r="BT322" i="1"/>
  <c r="BU322" i="1"/>
  <c r="BV322" i="1"/>
  <c r="BK322" i="1"/>
  <c r="BL322" i="1"/>
  <c r="BM322" i="1"/>
  <c r="BN322" i="1"/>
  <c r="BO322" i="1"/>
  <c r="BP322" i="1"/>
  <c r="BQ322" i="1"/>
  <c r="BR322" i="1"/>
  <c r="AQ323" i="1"/>
  <c r="BD323" i="1"/>
  <c r="BS323" i="1"/>
  <c r="BT323" i="1"/>
  <c r="BU323" i="1"/>
  <c r="BV323" i="1"/>
  <c r="BK323" i="1"/>
  <c r="BL323" i="1"/>
  <c r="BM323" i="1"/>
  <c r="BN323" i="1"/>
  <c r="BO323" i="1"/>
  <c r="BP323" i="1"/>
  <c r="BQ323" i="1"/>
  <c r="BR323" i="1"/>
  <c r="AQ324" i="1"/>
  <c r="BD324" i="1"/>
  <c r="BR324" i="1"/>
  <c r="BT324" i="1"/>
  <c r="BU324" i="1"/>
  <c r="BV324" i="1"/>
  <c r="BK324" i="1"/>
  <c r="BL324" i="1"/>
  <c r="BM324" i="1"/>
  <c r="BN324" i="1"/>
  <c r="BO324" i="1"/>
  <c r="BP324" i="1"/>
  <c r="BQ324" i="1"/>
  <c r="BS324" i="1"/>
  <c r="AQ325" i="1"/>
  <c r="BK325" i="1"/>
  <c r="BL325" i="1"/>
  <c r="BM325" i="1"/>
  <c r="BN325" i="1"/>
  <c r="BO325" i="1"/>
  <c r="BP325" i="1"/>
  <c r="AQ326" i="1"/>
  <c r="BK326" i="1"/>
  <c r="BL326" i="1"/>
  <c r="BM326" i="1"/>
  <c r="BN326" i="1"/>
  <c r="BO326" i="1"/>
  <c r="BP326" i="1"/>
  <c r="AQ327" i="1"/>
  <c r="BD327" i="1"/>
  <c r="BS327" i="1"/>
  <c r="BT327" i="1"/>
  <c r="BU327" i="1"/>
  <c r="BV327" i="1"/>
  <c r="BK327" i="1"/>
  <c r="BL327" i="1"/>
  <c r="BM327" i="1"/>
  <c r="BN327" i="1"/>
  <c r="BO327" i="1"/>
  <c r="BP327" i="1"/>
  <c r="BQ327" i="1"/>
  <c r="BR327" i="1"/>
  <c r="AQ328" i="1"/>
  <c r="BK328" i="1"/>
  <c r="BL328" i="1"/>
  <c r="BM328" i="1"/>
  <c r="BN328" i="1"/>
  <c r="BO328" i="1"/>
  <c r="BP328" i="1"/>
  <c r="AQ329" i="1"/>
  <c r="BK329" i="1"/>
  <c r="BL329" i="1"/>
  <c r="BM329" i="1"/>
  <c r="BN329" i="1"/>
  <c r="BO329" i="1"/>
  <c r="BP329" i="1"/>
  <c r="AQ330" i="1"/>
  <c r="BD330" i="1"/>
  <c r="BS330" i="1"/>
  <c r="BT330" i="1"/>
  <c r="BU330" i="1"/>
  <c r="BV330" i="1"/>
  <c r="BK330" i="1"/>
  <c r="BL330" i="1"/>
  <c r="BM330" i="1"/>
  <c r="BN330" i="1"/>
  <c r="BO330" i="1"/>
  <c r="BP330" i="1"/>
  <c r="BQ330" i="1"/>
  <c r="BR330" i="1"/>
  <c r="AQ331" i="1"/>
  <c r="BD331" i="1"/>
  <c r="BK331" i="1"/>
  <c r="BL331" i="1"/>
  <c r="BM331" i="1"/>
  <c r="BN331" i="1"/>
  <c r="BO331" i="1"/>
  <c r="BP331" i="1"/>
  <c r="BQ331" i="1"/>
  <c r="BR331" i="1"/>
  <c r="BS331" i="1"/>
  <c r="BT331" i="1"/>
  <c r="BU331" i="1"/>
  <c r="BV331" i="1"/>
  <c r="AQ332" i="1"/>
  <c r="BD332" i="1"/>
  <c r="BK332" i="1"/>
  <c r="BL332" i="1"/>
  <c r="BM332" i="1"/>
  <c r="BN332" i="1"/>
  <c r="BO332" i="1"/>
  <c r="BP332" i="1"/>
  <c r="BQ332" i="1"/>
  <c r="BR332" i="1"/>
  <c r="BS332" i="1"/>
  <c r="BT332" i="1"/>
  <c r="BU332" i="1"/>
  <c r="BV332" i="1"/>
  <c r="AQ333" i="1"/>
  <c r="BK333" i="1"/>
  <c r="BL333" i="1"/>
  <c r="BM333" i="1"/>
  <c r="BN333" i="1"/>
  <c r="BO333" i="1"/>
  <c r="BP333" i="1"/>
  <c r="AQ334" i="1"/>
  <c r="BK334" i="1"/>
  <c r="BL334" i="1"/>
  <c r="BM334" i="1"/>
  <c r="BN334" i="1"/>
  <c r="BO334" i="1"/>
  <c r="BP334" i="1"/>
  <c r="AQ335" i="1"/>
  <c r="BD335" i="1"/>
  <c r="BS335" i="1"/>
  <c r="BT335" i="1"/>
  <c r="BU335" i="1"/>
  <c r="BV335" i="1"/>
  <c r="BK335" i="1"/>
  <c r="BL335" i="1"/>
  <c r="BM335" i="1"/>
  <c r="BN335" i="1"/>
  <c r="BO335" i="1"/>
  <c r="BP335" i="1"/>
  <c r="BQ335" i="1"/>
  <c r="BR335" i="1"/>
  <c r="AQ336" i="1"/>
  <c r="BD336" i="1"/>
  <c r="BT336" i="1"/>
  <c r="BU336" i="1"/>
  <c r="BV336" i="1"/>
  <c r="BK336" i="1"/>
  <c r="BL336" i="1"/>
  <c r="BM336" i="1"/>
  <c r="BN336" i="1"/>
  <c r="BO336" i="1"/>
  <c r="BP336" i="1"/>
  <c r="BQ336" i="1"/>
  <c r="BR336" i="1"/>
  <c r="BS336" i="1"/>
  <c r="AQ337" i="1"/>
  <c r="BD337" i="1"/>
  <c r="BS337" i="1"/>
  <c r="BT337" i="1"/>
  <c r="BU337" i="1"/>
  <c r="BV337" i="1"/>
  <c r="BK337" i="1"/>
  <c r="BL337" i="1"/>
  <c r="BM337" i="1"/>
  <c r="BN337" i="1"/>
  <c r="BO337" i="1"/>
  <c r="BP337" i="1"/>
  <c r="BQ337" i="1"/>
  <c r="BR337" i="1"/>
  <c r="AQ338" i="1"/>
  <c r="BD338" i="1"/>
  <c r="BK338" i="1"/>
  <c r="BL338" i="1"/>
  <c r="BM338" i="1"/>
  <c r="BN338" i="1"/>
  <c r="BO338" i="1"/>
  <c r="BP338" i="1"/>
  <c r="BQ338" i="1"/>
  <c r="BR338" i="1"/>
  <c r="BS338" i="1"/>
  <c r="BT338" i="1"/>
  <c r="BU338" i="1"/>
  <c r="BV338" i="1"/>
  <c r="AQ339" i="1"/>
  <c r="BK339" i="1"/>
  <c r="BL339" i="1"/>
  <c r="BM339" i="1"/>
  <c r="BN339" i="1"/>
  <c r="BO339" i="1"/>
  <c r="BP339" i="1"/>
  <c r="AQ340" i="1"/>
  <c r="BD340" i="1"/>
  <c r="BS340" i="1"/>
  <c r="BT340" i="1"/>
  <c r="BU340" i="1"/>
  <c r="BV340" i="1"/>
  <c r="BK340" i="1"/>
  <c r="BL340" i="1"/>
  <c r="BM340" i="1"/>
  <c r="BN340" i="1"/>
  <c r="BO340" i="1"/>
  <c r="BP340" i="1"/>
  <c r="BQ340" i="1"/>
  <c r="BR340" i="1"/>
  <c r="AQ341" i="1"/>
  <c r="BD341" i="1"/>
  <c r="BT341" i="1"/>
  <c r="BU341" i="1"/>
  <c r="BV341" i="1"/>
  <c r="BK341" i="1"/>
  <c r="BL341" i="1"/>
  <c r="BM341" i="1"/>
  <c r="BN341" i="1"/>
  <c r="BO341" i="1"/>
  <c r="BP341" i="1"/>
  <c r="BQ341" i="1"/>
  <c r="BR341" i="1"/>
  <c r="BS341" i="1"/>
  <c r="AQ342" i="1"/>
  <c r="BD342" i="1"/>
  <c r="BK342" i="1"/>
  <c r="BL342" i="1"/>
  <c r="BM342" i="1"/>
  <c r="BN342" i="1"/>
  <c r="BO342" i="1"/>
  <c r="BP342" i="1"/>
  <c r="AQ343" i="1"/>
  <c r="BK343" i="1"/>
  <c r="BL343" i="1"/>
  <c r="BM343" i="1"/>
  <c r="BN343" i="1"/>
  <c r="BO343" i="1"/>
  <c r="BP343" i="1"/>
  <c r="AQ344" i="1"/>
  <c r="BD344" i="1"/>
  <c r="BS344" i="1"/>
  <c r="BT344" i="1"/>
  <c r="BU344" i="1"/>
  <c r="BV344" i="1"/>
  <c r="BK344" i="1"/>
  <c r="BL344" i="1"/>
  <c r="BM344" i="1"/>
  <c r="BN344" i="1"/>
  <c r="BO344" i="1"/>
  <c r="BP344" i="1"/>
  <c r="BQ344" i="1"/>
  <c r="BR344" i="1"/>
  <c r="AQ345" i="1"/>
  <c r="BD345" i="1"/>
  <c r="BS345" i="1"/>
  <c r="BT345" i="1"/>
  <c r="BU345" i="1"/>
  <c r="BV345" i="1"/>
  <c r="BK345" i="1"/>
  <c r="BL345" i="1"/>
  <c r="BM345" i="1"/>
  <c r="BN345" i="1"/>
  <c r="BO345" i="1"/>
  <c r="BP345" i="1"/>
  <c r="BQ345" i="1"/>
  <c r="BR345" i="1"/>
  <c r="AQ346" i="1"/>
  <c r="BK346" i="1"/>
  <c r="BL346" i="1"/>
  <c r="BM346" i="1"/>
  <c r="BN346" i="1"/>
  <c r="BO346" i="1"/>
  <c r="BP346" i="1"/>
  <c r="AQ347" i="1"/>
  <c r="BK347" i="1"/>
  <c r="BL347" i="1"/>
  <c r="BM347" i="1"/>
  <c r="BN347" i="1"/>
  <c r="BO347" i="1"/>
  <c r="BP347" i="1"/>
  <c r="AQ348" i="1"/>
  <c r="BD348" i="1"/>
  <c r="BR348" i="1"/>
  <c r="BS348" i="1"/>
  <c r="BT348" i="1"/>
  <c r="BU348" i="1"/>
  <c r="BV348" i="1"/>
  <c r="BK348" i="1"/>
  <c r="BL348" i="1"/>
  <c r="BM348" i="1"/>
  <c r="BN348" i="1"/>
  <c r="BO348" i="1"/>
  <c r="BP348" i="1"/>
  <c r="BQ348" i="1"/>
  <c r="AQ349" i="1"/>
  <c r="BD349" i="1"/>
  <c r="BT349" i="1"/>
  <c r="BU349" i="1"/>
  <c r="BV349" i="1"/>
  <c r="BK349" i="1"/>
  <c r="BL349" i="1"/>
  <c r="BM349" i="1"/>
  <c r="BN349" i="1"/>
  <c r="BO349" i="1"/>
  <c r="BP349" i="1"/>
  <c r="BQ349" i="1"/>
  <c r="BR349" i="1"/>
  <c r="BS349" i="1"/>
  <c r="AQ350" i="1"/>
  <c r="BK350" i="1"/>
  <c r="BL350" i="1"/>
  <c r="BM350" i="1"/>
  <c r="BN350" i="1"/>
  <c r="BO350" i="1"/>
  <c r="BP350" i="1"/>
  <c r="AQ351" i="1"/>
  <c r="BK351" i="1"/>
  <c r="BL351" i="1"/>
  <c r="BM351" i="1"/>
  <c r="BN351" i="1"/>
  <c r="BO351" i="1"/>
  <c r="BP351" i="1"/>
  <c r="AQ352" i="1"/>
  <c r="BD352" i="1"/>
  <c r="BS352" i="1"/>
  <c r="BT352" i="1"/>
  <c r="BU352" i="1"/>
  <c r="BV352" i="1"/>
  <c r="BK352" i="1"/>
  <c r="BL352" i="1"/>
  <c r="BM352" i="1"/>
  <c r="BN352" i="1"/>
  <c r="BO352" i="1"/>
  <c r="BP352" i="1"/>
  <c r="BQ352" i="1"/>
  <c r="BR352" i="1"/>
  <c r="AQ353" i="1"/>
  <c r="BD353" i="1"/>
  <c r="BS353" i="1"/>
  <c r="BT353" i="1"/>
  <c r="BU353" i="1"/>
  <c r="BV353" i="1"/>
  <c r="BK353" i="1"/>
  <c r="BL353" i="1"/>
  <c r="BM353" i="1"/>
  <c r="BN353" i="1"/>
  <c r="BO353" i="1"/>
  <c r="BP353" i="1"/>
  <c r="BQ353" i="1"/>
  <c r="BR353" i="1"/>
  <c r="AQ354" i="1"/>
  <c r="BK354" i="1"/>
  <c r="BL354" i="1"/>
  <c r="BM354" i="1"/>
  <c r="BN354" i="1"/>
  <c r="BO354" i="1"/>
  <c r="BP354" i="1"/>
  <c r="AQ355" i="1"/>
  <c r="BK355" i="1"/>
  <c r="BL355" i="1"/>
  <c r="BM355" i="1"/>
  <c r="BN355" i="1"/>
  <c r="BO355" i="1"/>
  <c r="BP355" i="1"/>
  <c r="AQ356" i="1"/>
  <c r="BD356" i="1"/>
  <c r="BQ356" i="1"/>
  <c r="BR356" i="1"/>
  <c r="BS356" i="1"/>
  <c r="BT356" i="1"/>
  <c r="BU356" i="1"/>
  <c r="BV356" i="1"/>
  <c r="BK356" i="1"/>
  <c r="BL356" i="1"/>
  <c r="BM356" i="1"/>
  <c r="BN356" i="1"/>
  <c r="BO356" i="1"/>
  <c r="BP356" i="1"/>
  <c r="AQ357" i="1"/>
  <c r="BD357" i="1"/>
  <c r="BS357" i="1"/>
  <c r="BT357" i="1"/>
  <c r="BU357" i="1"/>
  <c r="BV357" i="1"/>
  <c r="BK357" i="1"/>
  <c r="BL357" i="1"/>
  <c r="BM357" i="1"/>
  <c r="BN357" i="1"/>
  <c r="BO357" i="1"/>
  <c r="BP357" i="1"/>
  <c r="BQ357" i="1"/>
  <c r="BR357" i="1"/>
  <c r="AQ358" i="1"/>
  <c r="BK358" i="1"/>
  <c r="BL358" i="1"/>
  <c r="BM358" i="1"/>
  <c r="BN358" i="1"/>
  <c r="BO358" i="1"/>
  <c r="BP358" i="1"/>
  <c r="AQ359" i="1"/>
  <c r="BK359" i="1"/>
  <c r="BL359" i="1"/>
  <c r="BM359" i="1"/>
  <c r="BN359" i="1"/>
  <c r="BO359" i="1"/>
  <c r="BP359" i="1"/>
  <c r="AQ360" i="1"/>
  <c r="BD360" i="1"/>
  <c r="BS360" i="1"/>
  <c r="BT360" i="1"/>
  <c r="BU360" i="1"/>
  <c r="BV360" i="1"/>
  <c r="BK360" i="1"/>
  <c r="BL360" i="1"/>
  <c r="BM360" i="1"/>
  <c r="BN360" i="1"/>
  <c r="BO360" i="1"/>
  <c r="BP360" i="1"/>
  <c r="BQ360" i="1"/>
  <c r="BR360" i="1"/>
  <c r="AQ361" i="1"/>
  <c r="BD361" i="1"/>
  <c r="BR361" i="1"/>
  <c r="BU361" i="1"/>
  <c r="BV361" i="1"/>
  <c r="BK361" i="1"/>
  <c r="BL361" i="1"/>
  <c r="BM361" i="1"/>
  <c r="BN361" i="1"/>
  <c r="BO361" i="1"/>
  <c r="BP361" i="1"/>
  <c r="BQ361" i="1"/>
  <c r="BS361" i="1"/>
  <c r="BT361" i="1"/>
  <c r="AQ362" i="1"/>
  <c r="BK362" i="1"/>
  <c r="BL362" i="1"/>
  <c r="BM362" i="1"/>
  <c r="BN362" i="1"/>
  <c r="BO362" i="1"/>
  <c r="BP362" i="1"/>
  <c r="AQ363" i="1"/>
  <c r="BK363" i="1"/>
  <c r="BL363" i="1"/>
  <c r="BM363" i="1"/>
  <c r="BN363" i="1"/>
  <c r="BO363" i="1"/>
  <c r="BP363" i="1"/>
  <c r="AQ364" i="1"/>
  <c r="BD364" i="1"/>
  <c r="BS364" i="1"/>
  <c r="BT364" i="1"/>
  <c r="BU364" i="1"/>
  <c r="BV364" i="1"/>
  <c r="BK364" i="1"/>
  <c r="BL364" i="1"/>
  <c r="BM364" i="1"/>
  <c r="BN364" i="1"/>
  <c r="BO364" i="1"/>
  <c r="BP364" i="1"/>
  <c r="BQ364" i="1"/>
  <c r="BR364" i="1"/>
  <c r="AQ365" i="1"/>
  <c r="BD365" i="1"/>
  <c r="BS365" i="1"/>
  <c r="BT365" i="1"/>
  <c r="BU365" i="1"/>
  <c r="BV365" i="1"/>
  <c r="BK365" i="1"/>
  <c r="BL365" i="1"/>
  <c r="BM365" i="1"/>
  <c r="BN365" i="1"/>
  <c r="BO365" i="1"/>
  <c r="BP365" i="1"/>
  <c r="BQ365" i="1"/>
  <c r="BR365" i="1"/>
  <c r="AQ366" i="1"/>
  <c r="BK366" i="1"/>
  <c r="BL366" i="1"/>
  <c r="BM366" i="1"/>
  <c r="BN366" i="1"/>
  <c r="BO366" i="1"/>
  <c r="BP366" i="1"/>
  <c r="AQ367" i="1"/>
  <c r="BK367" i="1"/>
  <c r="BL367" i="1"/>
  <c r="BM367" i="1"/>
  <c r="BN367" i="1"/>
  <c r="BO367" i="1"/>
  <c r="BP367" i="1"/>
  <c r="AQ368" i="1"/>
  <c r="BD368" i="1"/>
  <c r="BS368" i="1"/>
  <c r="BT368" i="1"/>
  <c r="BU368" i="1"/>
  <c r="BV368" i="1"/>
  <c r="BK368" i="1"/>
  <c r="BL368" i="1"/>
  <c r="BM368" i="1"/>
  <c r="BN368" i="1"/>
  <c r="BO368" i="1"/>
  <c r="BP368" i="1"/>
  <c r="BQ368" i="1"/>
  <c r="BR368" i="1"/>
  <c r="AQ369" i="1"/>
  <c r="BD369" i="1"/>
  <c r="BS369" i="1"/>
  <c r="BT369" i="1"/>
  <c r="BU369" i="1"/>
  <c r="BV369" i="1"/>
  <c r="BK369" i="1"/>
  <c r="BL369" i="1"/>
  <c r="BM369" i="1"/>
  <c r="BN369" i="1"/>
  <c r="BO369" i="1"/>
  <c r="BP369" i="1"/>
  <c r="BQ369" i="1"/>
  <c r="BR369" i="1"/>
  <c r="AQ370" i="1"/>
  <c r="BD370" i="1"/>
  <c r="BS370" i="1"/>
  <c r="BT370" i="1"/>
  <c r="BU370" i="1"/>
  <c r="BV370" i="1"/>
  <c r="BK370" i="1"/>
  <c r="BL370" i="1"/>
  <c r="BM370" i="1"/>
  <c r="BN370" i="1"/>
  <c r="BO370" i="1"/>
  <c r="BP370" i="1"/>
  <c r="BQ370" i="1"/>
  <c r="BR370" i="1"/>
  <c r="AQ371" i="1"/>
  <c r="BK371" i="1"/>
  <c r="BL371" i="1"/>
  <c r="BM371" i="1"/>
  <c r="BN371" i="1"/>
  <c r="BO371" i="1"/>
  <c r="BP371" i="1"/>
  <c r="AQ372" i="1"/>
  <c r="BK372" i="1"/>
  <c r="BL372" i="1"/>
  <c r="BM372" i="1"/>
  <c r="BN372" i="1"/>
  <c r="BO372" i="1"/>
  <c r="BP372" i="1"/>
  <c r="AQ373" i="1"/>
  <c r="BD373" i="1"/>
  <c r="BS373" i="1"/>
  <c r="BT373" i="1"/>
  <c r="BU373" i="1"/>
  <c r="BV373" i="1"/>
  <c r="BK373" i="1"/>
  <c r="BL373" i="1"/>
  <c r="BM373" i="1"/>
  <c r="BN373" i="1"/>
  <c r="BO373" i="1"/>
  <c r="BP373" i="1"/>
  <c r="BQ373" i="1"/>
  <c r="BR373" i="1"/>
  <c r="AQ374" i="1"/>
  <c r="BD374" i="1"/>
  <c r="BS374" i="1"/>
  <c r="BT374" i="1"/>
  <c r="BU374" i="1"/>
  <c r="BV374" i="1"/>
  <c r="BK374" i="1"/>
  <c r="BL374" i="1"/>
  <c r="BM374" i="1"/>
  <c r="BN374" i="1"/>
  <c r="BO374" i="1"/>
  <c r="BP374" i="1"/>
  <c r="BQ374" i="1"/>
  <c r="BR374" i="1"/>
  <c r="AQ375" i="1"/>
  <c r="BD375" i="1"/>
  <c r="BS375" i="1"/>
  <c r="BT375" i="1"/>
  <c r="BU375" i="1"/>
  <c r="BV375" i="1"/>
  <c r="BK375" i="1"/>
  <c r="BL375" i="1"/>
  <c r="BM375" i="1"/>
  <c r="BN375" i="1"/>
  <c r="BO375" i="1"/>
  <c r="BP375" i="1"/>
  <c r="BQ375" i="1"/>
  <c r="BR375" i="1"/>
  <c r="AQ376" i="1"/>
  <c r="BK376" i="1"/>
  <c r="BL376" i="1"/>
  <c r="BM376" i="1"/>
  <c r="BN376" i="1"/>
  <c r="BO376" i="1"/>
  <c r="BP376" i="1"/>
  <c r="AQ377" i="1"/>
  <c r="BK377" i="1"/>
  <c r="BL377" i="1"/>
  <c r="BM377" i="1"/>
  <c r="BN377" i="1"/>
  <c r="BO377" i="1"/>
  <c r="BP377" i="1"/>
  <c r="AQ378" i="1"/>
  <c r="BD378" i="1"/>
  <c r="BS378" i="1"/>
  <c r="BT378" i="1"/>
  <c r="BU378" i="1"/>
  <c r="BV378" i="1"/>
  <c r="BK378" i="1"/>
  <c r="BL378" i="1"/>
  <c r="BM378" i="1"/>
  <c r="BN378" i="1"/>
  <c r="BO378" i="1"/>
  <c r="BP378" i="1"/>
  <c r="BQ378" i="1"/>
  <c r="BR378" i="1"/>
  <c r="AQ379" i="1"/>
  <c r="BD379" i="1"/>
  <c r="BV379" i="1"/>
  <c r="BK379" i="1"/>
  <c r="BL379" i="1"/>
  <c r="BM379" i="1"/>
  <c r="BN379" i="1"/>
  <c r="BO379" i="1"/>
  <c r="BP379" i="1"/>
  <c r="BQ379" i="1"/>
  <c r="BR379" i="1"/>
  <c r="BS379" i="1"/>
  <c r="BT379" i="1"/>
  <c r="BU379" i="1"/>
  <c r="AQ380" i="1"/>
  <c r="BK380" i="1"/>
  <c r="BL380" i="1"/>
  <c r="BM380" i="1"/>
  <c r="BN380" i="1"/>
  <c r="BO380" i="1"/>
  <c r="BP380" i="1"/>
  <c r="AQ381" i="1"/>
  <c r="BK381" i="1"/>
  <c r="BL381" i="1"/>
  <c r="BM381" i="1"/>
  <c r="BN381" i="1"/>
  <c r="BO381" i="1"/>
  <c r="BP381" i="1"/>
  <c r="AQ382" i="1"/>
  <c r="BD382" i="1"/>
  <c r="BK382" i="1"/>
  <c r="BL382" i="1"/>
  <c r="BM382" i="1"/>
  <c r="BN382" i="1"/>
  <c r="BO382" i="1"/>
  <c r="BP382" i="1"/>
  <c r="BQ382" i="1"/>
  <c r="BR382" i="1"/>
  <c r="BS382" i="1"/>
  <c r="BT382" i="1"/>
  <c r="BU382" i="1"/>
  <c r="BV382" i="1"/>
  <c r="AQ383" i="1"/>
  <c r="BD383" i="1"/>
  <c r="BK383" i="1"/>
  <c r="BL383" i="1"/>
  <c r="BM383" i="1"/>
  <c r="BN383" i="1"/>
  <c r="BO383" i="1"/>
  <c r="BP383" i="1"/>
  <c r="BQ383" i="1"/>
  <c r="BR383" i="1"/>
  <c r="BS383" i="1"/>
  <c r="BT383" i="1"/>
  <c r="BU383" i="1"/>
  <c r="BV383" i="1"/>
  <c r="AQ384" i="1"/>
  <c r="BD384" i="1"/>
  <c r="BK384" i="1"/>
  <c r="BL384" i="1"/>
  <c r="BM384" i="1"/>
  <c r="BN384" i="1"/>
  <c r="BO384" i="1"/>
  <c r="BP384" i="1"/>
  <c r="AQ385" i="1"/>
  <c r="BK385" i="1"/>
  <c r="BL385" i="1"/>
  <c r="BM385" i="1"/>
  <c r="BN385" i="1"/>
  <c r="BO385" i="1"/>
  <c r="BP385" i="1"/>
  <c r="AQ386" i="1"/>
  <c r="BD386" i="1"/>
  <c r="BK386" i="1"/>
  <c r="BL386" i="1"/>
  <c r="BM386" i="1"/>
  <c r="BN386" i="1"/>
  <c r="BO386" i="1"/>
  <c r="BP386" i="1"/>
  <c r="BQ386" i="1"/>
  <c r="BR386" i="1"/>
  <c r="BS386" i="1"/>
  <c r="BT386" i="1"/>
  <c r="BU386" i="1"/>
  <c r="BV386" i="1"/>
  <c r="AQ387" i="1"/>
  <c r="BD387" i="1"/>
  <c r="BK387" i="1"/>
  <c r="BL387" i="1"/>
  <c r="BM387" i="1"/>
  <c r="BN387" i="1"/>
  <c r="BO387" i="1"/>
  <c r="BP387" i="1"/>
  <c r="BQ387" i="1"/>
  <c r="BR387" i="1"/>
  <c r="BS387" i="1"/>
  <c r="BT387" i="1"/>
  <c r="BU387" i="1"/>
  <c r="BV387" i="1"/>
  <c r="AQ388" i="1"/>
  <c r="BK388" i="1"/>
  <c r="BL388" i="1"/>
  <c r="BM388" i="1"/>
  <c r="BN388" i="1"/>
  <c r="BO388" i="1"/>
  <c r="BP388" i="1"/>
  <c r="AQ389" i="1"/>
  <c r="BK389" i="1"/>
  <c r="BL389" i="1"/>
  <c r="BM389" i="1"/>
  <c r="BN389" i="1"/>
  <c r="BO389" i="1"/>
  <c r="BP389" i="1"/>
  <c r="AQ390" i="1"/>
  <c r="BD390" i="1"/>
  <c r="BK390" i="1"/>
  <c r="BL390" i="1"/>
  <c r="BM390" i="1"/>
  <c r="BN390" i="1"/>
  <c r="BO390" i="1"/>
  <c r="BP390" i="1"/>
  <c r="BQ390" i="1"/>
  <c r="BR390" i="1"/>
  <c r="BS390" i="1"/>
  <c r="BT390" i="1"/>
  <c r="BU390" i="1"/>
  <c r="BV390" i="1"/>
  <c r="AQ391" i="1"/>
  <c r="BD391" i="1"/>
  <c r="BS391" i="1"/>
  <c r="BT391" i="1"/>
  <c r="BU391" i="1"/>
  <c r="BV391" i="1"/>
  <c r="BK391" i="1"/>
  <c r="BL391" i="1"/>
  <c r="BM391" i="1"/>
  <c r="BN391" i="1"/>
  <c r="BO391" i="1"/>
  <c r="BP391" i="1"/>
  <c r="BQ391" i="1"/>
  <c r="BR391" i="1"/>
  <c r="AQ392" i="1"/>
  <c r="BK392" i="1"/>
  <c r="BL392" i="1"/>
  <c r="BM392" i="1"/>
  <c r="BN392" i="1"/>
  <c r="BO392" i="1"/>
  <c r="BP392" i="1"/>
  <c r="AQ393" i="1"/>
  <c r="BK393" i="1"/>
  <c r="BL393" i="1"/>
  <c r="BM393" i="1"/>
  <c r="BN393" i="1"/>
  <c r="BO393" i="1"/>
  <c r="BP393" i="1"/>
  <c r="AQ394" i="1"/>
  <c r="BK394" i="1"/>
  <c r="BL394" i="1"/>
  <c r="BM394" i="1"/>
  <c r="BN394" i="1"/>
  <c r="BO394" i="1"/>
  <c r="BP394" i="1"/>
  <c r="AQ395" i="1"/>
  <c r="BD395" i="1"/>
  <c r="BS395" i="1"/>
  <c r="BT395" i="1"/>
  <c r="BU395" i="1"/>
  <c r="BV395" i="1"/>
  <c r="BK395" i="1"/>
  <c r="BL395" i="1"/>
  <c r="BM395" i="1"/>
  <c r="BN395" i="1"/>
  <c r="BO395" i="1"/>
  <c r="BP395" i="1"/>
  <c r="BQ395" i="1"/>
  <c r="BR395" i="1"/>
  <c r="AQ396" i="1"/>
  <c r="BD396" i="1"/>
  <c r="BS396" i="1"/>
  <c r="BT396" i="1"/>
  <c r="BU396" i="1"/>
  <c r="BV396" i="1"/>
  <c r="BK396" i="1"/>
  <c r="BL396" i="1"/>
  <c r="BM396" i="1"/>
  <c r="BN396" i="1"/>
  <c r="BO396" i="1"/>
  <c r="BP396" i="1"/>
  <c r="BQ396" i="1"/>
  <c r="BR396" i="1"/>
  <c r="AQ397" i="1"/>
  <c r="BD397" i="1"/>
  <c r="BS397" i="1"/>
  <c r="BT397" i="1"/>
  <c r="BU397" i="1"/>
  <c r="BV397" i="1"/>
  <c r="BK397" i="1"/>
  <c r="BL397" i="1"/>
  <c r="BM397" i="1"/>
  <c r="BN397" i="1"/>
  <c r="BO397" i="1"/>
  <c r="BP397" i="1"/>
  <c r="BQ397" i="1"/>
  <c r="BR397" i="1"/>
  <c r="AQ398" i="1"/>
  <c r="BD398" i="1"/>
  <c r="BR398" i="1"/>
  <c r="BS398" i="1"/>
  <c r="BT398" i="1"/>
  <c r="BU398" i="1"/>
  <c r="BV398" i="1"/>
  <c r="BK398" i="1"/>
  <c r="BL398" i="1"/>
  <c r="BM398" i="1"/>
  <c r="BN398" i="1"/>
  <c r="BO398" i="1"/>
  <c r="BP398" i="1"/>
  <c r="BQ398" i="1"/>
  <c r="AQ399" i="1"/>
  <c r="BD399" i="1"/>
  <c r="BT399" i="1"/>
  <c r="BU399" i="1"/>
  <c r="BV399" i="1"/>
  <c r="BK399" i="1"/>
  <c r="BL399" i="1"/>
  <c r="BM399" i="1"/>
  <c r="BN399" i="1"/>
  <c r="BO399" i="1"/>
  <c r="BP399" i="1"/>
  <c r="BQ399" i="1"/>
  <c r="BR399" i="1"/>
  <c r="BS399" i="1"/>
  <c r="AQ400" i="1"/>
  <c r="BK400" i="1"/>
  <c r="BL400" i="1"/>
  <c r="BM400" i="1"/>
  <c r="BN400" i="1"/>
  <c r="BO400" i="1"/>
  <c r="BP400" i="1"/>
  <c r="AQ401" i="1"/>
  <c r="BK401" i="1"/>
  <c r="BL401" i="1"/>
  <c r="BM401" i="1"/>
  <c r="BN401" i="1"/>
  <c r="BO401" i="1"/>
  <c r="BP401" i="1"/>
  <c r="AQ402" i="1"/>
  <c r="BK402" i="1"/>
  <c r="BL402" i="1"/>
  <c r="BM402" i="1"/>
  <c r="BN402" i="1"/>
  <c r="BO402" i="1"/>
  <c r="BP402" i="1"/>
  <c r="AQ403" i="1"/>
  <c r="BD403" i="1"/>
  <c r="BQ403" i="1"/>
  <c r="BR403" i="1"/>
  <c r="BS403" i="1"/>
  <c r="BT403" i="1"/>
  <c r="BU403" i="1"/>
  <c r="BV403" i="1"/>
  <c r="BK403" i="1"/>
  <c r="BL403" i="1"/>
  <c r="BM403" i="1"/>
  <c r="BN403" i="1"/>
  <c r="BO403" i="1"/>
  <c r="BP403" i="1"/>
  <c r="AQ404" i="1"/>
  <c r="BD404" i="1"/>
  <c r="BS404" i="1"/>
  <c r="BT404" i="1"/>
  <c r="BU404" i="1"/>
  <c r="BV404" i="1"/>
  <c r="BK404" i="1"/>
  <c r="BL404" i="1"/>
  <c r="BM404" i="1"/>
  <c r="BN404" i="1"/>
  <c r="BO404" i="1"/>
  <c r="BP404" i="1"/>
  <c r="BQ404" i="1"/>
  <c r="BR404" i="1"/>
  <c r="AQ405" i="1"/>
  <c r="BD405" i="1"/>
  <c r="BS405" i="1"/>
  <c r="BT405" i="1"/>
  <c r="BU405" i="1"/>
  <c r="BV405" i="1"/>
  <c r="BK405" i="1"/>
  <c r="BL405" i="1"/>
  <c r="BM405" i="1"/>
  <c r="BN405" i="1"/>
  <c r="BO405" i="1"/>
  <c r="BP405" i="1"/>
  <c r="BQ405" i="1"/>
  <c r="BR405" i="1"/>
  <c r="AQ406" i="1"/>
  <c r="BD406" i="1"/>
  <c r="BR406" i="1"/>
  <c r="BS406" i="1"/>
  <c r="BT406" i="1"/>
  <c r="BU406" i="1"/>
  <c r="BV406" i="1"/>
  <c r="BK406" i="1"/>
  <c r="BL406" i="1"/>
  <c r="BM406" i="1"/>
  <c r="BN406" i="1"/>
  <c r="BO406" i="1"/>
  <c r="BP406" i="1"/>
  <c r="BQ406" i="1"/>
  <c r="AQ407" i="1"/>
  <c r="BD407" i="1"/>
  <c r="BQ407" i="1"/>
  <c r="BR407" i="1"/>
  <c r="BS407" i="1"/>
  <c r="BT407" i="1"/>
  <c r="BU407" i="1"/>
  <c r="BV407" i="1"/>
  <c r="BK407" i="1"/>
  <c r="BL407" i="1"/>
  <c r="BM407" i="1"/>
  <c r="BN407" i="1"/>
  <c r="BO407" i="1"/>
  <c r="BP407" i="1"/>
  <c r="AQ408" i="1"/>
  <c r="BD408" i="1"/>
  <c r="BR408" i="1"/>
  <c r="BS408" i="1"/>
  <c r="BT408" i="1"/>
  <c r="BU408" i="1"/>
  <c r="BV408" i="1"/>
  <c r="BK408" i="1"/>
  <c r="BL408" i="1"/>
  <c r="BM408" i="1"/>
  <c r="BN408" i="1"/>
  <c r="BO408" i="1"/>
  <c r="BP408" i="1"/>
  <c r="BQ408" i="1"/>
  <c r="AQ409" i="1"/>
  <c r="BD409" i="1"/>
  <c r="BS409" i="1"/>
  <c r="BT409" i="1"/>
  <c r="BU409" i="1"/>
  <c r="BV409" i="1"/>
  <c r="BK409" i="1"/>
  <c r="BL409" i="1"/>
  <c r="BM409" i="1"/>
  <c r="BN409" i="1"/>
  <c r="BO409" i="1"/>
  <c r="BP409" i="1"/>
  <c r="BQ409" i="1"/>
  <c r="BR409" i="1"/>
  <c r="AQ410" i="1"/>
  <c r="BD410" i="1"/>
  <c r="BS410" i="1"/>
  <c r="BT410" i="1"/>
  <c r="BU410" i="1"/>
  <c r="BV410" i="1"/>
  <c r="BK410" i="1"/>
  <c r="BL410" i="1"/>
  <c r="BM410" i="1"/>
  <c r="BN410" i="1"/>
  <c r="BO410" i="1"/>
  <c r="BP410" i="1"/>
  <c r="BQ410" i="1"/>
  <c r="BR410" i="1"/>
  <c r="AQ411" i="1"/>
  <c r="BD411" i="1"/>
  <c r="BS411" i="1"/>
  <c r="BT411" i="1"/>
  <c r="BU411" i="1"/>
  <c r="BV411" i="1"/>
  <c r="BK411" i="1"/>
  <c r="BL411" i="1"/>
  <c r="BM411" i="1"/>
  <c r="BN411" i="1"/>
  <c r="BO411" i="1"/>
  <c r="BP411" i="1"/>
  <c r="BQ411" i="1"/>
  <c r="BR411" i="1"/>
  <c r="AQ412" i="1"/>
  <c r="BD412" i="1"/>
  <c r="BS412" i="1"/>
  <c r="BT412" i="1"/>
  <c r="BU412" i="1"/>
  <c r="BV412" i="1"/>
  <c r="BK412" i="1"/>
  <c r="BL412" i="1"/>
  <c r="BM412" i="1"/>
  <c r="BN412" i="1"/>
  <c r="BO412" i="1"/>
  <c r="BP412" i="1"/>
  <c r="BQ412" i="1"/>
  <c r="BR412" i="1"/>
  <c r="AQ413" i="1"/>
  <c r="BD413" i="1"/>
  <c r="BQ413" i="1"/>
  <c r="BR413" i="1"/>
  <c r="BS413" i="1"/>
  <c r="BT413" i="1"/>
  <c r="BU413" i="1"/>
  <c r="BV413" i="1"/>
  <c r="BK413" i="1"/>
  <c r="BL413" i="1"/>
  <c r="BM413" i="1"/>
  <c r="BN413" i="1"/>
  <c r="BO413" i="1"/>
  <c r="BP413" i="1"/>
  <c r="AQ414" i="1"/>
  <c r="BD414" i="1"/>
  <c r="BK414" i="1"/>
  <c r="BL414" i="1"/>
  <c r="BM414" i="1"/>
  <c r="BN414" i="1"/>
  <c r="BO414" i="1"/>
  <c r="BP414" i="1"/>
  <c r="AQ415" i="1"/>
  <c r="BK415" i="1"/>
  <c r="BL415" i="1"/>
  <c r="BM415" i="1"/>
  <c r="BN415" i="1"/>
  <c r="BO415" i="1"/>
  <c r="BP415" i="1"/>
  <c r="AQ416" i="1"/>
  <c r="BK416" i="1"/>
  <c r="BL416" i="1"/>
  <c r="BM416" i="1"/>
  <c r="BN416" i="1"/>
  <c r="BO416" i="1"/>
  <c r="BP416" i="1"/>
  <c r="AQ417" i="1"/>
  <c r="BD417" i="1"/>
  <c r="BK417" i="1"/>
  <c r="BL417" i="1"/>
  <c r="BM417" i="1"/>
  <c r="BN417" i="1"/>
  <c r="BO417" i="1"/>
  <c r="BP417" i="1"/>
  <c r="BQ417" i="1"/>
  <c r="BR417" i="1"/>
  <c r="BS417" i="1"/>
  <c r="BT417" i="1"/>
  <c r="BU417" i="1"/>
  <c r="BV417" i="1"/>
  <c r="AQ418" i="1"/>
  <c r="BD418" i="1"/>
  <c r="BS418" i="1"/>
  <c r="BT418" i="1"/>
  <c r="BU418" i="1"/>
  <c r="BV418" i="1"/>
  <c r="BK418" i="1"/>
  <c r="BL418" i="1"/>
  <c r="BM418" i="1"/>
  <c r="BN418" i="1"/>
  <c r="BO418" i="1"/>
  <c r="BP418" i="1"/>
  <c r="BQ418" i="1"/>
  <c r="BR418" i="1"/>
  <c r="AQ419" i="1"/>
  <c r="BD419" i="1"/>
  <c r="BS419" i="1"/>
  <c r="BT419" i="1"/>
  <c r="BU419" i="1"/>
  <c r="BV419" i="1"/>
  <c r="BK419" i="1"/>
  <c r="BL419" i="1"/>
  <c r="BM419" i="1"/>
  <c r="BN419" i="1"/>
  <c r="BO419" i="1"/>
  <c r="BP419" i="1"/>
  <c r="BQ419" i="1"/>
  <c r="BR419" i="1"/>
  <c r="AQ420" i="1"/>
  <c r="BD420" i="1"/>
  <c r="BS420" i="1"/>
  <c r="BT420" i="1"/>
  <c r="BU420" i="1"/>
  <c r="BV420" i="1"/>
  <c r="BK420" i="1"/>
  <c r="BL420" i="1"/>
  <c r="BM420" i="1"/>
  <c r="BN420" i="1"/>
  <c r="BO420" i="1"/>
  <c r="BP420" i="1"/>
  <c r="BQ420" i="1"/>
  <c r="BR420" i="1"/>
  <c r="AQ421" i="1"/>
  <c r="BD421" i="1"/>
  <c r="BS421" i="1"/>
  <c r="BT421" i="1"/>
  <c r="BU421" i="1"/>
  <c r="BV421" i="1"/>
  <c r="BK421" i="1"/>
  <c r="BL421" i="1"/>
  <c r="BM421" i="1"/>
  <c r="BN421" i="1"/>
  <c r="BO421" i="1"/>
  <c r="BP421" i="1"/>
  <c r="BQ421" i="1"/>
  <c r="BR421" i="1"/>
  <c r="AQ422" i="1"/>
  <c r="BD422" i="1"/>
  <c r="BK422" i="1"/>
  <c r="BL422" i="1"/>
  <c r="BM422" i="1"/>
  <c r="BN422" i="1"/>
  <c r="BO422" i="1"/>
  <c r="BP422" i="1"/>
  <c r="AQ423" i="1"/>
  <c r="BK423" i="1"/>
  <c r="BL423" i="1"/>
  <c r="BM423" i="1"/>
  <c r="BN423" i="1"/>
  <c r="BO423" i="1"/>
  <c r="BP423" i="1"/>
  <c r="AQ424" i="1"/>
  <c r="BK424" i="1"/>
  <c r="BL424" i="1"/>
  <c r="BM424" i="1"/>
  <c r="BN424" i="1"/>
  <c r="BO424" i="1"/>
  <c r="BP424" i="1"/>
  <c r="AQ425" i="1"/>
  <c r="BD425" i="1"/>
  <c r="BU425" i="1"/>
  <c r="BV425" i="1"/>
  <c r="BK425" i="1"/>
  <c r="BL425" i="1"/>
  <c r="BM425" i="1"/>
  <c r="BN425" i="1"/>
  <c r="BO425" i="1"/>
  <c r="BP425" i="1"/>
  <c r="BQ425" i="1"/>
  <c r="BR425" i="1"/>
  <c r="BS425" i="1"/>
  <c r="BT425" i="1"/>
  <c r="AQ426" i="1"/>
  <c r="BD426" i="1"/>
  <c r="BS426" i="1"/>
  <c r="BT426" i="1"/>
  <c r="BU426" i="1"/>
  <c r="BV426" i="1"/>
  <c r="BK426" i="1"/>
  <c r="BL426" i="1"/>
  <c r="BM426" i="1"/>
  <c r="BN426" i="1"/>
  <c r="BO426" i="1"/>
  <c r="BP426" i="1"/>
  <c r="BQ426" i="1"/>
  <c r="BR426" i="1"/>
  <c r="AQ427" i="1"/>
  <c r="BD427" i="1"/>
  <c r="BS427" i="1"/>
  <c r="BT427" i="1"/>
  <c r="BU427" i="1"/>
  <c r="BV427" i="1"/>
  <c r="BK427" i="1"/>
  <c r="BL427" i="1"/>
  <c r="BM427" i="1"/>
  <c r="BN427" i="1"/>
  <c r="BO427" i="1"/>
  <c r="BP427" i="1"/>
  <c r="BQ427" i="1"/>
  <c r="BR427" i="1"/>
  <c r="AQ428" i="1"/>
  <c r="BD428" i="1"/>
  <c r="BS428" i="1"/>
  <c r="BT428" i="1"/>
  <c r="BU428" i="1"/>
  <c r="BV428" i="1"/>
  <c r="BK428" i="1"/>
  <c r="BL428" i="1"/>
  <c r="BM428" i="1"/>
  <c r="BN428" i="1"/>
  <c r="BO428" i="1"/>
  <c r="BP428" i="1"/>
  <c r="BQ428" i="1"/>
  <c r="BR428" i="1"/>
  <c r="AQ429" i="1"/>
  <c r="BD429" i="1"/>
  <c r="BS429" i="1"/>
  <c r="BT429" i="1"/>
  <c r="BU429" i="1"/>
  <c r="BV429" i="1"/>
  <c r="BK429" i="1"/>
  <c r="BL429" i="1"/>
  <c r="BM429" i="1"/>
  <c r="BN429" i="1"/>
  <c r="BO429" i="1"/>
  <c r="BP429" i="1"/>
  <c r="BQ429" i="1"/>
  <c r="BR429" i="1"/>
  <c r="AQ430" i="1"/>
  <c r="BK430" i="1"/>
  <c r="BL430" i="1"/>
  <c r="BM430" i="1"/>
  <c r="BN430" i="1"/>
  <c r="BO430" i="1"/>
  <c r="BP430" i="1"/>
  <c r="AQ431" i="1"/>
  <c r="BK431" i="1"/>
  <c r="BL431" i="1"/>
  <c r="BM431" i="1"/>
  <c r="BN431" i="1"/>
  <c r="BO431" i="1"/>
  <c r="BP431" i="1"/>
  <c r="AQ432" i="1"/>
  <c r="BK432" i="1"/>
  <c r="BL432" i="1"/>
  <c r="BM432" i="1"/>
  <c r="BN432" i="1"/>
  <c r="BO432" i="1"/>
  <c r="BP432" i="1"/>
  <c r="AQ433" i="1"/>
  <c r="BD433" i="1"/>
  <c r="BK433" i="1"/>
  <c r="BL433" i="1"/>
  <c r="BM433" i="1"/>
  <c r="BN433" i="1"/>
  <c r="BO433" i="1"/>
  <c r="BP433" i="1"/>
  <c r="BQ433" i="1"/>
  <c r="BR433" i="1"/>
  <c r="BS433" i="1"/>
  <c r="BT433" i="1"/>
  <c r="BU433" i="1"/>
  <c r="BV433" i="1"/>
  <c r="AQ434" i="1"/>
  <c r="BD434" i="1"/>
  <c r="BS434" i="1"/>
  <c r="BT434" i="1"/>
  <c r="BU434" i="1"/>
  <c r="BV434" i="1"/>
  <c r="BK434" i="1"/>
  <c r="BL434" i="1"/>
  <c r="BM434" i="1"/>
  <c r="BN434" i="1"/>
  <c r="BO434" i="1"/>
  <c r="BP434" i="1"/>
  <c r="BQ434" i="1"/>
  <c r="BR434" i="1"/>
  <c r="AQ435" i="1"/>
  <c r="BD435" i="1"/>
  <c r="BS435" i="1"/>
  <c r="BT435" i="1"/>
  <c r="BU435" i="1"/>
  <c r="BV435" i="1"/>
  <c r="BK435" i="1"/>
  <c r="BL435" i="1"/>
  <c r="BM435" i="1"/>
  <c r="BN435" i="1"/>
  <c r="BO435" i="1"/>
  <c r="BP435" i="1"/>
  <c r="BQ435" i="1"/>
  <c r="BR435" i="1"/>
  <c r="AQ436" i="1"/>
  <c r="BD436" i="1"/>
  <c r="BS436" i="1"/>
  <c r="BT436" i="1"/>
  <c r="BU436" i="1"/>
  <c r="BV436" i="1"/>
  <c r="BK436" i="1"/>
  <c r="BL436" i="1"/>
  <c r="BM436" i="1"/>
  <c r="BN436" i="1"/>
  <c r="BO436" i="1"/>
  <c r="BP436" i="1"/>
  <c r="BQ436" i="1"/>
  <c r="BR436" i="1"/>
  <c r="AQ437" i="1"/>
  <c r="BD437" i="1"/>
  <c r="BT437" i="1"/>
  <c r="BU437" i="1"/>
  <c r="BV437" i="1"/>
  <c r="BK437" i="1"/>
  <c r="BL437" i="1"/>
  <c r="BM437" i="1"/>
  <c r="BN437" i="1"/>
  <c r="BO437" i="1"/>
  <c r="BP437" i="1"/>
  <c r="BQ437" i="1"/>
  <c r="BR437" i="1"/>
  <c r="BS437" i="1"/>
  <c r="AQ438" i="1"/>
  <c r="BK438" i="1"/>
  <c r="BL438" i="1"/>
  <c r="BM438" i="1"/>
  <c r="BN438" i="1"/>
  <c r="BO438" i="1"/>
  <c r="BP438" i="1"/>
  <c r="AQ439" i="1"/>
  <c r="BK439" i="1"/>
  <c r="BL439" i="1"/>
  <c r="BM439" i="1"/>
  <c r="BN439" i="1"/>
  <c r="BO439" i="1"/>
  <c r="BP439" i="1"/>
  <c r="AQ440" i="1"/>
  <c r="BK440" i="1"/>
  <c r="BL440" i="1"/>
  <c r="BM440" i="1"/>
  <c r="BN440" i="1"/>
  <c r="BO440" i="1"/>
  <c r="BP440" i="1"/>
  <c r="AQ441" i="1"/>
  <c r="BD441" i="1"/>
  <c r="BK441" i="1"/>
  <c r="BL441" i="1"/>
  <c r="BM441" i="1"/>
  <c r="BN441" i="1"/>
  <c r="BO441" i="1"/>
  <c r="BP441" i="1"/>
  <c r="BQ441" i="1"/>
  <c r="BR441" i="1"/>
  <c r="BS441" i="1"/>
  <c r="BT441" i="1"/>
  <c r="BU441" i="1"/>
  <c r="BV441" i="1"/>
  <c r="AQ442" i="1"/>
  <c r="BD442" i="1"/>
  <c r="BS442" i="1"/>
  <c r="BT442" i="1"/>
  <c r="BU442" i="1"/>
  <c r="BV442" i="1"/>
  <c r="BK442" i="1"/>
  <c r="BL442" i="1"/>
  <c r="BM442" i="1"/>
  <c r="BN442" i="1"/>
  <c r="BO442" i="1"/>
  <c r="BP442" i="1"/>
  <c r="BQ442" i="1"/>
  <c r="BR442" i="1"/>
  <c r="AQ443" i="1"/>
  <c r="BD443" i="1"/>
  <c r="BT443" i="1"/>
  <c r="BU443" i="1"/>
  <c r="BV443" i="1"/>
  <c r="BK443" i="1"/>
  <c r="BL443" i="1"/>
  <c r="BM443" i="1"/>
  <c r="BN443" i="1"/>
  <c r="BO443" i="1"/>
  <c r="BP443" i="1"/>
  <c r="BQ443" i="1"/>
  <c r="BR443" i="1"/>
  <c r="BS443" i="1"/>
  <c r="AQ444" i="1"/>
  <c r="BD444" i="1"/>
  <c r="BS444" i="1"/>
  <c r="BT444" i="1"/>
  <c r="BU444" i="1"/>
  <c r="BV444" i="1"/>
  <c r="BK444" i="1"/>
  <c r="BL444" i="1"/>
  <c r="BM444" i="1"/>
  <c r="BN444" i="1"/>
  <c r="BO444" i="1"/>
  <c r="BP444" i="1"/>
  <c r="BQ444" i="1"/>
  <c r="BR444" i="1"/>
  <c r="AQ445" i="1"/>
  <c r="BD445" i="1"/>
  <c r="BS445" i="1"/>
  <c r="BT445" i="1"/>
  <c r="BU445" i="1"/>
  <c r="BV445" i="1"/>
  <c r="BK445" i="1"/>
  <c r="BL445" i="1"/>
  <c r="BM445" i="1"/>
  <c r="BN445" i="1"/>
  <c r="BO445" i="1"/>
  <c r="BP445" i="1"/>
  <c r="BQ445" i="1"/>
  <c r="BR445" i="1"/>
  <c r="AQ446" i="1"/>
  <c r="BK446" i="1"/>
  <c r="BL446" i="1"/>
  <c r="BM446" i="1"/>
  <c r="BN446" i="1"/>
  <c r="BO446" i="1"/>
  <c r="BP446" i="1"/>
  <c r="AQ447" i="1"/>
  <c r="BK447" i="1"/>
  <c r="BL447" i="1"/>
  <c r="BM447" i="1"/>
  <c r="BN447" i="1"/>
  <c r="BO447" i="1"/>
  <c r="BP447" i="1"/>
  <c r="AQ448" i="1"/>
  <c r="BK448" i="1"/>
  <c r="BL448" i="1"/>
  <c r="BM448" i="1"/>
  <c r="BN448" i="1"/>
  <c r="BO448" i="1"/>
  <c r="BP448" i="1"/>
  <c r="AQ449" i="1"/>
  <c r="BD449" i="1"/>
  <c r="BS449" i="1"/>
  <c r="BT449" i="1"/>
  <c r="BU449" i="1"/>
  <c r="BV449" i="1"/>
  <c r="BK449" i="1"/>
  <c r="BL449" i="1"/>
  <c r="BM449" i="1"/>
  <c r="BN449" i="1"/>
  <c r="BO449" i="1"/>
  <c r="BP449" i="1"/>
  <c r="BQ449" i="1"/>
  <c r="BR449" i="1"/>
  <c r="AQ450" i="1"/>
  <c r="BD450" i="1"/>
  <c r="BS450" i="1"/>
  <c r="BT450" i="1"/>
  <c r="BU450" i="1"/>
  <c r="BV450" i="1"/>
  <c r="BK450" i="1"/>
  <c r="BL450" i="1"/>
  <c r="BM450" i="1"/>
  <c r="BN450" i="1"/>
  <c r="BO450" i="1"/>
  <c r="BP450" i="1"/>
  <c r="BQ450" i="1"/>
  <c r="BR450" i="1"/>
  <c r="AQ451" i="1"/>
  <c r="BD451" i="1"/>
  <c r="BS451" i="1"/>
  <c r="BT451" i="1"/>
  <c r="BU451" i="1"/>
  <c r="BV451" i="1"/>
  <c r="BK451" i="1"/>
  <c r="BL451" i="1"/>
  <c r="BM451" i="1"/>
  <c r="BN451" i="1"/>
  <c r="BO451" i="1"/>
  <c r="BP451" i="1"/>
  <c r="BQ451" i="1"/>
  <c r="BR451" i="1"/>
  <c r="AQ452" i="1"/>
  <c r="BD452" i="1"/>
  <c r="BQ452" i="1"/>
  <c r="BR452" i="1"/>
  <c r="BS452" i="1"/>
  <c r="BT452" i="1"/>
  <c r="BU452" i="1"/>
  <c r="BV452" i="1"/>
  <c r="BK452" i="1"/>
  <c r="BL452" i="1"/>
  <c r="BM452" i="1"/>
  <c r="BN452" i="1"/>
  <c r="BO452" i="1"/>
  <c r="BP452" i="1"/>
  <c r="AQ453" i="1"/>
  <c r="BD453" i="1"/>
  <c r="BS453" i="1"/>
  <c r="BT453" i="1"/>
  <c r="BU453" i="1"/>
  <c r="BV453" i="1"/>
  <c r="BK453" i="1"/>
  <c r="BL453" i="1"/>
  <c r="BM453" i="1"/>
  <c r="BN453" i="1"/>
  <c r="BO453" i="1"/>
  <c r="BP453" i="1"/>
  <c r="BQ453" i="1"/>
  <c r="BR453" i="1"/>
  <c r="AQ454" i="1"/>
  <c r="BK454" i="1"/>
  <c r="BL454" i="1"/>
  <c r="BM454" i="1"/>
  <c r="BN454" i="1"/>
  <c r="BO454" i="1"/>
  <c r="BP454" i="1"/>
  <c r="AQ455" i="1"/>
  <c r="BK455" i="1"/>
  <c r="BL455" i="1"/>
  <c r="BM455" i="1"/>
  <c r="BN455" i="1"/>
  <c r="BO455" i="1"/>
  <c r="BP455" i="1"/>
  <c r="AQ456" i="1"/>
  <c r="BK456" i="1"/>
  <c r="BL456" i="1"/>
  <c r="BM456" i="1"/>
  <c r="BN456" i="1"/>
  <c r="BO456" i="1"/>
  <c r="BP456" i="1"/>
  <c r="AQ457" i="1"/>
  <c r="BD457" i="1"/>
  <c r="BS457" i="1"/>
  <c r="BT457" i="1"/>
  <c r="BV457" i="1"/>
  <c r="BK457" i="1"/>
  <c r="BL457" i="1"/>
  <c r="BM457" i="1"/>
  <c r="BN457" i="1"/>
  <c r="BO457" i="1"/>
  <c r="BP457" i="1"/>
  <c r="BQ457" i="1"/>
  <c r="BR457" i="1"/>
  <c r="BU457" i="1"/>
  <c r="AQ458" i="1"/>
  <c r="BD458" i="1"/>
  <c r="BS458" i="1"/>
  <c r="BT458" i="1"/>
  <c r="BU458" i="1"/>
  <c r="BV458" i="1"/>
  <c r="BK458" i="1"/>
  <c r="BL458" i="1"/>
  <c r="BM458" i="1"/>
  <c r="BN458" i="1"/>
  <c r="BO458" i="1"/>
  <c r="BP458" i="1"/>
  <c r="BQ458" i="1"/>
  <c r="BR458" i="1"/>
  <c r="AQ459" i="1"/>
  <c r="BD459" i="1"/>
  <c r="BS459" i="1"/>
  <c r="BT459" i="1"/>
  <c r="BU459" i="1"/>
  <c r="BV459" i="1"/>
  <c r="BK459" i="1"/>
  <c r="BL459" i="1"/>
  <c r="BM459" i="1"/>
  <c r="BN459" i="1"/>
  <c r="BO459" i="1"/>
  <c r="BP459" i="1"/>
  <c r="BQ459" i="1"/>
  <c r="BR459" i="1"/>
  <c r="AQ460" i="1"/>
  <c r="BD460" i="1"/>
  <c r="BQ460" i="1"/>
  <c r="BR460" i="1"/>
  <c r="BS460" i="1"/>
  <c r="BT460" i="1"/>
  <c r="BU460" i="1"/>
  <c r="BV460" i="1"/>
  <c r="BK460" i="1"/>
  <c r="BL460" i="1"/>
  <c r="BM460" i="1"/>
  <c r="BN460" i="1"/>
  <c r="BO460" i="1"/>
  <c r="BP460" i="1"/>
  <c r="AQ461" i="1"/>
  <c r="BK461" i="1"/>
  <c r="BL461" i="1"/>
  <c r="BM461" i="1"/>
  <c r="BN461" i="1"/>
  <c r="BO461" i="1"/>
  <c r="BP461" i="1"/>
  <c r="AQ462" i="1"/>
  <c r="BK462" i="1"/>
  <c r="BL462" i="1"/>
  <c r="BM462" i="1"/>
  <c r="BN462" i="1"/>
  <c r="BO462" i="1"/>
  <c r="BP462" i="1"/>
  <c r="AQ463" i="1"/>
  <c r="BK463" i="1"/>
  <c r="BL463" i="1"/>
  <c r="BM463" i="1"/>
  <c r="BN463" i="1"/>
  <c r="BO463" i="1"/>
  <c r="BP463" i="1"/>
  <c r="AQ464" i="1"/>
  <c r="BD464" i="1"/>
  <c r="BS464" i="1"/>
  <c r="BT464" i="1"/>
  <c r="BU464" i="1"/>
  <c r="BV464" i="1"/>
  <c r="BK464" i="1"/>
  <c r="BL464" i="1"/>
  <c r="BM464" i="1"/>
  <c r="BN464" i="1"/>
  <c r="BO464" i="1"/>
  <c r="BP464" i="1"/>
  <c r="BQ464" i="1"/>
  <c r="BR464" i="1"/>
  <c r="AQ465" i="1"/>
  <c r="BD465" i="1"/>
  <c r="BR465" i="1"/>
  <c r="BS465" i="1"/>
  <c r="BT465" i="1"/>
  <c r="BU465" i="1"/>
  <c r="BV465" i="1"/>
  <c r="BK465" i="1"/>
  <c r="BL465" i="1"/>
  <c r="BM465" i="1"/>
  <c r="BN465" i="1"/>
  <c r="BO465" i="1"/>
  <c r="BP465" i="1"/>
  <c r="BQ465" i="1"/>
  <c r="AQ466" i="1"/>
  <c r="BD466" i="1"/>
  <c r="BS466" i="1"/>
  <c r="BT466" i="1"/>
  <c r="BU466" i="1"/>
  <c r="BV466" i="1"/>
  <c r="BK466" i="1"/>
  <c r="BL466" i="1"/>
  <c r="BM466" i="1"/>
  <c r="BN466" i="1"/>
  <c r="BO466" i="1"/>
  <c r="BP466" i="1"/>
  <c r="BQ466" i="1"/>
  <c r="BR466" i="1"/>
  <c r="AQ467" i="1"/>
  <c r="BD467" i="1"/>
  <c r="BS467" i="1"/>
  <c r="BT467" i="1"/>
  <c r="BU467" i="1"/>
  <c r="BV467" i="1"/>
  <c r="BK467" i="1"/>
  <c r="BL467" i="1"/>
  <c r="BM467" i="1"/>
  <c r="BN467" i="1"/>
  <c r="BO467" i="1"/>
  <c r="BP467" i="1"/>
  <c r="BQ467" i="1"/>
  <c r="BR467" i="1"/>
  <c r="AQ468" i="1"/>
  <c r="BK468" i="1"/>
  <c r="BL468" i="1"/>
  <c r="BM468" i="1"/>
  <c r="BN468" i="1"/>
  <c r="BO468" i="1"/>
  <c r="BP468" i="1"/>
  <c r="AQ469" i="1"/>
  <c r="BK469" i="1"/>
  <c r="BL469" i="1"/>
  <c r="BM469" i="1"/>
  <c r="BN469" i="1"/>
  <c r="BO469" i="1"/>
  <c r="BP469" i="1"/>
  <c r="AQ470" i="1"/>
  <c r="BK470" i="1"/>
  <c r="BL470" i="1"/>
  <c r="BM470" i="1"/>
  <c r="BN470" i="1"/>
  <c r="BO470" i="1"/>
  <c r="BP470" i="1"/>
  <c r="AQ471" i="1"/>
  <c r="BD471" i="1"/>
  <c r="BQ471" i="1"/>
  <c r="BR471" i="1"/>
  <c r="BS471" i="1"/>
  <c r="BT471" i="1"/>
  <c r="BU471" i="1"/>
  <c r="BV471" i="1"/>
  <c r="BK471" i="1"/>
  <c r="BL471" i="1"/>
  <c r="BM471" i="1"/>
  <c r="BN471" i="1"/>
  <c r="BO471" i="1"/>
  <c r="BP471" i="1"/>
  <c r="AQ472" i="1"/>
  <c r="BD472" i="1"/>
  <c r="BQ472" i="1"/>
  <c r="BR472" i="1"/>
  <c r="BS472" i="1"/>
  <c r="BT472" i="1"/>
  <c r="BU472" i="1"/>
  <c r="BV472" i="1"/>
  <c r="BK472" i="1"/>
  <c r="BL472" i="1"/>
  <c r="BM472" i="1"/>
  <c r="BN472" i="1"/>
  <c r="BO472" i="1"/>
  <c r="BP472" i="1"/>
  <c r="AQ473" i="1"/>
  <c r="BD473" i="1"/>
  <c r="BS473" i="1"/>
  <c r="BT473" i="1"/>
  <c r="BU473" i="1"/>
  <c r="BV473" i="1"/>
  <c r="BK473" i="1"/>
  <c r="BL473" i="1"/>
  <c r="BM473" i="1"/>
  <c r="BN473" i="1"/>
  <c r="BO473" i="1"/>
  <c r="BP473" i="1"/>
  <c r="BQ473" i="1"/>
  <c r="BR473" i="1"/>
  <c r="AQ474" i="1"/>
  <c r="BD474" i="1"/>
  <c r="BS474" i="1"/>
  <c r="BT474" i="1"/>
  <c r="BU474" i="1"/>
  <c r="BV474" i="1"/>
  <c r="BK474" i="1"/>
  <c r="BL474" i="1"/>
  <c r="BM474" i="1"/>
  <c r="BN474" i="1"/>
  <c r="BO474" i="1"/>
  <c r="BP474" i="1"/>
  <c r="BQ474" i="1"/>
  <c r="BR474" i="1"/>
  <c r="AQ475" i="1"/>
  <c r="BD475" i="1"/>
  <c r="BU475" i="1"/>
  <c r="BV475" i="1"/>
  <c r="BK475" i="1"/>
  <c r="BL475" i="1"/>
  <c r="BM475" i="1"/>
  <c r="BN475" i="1"/>
  <c r="BO475" i="1"/>
  <c r="BP475" i="1"/>
  <c r="BQ475" i="1"/>
  <c r="BR475" i="1"/>
  <c r="BS475" i="1"/>
  <c r="BT475" i="1"/>
  <c r="AQ476" i="1"/>
  <c r="BK476" i="1"/>
  <c r="BL476" i="1"/>
  <c r="BM476" i="1"/>
  <c r="BN476" i="1"/>
  <c r="BO476" i="1"/>
  <c r="BP476" i="1"/>
  <c r="AQ477" i="1"/>
  <c r="BD477" i="1"/>
  <c r="BK477" i="1"/>
  <c r="BL477" i="1"/>
  <c r="BM477" i="1"/>
  <c r="BN477" i="1"/>
  <c r="BO477" i="1"/>
  <c r="BP477" i="1"/>
  <c r="AQ478" i="1"/>
  <c r="BD478" i="1"/>
  <c r="BS478" i="1"/>
  <c r="BT478" i="1"/>
  <c r="BU478" i="1"/>
  <c r="BV478" i="1"/>
  <c r="BK478" i="1"/>
  <c r="BL478" i="1"/>
  <c r="BM478" i="1"/>
  <c r="BN478" i="1"/>
  <c r="BO478" i="1"/>
  <c r="BP478" i="1"/>
  <c r="BQ478" i="1"/>
  <c r="BR478" i="1"/>
  <c r="AQ479" i="1"/>
  <c r="BD479" i="1"/>
  <c r="BS479" i="1"/>
  <c r="BT479" i="1"/>
  <c r="BU479" i="1"/>
  <c r="BV479" i="1"/>
  <c r="BK479" i="1"/>
  <c r="BL479" i="1"/>
  <c r="BM479" i="1"/>
  <c r="BN479" i="1"/>
  <c r="BO479" i="1"/>
  <c r="BP479" i="1"/>
  <c r="BQ479" i="1"/>
  <c r="BR479" i="1"/>
  <c r="AQ480" i="1"/>
  <c r="BK480" i="1"/>
  <c r="BL480" i="1"/>
  <c r="BM480" i="1"/>
  <c r="BN480" i="1"/>
  <c r="BO480" i="1"/>
  <c r="BP480" i="1"/>
  <c r="AQ481" i="1"/>
  <c r="BK481" i="1"/>
  <c r="BL481" i="1"/>
  <c r="BM481" i="1"/>
  <c r="BN481" i="1"/>
  <c r="BO481" i="1"/>
  <c r="BP481" i="1"/>
  <c r="AQ482" i="1"/>
  <c r="BK482" i="1"/>
  <c r="BL482" i="1"/>
  <c r="BM482" i="1"/>
  <c r="BN482" i="1"/>
  <c r="BO482" i="1"/>
  <c r="BP482" i="1"/>
  <c r="AQ483" i="1"/>
  <c r="BD483" i="1"/>
  <c r="BS483" i="1"/>
  <c r="BT483" i="1"/>
  <c r="BU483" i="1"/>
  <c r="BV483" i="1"/>
  <c r="BK483" i="1"/>
  <c r="BL483" i="1"/>
  <c r="BM483" i="1"/>
  <c r="BN483" i="1"/>
  <c r="BO483" i="1"/>
  <c r="BP483" i="1"/>
  <c r="BQ483" i="1"/>
  <c r="BR483" i="1"/>
  <c r="AQ484" i="1"/>
  <c r="BD484" i="1"/>
  <c r="BS484" i="1"/>
  <c r="BT484" i="1"/>
  <c r="BU484" i="1"/>
  <c r="BV484" i="1"/>
  <c r="BK484" i="1"/>
  <c r="BL484" i="1"/>
  <c r="BM484" i="1"/>
  <c r="BN484" i="1"/>
  <c r="BO484" i="1"/>
  <c r="BP484" i="1"/>
  <c r="BQ484" i="1"/>
  <c r="BR484" i="1"/>
  <c r="AQ485" i="1"/>
  <c r="BD485" i="1"/>
  <c r="BS485" i="1"/>
  <c r="BT485" i="1"/>
  <c r="BU485" i="1"/>
  <c r="BV485" i="1"/>
  <c r="BK485" i="1"/>
  <c r="BL485" i="1"/>
  <c r="BM485" i="1"/>
  <c r="BN485" i="1"/>
  <c r="BO485" i="1"/>
  <c r="BP485" i="1"/>
  <c r="BQ485" i="1"/>
  <c r="BR485" i="1"/>
  <c r="AQ486" i="1"/>
  <c r="BD486" i="1"/>
  <c r="BS486" i="1"/>
  <c r="BT486" i="1"/>
  <c r="BU486" i="1"/>
  <c r="BV486" i="1"/>
  <c r="BK486" i="1"/>
  <c r="BL486" i="1"/>
  <c r="BM486" i="1"/>
  <c r="BN486" i="1"/>
  <c r="BO486" i="1"/>
  <c r="BP486" i="1"/>
  <c r="BQ486" i="1"/>
  <c r="BR486" i="1"/>
  <c r="AQ487" i="1"/>
  <c r="BK487" i="1"/>
  <c r="BL487" i="1"/>
  <c r="BM487" i="1"/>
  <c r="BN487" i="1"/>
  <c r="BO487" i="1"/>
  <c r="BP487" i="1"/>
  <c r="AQ488" i="1"/>
  <c r="BK488" i="1"/>
  <c r="BL488" i="1"/>
  <c r="BM488" i="1"/>
  <c r="BN488" i="1"/>
  <c r="BO488" i="1"/>
  <c r="BP488" i="1"/>
  <c r="AQ489" i="1"/>
  <c r="BK489" i="1"/>
  <c r="BL489" i="1"/>
  <c r="BM489" i="1"/>
  <c r="BN489" i="1"/>
  <c r="BO489" i="1"/>
  <c r="BP489" i="1"/>
  <c r="AQ490" i="1"/>
  <c r="BD490" i="1"/>
  <c r="BS490" i="1"/>
  <c r="BT490" i="1"/>
  <c r="BU490" i="1"/>
  <c r="BV490" i="1"/>
  <c r="BK490" i="1"/>
  <c r="BL490" i="1"/>
  <c r="BM490" i="1"/>
  <c r="BN490" i="1"/>
  <c r="BO490" i="1"/>
  <c r="BP490" i="1"/>
  <c r="BQ490" i="1"/>
  <c r="BR490" i="1"/>
  <c r="AQ491" i="1"/>
  <c r="BD491" i="1"/>
  <c r="BS491" i="1"/>
  <c r="BT491" i="1"/>
  <c r="BU491" i="1"/>
  <c r="BV491" i="1"/>
  <c r="BK491" i="1"/>
  <c r="BL491" i="1"/>
  <c r="BM491" i="1"/>
  <c r="BN491" i="1"/>
  <c r="BO491" i="1"/>
  <c r="BP491" i="1"/>
  <c r="BQ491" i="1"/>
  <c r="BR491" i="1"/>
  <c r="AQ492" i="1"/>
  <c r="BD492" i="1"/>
  <c r="BK492" i="1"/>
  <c r="BL492" i="1"/>
  <c r="BM492" i="1"/>
  <c r="BN492" i="1"/>
  <c r="BO492" i="1"/>
  <c r="BP492" i="1"/>
  <c r="BQ492" i="1"/>
  <c r="BR492" i="1"/>
  <c r="BS492" i="1"/>
  <c r="BT492" i="1"/>
  <c r="BU492" i="1"/>
  <c r="BV492" i="1"/>
  <c r="AQ493" i="1"/>
  <c r="BD493" i="1"/>
  <c r="BT493" i="1"/>
  <c r="BU493" i="1"/>
  <c r="BV493" i="1"/>
  <c r="BK493" i="1"/>
  <c r="BL493" i="1"/>
  <c r="BM493" i="1"/>
  <c r="BN493" i="1"/>
  <c r="BO493" i="1"/>
  <c r="BP493" i="1"/>
  <c r="BQ493" i="1"/>
  <c r="BR493" i="1"/>
  <c r="BS493" i="1"/>
  <c r="AQ494" i="1"/>
  <c r="BD494" i="1"/>
  <c r="BQ494" i="1"/>
  <c r="BR494" i="1"/>
  <c r="BS494" i="1"/>
  <c r="BT494" i="1"/>
  <c r="BU494" i="1"/>
  <c r="BV494" i="1"/>
  <c r="BK494" i="1"/>
  <c r="BL494" i="1"/>
  <c r="BM494" i="1"/>
  <c r="BN494" i="1"/>
  <c r="BO494" i="1"/>
  <c r="BP494" i="1"/>
  <c r="AQ495" i="1"/>
  <c r="BK495" i="1"/>
  <c r="BL495" i="1"/>
  <c r="BM495" i="1"/>
  <c r="BN495" i="1"/>
  <c r="BO495" i="1"/>
  <c r="BP495" i="1"/>
  <c r="AQ496" i="1"/>
  <c r="BK496" i="1"/>
  <c r="BL496" i="1"/>
  <c r="BM496" i="1"/>
  <c r="BN496" i="1"/>
  <c r="BO496" i="1"/>
  <c r="BP496" i="1"/>
  <c r="AQ497" i="1"/>
  <c r="BK497" i="1"/>
  <c r="BL497" i="1"/>
  <c r="BM497" i="1"/>
  <c r="BN497" i="1"/>
  <c r="BO497" i="1"/>
  <c r="BP497" i="1"/>
  <c r="AQ498" i="1"/>
  <c r="BD498" i="1"/>
  <c r="BK498" i="1"/>
  <c r="BL498" i="1"/>
  <c r="BM498" i="1"/>
  <c r="BN498" i="1"/>
  <c r="BO498" i="1"/>
  <c r="BP498" i="1"/>
  <c r="BQ498" i="1"/>
  <c r="BR498" i="1"/>
  <c r="BS498" i="1"/>
  <c r="BT498" i="1"/>
  <c r="BU498" i="1"/>
  <c r="BV498" i="1"/>
  <c r="AQ499" i="1"/>
  <c r="BD499" i="1"/>
  <c r="BS499" i="1"/>
  <c r="BT499" i="1"/>
  <c r="BU499" i="1"/>
  <c r="BV499" i="1"/>
  <c r="BK499" i="1"/>
  <c r="BL499" i="1"/>
  <c r="BM499" i="1"/>
  <c r="BN499" i="1"/>
  <c r="BO499" i="1"/>
  <c r="BP499" i="1"/>
  <c r="BQ499" i="1"/>
  <c r="BR499" i="1"/>
  <c r="AQ500" i="1"/>
  <c r="BD500" i="1"/>
  <c r="BS500" i="1"/>
  <c r="BT500" i="1"/>
  <c r="BU500" i="1"/>
  <c r="BV500" i="1"/>
  <c r="BK500" i="1"/>
  <c r="BL500" i="1"/>
  <c r="BM500" i="1"/>
  <c r="BN500" i="1"/>
  <c r="BO500" i="1"/>
  <c r="BP500" i="1"/>
  <c r="BQ500" i="1"/>
  <c r="BR500" i="1"/>
  <c r="AQ501" i="1"/>
  <c r="BK501" i="1"/>
  <c r="BL501" i="1"/>
  <c r="BM501" i="1"/>
  <c r="BN501" i="1"/>
  <c r="BO501" i="1"/>
  <c r="BP501" i="1"/>
  <c r="AQ502" i="1"/>
  <c r="BK502" i="1"/>
  <c r="BL502" i="1"/>
  <c r="BM502" i="1"/>
  <c r="BN502" i="1"/>
  <c r="BO502" i="1"/>
  <c r="BP502" i="1"/>
  <c r="AQ503" i="1"/>
  <c r="BK503" i="1"/>
  <c r="BL503" i="1"/>
  <c r="BM503" i="1"/>
  <c r="BN503" i="1"/>
  <c r="BO503" i="1"/>
  <c r="BP503" i="1"/>
  <c r="AQ504" i="1"/>
  <c r="BD504" i="1"/>
  <c r="BR504" i="1"/>
  <c r="BS504" i="1"/>
  <c r="BT504" i="1"/>
  <c r="BU504" i="1"/>
  <c r="BV504" i="1"/>
  <c r="BK504" i="1"/>
  <c r="BL504" i="1"/>
  <c r="BM504" i="1"/>
  <c r="BN504" i="1"/>
  <c r="BO504" i="1"/>
  <c r="BP504" i="1"/>
  <c r="BQ504" i="1"/>
  <c r="AQ505" i="1"/>
  <c r="BD505" i="1"/>
  <c r="BS505" i="1"/>
  <c r="BU505" i="1"/>
  <c r="BV505" i="1"/>
  <c r="BK505" i="1"/>
  <c r="BL505" i="1"/>
  <c r="BM505" i="1"/>
  <c r="BN505" i="1"/>
  <c r="BO505" i="1"/>
  <c r="BP505" i="1"/>
  <c r="BQ505" i="1"/>
  <c r="BR505" i="1"/>
  <c r="BT505" i="1"/>
  <c r="AQ506" i="1"/>
  <c r="BD506" i="1"/>
  <c r="BS506" i="1"/>
  <c r="BT506" i="1"/>
  <c r="BU506" i="1"/>
  <c r="BV506" i="1"/>
  <c r="BK506" i="1"/>
  <c r="BL506" i="1"/>
  <c r="BM506" i="1"/>
  <c r="BN506" i="1"/>
  <c r="BO506" i="1"/>
  <c r="BP506" i="1"/>
  <c r="BQ506" i="1"/>
  <c r="BR506" i="1"/>
  <c r="AQ507" i="1"/>
  <c r="BD507" i="1"/>
  <c r="BK507" i="1"/>
  <c r="BL507" i="1"/>
  <c r="BM507" i="1"/>
  <c r="BN507" i="1"/>
  <c r="BO507" i="1"/>
  <c r="BP507" i="1"/>
  <c r="AQ508" i="1"/>
  <c r="BK508" i="1"/>
  <c r="BL508" i="1"/>
  <c r="BM508" i="1"/>
  <c r="BN508" i="1"/>
  <c r="BO508" i="1"/>
  <c r="BP508" i="1"/>
  <c r="AQ509" i="1"/>
  <c r="BD509" i="1"/>
  <c r="BS509" i="1"/>
  <c r="BT509" i="1"/>
  <c r="BU509" i="1"/>
  <c r="BV509" i="1"/>
  <c r="BK509" i="1"/>
  <c r="BL509" i="1"/>
  <c r="BM509" i="1"/>
  <c r="BN509" i="1"/>
  <c r="BO509" i="1"/>
  <c r="BP509" i="1"/>
  <c r="BQ509" i="1"/>
  <c r="BR509" i="1"/>
  <c r="AQ510" i="1"/>
  <c r="BD510" i="1"/>
  <c r="BS510" i="1"/>
  <c r="BT510" i="1"/>
  <c r="BU510" i="1"/>
  <c r="BV510" i="1"/>
  <c r="BK510" i="1"/>
  <c r="BL510" i="1"/>
  <c r="BM510" i="1"/>
  <c r="BN510" i="1"/>
  <c r="BO510" i="1"/>
  <c r="BP510" i="1"/>
  <c r="BQ510" i="1"/>
  <c r="BR510" i="1"/>
  <c r="AQ511" i="1"/>
  <c r="BD511" i="1"/>
  <c r="BS511" i="1"/>
  <c r="BT511" i="1"/>
  <c r="BU511" i="1"/>
  <c r="BV511" i="1"/>
  <c r="BK511" i="1"/>
  <c r="BL511" i="1"/>
  <c r="BM511" i="1"/>
  <c r="BN511" i="1"/>
  <c r="BO511" i="1"/>
  <c r="BP511" i="1"/>
  <c r="BQ511" i="1"/>
  <c r="BR511" i="1"/>
  <c r="AQ512" i="1"/>
  <c r="BD512" i="1"/>
  <c r="BK512" i="1"/>
  <c r="BL512" i="1"/>
  <c r="BM512" i="1"/>
  <c r="BN512" i="1"/>
  <c r="BO512" i="1"/>
  <c r="BP512" i="1"/>
  <c r="BQ512" i="1"/>
  <c r="BR512" i="1"/>
  <c r="BS512" i="1"/>
  <c r="BT512" i="1"/>
  <c r="BU512" i="1"/>
  <c r="BV512" i="1"/>
  <c r="AQ513" i="1"/>
  <c r="BD513" i="1"/>
  <c r="BS513" i="1"/>
  <c r="BT513" i="1"/>
  <c r="BU513" i="1"/>
  <c r="BV513" i="1"/>
  <c r="BK513" i="1"/>
  <c r="BL513" i="1"/>
  <c r="BM513" i="1"/>
  <c r="BN513" i="1"/>
  <c r="BO513" i="1"/>
  <c r="BP513" i="1"/>
  <c r="BQ513" i="1"/>
  <c r="BR513" i="1"/>
  <c r="AQ514" i="1"/>
  <c r="BD514" i="1"/>
  <c r="BK514" i="1"/>
  <c r="BL514" i="1"/>
  <c r="BM514" i="1"/>
  <c r="BN514" i="1"/>
  <c r="BO514" i="1"/>
  <c r="BP514" i="1"/>
  <c r="AQ515" i="1"/>
  <c r="BK515" i="1"/>
  <c r="BL515" i="1"/>
  <c r="BM515" i="1"/>
  <c r="BN515" i="1"/>
  <c r="BO515" i="1"/>
  <c r="BP515" i="1"/>
  <c r="AQ516" i="1"/>
  <c r="BK516" i="1"/>
  <c r="BL516" i="1"/>
  <c r="BM516" i="1"/>
  <c r="BN516" i="1"/>
  <c r="BO516" i="1"/>
  <c r="BP516" i="1"/>
  <c r="AQ517" i="1"/>
  <c r="BK517" i="1"/>
  <c r="BL517" i="1"/>
  <c r="BM517" i="1"/>
  <c r="BN517" i="1"/>
  <c r="BO517" i="1"/>
  <c r="BP517" i="1"/>
  <c r="AQ518" i="1"/>
  <c r="BD518" i="1"/>
  <c r="BS518" i="1"/>
  <c r="BT518" i="1"/>
  <c r="BU518" i="1"/>
  <c r="BV518" i="1"/>
  <c r="BK518" i="1"/>
  <c r="BL518" i="1"/>
  <c r="BM518" i="1"/>
  <c r="BN518" i="1"/>
  <c r="BO518" i="1"/>
  <c r="BP518" i="1"/>
  <c r="BQ518" i="1"/>
  <c r="BR518" i="1"/>
  <c r="AQ519" i="1"/>
  <c r="BK519" i="1"/>
  <c r="BL519" i="1"/>
  <c r="BM519" i="1"/>
  <c r="BN519" i="1"/>
  <c r="BO519" i="1"/>
  <c r="BP519" i="1"/>
  <c r="AQ520" i="1"/>
  <c r="BK520" i="1"/>
  <c r="BL520" i="1"/>
  <c r="BM520" i="1"/>
  <c r="BN520" i="1"/>
  <c r="BO520" i="1"/>
  <c r="BP520" i="1"/>
  <c r="AQ521" i="1"/>
  <c r="BD521" i="1"/>
  <c r="BS521" i="1"/>
  <c r="BT521" i="1"/>
  <c r="BU521" i="1"/>
  <c r="BV521" i="1"/>
  <c r="BK521" i="1"/>
  <c r="BL521" i="1"/>
  <c r="BM521" i="1"/>
  <c r="BN521" i="1"/>
  <c r="BO521" i="1"/>
  <c r="BP521" i="1"/>
  <c r="BQ521" i="1"/>
  <c r="BR521" i="1"/>
  <c r="AQ522" i="1"/>
  <c r="BD522" i="1"/>
  <c r="BS522" i="1"/>
  <c r="BT522" i="1"/>
  <c r="BU522" i="1"/>
  <c r="BV522" i="1"/>
  <c r="BK522" i="1"/>
  <c r="BL522" i="1"/>
  <c r="BM522" i="1"/>
  <c r="BN522" i="1"/>
  <c r="BO522" i="1"/>
  <c r="BP522" i="1"/>
  <c r="BQ522" i="1"/>
  <c r="BR522" i="1"/>
  <c r="AQ523" i="1"/>
  <c r="BD523" i="1"/>
  <c r="BS523" i="1"/>
  <c r="BT523" i="1"/>
  <c r="BU523" i="1"/>
  <c r="BV523" i="1"/>
  <c r="BK523" i="1"/>
  <c r="BL523" i="1"/>
  <c r="BM523" i="1"/>
  <c r="BN523" i="1"/>
  <c r="BO523" i="1"/>
  <c r="BP523" i="1"/>
  <c r="BQ523" i="1"/>
  <c r="BR523" i="1"/>
  <c r="AQ524" i="1"/>
  <c r="BK524" i="1"/>
  <c r="BL524" i="1"/>
  <c r="BM524" i="1"/>
  <c r="BN524" i="1"/>
  <c r="BO524" i="1"/>
  <c r="BP524" i="1"/>
  <c r="AQ525" i="1"/>
  <c r="BK525" i="1"/>
  <c r="BL525" i="1"/>
  <c r="BM525" i="1"/>
  <c r="BN525" i="1"/>
  <c r="BO525" i="1"/>
  <c r="BP525" i="1"/>
  <c r="AQ526" i="1"/>
  <c r="BD526" i="1"/>
  <c r="BR526" i="1"/>
  <c r="BS526" i="1"/>
  <c r="BT526" i="1"/>
  <c r="BU526" i="1"/>
  <c r="BV526" i="1"/>
  <c r="BK526" i="1"/>
  <c r="BL526" i="1"/>
  <c r="BM526" i="1"/>
  <c r="BN526" i="1"/>
  <c r="BO526" i="1"/>
  <c r="BP526" i="1"/>
  <c r="BQ526" i="1"/>
  <c r="AQ527" i="1"/>
  <c r="BD527" i="1"/>
  <c r="BS527" i="1"/>
  <c r="BT527" i="1"/>
  <c r="BU527" i="1"/>
  <c r="BV527" i="1"/>
  <c r="BK527" i="1"/>
  <c r="BL527" i="1"/>
  <c r="BM527" i="1"/>
  <c r="BN527" i="1"/>
  <c r="BO527" i="1"/>
  <c r="BP527" i="1"/>
  <c r="BQ527" i="1"/>
  <c r="BR527" i="1"/>
  <c r="AQ528" i="1"/>
  <c r="BK528" i="1"/>
  <c r="BL528" i="1"/>
  <c r="BM528" i="1"/>
  <c r="BN528" i="1"/>
  <c r="BO528" i="1"/>
  <c r="BP528" i="1"/>
  <c r="AQ529" i="1"/>
  <c r="BK529" i="1"/>
  <c r="BL529" i="1"/>
  <c r="BM529" i="1"/>
  <c r="BN529" i="1"/>
  <c r="BO529" i="1"/>
  <c r="BP529" i="1"/>
  <c r="AQ530" i="1"/>
  <c r="BD530" i="1"/>
  <c r="BS530" i="1"/>
  <c r="BT530" i="1"/>
  <c r="BU530" i="1"/>
  <c r="BV530" i="1"/>
  <c r="BK530" i="1"/>
  <c r="BL530" i="1"/>
  <c r="BM530" i="1"/>
  <c r="BN530" i="1"/>
  <c r="BO530" i="1"/>
  <c r="BP530" i="1"/>
  <c r="BQ530" i="1"/>
  <c r="BR530" i="1"/>
  <c r="AQ531" i="1"/>
  <c r="BD531" i="1"/>
  <c r="BQ531" i="1"/>
  <c r="BR531" i="1"/>
  <c r="BS531" i="1"/>
  <c r="BT531" i="1"/>
  <c r="BU531" i="1"/>
  <c r="BV531" i="1"/>
  <c r="BK531" i="1"/>
  <c r="BL531" i="1"/>
  <c r="BM531" i="1"/>
  <c r="BN531" i="1"/>
  <c r="BO531" i="1"/>
  <c r="BP531" i="1"/>
  <c r="AQ532" i="1"/>
  <c r="BK532" i="1"/>
  <c r="BL532" i="1"/>
  <c r="BM532" i="1"/>
  <c r="BN532" i="1"/>
  <c r="BO532" i="1"/>
  <c r="BP532" i="1"/>
  <c r="AQ533" i="1"/>
  <c r="BK533" i="1"/>
  <c r="BL533" i="1"/>
  <c r="BM533" i="1"/>
  <c r="BN533" i="1"/>
  <c r="BO533" i="1"/>
  <c r="BP533" i="1"/>
  <c r="AQ534" i="1"/>
  <c r="BD534" i="1"/>
  <c r="BS534" i="1"/>
  <c r="BT534" i="1"/>
  <c r="BU534" i="1"/>
  <c r="BV534" i="1"/>
  <c r="BK534" i="1"/>
  <c r="BL534" i="1"/>
  <c r="BM534" i="1"/>
  <c r="BN534" i="1"/>
  <c r="BO534" i="1"/>
  <c r="BP534" i="1"/>
  <c r="BQ534" i="1"/>
  <c r="BR534" i="1"/>
  <c r="AQ535" i="1"/>
  <c r="BD535" i="1"/>
  <c r="BK535" i="1"/>
  <c r="BL535" i="1"/>
  <c r="BM535" i="1"/>
  <c r="BN535" i="1"/>
  <c r="BO535" i="1"/>
  <c r="BP535" i="1"/>
  <c r="BQ535" i="1"/>
  <c r="BR535" i="1"/>
  <c r="BS535" i="1"/>
  <c r="BT535" i="1"/>
  <c r="BU535" i="1"/>
  <c r="BV535" i="1"/>
  <c r="AQ536" i="1"/>
  <c r="BK536" i="1"/>
  <c r="BL536" i="1"/>
  <c r="BM536" i="1"/>
  <c r="BN536" i="1"/>
  <c r="BO536" i="1"/>
  <c r="BP536" i="1"/>
  <c r="AQ537" i="1"/>
  <c r="BK537" i="1"/>
  <c r="BL537" i="1"/>
  <c r="BM537" i="1"/>
  <c r="BN537" i="1"/>
  <c r="BO537" i="1"/>
  <c r="BP537" i="1"/>
  <c r="AQ538" i="1"/>
  <c r="BD538" i="1"/>
  <c r="BS538" i="1"/>
  <c r="BT538" i="1"/>
  <c r="BU538" i="1"/>
  <c r="BV538" i="1"/>
  <c r="BK538" i="1"/>
  <c r="BL538" i="1"/>
  <c r="BM538" i="1"/>
  <c r="BN538" i="1"/>
  <c r="BO538" i="1"/>
  <c r="BP538" i="1"/>
  <c r="BQ538" i="1"/>
  <c r="BR538" i="1"/>
  <c r="AQ539" i="1"/>
  <c r="BD539" i="1"/>
  <c r="BS539" i="1"/>
  <c r="BU539" i="1"/>
  <c r="BK539" i="1"/>
  <c r="BL539" i="1"/>
  <c r="BM539" i="1"/>
  <c r="BN539" i="1"/>
  <c r="BO539" i="1"/>
  <c r="BP539" i="1"/>
  <c r="BQ539" i="1"/>
  <c r="BR539" i="1"/>
  <c r="BT539" i="1"/>
  <c r="BV539" i="1"/>
  <c r="AQ540" i="1"/>
  <c r="BK540" i="1"/>
  <c r="BL540" i="1"/>
  <c r="BM540" i="1"/>
  <c r="BN540" i="1"/>
  <c r="BO540" i="1"/>
  <c r="BP540" i="1"/>
  <c r="AQ541" i="1"/>
  <c r="BK541" i="1"/>
  <c r="BL541" i="1"/>
  <c r="BM541" i="1"/>
  <c r="BN541" i="1"/>
  <c r="BO541" i="1"/>
  <c r="BP541" i="1"/>
  <c r="AQ542" i="1"/>
  <c r="BD542" i="1"/>
  <c r="BQ542" i="1"/>
  <c r="BR542" i="1"/>
  <c r="BS542" i="1"/>
  <c r="BT542" i="1"/>
  <c r="BU542" i="1"/>
  <c r="BV542" i="1"/>
  <c r="BK542" i="1"/>
  <c r="BL542" i="1"/>
  <c r="BM542" i="1"/>
  <c r="BN542" i="1"/>
  <c r="BO542" i="1"/>
  <c r="BP542" i="1"/>
  <c r="AQ543" i="1"/>
  <c r="BD543" i="1"/>
  <c r="BT543" i="1"/>
  <c r="BU543" i="1"/>
  <c r="BV543" i="1"/>
  <c r="BK543" i="1"/>
  <c r="BL543" i="1"/>
  <c r="BM543" i="1"/>
  <c r="BN543" i="1"/>
  <c r="BO543" i="1"/>
  <c r="BP543" i="1"/>
  <c r="BQ543" i="1"/>
  <c r="BR543" i="1"/>
  <c r="BS543" i="1"/>
  <c r="AQ544" i="1"/>
  <c r="BD544" i="1"/>
  <c r="BS544" i="1"/>
  <c r="BT544" i="1"/>
  <c r="BU544" i="1"/>
  <c r="BV544" i="1"/>
  <c r="BK544" i="1"/>
  <c r="BL544" i="1"/>
  <c r="BM544" i="1"/>
  <c r="BN544" i="1"/>
  <c r="BO544" i="1"/>
  <c r="BP544" i="1"/>
  <c r="BQ544" i="1"/>
  <c r="BR544" i="1"/>
  <c r="AQ545" i="1"/>
  <c r="BD545" i="1"/>
  <c r="BR545" i="1"/>
  <c r="BS545" i="1"/>
  <c r="BT545" i="1"/>
  <c r="BU545" i="1"/>
  <c r="BV545" i="1"/>
  <c r="BK545" i="1"/>
  <c r="BL545" i="1"/>
  <c r="BM545" i="1"/>
  <c r="BN545" i="1"/>
  <c r="BO545" i="1"/>
  <c r="BP545" i="1"/>
  <c r="BQ545" i="1"/>
  <c r="AQ546" i="1"/>
  <c r="BK546" i="1"/>
  <c r="BL546" i="1"/>
  <c r="BM546" i="1"/>
  <c r="BN546" i="1"/>
  <c r="BO546" i="1"/>
  <c r="BP546" i="1"/>
  <c r="AQ547" i="1"/>
  <c r="BK547" i="1"/>
  <c r="BL547" i="1"/>
  <c r="BM547" i="1"/>
  <c r="BN547" i="1"/>
  <c r="BO547" i="1"/>
  <c r="BP547" i="1"/>
  <c r="AQ548" i="1"/>
  <c r="BD548" i="1"/>
  <c r="BS548" i="1"/>
  <c r="BT548" i="1"/>
  <c r="BU548" i="1"/>
  <c r="BV548" i="1"/>
  <c r="BK548" i="1"/>
  <c r="BL548" i="1"/>
  <c r="BM548" i="1"/>
  <c r="BN548" i="1"/>
  <c r="BO548" i="1"/>
  <c r="BP548" i="1"/>
  <c r="BQ548" i="1"/>
  <c r="BR548" i="1"/>
  <c r="AQ549" i="1"/>
  <c r="BD549" i="1"/>
  <c r="BS549" i="1"/>
  <c r="BT549" i="1"/>
  <c r="BU549" i="1"/>
  <c r="BV549" i="1"/>
  <c r="BK549" i="1"/>
  <c r="BL549" i="1"/>
  <c r="BM549" i="1"/>
  <c r="BN549" i="1"/>
  <c r="BO549" i="1"/>
  <c r="BP549" i="1"/>
  <c r="BQ549" i="1"/>
  <c r="BR549" i="1"/>
  <c r="AQ550" i="1"/>
  <c r="BK550" i="1"/>
  <c r="BL550" i="1"/>
  <c r="BM550" i="1"/>
  <c r="BN550" i="1"/>
  <c r="BO550" i="1"/>
  <c r="BP550" i="1"/>
  <c r="AQ551" i="1"/>
  <c r="BK551" i="1"/>
  <c r="BL551" i="1"/>
  <c r="BM551" i="1"/>
  <c r="BN551" i="1"/>
  <c r="BO551" i="1"/>
  <c r="BP551" i="1"/>
  <c r="AQ552" i="1"/>
  <c r="BD552" i="1"/>
  <c r="BS552" i="1"/>
  <c r="BT552" i="1"/>
  <c r="BU552" i="1"/>
  <c r="BV552" i="1"/>
  <c r="BK552" i="1"/>
  <c r="BL552" i="1"/>
  <c r="BM552" i="1"/>
  <c r="BN552" i="1"/>
  <c r="BO552" i="1"/>
  <c r="BP552" i="1"/>
  <c r="BQ552" i="1"/>
  <c r="BR552" i="1"/>
  <c r="AQ553" i="1"/>
  <c r="BD553" i="1"/>
  <c r="BQ553" i="1"/>
  <c r="BR553" i="1"/>
  <c r="BS553" i="1"/>
  <c r="BT553" i="1"/>
  <c r="BU553" i="1"/>
  <c r="BV553" i="1"/>
  <c r="BK553" i="1"/>
  <c r="BL553" i="1"/>
  <c r="BM553" i="1"/>
  <c r="BN553" i="1"/>
  <c r="BO553" i="1"/>
  <c r="BP553" i="1"/>
  <c r="AQ554" i="1"/>
  <c r="BK554" i="1"/>
  <c r="BL554" i="1"/>
  <c r="BM554" i="1"/>
  <c r="BN554" i="1"/>
  <c r="BO554" i="1"/>
  <c r="BP554" i="1"/>
  <c r="AQ555" i="1"/>
  <c r="BK555" i="1"/>
  <c r="BL555" i="1"/>
  <c r="BM555" i="1"/>
  <c r="BN555" i="1"/>
  <c r="BO555" i="1"/>
  <c r="BP555" i="1"/>
  <c r="AQ556" i="1"/>
  <c r="BD556" i="1"/>
  <c r="BS556" i="1"/>
  <c r="BT556" i="1"/>
  <c r="BU556" i="1"/>
  <c r="BV556" i="1"/>
  <c r="BK556" i="1"/>
  <c r="BL556" i="1"/>
  <c r="BM556" i="1"/>
  <c r="BN556" i="1"/>
  <c r="BO556" i="1"/>
  <c r="BP556" i="1"/>
  <c r="BQ556" i="1"/>
  <c r="BR556" i="1"/>
  <c r="AQ557" i="1"/>
  <c r="BD557" i="1"/>
  <c r="BS557" i="1"/>
  <c r="BT557" i="1"/>
  <c r="BU557" i="1"/>
  <c r="BV557" i="1"/>
  <c r="BK557" i="1"/>
  <c r="BL557" i="1"/>
  <c r="BM557" i="1"/>
  <c r="BN557" i="1"/>
  <c r="BO557" i="1"/>
  <c r="BP557" i="1"/>
  <c r="BQ557" i="1"/>
  <c r="BR557" i="1"/>
  <c r="AQ558" i="1"/>
  <c r="BK558" i="1"/>
  <c r="BL558" i="1"/>
  <c r="BM558" i="1"/>
  <c r="BN558" i="1"/>
  <c r="BO558" i="1"/>
  <c r="BP558" i="1"/>
  <c r="AQ559" i="1"/>
  <c r="BK559" i="1"/>
  <c r="BL559" i="1"/>
  <c r="BM559" i="1"/>
  <c r="BN559" i="1"/>
  <c r="BO559" i="1"/>
  <c r="BP559" i="1"/>
  <c r="AQ560" i="1"/>
  <c r="BD560" i="1"/>
  <c r="BS560" i="1"/>
  <c r="BT560" i="1"/>
  <c r="BU560" i="1"/>
  <c r="BV560" i="1"/>
  <c r="BK560" i="1"/>
  <c r="BL560" i="1"/>
  <c r="BM560" i="1"/>
  <c r="BN560" i="1"/>
  <c r="BO560" i="1"/>
  <c r="BP560" i="1"/>
  <c r="BQ560" i="1"/>
  <c r="BR560" i="1"/>
  <c r="AQ561" i="1"/>
  <c r="BD561" i="1"/>
  <c r="BS561" i="1"/>
  <c r="BK561" i="1"/>
  <c r="BL561" i="1"/>
  <c r="BM561" i="1"/>
  <c r="BN561" i="1"/>
  <c r="BO561" i="1"/>
  <c r="BP561" i="1"/>
  <c r="BQ561" i="1"/>
  <c r="BR561" i="1"/>
  <c r="BT561" i="1"/>
  <c r="BU561" i="1"/>
  <c r="BV561" i="1"/>
  <c r="AQ562" i="1"/>
  <c r="BD562" i="1"/>
  <c r="BQ562" i="1"/>
  <c r="BR562" i="1"/>
  <c r="BS562" i="1"/>
  <c r="BT562" i="1"/>
  <c r="BU562" i="1"/>
  <c r="BV562" i="1"/>
  <c r="BK562" i="1"/>
  <c r="BL562" i="1"/>
  <c r="BM562" i="1"/>
  <c r="BN562" i="1"/>
  <c r="BO562" i="1"/>
  <c r="BP562" i="1"/>
  <c r="AQ563" i="1"/>
  <c r="BK563" i="1"/>
  <c r="BL563" i="1"/>
  <c r="BM563" i="1"/>
  <c r="BN563" i="1"/>
  <c r="BO563" i="1"/>
  <c r="BP563" i="1"/>
  <c r="AQ564" i="1"/>
  <c r="BK564" i="1"/>
  <c r="BL564" i="1"/>
  <c r="BM564" i="1"/>
  <c r="BN564" i="1"/>
  <c r="BO564" i="1"/>
  <c r="BP564" i="1"/>
  <c r="AQ565" i="1"/>
  <c r="BD565" i="1"/>
  <c r="BS565" i="1"/>
  <c r="BT565" i="1"/>
  <c r="BU565" i="1"/>
  <c r="BV565" i="1"/>
  <c r="BK565" i="1"/>
  <c r="BL565" i="1"/>
  <c r="BM565" i="1"/>
  <c r="BN565" i="1"/>
  <c r="BO565" i="1"/>
  <c r="BP565" i="1"/>
  <c r="BQ565" i="1"/>
  <c r="BR565" i="1"/>
  <c r="AQ566" i="1"/>
  <c r="BD566" i="1"/>
  <c r="BS566" i="1"/>
  <c r="BT566" i="1"/>
  <c r="BU566" i="1"/>
  <c r="BV566" i="1"/>
  <c r="BK566" i="1"/>
  <c r="BL566" i="1"/>
  <c r="BM566" i="1"/>
  <c r="BN566" i="1"/>
  <c r="BO566" i="1"/>
  <c r="BP566" i="1"/>
  <c r="BQ566" i="1"/>
  <c r="BR566" i="1"/>
  <c r="AQ567" i="1"/>
  <c r="BK567" i="1"/>
  <c r="BL567" i="1"/>
  <c r="BM567" i="1"/>
  <c r="BN567" i="1"/>
  <c r="BO567" i="1"/>
  <c r="BP567" i="1"/>
  <c r="AQ568" i="1"/>
  <c r="BK568" i="1"/>
  <c r="BL568" i="1"/>
  <c r="BM568" i="1"/>
  <c r="BN568" i="1"/>
  <c r="BO568" i="1"/>
  <c r="BP568" i="1"/>
  <c r="AQ569" i="1"/>
  <c r="BD569" i="1"/>
  <c r="BS569" i="1"/>
  <c r="BT569" i="1"/>
  <c r="BU569" i="1"/>
  <c r="BV569" i="1"/>
  <c r="BK569" i="1"/>
  <c r="BL569" i="1"/>
  <c r="BM569" i="1"/>
  <c r="BN569" i="1"/>
  <c r="BO569" i="1"/>
  <c r="BP569" i="1"/>
  <c r="BQ569" i="1"/>
  <c r="BR569" i="1"/>
  <c r="AQ570" i="1"/>
  <c r="BD570" i="1"/>
  <c r="BR570" i="1"/>
  <c r="BS570" i="1"/>
  <c r="BT570" i="1"/>
  <c r="BU570" i="1"/>
  <c r="BV570" i="1"/>
  <c r="BK570" i="1"/>
  <c r="BL570" i="1"/>
  <c r="BM570" i="1"/>
  <c r="BN570" i="1"/>
  <c r="BO570" i="1"/>
  <c r="BP570" i="1"/>
  <c r="BQ570" i="1"/>
  <c r="AQ571" i="1"/>
  <c r="BK571" i="1"/>
  <c r="BL571" i="1"/>
  <c r="BM571" i="1"/>
  <c r="BN571" i="1"/>
  <c r="BO571" i="1"/>
  <c r="BP571" i="1"/>
  <c r="AQ572" i="1"/>
  <c r="BK572" i="1"/>
  <c r="BL572" i="1"/>
  <c r="BM572" i="1"/>
  <c r="BN572" i="1"/>
  <c r="BO572" i="1"/>
  <c r="BP572" i="1"/>
  <c r="AQ573" i="1"/>
  <c r="BD573" i="1"/>
  <c r="BQ573" i="1"/>
  <c r="BS573" i="1"/>
  <c r="BT573" i="1"/>
  <c r="BU573" i="1"/>
  <c r="BV573" i="1"/>
  <c r="BK573" i="1"/>
  <c r="BL573" i="1"/>
  <c r="BM573" i="1"/>
  <c r="BN573" i="1"/>
  <c r="BO573" i="1"/>
  <c r="BP573" i="1"/>
  <c r="BR573" i="1"/>
  <c r="AQ574" i="1"/>
  <c r="BD574" i="1"/>
  <c r="BK574" i="1"/>
  <c r="BL574" i="1"/>
  <c r="BM574" i="1"/>
  <c r="BN574" i="1"/>
  <c r="BO574" i="1"/>
  <c r="BP574" i="1"/>
  <c r="BQ574" i="1"/>
  <c r="BR574" i="1"/>
  <c r="BS574" i="1"/>
  <c r="BT574" i="1"/>
  <c r="BU574" i="1"/>
  <c r="BV574" i="1"/>
  <c r="AQ575" i="1"/>
  <c r="BD575" i="1"/>
  <c r="BK575" i="1"/>
  <c r="BL575" i="1"/>
  <c r="BM575" i="1"/>
  <c r="BN575" i="1"/>
  <c r="BO575" i="1"/>
  <c r="BP575" i="1"/>
  <c r="AQ576" i="1"/>
  <c r="BK576" i="1"/>
  <c r="BL576" i="1"/>
  <c r="BM576" i="1"/>
  <c r="BN576" i="1"/>
  <c r="BO576" i="1"/>
  <c r="BP576" i="1"/>
  <c r="AQ577" i="1"/>
  <c r="BK577" i="1"/>
  <c r="BL577" i="1"/>
  <c r="BM577" i="1"/>
  <c r="BN577" i="1"/>
  <c r="BO577" i="1"/>
  <c r="BP577" i="1"/>
  <c r="AQ578" i="1"/>
  <c r="BD578" i="1"/>
  <c r="BS578" i="1"/>
  <c r="BT578" i="1"/>
  <c r="BU578" i="1"/>
  <c r="BV578" i="1"/>
  <c r="BK578" i="1"/>
  <c r="BL578" i="1"/>
  <c r="BM578" i="1"/>
  <c r="BN578" i="1"/>
  <c r="BO578" i="1"/>
  <c r="BP578" i="1"/>
  <c r="BQ578" i="1"/>
  <c r="BR578" i="1"/>
  <c r="AQ579" i="1"/>
  <c r="BD579" i="1"/>
  <c r="BS579" i="1"/>
  <c r="BT579" i="1"/>
  <c r="BU579" i="1"/>
  <c r="BV579" i="1"/>
  <c r="BK579" i="1"/>
  <c r="BL579" i="1"/>
  <c r="BM579" i="1"/>
  <c r="BN579" i="1"/>
  <c r="BO579" i="1"/>
  <c r="BP579" i="1"/>
  <c r="BQ579" i="1"/>
  <c r="BR579" i="1"/>
  <c r="AQ580" i="1"/>
  <c r="BD580" i="1"/>
  <c r="BQ580" i="1"/>
  <c r="BR580" i="1"/>
  <c r="BS580" i="1"/>
  <c r="BT580" i="1"/>
  <c r="BU580" i="1"/>
  <c r="BV580" i="1"/>
  <c r="BK580" i="1"/>
  <c r="BL580" i="1"/>
  <c r="BM580" i="1"/>
  <c r="BN580" i="1"/>
  <c r="BO580" i="1"/>
  <c r="BP580" i="1"/>
  <c r="AQ581" i="1"/>
  <c r="BD581" i="1"/>
  <c r="BS581" i="1"/>
  <c r="BT581" i="1"/>
  <c r="BU581" i="1"/>
  <c r="BV581" i="1"/>
  <c r="BK581" i="1"/>
  <c r="BL581" i="1"/>
  <c r="BM581" i="1"/>
  <c r="BN581" i="1"/>
  <c r="BO581" i="1"/>
  <c r="BP581" i="1"/>
  <c r="BQ581" i="1"/>
  <c r="BR581" i="1"/>
  <c r="AQ582" i="1"/>
  <c r="BD582" i="1"/>
  <c r="BK582" i="1"/>
  <c r="BL582" i="1"/>
  <c r="BM582" i="1"/>
  <c r="BN582" i="1"/>
  <c r="BO582" i="1"/>
  <c r="BP582" i="1"/>
  <c r="BQ582" i="1"/>
  <c r="BR582" i="1"/>
  <c r="BS582" i="1"/>
  <c r="BT582" i="1"/>
  <c r="BU582" i="1"/>
  <c r="BV582" i="1"/>
  <c r="AQ583" i="1"/>
  <c r="BK583" i="1"/>
  <c r="BL583" i="1"/>
  <c r="BM583" i="1"/>
  <c r="BN583" i="1"/>
  <c r="BO583" i="1"/>
  <c r="BP583" i="1"/>
  <c r="AQ584" i="1"/>
  <c r="BK584" i="1"/>
  <c r="BL584" i="1"/>
  <c r="BM584" i="1"/>
  <c r="BN584" i="1"/>
  <c r="BO584" i="1"/>
  <c r="BP584" i="1"/>
  <c r="AQ585" i="1"/>
  <c r="BK585" i="1"/>
  <c r="BL585" i="1"/>
  <c r="BM585" i="1"/>
  <c r="BN585" i="1"/>
  <c r="BO585" i="1"/>
  <c r="BP585" i="1"/>
  <c r="AQ586" i="1"/>
  <c r="BD586" i="1"/>
  <c r="BK586" i="1"/>
  <c r="BL586" i="1"/>
  <c r="BM586" i="1"/>
  <c r="BN586" i="1"/>
  <c r="BO586" i="1"/>
  <c r="BP586" i="1"/>
  <c r="BQ586" i="1"/>
  <c r="BR586" i="1"/>
  <c r="BS586" i="1"/>
  <c r="BT586" i="1"/>
  <c r="BU586" i="1"/>
  <c r="BV586" i="1"/>
  <c r="AQ587" i="1"/>
  <c r="BD587" i="1"/>
  <c r="BS587" i="1"/>
  <c r="BT587" i="1"/>
  <c r="BU587" i="1"/>
  <c r="BV587" i="1"/>
  <c r="BK587" i="1"/>
  <c r="BL587" i="1"/>
  <c r="BM587" i="1"/>
  <c r="BN587" i="1"/>
  <c r="BO587" i="1"/>
  <c r="BP587" i="1"/>
  <c r="BQ587" i="1"/>
  <c r="BR587" i="1"/>
  <c r="AQ588" i="1"/>
  <c r="BD588" i="1"/>
  <c r="BS588" i="1"/>
  <c r="BT588" i="1"/>
  <c r="BU588" i="1"/>
  <c r="BV588" i="1"/>
  <c r="BK588" i="1"/>
  <c r="BL588" i="1"/>
  <c r="BM588" i="1"/>
  <c r="BN588" i="1"/>
  <c r="BO588" i="1"/>
  <c r="BP588" i="1"/>
  <c r="BQ588" i="1"/>
  <c r="BR588" i="1"/>
  <c r="AQ589" i="1"/>
  <c r="BD589" i="1"/>
  <c r="BS589" i="1"/>
  <c r="BT589" i="1"/>
  <c r="BU589" i="1"/>
  <c r="BV589" i="1"/>
  <c r="BK589" i="1"/>
  <c r="BL589" i="1"/>
  <c r="BM589" i="1"/>
  <c r="BN589" i="1"/>
  <c r="BO589" i="1"/>
  <c r="BP589" i="1"/>
  <c r="BQ589" i="1"/>
  <c r="BR589" i="1"/>
  <c r="AQ590" i="1"/>
  <c r="BD590" i="1"/>
  <c r="BQ590" i="1"/>
  <c r="BR590" i="1"/>
  <c r="BS590" i="1"/>
  <c r="BT590" i="1"/>
  <c r="BU590" i="1"/>
  <c r="BV590" i="1"/>
  <c r="BK590" i="1"/>
  <c r="BL590" i="1"/>
  <c r="BM590" i="1"/>
  <c r="BN590" i="1"/>
  <c r="BO590" i="1"/>
  <c r="BP590" i="1"/>
  <c r="AQ591" i="1"/>
  <c r="BK591" i="1"/>
  <c r="BL591" i="1"/>
  <c r="BM591" i="1"/>
  <c r="BN591" i="1"/>
  <c r="BO591" i="1"/>
  <c r="BP591" i="1"/>
  <c r="AQ592" i="1"/>
  <c r="BK592" i="1"/>
  <c r="BL592" i="1"/>
  <c r="BM592" i="1"/>
  <c r="BN592" i="1"/>
  <c r="BO592" i="1"/>
  <c r="BP592" i="1"/>
  <c r="AQ593" i="1"/>
  <c r="BK593" i="1"/>
  <c r="BL593" i="1"/>
  <c r="BM593" i="1"/>
  <c r="BN593" i="1"/>
  <c r="BO593" i="1"/>
  <c r="BP593" i="1"/>
  <c r="AQ594" i="1"/>
  <c r="BD594" i="1"/>
  <c r="BS594" i="1"/>
  <c r="BT594" i="1"/>
  <c r="BU594" i="1"/>
  <c r="BV594" i="1"/>
  <c r="BK594" i="1"/>
  <c r="BL594" i="1"/>
  <c r="BM594" i="1"/>
  <c r="BN594" i="1"/>
  <c r="BO594" i="1"/>
  <c r="BP594" i="1"/>
  <c r="BQ594" i="1"/>
  <c r="BR594" i="1"/>
  <c r="AQ595" i="1"/>
  <c r="BD595" i="1"/>
  <c r="BR595" i="1"/>
  <c r="BS595" i="1"/>
  <c r="BT595" i="1"/>
  <c r="BU595" i="1"/>
  <c r="BK595" i="1"/>
  <c r="BL595" i="1"/>
  <c r="BM595" i="1"/>
  <c r="BN595" i="1"/>
  <c r="BO595" i="1"/>
  <c r="BP595" i="1"/>
  <c r="BQ595" i="1"/>
  <c r="BV595" i="1"/>
  <c r="AQ596" i="1"/>
  <c r="BD596" i="1"/>
  <c r="BQ596" i="1"/>
  <c r="BR596" i="1"/>
  <c r="BS596" i="1"/>
  <c r="BT596" i="1"/>
  <c r="BU596" i="1"/>
  <c r="BV596" i="1"/>
  <c r="BK596" i="1"/>
  <c r="BL596" i="1"/>
  <c r="BM596" i="1"/>
  <c r="BN596" i="1"/>
  <c r="BO596" i="1"/>
  <c r="BP596" i="1"/>
  <c r="AQ597" i="1"/>
  <c r="BD597" i="1"/>
  <c r="BS597" i="1"/>
  <c r="BT597" i="1"/>
  <c r="BU597" i="1"/>
  <c r="BV597" i="1"/>
  <c r="BK597" i="1"/>
  <c r="BL597" i="1"/>
  <c r="BM597" i="1"/>
  <c r="BN597" i="1"/>
  <c r="BO597" i="1"/>
  <c r="BP597" i="1"/>
  <c r="BQ597" i="1"/>
  <c r="BR597" i="1"/>
  <c r="AQ598" i="1"/>
  <c r="BD598" i="1"/>
  <c r="BR598" i="1"/>
  <c r="BS598" i="1"/>
  <c r="BT598" i="1"/>
  <c r="BU598" i="1"/>
  <c r="BV598" i="1"/>
  <c r="BK598" i="1"/>
  <c r="BL598" i="1"/>
  <c r="BM598" i="1"/>
  <c r="BN598" i="1"/>
  <c r="BO598" i="1"/>
  <c r="BP598" i="1"/>
  <c r="BQ598" i="1"/>
  <c r="AQ599" i="1"/>
  <c r="BK599" i="1"/>
  <c r="BL599" i="1"/>
  <c r="BM599" i="1"/>
  <c r="BN599" i="1"/>
  <c r="BO599" i="1"/>
  <c r="BP599" i="1"/>
  <c r="AQ600" i="1"/>
  <c r="BK600" i="1"/>
  <c r="BL600" i="1"/>
  <c r="BM600" i="1"/>
  <c r="BN600" i="1"/>
  <c r="BO600" i="1"/>
  <c r="BP600" i="1"/>
  <c r="AQ601" i="1"/>
  <c r="BK601" i="1"/>
  <c r="BL601" i="1"/>
  <c r="BM601" i="1"/>
  <c r="BN601" i="1"/>
  <c r="BO601" i="1"/>
  <c r="BP601" i="1"/>
  <c r="AQ602" i="1"/>
  <c r="BD602" i="1"/>
  <c r="BK602" i="1"/>
  <c r="BL602" i="1"/>
  <c r="BM602" i="1"/>
  <c r="BN602" i="1"/>
  <c r="BO602" i="1"/>
  <c r="BP602" i="1"/>
  <c r="BQ602" i="1"/>
  <c r="BR602" i="1"/>
  <c r="BS602" i="1"/>
  <c r="BT602" i="1"/>
  <c r="BU602" i="1"/>
  <c r="BV602" i="1"/>
  <c r="AQ603" i="1"/>
  <c r="BD603" i="1"/>
  <c r="BS603" i="1"/>
  <c r="BT603" i="1"/>
  <c r="BU603" i="1"/>
  <c r="BV603" i="1"/>
  <c r="BK603" i="1"/>
  <c r="BL603" i="1"/>
  <c r="BM603" i="1"/>
  <c r="BN603" i="1"/>
  <c r="BO603" i="1"/>
  <c r="BP603" i="1"/>
  <c r="BQ603" i="1"/>
  <c r="BR603" i="1"/>
  <c r="AQ604" i="1"/>
  <c r="BD604" i="1"/>
  <c r="BS604" i="1"/>
  <c r="BT604" i="1"/>
  <c r="BU604" i="1"/>
  <c r="BV604" i="1"/>
  <c r="BK604" i="1"/>
  <c r="BL604" i="1"/>
  <c r="BM604" i="1"/>
  <c r="BN604" i="1"/>
  <c r="BO604" i="1"/>
  <c r="BP604" i="1"/>
  <c r="BQ604" i="1"/>
  <c r="BR604" i="1"/>
  <c r="AQ605" i="1"/>
  <c r="BD605" i="1"/>
  <c r="BS605" i="1"/>
  <c r="BT605" i="1"/>
  <c r="BU605" i="1"/>
  <c r="BV605" i="1"/>
  <c r="BK605" i="1"/>
  <c r="BL605" i="1"/>
  <c r="BM605" i="1"/>
  <c r="BN605" i="1"/>
  <c r="BO605" i="1"/>
  <c r="BP605" i="1"/>
  <c r="BQ605" i="1"/>
  <c r="BR605" i="1"/>
  <c r="AQ606" i="1"/>
  <c r="BD606" i="1"/>
  <c r="BS606" i="1"/>
  <c r="BK606" i="1"/>
  <c r="BL606" i="1"/>
  <c r="BM606" i="1"/>
  <c r="BN606" i="1"/>
  <c r="BO606" i="1"/>
  <c r="BP606" i="1"/>
  <c r="BQ606" i="1"/>
  <c r="BR606" i="1"/>
  <c r="BT606" i="1"/>
  <c r="BU606" i="1"/>
  <c r="BV606" i="1"/>
  <c r="AQ607" i="1"/>
  <c r="BK607" i="1"/>
  <c r="BL607" i="1"/>
  <c r="BM607" i="1"/>
  <c r="BN607" i="1"/>
  <c r="BO607" i="1"/>
  <c r="BP607" i="1"/>
  <c r="AQ608" i="1"/>
  <c r="BK608" i="1"/>
  <c r="BL608" i="1"/>
  <c r="BM608" i="1"/>
  <c r="BN608" i="1"/>
  <c r="BO608" i="1"/>
  <c r="BP608" i="1"/>
  <c r="AQ609" i="1"/>
  <c r="BK609" i="1"/>
  <c r="BL609" i="1"/>
  <c r="BM609" i="1"/>
  <c r="BN609" i="1"/>
  <c r="BO609" i="1"/>
  <c r="BP609" i="1"/>
  <c r="AQ610" i="1"/>
  <c r="BD610" i="1"/>
  <c r="BQ610" i="1"/>
  <c r="BS610" i="1"/>
  <c r="BT610" i="1"/>
  <c r="BU610" i="1"/>
  <c r="BV610" i="1"/>
  <c r="BK610" i="1"/>
  <c r="BL610" i="1"/>
  <c r="BM610" i="1"/>
  <c r="BN610" i="1"/>
  <c r="BO610" i="1"/>
  <c r="BP610" i="1"/>
  <c r="BR610" i="1"/>
  <c r="AQ611" i="1"/>
  <c r="BD611" i="1"/>
  <c r="BS611" i="1"/>
  <c r="BT611" i="1"/>
  <c r="BU611" i="1"/>
  <c r="BV611" i="1"/>
  <c r="BK611" i="1"/>
  <c r="BL611" i="1"/>
  <c r="BM611" i="1"/>
  <c r="BN611" i="1"/>
  <c r="BO611" i="1"/>
  <c r="BP611" i="1"/>
  <c r="BQ611" i="1"/>
  <c r="BR611" i="1"/>
  <c r="AQ612" i="1"/>
  <c r="BD612" i="1"/>
  <c r="BR612" i="1"/>
  <c r="BS612" i="1"/>
  <c r="BT612" i="1"/>
  <c r="BU612" i="1"/>
  <c r="BV612" i="1"/>
  <c r="BK612" i="1"/>
  <c r="BL612" i="1"/>
  <c r="BM612" i="1"/>
  <c r="BN612" i="1"/>
  <c r="BO612" i="1"/>
  <c r="BP612" i="1"/>
  <c r="BQ612" i="1"/>
  <c r="AQ613" i="1"/>
  <c r="BD613" i="1"/>
  <c r="BT613" i="1"/>
  <c r="BU613" i="1"/>
  <c r="BV613" i="1"/>
  <c r="BK613" i="1"/>
  <c r="BL613" i="1"/>
  <c r="BM613" i="1"/>
  <c r="BN613" i="1"/>
  <c r="BO613" i="1"/>
  <c r="BP613" i="1"/>
  <c r="BQ613" i="1"/>
  <c r="BR613" i="1"/>
  <c r="BS613" i="1"/>
  <c r="AQ614" i="1"/>
  <c r="BD614" i="1"/>
  <c r="BQ614" i="1"/>
  <c r="BR614" i="1"/>
  <c r="BS614" i="1"/>
  <c r="BT614" i="1"/>
  <c r="BU614" i="1"/>
  <c r="BV614" i="1"/>
  <c r="BK614" i="1"/>
  <c r="BL614" i="1"/>
  <c r="BM614" i="1"/>
  <c r="BN614" i="1"/>
  <c r="BO614" i="1"/>
  <c r="BP614" i="1"/>
  <c r="AQ615" i="1"/>
  <c r="BK615" i="1"/>
  <c r="BL615" i="1"/>
  <c r="BM615" i="1"/>
  <c r="BN615" i="1"/>
  <c r="BO615" i="1"/>
  <c r="BP615" i="1"/>
  <c r="AQ616" i="1"/>
  <c r="BK616" i="1"/>
  <c r="BL616" i="1"/>
  <c r="BM616" i="1"/>
  <c r="BN616" i="1"/>
  <c r="BO616" i="1"/>
  <c r="BP616" i="1"/>
  <c r="AQ617" i="1"/>
  <c r="BK617" i="1"/>
  <c r="BL617" i="1"/>
  <c r="BM617" i="1"/>
  <c r="BN617" i="1"/>
  <c r="BO617" i="1"/>
  <c r="BP617" i="1"/>
  <c r="AQ618" i="1"/>
  <c r="BD618" i="1"/>
  <c r="BS618" i="1"/>
  <c r="BT618" i="1"/>
  <c r="BU618" i="1"/>
  <c r="BV618" i="1"/>
  <c r="BK618" i="1"/>
  <c r="BL618" i="1"/>
  <c r="BM618" i="1"/>
  <c r="BN618" i="1"/>
  <c r="BO618" i="1"/>
  <c r="BP618" i="1"/>
  <c r="BQ618" i="1"/>
  <c r="BR618" i="1"/>
  <c r="AQ619" i="1"/>
  <c r="BD619" i="1"/>
  <c r="BS619" i="1"/>
  <c r="BT619" i="1"/>
  <c r="BU619" i="1"/>
  <c r="BV619" i="1"/>
  <c r="BK619" i="1"/>
  <c r="BL619" i="1"/>
  <c r="BM619" i="1"/>
  <c r="BN619" i="1"/>
  <c r="BO619" i="1"/>
  <c r="BP619" i="1"/>
  <c r="BQ619" i="1"/>
  <c r="BR619" i="1"/>
  <c r="AQ620" i="1"/>
  <c r="BK620" i="1"/>
  <c r="BL620" i="1"/>
  <c r="BM620" i="1"/>
  <c r="BN620" i="1"/>
  <c r="BO620" i="1"/>
  <c r="BP620" i="1"/>
  <c r="AQ621" i="1"/>
  <c r="BK621" i="1"/>
  <c r="BL621" i="1"/>
  <c r="BM621" i="1"/>
  <c r="BN621" i="1"/>
  <c r="BO621" i="1"/>
  <c r="BP621" i="1"/>
  <c r="AQ622" i="1"/>
  <c r="BK622" i="1"/>
  <c r="BL622" i="1"/>
  <c r="BM622" i="1"/>
  <c r="BN622" i="1"/>
  <c r="BO622" i="1"/>
  <c r="BP622" i="1"/>
  <c r="AQ623" i="1"/>
  <c r="BD623" i="1"/>
  <c r="BT623" i="1"/>
  <c r="BU623" i="1"/>
  <c r="BV623" i="1"/>
  <c r="BK623" i="1"/>
  <c r="BL623" i="1"/>
  <c r="BM623" i="1"/>
  <c r="BN623" i="1"/>
  <c r="BO623" i="1"/>
  <c r="BP623" i="1"/>
  <c r="BQ623" i="1"/>
  <c r="BR623" i="1"/>
  <c r="BS623" i="1"/>
  <c r="AQ624" i="1"/>
  <c r="BD624" i="1"/>
  <c r="BS624" i="1"/>
  <c r="BT624" i="1"/>
  <c r="BU624" i="1"/>
  <c r="BV624" i="1"/>
  <c r="BK624" i="1"/>
  <c r="BL624" i="1"/>
  <c r="BM624" i="1"/>
  <c r="BN624" i="1"/>
  <c r="BO624" i="1"/>
  <c r="BP624" i="1"/>
  <c r="BQ624" i="1"/>
  <c r="BR624" i="1"/>
  <c r="AQ625" i="1"/>
  <c r="BD625" i="1"/>
  <c r="BS625" i="1"/>
  <c r="BT625" i="1"/>
  <c r="BU625" i="1"/>
  <c r="BV625" i="1"/>
  <c r="BK625" i="1"/>
  <c r="BL625" i="1"/>
  <c r="BM625" i="1"/>
  <c r="BN625" i="1"/>
  <c r="BO625" i="1"/>
  <c r="BP625" i="1"/>
  <c r="BQ625" i="1"/>
  <c r="BR625" i="1"/>
  <c r="AQ626" i="1"/>
  <c r="BD626" i="1"/>
  <c r="BS626" i="1"/>
  <c r="BT626" i="1"/>
  <c r="BU626" i="1"/>
  <c r="BV626" i="1"/>
  <c r="BK626" i="1"/>
  <c r="BL626" i="1"/>
  <c r="BM626" i="1"/>
  <c r="BN626" i="1"/>
  <c r="BO626" i="1"/>
  <c r="BP626" i="1"/>
  <c r="BQ626" i="1"/>
  <c r="BR626" i="1"/>
  <c r="AQ627" i="1"/>
  <c r="BD627" i="1"/>
  <c r="BQ627" i="1"/>
  <c r="BR627" i="1"/>
  <c r="BS627" i="1"/>
  <c r="BT627" i="1"/>
  <c r="BU627" i="1"/>
  <c r="BV627" i="1"/>
  <c r="BK627" i="1"/>
  <c r="BL627" i="1"/>
  <c r="BM627" i="1"/>
  <c r="BN627" i="1"/>
  <c r="BO627" i="1"/>
  <c r="BP627" i="1"/>
  <c r="AQ628" i="1"/>
  <c r="BK628" i="1"/>
  <c r="BL628" i="1"/>
  <c r="BM628" i="1"/>
  <c r="BN628" i="1"/>
  <c r="BO628" i="1"/>
  <c r="BP628" i="1"/>
  <c r="AQ629" i="1"/>
  <c r="BK629" i="1"/>
  <c r="BL629" i="1"/>
  <c r="BM629" i="1"/>
  <c r="BN629" i="1"/>
  <c r="BO629" i="1"/>
  <c r="BP629" i="1"/>
  <c r="AQ630" i="1"/>
  <c r="BK630" i="1"/>
  <c r="BL630" i="1"/>
  <c r="BM630" i="1"/>
  <c r="BN630" i="1"/>
  <c r="BO630" i="1"/>
  <c r="BP630" i="1"/>
  <c r="AQ631" i="1"/>
  <c r="BD631" i="1"/>
  <c r="BS631" i="1"/>
  <c r="BT631" i="1"/>
  <c r="BU631" i="1"/>
  <c r="BV631" i="1"/>
  <c r="BK631" i="1"/>
  <c r="BL631" i="1"/>
  <c r="BM631" i="1"/>
  <c r="BN631" i="1"/>
  <c r="BO631" i="1"/>
  <c r="BP631" i="1"/>
  <c r="BQ631" i="1"/>
  <c r="BR631" i="1"/>
  <c r="AQ632" i="1"/>
  <c r="BD632" i="1"/>
  <c r="BR632" i="1"/>
  <c r="BS632" i="1"/>
  <c r="BT632" i="1"/>
  <c r="BU632" i="1"/>
  <c r="BV632" i="1"/>
  <c r="BK632" i="1"/>
  <c r="BL632" i="1"/>
  <c r="BM632" i="1"/>
  <c r="BN632" i="1"/>
  <c r="BO632" i="1"/>
  <c r="BP632" i="1"/>
  <c r="BQ632" i="1"/>
  <c r="AQ633" i="1"/>
  <c r="BD633" i="1"/>
  <c r="BS633" i="1"/>
  <c r="BT633" i="1"/>
  <c r="BU633" i="1"/>
  <c r="BV633" i="1"/>
  <c r="BK633" i="1"/>
  <c r="BL633" i="1"/>
  <c r="BM633" i="1"/>
  <c r="BN633" i="1"/>
  <c r="BO633" i="1"/>
  <c r="BP633" i="1"/>
  <c r="BQ633" i="1"/>
  <c r="BR633" i="1"/>
  <c r="AQ634" i="1"/>
  <c r="BD634" i="1"/>
  <c r="BS634" i="1"/>
  <c r="BT634" i="1"/>
  <c r="BU634" i="1"/>
  <c r="BV634" i="1"/>
  <c r="BK634" i="1"/>
  <c r="BL634" i="1"/>
  <c r="BM634" i="1"/>
  <c r="BN634" i="1"/>
  <c r="BO634" i="1"/>
  <c r="BP634" i="1"/>
  <c r="BQ634" i="1"/>
  <c r="BR634" i="1"/>
  <c r="AQ635" i="1"/>
  <c r="BD635" i="1"/>
  <c r="BS635" i="1"/>
  <c r="BT635" i="1"/>
  <c r="BU635" i="1"/>
  <c r="BV635" i="1"/>
  <c r="BK635" i="1"/>
  <c r="BL635" i="1"/>
  <c r="BM635" i="1"/>
  <c r="BN635" i="1"/>
  <c r="BO635" i="1"/>
  <c r="BP635" i="1"/>
  <c r="BQ635" i="1"/>
  <c r="BR635" i="1"/>
  <c r="AQ636" i="1"/>
  <c r="BK636" i="1"/>
  <c r="BL636" i="1"/>
  <c r="BM636" i="1"/>
  <c r="BN636" i="1"/>
  <c r="BO636" i="1"/>
  <c r="BP636" i="1"/>
  <c r="AQ637" i="1"/>
  <c r="BK637" i="1"/>
  <c r="BL637" i="1"/>
  <c r="BM637" i="1"/>
  <c r="BN637" i="1"/>
  <c r="BO637" i="1"/>
  <c r="BP637" i="1"/>
  <c r="AQ638" i="1"/>
  <c r="BK638" i="1"/>
  <c r="BL638" i="1"/>
  <c r="BM638" i="1"/>
  <c r="BN638" i="1"/>
  <c r="BO638" i="1"/>
  <c r="BP638" i="1"/>
  <c r="AQ639" i="1"/>
  <c r="BD639" i="1"/>
  <c r="BT639" i="1"/>
  <c r="BV639" i="1"/>
  <c r="BK639" i="1"/>
  <c r="BL639" i="1"/>
  <c r="BM639" i="1"/>
  <c r="BN639" i="1"/>
  <c r="BO639" i="1"/>
  <c r="BP639" i="1"/>
  <c r="BQ639" i="1"/>
  <c r="BR639" i="1"/>
  <c r="BS639" i="1"/>
  <c r="BU639" i="1"/>
  <c r="AQ640" i="1"/>
  <c r="BD640" i="1"/>
  <c r="BK640" i="1"/>
  <c r="BL640" i="1"/>
  <c r="BM640" i="1"/>
  <c r="BN640" i="1"/>
  <c r="BO640" i="1"/>
  <c r="BP640" i="1"/>
  <c r="BQ640" i="1"/>
  <c r="BR640" i="1"/>
  <c r="BS640" i="1"/>
  <c r="BT640" i="1"/>
  <c r="BU640" i="1"/>
  <c r="BV640" i="1"/>
  <c r="AQ641" i="1"/>
  <c r="BD641" i="1"/>
  <c r="BR641" i="1"/>
  <c r="BS641" i="1"/>
  <c r="BT641" i="1"/>
  <c r="BU641" i="1"/>
  <c r="BV641" i="1"/>
  <c r="BK641" i="1"/>
  <c r="BL641" i="1"/>
  <c r="BM641" i="1"/>
  <c r="BN641" i="1"/>
  <c r="BO641" i="1"/>
  <c r="BP641" i="1"/>
  <c r="BQ641" i="1"/>
  <c r="AQ642" i="1"/>
  <c r="BD642" i="1"/>
  <c r="BS642" i="1"/>
  <c r="BT642" i="1"/>
  <c r="BU642" i="1"/>
  <c r="BV642" i="1"/>
  <c r="BK642" i="1"/>
  <c r="BL642" i="1"/>
  <c r="BM642" i="1"/>
  <c r="BN642" i="1"/>
  <c r="BO642" i="1"/>
  <c r="BP642" i="1"/>
  <c r="BQ642" i="1"/>
  <c r="BR642" i="1"/>
  <c r="AQ643" i="1"/>
  <c r="BD643" i="1"/>
  <c r="BS643" i="1"/>
  <c r="BT643" i="1"/>
  <c r="BU643" i="1"/>
  <c r="BV643" i="1"/>
  <c r="BK643" i="1"/>
  <c r="BL643" i="1"/>
  <c r="BM643" i="1"/>
  <c r="BN643" i="1"/>
  <c r="BO643" i="1"/>
  <c r="BP643" i="1"/>
  <c r="BQ643" i="1"/>
  <c r="BR643" i="1"/>
  <c r="AQ644" i="1"/>
  <c r="BK644" i="1"/>
  <c r="BL644" i="1"/>
  <c r="BM644" i="1"/>
  <c r="BN644" i="1"/>
  <c r="BO644" i="1"/>
  <c r="BP644" i="1"/>
  <c r="AQ645" i="1"/>
  <c r="BK645" i="1"/>
  <c r="BL645" i="1"/>
  <c r="BM645" i="1"/>
  <c r="BN645" i="1"/>
  <c r="BO645" i="1"/>
  <c r="BP645" i="1"/>
  <c r="AQ646" i="1"/>
  <c r="BK646" i="1"/>
  <c r="BL646" i="1"/>
  <c r="BM646" i="1"/>
  <c r="BN646" i="1"/>
  <c r="BO646" i="1"/>
  <c r="BP646" i="1"/>
  <c r="AQ647" i="1"/>
  <c r="BD647" i="1"/>
  <c r="BS647" i="1"/>
  <c r="BT647" i="1"/>
  <c r="BU647" i="1"/>
  <c r="BV647" i="1"/>
  <c r="BK647" i="1"/>
  <c r="BL647" i="1"/>
  <c r="BM647" i="1"/>
  <c r="BN647" i="1"/>
  <c r="BO647" i="1"/>
  <c r="BP647" i="1"/>
  <c r="BQ647" i="1"/>
  <c r="BR647" i="1"/>
  <c r="AQ648" i="1"/>
  <c r="BD648" i="1"/>
  <c r="BQ648" i="1"/>
  <c r="BS648" i="1"/>
  <c r="BT648" i="1"/>
  <c r="BU648" i="1"/>
  <c r="BV648" i="1"/>
  <c r="BK648" i="1"/>
  <c r="BL648" i="1"/>
  <c r="BM648" i="1"/>
  <c r="BN648" i="1"/>
  <c r="BO648" i="1"/>
  <c r="BP648" i="1"/>
  <c r="BR648" i="1"/>
  <c r="AQ649" i="1"/>
  <c r="BD649" i="1"/>
  <c r="BK649" i="1"/>
  <c r="BL649" i="1"/>
  <c r="BM649" i="1"/>
  <c r="BN649" i="1"/>
  <c r="BO649" i="1"/>
  <c r="BP649" i="1"/>
  <c r="BQ649" i="1"/>
  <c r="BR649" i="1"/>
  <c r="BS649" i="1"/>
  <c r="BT649" i="1"/>
  <c r="BU649" i="1"/>
  <c r="BV649" i="1"/>
  <c r="AQ650" i="1"/>
  <c r="BD650" i="1"/>
  <c r="BS650" i="1"/>
  <c r="BT650" i="1"/>
  <c r="BU650" i="1"/>
  <c r="BV650" i="1"/>
  <c r="BK650" i="1"/>
  <c r="BL650" i="1"/>
  <c r="BM650" i="1"/>
  <c r="BN650" i="1"/>
  <c r="BO650" i="1"/>
  <c r="BP650" i="1"/>
  <c r="BQ650" i="1"/>
  <c r="BR650" i="1"/>
  <c r="AQ651" i="1"/>
  <c r="BD651" i="1"/>
  <c r="BR651" i="1"/>
  <c r="BS651" i="1"/>
  <c r="BT651" i="1"/>
  <c r="BU651" i="1"/>
  <c r="BV651" i="1"/>
  <c r="BK651" i="1"/>
  <c r="BL651" i="1"/>
  <c r="BM651" i="1"/>
  <c r="BN651" i="1"/>
  <c r="BO651" i="1"/>
  <c r="BP651" i="1"/>
  <c r="BQ651" i="1"/>
  <c r="AQ652" i="1"/>
  <c r="BK652" i="1"/>
  <c r="BL652" i="1"/>
  <c r="BM652" i="1"/>
  <c r="BN652" i="1"/>
  <c r="BO652" i="1"/>
  <c r="BP652" i="1"/>
  <c r="AQ653" i="1"/>
  <c r="BK653" i="1"/>
  <c r="BL653" i="1"/>
  <c r="BM653" i="1"/>
  <c r="BN653" i="1"/>
  <c r="BO653" i="1"/>
  <c r="BP653" i="1"/>
  <c r="AQ654" i="1"/>
  <c r="BK654" i="1"/>
  <c r="BL654" i="1"/>
  <c r="BM654" i="1"/>
  <c r="BN654" i="1"/>
  <c r="BO654" i="1"/>
  <c r="BP654" i="1"/>
  <c r="AQ655" i="1"/>
  <c r="BD655" i="1"/>
  <c r="BS655" i="1"/>
  <c r="BT655" i="1"/>
  <c r="BU655" i="1"/>
  <c r="BV655" i="1"/>
  <c r="BK655" i="1"/>
  <c r="BL655" i="1"/>
  <c r="BM655" i="1"/>
  <c r="BN655" i="1"/>
  <c r="BO655" i="1"/>
  <c r="BP655" i="1"/>
  <c r="BQ655" i="1"/>
  <c r="BR655" i="1"/>
  <c r="AQ656" i="1"/>
  <c r="BD656" i="1"/>
  <c r="BS656" i="1"/>
  <c r="BT656" i="1"/>
  <c r="BU656" i="1"/>
  <c r="BV656" i="1"/>
  <c r="BK656" i="1"/>
  <c r="BL656" i="1"/>
  <c r="BM656" i="1"/>
  <c r="BN656" i="1"/>
  <c r="BO656" i="1"/>
  <c r="BP656" i="1"/>
  <c r="BQ656" i="1"/>
  <c r="BR656" i="1"/>
  <c r="AQ657" i="1"/>
  <c r="BD657" i="1"/>
  <c r="BS657" i="1"/>
  <c r="BT657" i="1"/>
  <c r="BU657" i="1"/>
  <c r="BV657" i="1"/>
  <c r="BK657" i="1"/>
  <c r="BL657" i="1"/>
  <c r="BM657" i="1"/>
  <c r="BN657" i="1"/>
  <c r="BO657" i="1"/>
  <c r="BP657" i="1"/>
  <c r="BQ657" i="1"/>
  <c r="BR657" i="1"/>
  <c r="AQ658" i="1"/>
  <c r="BD658" i="1"/>
  <c r="BQ658" i="1"/>
  <c r="BR658" i="1"/>
  <c r="BS658" i="1"/>
  <c r="BT658" i="1"/>
  <c r="BU658" i="1"/>
  <c r="BV658" i="1"/>
  <c r="BK658" i="1"/>
  <c r="BL658" i="1"/>
  <c r="BM658" i="1"/>
  <c r="BN658" i="1"/>
  <c r="BO658" i="1"/>
  <c r="BP658" i="1"/>
  <c r="AQ659" i="1"/>
  <c r="BD659" i="1"/>
  <c r="BK659" i="1"/>
  <c r="BL659" i="1"/>
  <c r="BM659" i="1"/>
  <c r="BN659" i="1"/>
  <c r="BO659" i="1"/>
  <c r="BP659" i="1"/>
  <c r="AQ660" i="1"/>
  <c r="BK660" i="1"/>
  <c r="BL660" i="1"/>
  <c r="BM660" i="1"/>
  <c r="BN660" i="1"/>
  <c r="BO660" i="1"/>
  <c r="BP660" i="1"/>
  <c r="AQ661" i="1"/>
  <c r="BD661" i="1"/>
  <c r="BK661" i="1"/>
  <c r="BL661" i="1"/>
  <c r="BM661" i="1"/>
  <c r="BN661" i="1"/>
  <c r="BO661" i="1"/>
  <c r="BP661" i="1"/>
  <c r="AQ662" i="1"/>
  <c r="BD662" i="1"/>
  <c r="BQ662" i="1"/>
  <c r="BR662" i="1"/>
  <c r="BS662" i="1"/>
  <c r="BT662" i="1"/>
  <c r="BU662" i="1"/>
  <c r="BV662" i="1"/>
  <c r="BK662" i="1"/>
  <c r="BL662" i="1"/>
  <c r="BM662" i="1"/>
  <c r="BN662" i="1"/>
  <c r="BO662" i="1"/>
  <c r="BP662" i="1"/>
  <c r="AQ663" i="1"/>
  <c r="BD663" i="1"/>
  <c r="BS663" i="1"/>
  <c r="BT663" i="1"/>
  <c r="BU663" i="1"/>
  <c r="BV663" i="1"/>
  <c r="BK663" i="1"/>
  <c r="BL663" i="1"/>
  <c r="BM663" i="1"/>
  <c r="BN663" i="1"/>
  <c r="BO663" i="1"/>
  <c r="BP663" i="1"/>
  <c r="BQ663" i="1"/>
  <c r="BR663" i="1"/>
  <c r="AQ664" i="1"/>
  <c r="BD664" i="1"/>
  <c r="BS664" i="1"/>
  <c r="BT664" i="1"/>
  <c r="BU664" i="1"/>
  <c r="BV664" i="1"/>
  <c r="BK664" i="1"/>
  <c r="BL664" i="1"/>
  <c r="BM664" i="1"/>
  <c r="BN664" i="1"/>
  <c r="BO664" i="1"/>
  <c r="BP664" i="1"/>
  <c r="BQ664" i="1"/>
  <c r="BR664" i="1"/>
  <c r="AQ665" i="1"/>
  <c r="BD665" i="1"/>
  <c r="BQ665" i="1"/>
  <c r="BR665" i="1"/>
  <c r="BS665" i="1"/>
  <c r="BT665" i="1"/>
  <c r="BU665" i="1"/>
  <c r="BV665" i="1"/>
  <c r="BK665" i="1"/>
  <c r="BL665" i="1"/>
  <c r="BM665" i="1"/>
  <c r="BN665" i="1"/>
  <c r="BO665" i="1"/>
  <c r="BP665" i="1"/>
  <c r="AQ666" i="1"/>
  <c r="BK666" i="1"/>
  <c r="BL666" i="1"/>
  <c r="BM666" i="1"/>
  <c r="BN666" i="1"/>
  <c r="BO666" i="1"/>
  <c r="BP666" i="1"/>
  <c r="AQ667" i="1"/>
  <c r="BK667" i="1"/>
  <c r="BL667" i="1"/>
  <c r="BM667" i="1"/>
  <c r="BN667" i="1"/>
  <c r="BO667" i="1"/>
  <c r="BP667" i="1"/>
  <c r="AQ668" i="1"/>
  <c r="BD668" i="1"/>
  <c r="BS668" i="1"/>
  <c r="BT668" i="1"/>
  <c r="BU668" i="1"/>
  <c r="BV668" i="1"/>
  <c r="BK668" i="1"/>
  <c r="BL668" i="1"/>
  <c r="BM668" i="1"/>
  <c r="BN668" i="1"/>
  <c r="BO668" i="1"/>
  <c r="BP668" i="1"/>
  <c r="BQ668" i="1"/>
  <c r="BR668" i="1"/>
  <c r="AQ669" i="1"/>
  <c r="BD669" i="1"/>
  <c r="BS669" i="1"/>
  <c r="BT669" i="1"/>
  <c r="BU669" i="1"/>
  <c r="BV669" i="1"/>
  <c r="BK669" i="1"/>
  <c r="BL669" i="1"/>
  <c r="BM669" i="1"/>
  <c r="BN669" i="1"/>
  <c r="BO669" i="1"/>
  <c r="BP669" i="1"/>
  <c r="BQ669" i="1"/>
  <c r="BR669" i="1"/>
  <c r="AQ670" i="1"/>
  <c r="BK670" i="1"/>
  <c r="BL670" i="1"/>
  <c r="BM670" i="1"/>
  <c r="BN670" i="1"/>
  <c r="BO670" i="1"/>
  <c r="BP670" i="1"/>
  <c r="AQ671" i="1"/>
  <c r="BK671" i="1"/>
  <c r="BL671" i="1"/>
  <c r="BM671" i="1"/>
  <c r="BN671" i="1"/>
  <c r="BO671" i="1"/>
  <c r="BP671" i="1"/>
  <c r="AQ672" i="1"/>
  <c r="BD672" i="1"/>
  <c r="BK672" i="1"/>
  <c r="BL672" i="1"/>
  <c r="BM672" i="1"/>
  <c r="BN672" i="1"/>
  <c r="BO672" i="1"/>
  <c r="BP672" i="1"/>
  <c r="AQ673" i="1"/>
  <c r="BD673" i="1"/>
  <c r="BS673" i="1"/>
  <c r="BT673" i="1"/>
  <c r="BU673" i="1"/>
  <c r="BV673" i="1"/>
  <c r="BK673" i="1"/>
  <c r="BL673" i="1"/>
  <c r="BM673" i="1"/>
  <c r="BN673" i="1"/>
  <c r="BO673" i="1"/>
  <c r="BP673" i="1"/>
  <c r="BQ673" i="1"/>
  <c r="BR673" i="1"/>
  <c r="AQ674" i="1"/>
  <c r="BD674" i="1"/>
  <c r="BR674" i="1"/>
  <c r="BS674" i="1"/>
  <c r="BT674" i="1"/>
  <c r="BU674" i="1"/>
  <c r="BV674" i="1"/>
  <c r="BK674" i="1"/>
  <c r="BL674" i="1"/>
  <c r="BM674" i="1"/>
  <c r="BN674" i="1"/>
  <c r="BO674" i="1"/>
  <c r="BP674" i="1"/>
  <c r="BQ674" i="1"/>
  <c r="AQ675" i="1"/>
  <c r="BD675" i="1"/>
  <c r="BS675" i="1"/>
  <c r="BT675" i="1"/>
  <c r="BU675" i="1"/>
  <c r="BV675" i="1"/>
  <c r="BK675" i="1"/>
  <c r="BL675" i="1"/>
  <c r="BM675" i="1"/>
  <c r="BN675" i="1"/>
  <c r="BO675" i="1"/>
  <c r="BP675" i="1"/>
  <c r="BQ675" i="1"/>
  <c r="BR675" i="1"/>
  <c r="AQ676" i="1"/>
  <c r="BD676" i="1"/>
  <c r="BS676" i="1"/>
  <c r="BT676" i="1"/>
  <c r="BU676" i="1"/>
  <c r="BV676" i="1"/>
  <c r="BK676" i="1"/>
  <c r="BL676" i="1"/>
  <c r="BM676" i="1"/>
  <c r="BN676" i="1"/>
  <c r="BO676" i="1"/>
  <c r="BP676" i="1"/>
  <c r="BQ676" i="1"/>
  <c r="BR676" i="1"/>
  <c r="AQ677" i="1"/>
  <c r="BK677" i="1"/>
  <c r="BL677" i="1"/>
  <c r="BM677" i="1"/>
  <c r="BN677" i="1"/>
  <c r="BO677" i="1"/>
  <c r="BP677" i="1"/>
  <c r="AQ678" i="1"/>
  <c r="BK678" i="1"/>
  <c r="BL678" i="1"/>
  <c r="BM678" i="1"/>
  <c r="BN678" i="1"/>
  <c r="BO678" i="1"/>
  <c r="BP678" i="1"/>
  <c r="AQ679" i="1"/>
  <c r="BK679" i="1"/>
  <c r="BL679" i="1"/>
  <c r="BM679" i="1"/>
  <c r="BN679" i="1"/>
  <c r="BO679" i="1"/>
  <c r="BP679" i="1"/>
  <c r="AQ680" i="1"/>
  <c r="BD680" i="1"/>
  <c r="BK680" i="1"/>
  <c r="BL680" i="1"/>
  <c r="BM680" i="1"/>
  <c r="BN680" i="1"/>
  <c r="BO680" i="1"/>
  <c r="BP680" i="1"/>
  <c r="BQ680" i="1"/>
  <c r="BR680" i="1"/>
  <c r="BS680" i="1"/>
  <c r="BT680" i="1"/>
  <c r="BU680" i="1"/>
  <c r="BV680" i="1"/>
  <c r="AQ681" i="1"/>
  <c r="BD681" i="1"/>
  <c r="BR681" i="1"/>
  <c r="BS681" i="1"/>
  <c r="BT681" i="1"/>
  <c r="BU681" i="1"/>
  <c r="BV681" i="1"/>
  <c r="BK681" i="1"/>
  <c r="BL681" i="1"/>
  <c r="BM681" i="1"/>
  <c r="BN681" i="1"/>
  <c r="BO681" i="1"/>
  <c r="BP681" i="1"/>
  <c r="BQ681" i="1"/>
  <c r="AQ682" i="1"/>
  <c r="BD682" i="1"/>
  <c r="BS682" i="1"/>
  <c r="BT682" i="1"/>
  <c r="BU682" i="1"/>
  <c r="BV682" i="1"/>
  <c r="BK682" i="1"/>
  <c r="BL682" i="1"/>
  <c r="BM682" i="1"/>
  <c r="BN682" i="1"/>
  <c r="BO682" i="1"/>
  <c r="BP682" i="1"/>
  <c r="BQ682" i="1"/>
  <c r="BR682" i="1"/>
  <c r="AQ683" i="1"/>
  <c r="BD683" i="1"/>
  <c r="BR683" i="1"/>
  <c r="BS683" i="1"/>
  <c r="BT683" i="1"/>
  <c r="BU683" i="1"/>
  <c r="BV683" i="1"/>
  <c r="BK683" i="1"/>
  <c r="BL683" i="1"/>
  <c r="BM683" i="1"/>
  <c r="BN683" i="1"/>
  <c r="BO683" i="1"/>
  <c r="BP683" i="1"/>
  <c r="BQ683" i="1"/>
  <c r="AQ684" i="1"/>
  <c r="BD684" i="1"/>
  <c r="BK684" i="1"/>
  <c r="BL684" i="1"/>
  <c r="BM684" i="1"/>
  <c r="BN684" i="1"/>
  <c r="BO684" i="1"/>
  <c r="BP684" i="1"/>
  <c r="BQ684" i="1"/>
  <c r="BR684" i="1"/>
  <c r="BS684" i="1"/>
  <c r="BT684" i="1"/>
  <c r="BU684" i="1"/>
  <c r="BV684" i="1"/>
  <c r="AQ685" i="1"/>
  <c r="BK685" i="1"/>
  <c r="BL685" i="1"/>
  <c r="BM685" i="1"/>
  <c r="BN685" i="1"/>
  <c r="BO685" i="1"/>
  <c r="BP685" i="1"/>
  <c r="AQ686" i="1"/>
  <c r="BK686" i="1"/>
  <c r="BL686" i="1"/>
  <c r="BM686" i="1"/>
  <c r="BN686" i="1"/>
  <c r="BO686" i="1"/>
  <c r="BP686" i="1"/>
  <c r="AQ687" i="1"/>
  <c r="BK687" i="1"/>
  <c r="BL687" i="1"/>
  <c r="BM687" i="1"/>
  <c r="BN687" i="1"/>
  <c r="BO687" i="1"/>
  <c r="BP687" i="1"/>
  <c r="AQ688" i="1"/>
  <c r="BD688" i="1"/>
  <c r="BK688" i="1"/>
  <c r="BL688" i="1"/>
  <c r="BM688" i="1"/>
  <c r="BN688" i="1"/>
  <c r="BO688" i="1"/>
  <c r="BP688" i="1"/>
  <c r="BQ688" i="1"/>
  <c r="BR688" i="1"/>
  <c r="BS688" i="1"/>
  <c r="BT688" i="1"/>
  <c r="BU688" i="1"/>
  <c r="BV688" i="1"/>
  <c r="AQ689" i="1"/>
  <c r="BD689" i="1"/>
  <c r="BS689" i="1"/>
  <c r="BT689" i="1"/>
  <c r="BU689" i="1"/>
  <c r="BV689" i="1"/>
  <c r="BK689" i="1"/>
  <c r="BL689" i="1"/>
  <c r="BM689" i="1"/>
  <c r="BN689" i="1"/>
  <c r="BO689" i="1"/>
  <c r="BP689" i="1"/>
  <c r="BQ689" i="1"/>
  <c r="BR689" i="1"/>
  <c r="AQ690" i="1"/>
  <c r="BD690" i="1"/>
  <c r="BS690" i="1"/>
  <c r="BT690" i="1"/>
  <c r="BU690" i="1"/>
  <c r="BV690" i="1"/>
  <c r="BK690" i="1"/>
  <c r="BL690" i="1"/>
  <c r="BM690" i="1"/>
  <c r="BN690" i="1"/>
  <c r="BO690" i="1"/>
  <c r="BP690" i="1"/>
  <c r="BQ690" i="1"/>
  <c r="BR690" i="1"/>
  <c r="AQ691" i="1"/>
  <c r="BD691" i="1"/>
  <c r="BT691" i="1"/>
  <c r="BV691" i="1"/>
  <c r="BK691" i="1"/>
  <c r="BL691" i="1"/>
  <c r="BM691" i="1"/>
  <c r="BN691" i="1"/>
  <c r="BO691" i="1"/>
  <c r="BP691" i="1"/>
  <c r="BQ691" i="1"/>
  <c r="BR691" i="1"/>
  <c r="BS691" i="1"/>
  <c r="BU691" i="1"/>
  <c r="AQ692" i="1"/>
  <c r="BD692" i="1"/>
  <c r="BK692" i="1"/>
  <c r="BL692" i="1"/>
  <c r="BM692" i="1"/>
  <c r="BN692" i="1"/>
  <c r="BO692" i="1"/>
  <c r="BP692" i="1"/>
  <c r="BQ692" i="1"/>
  <c r="BR692" i="1"/>
  <c r="BS692" i="1"/>
  <c r="BT692" i="1"/>
  <c r="BU692" i="1"/>
  <c r="BV692" i="1"/>
  <c r="AQ693" i="1"/>
  <c r="BK693" i="1"/>
  <c r="BL693" i="1"/>
  <c r="BM693" i="1"/>
  <c r="BN693" i="1"/>
  <c r="BO693" i="1"/>
  <c r="BP693" i="1"/>
  <c r="AQ694" i="1"/>
  <c r="BK694" i="1"/>
  <c r="BL694" i="1"/>
  <c r="BM694" i="1"/>
  <c r="BN694" i="1"/>
  <c r="BO694" i="1"/>
  <c r="BP694" i="1"/>
  <c r="AQ695" i="1"/>
  <c r="BK695" i="1"/>
  <c r="BL695" i="1"/>
  <c r="BM695" i="1"/>
  <c r="BN695" i="1"/>
  <c r="BO695" i="1"/>
  <c r="BP695" i="1"/>
  <c r="AQ696" i="1"/>
  <c r="BD696" i="1"/>
  <c r="BK696" i="1"/>
  <c r="BL696" i="1"/>
  <c r="BM696" i="1"/>
  <c r="BN696" i="1"/>
  <c r="BO696" i="1"/>
  <c r="BP696" i="1"/>
  <c r="BQ696" i="1"/>
  <c r="BR696" i="1"/>
  <c r="BS696" i="1"/>
  <c r="BT696" i="1"/>
  <c r="BU696" i="1"/>
  <c r="BV696" i="1"/>
  <c r="AQ697" i="1"/>
  <c r="BD697" i="1"/>
  <c r="BS697" i="1"/>
  <c r="BT697" i="1"/>
  <c r="BU697" i="1"/>
  <c r="BV697" i="1"/>
  <c r="BK697" i="1"/>
  <c r="BL697" i="1"/>
  <c r="BM697" i="1"/>
  <c r="BN697" i="1"/>
  <c r="BO697" i="1"/>
  <c r="BP697" i="1"/>
  <c r="BQ697" i="1"/>
  <c r="BR697" i="1"/>
  <c r="AQ698" i="1"/>
  <c r="BD698" i="1"/>
  <c r="BR698" i="1"/>
  <c r="BS698" i="1"/>
  <c r="BT698" i="1"/>
  <c r="BU698" i="1"/>
  <c r="BV698" i="1"/>
  <c r="BK698" i="1"/>
  <c r="BL698" i="1"/>
  <c r="BM698" i="1"/>
  <c r="BN698" i="1"/>
  <c r="BO698" i="1"/>
  <c r="BP698" i="1"/>
  <c r="BQ698" i="1"/>
  <c r="AQ699" i="1"/>
  <c r="BD699" i="1"/>
  <c r="BK699" i="1"/>
  <c r="BL699" i="1"/>
  <c r="BM699" i="1"/>
  <c r="BN699" i="1"/>
  <c r="BO699" i="1"/>
  <c r="BP699" i="1"/>
  <c r="BQ699" i="1"/>
  <c r="BR699" i="1"/>
  <c r="BS699" i="1"/>
  <c r="BT699" i="1"/>
  <c r="BU699" i="1"/>
  <c r="BV699" i="1"/>
  <c r="AQ700" i="1"/>
  <c r="BD700" i="1"/>
  <c r="BS700" i="1"/>
  <c r="BT700" i="1"/>
  <c r="BU700" i="1"/>
  <c r="BV700" i="1"/>
  <c r="BK700" i="1"/>
  <c r="BL700" i="1"/>
  <c r="BM700" i="1"/>
  <c r="BN700" i="1"/>
  <c r="BO700" i="1"/>
  <c r="BP700" i="1"/>
  <c r="BQ700" i="1"/>
  <c r="BR700" i="1"/>
  <c r="AQ701" i="1"/>
  <c r="BK701" i="1"/>
  <c r="BL701" i="1"/>
  <c r="BM701" i="1"/>
  <c r="BN701" i="1"/>
  <c r="BO701" i="1"/>
  <c r="BP701" i="1"/>
  <c r="AQ702" i="1"/>
  <c r="BK702" i="1"/>
  <c r="BL702" i="1"/>
  <c r="BM702" i="1"/>
  <c r="BN702" i="1"/>
  <c r="BO702" i="1"/>
  <c r="BP702" i="1"/>
  <c r="AQ703" i="1"/>
  <c r="BK703" i="1"/>
  <c r="BL703" i="1"/>
  <c r="BM703" i="1"/>
  <c r="BN703" i="1"/>
  <c r="BO703" i="1"/>
  <c r="BP703" i="1"/>
  <c r="AQ704" i="1"/>
  <c r="BD704" i="1"/>
  <c r="BR704" i="1"/>
  <c r="BS704" i="1"/>
  <c r="BT704" i="1"/>
  <c r="BU704" i="1"/>
  <c r="BV704" i="1"/>
  <c r="BK704" i="1"/>
  <c r="BL704" i="1"/>
  <c r="BM704" i="1"/>
  <c r="BN704" i="1"/>
  <c r="BO704" i="1"/>
  <c r="BP704" i="1"/>
  <c r="BQ704" i="1"/>
  <c r="AQ705" i="1"/>
  <c r="BD705" i="1"/>
  <c r="BQ705" i="1"/>
  <c r="BS705" i="1"/>
  <c r="BT705" i="1"/>
  <c r="BU705" i="1"/>
  <c r="BV705" i="1"/>
  <c r="BK705" i="1"/>
  <c r="BL705" i="1"/>
  <c r="BM705" i="1"/>
  <c r="BN705" i="1"/>
  <c r="BO705" i="1"/>
  <c r="BP705" i="1"/>
  <c r="BR705" i="1"/>
  <c r="AQ706" i="1"/>
  <c r="BD706" i="1"/>
  <c r="BS706" i="1"/>
  <c r="BT706" i="1"/>
  <c r="BU706" i="1"/>
  <c r="BV706" i="1"/>
  <c r="BK706" i="1"/>
  <c r="BL706" i="1"/>
  <c r="BM706" i="1"/>
  <c r="BN706" i="1"/>
  <c r="BO706" i="1"/>
  <c r="BP706" i="1"/>
  <c r="BQ706" i="1"/>
  <c r="BR706" i="1"/>
  <c r="AQ707" i="1"/>
  <c r="BD707" i="1"/>
  <c r="BS707" i="1"/>
  <c r="BT707" i="1"/>
  <c r="BU707" i="1"/>
  <c r="BV707" i="1"/>
  <c r="BK707" i="1"/>
  <c r="BL707" i="1"/>
  <c r="BM707" i="1"/>
  <c r="BN707" i="1"/>
  <c r="BO707" i="1"/>
  <c r="BP707" i="1"/>
  <c r="BQ707" i="1"/>
  <c r="BR707" i="1"/>
  <c r="AQ708" i="1"/>
  <c r="BD708" i="1"/>
  <c r="BS708" i="1"/>
  <c r="BT708" i="1"/>
  <c r="BU708" i="1"/>
  <c r="BV708" i="1"/>
  <c r="BK708" i="1"/>
  <c r="BL708" i="1"/>
  <c r="BM708" i="1"/>
  <c r="BN708" i="1"/>
  <c r="BO708" i="1"/>
  <c r="BP708" i="1"/>
  <c r="BQ708" i="1"/>
  <c r="BR708" i="1"/>
  <c r="AQ709" i="1"/>
  <c r="BK709" i="1"/>
  <c r="BL709" i="1"/>
  <c r="BM709" i="1"/>
  <c r="BN709" i="1"/>
  <c r="BO709" i="1"/>
  <c r="BP709" i="1"/>
  <c r="AQ710" i="1"/>
  <c r="BD710" i="1"/>
  <c r="BK710" i="1"/>
  <c r="BL710" i="1"/>
  <c r="BM710" i="1"/>
  <c r="BN710" i="1"/>
  <c r="BO710" i="1"/>
  <c r="BP710" i="1"/>
  <c r="AQ711" i="1"/>
  <c r="BD711" i="1"/>
  <c r="BR711" i="1"/>
  <c r="BS711" i="1"/>
  <c r="BT711" i="1"/>
  <c r="BU711" i="1"/>
  <c r="BV711" i="1"/>
  <c r="BK711" i="1"/>
  <c r="BL711" i="1"/>
  <c r="BM711" i="1"/>
  <c r="BN711" i="1"/>
  <c r="BO711" i="1"/>
  <c r="BP711" i="1"/>
  <c r="BQ711" i="1"/>
  <c r="AQ712" i="1"/>
  <c r="BD712" i="1"/>
  <c r="BR712" i="1"/>
  <c r="BS712" i="1"/>
  <c r="BT712" i="1"/>
  <c r="BU712" i="1"/>
  <c r="BV712" i="1"/>
  <c r="BK712" i="1"/>
  <c r="BL712" i="1"/>
  <c r="BM712" i="1"/>
  <c r="BN712" i="1"/>
  <c r="BO712" i="1"/>
  <c r="BP712" i="1"/>
  <c r="BQ712" i="1"/>
  <c r="AQ713" i="1"/>
  <c r="BK713" i="1"/>
  <c r="BL713" i="1"/>
  <c r="BM713" i="1"/>
  <c r="BN713" i="1"/>
  <c r="BO713" i="1"/>
  <c r="BP713" i="1"/>
  <c r="AQ714" i="1"/>
  <c r="BK714" i="1"/>
  <c r="BL714" i="1"/>
  <c r="BM714" i="1"/>
  <c r="BN714" i="1"/>
  <c r="BO714" i="1"/>
  <c r="BP714" i="1"/>
  <c r="AQ715" i="1"/>
  <c r="BD715" i="1"/>
  <c r="BS715" i="1"/>
  <c r="BT715" i="1"/>
  <c r="BU715" i="1"/>
  <c r="BV715" i="1"/>
  <c r="BK715" i="1"/>
  <c r="BL715" i="1"/>
  <c r="BM715" i="1"/>
  <c r="BN715" i="1"/>
  <c r="BO715" i="1"/>
  <c r="BP715" i="1"/>
  <c r="BQ715" i="1"/>
  <c r="BR715" i="1"/>
  <c r="AQ716" i="1"/>
  <c r="BD716" i="1"/>
  <c r="BR716" i="1"/>
  <c r="BS716" i="1"/>
  <c r="BT716" i="1"/>
  <c r="BU716" i="1"/>
  <c r="BV716" i="1"/>
  <c r="BK716" i="1"/>
  <c r="BL716" i="1"/>
  <c r="BM716" i="1"/>
  <c r="BN716" i="1"/>
  <c r="BO716" i="1"/>
  <c r="BP716" i="1"/>
  <c r="BQ716" i="1"/>
  <c r="AQ717" i="1"/>
  <c r="BK717" i="1"/>
  <c r="BL717" i="1"/>
  <c r="BM717" i="1"/>
  <c r="BN717" i="1"/>
  <c r="BO717" i="1"/>
  <c r="BP717" i="1"/>
  <c r="AQ718" i="1"/>
  <c r="BK718" i="1"/>
  <c r="BL718" i="1"/>
  <c r="BM718" i="1"/>
  <c r="BN718" i="1"/>
  <c r="BO718" i="1"/>
  <c r="BP718" i="1"/>
  <c r="AQ719" i="1"/>
  <c r="BD719" i="1"/>
  <c r="BT719" i="1"/>
  <c r="BU719" i="1"/>
  <c r="BV719" i="1"/>
  <c r="BK719" i="1"/>
  <c r="BL719" i="1"/>
  <c r="BM719" i="1"/>
  <c r="BN719" i="1"/>
  <c r="BO719" i="1"/>
  <c r="BP719" i="1"/>
  <c r="BQ719" i="1"/>
  <c r="BR719" i="1"/>
  <c r="BS719" i="1"/>
  <c r="AQ720" i="1"/>
  <c r="BD720" i="1"/>
  <c r="BS720" i="1"/>
  <c r="BT720" i="1"/>
  <c r="BU720" i="1"/>
  <c r="BV720" i="1"/>
  <c r="BK720" i="1"/>
  <c r="BL720" i="1"/>
  <c r="BM720" i="1"/>
  <c r="BN720" i="1"/>
  <c r="BO720" i="1"/>
  <c r="BP720" i="1"/>
  <c r="BQ720" i="1"/>
  <c r="BR720" i="1"/>
  <c r="AQ721" i="1"/>
  <c r="BK721" i="1"/>
  <c r="BL721" i="1"/>
  <c r="BM721" i="1"/>
  <c r="BN721" i="1"/>
  <c r="BO721" i="1"/>
  <c r="BP721" i="1"/>
  <c r="AQ722" i="1"/>
  <c r="BK722" i="1"/>
  <c r="BL722" i="1"/>
  <c r="BM722" i="1"/>
  <c r="BN722" i="1"/>
  <c r="BO722" i="1"/>
  <c r="BP722" i="1"/>
  <c r="AQ723" i="1"/>
  <c r="BK723" i="1"/>
  <c r="BL723" i="1"/>
  <c r="BM723" i="1"/>
  <c r="BN723" i="1"/>
  <c r="BO723" i="1"/>
  <c r="BP723" i="1"/>
  <c r="AQ724" i="1"/>
  <c r="BK724" i="1"/>
  <c r="BL724" i="1"/>
  <c r="BM724" i="1"/>
  <c r="BN724" i="1"/>
  <c r="BO724" i="1"/>
  <c r="BP724" i="1"/>
  <c r="AQ725" i="1"/>
  <c r="BD725" i="1"/>
  <c r="BS725" i="1"/>
  <c r="BT725" i="1"/>
  <c r="BU725" i="1"/>
  <c r="BV725" i="1"/>
  <c r="BK725" i="1"/>
  <c r="BL725" i="1"/>
  <c r="BM725" i="1"/>
  <c r="BN725" i="1"/>
  <c r="BO725" i="1"/>
  <c r="BP725" i="1"/>
  <c r="BQ725" i="1"/>
  <c r="BR725" i="1"/>
  <c r="AQ726" i="1"/>
  <c r="BD726" i="1"/>
  <c r="BS726" i="1"/>
  <c r="BT726" i="1"/>
  <c r="BU726" i="1"/>
  <c r="BV726" i="1"/>
  <c r="BK726" i="1"/>
  <c r="BL726" i="1"/>
  <c r="BM726" i="1"/>
  <c r="BN726" i="1"/>
  <c r="BO726" i="1"/>
  <c r="BP726" i="1"/>
  <c r="BQ726" i="1"/>
  <c r="BR726" i="1"/>
  <c r="AQ727" i="1"/>
  <c r="BK727" i="1"/>
  <c r="BL727" i="1"/>
  <c r="BM727" i="1"/>
  <c r="BN727" i="1"/>
  <c r="BO727" i="1"/>
  <c r="BP727" i="1"/>
  <c r="AQ728" i="1"/>
  <c r="BK728" i="1"/>
  <c r="BL728" i="1"/>
  <c r="BM728" i="1"/>
  <c r="BN728" i="1"/>
  <c r="BO728" i="1"/>
  <c r="BP728" i="1"/>
  <c r="AQ729" i="1"/>
  <c r="BD729" i="1"/>
  <c r="BS729" i="1"/>
  <c r="BT729" i="1"/>
  <c r="BU729" i="1"/>
  <c r="BV729" i="1"/>
  <c r="BK729" i="1"/>
  <c r="BL729" i="1"/>
  <c r="BM729" i="1"/>
  <c r="BN729" i="1"/>
  <c r="BO729" i="1"/>
  <c r="BP729" i="1"/>
  <c r="BQ729" i="1"/>
  <c r="BR729" i="1"/>
  <c r="AQ730" i="1"/>
  <c r="BD730" i="1"/>
  <c r="BS730" i="1"/>
  <c r="BT730" i="1"/>
  <c r="BU730" i="1"/>
  <c r="BV730" i="1"/>
  <c r="BK730" i="1"/>
  <c r="BL730" i="1"/>
  <c r="BM730" i="1"/>
  <c r="BN730" i="1"/>
  <c r="BO730" i="1"/>
  <c r="BP730" i="1"/>
  <c r="BQ730" i="1"/>
  <c r="BR730" i="1"/>
  <c r="AQ731" i="1"/>
  <c r="BK731" i="1"/>
  <c r="BL731" i="1"/>
  <c r="BM731" i="1"/>
  <c r="BN731" i="1"/>
  <c r="BO731" i="1"/>
  <c r="BP731" i="1"/>
  <c r="AQ732" i="1"/>
  <c r="BK732" i="1"/>
  <c r="BL732" i="1"/>
  <c r="BM732" i="1"/>
  <c r="BN732" i="1"/>
  <c r="BO732" i="1"/>
  <c r="BP732" i="1"/>
  <c r="AQ733" i="1"/>
  <c r="BD733" i="1"/>
  <c r="BS733" i="1"/>
  <c r="BT733" i="1"/>
  <c r="BU733" i="1"/>
  <c r="BV733" i="1"/>
  <c r="BK733" i="1"/>
  <c r="BL733" i="1"/>
  <c r="BM733" i="1"/>
  <c r="BN733" i="1"/>
  <c r="BO733" i="1"/>
  <c r="BP733" i="1"/>
  <c r="BQ733" i="1"/>
  <c r="BR733" i="1"/>
  <c r="AQ734" i="1"/>
  <c r="BD734" i="1"/>
  <c r="BS734" i="1"/>
  <c r="BT734" i="1"/>
  <c r="BU734" i="1"/>
  <c r="BV734" i="1"/>
  <c r="BK734" i="1"/>
  <c r="BL734" i="1"/>
  <c r="BM734" i="1"/>
  <c r="BN734" i="1"/>
  <c r="BO734" i="1"/>
  <c r="BP734" i="1"/>
  <c r="BQ734" i="1"/>
  <c r="BR734" i="1"/>
  <c r="AQ735" i="1"/>
  <c r="BK735" i="1"/>
  <c r="BL735" i="1"/>
  <c r="BM735" i="1"/>
  <c r="BN735" i="1"/>
  <c r="BO735" i="1"/>
  <c r="BP735" i="1"/>
  <c r="AQ736" i="1"/>
  <c r="BK736" i="1"/>
  <c r="BL736" i="1"/>
  <c r="BM736" i="1"/>
  <c r="BN736" i="1"/>
  <c r="BO736" i="1"/>
  <c r="BP736" i="1"/>
  <c r="AQ737" i="1"/>
  <c r="BD737" i="1"/>
  <c r="BS737" i="1"/>
  <c r="BT737" i="1"/>
  <c r="BU737" i="1"/>
  <c r="BV737" i="1"/>
  <c r="BK737" i="1"/>
  <c r="BL737" i="1"/>
  <c r="BM737" i="1"/>
  <c r="BN737" i="1"/>
  <c r="BO737" i="1"/>
  <c r="BP737" i="1"/>
  <c r="BQ737" i="1"/>
  <c r="BR737" i="1"/>
  <c r="AQ738" i="1"/>
  <c r="BD738" i="1"/>
  <c r="BQ738" i="1"/>
  <c r="BR738" i="1"/>
  <c r="BS738" i="1"/>
  <c r="BT738" i="1"/>
  <c r="BV738" i="1"/>
  <c r="BK738" i="1"/>
  <c r="BL738" i="1"/>
  <c r="BM738" i="1"/>
  <c r="BN738" i="1"/>
  <c r="BO738" i="1"/>
  <c r="BP738" i="1"/>
  <c r="BU738" i="1"/>
  <c r="AQ739" i="1"/>
  <c r="BK739" i="1"/>
  <c r="BL739" i="1"/>
  <c r="BM739" i="1"/>
  <c r="BN739" i="1"/>
  <c r="BO739" i="1"/>
  <c r="BP739" i="1"/>
  <c r="AQ740" i="1"/>
  <c r="BK740" i="1"/>
  <c r="BL740" i="1"/>
  <c r="BM740" i="1"/>
  <c r="BN740" i="1"/>
  <c r="BO740" i="1"/>
  <c r="BP740" i="1"/>
  <c r="AQ741" i="1"/>
  <c r="BD741" i="1"/>
  <c r="BQ741" i="1"/>
  <c r="BR741" i="1"/>
  <c r="BS741" i="1"/>
  <c r="BT741" i="1"/>
  <c r="BU741" i="1"/>
  <c r="BV741" i="1"/>
  <c r="BK741" i="1"/>
  <c r="BL741" i="1"/>
  <c r="BM741" i="1"/>
  <c r="BN741" i="1"/>
  <c r="BO741" i="1"/>
  <c r="BP741" i="1"/>
  <c r="AQ742" i="1"/>
  <c r="BK742" i="1"/>
  <c r="BL742" i="1"/>
  <c r="BM742" i="1"/>
  <c r="BN742" i="1"/>
  <c r="BO742" i="1"/>
  <c r="BP742" i="1"/>
  <c r="AQ743" i="1"/>
  <c r="BK743" i="1"/>
  <c r="BL743" i="1"/>
  <c r="BM743" i="1"/>
  <c r="BN743" i="1"/>
  <c r="BO743" i="1"/>
  <c r="BP743" i="1"/>
  <c r="AQ744" i="1"/>
  <c r="BD744" i="1"/>
  <c r="BK744" i="1"/>
  <c r="BL744" i="1"/>
  <c r="BM744" i="1"/>
  <c r="BN744" i="1"/>
  <c r="BO744" i="1"/>
  <c r="BP744" i="1"/>
  <c r="BQ744" i="1"/>
  <c r="BR744" i="1"/>
  <c r="BS744" i="1"/>
  <c r="BT744" i="1"/>
  <c r="BU744" i="1"/>
  <c r="BV744" i="1"/>
  <c r="AQ745" i="1"/>
  <c r="BD745" i="1"/>
  <c r="BS745" i="1"/>
  <c r="BT745" i="1"/>
  <c r="BU745" i="1"/>
  <c r="BV745" i="1"/>
  <c r="BK745" i="1"/>
  <c r="BL745" i="1"/>
  <c r="BM745" i="1"/>
  <c r="BN745" i="1"/>
  <c r="BO745" i="1"/>
  <c r="BP745" i="1"/>
  <c r="BQ745" i="1"/>
  <c r="BR745" i="1"/>
  <c r="AQ746" i="1"/>
  <c r="BK746" i="1"/>
  <c r="BL746" i="1"/>
  <c r="BM746" i="1"/>
  <c r="BN746" i="1"/>
  <c r="BO746" i="1"/>
  <c r="BP746" i="1"/>
  <c r="AQ747" i="1"/>
  <c r="BK747" i="1"/>
  <c r="BL747" i="1"/>
  <c r="BM747" i="1"/>
  <c r="BN747" i="1"/>
  <c r="BO747" i="1"/>
  <c r="BP747" i="1"/>
  <c r="AQ748" i="1"/>
  <c r="BD748" i="1"/>
  <c r="BS748" i="1"/>
  <c r="BT748" i="1"/>
  <c r="BU748" i="1"/>
  <c r="BV748" i="1"/>
  <c r="BK748" i="1"/>
  <c r="BL748" i="1"/>
  <c r="BM748" i="1"/>
  <c r="BN748" i="1"/>
  <c r="BO748" i="1"/>
  <c r="BP748" i="1"/>
  <c r="BQ748" i="1"/>
  <c r="BR748" i="1"/>
  <c r="AQ749" i="1"/>
  <c r="BD749" i="1"/>
  <c r="BS749" i="1"/>
  <c r="BT749" i="1"/>
  <c r="BU749" i="1"/>
  <c r="BV749" i="1"/>
  <c r="BK749" i="1"/>
  <c r="BL749" i="1"/>
  <c r="BM749" i="1"/>
  <c r="BN749" i="1"/>
  <c r="BO749" i="1"/>
  <c r="BP749" i="1"/>
  <c r="BQ749" i="1"/>
  <c r="BR749" i="1"/>
  <c r="AQ750" i="1"/>
  <c r="BK750" i="1"/>
  <c r="BL750" i="1"/>
  <c r="BM750" i="1"/>
  <c r="BN750" i="1"/>
  <c r="BO750" i="1"/>
  <c r="BP750" i="1"/>
  <c r="AQ751" i="1"/>
  <c r="BK751" i="1"/>
  <c r="BL751" i="1"/>
  <c r="BM751" i="1"/>
  <c r="BN751" i="1"/>
  <c r="BO751" i="1"/>
  <c r="BP751" i="1"/>
  <c r="AQ752" i="1"/>
  <c r="BD752" i="1"/>
  <c r="BS752" i="1"/>
  <c r="BT752" i="1"/>
  <c r="BU752" i="1"/>
  <c r="BV752" i="1"/>
  <c r="BK752" i="1"/>
  <c r="BL752" i="1"/>
  <c r="BM752" i="1"/>
  <c r="BN752" i="1"/>
  <c r="BO752" i="1"/>
  <c r="BP752" i="1"/>
  <c r="BQ752" i="1"/>
  <c r="BR752" i="1"/>
  <c r="AQ753" i="1"/>
  <c r="BD753" i="1"/>
  <c r="BS753" i="1"/>
  <c r="BK753" i="1"/>
  <c r="BL753" i="1"/>
  <c r="BM753" i="1"/>
  <c r="BN753" i="1"/>
  <c r="BO753" i="1"/>
  <c r="BP753" i="1"/>
  <c r="BQ753" i="1"/>
  <c r="BR753" i="1"/>
  <c r="BT753" i="1"/>
  <c r="BU753" i="1"/>
  <c r="BV753" i="1"/>
  <c r="AQ754" i="1"/>
  <c r="BK754" i="1"/>
  <c r="BL754" i="1"/>
  <c r="BM754" i="1"/>
  <c r="BN754" i="1"/>
  <c r="BO754" i="1"/>
  <c r="BP754" i="1"/>
  <c r="AQ755" i="1"/>
  <c r="BK755" i="1"/>
  <c r="BL755" i="1"/>
  <c r="BM755" i="1"/>
  <c r="BN755" i="1"/>
  <c r="BO755" i="1"/>
  <c r="BP755" i="1"/>
  <c r="AQ756" i="1"/>
  <c r="BK756" i="1"/>
  <c r="BL756" i="1"/>
  <c r="BM756" i="1"/>
  <c r="BN756" i="1"/>
  <c r="BO756" i="1"/>
  <c r="BP756" i="1"/>
  <c r="AQ757" i="1"/>
  <c r="BD757" i="1"/>
  <c r="BS757" i="1"/>
  <c r="BT757" i="1"/>
  <c r="BU757" i="1"/>
  <c r="BV757" i="1"/>
  <c r="BK757" i="1"/>
  <c r="BL757" i="1"/>
  <c r="BM757" i="1"/>
  <c r="BN757" i="1"/>
  <c r="BO757" i="1"/>
  <c r="BP757" i="1"/>
  <c r="BQ757" i="1"/>
  <c r="BR757" i="1"/>
  <c r="AQ758" i="1"/>
  <c r="BD758" i="1"/>
  <c r="BS758" i="1"/>
  <c r="BT758" i="1"/>
  <c r="BU758" i="1"/>
  <c r="BV758" i="1"/>
  <c r="BK758" i="1"/>
  <c r="BL758" i="1"/>
  <c r="BM758" i="1"/>
  <c r="BN758" i="1"/>
  <c r="BO758" i="1"/>
  <c r="BP758" i="1"/>
  <c r="BQ758" i="1"/>
  <c r="BR758" i="1"/>
  <c r="AQ759" i="1"/>
  <c r="BD759" i="1"/>
  <c r="BS759" i="1"/>
  <c r="BT759" i="1"/>
  <c r="BU759" i="1"/>
  <c r="BV759" i="1"/>
  <c r="BK759" i="1"/>
  <c r="BL759" i="1"/>
  <c r="BM759" i="1"/>
  <c r="BN759" i="1"/>
  <c r="BO759" i="1"/>
  <c r="BP759" i="1"/>
  <c r="BQ759" i="1"/>
  <c r="BR759" i="1"/>
  <c r="AQ760" i="1"/>
  <c r="BD760" i="1"/>
  <c r="BS760" i="1"/>
  <c r="BT760" i="1"/>
  <c r="BU760" i="1"/>
  <c r="BV760" i="1"/>
  <c r="BK760" i="1"/>
  <c r="BL760" i="1"/>
  <c r="BM760" i="1"/>
  <c r="BN760" i="1"/>
  <c r="BO760" i="1"/>
  <c r="BP760" i="1"/>
  <c r="BQ760" i="1"/>
  <c r="BR760" i="1"/>
  <c r="AQ761" i="1"/>
  <c r="BD761" i="1"/>
  <c r="BK761" i="1"/>
  <c r="BL761" i="1"/>
  <c r="BM761" i="1"/>
  <c r="BN761" i="1"/>
  <c r="BO761" i="1"/>
  <c r="BP761" i="1"/>
  <c r="BQ761" i="1"/>
  <c r="BR761" i="1"/>
  <c r="BS761" i="1"/>
  <c r="BT761" i="1"/>
  <c r="BU761" i="1"/>
  <c r="BV761" i="1"/>
  <c r="AQ762" i="1"/>
  <c r="BK762" i="1"/>
  <c r="BL762" i="1"/>
  <c r="BM762" i="1"/>
  <c r="BN762" i="1"/>
  <c r="BO762" i="1"/>
  <c r="BP762" i="1"/>
  <c r="AQ763" i="1"/>
  <c r="BK763" i="1"/>
  <c r="BL763" i="1"/>
  <c r="BM763" i="1"/>
  <c r="BN763" i="1"/>
  <c r="BO763" i="1"/>
  <c r="BP763" i="1"/>
  <c r="AQ764" i="1"/>
  <c r="BK764" i="1"/>
  <c r="BL764" i="1"/>
  <c r="BM764" i="1"/>
  <c r="BN764" i="1"/>
  <c r="BO764" i="1"/>
  <c r="BP764" i="1"/>
  <c r="AQ765" i="1"/>
  <c r="BD765" i="1"/>
  <c r="BS765" i="1"/>
  <c r="BT765" i="1"/>
  <c r="BU765" i="1"/>
  <c r="BV765" i="1"/>
  <c r="BK765" i="1"/>
  <c r="BL765" i="1"/>
  <c r="BM765" i="1"/>
  <c r="BN765" i="1"/>
  <c r="BO765" i="1"/>
  <c r="BP765" i="1"/>
  <c r="BQ765" i="1"/>
  <c r="BR765" i="1"/>
  <c r="AQ766" i="1"/>
  <c r="BD766" i="1"/>
  <c r="BR766" i="1"/>
  <c r="BS766" i="1"/>
  <c r="BT766" i="1"/>
  <c r="BU766" i="1"/>
  <c r="BV766" i="1"/>
  <c r="BK766" i="1"/>
  <c r="BL766" i="1"/>
  <c r="BM766" i="1"/>
  <c r="BN766" i="1"/>
  <c r="BO766" i="1"/>
  <c r="BP766" i="1"/>
  <c r="BQ766" i="1"/>
  <c r="AQ767" i="1"/>
  <c r="BD767" i="1"/>
  <c r="BR767" i="1"/>
  <c r="BS767" i="1"/>
  <c r="BT767" i="1"/>
  <c r="BU767" i="1"/>
  <c r="BV767" i="1"/>
  <c r="BK767" i="1"/>
  <c r="BL767" i="1"/>
  <c r="BM767" i="1"/>
  <c r="BN767" i="1"/>
  <c r="BO767" i="1"/>
  <c r="BP767" i="1"/>
  <c r="BQ767" i="1"/>
  <c r="AQ768" i="1"/>
  <c r="BD768" i="1"/>
  <c r="BS768" i="1"/>
  <c r="BT768" i="1"/>
  <c r="BU768" i="1"/>
  <c r="BV768" i="1"/>
  <c r="BK768" i="1"/>
  <c r="BL768" i="1"/>
  <c r="BM768" i="1"/>
  <c r="BN768" i="1"/>
  <c r="BO768" i="1"/>
  <c r="BP768" i="1"/>
  <c r="BQ768" i="1"/>
  <c r="BR768" i="1"/>
  <c r="AQ769" i="1"/>
  <c r="BD769" i="1"/>
  <c r="BQ769" i="1"/>
  <c r="BR769" i="1"/>
  <c r="BS769" i="1"/>
  <c r="BT769" i="1"/>
  <c r="BU769" i="1"/>
  <c r="BV769" i="1"/>
  <c r="BK769" i="1"/>
  <c r="BL769" i="1"/>
  <c r="BM769" i="1"/>
  <c r="BN769" i="1"/>
  <c r="BO769" i="1"/>
  <c r="BP769" i="1"/>
  <c r="AQ770" i="1"/>
  <c r="BD770" i="1"/>
  <c r="BK770" i="1"/>
  <c r="BL770" i="1"/>
  <c r="BM770" i="1"/>
  <c r="BN770" i="1"/>
  <c r="BO770" i="1"/>
  <c r="BP770" i="1"/>
  <c r="AQ771" i="1"/>
  <c r="BK771" i="1"/>
  <c r="BL771" i="1"/>
  <c r="BM771" i="1"/>
  <c r="BN771" i="1"/>
  <c r="BO771" i="1"/>
  <c r="BP771" i="1"/>
  <c r="AQ772" i="1"/>
  <c r="BK772" i="1"/>
  <c r="BL772" i="1"/>
  <c r="BM772" i="1"/>
  <c r="BN772" i="1"/>
  <c r="BO772" i="1"/>
  <c r="BP772" i="1"/>
  <c r="AQ773" i="1"/>
  <c r="BD773" i="1"/>
  <c r="BT773" i="1"/>
  <c r="BU773" i="1"/>
  <c r="BV773" i="1"/>
  <c r="BK773" i="1"/>
  <c r="BL773" i="1"/>
  <c r="BM773" i="1"/>
  <c r="BN773" i="1"/>
  <c r="BO773" i="1"/>
  <c r="BP773" i="1"/>
  <c r="BQ773" i="1"/>
  <c r="BR773" i="1"/>
  <c r="BS773" i="1"/>
  <c r="AQ774" i="1"/>
  <c r="BD774" i="1"/>
  <c r="BQ774" i="1"/>
  <c r="BR774" i="1"/>
  <c r="BS774" i="1"/>
  <c r="BT774" i="1"/>
  <c r="BU774" i="1"/>
  <c r="BV774" i="1"/>
  <c r="BK774" i="1"/>
  <c r="BL774" i="1"/>
  <c r="BM774" i="1"/>
  <c r="BN774" i="1"/>
  <c r="BO774" i="1"/>
  <c r="BP774" i="1"/>
  <c r="AQ775" i="1"/>
  <c r="BD775" i="1"/>
  <c r="BS775" i="1"/>
  <c r="BT775" i="1"/>
  <c r="BU775" i="1"/>
  <c r="BV775" i="1"/>
  <c r="BK775" i="1"/>
  <c r="BL775" i="1"/>
  <c r="BM775" i="1"/>
  <c r="BN775" i="1"/>
  <c r="BO775" i="1"/>
  <c r="BP775" i="1"/>
  <c r="BQ775" i="1"/>
  <c r="BR775" i="1"/>
  <c r="AQ776" i="1"/>
  <c r="BD776" i="1"/>
  <c r="BQ776" i="1"/>
  <c r="BR776" i="1"/>
  <c r="BS776" i="1"/>
  <c r="BT776" i="1"/>
  <c r="BU776" i="1"/>
  <c r="BV776" i="1"/>
  <c r="BK776" i="1"/>
  <c r="BL776" i="1"/>
  <c r="BM776" i="1"/>
  <c r="BN776" i="1"/>
  <c r="BO776" i="1"/>
  <c r="BP776" i="1"/>
  <c r="AQ777" i="1"/>
  <c r="BK777" i="1"/>
  <c r="BL777" i="1"/>
  <c r="BM777" i="1"/>
  <c r="BN777" i="1"/>
  <c r="BO777" i="1"/>
  <c r="BP777" i="1"/>
  <c r="AQ778" i="1"/>
  <c r="BK778" i="1"/>
  <c r="BL778" i="1"/>
  <c r="BM778" i="1"/>
  <c r="BN778" i="1"/>
  <c r="BO778" i="1"/>
  <c r="BP778" i="1"/>
  <c r="AQ779" i="1"/>
  <c r="BK779" i="1"/>
  <c r="BL779" i="1"/>
  <c r="BM779" i="1"/>
  <c r="BN779" i="1"/>
  <c r="BO779" i="1"/>
  <c r="BP779" i="1"/>
  <c r="AQ780" i="1"/>
  <c r="BD780" i="1"/>
  <c r="BS780" i="1"/>
  <c r="BT780" i="1"/>
  <c r="BU780" i="1"/>
  <c r="BV780" i="1"/>
  <c r="BK780" i="1"/>
  <c r="BL780" i="1"/>
  <c r="BM780" i="1"/>
  <c r="BN780" i="1"/>
  <c r="BO780" i="1"/>
  <c r="BP780" i="1"/>
  <c r="BQ780" i="1"/>
  <c r="BR780" i="1"/>
  <c r="AQ781" i="1"/>
  <c r="BD781" i="1"/>
  <c r="BQ781" i="1"/>
  <c r="BR781" i="1"/>
  <c r="BS781" i="1"/>
  <c r="BT781" i="1"/>
  <c r="BU781" i="1"/>
  <c r="BV781" i="1"/>
  <c r="BK781" i="1"/>
  <c r="BL781" i="1"/>
  <c r="BM781" i="1"/>
  <c r="BN781" i="1"/>
  <c r="BO781" i="1"/>
  <c r="BP781" i="1"/>
  <c r="AQ782" i="1"/>
  <c r="BK782" i="1"/>
  <c r="BL782" i="1"/>
  <c r="BM782" i="1"/>
  <c r="BN782" i="1"/>
  <c r="BO782" i="1"/>
  <c r="BP782" i="1"/>
  <c r="AQ783" i="1"/>
  <c r="BK783" i="1"/>
  <c r="BL783" i="1"/>
  <c r="BM783" i="1"/>
  <c r="BN783" i="1"/>
  <c r="BO783" i="1"/>
  <c r="BP783" i="1"/>
  <c r="AQ784" i="1"/>
  <c r="BK784" i="1"/>
  <c r="BL784" i="1"/>
  <c r="BM784" i="1"/>
  <c r="BN784" i="1"/>
  <c r="BO784" i="1"/>
  <c r="BP784" i="1"/>
  <c r="AQ785" i="1"/>
  <c r="BD785" i="1"/>
  <c r="BS785" i="1"/>
  <c r="BT785" i="1"/>
  <c r="BU785" i="1"/>
  <c r="BV785" i="1"/>
  <c r="BK785" i="1"/>
  <c r="BL785" i="1"/>
  <c r="BM785" i="1"/>
  <c r="BN785" i="1"/>
  <c r="BO785" i="1"/>
  <c r="BP785" i="1"/>
  <c r="BQ785" i="1"/>
  <c r="BR785" i="1"/>
  <c r="AQ786" i="1"/>
  <c r="BD786" i="1"/>
  <c r="BU786" i="1"/>
  <c r="BV786" i="1"/>
  <c r="BK786" i="1"/>
  <c r="BL786" i="1"/>
  <c r="BM786" i="1"/>
  <c r="BN786" i="1"/>
  <c r="BO786" i="1"/>
  <c r="BP786" i="1"/>
  <c r="BQ786" i="1"/>
  <c r="BR786" i="1"/>
  <c r="BS786" i="1"/>
  <c r="BT786" i="1"/>
  <c r="AQ787" i="1"/>
  <c r="BD787" i="1"/>
  <c r="BS787" i="1"/>
  <c r="BT787" i="1"/>
  <c r="BU787" i="1"/>
  <c r="BV787" i="1"/>
  <c r="BK787" i="1"/>
  <c r="BL787" i="1"/>
  <c r="BM787" i="1"/>
  <c r="BN787" i="1"/>
  <c r="BO787" i="1"/>
  <c r="BP787" i="1"/>
  <c r="BQ787" i="1"/>
  <c r="BR787" i="1"/>
  <c r="AQ788" i="1"/>
  <c r="BD788" i="1"/>
  <c r="BS788" i="1"/>
  <c r="BT788" i="1"/>
  <c r="BU788" i="1"/>
  <c r="BV788" i="1"/>
  <c r="BK788" i="1"/>
  <c r="BL788" i="1"/>
  <c r="BM788" i="1"/>
  <c r="BN788" i="1"/>
  <c r="BO788" i="1"/>
  <c r="BP788" i="1"/>
  <c r="BQ788" i="1"/>
  <c r="BR788" i="1"/>
  <c r="AQ789" i="1"/>
  <c r="BD789" i="1"/>
  <c r="BU789" i="1"/>
  <c r="BV789" i="1"/>
  <c r="BK789" i="1"/>
  <c r="BL789" i="1"/>
  <c r="BM789" i="1"/>
  <c r="BN789" i="1"/>
  <c r="BO789" i="1"/>
  <c r="BP789" i="1"/>
  <c r="BQ789" i="1"/>
  <c r="BR789" i="1"/>
  <c r="BS789" i="1"/>
  <c r="BT789" i="1"/>
  <c r="AQ790" i="1"/>
  <c r="BK790" i="1"/>
  <c r="BL790" i="1"/>
  <c r="BM790" i="1"/>
  <c r="BN790" i="1"/>
  <c r="BO790" i="1"/>
  <c r="BP790" i="1"/>
  <c r="AQ791" i="1"/>
  <c r="BK791" i="1"/>
  <c r="BL791" i="1"/>
  <c r="BM791" i="1"/>
  <c r="BN791" i="1"/>
  <c r="BO791" i="1"/>
  <c r="BP791" i="1"/>
  <c r="AQ792" i="1"/>
  <c r="BD792" i="1"/>
  <c r="BK792" i="1"/>
  <c r="BL792" i="1"/>
  <c r="BM792" i="1"/>
  <c r="BN792" i="1"/>
  <c r="BO792" i="1"/>
  <c r="BP792" i="1"/>
  <c r="AQ793" i="1"/>
  <c r="BD793" i="1"/>
  <c r="BR793" i="1"/>
  <c r="BS793" i="1"/>
  <c r="BT793" i="1"/>
  <c r="BU793" i="1"/>
  <c r="BV793" i="1"/>
  <c r="BK793" i="1"/>
  <c r="BL793" i="1"/>
  <c r="BM793" i="1"/>
  <c r="BN793" i="1"/>
  <c r="BO793" i="1"/>
  <c r="BP793" i="1"/>
  <c r="BQ793" i="1"/>
  <c r="AQ794" i="1"/>
  <c r="BD794" i="1"/>
  <c r="BS794" i="1"/>
  <c r="BT794" i="1"/>
  <c r="BU794" i="1"/>
  <c r="BV794" i="1"/>
  <c r="BK794" i="1"/>
  <c r="BL794" i="1"/>
  <c r="BM794" i="1"/>
  <c r="BN794" i="1"/>
  <c r="BO794" i="1"/>
  <c r="BP794" i="1"/>
  <c r="BQ794" i="1"/>
  <c r="BR794" i="1"/>
  <c r="AQ795" i="1"/>
  <c r="BD795" i="1"/>
  <c r="BS795" i="1"/>
  <c r="BT795" i="1"/>
  <c r="BU795" i="1"/>
  <c r="BV795" i="1"/>
  <c r="BK795" i="1"/>
  <c r="BL795" i="1"/>
  <c r="BM795" i="1"/>
  <c r="BN795" i="1"/>
  <c r="BO795" i="1"/>
  <c r="BP795" i="1"/>
  <c r="BQ795" i="1"/>
  <c r="BR795" i="1"/>
  <c r="AQ796" i="1"/>
  <c r="BD796" i="1"/>
  <c r="BS796" i="1"/>
  <c r="BT796" i="1"/>
  <c r="BU796" i="1"/>
  <c r="BV796" i="1"/>
  <c r="BK796" i="1"/>
  <c r="BL796" i="1"/>
  <c r="BM796" i="1"/>
  <c r="BN796" i="1"/>
  <c r="BO796" i="1"/>
  <c r="BP796" i="1"/>
  <c r="BQ796" i="1"/>
  <c r="BR796" i="1"/>
  <c r="AQ797" i="1"/>
  <c r="BD797" i="1"/>
  <c r="BR797" i="1"/>
  <c r="BS797" i="1"/>
  <c r="BT797" i="1"/>
  <c r="BU797" i="1"/>
  <c r="BV797" i="1"/>
  <c r="BK797" i="1"/>
  <c r="BL797" i="1"/>
  <c r="BM797" i="1"/>
  <c r="BN797" i="1"/>
  <c r="BO797" i="1"/>
  <c r="BP797" i="1"/>
  <c r="BQ797" i="1"/>
  <c r="AQ798" i="1"/>
  <c r="BK798" i="1"/>
  <c r="BL798" i="1"/>
  <c r="BM798" i="1"/>
  <c r="BN798" i="1"/>
  <c r="BO798" i="1"/>
  <c r="BP798" i="1"/>
  <c r="AQ799" i="1"/>
  <c r="BK799" i="1"/>
  <c r="BL799" i="1"/>
  <c r="BM799" i="1"/>
  <c r="BN799" i="1"/>
  <c r="BO799" i="1"/>
  <c r="BP799" i="1"/>
  <c r="AQ800" i="1"/>
  <c r="BK800" i="1"/>
  <c r="BL800" i="1"/>
  <c r="BM800" i="1"/>
  <c r="BN800" i="1"/>
  <c r="BO800" i="1"/>
  <c r="BP800" i="1"/>
  <c r="AQ801" i="1"/>
  <c r="BD801" i="1"/>
  <c r="BS801" i="1"/>
  <c r="BT801" i="1"/>
  <c r="BU801" i="1"/>
  <c r="BV801" i="1"/>
  <c r="BK801" i="1"/>
  <c r="BL801" i="1"/>
  <c r="BM801" i="1"/>
  <c r="BN801" i="1"/>
  <c r="BO801" i="1"/>
  <c r="BP801" i="1"/>
  <c r="BQ801" i="1"/>
  <c r="BR801" i="1"/>
  <c r="AQ802" i="1"/>
  <c r="BD802" i="1"/>
  <c r="BT802" i="1"/>
  <c r="BU802" i="1"/>
  <c r="BV802" i="1"/>
  <c r="BK802" i="1"/>
  <c r="BL802" i="1"/>
  <c r="BM802" i="1"/>
  <c r="BN802" i="1"/>
  <c r="BO802" i="1"/>
  <c r="BP802" i="1"/>
  <c r="BQ802" i="1"/>
  <c r="BR802" i="1"/>
  <c r="BS802" i="1"/>
  <c r="AQ803" i="1"/>
  <c r="BD803" i="1"/>
  <c r="BQ803" i="1"/>
  <c r="BS803" i="1"/>
  <c r="BT803" i="1"/>
  <c r="BU803" i="1"/>
  <c r="BV803" i="1"/>
  <c r="BK803" i="1"/>
  <c r="BL803" i="1"/>
  <c r="BM803" i="1"/>
  <c r="BN803" i="1"/>
  <c r="BO803" i="1"/>
  <c r="BP803" i="1"/>
  <c r="BR803" i="1"/>
  <c r="AQ804" i="1"/>
  <c r="BD804" i="1"/>
  <c r="BQ804" i="1"/>
  <c r="BR804" i="1"/>
  <c r="BS804" i="1"/>
  <c r="BT804" i="1"/>
  <c r="BU804" i="1"/>
  <c r="BV804" i="1"/>
  <c r="BK804" i="1"/>
  <c r="BL804" i="1"/>
  <c r="BM804" i="1"/>
  <c r="BN804" i="1"/>
  <c r="BO804" i="1"/>
  <c r="BP804" i="1"/>
  <c r="AQ805" i="1"/>
  <c r="BD805" i="1"/>
  <c r="BQ805" i="1"/>
  <c r="BS805" i="1"/>
  <c r="BT805" i="1"/>
  <c r="BU805" i="1"/>
  <c r="BK805" i="1"/>
  <c r="BL805" i="1"/>
  <c r="BM805" i="1"/>
  <c r="BN805" i="1"/>
  <c r="BO805" i="1"/>
  <c r="BP805" i="1"/>
  <c r="BR805" i="1"/>
  <c r="BV805" i="1"/>
  <c r="AQ806" i="1"/>
  <c r="BK806" i="1"/>
  <c r="BL806" i="1"/>
  <c r="BM806" i="1"/>
  <c r="BN806" i="1"/>
  <c r="BO806" i="1"/>
  <c r="BP806" i="1"/>
  <c r="AQ807" i="1"/>
  <c r="BK807" i="1"/>
  <c r="BL807" i="1"/>
  <c r="BM807" i="1"/>
  <c r="BN807" i="1"/>
  <c r="BO807" i="1"/>
  <c r="BP807" i="1"/>
  <c r="AQ808" i="1"/>
  <c r="BK808" i="1"/>
  <c r="BL808" i="1"/>
  <c r="BM808" i="1"/>
  <c r="BN808" i="1"/>
  <c r="BO808" i="1"/>
  <c r="BP808" i="1"/>
  <c r="AQ809" i="1"/>
  <c r="BD809" i="1"/>
  <c r="BR809" i="1"/>
  <c r="BT809" i="1"/>
  <c r="BV809" i="1"/>
  <c r="BK809" i="1"/>
  <c r="BL809" i="1"/>
  <c r="BM809" i="1"/>
  <c r="BN809" i="1"/>
  <c r="BO809" i="1"/>
  <c r="BP809" i="1"/>
  <c r="BQ809" i="1"/>
  <c r="BS809" i="1"/>
  <c r="BU809" i="1"/>
  <c r="AQ810" i="1"/>
  <c r="BD810" i="1"/>
  <c r="BS810" i="1"/>
  <c r="BT810" i="1"/>
  <c r="BU810" i="1"/>
  <c r="BV810" i="1"/>
  <c r="BK810" i="1"/>
  <c r="BL810" i="1"/>
  <c r="BM810" i="1"/>
  <c r="BN810" i="1"/>
  <c r="BO810" i="1"/>
  <c r="BP810" i="1"/>
  <c r="BQ810" i="1"/>
  <c r="BR810" i="1"/>
  <c r="AQ811" i="1"/>
  <c r="BD811" i="1"/>
  <c r="BR811" i="1"/>
  <c r="BS811" i="1"/>
  <c r="BT811" i="1"/>
  <c r="BU811" i="1"/>
  <c r="BV811" i="1"/>
  <c r="BK811" i="1"/>
  <c r="BL811" i="1"/>
  <c r="BM811" i="1"/>
  <c r="BN811" i="1"/>
  <c r="BO811" i="1"/>
  <c r="BP811" i="1"/>
  <c r="BQ811" i="1"/>
  <c r="AQ812" i="1"/>
  <c r="BD812" i="1"/>
  <c r="BQ812" i="1"/>
  <c r="BR812" i="1"/>
  <c r="BS812" i="1"/>
  <c r="BT812" i="1"/>
  <c r="BV812" i="1"/>
  <c r="BK812" i="1"/>
  <c r="BL812" i="1"/>
  <c r="BM812" i="1"/>
  <c r="BN812" i="1"/>
  <c r="BO812" i="1"/>
  <c r="BP812" i="1"/>
  <c r="BU812" i="1"/>
  <c r="AQ813" i="1"/>
  <c r="BD813" i="1"/>
  <c r="BS813" i="1"/>
  <c r="BT813" i="1"/>
  <c r="BU813" i="1"/>
  <c r="BV813" i="1"/>
  <c r="BK813" i="1"/>
  <c r="BL813" i="1"/>
  <c r="BM813" i="1"/>
  <c r="BN813" i="1"/>
  <c r="BO813" i="1"/>
  <c r="BP813" i="1"/>
  <c r="BQ813" i="1"/>
  <c r="BR813" i="1"/>
  <c r="AQ814" i="1"/>
  <c r="BK814" i="1"/>
  <c r="BL814" i="1"/>
  <c r="BM814" i="1"/>
  <c r="BN814" i="1"/>
  <c r="BO814" i="1"/>
  <c r="BP814" i="1"/>
  <c r="AQ815" i="1"/>
  <c r="BK815" i="1"/>
  <c r="BL815" i="1"/>
  <c r="BM815" i="1"/>
  <c r="BN815" i="1"/>
  <c r="BO815" i="1"/>
  <c r="BP815" i="1"/>
  <c r="AQ816" i="1"/>
  <c r="BK816" i="1"/>
  <c r="BL816" i="1"/>
  <c r="BM816" i="1"/>
  <c r="BN816" i="1"/>
  <c r="BO816" i="1"/>
  <c r="BP816" i="1"/>
  <c r="AQ817" i="1"/>
  <c r="BD817" i="1"/>
  <c r="BS817" i="1"/>
  <c r="BT817" i="1"/>
  <c r="BU817" i="1"/>
  <c r="BV817" i="1"/>
  <c r="BK817" i="1"/>
  <c r="BL817" i="1"/>
  <c r="BM817" i="1"/>
  <c r="BN817" i="1"/>
  <c r="BO817" i="1"/>
  <c r="BP817" i="1"/>
  <c r="BQ817" i="1"/>
  <c r="BR817" i="1"/>
  <c r="AQ818" i="1"/>
  <c r="BD818" i="1"/>
  <c r="BT818" i="1"/>
  <c r="BU818" i="1"/>
  <c r="BV818" i="1"/>
  <c r="BK818" i="1"/>
  <c r="BL818" i="1"/>
  <c r="BM818" i="1"/>
  <c r="BN818" i="1"/>
  <c r="BO818" i="1"/>
  <c r="BP818" i="1"/>
  <c r="BQ818" i="1"/>
  <c r="BR818" i="1"/>
  <c r="BS818" i="1"/>
  <c r="AQ819" i="1"/>
  <c r="BD819" i="1"/>
  <c r="BQ819" i="1"/>
  <c r="BR819" i="1"/>
  <c r="BS819" i="1"/>
  <c r="BT819" i="1"/>
  <c r="BU819" i="1"/>
  <c r="BV819" i="1"/>
  <c r="BK819" i="1"/>
  <c r="BL819" i="1"/>
  <c r="BM819" i="1"/>
  <c r="BN819" i="1"/>
  <c r="BO819" i="1"/>
  <c r="BP819" i="1"/>
  <c r="AQ820" i="1"/>
  <c r="BD820" i="1"/>
  <c r="BS820" i="1"/>
  <c r="BT820" i="1"/>
  <c r="BU820" i="1"/>
  <c r="BV820" i="1"/>
  <c r="BK820" i="1"/>
  <c r="BL820" i="1"/>
  <c r="BM820" i="1"/>
  <c r="BN820" i="1"/>
  <c r="BO820" i="1"/>
  <c r="BP820" i="1"/>
  <c r="BQ820" i="1"/>
  <c r="BR820" i="1"/>
  <c r="AQ821" i="1"/>
  <c r="BD821" i="1"/>
  <c r="BS821" i="1"/>
  <c r="BT821" i="1"/>
  <c r="BU821" i="1"/>
  <c r="BV821" i="1"/>
  <c r="BK821" i="1"/>
  <c r="BL821" i="1"/>
  <c r="BM821" i="1"/>
  <c r="BN821" i="1"/>
  <c r="BO821" i="1"/>
  <c r="BP821" i="1"/>
  <c r="BQ821" i="1"/>
  <c r="BR821" i="1"/>
  <c r="AQ822" i="1"/>
  <c r="BK822" i="1"/>
  <c r="BL822" i="1"/>
  <c r="BM822" i="1"/>
  <c r="BN822" i="1"/>
  <c r="BO822" i="1"/>
  <c r="BP822" i="1"/>
  <c r="AQ823" i="1"/>
  <c r="BK823" i="1"/>
  <c r="BL823" i="1"/>
  <c r="BM823" i="1"/>
  <c r="BN823" i="1"/>
  <c r="BO823" i="1"/>
  <c r="BP823" i="1"/>
  <c r="AQ824" i="1"/>
  <c r="BD824" i="1"/>
  <c r="BR824" i="1"/>
  <c r="BS824" i="1"/>
  <c r="BT824" i="1"/>
  <c r="BU824" i="1"/>
  <c r="BV824" i="1"/>
  <c r="BK824" i="1"/>
  <c r="BL824" i="1"/>
  <c r="BM824" i="1"/>
  <c r="BN824" i="1"/>
  <c r="BO824" i="1"/>
  <c r="BP824" i="1"/>
  <c r="BQ824" i="1"/>
  <c r="AQ825" i="1"/>
  <c r="BD825" i="1"/>
  <c r="BS825" i="1"/>
  <c r="BT825" i="1"/>
  <c r="BU825" i="1"/>
  <c r="BV825" i="1"/>
  <c r="BK825" i="1"/>
  <c r="BL825" i="1"/>
  <c r="BM825" i="1"/>
  <c r="BN825" i="1"/>
  <c r="BO825" i="1"/>
  <c r="BP825" i="1"/>
  <c r="BQ825" i="1"/>
  <c r="BR825" i="1"/>
  <c r="AQ826" i="1"/>
  <c r="BD826" i="1"/>
  <c r="BS826" i="1"/>
  <c r="BT826" i="1"/>
  <c r="BU826" i="1"/>
  <c r="BV826" i="1"/>
  <c r="BK826" i="1"/>
  <c r="BL826" i="1"/>
  <c r="BM826" i="1"/>
  <c r="BN826" i="1"/>
  <c r="BO826" i="1"/>
  <c r="BP826" i="1"/>
  <c r="BQ826" i="1"/>
  <c r="BR826" i="1"/>
  <c r="AQ827" i="1"/>
  <c r="BD827" i="1"/>
  <c r="BS827" i="1"/>
  <c r="BT827" i="1"/>
  <c r="BU827" i="1"/>
  <c r="BV827" i="1"/>
  <c r="BK827" i="1"/>
  <c r="BL827" i="1"/>
  <c r="BM827" i="1"/>
  <c r="BN827" i="1"/>
  <c r="BO827" i="1"/>
  <c r="BP827" i="1"/>
  <c r="BQ827" i="1"/>
  <c r="BR827" i="1"/>
  <c r="AQ828" i="1"/>
  <c r="BD828" i="1"/>
  <c r="BS828" i="1"/>
  <c r="BT828" i="1"/>
  <c r="BU828" i="1"/>
  <c r="BV828" i="1"/>
  <c r="BK828" i="1"/>
  <c r="BL828" i="1"/>
  <c r="BM828" i="1"/>
  <c r="BN828" i="1"/>
  <c r="BO828" i="1"/>
  <c r="BP828" i="1"/>
  <c r="BQ828" i="1"/>
  <c r="BR828" i="1"/>
  <c r="AQ829" i="1"/>
  <c r="BK829" i="1"/>
  <c r="BL829" i="1"/>
  <c r="BM829" i="1"/>
  <c r="BN829" i="1"/>
  <c r="BO829" i="1"/>
  <c r="BP829" i="1"/>
  <c r="AQ830" i="1"/>
  <c r="BK830" i="1"/>
  <c r="BL830" i="1"/>
  <c r="BM830" i="1"/>
  <c r="BN830" i="1"/>
  <c r="BO830" i="1"/>
  <c r="BP830" i="1"/>
  <c r="AQ831" i="1"/>
  <c r="BK831" i="1"/>
  <c r="BL831" i="1"/>
  <c r="BM831" i="1"/>
  <c r="BN831" i="1"/>
  <c r="BO831" i="1"/>
  <c r="BP831" i="1"/>
  <c r="AQ832" i="1"/>
  <c r="BD832" i="1"/>
  <c r="BS832" i="1"/>
  <c r="BT832" i="1"/>
  <c r="BU832" i="1"/>
  <c r="BV832" i="1"/>
  <c r="BK832" i="1"/>
  <c r="BL832" i="1"/>
  <c r="BM832" i="1"/>
  <c r="BN832" i="1"/>
  <c r="BO832" i="1"/>
  <c r="BP832" i="1"/>
  <c r="BQ832" i="1"/>
  <c r="BR832" i="1"/>
  <c r="AQ833" i="1"/>
  <c r="BD833" i="1"/>
  <c r="BS833" i="1"/>
  <c r="BT833" i="1"/>
  <c r="BU833" i="1"/>
  <c r="BV833" i="1"/>
  <c r="BK833" i="1"/>
  <c r="BL833" i="1"/>
  <c r="BM833" i="1"/>
  <c r="BN833" i="1"/>
  <c r="BO833" i="1"/>
  <c r="BP833" i="1"/>
  <c r="BQ833" i="1"/>
  <c r="BR833" i="1"/>
  <c r="AQ834" i="1"/>
  <c r="BD834" i="1"/>
  <c r="BT834" i="1"/>
  <c r="BU834" i="1"/>
  <c r="BV834" i="1"/>
  <c r="BK834" i="1"/>
  <c r="BL834" i="1"/>
  <c r="BM834" i="1"/>
  <c r="BN834" i="1"/>
  <c r="BO834" i="1"/>
  <c r="BP834" i="1"/>
  <c r="BQ834" i="1"/>
  <c r="BR834" i="1"/>
  <c r="BS834" i="1"/>
  <c r="AQ835" i="1"/>
  <c r="BD835" i="1"/>
  <c r="BS835" i="1"/>
  <c r="BT835" i="1"/>
  <c r="BU835" i="1"/>
  <c r="BV835" i="1"/>
  <c r="BK835" i="1"/>
  <c r="BL835" i="1"/>
  <c r="BM835" i="1"/>
  <c r="BN835" i="1"/>
  <c r="BO835" i="1"/>
  <c r="BP835" i="1"/>
  <c r="BQ835" i="1"/>
  <c r="BR835" i="1"/>
  <c r="AQ836" i="1"/>
  <c r="BD836" i="1"/>
  <c r="BK836" i="1"/>
  <c r="BL836" i="1"/>
  <c r="BM836" i="1"/>
  <c r="BN836" i="1"/>
  <c r="BO836" i="1"/>
  <c r="BP836" i="1"/>
  <c r="AQ837" i="1"/>
  <c r="BD837" i="1"/>
  <c r="BK837" i="1"/>
  <c r="BL837" i="1"/>
  <c r="BM837" i="1"/>
  <c r="BN837" i="1"/>
  <c r="BO837" i="1"/>
  <c r="BP837" i="1"/>
  <c r="AQ838" i="1"/>
  <c r="BD838" i="1"/>
  <c r="BQ838" i="1"/>
  <c r="BS838" i="1"/>
  <c r="BT838" i="1"/>
  <c r="BU838" i="1"/>
  <c r="BV838" i="1"/>
  <c r="BK838" i="1"/>
  <c r="BL838" i="1"/>
  <c r="BM838" i="1"/>
  <c r="BN838" i="1"/>
  <c r="BO838" i="1"/>
  <c r="BP838" i="1"/>
  <c r="BR838" i="1"/>
  <c r="AQ839" i="1"/>
  <c r="BD839" i="1"/>
  <c r="BK839" i="1"/>
  <c r="BL839" i="1"/>
  <c r="BM839" i="1"/>
  <c r="BN839" i="1"/>
  <c r="BO839" i="1"/>
  <c r="BP839" i="1"/>
  <c r="BQ839" i="1"/>
  <c r="BR839" i="1"/>
  <c r="BS839" i="1"/>
  <c r="BT839" i="1"/>
  <c r="BU839" i="1"/>
  <c r="BV839" i="1"/>
  <c r="AQ840" i="1"/>
  <c r="BK840" i="1"/>
  <c r="BL840" i="1"/>
  <c r="BM840" i="1"/>
  <c r="BN840" i="1"/>
  <c r="BO840" i="1"/>
  <c r="BP840" i="1"/>
  <c r="AQ841" i="1"/>
  <c r="BK841" i="1"/>
  <c r="BL841" i="1"/>
  <c r="BM841" i="1"/>
  <c r="BN841" i="1"/>
  <c r="BO841" i="1"/>
  <c r="BP841" i="1"/>
  <c r="AQ842" i="1"/>
  <c r="BK842" i="1"/>
  <c r="BL842" i="1"/>
  <c r="BM842" i="1"/>
  <c r="BN842" i="1"/>
  <c r="BO842" i="1"/>
  <c r="BP842" i="1"/>
  <c r="AQ843" i="1"/>
  <c r="BD843" i="1"/>
  <c r="BK843" i="1"/>
  <c r="BL843" i="1"/>
  <c r="BM843" i="1"/>
  <c r="BN843" i="1"/>
  <c r="BO843" i="1"/>
  <c r="BP843" i="1"/>
  <c r="BQ843" i="1"/>
  <c r="BR843" i="1"/>
  <c r="BS843" i="1"/>
  <c r="BT843" i="1"/>
  <c r="BU843" i="1"/>
  <c r="BV843" i="1"/>
  <c r="AQ844" i="1"/>
  <c r="BD844" i="1"/>
  <c r="BS844" i="1"/>
  <c r="BT844" i="1"/>
  <c r="BU844" i="1"/>
  <c r="BV844" i="1"/>
  <c r="BK844" i="1"/>
  <c r="BL844" i="1"/>
  <c r="BM844" i="1"/>
  <c r="BN844" i="1"/>
  <c r="BO844" i="1"/>
  <c r="BP844" i="1"/>
  <c r="BQ844" i="1"/>
  <c r="BR844" i="1"/>
  <c r="AQ845" i="1"/>
  <c r="BD845" i="1"/>
  <c r="BS845" i="1"/>
  <c r="BT845" i="1"/>
  <c r="BU845" i="1"/>
  <c r="BV845" i="1"/>
  <c r="BK845" i="1"/>
  <c r="BL845" i="1"/>
  <c r="BM845" i="1"/>
  <c r="BN845" i="1"/>
  <c r="BO845" i="1"/>
  <c r="BP845" i="1"/>
  <c r="BQ845" i="1"/>
  <c r="BR845" i="1"/>
  <c r="AQ846" i="1"/>
  <c r="BD846" i="1"/>
  <c r="BS846" i="1"/>
  <c r="BT846" i="1"/>
  <c r="BU846" i="1"/>
  <c r="BV846" i="1"/>
  <c r="BK846" i="1"/>
  <c r="BL846" i="1"/>
  <c r="BM846" i="1"/>
  <c r="BN846" i="1"/>
  <c r="BO846" i="1"/>
  <c r="BP846" i="1"/>
  <c r="BQ846" i="1"/>
  <c r="BR846" i="1"/>
  <c r="AQ847" i="1"/>
  <c r="BD847" i="1"/>
  <c r="BS847" i="1"/>
  <c r="BT847" i="1"/>
  <c r="BU847" i="1"/>
  <c r="BV847" i="1"/>
  <c r="BK847" i="1"/>
  <c r="BL847" i="1"/>
  <c r="BM847" i="1"/>
  <c r="BN847" i="1"/>
  <c r="BO847" i="1"/>
  <c r="BP847" i="1"/>
  <c r="BQ847" i="1"/>
  <c r="BR847" i="1"/>
  <c r="AQ848" i="1"/>
  <c r="BK848" i="1"/>
  <c r="BL848" i="1"/>
  <c r="BM848" i="1"/>
  <c r="BN848" i="1"/>
  <c r="BO848" i="1"/>
  <c r="BP848" i="1"/>
  <c r="AQ849" i="1"/>
  <c r="BK849" i="1"/>
  <c r="BL849" i="1"/>
  <c r="BM849" i="1"/>
  <c r="BN849" i="1"/>
  <c r="BO849" i="1"/>
  <c r="BP849" i="1"/>
  <c r="AQ850" i="1"/>
  <c r="BK850" i="1"/>
  <c r="BL850" i="1"/>
  <c r="BM850" i="1"/>
  <c r="BN850" i="1"/>
  <c r="BO850" i="1"/>
  <c r="BP850" i="1"/>
  <c r="AQ851" i="1"/>
  <c r="BD851" i="1"/>
  <c r="BS851" i="1"/>
  <c r="BT851" i="1"/>
  <c r="BU851" i="1"/>
  <c r="BV851" i="1"/>
  <c r="BK851" i="1"/>
  <c r="BL851" i="1"/>
  <c r="BM851" i="1"/>
  <c r="BN851" i="1"/>
  <c r="BO851" i="1"/>
  <c r="BP851" i="1"/>
  <c r="BQ851" i="1"/>
  <c r="BR851" i="1"/>
  <c r="AQ852" i="1"/>
  <c r="BD852" i="1"/>
  <c r="BS852" i="1"/>
  <c r="BT852" i="1"/>
  <c r="BU852" i="1"/>
  <c r="BV852" i="1"/>
  <c r="BK852" i="1"/>
  <c r="BL852" i="1"/>
  <c r="BM852" i="1"/>
  <c r="BN852" i="1"/>
  <c r="BO852" i="1"/>
  <c r="BP852" i="1"/>
  <c r="BQ852" i="1"/>
  <c r="BR852" i="1"/>
  <c r="AQ853" i="1"/>
  <c r="BD853" i="1"/>
  <c r="BS853" i="1"/>
  <c r="BT853" i="1"/>
  <c r="BU853" i="1"/>
  <c r="BV853" i="1"/>
  <c r="BK853" i="1"/>
  <c r="BL853" i="1"/>
  <c r="BM853" i="1"/>
  <c r="BN853" i="1"/>
  <c r="BO853" i="1"/>
  <c r="BP853" i="1"/>
  <c r="BQ853" i="1"/>
  <c r="BR853" i="1"/>
  <c r="AQ854" i="1"/>
  <c r="BD854" i="1"/>
  <c r="BQ854" i="1"/>
  <c r="BS854" i="1"/>
  <c r="BT854" i="1"/>
  <c r="BU854" i="1"/>
  <c r="BV854" i="1"/>
  <c r="BK854" i="1"/>
  <c r="BL854" i="1"/>
  <c r="BM854" i="1"/>
  <c r="BN854" i="1"/>
  <c r="BO854" i="1"/>
  <c r="BP854" i="1"/>
  <c r="BR854" i="1"/>
  <c r="AQ855" i="1"/>
  <c r="BD855" i="1"/>
  <c r="BS855" i="1"/>
  <c r="BT855" i="1"/>
  <c r="BU855" i="1"/>
  <c r="BV855" i="1"/>
  <c r="BK855" i="1"/>
  <c r="BL855" i="1"/>
  <c r="BM855" i="1"/>
  <c r="BN855" i="1"/>
  <c r="BO855" i="1"/>
  <c r="BP855" i="1"/>
  <c r="BQ855" i="1"/>
  <c r="BR855" i="1"/>
  <c r="AQ856" i="1"/>
  <c r="BK856" i="1"/>
  <c r="BL856" i="1"/>
  <c r="BM856" i="1"/>
  <c r="BN856" i="1"/>
  <c r="BO856" i="1"/>
  <c r="BP856" i="1"/>
  <c r="AQ857" i="1"/>
  <c r="BK857" i="1"/>
  <c r="BL857" i="1"/>
  <c r="BM857" i="1"/>
  <c r="BN857" i="1"/>
  <c r="BO857" i="1"/>
  <c r="BP857" i="1"/>
  <c r="AQ858" i="1"/>
  <c r="BK858" i="1"/>
  <c r="BL858" i="1"/>
  <c r="BM858" i="1"/>
  <c r="BN858" i="1"/>
  <c r="BO858" i="1"/>
  <c r="BP858" i="1"/>
  <c r="AQ859" i="1"/>
  <c r="BD859" i="1"/>
  <c r="BR859" i="1"/>
  <c r="BS859" i="1"/>
  <c r="BT859" i="1"/>
  <c r="BU859" i="1"/>
  <c r="BV859" i="1"/>
  <c r="BK859" i="1"/>
  <c r="BL859" i="1"/>
  <c r="BM859" i="1"/>
  <c r="BN859" i="1"/>
  <c r="BO859" i="1"/>
  <c r="BP859" i="1"/>
  <c r="BQ859" i="1"/>
  <c r="AQ860" i="1"/>
  <c r="BD860" i="1"/>
  <c r="BT860" i="1"/>
  <c r="BU860" i="1"/>
  <c r="BV860" i="1"/>
  <c r="BK860" i="1"/>
  <c r="BL860" i="1"/>
  <c r="BM860" i="1"/>
  <c r="BN860" i="1"/>
  <c r="BO860" i="1"/>
  <c r="BP860" i="1"/>
  <c r="BQ860" i="1"/>
  <c r="BR860" i="1"/>
  <c r="BS860" i="1"/>
  <c r="AQ861" i="1"/>
  <c r="BD861" i="1"/>
  <c r="BS861" i="1"/>
  <c r="BT861" i="1"/>
  <c r="BU861" i="1"/>
  <c r="BV861" i="1"/>
  <c r="BK861" i="1"/>
  <c r="BL861" i="1"/>
  <c r="BM861" i="1"/>
  <c r="BN861" i="1"/>
  <c r="BO861" i="1"/>
  <c r="BP861" i="1"/>
  <c r="BQ861" i="1"/>
  <c r="BR861" i="1"/>
  <c r="AQ862" i="1"/>
  <c r="BD862" i="1"/>
  <c r="BS862" i="1"/>
  <c r="BT862" i="1"/>
  <c r="BU862" i="1"/>
  <c r="BV862" i="1"/>
  <c r="BK862" i="1"/>
  <c r="BL862" i="1"/>
  <c r="BM862" i="1"/>
  <c r="BN862" i="1"/>
  <c r="BO862" i="1"/>
  <c r="BP862" i="1"/>
  <c r="BQ862" i="1"/>
  <c r="BR862" i="1"/>
  <c r="AQ863" i="1"/>
  <c r="BD863" i="1"/>
  <c r="BQ863" i="1"/>
  <c r="BR863" i="1"/>
  <c r="BS863" i="1"/>
  <c r="BT863" i="1"/>
  <c r="BU863" i="1"/>
  <c r="BV863" i="1"/>
  <c r="BK863" i="1"/>
  <c r="BL863" i="1"/>
  <c r="BM863" i="1"/>
  <c r="BN863" i="1"/>
  <c r="BO863" i="1"/>
  <c r="BP863" i="1"/>
  <c r="AQ864" i="1"/>
  <c r="BK864" i="1"/>
  <c r="BL864" i="1"/>
  <c r="BM864" i="1"/>
  <c r="BN864" i="1"/>
  <c r="BO864" i="1"/>
  <c r="BP864" i="1"/>
  <c r="AQ865" i="1"/>
  <c r="BK865" i="1"/>
  <c r="BL865" i="1"/>
  <c r="BM865" i="1"/>
  <c r="BN865" i="1"/>
  <c r="BO865" i="1"/>
  <c r="BP865" i="1"/>
  <c r="AQ866" i="1"/>
  <c r="BK866" i="1"/>
  <c r="BL866" i="1"/>
  <c r="BM866" i="1"/>
  <c r="BN866" i="1"/>
  <c r="BO866" i="1"/>
  <c r="BP866" i="1"/>
  <c r="AQ867" i="1"/>
  <c r="BD867" i="1"/>
  <c r="BS867" i="1"/>
  <c r="BT867" i="1"/>
  <c r="BU867" i="1"/>
  <c r="BV867" i="1"/>
  <c r="BK867" i="1"/>
  <c r="BL867" i="1"/>
  <c r="BM867" i="1"/>
  <c r="BN867" i="1"/>
  <c r="BO867" i="1"/>
  <c r="BP867" i="1"/>
  <c r="BQ867" i="1"/>
  <c r="BR867" i="1"/>
  <c r="AQ868" i="1"/>
  <c r="BD868" i="1"/>
  <c r="BR868" i="1"/>
  <c r="BS868" i="1"/>
  <c r="BT868" i="1"/>
  <c r="BU868" i="1"/>
  <c r="BV868" i="1"/>
  <c r="BK868" i="1"/>
  <c r="BL868" i="1"/>
  <c r="BM868" i="1"/>
  <c r="BN868" i="1"/>
  <c r="BO868" i="1"/>
  <c r="BP868" i="1"/>
  <c r="BQ868" i="1"/>
  <c r="AQ869" i="1"/>
  <c r="BD869" i="1"/>
  <c r="BS869" i="1"/>
  <c r="BT869" i="1"/>
  <c r="BU869" i="1"/>
  <c r="BV869" i="1"/>
  <c r="BK869" i="1"/>
  <c r="BL869" i="1"/>
  <c r="BM869" i="1"/>
  <c r="BN869" i="1"/>
  <c r="BO869" i="1"/>
  <c r="BP869" i="1"/>
  <c r="BQ869" i="1"/>
  <c r="BR869" i="1"/>
  <c r="AQ870" i="1"/>
  <c r="BD870" i="1"/>
  <c r="BR870" i="1"/>
  <c r="BS870" i="1"/>
  <c r="BT870" i="1"/>
  <c r="BU870" i="1"/>
  <c r="BV870" i="1"/>
  <c r="BK870" i="1"/>
  <c r="BL870" i="1"/>
  <c r="BM870" i="1"/>
  <c r="BN870" i="1"/>
  <c r="BO870" i="1"/>
  <c r="BP870" i="1"/>
  <c r="BQ870" i="1"/>
  <c r="AQ871" i="1"/>
  <c r="BD871" i="1"/>
  <c r="BS871" i="1"/>
  <c r="BT871" i="1"/>
  <c r="BU871" i="1"/>
  <c r="BV871" i="1"/>
  <c r="BK871" i="1"/>
  <c r="BL871" i="1"/>
  <c r="BM871" i="1"/>
  <c r="BN871" i="1"/>
  <c r="BO871" i="1"/>
  <c r="BP871" i="1"/>
  <c r="BQ871" i="1"/>
  <c r="BR871" i="1"/>
  <c r="AQ872" i="1"/>
  <c r="BK872" i="1"/>
  <c r="BL872" i="1"/>
  <c r="BM872" i="1"/>
  <c r="BN872" i="1"/>
  <c r="BO872" i="1"/>
  <c r="BP872" i="1"/>
  <c r="AQ873" i="1"/>
  <c r="BK873" i="1"/>
  <c r="BL873" i="1"/>
  <c r="BM873" i="1"/>
  <c r="BN873" i="1"/>
  <c r="BO873" i="1"/>
  <c r="BP873" i="1"/>
  <c r="AQ874" i="1"/>
  <c r="BK874" i="1"/>
  <c r="BL874" i="1"/>
  <c r="BM874" i="1"/>
  <c r="BN874" i="1"/>
  <c r="BO874" i="1"/>
  <c r="BP874" i="1"/>
  <c r="AQ875" i="1"/>
  <c r="BD875" i="1"/>
  <c r="BS875" i="1"/>
  <c r="BT875" i="1"/>
  <c r="BU875" i="1"/>
  <c r="BK875" i="1"/>
  <c r="BL875" i="1"/>
  <c r="BM875" i="1"/>
  <c r="BN875" i="1"/>
  <c r="BO875" i="1"/>
  <c r="BP875" i="1"/>
  <c r="BQ875" i="1"/>
  <c r="BR875" i="1"/>
  <c r="BV875" i="1"/>
  <c r="AQ876" i="1"/>
  <c r="BD876" i="1"/>
  <c r="BQ876" i="1"/>
  <c r="BS876" i="1"/>
  <c r="BT876" i="1"/>
  <c r="BU876" i="1"/>
  <c r="BV876" i="1"/>
  <c r="BK876" i="1"/>
  <c r="BL876" i="1"/>
  <c r="BM876" i="1"/>
  <c r="BN876" i="1"/>
  <c r="BO876" i="1"/>
  <c r="BP876" i="1"/>
  <c r="BR876" i="1"/>
  <c r="AQ877" i="1"/>
  <c r="BD877" i="1"/>
  <c r="BQ877" i="1"/>
  <c r="BR877" i="1"/>
  <c r="BS877" i="1"/>
  <c r="BT877" i="1"/>
  <c r="BU877" i="1"/>
  <c r="BV877" i="1"/>
  <c r="BK877" i="1"/>
  <c r="BL877" i="1"/>
  <c r="BM877" i="1"/>
  <c r="BN877" i="1"/>
  <c r="BO877" i="1"/>
  <c r="BP877" i="1"/>
  <c r="AQ878" i="1"/>
  <c r="BD878" i="1"/>
  <c r="BQ878" i="1"/>
  <c r="BR878" i="1"/>
  <c r="BS878" i="1"/>
  <c r="BT878" i="1"/>
  <c r="BU878" i="1"/>
  <c r="BV878" i="1"/>
  <c r="BK878" i="1"/>
  <c r="BL878" i="1"/>
  <c r="BM878" i="1"/>
  <c r="BN878" i="1"/>
  <c r="BO878" i="1"/>
  <c r="BP878" i="1"/>
  <c r="AQ879" i="1"/>
  <c r="BD879" i="1"/>
  <c r="BQ879" i="1"/>
  <c r="BS879" i="1"/>
  <c r="BT879" i="1"/>
  <c r="BU879" i="1"/>
  <c r="BV879" i="1"/>
  <c r="BK879" i="1"/>
  <c r="BL879" i="1"/>
  <c r="BM879" i="1"/>
  <c r="BN879" i="1"/>
  <c r="BO879" i="1"/>
  <c r="BP879" i="1"/>
  <c r="BR879" i="1"/>
  <c r="AQ880" i="1"/>
  <c r="BK880" i="1"/>
  <c r="BL880" i="1"/>
  <c r="BM880" i="1"/>
  <c r="BN880" i="1"/>
  <c r="BO880" i="1"/>
  <c r="BP880" i="1"/>
  <c r="AQ881" i="1"/>
  <c r="BK881" i="1"/>
  <c r="BL881" i="1"/>
  <c r="BM881" i="1"/>
  <c r="BN881" i="1"/>
  <c r="BO881" i="1"/>
  <c r="BP881" i="1"/>
  <c r="AQ882" i="1"/>
  <c r="BD882" i="1"/>
  <c r="BR882" i="1"/>
  <c r="BS882" i="1"/>
  <c r="BT882" i="1"/>
  <c r="BU882" i="1"/>
  <c r="BV882" i="1"/>
  <c r="BK882" i="1"/>
  <c r="BL882" i="1"/>
  <c r="BM882" i="1"/>
  <c r="BN882" i="1"/>
  <c r="BO882" i="1"/>
  <c r="BP882" i="1"/>
  <c r="BQ882" i="1"/>
  <c r="AQ883" i="1"/>
  <c r="BD883" i="1"/>
  <c r="BS883" i="1"/>
  <c r="BU883" i="1"/>
  <c r="BK883" i="1"/>
  <c r="BL883" i="1"/>
  <c r="BM883" i="1"/>
  <c r="BN883" i="1"/>
  <c r="BO883" i="1"/>
  <c r="BP883" i="1"/>
  <c r="BQ883" i="1"/>
  <c r="BR883" i="1"/>
  <c r="BT883" i="1"/>
  <c r="BV883" i="1"/>
  <c r="AQ884" i="1"/>
  <c r="BK884" i="1"/>
  <c r="BL884" i="1"/>
  <c r="BM884" i="1"/>
  <c r="BN884" i="1"/>
  <c r="BO884" i="1"/>
  <c r="BP884" i="1"/>
  <c r="AQ885" i="1"/>
  <c r="BK885" i="1"/>
  <c r="BL885" i="1"/>
  <c r="BM885" i="1"/>
  <c r="BN885" i="1"/>
  <c r="BO885" i="1"/>
  <c r="BP885" i="1"/>
  <c r="AQ886" i="1"/>
  <c r="BD886" i="1"/>
  <c r="BT886" i="1"/>
  <c r="BU886" i="1"/>
  <c r="BV886" i="1"/>
  <c r="BK886" i="1"/>
  <c r="BL886" i="1"/>
  <c r="BM886" i="1"/>
  <c r="BN886" i="1"/>
  <c r="BO886" i="1"/>
  <c r="BP886" i="1"/>
  <c r="BQ886" i="1"/>
  <c r="BR886" i="1"/>
  <c r="BS886" i="1"/>
  <c r="AQ887" i="1"/>
  <c r="BD887" i="1"/>
  <c r="BS887" i="1"/>
  <c r="BT887" i="1"/>
  <c r="BU887" i="1"/>
  <c r="BV887" i="1"/>
  <c r="BK887" i="1"/>
  <c r="BL887" i="1"/>
  <c r="BM887" i="1"/>
  <c r="BN887" i="1"/>
  <c r="BO887" i="1"/>
  <c r="BP887" i="1"/>
  <c r="BQ887" i="1"/>
  <c r="BR887" i="1"/>
  <c r="AQ888" i="1"/>
  <c r="BK888" i="1"/>
  <c r="BL888" i="1"/>
  <c r="BM888" i="1"/>
  <c r="BN888" i="1"/>
  <c r="BO888" i="1"/>
  <c r="BP888" i="1"/>
  <c r="AQ889" i="1"/>
  <c r="BK889" i="1"/>
  <c r="BL889" i="1"/>
  <c r="BM889" i="1"/>
  <c r="BN889" i="1"/>
  <c r="BO889" i="1"/>
  <c r="BP889" i="1"/>
  <c r="AQ890" i="1"/>
  <c r="BD890" i="1"/>
  <c r="BS890" i="1"/>
  <c r="BT890" i="1"/>
  <c r="BU890" i="1"/>
  <c r="BV890" i="1"/>
  <c r="BK890" i="1"/>
  <c r="BL890" i="1"/>
  <c r="BM890" i="1"/>
  <c r="BN890" i="1"/>
  <c r="BO890" i="1"/>
  <c r="BP890" i="1"/>
  <c r="BQ890" i="1"/>
  <c r="BR890" i="1"/>
  <c r="AQ891" i="1"/>
  <c r="BD891" i="1"/>
  <c r="BS891" i="1"/>
  <c r="BT891" i="1"/>
  <c r="BU891" i="1"/>
  <c r="BV891" i="1"/>
  <c r="BK891" i="1"/>
  <c r="BL891" i="1"/>
  <c r="BM891" i="1"/>
  <c r="BN891" i="1"/>
  <c r="BO891" i="1"/>
  <c r="BP891" i="1"/>
  <c r="BQ891" i="1"/>
  <c r="BR891" i="1"/>
  <c r="AQ892" i="1"/>
  <c r="BD892" i="1"/>
  <c r="BK892" i="1"/>
  <c r="BL892" i="1"/>
  <c r="BM892" i="1"/>
  <c r="BN892" i="1"/>
  <c r="BO892" i="1"/>
  <c r="BP892" i="1"/>
  <c r="BQ892" i="1"/>
  <c r="BR892" i="1"/>
  <c r="BS892" i="1"/>
  <c r="BT892" i="1"/>
  <c r="BU892" i="1"/>
  <c r="BV892" i="1"/>
  <c r="AQ893" i="1"/>
  <c r="BD893" i="1"/>
  <c r="BK893" i="1"/>
  <c r="BL893" i="1"/>
  <c r="BM893" i="1"/>
  <c r="BN893" i="1"/>
  <c r="BO893" i="1"/>
  <c r="BP893" i="1"/>
  <c r="BQ893" i="1"/>
  <c r="BR893" i="1"/>
  <c r="BS893" i="1"/>
  <c r="BT893" i="1"/>
  <c r="BU893" i="1"/>
  <c r="BV893" i="1"/>
  <c r="AQ894" i="1"/>
  <c r="BD894" i="1"/>
  <c r="BS894" i="1"/>
  <c r="BT894" i="1"/>
  <c r="BU894" i="1"/>
  <c r="BV894" i="1"/>
  <c r="BK894" i="1"/>
  <c r="BL894" i="1"/>
  <c r="BM894" i="1"/>
  <c r="BN894" i="1"/>
  <c r="BO894" i="1"/>
  <c r="BP894" i="1"/>
  <c r="BQ894" i="1"/>
  <c r="BR894" i="1"/>
  <c r="AQ895" i="1"/>
  <c r="BD895" i="1"/>
  <c r="BS895" i="1"/>
  <c r="BT895" i="1"/>
  <c r="BU895" i="1"/>
  <c r="BV895" i="1"/>
  <c r="BK895" i="1"/>
  <c r="BL895" i="1"/>
  <c r="BM895" i="1"/>
  <c r="BN895" i="1"/>
  <c r="BO895" i="1"/>
  <c r="BP895" i="1"/>
  <c r="BQ895" i="1"/>
  <c r="BR895" i="1"/>
  <c r="AQ896" i="1"/>
  <c r="BD896" i="1"/>
  <c r="BK896" i="1"/>
  <c r="BL896" i="1"/>
  <c r="BM896" i="1"/>
  <c r="BN896" i="1"/>
  <c r="BO896" i="1"/>
  <c r="BP896" i="1"/>
  <c r="BQ896" i="1"/>
  <c r="BR896" i="1"/>
  <c r="BS896" i="1"/>
  <c r="BT896" i="1"/>
  <c r="BU896" i="1"/>
  <c r="BV896" i="1"/>
  <c r="AQ897" i="1"/>
  <c r="BD897" i="1"/>
  <c r="BQ897" i="1"/>
  <c r="BR897" i="1"/>
  <c r="BS897" i="1"/>
  <c r="BT897" i="1"/>
  <c r="BU897" i="1"/>
  <c r="BV897" i="1"/>
  <c r="BK897" i="1"/>
  <c r="BL897" i="1"/>
  <c r="BM897" i="1"/>
  <c r="BN897" i="1"/>
  <c r="BO897" i="1"/>
  <c r="BP897" i="1"/>
  <c r="AQ898" i="1"/>
  <c r="BD898" i="1"/>
  <c r="BS898" i="1"/>
  <c r="BT898" i="1"/>
  <c r="BU898" i="1"/>
  <c r="BV898" i="1"/>
  <c r="BK898" i="1"/>
  <c r="BL898" i="1"/>
  <c r="BM898" i="1"/>
  <c r="BN898" i="1"/>
  <c r="BO898" i="1"/>
  <c r="BP898" i="1"/>
  <c r="BQ898" i="1"/>
  <c r="BR898" i="1"/>
  <c r="AQ899" i="1"/>
  <c r="BD899" i="1"/>
  <c r="BS899" i="1"/>
  <c r="BT899" i="1"/>
  <c r="BU899" i="1"/>
  <c r="BV899" i="1"/>
  <c r="BK899" i="1"/>
  <c r="BL899" i="1"/>
  <c r="BM899" i="1"/>
  <c r="BN899" i="1"/>
  <c r="BO899" i="1"/>
  <c r="BP899" i="1"/>
  <c r="BQ899" i="1"/>
  <c r="BR899" i="1"/>
  <c r="AQ900" i="1"/>
  <c r="BD900" i="1"/>
  <c r="BR900" i="1"/>
  <c r="BS900" i="1"/>
  <c r="BT900" i="1"/>
  <c r="BU900" i="1"/>
  <c r="BV900" i="1"/>
  <c r="BK900" i="1"/>
  <c r="BL900" i="1"/>
  <c r="BM900" i="1"/>
  <c r="BN900" i="1"/>
  <c r="BO900" i="1"/>
  <c r="BP900" i="1"/>
  <c r="BQ900" i="1"/>
  <c r="AQ901" i="1"/>
  <c r="BK901" i="1"/>
  <c r="BL901" i="1"/>
  <c r="BM901" i="1"/>
  <c r="BN901" i="1"/>
  <c r="BO901" i="1"/>
  <c r="BP901" i="1"/>
  <c r="AQ902" i="1"/>
  <c r="BK902" i="1"/>
  <c r="BL902" i="1"/>
  <c r="BM902" i="1"/>
  <c r="BN902" i="1"/>
  <c r="BO902" i="1"/>
  <c r="BP902" i="1"/>
  <c r="AQ903" i="1"/>
  <c r="BK903" i="1"/>
  <c r="BL903" i="1"/>
  <c r="BM903" i="1"/>
  <c r="BN903" i="1"/>
  <c r="BO903" i="1"/>
  <c r="BP903" i="1"/>
  <c r="AQ904" i="1"/>
  <c r="BD904" i="1"/>
  <c r="BS904" i="1"/>
  <c r="BT904" i="1"/>
  <c r="BU904" i="1"/>
  <c r="BV904" i="1"/>
  <c r="BK904" i="1"/>
  <c r="BL904" i="1"/>
  <c r="BM904" i="1"/>
  <c r="BN904" i="1"/>
  <c r="BO904" i="1"/>
  <c r="BP904" i="1"/>
  <c r="BQ904" i="1"/>
  <c r="BR904" i="1"/>
  <c r="AQ905" i="1"/>
  <c r="BD905" i="1"/>
  <c r="BS905" i="1"/>
  <c r="BT905" i="1"/>
  <c r="BU905" i="1"/>
  <c r="BV905" i="1"/>
  <c r="BK905" i="1"/>
  <c r="BL905" i="1"/>
  <c r="BM905" i="1"/>
  <c r="BN905" i="1"/>
  <c r="BO905" i="1"/>
  <c r="BP905" i="1"/>
  <c r="BQ905" i="1"/>
  <c r="BR905" i="1"/>
  <c r="AQ906" i="1"/>
  <c r="BD906" i="1"/>
  <c r="BQ906" i="1"/>
  <c r="BR906" i="1"/>
  <c r="BS906" i="1"/>
  <c r="BT906" i="1"/>
  <c r="BU906" i="1"/>
  <c r="BV906" i="1"/>
  <c r="BK906" i="1"/>
  <c r="BL906" i="1"/>
  <c r="BM906" i="1"/>
  <c r="BN906" i="1"/>
  <c r="BO906" i="1"/>
  <c r="BP906" i="1"/>
  <c r="AQ907" i="1"/>
  <c r="BD907" i="1"/>
  <c r="BQ907" i="1"/>
  <c r="BS907" i="1"/>
  <c r="BT907" i="1"/>
  <c r="BU907" i="1"/>
  <c r="BV907" i="1"/>
  <c r="BK907" i="1"/>
  <c r="BL907" i="1"/>
  <c r="BM907" i="1"/>
  <c r="BN907" i="1"/>
  <c r="BO907" i="1"/>
  <c r="BP907" i="1"/>
  <c r="BR907" i="1"/>
  <c r="AQ908" i="1"/>
  <c r="BD908" i="1"/>
  <c r="BR908" i="1"/>
  <c r="BS908" i="1"/>
  <c r="BT908" i="1"/>
  <c r="BU908" i="1"/>
  <c r="BV908" i="1"/>
  <c r="BK908" i="1"/>
  <c r="BL908" i="1"/>
  <c r="BM908" i="1"/>
  <c r="BN908" i="1"/>
  <c r="BO908" i="1"/>
  <c r="BP908" i="1"/>
  <c r="BQ908" i="1"/>
  <c r="AQ909" i="1"/>
  <c r="BK909" i="1"/>
  <c r="BL909" i="1"/>
  <c r="BM909" i="1"/>
  <c r="BN909" i="1"/>
  <c r="BO909" i="1"/>
  <c r="BP909" i="1"/>
  <c r="AQ910" i="1"/>
  <c r="BK910" i="1"/>
  <c r="BL910" i="1"/>
  <c r="BM910" i="1"/>
  <c r="BN910" i="1"/>
  <c r="BO910" i="1"/>
  <c r="BP910" i="1"/>
  <c r="AQ911" i="1"/>
  <c r="BK911" i="1"/>
  <c r="BL911" i="1"/>
  <c r="BM911" i="1"/>
  <c r="BN911" i="1"/>
  <c r="BO911" i="1"/>
  <c r="BP911" i="1"/>
  <c r="AQ912" i="1"/>
  <c r="BD912" i="1"/>
  <c r="BS912" i="1"/>
  <c r="BT912" i="1"/>
  <c r="BU912" i="1"/>
  <c r="BV912" i="1"/>
  <c r="BK912" i="1"/>
  <c r="BL912" i="1"/>
  <c r="BM912" i="1"/>
  <c r="BN912" i="1"/>
  <c r="BO912" i="1"/>
  <c r="BP912" i="1"/>
  <c r="BQ912" i="1"/>
  <c r="BR912" i="1"/>
  <c r="AQ913" i="1"/>
  <c r="BD913" i="1"/>
  <c r="BK913" i="1"/>
  <c r="BL913" i="1"/>
  <c r="BM913" i="1"/>
  <c r="BN913" i="1"/>
  <c r="BO913" i="1"/>
  <c r="BP913" i="1"/>
  <c r="AQ914" i="1"/>
  <c r="BK914" i="1"/>
  <c r="BL914" i="1"/>
  <c r="BM914" i="1"/>
  <c r="BN914" i="1"/>
  <c r="BO914" i="1"/>
  <c r="BP914" i="1"/>
  <c r="AQ915" i="1"/>
  <c r="BK915" i="1"/>
  <c r="BL915" i="1"/>
  <c r="BM915" i="1"/>
  <c r="BN915" i="1"/>
  <c r="BO915" i="1"/>
  <c r="BP915" i="1"/>
  <c r="AQ916" i="1"/>
  <c r="BD916" i="1"/>
  <c r="BK916" i="1"/>
  <c r="BL916" i="1"/>
  <c r="BM916" i="1"/>
  <c r="BN916" i="1"/>
  <c r="BO916" i="1"/>
  <c r="BP916" i="1"/>
  <c r="BQ916" i="1"/>
  <c r="BR916" i="1"/>
  <c r="BS916" i="1"/>
  <c r="BT916" i="1"/>
  <c r="BU916" i="1"/>
  <c r="BV916" i="1"/>
  <c r="AQ917" i="1"/>
  <c r="BD917" i="1"/>
  <c r="BR917" i="1"/>
  <c r="BS917" i="1"/>
  <c r="BT917" i="1"/>
  <c r="BU917" i="1"/>
  <c r="BV917" i="1"/>
  <c r="BK917" i="1"/>
  <c r="BL917" i="1"/>
  <c r="BM917" i="1"/>
  <c r="BN917" i="1"/>
  <c r="BO917" i="1"/>
  <c r="BP917" i="1"/>
  <c r="BQ917" i="1"/>
  <c r="AQ918" i="1"/>
  <c r="BK918" i="1"/>
  <c r="BL918" i="1"/>
  <c r="BM918" i="1"/>
  <c r="BN918" i="1"/>
  <c r="BO918" i="1"/>
  <c r="BP918" i="1"/>
  <c r="AQ919" i="1"/>
  <c r="BK919" i="1"/>
  <c r="BL919" i="1"/>
  <c r="BM919" i="1"/>
  <c r="BN919" i="1"/>
  <c r="BO919" i="1"/>
  <c r="BP919" i="1"/>
  <c r="AQ920" i="1"/>
  <c r="BD920" i="1"/>
  <c r="BK920" i="1"/>
  <c r="BL920" i="1"/>
  <c r="BM920" i="1"/>
  <c r="BN920" i="1"/>
  <c r="BO920" i="1"/>
  <c r="BP920" i="1"/>
  <c r="AQ921" i="1"/>
  <c r="BD921" i="1"/>
  <c r="BS921" i="1"/>
  <c r="BK921" i="1"/>
  <c r="BL921" i="1"/>
  <c r="BM921" i="1"/>
  <c r="BN921" i="1"/>
  <c r="BO921" i="1"/>
  <c r="BP921" i="1"/>
  <c r="BQ921" i="1"/>
  <c r="BR921" i="1"/>
  <c r="BT921" i="1"/>
  <c r="BU921" i="1"/>
  <c r="BV921" i="1"/>
  <c r="AQ922" i="1"/>
  <c r="BD922" i="1"/>
  <c r="BS922" i="1"/>
  <c r="BT922" i="1"/>
  <c r="BU922" i="1"/>
  <c r="BV922" i="1"/>
  <c r="BK922" i="1"/>
  <c r="BL922" i="1"/>
  <c r="BM922" i="1"/>
  <c r="BN922" i="1"/>
  <c r="BO922" i="1"/>
  <c r="BP922" i="1"/>
  <c r="BQ922" i="1"/>
  <c r="BR922" i="1"/>
  <c r="AQ923" i="1"/>
  <c r="BD923" i="1"/>
  <c r="BR923" i="1"/>
  <c r="BS923" i="1"/>
  <c r="BT923" i="1"/>
  <c r="BU923" i="1"/>
  <c r="BV923" i="1"/>
  <c r="BK923" i="1"/>
  <c r="BL923" i="1"/>
  <c r="BM923" i="1"/>
  <c r="BN923" i="1"/>
  <c r="BO923" i="1"/>
  <c r="BP923" i="1"/>
  <c r="BQ923" i="1"/>
  <c r="AQ924" i="1"/>
  <c r="BD924" i="1"/>
  <c r="BS924" i="1"/>
  <c r="BT924" i="1"/>
  <c r="BU924" i="1"/>
  <c r="BV924" i="1"/>
  <c r="BK924" i="1"/>
  <c r="BL924" i="1"/>
  <c r="BM924" i="1"/>
  <c r="BN924" i="1"/>
  <c r="BO924" i="1"/>
  <c r="BP924" i="1"/>
  <c r="BQ924" i="1"/>
  <c r="BR924" i="1"/>
  <c r="AQ925" i="1"/>
  <c r="BD925" i="1"/>
  <c r="BU925" i="1"/>
  <c r="BV925" i="1"/>
  <c r="BK925" i="1"/>
  <c r="BL925" i="1"/>
  <c r="BM925" i="1"/>
  <c r="BN925" i="1"/>
  <c r="BO925" i="1"/>
  <c r="BP925" i="1"/>
  <c r="BQ925" i="1"/>
  <c r="BR925" i="1"/>
  <c r="BS925" i="1"/>
  <c r="BT925" i="1"/>
  <c r="AQ926" i="1"/>
  <c r="BD926" i="1"/>
  <c r="BS926" i="1"/>
  <c r="BT926" i="1"/>
  <c r="BU926" i="1"/>
  <c r="BV926" i="1"/>
  <c r="BK926" i="1"/>
  <c r="BL926" i="1"/>
  <c r="BM926" i="1"/>
  <c r="BN926" i="1"/>
  <c r="BO926" i="1"/>
  <c r="BP926" i="1"/>
  <c r="BQ926" i="1"/>
  <c r="BR926" i="1"/>
  <c r="AQ927" i="1"/>
  <c r="BD927" i="1"/>
  <c r="BQ927" i="1"/>
  <c r="BR927" i="1"/>
  <c r="BS927" i="1"/>
  <c r="BT927" i="1"/>
  <c r="BU927" i="1"/>
  <c r="BV927" i="1"/>
  <c r="BK927" i="1"/>
  <c r="BL927" i="1"/>
  <c r="BM927" i="1"/>
  <c r="BN927" i="1"/>
  <c r="BO927" i="1"/>
  <c r="BP927" i="1"/>
  <c r="AQ928" i="1"/>
  <c r="BD928" i="1"/>
  <c r="BK928" i="1"/>
  <c r="BL928" i="1"/>
  <c r="BM928" i="1"/>
  <c r="BN928" i="1"/>
  <c r="BO928" i="1"/>
  <c r="BP928" i="1"/>
  <c r="AQ929" i="1"/>
  <c r="BD929" i="1"/>
  <c r="BK929" i="1"/>
  <c r="BL929" i="1"/>
  <c r="BM929" i="1"/>
  <c r="BN929" i="1"/>
  <c r="BO929" i="1"/>
  <c r="BP929" i="1"/>
  <c r="AQ930" i="1"/>
  <c r="BK930" i="1"/>
  <c r="BL930" i="1"/>
  <c r="BM930" i="1"/>
  <c r="BN930" i="1"/>
  <c r="BO930" i="1"/>
  <c r="BP930" i="1"/>
  <c r="AQ931" i="1"/>
  <c r="BD931" i="1"/>
  <c r="BK931" i="1"/>
  <c r="BL931" i="1"/>
  <c r="BM931" i="1"/>
  <c r="BN931" i="1"/>
  <c r="BO931" i="1"/>
  <c r="BP931" i="1"/>
  <c r="AQ932" i="1"/>
  <c r="BD932" i="1"/>
  <c r="BS932" i="1"/>
  <c r="BT932" i="1"/>
  <c r="BU932" i="1"/>
  <c r="BV932" i="1"/>
  <c r="BK932" i="1"/>
  <c r="BL932" i="1"/>
  <c r="BM932" i="1"/>
  <c r="BN932" i="1"/>
  <c r="BO932" i="1"/>
  <c r="BP932" i="1"/>
  <c r="BQ932" i="1"/>
  <c r="BR932" i="1"/>
  <c r="AQ933" i="1"/>
  <c r="BK933" i="1"/>
  <c r="BL933" i="1"/>
  <c r="BM933" i="1"/>
  <c r="BN933" i="1"/>
  <c r="BO933" i="1"/>
  <c r="BP933" i="1"/>
  <c r="AQ934" i="1"/>
  <c r="BD934" i="1"/>
  <c r="BK934" i="1"/>
  <c r="BL934" i="1"/>
  <c r="BM934" i="1"/>
  <c r="BN934" i="1"/>
  <c r="BO934" i="1"/>
  <c r="BP934" i="1"/>
  <c r="AQ935" i="1"/>
  <c r="BK935" i="1"/>
  <c r="BL935" i="1"/>
  <c r="BM935" i="1"/>
  <c r="BN935" i="1"/>
  <c r="BO935" i="1"/>
  <c r="BP935" i="1"/>
  <c r="AQ936" i="1"/>
  <c r="BK936" i="1"/>
  <c r="BL936" i="1"/>
  <c r="BM936" i="1"/>
  <c r="BN936" i="1"/>
  <c r="BO936" i="1"/>
  <c r="BP936" i="1"/>
  <c r="AQ937" i="1"/>
  <c r="BD937" i="1"/>
  <c r="BS937" i="1"/>
  <c r="BT937" i="1"/>
  <c r="BU937" i="1"/>
  <c r="BV937" i="1"/>
  <c r="BK937" i="1"/>
  <c r="BL937" i="1"/>
  <c r="BM937" i="1"/>
  <c r="BN937" i="1"/>
  <c r="BO937" i="1"/>
  <c r="BP937" i="1"/>
  <c r="BQ937" i="1"/>
  <c r="BR937" i="1"/>
  <c r="AQ938" i="1"/>
  <c r="BD938" i="1"/>
  <c r="BR938" i="1"/>
  <c r="BS938" i="1"/>
  <c r="BT938" i="1"/>
  <c r="BU938" i="1"/>
  <c r="BV938" i="1"/>
  <c r="BK938" i="1"/>
  <c r="BL938" i="1"/>
  <c r="BM938" i="1"/>
  <c r="BN938" i="1"/>
  <c r="BO938" i="1"/>
  <c r="BP938" i="1"/>
  <c r="BQ938" i="1"/>
  <c r="AQ939" i="1"/>
  <c r="BD939" i="1"/>
  <c r="BR939" i="1"/>
  <c r="BS939" i="1"/>
  <c r="BT939" i="1"/>
  <c r="BU939" i="1"/>
  <c r="BV939" i="1"/>
  <c r="BK939" i="1"/>
  <c r="BL939" i="1"/>
  <c r="BM939" i="1"/>
  <c r="BN939" i="1"/>
  <c r="BO939" i="1"/>
  <c r="BP939" i="1"/>
  <c r="BQ939" i="1"/>
  <c r="AQ940" i="1"/>
  <c r="BD940" i="1"/>
  <c r="BQ940" i="1"/>
  <c r="BR940" i="1"/>
  <c r="BS940" i="1"/>
  <c r="BT940" i="1"/>
  <c r="BU940" i="1"/>
  <c r="BV940" i="1"/>
  <c r="BK940" i="1"/>
  <c r="BL940" i="1"/>
  <c r="BM940" i="1"/>
  <c r="BN940" i="1"/>
  <c r="BO940" i="1"/>
  <c r="BP940" i="1"/>
  <c r="AQ941" i="1"/>
  <c r="BK941" i="1"/>
  <c r="BL941" i="1"/>
  <c r="BM941" i="1"/>
  <c r="BN941" i="1"/>
  <c r="BO941" i="1"/>
  <c r="BP941" i="1"/>
  <c r="AQ942" i="1"/>
  <c r="BK942" i="1"/>
  <c r="BL942" i="1"/>
  <c r="BM942" i="1"/>
  <c r="BN942" i="1"/>
  <c r="BO942" i="1"/>
  <c r="BP942" i="1"/>
  <c r="AQ943" i="1"/>
  <c r="BD943" i="1"/>
  <c r="BS943" i="1"/>
  <c r="BT943" i="1"/>
  <c r="BU943" i="1"/>
  <c r="BV943" i="1"/>
  <c r="BK943" i="1"/>
  <c r="BL943" i="1"/>
  <c r="BM943" i="1"/>
  <c r="BN943" i="1"/>
  <c r="BO943" i="1"/>
  <c r="BP943" i="1"/>
  <c r="BQ943" i="1"/>
  <c r="BR943" i="1"/>
  <c r="AQ944" i="1"/>
  <c r="BD944" i="1"/>
  <c r="BR944" i="1"/>
  <c r="BS944" i="1"/>
  <c r="BT944" i="1"/>
  <c r="BU944" i="1"/>
  <c r="BV944" i="1"/>
  <c r="BK944" i="1"/>
  <c r="BL944" i="1"/>
  <c r="BM944" i="1"/>
  <c r="BN944" i="1"/>
  <c r="BO944" i="1"/>
  <c r="BP944" i="1"/>
  <c r="BQ944" i="1"/>
  <c r="AQ945" i="1"/>
  <c r="BK945" i="1"/>
  <c r="BL945" i="1"/>
  <c r="BM945" i="1"/>
  <c r="BN945" i="1"/>
  <c r="BO945" i="1"/>
  <c r="BP945" i="1"/>
  <c r="AQ946" i="1"/>
  <c r="BK946" i="1"/>
  <c r="BL946" i="1"/>
  <c r="BM946" i="1"/>
  <c r="BN946" i="1"/>
  <c r="BO946" i="1"/>
  <c r="BP946" i="1"/>
  <c r="AQ947" i="1"/>
  <c r="BD947" i="1"/>
  <c r="BK947" i="1"/>
  <c r="BL947" i="1"/>
  <c r="BM947" i="1"/>
  <c r="BN947" i="1"/>
  <c r="BO947" i="1"/>
  <c r="BP947" i="1"/>
  <c r="BQ947" i="1"/>
  <c r="BR947" i="1"/>
  <c r="BS947" i="1"/>
  <c r="BT947" i="1"/>
  <c r="BU947" i="1"/>
  <c r="BV947" i="1"/>
  <c r="AQ948" i="1"/>
  <c r="BD948" i="1"/>
  <c r="BR948" i="1"/>
  <c r="BS948" i="1"/>
  <c r="BT948" i="1"/>
  <c r="BU948" i="1"/>
  <c r="BV948" i="1"/>
  <c r="BK948" i="1"/>
  <c r="BL948" i="1"/>
  <c r="BM948" i="1"/>
  <c r="BN948" i="1"/>
  <c r="BO948" i="1"/>
  <c r="BP948" i="1"/>
  <c r="BQ948" i="1"/>
  <c r="AQ949" i="1"/>
  <c r="BD949" i="1"/>
  <c r="BS949" i="1"/>
  <c r="BT949" i="1"/>
  <c r="BU949" i="1"/>
  <c r="BV949" i="1"/>
  <c r="BK949" i="1"/>
  <c r="BL949" i="1"/>
  <c r="BM949" i="1"/>
  <c r="BN949" i="1"/>
  <c r="BO949" i="1"/>
  <c r="BP949" i="1"/>
  <c r="BQ949" i="1"/>
  <c r="BR949" i="1"/>
  <c r="AQ950" i="1"/>
  <c r="BK950" i="1"/>
  <c r="BL950" i="1"/>
  <c r="BM950" i="1"/>
  <c r="BN950" i="1"/>
  <c r="BO950" i="1"/>
  <c r="BP950" i="1"/>
  <c r="AQ951" i="1"/>
  <c r="BK951" i="1"/>
  <c r="BL951" i="1"/>
  <c r="BM951" i="1"/>
  <c r="BN951" i="1"/>
  <c r="BO951" i="1"/>
  <c r="BP951" i="1"/>
  <c r="AQ952" i="1"/>
  <c r="BD952" i="1"/>
  <c r="BQ952" i="1"/>
  <c r="BR952" i="1"/>
  <c r="BS952" i="1"/>
  <c r="BT952" i="1"/>
  <c r="BU952" i="1"/>
  <c r="BV952" i="1"/>
  <c r="BK952" i="1"/>
  <c r="BL952" i="1"/>
  <c r="BM952" i="1"/>
  <c r="BN952" i="1"/>
  <c r="BO952" i="1"/>
  <c r="BP952" i="1"/>
  <c r="AQ953" i="1"/>
  <c r="BD953" i="1"/>
  <c r="BQ953" i="1"/>
  <c r="BR953" i="1"/>
  <c r="BS953" i="1"/>
  <c r="BT953" i="1"/>
  <c r="BU953" i="1"/>
  <c r="BV953" i="1"/>
  <c r="BK953" i="1"/>
  <c r="BL953" i="1"/>
  <c r="BM953" i="1"/>
  <c r="BN953" i="1"/>
  <c r="BO953" i="1"/>
  <c r="BP953" i="1"/>
  <c r="AQ954" i="1"/>
  <c r="BK954" i="1"/>
  <c r="BL954" i="1"/>
  <c r="BM954" i="1"/>
  <c r="BN954" i="1"/>
  <c r="BO954" i="1"/>
  <c r="BP954" i="1"/>
  <c r="AQ955" i="1"/>
  <c r="BK955" i="1"/>
  <c r="BL955" i="1"/>
  <c r="BM955" i="1"/>
  <c r="BN955" i="1"/>
  <c r="BO955" i="1"/>
  <c r="BP955" i="1"/>
  <c r="AQ956" i="1"/>
  <c r="BD956" i="1"/>
  <c r="BQ956" i="1"/>
  <c r="BR956" i="1"/>
  <c r="BS956" i="1"/>
  <c r="BT956" i="1"/>
  <c r="BU956" i="1"/>
  <c r="BV956" i="1"/>
  <c r="BK956" i="1"/>
  <c r="BL956" i="1"/>
  <c r="BM956" i="1"/>
  <c r="BN956" i="1"/>
  <c r="BO956" i="1"/>
  <c r="BP956" i="1"/>
  <c r="AQ957" i="1"/>
  <c r="BD957" i="1"/>
  <c r="BS957" i="1"/>
  <c r="BT957" i="1"/>
  <c r="BU957" i="1"/>
  <c r="BV957" i="1"/>
  <c r="BK957" i="1"/>
  <c r="BL957" i="1"/>
  <c r="BM957" i="1"/>
  <c r="BN957" i="1"/>
  <c r="BO957" i="1"/>
  <c r="BP957" i="1"/>
  <c r="BQ957" i="1"/>
  <c r="BR957" i="1"/>
  <c r="AQ958" i="1"/>
  <c r="BK958" i="1"/>
  <c r="BL958" i="1"/>
  <c r="BM958" i="1"/>
  <c r="BN958" i="1"/>
  <c r="BO958" i="1"/>
  <c r="BP958" i="1"/>
  <c r="AQ959" i="1"/>
  <c r="BK959" i="1"/>
  <c r="BL959" i="1"/>
  <c r="BM959" i="1"/>
  <c r="BN959" i="1"/>
  <c r="BO959" i="1"/>
  <c r="BP959" i="1"/>
  <c r="AQ960" i="1"/>
  <c r="BD960" i="1"/>
  <c r="BS960" i="1"/>
  <c r="BT960" i="1"/>
  <c r="BU960" i="1"/>
  <c r="BV960" i="1"/>
  <c r="BK960" i="1"/>
  <c r="BL960" i="1"/>
  <c r="BM960" i="1"/>
  <c r="BN960" i="1"/>
  <c r="BO960" i="1"/>
  <c r="BP960" i="1"/>
  <c r="BQ960" i="1"/>
  <c r="BR960" i="1"/>
  <c r="AQ961" i="1"/>
  <c r="BD961" i="1"/>
  <c r="BT961" i="1"/>
  <c r="BU961" i="1"/>
  <c r="BV961" i="1"/>
  <c r="BK961" i="1"/>
  <c r="BL961" i="1"/>
  <c r="BM961" i="1"/>
  <c r="BN961" i="1"/>
  <c r="BO961" i="1"/>
  <c r="BP961" i="1"/>
  <c r="BQ961" i="1"/>
  <c r="BR961" i="1"/>
  <c r="BS961" i="1"/>
  <c r="AQ962" i="1"/>
  <c r="BK962" i="1"/>
  <c r="BL962" i="1"/>
  <c r="BM962" i="1"/>
  <c r="BN962" i="1"/>
  <c r="BO962" i="1"/>
  <c r="BP962" i="1"/>
  <c r="AQ963" i="1"/>
  <c r="BK963" i="1"/>
  <c r="BL963" i="1"/>
  <c r="BM963" i="1"/>
  <c r="BN963" i="1"/>
  <c r="BO963" i="1"/>
  <c r="BP963" i="1"/>
  <c r="AQ964" i="1"/>
  <c r="BD964" i="1"/>
  <c r="BR964" i="1"/>
  <c r="BS964" i="1"/>
  <c r="BT964" i="1"/>
  <c r="BU964" i="1"/>
  <c r="BV964" i="1"/>
  <c r="BK964" i="1"/>
  <c r="BL964" i="1"/>
  <c r="BM964" i="1"/>
  <c r="BN964" i="1"/>
  <c r="BO964" i="1"/>
  <c r="BP964" i="1"/>
  <c r="BQ964" i="1"/>
  <c r="AQ965" i="1"/>
  <c r="BD965" i="1"/>
  <c r="BS965" i="1"/>
  <c r="BT965" i="1"/>
  <c r="BU965" i="1"/>
  <c r="BV965" i="1"/>
  <c r="BK965" i="1"/>
  <c r="BL965" i="1"/>
  <c r="BM965" i="1"/>
  <c r="BN965" i="1"/>
  <c r="BO965" i="1"/>
  <c r="BP965" i="1"/>
  <c r="BQ965" i="1"/>
  <c r="BR965" i="1"/>
  <c r="AQ966" i="1"/>
  <c r="BK966" i="1"/>
  <c r="BL966" i="1"/>
  <c r="BM966" i="1"/>
  <c r="BN966" i="1"/>
  <c r="BO966" i="1"/>
  <c r="BP966" i="1"/>
  <c r="AQ967" i="1"/>
  <c r="BK967" i="1"/>
  <c r="BL967" i="1"/>
  <c r="BM967" i="1"/>
  <c r="BN967" i="1"/>
  <c r="BO967" i="1"/>
  <c r="BP967" i="1"/>
  <c r="AQ968" i="1"/>
  <c r="BD968" i="1"/>
  <c r="BS968" i="1"/>
  <c r="BT968" i="1"/>
  <c r="BU968" i="1"/>
  <c r="BV968" i="1"/>
  <c r="BK968" i="1"/>
  <c r="BL968" i="1"/>
  <c r="BM968" i="1"/>
  <c r="BN968" i="1"/>
  <c r="BO968" i="1"/>
  <c r="BP968" i="1"/>
  <c r="BQ968" i="1"/>
  <c r="BR968" i="1"/>
  <c r="AQ969" i="1"/>
  <c r="BD969" i="1"/>
  <c r="BS969" i="1"/>
  <c r="BT969" i="1"/>
  <c r="BU969" i="1"/>
  <c r="BV969" i="1"/>
  <c r="BK969" i="1"/>
  <c r="BL969" i="1"/>
  <c r="BM969" i="1"/>
  <c r="BN969" i="1"/>
  <c r="BO969" i="1"/>
  <c r="BP969" i="1"/>
  <c r="BQ969" i="1"/>
  <c r="BR969" i="1"/>
  <c r="AQ970" i="1"/>
  <c r="BK970" i="1"/>
  <c r="BL970" i="1"/>
  <c r="BM970" i="1"/>
  <c r="BN970" i="1"/>
  <c r="BO970" i="1"/>
  <c r="BP970" i="1"/>
  <c r="AQ971" i="1"/>
  <c r="BK971" i="1"/>
  <c r="BL971" i="1"/>
  <c r="BM971" i="1"/>
  <c r="BN971" i="1"/>
  <c r="BO971" i="1"/>
  <c r="BP971" i="1"/>
  <c r="AQ972" i="1"/>
  <c r="BD972" i="1"/>
  <c r="BR972" i="1"/>
  <c r="BK972" i="1"/>
  <c r="BL972" i="1"/>
  <c r="BM972" i="1"/>
  <c r="BN972" i="1"/>
  <c r="BO972" i="1"/>
  <c r="BP972" i="1"/>
  <c r="BQ972" i="1"/>
  <c r="BS972" i="1"/>
  <c r="BT972" i="1"/>
  <c r="BU972" i="1"/>
  <c r="BV972" i="1"/>
  <c r="AQ973" i="1"/>
  <c r="BD973" i="1"/>
  <c r="BQ973" i="1"/>
  <c r="BR973" i="1"/>
  <c r="BS973" i="1"/>
  <c r="BT973" i="1"/>
  <c r="BU973" i="1"/>
  <c r="BV973" i="1"/>
  <c r="BK973" i="1"/>
  <c r="BL973" i="1"/>
  <c r="BM973" i="1"/>
  <c r="BN973" i="1"/>
  <c r="BO973" i="1"/>
  <c r="BP973" i="1"/>
  <c r="AQ974" i="1"/>
  <c r="BK974" i="1"/>
  <c r="BL974" i="1"/>
  <c r="BM974" i="1"/>
  <c r="BN974" i="1"/>
  <c r="BO974" i="1"/>
  <c r="BP974" i="1"/>
  <c r="AQ975" i="1"/>
  <c r="BK975" i="1"/>
  <c r="BL975" i="1"/>
  <c r="BM975" i="1"/>
  <c r="BN975" i="1"/>
  <c r="BO975" i="1"/>
  <c r="BP975" i="1"/>
  <c r="AQ976" i="1"/>
  <c r="BK976" i="1"/>
  <c r="BL976" i="1"/>
  <c r="BM976" i="1"/>
  <c r="BN976" i="1"/>
  <c r="BO976" i="1"/>
  <c r="BP976" i="1"/>
  <c r="AQ977" i="1"/>
  <c r="BD977" i="1"/>
  <c r="BS977" i="1"/>
  <c r="BT977" i="1"/>
  <c r="BU977" i="1"/>
  <c r="BV977" i="1"/>
  <c r="BK977" i="1"/>
  <c r="BL977" i="1"/>
  <c r="BM977" i="1"/>
  <c r="BN977" i="1"/>
  <c r="BO977" i="1"/>
  <c r="BP977" i="1"/>
  <c r="BQ977" i="1"/>
  <c r="BR977" i="1"/>
  <c r="AQ978" i="1"/>
  <c r="BD978" i="1"/>
  <c r="BV978" i="1"/>
  <c r="BK978" i="1"/>
  <c r="BL978" i="1"/>
  <c r="BM978" i="1"/>
  <c r="BN978" i="1"/>
  <c r="BO978" i="1"/>
  <c r="BP978" i="1"/>
  <c r="BQ978" i="1"/>
  <c r="BR978" i="1"/>
  <c r="BS978" i="1"/>
  <c r="BT978" i="1"/>
  <c r="BU978" i="1"/>
  <c r="AQ979" i="1"/>
  <c r="BK979" i="1"/>
  <c r="BL979" i="1"/>
  <c r="BM979" i="1"/>
  <c r="BN979" i="1"/>
  <c r="BO979" i="1"/>
  <c r="BP979" i="1"/>
  <c r="AQ980" i="1"/>
  <c r="BK980" i="1"/>
  <c r="BL980" i="1"/>
  <c r="BM980" i="1"/>
  <c r="BN980" i="1"/>
  <c r="BO980" i="1"/>
  <c r="BP980" i="1"/>
  <c r="AQ981" i="1"/>
  <c r="BD981" i="1"/>
  <c r="BR981" i="1"/>
  <c r="BS981" i="1"/>
  <c r="BT981" i="1"/>
  <c r="BU981" i="1"/>
  <c r="BV981" i="1"/>
  <c r="BK981" i="1"/>
  <c r="BL981" i="1"/>
  <c r="BM981" i="1"/>
  <c r="BN981" i="1"/>
  <c r="BO981" i="1"/>
  <c r="BP981" i="1"/>
  <c r="BQ981" i="1"/>
  <c r="AQ982" i="1"/>
  <c r="BD982" i="1"/>
  <c r="BS982" i="1"/>
  <c r="BT982" i="1"/>
  <c r="BU982" i="1"/>
  <c r="BV982" i="1"/>
  <c r="BK982" i="1"/>
  <c r="BL982" i="1"/>
  <c r="BM982" i="1"/>
  <c r="BN982" i="1"/>
  <c r="BO982" i="1"/>
  <c r="BP982" i="1"/>
  <c r="BQ982" i="1"/>
  <c r="BR982" i="1"/>
  <c r="AQ983" i="1"/>
  <c r="BK983" i="1"/>
  <c r="BL983" i="1"/>
  <c r="BM983" i="1"/>
  <c r="BN983" i="1"/>
  <c r="BO983" i="1"/>
  <c r="BP983" i="1"/>
  <c r="AQ984" i="1"/>
  <c r="BK984" i="1"/>
  <c r="BL984" i="1"/>
  <c r="BM984" i="1"/>
  <c r="BN984" i="1"/>
  <c r="BO984" i="1"/>
  <c r="BP984" i="1"/>
  <c r="AQ985" i="1"/>
  <c r="BD985" i="1"/>
  <c r="BK985" i="1"/>
  <c r="BL985" i="1"/>
  <c r="BM985" i="1"/>
  <c r="BN985" i="1"/>
  <c r="BO985" i="1"/>
  <c r="BP985" i="1"/>
  <c r="BQ985" i="1"/>
  <c r="BR985" i="1"/>
  <c r="BS985" i="1"/>
  <c r="BT985" i="1"/>
  <c r="BU985" i="1"/>
  <c r="BV985" i="1"/>
  <c r="AQ986" i="1"/>
  <c r="BD986" i="1"/>
  <c r="BS986" i="1"/>
  <c r="BT986" i="1"/>
  <c r="BU986" i="1"/>
  <c r="BV986" i="1"/>
  <c r="BK986" i="1"/>
  <c r="BL986" i="1"/>
  <c r="BM986" i="1"/>
  <c r="BN986" i="1"/>
  <c r="BO986" i="1"/>
  <c r="BP986" i="1"/>
  <c r="BQ986" i="1"/>
  <c r="BR986" i="1"/>
  <c r="AQ987" i="1"/>
  <c r="BD987" i="1"/>
  <c r="BS987" i="1"/>
  <c r="BT987" i="1"/>
  <c r="BU987" i="1"/>
  <c r="BV987" i="1"/>
  <c r="BK987" i="1"/>
  <c r="BL987" i="1"/>
  <c r="BM987" i="1"/>
  <c r="BN987" i="1"/>
  <c r="BO987" i="1"/>
  <c r="BP987" i="1"/>
  <c r="BQ987" i="1"/>
  <c r="BR987" i="1"/>
  <c r="AQ988" i="1"/>
  <c r="BK988" i="1"/>
  <c r="BL988" i="1"/>
  <c r="BM988" i="1"/>
  <c r="BN988" i="1"/>
  <c r="BO988" i="1"/>
  <c r="BP988" i="1"/>
  <c r="AQ989" i="1"/>
  <c r="BK989" i="1"/>
  <c r="BL989" i="1"/>
  <c r="BM989" i="1"/>
  <c r="BN989" i="1"/>
  <c r="BO989" i="1"/>
  <c r="BP989" i="1"/>
  <c r="AQ990" i="1"/>
  <c r="BK990" i="1"/>
  <c r="BL990" i="1"/>
  <c r="BM990" i="1"/>
  <c r="BN990" i="1"/>
  <c r="BO990" i="1"/>
  <c r="BP990" i="1"/>
  <c r="AQ991" i="1"/>
  <c r="BD991" i="1"/>
  <c r="BQ991" i="1"/>
  <c r="BR991" i="1"/>
  <c r="BS991" i="1"/>
  <c r="BT991" i="1"/>
  <c r="BU991" i="1"/>
  <c r="BV991" i="1"/>
  <c r="BK991" i="1"/>
  <c r="BL991" i="1"/>
  <c r="BM991" i="1"/>
  <c r="BN991" i="1"/>
  <c r="BO991" i="1"/>
  <c r="BP991" i="1"/>
  <c r="AQ992" i="1"/>
  <c r="BD992" i="1"/>
  <c r="BS992" i="1"/>
  <c r="BT992" i="1"/>
  <c r="BU992" i="1"/>
  <c r="BV992" i="1"/>
  <c r="BK992" i="1"/>
  <c r="BL992" i="1"/>
  <c r="BM992" i="1"/>
  <c r="BN992" i="1"/>
  <c r="BO992" i="1"/>
  <c r="BP992" i="1"/>
  <c r="BQ992" i="1"/>
  <c r="BR992" i="1"/>
  <c r="AQ993" i="1"/>
  <c r="BD993" i="1"/>
  <c r="BK993" i="1"/>
  <c r="BL993" i="1"/>
  <c r="BM993" i="1"/>
  <c r="BN993" i="1"/>
  <c r="BO993" i="1"/>
  <c r="BP993" i="1"/>
  <c r="BQ993" i="1"/>
  <c r="BR993" i="1"/>
  <c r="BS993" i="1"/>
  <c r="BT993" i="1"/>
  <c r="BU993" i="1"/>
  <c r="BV993" i="1"/>
  <c r="AQ994" i="1"/>
  <c r="BD994" i="1"/>
  <c r="BS994" i="1"/>
  <c r="BT994" i="1"/>
  <c r="BU994" i="1"/>
  <c r="BV994" i="1"/>
  <c r="BK994" i="1"/>
  <c r="BL994" i="1"/>
  <c r="BM994" i="1"/>
  <c r="BN994" i="1"/>
  <c r="BO994" i="1"/>
  <c r="BP994" i="1"/>
  <c r="BQ994" i="1"/>
  <c r="BR994" i="1"/>
  <c r="AQ995" i="1"/>
  <c r="BD995" i="1"/>
  <c r="BS995" i="1"/>
  <c r="BT995" i="1"/>
  <c r="BU995" i="1"/>
  <c r="BV995" i="1"/>
  <c r="BK995" i="1"/>
  <c r="BL995" i="1"/>
  <c r="BM995" i="1"/>
  <c r="BN995" i="1"/>
  <c r="BO995" i="1"/>
  <c r="BP995" i="1"/>
  <c r="BQ995" i="1"/>
  <c r="BR995" i="1"/>
  <c r="AQ996" i="1"/>
  <c r="BK996" i="1"/>
  <c r="BL996" i="1"/>
  <c r="BM996" i="1"/>
  <c r="BN996" i="1"/>
  <c r="BO996" i="1"/>
  <c r="BP996" i="1"/>
  <c r="AQ997" i="1"/>
  <c r="BD997" i="1"/>
  <c r="BK997" i="1"/>
  <c r="BL997" i="1"/>
  <c r="BM997" i="1"/>
  <c r="BN997" i="1"/>
  <c r="BO997" i="1"/>
  <c r="BP997" i="1"/>
  <c r="AQ998" i="1"/>
  <c r="BD998" i="1"/>
  <c r="BK998" i="1"/>
  <c r="BL998" i="1"/>
  <c r="BM998" i="1"/>
  <c r="BN998" i="1"/>
  <c r="BO998" i="1"/>
  <c r="BP998" i="1"/>
  <c r="AQ999" i="1"/>
  <c r="BD999" i="1"/>
  <c r="BS999" i="1"/>
  <c r="BT999" i="1"/>
  <c r="BU999" i="1"/>
  <c r="BV999" i="1"/>
  <c r="BK999" i="1"/>
  <c r="BL999" i="1"/>
  <c r="BM999" i="1"/>
  <c r="BN999" i="1"/>
  <c r="BO999" i="1"/>
  <c r="BP999" i="1"/>
  <c r="BQ999" i="1"/>
  <c r="BR999" i="1"/>
  <c r="AQ1000" i="1"/>
  <c r="BD1000" i="1"/>
  <c r="BS1000" i="1"/>
  <c r="BT1000" i="1"/>
  <c r="BU1000" i="1"/>
  <c r="BV1000" i="1"/>
  <c r="BK1000" i="1"/>
  <c r="BL1000" i="1"/>
  <c r="BM1000" i="1"/>
  <c r="BN1000" i="1"/>
  <c r="BO1000" i="1"/>
  <c r="BP1000" i="1"/>
  <c r="BQ1000" i="1"/>
  <c r="BR1000" i="1"/>
  <c r="AQ1001" i="1"/>
  <c r="BD1001" i="1"/>
  <c r="BS1001" i="1"/>
  <c r="BT1001" i="1"/>
  <c r="BU1001" i="1"/>
  <c r="BV1001" i="1"/>
  <c r="BK1001" i="1"/>
  <c r="BL1001" i="1"/>
  <c r="BM1001" i="1"/>
  <c r="BN1001" i="1"/>
  <c r="BO1001" i="1"/>
  <c r="BP1001" i="1"/>
  <c r="BQ1001" i="1"/>
  <c r="BR1001" i="1"/>
  <c r="AQ1002" i="1"/>
  <c r="BD1002" i="1"/>
  <c r="BS1002" i="1"/>
  <c r="BT1002" i="1"/>
  <c r="BU1002" i="1"/>
  <c r="BV1002" i="1"/>
  <c r="BK1002" i="1"/>
  <c r="BL1002" i="1"/>
  <c r="BM1002" i="1"/>
  <c r="BN1002" i="1"/>
  <c r="BO1002" i="1"/>
  <c r="BP1002" i="1"/>
  <c r="BQ1002" i="1"/>
  <c r="BR1002" i="1"/>
  <c r="AQ1003" i="1"/>
  <c r="BD1003" i="1"/>
  <c r="BS1003" i="1"/>
  <c r="BT1003" i="1"/>
  <c r="BU1003" i="1"/>
  <c r="BV1003" i="1"/>
  <c r="BK1003" i="1"/>
  <c r="BL1003" i="1"/>
  <c r="BM1003" i="1"/>
  <c r="BN1003" i="1"/>
  <c r="BO1003" i="1"/>
  <c r="BP1003" i="1"/>
  <c r="BQ1003" i="1"/>
  <c r="BR1003" i="1"/>
  <c r="AQ1004" i="1"/>
  <c r="BK1004" i="1"/>
  <c r="BL1004" i="1"/>
  <c r="BM1004" i="1"/>
  <c r="BN1004" i="1"/>
  <c r="BO1004" i="1"/>
  <c r="BP1004" i="1"/>
  <c r="AQ1005" i="1"/>
  <c r="BK1005" i="1"/>
  <c r="BL1005" i="1"/>
  <c r="BM1005" i="1"/>
  <c r="BN1005" i="1"/>
  <c r="BO1005" i="1"/>
  <c r="BP1005" i="1"/>
  <c r="AQ1006" i="1"/>
  <c r="BK1006" i="1"/>
  <c r="BL1006" i="1"/>
  <c r="BM1006" i="1"/>
  <c r="BN1006" i="1"/>
  <c r="BO1006" i="1"/>
  <c r="BP1006" i="1"/>
  <c r="AQ1007" i="1"/>
  <c r="BD1007" i="1"/>
  <c r="BS1007" i="1"/>
  <c r="BT1007" i="1"/>
  <c r="BU1007" i="1"/>
  <c r="BV1007" i="1"/>
  <c r="BK1007" i="1"/>
  <c r="BL1007" i="1"/>
  <c r="BM1007" i="1"/>
  <c r="BN1007" i="1"/>
  <c r="BO1007" i="1"/>
  <c r="BP1007" i="1"/>
  <c r="BQ1007" i="1"/>
  <c r="BR1007" i="1"/>
  <c r="AQ1008" i="1"/>
  <c r="BD1008" i="1"/>
  <c r="BS1008" i="1"/>
  <c r="BT1008" i="1"/>
  <c r="BU1008" i="1"/>
  <c r="BV1008" i="1"/>
  <c r="BK1008" i="1"/>
  <c r="BL1008" i="1"/>
  <c r="BM1008" i="1"/>
  <c r="BN1008" i="1"/>
  <c r="BO1008" i="1"/>
  <c r="BP1008" i="1"/>
  <c r="BQ1008" i="1"/>
  <c r="BR1008" i="1"/>
  <c r="AQ1009" i="1"/>
  <c r="BD1009" i="1"/>
  <c r="BS1009" i="1"/>
  <c r="BT1009" i="1"/>
  <c r="BU1009" i="1"/>
  <c r="BV1009" i="1"/>
  <c r="BK1009" i="1"/>
  <c r="BL1009" i="1"/>
  <c r="BM1009" i="1"/>
  <c r="BN1009" i="1"/>
  <c r="BO1009" i="1"/>
  <c r="BP1009" i="1"/>
  <c r="BQ1009" i="1"/>
  <c r="BR1009" i="1"/>
  <c r="AQ1010" i="1"/>
  <c r="BD1010" i="1"/>
  <c r="BR1010" i="1"/>
  <c r="BS1010" i="1"/>
  <c r="BT1010" i="1"/>
  <c r="BU1010" i="1"/>
  <c r="BV1010" i="1"/>
  <c r="BK1010" i="1"/>
  <c r="BL1010" i="1"/>
  <c r="BM1010" i="1"/>
  <c r="BN1010" i="1"/>
  <c r="BO1010" i="1"/>
  <c r="BP1010" i="1"/>
  <c r="BQ1010" i="1"/>
  <c r="AQ1011" i="1"/>
  <c r="BD1011" i="1"/>
  <c r="BS1011" i="1"/>
  <c r="BT1011" i="1"/>
  <c r="BU1011" i="1"/>
  <c r="BV1011" i="1"/>
  <c r="BK1011" i="1"/>
  <c r="BL1011" i="1"/>
  <c r="BM1011" i="1"/>
  <c r="BN1011" i="1"/>
  <c r="BO1011" i="1"/>
  <c r="BP1011" i="1"/>
  <c r="BQ1011" i="1"/>
  <c r="BR1011" i="1"/>
  <c r="AQ1012" i="1"/>
  <c r="BK1012" i="1"/>
  <c r="BL1012" i="1"/>
  <c r="BM1012" i="1"/>
  <c r="BN1012" i="1"/>
  <c r="BO1012" i="1"/>
  <c r="BP1012" i="1"/>
  <c r="AQ1013" i="1"/>
  <c r="BK1013" i="1"/>
  <c r="BL1013" i="1"/>
  <c r="BM1013" i="1"/>
  <c r="BN1013" i="1"/>
  <c r="BO1013" i="1"/>
  <c r="BP1013" i="1"/>
  <c r="AQ1014" i="1"/>
  <c r="BK1014" i="1"/>
  <c r="BL1014" i="1"/>
  <c r="BM1014" i="1"/>
  <c r="BN1014" i="1"/>
  <c r="BO1014" i="1"/>
  <c r="BP1014" i="1"/>
  <c r="AQ1015" i="1"/>
  <c r="BD1015" i="1"/>
  <c r="BQ1015" i="1"/>
  <c r="BR1015" i="1"/>
  <c r="BS1015" i="1"/>
  <c r="BT1015" i="1"/>
  <c r="BU1015" i="1"/>
  <c r="BV1015" i="1"/>
  <c r="BK1015" i="1"/>
  <c r="BL1015" i="1"/>
  <c r="BM1015" i="1"/>
  <c r="BN1015" i="1"/>
  <c r="BO1015" i="1"/>
  <c r="BP1015" i="1"/>
  <c r="AQ1016" i="1"/>
  <c r="BD1016" i="1"/>
  <c r="BR1016" i="1"/>
  <c r="BS1016" i="1"/>
  <c r="BT1016" i="1"/>
  <c r="BU1016" i="1"/>
  <c r="BV1016" i="1"/>
  <c r="BK1016" i="1"/>
  <c r="BL1016" i="1"/>
  <c r="BM1016" i="1"/>
  <c r="BN1016" i="1"/>
  <c r="BO1016" i="1"/>
  <c r="BP1016" i="1"/>
  <c r="BQ1016" i="1"/>
  <c r="AQ1017" i="1"/>
  <c r="BD1017" i="1"/>
  <c r="BS1017" i="1"/>
  <c r="BT1017" i="1"/>
  <c r="BU1017" i="1"/>
  <c r="BV1017" i="1"/>
  <c r="BK1017" i="1"/>
  <c r="BL1017" i="1"/>
  <c r="BM1017" i="1"/>
  <c r="BN1017" i="1"/>
  <c r="BO1017" i="1"/>
  <c r="BP1017" i="1"/>
  <c r="BQ1017" i="1"/>
  <c r="BR1017" i="1"/>
  <c r="AQ1018" i="1"/>
  <c r="BD1018" i="1"/>
  <c r="BS1018" i="1"/>
  <c r="BT1018" i="1"/>
  <c r="BU1018" i="1"/>
  <c r="BV1018" i="1"/>
  <c r="BK1018" i="1"/>
  <c r="BL1018" i="1"/>
  <c r="BM1018" i="1"/>
  <c r="BN1018" i="1"/>
  <c r="BO1018" i="1"/>
  <c r="BP1018" i="1"/>
  <c r="BQ1018" i="1"/>
  <c r="BR1018" i="1"/>
  <c r="AQ1019" i="1"/>
  <c r="BD1019" i="1"/>
  <c r="BK1019" i="1"/>
  <c r="BL1019" i="1"/>
  <c r="BM1019" i="1"/>
  <c r="BN1019" i="1"/>
  <c r="BO1019" i="1"/>
  <c r="BP1019" i="1"/>
  <c r="BQ1019" i="1"/>
  <c r="BR1019" i="1"/>
  <c r="BS1019" i="1"/>
  <c r="BT1019" i="1"/>
  <c r="BU1019" i="1"/>
  <c r="BV1019" i="1"/>
  <c r="AQ1020" i="1"/>
  <c r="BK1020" i="1"/>
  <c r="BL1020" i="1"/>
  <c r="BM1020" i="1"/>
  <c r="BN1020" i="1"/>
  <c r="BO1020" i="1"/>
  <c r="BP1020" i="1"/>
  <c r="AQ1021" i="1"/>
  <c r="BK1021" i="1"/>
  <c r="BL1021" i="1"/>
  <c r="BM1021" i="1"/>
  <c r="BN1021" i="1"/>
  <c r="BO1021" i="1"/>
  <c r="BP1021" i="1"/>
  <c r="AQ1022" i="1"/>
  <c r="BD1022" i="1"/>
  <c r="BS1022" i="1"/>
  <c r="BT1022" i="1"/>
  <c r="BU1022" i="1"/>
  <c r="BV1022" i="1"/>
  <c r="BK1022" i="1"/>
  <c r="BL1022" i="1"/>
  <c r="BM1022" i="1"/>
  <c r="BN1022" i="1"/>
  <c r="BO1022" i="1"/>
  <c r="BP1022" i="1"/>
  <c r="BQ1022" i="1"/>
  <c r="BR1022" i="1"/>
  <c r="AQ1023" i="1"/>
  <c r="BD1023" i="1"/>
  <c r="BR1023" i="1"/>
  <c r="BS1023" i="1"/>
  <c r="BT1023" i="1"/>
  <c r="BU1023" i="1"/>
  <c r="BV1023" i="1"/>
  <c r="BK1023" i="1"/>
  <c r="BL1023" i="1"/>
  <c r="BM1023" i="1"/>
  <c r="BN1023" i="1"/>
  <c r="BO1023" i="1"/>
  <c r="BP1023" i="1"/>
  <c r="BQ1023" i="1"/>
  <c r="BX795" i="1" l="1"/>
  <c r="CA193" i="1"/>
  <c r="CA793" i="1"/>
  <c r="BX720" i="1"/>
  <c r="BW719" i="1"/>
  <c r="BZ796" i="1"/>
  <c r="BZ794" i="1"/>
  <c r="CA797" i="1"/>
  <c r="CB795" i="1"/>
  <c r="BW793" i="1"/>
  <c r="BX832" i="1"/>
  <c r="CB236" i="1"/>
  <c r="BW797" i="1"/>
  <c r="CH11" i="1"/>
  <c r="CF46" i="1"/>
  <c r="BE46" i="1"/>
  <c r="BF46" i="1"/>
  <c r="BG46" i="1"/>
  <c r="BH46" i="1"/>
  <c r="BT46" i="1" s="1"/>
  <c r="BI46" i="1"/>
  <c r="BU46" i="1" s="1"/>
  <c r="CA46" i="1" s="1"/>
  <c r="BJ46" i="1"/>
  <c r="BV46" i="1" s="1"/>
  <c r="CB46" i="1" s="1"/>
  <c r="CF42" i="1"/>
  <c r="BE42" i="1"/>
  <c r="BF42" i="1"/>
  <c r="BG42" i="1"/>
  <c r="BH42" i="1"/>
  <c r="BT42" i="1" s="1"/>
  <c r="BZ42" i="1" s="1"/>
  <c r="BI42" i="1"/>
  <c r="BU42" i="1" s="1"/>
  <c r="CA42" i="1" s="1"/>
  <c r="BJ42" i="1"/>
  <c r="BV42" i="1" s="1"/>
  <c r="CB42" i="1" s="1"/>
  <c r="CF11" i="1"/>
  <c r="BC11" i="1"/>
  <c r="K53" i="2"/>
  <c r="K47" i="2"/>
  <c r="K23" i="2"/>
  <c r="K61" i="2"/>
  <c r="K60" i="2"/>
  <c r="K33" i="2"/>
  <c r="K25" i="2"/>
  <c r="K57" i="2"/>
  <c r="K16" i="2"/>
  <c r="K20" i="2"/>
  <c r="K35" i="2"/>
  <c r="K38" i="2"/>
  <c r="K40" i="2"/>
  <c r="K44" i="2"/>
  <c r="K17" i="2"/>
  <c r="K19" i="2"/>
  <c r="K18" i="2"/>
  <c r="K46" i="2"/>
  <c r="K22" i="2"/>
  <c r="K58" i="2"/>
  <c r="K27" i="2"/>
  <c r="K37" i="2"/>
  <c r="K30" i="2"/>
  <c r="K42" i="2"/>
  <c r="K50" i="2"/>
  <c r="K28" i="2"/>
  <c r="K51" i="2"/>
  <c r="K55" i="2"/>
  <c r="K54" i="2"/>
  <c r="K29" i="2"/>
  <c r="K43" i="2"/>
  <c r="K41" i="2"/>
  <c r="K48" i="2"/>
  <c r="K36" i="2"/>
  <c r="K63" i="2"/>
  <c r="K59" i="2"/>
  <c r="K62" i="2"/>
  <c r="K56" i="2"/>
  <c r="K24" i="2"/>
  <c r="K15" i="2"/>
  <c r="K64" i="2"/>
  <c r="K39" i="2"/>
  <c r="K26" i="2"/>
  <c r="K49" i="2"/>
  <c r="K34" i="2"/>
  <c r="BV85" i="1"/>
  <c r="CB85" i="1" s="1"/>
  <c r="BU85" i="1"/>
  <c r="CA85" i="1" s="1"/>
  <c r="CF64" i="1"/>
  <c r="BI64" i="1"/>
  <c r="BU64" i="1" s="1"/>
  <c r="CA64" i="1" s="1"/>
  <c r="BE64" i="1"/>
  <c r="BF64" i="1"/>
  <c r="BG64" i="1"/>
  <c r="BJ64" i="1"/>
  <c r="BV64" i="1" s="1"/>
  <c r="CB64" i="1" s="1"/>
  <c r="BH64" i="1"/>
  <c r="BT64" i="1" s="1"/>
  <c r="BZ64" i="1" s="1"/>
  <c r="K21" i="2"/>
  <c r="K32" i="2"/>
  <c r="K45" i="2"/>
  <c r="K52" i="2"/>
  <c r="K31" i="2"/>
  <c r="CF23" i="1"/>
  <c r="BF23" i="1"/>
  <c r="BG23" i="1"/>
  <c r="BH23" i="1"/>
  <c r="BT23" i="1" s="1"/>
  <c r="BZ23" i="1" s="1"/>
  <c r="BI23" i="1"/>
  <c r="BU23" i="1" s="1"/>
  <c r="CA23" i="1" s="1"/>
  <c r="BJ23" i="1"/>
  <c r="BE23" i="1"/>
  <c r="AV282" i="1"/>
  <c r="AV34" i="1"/>
  <c r="AV412" i="1"/>
  <c r="AV579" i="1"/>
  <c r="AV707" i="1"/>
  <c r="AV773" i="1"/>
  <c r="AV816" i="1"/>
  <c r="AV859" i="1"/>
  <c r="AV944" i="1"/>
  <c r="AV982" i="1"/>
  <c r="AV1014" i="1"/>
  <c r="AV33" i="1"/>
  <c r="AV438" i="1"/>
  <c r="AV599" i="1"/>
  <c r="AV780" i="1"/>
  <c r="AV823" i="1"/>
  <c r="AV865" i="1"/>
  <c r="AV908" i="1"/>
  <c r="AV951" i="1"/>
  <c r="AV987" i="1"/>
  <c r="AV1019" i="1"/>
  <c r="AV42" i="1"/>
  <c r="AV486" i="1"/>
  <c r="AX486" i="1" s="1"/>
  <c r="AV635" i="1"/>
  <c r="AV749" i="1"/>
  <c r="AV792" i="1"/>
  <c r="AV835" i="1"/>
  <c r="AV877" i="1"/>
  <c r="AV920" i="1"/>
  <c r="AV963" i="1"/>
  <c r="AV19" i="1"/>
  <c r="AV934" i="1"/>
  <c r="AV902" i="1"/>
  <c r="AV870" i="1"/>
  <c r="AV433" i="1"/>
  <c r="AV595" i="1"/>
  <c r="AV779" i="1"/>
  <c r="AV821" i="1"/>
  <c r="AV907" i="1"/>
  <c r="AV949" i="1"/>
  <c r="AV986" i="1"/>
  <c r="AV1018" i="1"/>
  <c r="AV37" i="1"/>
  <c r="AV460" i="1"/>
  <c r="AV741" i="1"/>
  <c r="AV785" i="1"/>
  <c r="AV828" i="1"/>
  <c r="AV871" i="1"/>
  <c r="AV913" i="1"/>
  <c r="AV956" i="1"/>
  <c r="AV991" i="1"/>
  <c r="AX991" i="1" s="1"/>
  <c r="AV1023" i="1"/>
  <c r="AX1023" i="1" s="1"/>
  <c r="AV46" i="1"/>
  <c r="AV508" i="1"/>
  <c r="AV651" i="1"/>
  <c r="AV797" i="1"/>
  <c r="AX797" i="1" s="1"/>
  <c r="AV883" i="1"/>
  <c r="AV925" i="1"/>
  <c r="AV968" i="1"/>
  <c r="AV1000" i="1"/>
  <c r="AV23" i="1"/>
  <c r="AV962" i="1"/>
  <c r="AV898" i="1"/>
  <c r="AV866" i="1"/>
  <c r="AV834" i="1"/>
  <c r="AV802" i="1"/>
  <c r="AV770" i="1"/>
  <c r="AX770" i="1" s="1"/>
  <c r="AV738" i="1"/>
  <c r="AS341" i="1"/>
  <c r="AV341" i="1"/>
  <c r="AV611" i="1"/>
  <c r="AX611" i="1" s="1"/>
  <c r="AV827" i="1"/>
  <c r="AV869" i="1"/>
  <c r="AV912" i="1"/>
  <c r="AV955" i="1"/>
  <c r="AV1022" i="1"/>
  <c r="AX1022" i="1" s="1"/>
  <c r="AV41" i="1"/>
  <c r="AV631" i="1"/>
  <c r="AV748" i="1"/>
  <c r="AV833" i="1"/>
  <c r="AV876" i="1"/>
  <c r="AV961" i="1"/>
  <c r="AV995" i="1"/>
  <c r="AX995" i="1" s="1"/>
  <c r="AV18" i="1"/>
  <c r="AV529" i="1"/>
  <c r="AV760" i="1"/>
  <c r="AX760" i="1" s="1"/>
  <c r="AV803" i="1"/>
  <c r="AV845" i="1"/>
  <c r="AV931" i="1"/>
  <c r="AV972" i="1"/>
  <c r="AV1004" i="1"/>
  <c r="AV27" i="1"/>
  <c r="AV958" i="1"/>
  <c r="AV926" i="1"/>
  <c r="AV894" i="1"/>
  <c r="AV862" i="1"/>
  <c r="AV830" i="1"/>
  <c r="AV766" i="1"/>
  <c r="AV734" i="1"/>
  <c r="AV702" i="1"/>
  <c r="AV638" i="1"/>
  <c r="AV606" i="1"/>
  <c r="AV574" i="1"/>
  <c r="AV533" i="1"/>
  <c r="AV490" i="1"/>
  <c r="AV448" i="1"/>
  <c r="AS16" i="1"/>
  <c r="AV16" i="1"/>
  <c r="AV476" i="1"/>
  <c r="AV627" i="1"/>
  <c r="AV747" i="1"/>
  <c r="AV789" i="1"/>
  <c r="AX789" i="1" s="1"/>
  <c r="AV832" i="1"/>
  <c r="AV875" i="1"/>
  <c r="AV917" i="1"/>
  <c r="AV960" i="1"/>
  <c r="AV994" i="1"/>
  <c r="AX994" i="1" s="1"/>
  <c r="AV45" i="1"/>
  <c r="AV502" i="1"/>
  <c r="AV647" i="1"/>
  <c r="AV753" i="1"/>
  <c r="AV796" i="1"/>
  <c r="AV839" i="1"/>
  <c r="AV881" i="1"/>
  <c r="AV924" i="1"/>
  <c r="AV967" i="1"/>
  <c r="AV999" i="1"/>
  <c r="AV22" i="1"/>
  <c r="AV550" i="1"/>
  <c r="AV683" i="1"/>
  <c r="AX683" i="1" s="1"/>
  <c r="AV765" i="1"/>
  <c r="AX765" i="1" s="1"/>
  <c r="AV808" i="1"/>
  <c r="AV851" i="1"/>
  <c r="AX851" i="1" s="1"/>
  <c r="AV893" i="1"/>
  <c r="AV936" i="1"/>
  <c r="AV976" i="1"/>
  <c r="AV1008" i="1"/>
  <c r="AV31" i="1"/>
  <c r="AV954" i="1"/>
  <c r="AV922" i="1"/>
  <c r="AV890" i="1"/>
  <c r="AV858" i="1"/>
  <c r="AV497" i="1"/>
  <c r="AV643" i="1"/>
  <c r="AV752" i="1"/>
  <c r="AV795" i="1"/>
  <c r="AV837" i="1"/>
  <c r="AX837" i="1" s="1"/>
  <c r="AV923" i="1"/>
  <c r="AV965" i="1"/>
  <c r="AV998" i="1"/>
  <c r="AX998" i="1" s="1"/>
  <c r="AV17" i="1"/>
  <c r="AV174" i="1"/>
  <c r="AV524" i="1"/>
  <c r="AV663" i="1"/>
  <c r="AX663" i="1" s="1"/>
  <c r="AV759" i="1"/>
  <c r="AX759" i="1" s="1"/>
  <c r="AV801" i="1"/>
  <c r="AV844" i="1"/>
  <c r="AV887" i="1"/>
  <c r="AV929" i="1"/>
  <c r="AV971" i="1"/>
  <c r="AV1003" i="1"/>
  <c r="AV26" i="1"/>
  <c r="AV571" i="1"/>
  <c r="AV699" i="1"/>
  <c r="AV771" i="1"/>
  <c r="AV813" i="1"/>
  <c r="AV899" i="1"/>
  <c r="AV941" i="1"/>
  <c r="AV980" i="1"/>
  <c r="AV1012" i="1"/>
  <c r="AV35" i="1"/>
  <c r="AV950" i="1"/>
  <c r="AV886" i="1"/>
  <c r="AV854" i="1"/>
  <c r="AV518" i="1"/>
  <c r="AV659" i="1"/>
  <c r="AV757" i="1"/>
  <c r="AX757" i="1" s="1"/>
  <c r="AV800" i="1"/>
  <c r="AV843" i="1"/>
  <c r="AV885" i="1"/>
  <c r="AV928" i="1"/>
  <c r="AV1002" i="1"/>
  <c r="AX1002" i="1" s="1"/>
  <c r="AV21" i="1"/>
  <c r="AV545" i="1"/>
  <c r="AV807" i="1"/>
  <c r="AV892" i="1"/>
  <c r="AV975" i="1"/>
  <c r="AV1007" i="1"/>
  <c r="AV30" i="1"/>
  <c r="AV422" i="1"/>
  <c r="AV587" i="1"/>
  <c r="AX587" i="1" s="1"/>
  <c r="AV715" i="1"/>
  <c r="AV776" i="1"/>
  <c r="AV819" i="1"/>
  <c r="AV861" i="1"/>
  <c r="AV904" i="1"/>
  <c r="AV947" i="1"/>
  <c r="AV984" i="1"/>
  <c r="AV1016" i="1"/>
  <c r="AV39" i="1"/>
  <c r="AV946" i="1"/>
  <c r="AV914" i="1"/>
  <c r="AV882" i="1"/>
  <c r="AX882" i="1" s="1"/>
  <c r="AV818" i="1"/>
  <c r="AV540" i="1"/>
  <c r="AV675" i="1"/>
  <c r="AV805" i="1"/>
  <c r="AV891" i="1"/>
  <c r="AV974" i="1"/>
  <c r="AV1006" i="1"/>
  <c r="AV25" i="1"/>
  <c r="AV566" i="1"/>
  <c r="AV695" i="1"/>
  <c r="AV769" i="1"/>
  <c r="AX769" i="1" s="1"/>
  <c r="AV812" i="1"/>
  <c r="AV855" i="1"/>
  <c r="AX855" i="1" s="1"/>
  <c r="AV897" i="1"/>
  <c r="AV940" i="1"/>
  <c r="AV979" i="1"/>
  <c r="AV1011" i="1"/>
  <c r="AV444" i="1"/>
  <c r="AV603" i="1"/>
  <c r="AV781" i="1"/>
  <c r="AV824" i="1"/>
  <c r="AV867" i="1"/>
  <c r="AV952" i="1"/>
  <c r="AV43" i="1"/>
  <c r="AV942" i="1"/>
  <c r="AV910" i="1"/>
  <c r="AV878" i="1"/>
  <c r="AV846" i="1"/>
  <c r="AV718" i="1"/>
  <c r="AV686" i="1"/>
  <c r="AV654" i="1"/>
  <c r="AV622" i="1"/>
  <c r="AV590" i="1"/>
  <c r="AV554" i="1"/>
  <c r="AV512" i="1"/>
  <c r="AV469" i="1"/>
  <c r="AV426" i="1"/>
  <c r="AV319" i="1"/>
  <c r="AV733" i="1"/>
  <c r="AV701" i="1"/>
  <c r="AV669" i="1"/>
  <c r="AV637" i="1"/>
  <c r="AV605" i="1"/>
  <c r="AV367" i="1"/>
  <c r="AV561" i="1"/>
  <c r="AV691" i="1"/>
  <c r="AV768" i="1"/>
  <c r="AX768" i="1" s="1"/>
  <c r="AV811" i="1"/>
  <c r="AV853" i="1"/>
  <c r="AX853" i="1" s="1"/>
  <c r="AV896" i="1"/>
  <c r="AV939" i="1"/>
  <c r="AV978" i="1"/>
  <c r="AV1010" i="1"/>
  <c r="AV29" i="1"/>
  <c r="AV417" i="1"/>
  <c r="AV583" i="1"/>
  <c r="AX583" i="1" s="1"/>
  <c r="AV711" i="1"/>
  <c r="AV775" i="1"/>
  <c r="AV817" i="1"/>
  <c r="AV860" i="1"/>
  <c r="AV903" i="1"/>
  <c r="AV945" i="1"/>
  <c r="AV983" i="1"/>
  <c r="AV1015" i="1"/>
  <c r="AV38" i="1"/>
  <c r="AV465" i="1"/>
  <c r="AV619" i="1"/>
  <c r="AX619" i="1" s="1"/>
  <c r="AV743" i="1"/>
  <c r="AV787" i="1"/>
  <c r="AX787" i="1" s="1"/>
  <c r="AV872" i="1"/>
  <c r="AV915" i="1"/>
  <c r="AV957" i="1"/>
  <c r="AV992" i="1"/>
  <c r="AX992" i="1" s="1"/>
  <c r="AV47" i="1"/>
  <c r="AV938" i="1"/>
  <c r="AV906" i="1"/>
  <c r="AV874" i="1"/>
  <c r="AV842" i="1"/>
  <c r="AX842" i="1" s="1"/>
  <c r="AV706" i="1"/>
  <c r="AV674" i="1"/>
  <c r="AX674" i="1" s="1"/>
  <c r="AV642" i="1"/>
  <c r="AV610" i="1"/>
  <c r="AX610" i="1" s="1"/>
  <c r="AV578" i="1"/>
  <c r="AV538" i="1"/>
  <c r="AV496" i="1"/>
  <c r="AV453" i="1"/>
  <c r="AV410" i="1"/>
  <c r="AV255" i="1"/>
  <c r="AV689" i="1"/>
  <c r="AV657" i="1"/>
  <c r="AV625" i="1"/>
  <c r="AV593" i="1"/>
  <c r="AV558" i="1"/>
  <c r="AV473" i="1"/>
  <c r="AV357" i="1"/>
  <c r="AV78" i="1"/>
  <c r="AV716" i="1"/>
  <c r="AV684" i="1"/>
  <c r="AV652" i="1"/>
  <c r="AV620" i="1"/>
  <c r="AV588" i="1"/>
  <c r="AV552" i="1"/>
  <c r="AV509" i="1"/>
  <c r="AV466" i="1"/>
  <c r="AV330" i="1"/>
  <c r="AV535" i="1"/>
  <c r="AV503" i="1"/>
  <c r="AV471" i="1"/>
  <c r="AV439" i="1"/>
  <c r="AV407" i="1"/>
  <c r="AV286" i="1"/>
  <c r="AV243" i="1"/>
  <c r="AV122" i="1"/>
  <c r="AV386" i="1"/>
  <c r="AV343" i="1"/>
  <c r="AV301" i="1"/>
  <c r="AV258" i="1"/>
  <c r="AV397" i="1"/>
  <c r="AV315" i="1"/>
  <c r="AV273" i="1"/>
  <c r="AV210" i="1"/>
  <c r="AV82" i="1"/>
  <c r="AV219" i="1"/>
  <c r="AV187" i="1"/>
  <c r="AV91" i="1"/>
  <c r="AV59" i="1"/>
  <c r="AV217" i="1"/>
  <c r="AV121" i="1"/>
  <c r="AV89" i="1"/>
  <c r="AV57" i="1"/>
  <c r="AV364" i="1"/>
  <c r="AV332" i="1"/>
  <c r="AV300" i="1"/>
  <c r="AV268" i="1"/>
  <c r="AV236" i="1"/>
  <c r="AV204" i="1"/>
  <c r="AV140" i="1"/>
  <c r="AX140" i="1" s="1"/>
  <c r="AV108" i="1"/>
  <c r="AV76" i="1"/>
  <c r="AV36" i="1"/>
  <c r="AV993" i="1"/>
  <c r="AV959" i="1"/>
  <c r="AV916" i="1"/>
  <c r="AV873" i="1"/>
  <c r="AV831" i="1"/>
  <c r="AV788" i="1"/>
  <c r="AV745" i="1"/>
  <c r="AV623" i="1"/>
  <c r="AV470" i="1"/>
  <c r="AV405" i="1"/>
  <c r="AV222" i="1"/>
  <c r="AV717" i="1"/>
  <c r="AV685" i="1"/>
  <c r="AV653" i="1"/>
  <c r="AV621" i="1"/>
  <c r="AV589" i="1"/>
  <c r="AV553" i="1"/>
  <c r="AV510" i="1"/>
  <c r="AV468" i="1"/>
  <c r="AV425" i="1"/>
  <c r="AV335" i="1"/>
  <c r="AV744" i="1"/>
  <c r="AV712" i="1"/>
  <c r="AV680" i="1"/>
  <c r="AV648" i="1"/>
  <c r="AV616" i="1"/>
  <c r="AX616" i="1" s="1"/>
  <c r="AV584" i="1"/>
  <c r="AV546" i="1"/>
  <c r="AV504" i="1"/>
  <c r="AV418" i="1"/>
  <c r="AV563" i="1"/>
  <c r="AV531" i="1"/>
  <c r="AV499" i="1"/>
  <c r="AV467" i="1"/>
  <c r="AV435" i="1"/>
  <c r="AX435" i="1" s="1"/>
  <c r="AV403" i="1"/>
  <c r="AV366" i="1"/>
  <c r="AV323" i="1"/>
  <c r="AV281" i="1"/>
  <c r="AV234" i="1"/>
  <c r="AV106" i="1"/>
  <c r="AV381" i="1"/>
  <c r="AV338" i="1"/>
  <c r="AV295" i="1"/>
  <c r="AV253" i="1"/>
  <c r="AV150" i="1"/>
  <c r="AV353" i="1"/>
  <c r="AV310" i="1"/>
  <c r="AV267" i="1"/>
  <c r="AV194" i="1"/>
  <c r="AV66" i="1"/>
  <c r="AV215" i="1"/>
  <c r="AV183" i="1"/>
  <c r="AV151" i="1"/>
  <c r="AV119" i="1"/>
  <c r="AV87" i="1"/>
  <c r="AV55" i="1"/>
  <c r="AV181" i="1"/>
  <c r="AV85" i="1"/>
  <c r="AV53" i="1"/>
  <c r="AV360" i="1"/>
  <c r="AV328" i="1"/>
  <c r="AV296" i="1"/>
  <c r="AV264" i="1"/>
  <c r="AV232" i="1"/>
  <c r="AV200" i="1"/>
  <c r="AV168" i="1"/>
  <c r="AV136" i="1"/>
  <c r="AV104" i="1"/>
  <c r="AV72" i="1"/>
  <c r="AV40" i="1"/>
  <c r="AV1021" i="1"/>
  <c r="AV953" i="1"/>
  <c r="AV911" i="1"/>
  <c r="AV868" i="1"/>
  <c r="AV825" i="1"/>
  <c r="AV449" i="1"/>
  <c r="AV826" i="1"/>
  <c r="AV794" i="1"/>
  <c r="AV762" i="1"/>
  <c r="AX762" i="1" s="1"/>
  <c r="AV730" i="1"/>
  <c r="AV698" i="1"/>
  <c r="AV666" i="1"/>
  <c r="AX666" i="1" s="1"/>
  <c r="AV634" i="1"/>
  <c r="AV602" i="1"/>
  <c r="AV570" i="1"/>
  <c r="AV528" i="1"/>
  <c r="AV485" i="1"/>
  <c r="AV442" i="1"/>
  <c r="AV400" i="1"/>
  <c r="AV158" i="1"/>
  <c r="AV681" i="1"/>
  <c r="AX681" i="1" s="1"/>
  <c r="AV649" i="1"/>
  <c r="AV617" i="1"/>
  <c r="AX617" i="1" s="1"/>
  <c r="AV585" i="1"/>
  <c r="AV548" i="1"/>
  <c r="AV505" i="1"/>
  <c r="AV462" i="1"/>
  <c r="AV420" i="1"/>
  <c r="AV314" i="1"/>
  <c r="AV740" i="1"/>
  <c r="AV708" i="1"/>
  <c r="AV676" i="1"/>
  <c r="AX676" i="1" s="1"/>
  <c r="AV644" i="1"/>
  <c r="AV612" i="1"/>
  <c r="AV580" i="1"/>
  <c r="AV541" i="1"/>
  <c r="AV498" i="1"/>
  <c r="AV456" i="1"/>
  <c r="AV413" i="1"/>
  <c r="AV287" i="1"/>
  <c r="AV559" i="1"/>
  <c r="AV527" i="1"/>
  <c r="AV463" i="1"/>
  <c r="AV399" i="1"/>
  <c r="AX399" i="1" s="1"/>
  <c r="AV361" i="1"/>
  <c r="AV275" i="1"/>
  <c r="AV218" i="1"/>
  <c r="AV90" i="1"/>
  <c r="AV375" i="1"/>
  <c r="AV333" i="1"/>
  <c r="AV290" i="1"/>
  <c r="AV247" i="1"/>
  <c r="AV134" i="1"/>
  <c r="AV389" i="1"/>
  <c r="AV347" i="1"/>
  <c r="AV305" i="1"/>
  <c r="AV262" i="1"/>
  <c r="AV178" i="1"/>
  <c r="AV50" i="1"/>
  <c r="AV211" i="1"/>
  <c r="AX211" i="1" s="1"/>
  <c r="AV147" i="1"/>
  <c r="AX147" i="1" s="1"/>
  <c r="AV83" i="1"/>
  <c r="AV51" i="1"/>
  <c r="AV209" i="1"/>
  <c r="AV81" i="1"/>
  <c r="AV49" i="1"/>
  <c r="AV356" i="1"/>
  <c r="AV324" i="1"/>
  <c r="AV260" i="1"/>
  <c r="AV228" i="1"/>
  <c r="AV196" i="1"/>
  <c r="AV164" i="1"/>
  <c r="AV100" i="1"/>
  <c r="AV68" i="1"/>
  <c r="AV44" i="1"/>
  <c r="AV1017" i="1"/>
  <c r="AV985" i="1"/>
  <c r="AV948" i="1"/>
  <c r="AV905" i="1"/>
  <c r="AV863" i="1"/>
  <c r="AV820" i="1"/>
  <c r="AV719" i="1"/>
  <c r="AV591" i="1"/>
  <c r="AV428" i="1"/>
  <c r="AV758" i="1"/>
  <c r="AV726" i="1"/>
  <c r="AV694" i="1"/>
  <c r="AV662" i="1"/>
  <c r="AV630" i="1"/>
  <c r="AV598" i="1"/>
  <c r="AV565" i="1"/>
  <c r="AV522" i="1"/>
  <c r="AV480" i="1"/>
  <c r="AX480" i="1" s="1"/>
  <c r="AV437" i="1"/>
  <c r="AX437" i="1" s="1"/>
  <c r="AV383" i="1"/>
  <c r="AV94" i="1"/>
  <c r="AV645" i="1"/>
  <c r="AV613" i="1"/>
  <c r="AV581" i="1"/>
  <c r="AV542" i="1"/>
  <c r="AV500" i="1"/>
  <c r="AV457" i="1"/>
  <c r="AV414" i="1"/>
  <c r="AV293" i="1"/>
  <c r="AV736" i="1"/>
  <c r="AV704" i="1"/>
  <c r="AV672" i="1"/>
  <c r="AV640" i="1"/>
  <c r="AV536" i="1"/>
  <c r="AV493" i="1"/>
  <c r="AV450" i="1"/>
  <c r="AV408" i="1"/>
  <c r="AV266" i="1"/>
  <c r="AV555" i="1"/>
  <c r="AV523" i="1"/>
  <c r="AV491" i="1"/>
  <c r="AX491" i="1" s="1"/>
  <c r="AV459" i="1"/>
  <c r="AV427" i="1"/>
  <c r="AV395" i="1"/>
  <c r="AV355" i="1"/>
  <c r="AV313" i="1"/>
  <c r="AV270" i="1"/>
  <c r="AV202" i="1"/>
  <c r="AV74" i="1"/>
  <c r="AV370" i="1"/>
  <c r="AV327" i="1"/>
  <c r="AV285" i="1"/>
  <c r="AV242" i="1"/>
  <c r="AV118" i="1"/>
  <c r="AV385" i="1"/>
  <c r="AV342" i="1"/>
  <c r="AV299" i="1"/>
  <c r="AV257" i="1"/>
  <c r="AV239" i="1"/>
  <c r="AV207" i="1"/>
  <c r="AV175" i="1"/>
  <c r="AV143" i="1"/>
  <c r="AV111" i="1"/>
  <c r="AV79" i="1"/>
  <c r="AV205" i="1"/>
  <c r="AV173" i="1"/>
  <c r="AV141" i="1"/>
  <c r="AX141" i="1" s="1"/>
  <c r="AV77" i="1"/>
  <c r="AV384" i="1"/>
  <c r="AV352" i="1"/>
  <c r="AV320" i="1"/>
  <c r="AV288" i="1"/>
  <c r="AV256" i="1"/>
  <c r="AV224" i="1"/>
  <c r="AV192" i="1"/>
  <c r="AV160" i="1"/>
  <c r="AV128" i="1"/>
  <c r="AV96" i="1"/>
  <c r="AV64" i="1"/>
  <c r="AV32" i="1"/>
  <c r="AV1013" i="1"/>
  <c r="AV981" i="1"/>
  <c r="AV943" i="1"/>
  <c r="AV900" i="1"/>
  <c r="AV857" i="1"/>
  <c r="AV815" i="1"/>
  <c r="AV772" i="1"/>
  <c r="AV703" i="1"/>
  <c r="AV575" i="1"/>
  <c r="AV406" i="1"/>
  <c r="AV786" i="1"/>
  <c r="AX786" i="1" s="1"/>
  <c r="AV722" i="1"/>
  <c r="AV690" i="1"/>
  <c r="AV658" i="1"/>
  <c r="AV626" i="1"/>
  <c r="AV594" i="1"/>
  <c r="AV560" i="1"/>
  <c r="AV474" i="1"/>
  <c r="AV737" i="1"/>
  <c r="AV705" i="1"/>
  <c r="AV673" i="1"/>
  <c r="AV641" i="1"/>
  <c r="AV537" i="1"/>
  <c r="AV494" i="1"/>
  <c r="AV452" i="1"/>
  <c r="AV409" i="1"/>
  <c r="AV271" i="1"/>
  <c r="AV732" i="1"/>
  <c r="AV700" i="1"/>
  <c r="AV668" i="1"/>
  <c r="AV636" i="1"/>
  <c r="AV604" i="1"/>
  <c r="AV572" i="1"/>
  <c r="AV530" i="1"/>
  <c r="AV445" i="1"/>
  <c r="AV551" i="1"/>
  <c r="AV455" i="1"/>
  <c r="AV391" i="1"/>
  <c r="AV307" i="1"/>
  <c r="AV265" i="1"/>
  <c r="AV186" i="1"/>
  <c r="AV58" i="1"/>
  <c r="AV365" i="1"/>
  <c r="AV322" i="1"/>
  <c r="AV279" i="1"/>
  <c r="AV230" i="1"/>
  <c r="AV102" i="1"/>
  <c r="AV379" i="1"/>
  <c r="AV337" i="1"/>
  <c r="AV294" i="1"/>
  <c r="AV251" i="1"/>
  <c r="AV235" i="1"/>
  <c r="AV203" i="1"/>
  <c r="AV107" i="1"/>
  <c r="AV75" i="1"/>
  <c r="AV233" i="1"/>
  <c r="AV201" i="1"/>
  <c r="AV73" i="1"/>
  <c r="AV348" i="1"/>
  <c r="AV316" i="1"/>
  <c r="AV284" i="1"/>
  <c r="AV252" i="1"/>
  <c r="AV220" i="1"/>
  <c r="AV156" i="1"/>
  <c r="AV92" i="1"/>
  <c r="AV60" i="1"/>
  <c r="AV28" i="1"/>
  <c r="AV1009" i="1"/>
  <c r="AV977" i="1"/>
  <c r="AV937" i="1"/>
  <c r="AV895" i="1"/>
  <c r="AV852" i="1"/>
  <c r="AX852" i="1" s="1"/>
  <c r="AV809" i="1"/>
  <c r="AV767" i="1"/>
  <c r="AX767" i="1" s="1"/>
  <c r="AV687" i="1"/>
  <c r="AV556" i="1"/>
  <c r="AV573" i="1"/>
  <c r="AV532" i="1"/>
  <c r="AV489" i="1"/>
  <c r="AX489" i="1" s="1"/>
  <c r="AV446" i="1"/>
  <c r="AV404" i="1"/>
  <c r="AX404" i="1" s="1"/>
  <c r="AV250" i="1"/>
  <c r="AV728" i="1"/>
  <c r="AV696" i="1"/>
  <c r="AV664" i="1"/>
  <c r="AX664" i="1" s="1"/>
  <c r="AV632" i="1"/>
  <c r="AV600" i="1"/>
  <c r="AV568" i="1"/>
  <c r="AV482" i="1"/>
  <c r="AV440" i="1"/>
  <c r="AV392" i="1"/>
  <c r="AV190" i="1"/>
  <c r="AV547" i="1"/>
  <c r="AV515" i="1"/>
  <c r="AX515" i="1" s="1"/>
  <c r="AV483" i="1"/>
  <c r="AX483" i="1" s="1"/>
  <c r="AV451" i="1"/>
  <c r="AV419" i="1"/>
  <c r="AV387" i="1"/>
  <c r="AV345" i="1"/>
  <c r="AV302" i="1"/>
  <c r="AV170" i="1"/>
  <c r="AV398" i="1"/>
  <c r="AX398" i="1" s="1"/>
  <c r="AV359" i="1"/>
  <c r="AV274" i="1"/>
  <c r="AV214" i="1"/>
  <c r="AV86" i="1"/>
  <c r="AV374" i="1"/>
  <c r="AV331" i="1"/>
  <c r="AV289" i="1"/>
  <c r="AV246" i="1"/>
  <c r="AV130" i="1"/>
  <c r="AV231" i="1"/>
  <c r="AV199" i="1"/>
  <c r="AV167" i="1"/>
  <c r="AV135" i="1"/>
  <c r="AX135" i="1" s="1"/>
  <c r="AV103" i="1"/>
  <c r="AV71" i="1"/>
  <c r="AV229" i="1"/>
  <c r="AV197" i="1"/>
  <c r="AV165" i="1"/>
  <c r="AV133" i="1"/>
  <c r="AV101" i="1"/>
  <c r="AV69" i="1"/>
  <c r="AV376" i="1"/>
  <c r="AV344" i="1"/>
  <c r="AV312" i="1"/>
  <c r="AX312" i="1" s="1"/>
  <c r="AV280" i="1"/>
  <c r="AV248" i="1"/>
  <c r="AV216" i="1"/>
  <c r="AV184" i="1"/>
  <c r="AV152" i="1"/>
  <c r="AV120" i="1"/>
  <c r="AV88" i="1"/>
  <c r="AV56" i="1"/>
  <c r="AV24" i="1"/>
  <c r="AV1005" i="1"/>
  <c r="AV973" i="1"/>
  <c r="AV932" i="1"/>
  <c r="AV889" i="1"/>
  <c r="AV847" i="1"/>
  <c r="AX847" i="1" s="1"/>
  <c r="AV804" i="1"/>
  <c r="AV761" i="1"/>
  <c r="AX761" i="1" s="1"/>
  <c r="AV534" i="1"/>
  <c r="AV261" i="1"/>
  <c r="AV810" i="1"/>
  <c r="AV778" i="1"/>
  <c r="AV714" i="1"/>
  <c r="AV682" i="1"/>
  <c r="AX682" i="1" s="1"/>
  <c r="AV650" i="1"/>
  <c r="AV618" i="1"/>
  <c r="AX618" i="1" s="1"/>
  <c r="AV586" i="1"/>
  <c r="AV549" i="1"/>
  <c r="AV506" i="1"/>
  <c r="AV464" i="1"/>
  <c r="AV421" i="1"/>
  <c r="AV298" i="1"/>
  <c r="AV729" i="1"/>
  <c r="AV697" i="1"/>
  <c r="AV665" i="1"/>
  <c r="AV633" i="1"/>
  <c r="AV601" i="1"/>
  <c r="AV569" i="1"/>
  <c r="AV526" i="1"/>
  <c r="AV484" i="1"/>
  <c r="AV441" i="1"/>
  <c r="AV396" i="1"/>
  <c r="AX396" i="1" s="1"/>
  <c r="AV206" i="1"/>
  <c r="AV724" i="1"/>
  <c r="AV692" i="1"/>
  <c r="AV660" i="1"/>
  <c r="AX660" i="1" s="1"/>
  <c r="AV628" i="1"/>
  <c r="AV596" i="1"/>
  <c r="AV562" i="1"/>
  <c r="AV520" i="1"/>
  <c r="AV477" i="1"/>
  <c r="AV434" i="1"/>
  <c r="AX434" i="1" s="1"/>
  <c r="AV373" i="1"/>
  <c r="AV126" i="1"/>
  <c r="AV543" i="1"/>
  <c r="AV511" i="1"/>
  <c r="AV479" i="1"/>
  <c r="AV447" i="1"/>
  <c r="AV415" i="1"/>
  <c r="AV382" i="1"/>
  <c r="AV297" i="1"/>
  <c r="AV254" i="1"/>
  <c r="AV354" i="1"/>
  <c r="AV269" i="1"/>
  <c r="AV198" i="1"/>
  <c r="AV70" i="1"/>
  <c r="AV369" i="1"/>
  <c r="AV283" i="1"/>
  <c r="AV241" i="1"/>
  <c r="AV114" i="1"/>
  <c r="AV195" i="1"/>
  <c r="AV99" i="1"/>
  <c r="AV67" i="1"/>
  <c r="AV225" i="1"/>
  <c r="AV193" i="1"/>
  <c r="AV161" i="1"/>
  <c r="AV129" i="1"/>
  <c r="AV97" i="1"/>
  <c r="AV65" i="1"/>
  <c r="AV372" i="1"/>
  <c r="AV340" i="1"/>
  <c r="AV308" i="1"/>
  <c r="AV276" i="1"/>
  <c r="AV244" i="1"/>
  <c r="AV212" i="1"/>
  <c r="AV84" i="1"/>
  <c r="AV52" i="1"/>
  <c r="AV20" i="1"/>
  <c r="AV1001" i="1"/>
  <c r="AV969" i="1"/>
  <c r="AV927" i="1"/>
  <c r="AV799" i="1"/>
  <c r="AV655" i="1"/>
  <c r="AV513" i="1"/>
  <c r="AV838" i="1"/>
  <c r="AX838" i="1" s="1"/>
  <c r="AV774" i="1"/>
  <c r="AV710" i="1"/>
  <c r="AX710" i="1" s="1"/>
  <c r="AV646" i="1"/>
  <c r="AV614" i="1"/>
  <c r="AX614" i="1" s="1"/>
  <c r="AV582" i="1"/>
  <c r="AX582" i="1" s="1"/>
  <c r="AV544" i="1"/>
  <c r="AV458" i="1"/>
  <c r="AV416" i="1"/>
  <c r="AV277" i="1"/>
  <c r="AV725" i="1"/>
  <c r="AV693" i="1"/>
  <c r="AV661" i="1"/>
  <c r="AX661" i="1" s="1"/>
  <c r="AV629" i="1"/>
  <c r="AV597" i="1"/>
  <c r="AV564" i="1"/>
  <c r="AV521" i="1"/>
  <c r="AV478" i="1"/>
  <c r="AX478" i="1" s="1"/>
  <c r="AV436" i="1"/>
  <c r="AX436" i="1" s="1"/>
  <c r="AV378" i="1"/>
  <c r="AV142" i="1"/>
  <c r="AX142" i="1" s="1"/>
  <c r="AV720" i="1"/>
  <c r="AV688" i="1"/>
  <c r="AV656" i="1"/>
  <c r="AV624" i="1"/>
  <c r="AV592" i="1"/>
  <c r="AV557" i="1"/>
  <c r="AV514" i="1"/>
  <c r="AV472" i="1"/>
  <c r="AV429" i="1"/>
  <c r="AX429" i="1" s="1"/>
  <c r="AV351" i="1"/>
  <c r="AV62" i="1"/>
  <c r="AV539" i="1"/>
  <c r="AV507" i="1"/>
  <c r="AV475" i="1"/>
  <c r="AV443" i="1"/>
  <c r="AV411" i="1"/>
  <c r="AV377" i="1"/>
  <c r="AV334" i="1"/>
  <c r="AV291" i="1"/>
  <c r="AV249" i="1"/>
  <c r="AV138" i="1"/>
  <c r="AX138" i="1" s="1"/>
  <c r="AV390" i="1"/>
  <c r="AV349" i="1"/>
  <c r="AV306" i="1"/>
  <c r="AV263" i="1"/>
  <c r="AV182" i="1"/>
  <c r="AV54" i="1"/>
  <c r="AV363" i="1"/>
  <c r="AV321" i="1"/>
  <c r="AV278" i="1"/>
  <c r="AV226" i="1"/>
  <c r="AV98" i="1"/>
  <c r="AV223" i="1"/>
  <c r="AV191" i="1"/>
  <c r="AV159" i="1"/>
  <c r="AV95" i="1"/>
  <c r="AV63" i="1"/>
  <c r="AV221" i="1"/>
  <c r="AV189" i="1"/>
  <c r="AV157" i="1"/>
  <c r="AV125" i="1"/>
  <c r="AV93" i="1"/>
  <c r="AV61" i="1"/>
  <c r="AV368" i="1"/>
  <c r="AV336" i="1"/>
  <c r="AV304" i="1"/>
  <c r="AV272" i="1"/>
  <c r="AV240" i="1"/>
  <c r="AV208" i="1"/>
  <c r="AV176" i="1"/>
  <c r="AV144" i="1"/>
  <c r="AV112" i="1"/>
  <c r="AV80" i="1"/>
  <c r="AV48" i="1"/>
  <c r="AV997" i="1"/>
  <c r="AV964" i="1"/>
  <c r="AV921" i="1"/>
  <c r="AV879" i="1"/>
  <c r="AV836" i="1"/>
  <c r="AX836" i="1" s="1"/>
  <c r="AV793" i="1"/>
  <c r="AV751" i="1"/>
  <c r="AV639" i="1"/>
  <c r="AV492" i="1"/>
  <c r="CA457" i="1"/>
  <c r="CF12" i="1"/>
  <c r="CF13" i="1"/>
  <c r="CF14" i="1"/>
  <c r="BW939" i="1"/>
  <c r="BD110" i="1"/>
  <c r="AV110" i="1"/>
  <c r="BD723" i="1"/>
  <c r="AV723" i="1"/>
  <c r="BD864" i="1"/>
  <c r="AV864" i="1"/>
  <c r="BD970" i="1"/>
  <c r="AV970" i="1"/>
  <c r="BD303" i="1"/>
  <c r="AV303" i="1"/>
  <c r="BD615" i="1"/>
  <c r="AV615" i="1"/>
  <c r="BD679" i="1"/>
  <c r="AV679" i="1"/>
  <c r="BD764" i="1"/>
  <c r="AV764" i="1"/>
  <c r="BD849" i="1"/>
  <c r="AV849" i="1"/>
  <c r="BD935" i="1"/>
  <c r="AV935" i="1"/>
  <c r="BD755" i="1"/>
  <c r="AV755" i="1"/>
  <c r="BD840" i="1"/>
  <c r="AV840" i="1"/>
  <c r="BD930" i="1"/>
  <c r="AV930" i="1"/>
  <c r="BD850" i="1"/>
  <c r="AV850" i="1"/>
  <c r="AX850" i="1" s="1"/>
  <c r="BD754" i="1"/>
  <c r="AV754" i="1"/>
  <c r="BD517" i="1"/>
  <c r="AV517" i="1"/>
  <c r="BD432" i="1"/>
  <c r="AV432" i="1"/>
  <c r="AX432" i="1" s="1"/>
  <c r="BD362" i="1"/>
  <c r="AV362" i="1"/>
  <c r="BD721" i="1"/>
  <c r="AV721" i="1"/>
  <c r="BD609" i="1"/>
  <c r="AV609" i="1"/>
  <c r="BD577" i="1"/>
  <c r="AV577" i="1"/>
  <c r="AX577" i="1" s="1"/>
  <c r="BD516" i="1"/>
  <c r="AV516" i="1"/>
  <c r="BD430" i="1"/>
  <c r="AV430" i="1"/>
  <c r="BD488" i="1"/>
  <c r="AV488" i="1"/>
  <c r="AX488" i="1" s="1"/>
  <c r="BD424" i="1"/>
  <c r="AV424" i="1"/>
  <c r="BD402" i="1"/>
  <c r="AV402" i="1"/>
  <c r="AX402" i="1" s="1"/>
  <c r="BD245" i="1"/>
  <c r="AV245" i="1"/>
  <c r="BD567" i="1"/>
  <c r="AV567" i="1"/>
  <c r="BD519" i="1"/>
  <c r="AV519" i="1"/>
  <c r="BD487" i="1"/>
  <c r="AV487" i="1"/>
  <c r="AX487" i="1" s="1"/>
  <c r="BD423" i="1"/>
  <c r="AV423" i="1"/>
  <c r="AX423" i="1" s="1"/>
  <c r="BD371" i="1"/>
  <c r="AV371" i="1"/>
  <c r="BD350" i="1"/>
  <c r="AV350" i="1"/>
  <c r="BD329" i="1"/>
  <c r="AV329" i="1"/>
  <c r="BD166" i="1"/>
  <c r="AV166" i="1"/>
  <c r="BD358" i="1"/>
  <c r="AV358" i="1"/>
  <c r="BD146" i="1"/>
  <c r="AV146" i="1"/>
  <c r="BD171" i="1"/>
  <c r="AV171" i="1"/>
  <c r="BD155" i="1"/>
  <c r="AV155" i="1"/>
  <c r="BD139" i="1"/>
  <c r="AV139" i="1"/>
  <c r="BD123" i="1"/>
  <c r="AV123" i="1"/>
  <c r="BD185" i="1"/>
  <c r="AV185" i="1"/>
  <c r="BD169" i="1"/>
  <c r="AV169" i="1"/>
  <c r="BD153" i="1"/>
  <c r="AV153" i="1"/>
  <c r="BD137" i="1"/>
  <c r="AV137" i="1"/>
  <c r="BD105" i="1"/>
  <c r="AV105" i="1"/>
  <c r="BD380" i="1"/>
  <c r="AV380" i="1"/>
  <c r="BD188" i="1"/>
  <c r="AV188" i="1"/>
  <c r="BD172" i="1"/>
  <c r="AV172" i="1"/>
  <c r="BD124" i="1"/>
  <c r="AV124" i="1"/>
  <c r="BD346" i="1"/>
  <c r="AV346" i="1"/>
  <c r="BD454" i="1"/>
  <c r="AV454" i="1"/>
  <c r="BD739" i="1"/>
  <c r="AV739" i="1"/>
  <c r="BD763" i="1"/>
  <c r="AV763" i="1"/>
  <c r="AX763" i="1" s="1"/>
  <c r="BD784" i="1"/>
  <c r="AV784" i="1"/>
  <c r="BD848" i="1"/>
  <c r="AV848" i="1"/>
  <c r="AX848" i="1" s="1"/>
  <c r="BD933" i="1"/>
  <c r="AV933" i="1"/>
  <c r="BD990" i="1"/>
  <c r="AV990" i="1"/>
  <c r="AX990" i="1" s="1"/>
  <c r="BD388" i="1"/>
  <c r="AV388" i="1"/>
  <c r="BD481" i="1"/>
  <c r="AV481" i="1"/>
  <c r="AX481" i="1" s="1"/>
  <c r="BD791" i="1"/>
  <c r="AV791" i="1"/>
  <c r="AX791" i="1" s="1"/>
  <c r="BD919" i="1"/>
  <c r="AV919" i="1"/>
  <c r="BD238" i="1"/>
  <c r="AV238" i="1"/>
  <c r="BD667" i="1"/>
  <c r="AV667" i="1"/>
  <c r="BD731" i="1"/>
  <c r="AV731" i="1"/>
  <c r="BD888" i="1"/>
  <c r="AV888" i="1"/>
  <c r="BD909" i="1"/>
  <c r="AV909" i="1"/>
  <c r="BD988" i="1"/>
  <c r="AV988" i="1"/>
  <c r="BD1020" i="1"/>
  <c r="AV1020" i="1"/>
  <c r="BD814" i="1"/>
  <c r="AV814" i="1"/>
  <c r="BD798" i="1"/>
  <c r="AV798" i="1"/>
  <c r="AX798" i="1" s="1"/>
  <c r="BD782" i="1"/>
  <c r="AV782" i="1"/>
  <c r="BD750" i="1"/>
  <c r="AV750" i="1"/>
  <c r="BD670" i="1"/>
  <c r="AV670" i="1"/>
  <c r="AX670" i="1" s="1"/>
  <c r="BD525" i="1"/>
  <c r="AV525" i="1"/>
  <c r="BD461" i="1"/>
  <c r="AV461" i="1"/>
  <c r="BD309" i="1"/>
  <c r="AV309" i="1"/>
  <c r="AX309" i="1" s="1"/>
  <c r="BD259" i="1"/>
  <c r="AV259" i="1"/>
  <c r="BD317" i="1"/>
  <c r="AV317" i="1"/>
  <c r="BD393" i="1"/>
  <c r="AV393" i="1"/>
  <c r="BD213" i="1"/>
  <c r="AV213" i="1"/>
  <c r="BD149" i="1"/>
  <c r="AV149" i="1"/>
  <c r="BD117" i="1"/>
  <c r="AV117" i="1"/>
  <c r="BD989" i="1"/>
  <c r="AV989" i="1"/>
  <c r="BD783" i="1"/>
  <c r="AV783" i="1"/>
  <c r="AX783" i="1" s="1"/>
  <c r="BD735" i="1"/>
  <c r="AV735" i="1"/>
  <c r="BD671" i="1"/>
  <c r="AV671" i="1"/>
  <c r="BD607" i="1"/>
  <c r="AV607" i="1"/>
  <c r="BD325" i="1"/>
  <c r="AV325" i="1"/>
  <c r="BD829" i="1"/>
  <c r="AV829" i="1"/>
  <c r="BD746" i="1"/>
  <c r="AV746" i="1"/>
  <c r="BD713" i="1"/>
  <c r="AV713" i="1"/>
  <c r="BD495" i="1"/>
  <c r="AV495" i="1"/>
  <c r="BD431" i="1"/>
  <c r="AV431" i="1"/>
  <c r="BD339" i="1"/>
  <c r="AV339" i="1"/>
  <c r="BD318" i="1"/>
  <c r="AV318" i="1"/>
  <c r="BD154" i="1"/>
  <c r="AV154" i="1"/>
  <c r="BD394" i="1"/>
  <c r="AV394" i="1"/>
  <c r="BD311" i="1"/>
  <c r="AV311" i="1"/>
  <c r="BD326" i="1"/>
  <c r="AV326" i="1"/>
  <c r="BD227" i="1"/>
  <c r="AV227" i="1"/>
  <c r="BD179" i="1"/>
  <c r="AV179" i="1"/>
  <c r="BD163" i="1"/>
  <c r="AV163" i="1"/>
  <c r="BD131" i="1"/>
  <c r="AV131" i="1"/>
  <c r="BD115" i="1"/>
  <c r="AV115" i="1"/>
  <c r="BD177" i="1"/>
  <c r="AV177" i="1"/>
  <c r="BD145" i="1"/>
  <c r="AV145" i="1"/>
  <c r="AX145" i="1" s="1"/>
  <c r="BD113" i="1"/>
  <c r="AV113" i="1"/>
  <c r="BD292" i="1"/>
  <c r="AV292" i="1"/>
  <c r="BD180" i="1"/>
  <c r="AV180" i="1"/>
  <c r="BD148" i="1"/>
  <c r="AV148" i="1"/>
  <c r="BD132" i="1"/>
  <c r="AV132" i="1"/>
  <c r="BD116" i="1"/>
  <c r="AV116" i="1"/>
  <c r="BD884" i="1"/>
  <c r="AV884" i="1"/>
  <c r="BD841" i="1"/>
  <c r="AV841" i="1"/>
  <c r="BD777" i="1"/>
  <c r="AV777" i="1"/>
  <c r="BD756" i="1"/>
  <c r="AV756" i="1"/>
  <c r="BD880" i="1"/>
  <c r="AV880" i="1"/>
  <c r="BD901" i="1"/>
  <c r="AV901" i="1"/>
  <c r="BD727" i="1"/>
  <c r="AV727" i="1"/>
  <c r="BD401" i="1"/>
  <c r="AV401" i="1"/>
  <c r="AX401" i="1" s="1"/>
  <c r="BD856" i="1"/>
  <c r="AV856" i="1"/>
  <c r="BD996" i="1"/>
  <c r="AV996" i="1"/>
  <c r="AX996" i="1" s="1"/>
  <c r="BD966" i="1"/>
  <c r="AV966" i="1"/>
  <c r="BD918" i="1"/>
  <c r="AV918" i="1"/>
  <c r="BD822" i="1"/>
  <c r="AV822" i="1"/>
  <c r="BD806" i="1"/>
  <c r="AV806" i="1"/>
  <c r="BD790" i="1"/>
  <c r="AV790" i="1"/>
  <c r="BD742" i="1"/>
  <c r="AV742" i="1"/>
  <c r="BD678" i="1"/>
  <c r="AV678" i="1"/>
  <c r="BD501" i="1"/>
  <c r="AV501" i="1"/>
  <c r="BD709" i="1"/>
  <c r="AV709" i="1"/>
  <c r="BD677" i="1"/>
  <c r="AV677" i="1"/>
  <c r="AX677" i="1" s="1"/>
  <c r="BD608" i="1"/>
  <c r="AV608" i="1"/>
  <c r="BD576" i="1"/>
  <c r="AV576" i="1"/>
  <c r="BD162" i="1"/>
  <c r="AV162" i="1"/>
  <c r="BD127" i="1"/>
  <c r="AV127" i="1"/>
  <c r="BD237" i="1"/>
  <c r="AV237" i="1"/>
  <c r="BD109" i="1"/>
  <c r="AV109" i="1"/>
  <c r="BC15" i="1"/>
  <c r="BE19" i="1"/>
  <c r="BE32" i="1"/>
  <c r="BI32" i="1"/>
  <c r="BU32" i="1" s="1"/>
  <c r="CA32" i="1" s="1"/>
  <c r="BF32" i="1"/>
  <c r="BJ32" i="1"/>
  <c r="BV32" i="1" s="1"/>
  <c r="CB32" i="1" s="1"/>
  <c r="BH32" i="1"/>
  <c r="BT32" i="1" s="1"/>
  <c r="BZ32" i="1" s="1"/>
  <c r="BG32" i="1"/>
  <c r="CB545" i="1"/>
  <c r="BX545" i="1"/>
  <c r="BW544" i="1"/>
  <c r="CA544" i="1"/>
  <c r="BZ543" i="1"/>
  <c r="BY527" i="1"/>
  <c r="BZ526" i="1"/>
  <c r="BX759" i="1"/>
  <c r="CB759" i="1"/>
  <c r="BZ758" i="1"/>
  <c r="BX757" i="1"/>
  <c r="CB757" i="1"/>
  <c r="BZ1003" i="1"/>
  <c r="BX1002" i="1"/>
  <c r="CB1002" i="1"/>
  <c r="BX565" i="1"/>
  <c r="CB565" i="1"/>
  <c r="BZ530" i="1"/>
  <c r="BH743" i="1"/>
  <c r="BT743" i="1" s="1"/>
  <c r="BZ743" i="1" s="1"/>
  <c r="BG743" i="1"/>
  <c r="BE743" i="1"/>
  <c r="BQ743" i="1" s="1"/>
  <c r="BW743" i="1" s="1"/>
  <c r="BI743" i="1"/>
  <c r="BU743" i="1" s="1"/>
  <c r="CA743" i="1" s="1"/>
  <c r="BF743" i="1"/>
  <c r="BJ743" i="1"/>
  <c r="BV743" i="1" s="1"/>
  <c r="CB743" i="1" s="1"/>
  <c r="BF915" i="1"/>
  <c r="BJ915" i="1"/>
  <c r="BV915" i="1" s="1"/>
  <c r="CB915" i="1" s="1"/>
  <c r="BE915" i="1"/>
  <c r="BI915" i="1"/>
  <c r="BU915" i="1" s="1"/>
  <c r="CA915" i="1" s="1"/>
  <c r="BG915" i="1"/>
  <c r="BH915" i="1"/>
  <c r="BT915" i="1" s="1"/>
  <c r="BZ915" i="1" s="1"/>
  <c r="BH976" i="1"/>
  <c r="BT976" i="1" s="1"/>
  <c r="BZ976" i="1" s="1"/>
  <c r="BG976" i="1"/>
  <c r="BJ976" i="1"/>
  <c r="BV976" i="1" s="1"/>
  <c r="CB976" i="1" s="1"/>
  <c r="BE976" i="1"/>
  <c r="BQ976" i="1" s="1"/>
  <c r="BW976" i="1" s="1"/>
  <c r="BF976" i="1"/>
  <c r="BI976" i="1"/>
  <c r="BU976" i="1" s="1"/>
  <c r="CA976" i="1" s="1"/>
  <c r="BF842" i="1"/>
  <c r="BR842" i="1" s="1"/>
  <c r="BX842" i="1" s="1"/>
  <c r="BJ842" i="1"/>
  <c r="BV842" i="1" s="1"/>
  <c r="CB842" i="1" s="1"/>
  <c r="BG842" i="1"/>
  <c r="BS842" i="1" s="1"/>
  <c r="BY842" i="1" s="1"/>
  <c r="BE842" i="1"/>
  <c r="BQ842" i="1" s="1"/>
  <c r="BW842" i="1" s="1"/>
  <c r="BI842" i="1"/>
  <c r="BU842" i="1" s="1"/>
  <c r="CA842" i="1" s="1"/>
  <c r="BH842" i="1"/>
  <c r="BT842" i="1" s="1"/>
  <c r="BZ842" i="1" s="1"/>
  <c r="BD842" i="1"/>
  <c r="BH728" i="1"/>
  <c r="BT728" i="1" s="1"/>
  <c r="BZ728" i="1" s="1"/>
  <c r="BE728" i="1"/>
  <c r="BQ728" i="1" s="1"/>
  <c r="BW728" i="1" s="1"/>
  <c r="BJ728" i="1"/>
  <c r="BV728" i="1" s="1"/>
  <c r="CB728" i="1" s="1"/>
  <c r="BI728" i="1"/>
  <c r="BU728" i="1" s="1"/>
  <c r="CA728" i="1" s="1"/>
  <c r="BF728" i="1"/>
  <c r="BG728" i="1"/>
  <c r="BE359" i="1"/>
  <c r="BI359" i="1"/>
  <c r="BU359" i="1" s="1"/>
  <c r="CA359" i="1" s="1"/>
  <c r="BF359" i="1"/>
  <c r="BJ359" i="1"/>
  <c r="BV359" i="1" s="1"/>
  <c r="CB359" i="1" s="1"/>
  <c r="BH359" i="1"/>
  <c r="BT359" i="1" s="1"/>
  <c r="BZ359" i="1" s="1"/>
  <c r="BG359" i="1"/>
  <c r="BE151" i="1"/>
  <c r="BQ151" i="1" s="1"/>
  <c r="BW151" i="1" s="1"/>
  <c r="BI151" i="1"/>
  <c r="BU151" i="1" s="1"/>
  <c r="CA151" i="1" s="1"/>
  <c r="BF151" i="1"/>
  <c r="BR151" i="1" s="1"/>
  <c r="BX151" i="1" s="1"/>
  <c r="BJ151" i="1"/>
  <c r="BV151" i="1" s="1"/>
  <c r="CB151" i="1" s="1"/>
  <c r="BH151" i="1"/>
  <c r="BT151" i="1" s="1"/>
  <c r="BZ151" i="1" s="1"/>
  <c r="BG151" i="1"/>
  <c r="BS151" i="1" s="1"/>
  <c r="BY151" i="1" s="1"/>
  <c r="BD151" i="1"/>
  <c r="BG312" i="1"/>
  <c r="BS312" i="1" s="1"/>
  <c r="BY312" i="1" s="1"/>
  <c r="BH312" i="1"/>
  <c r="BT312" i="1" s="1"/>
  <c r="BZ312" i="1" s="1"/>
  <c r="BI312" i="1"/>
  <c r="BU312" i="1" s="1"/>
  <c r="CA312" i="1" s="1"/>
  <c r="BF312" i="1"/>
  <c r="BR312" i="1" s="1"/>
  <c r="BX312" i="1" s="1"/>
  <c r="BE312" i="1"/>
  <c r="BQ312" i="1" s="1"/>
  <c r="BW312" i="1" s="1"/>
  <c r="BJ312" i="1"/>
  <c r="BV312" i="1" s="1"/>
  <c r="CB312" i="1" s="1"/>
  <c r="BD312" i="1"/>
  <c r="BG120" i="1"/>
  <c r="BS120" i="1" s="1"/>
  <c r="BY120" i="1" s="1"/>
  <c r="BH120" i="1"/>
  <c r="BT120" i="1" s="1"/>
  <c r="BZ120" i="1" s="1"/>
  <c r="BI120" i="1"/>
  <c r="BU120" i="1" s="1"/>
  <c r="CA120" i="1" s="1"/>
  <c r="BF120" i="1"/>
  <c r="BR120" i="1" s="1"/>
  <c r="BX120" i="1" s="1"/>
  <c r="BE120" i="1"/>
  <c r="BQ120" i="1" s="1"/>
  <c r="BW120" i="1" s="1"/>
  <c r="BJ120" i="1"/>
  <c r="BV120" i="1" s="1"/>
  <c r="CB120" i="1" s="1"/>
  <c r="BD120" i="1"/>
  <c r="BE56" i="1"/>
  <c r="BI56" i="1"/>
  <c r="BU56" i="1" s="1"/>
  <c r="CA56" i="1" s="1"/>
  <c r="BF56" i="1"/>
  <c r="BJ56" i="1"/>
  <c r="BV56" i="1" s="1"/>
  <c r="CB56" i="1" s="1"/>
  <c r="BH56" i="1"/>
  <c r="BT56" i="1" s="1"/>
  <c r="BZ56" i="1" s="1"/>
  <c r="BG56" i="1"/>
  <c r="BF747" i="1"/>
  <c r="BJ747" i="1"/>
  <c r="BV747" i="1" s="1"/>
  <c r="CB747" i="1" s="1"/>
  <c r="BE747" i="1"/>
  <c r="BQ747" i="1" s="1"/>
  <c r="BW747" i="1" s="1"/>
  <c r="BI747" i="1"/>
  <c r="BU747" i="1" s="1"/>
  <c r="CA747" i="1" s="1"/>
  <c r="BG747" i="1"/>
  <c r="BH747" i="1"/>
  <c r="BT747" i="1" s="1"/>
  <c r="BZ747" i="1" s="1"/>
  <c r="BF881" i="1"/>
  <c r="BR881" i="1" s="1"/>
  <c r="BX881" i="1" s="1"/>
  <c r="BJ881" i="1"/>
  <c r="BV881" i="1" s="1"/>
  <c r="CB881" i="1" s="1"/>
  <c r="BE881" i="1"/>
  <c r="BQ881" i="1" s="1"/>
  <c r="BW881" i="1" s="1"/>
  <c r="BI881" i="1"/>
  <c r="BU881" i="1" s="1"/>
  <c r="CA881" i="1" s="1"/>
  <c r="BG881" i="1"/>
  <c r="BS881" i="1" s="1"/>
  <c r="BY881" i="1" s="1"/>
  <c r="BH881" i="1"/>
  <c r="BT881" i="1" s="1"/>
  <c r="BZ881" i="1" s="1"/>
  <c r="BH967" i="1"/>
  <c r="BT967" i="1" s="1"/>
  <c r="BZ967" i="1" s="1"/>
  <c r="BG967" i="1"/>
  <c r="BE967" i="1"/>
  <c r="BJ967" i="1"/>
  <c r="BV967" i="1" s="1"/>
  <c r="CB967" i="1" s="1"/>
  <c r="BF967" i="1"/>
  <c r="BI967" i="1"/>
  <c r="BU967" i="1" s="1"/>
  <c r="CA967" i="1" s="1"/>
  <c r="BF808" i="1"/>
  <c r="BJ808" i="1"/>
  <c r="BV808" i="1" s="1"/>
  <c r="CB808" i="1" s="1"/>
  <c r="BG808" i="1"/>
  <c r="BE808" i="1"/>
  <c r="BI808" i="1"/>
  <c r="BU808" i="1" s="1"/>
  <c r="CA808" i="1" s="1"/>
  <c r="BH808" i="1"/>
  <c r="BT808" i="1" s="1"/>
  <c r="BZ808" i="1" s="1"/>
  <c r="BF874" i="1"/>
  <c r="BJ874" i="1"/>
  <c r="BV874" i="1" s="1"/>
  <c r="CB874" i="1" s="1"/>
  <c r="BE874" i="1"/>
  <c r="BQ874" i="1" s="1"/>
  <c r="BW874" i="1" s="1"/>
  <c r="BI874" i="1"/>
  <c r="BU874" i="1" s="1"/>
  <c r="CA874" i="1" s="1"/>
  <c r="BG874" i="1"/>
  <c r="BH874" i="1"/>
  <c r="BT874" i="1" s="1"/>
  <c r="BZ874" i="1" s="1"/>
  <c r="BG515" i="1"/>
  <c r="BS515" i="1" s="1"/>
  <c r="BY515" i="1" s="1"/>
  <c r="BF515" i="1"/>
  <c r="BR515" i="1" s="1"/>
  <c r="BX515" i="1" s="1"/>
  <c r="BJ515" i="1"/>
  <c r="BV515" i="1" s="1"/>
  <c r="CB515" i="1" s="1"/>
  <c r="BI515" i="1"/>
  <c r="BU515" i="1" s="1"/>
  <c r="CA515" i="1" s="1"/>
  <c r="BE515" i="1"/>
  <c r="BQ515" i="1" s="1"/>
  <c r="BW515" i="1" s="1"/>
  <c r="BH515" i="1"/>
  <c r="BT515" i="1" s="1"/>
  <c r="BZ515" i="1" s="1"/>
  <c r="BD515" i="1"/>
  <c r="BG381" i="1"/>
  <c r="BH381" i="1"/>
  <c r="BT381" i="1" s="1"/>
  <c r="BZ381" i="1" s="1"/>
  <c r="BI381" i="1"/>
  <c r="BU381" i="1" s="1"/>
  <c r="CA381" i="1" s="1"/>
  <c r="BF381" i="1"/>
  <c r="BE381" i="1"/>
  <c r="BQ381" i="1" s="1"/>
  <c r="BW381" i="1" s="1"/>
  <c r="BJ381" i="1"/>
  <c r="BV381" i="1" s="1"/>
  <c r="CB381" i="1" s="1"/>
  <c r="BE66" i="1"/>
  <c r="BI66" i="1"/>
  <c r="BU66" i="1" s="1"/>
  <c r="CA66" i="1" s="1"/>
  <c r="BF66" i="1"/>
  <c r="BJ66" i="1"/>
  <c r="BV66" i="1" s="1"/>
  <c r="CB66" i="1" s="1"/>
  <c r="BG66" i="1"/>
  <c r="BH66" i="1"/>
  <c r="BT66" i="1" s="1"/>
  <c r="BZ66" i="1" s="1"/>
  <c r="BF911" i="1"/>
  <c r="BJ911" i="1"/>
  <c r="BV911" i="1" s="1"/>
  <c r="CB911" i="1" s="1"/>
  <c r="BG911" i="1"/>
  <c r="BE911" i="1"/>
  <c r="BI911" i="1"/>
  <c r="BU911" i="1" s="1"/>
  <c r="CA911" i="1" s="1"/>
  <c r="BH911" i="1"/>
  <c r="BT911" i="1" s="1"/>
  <c r="BZ911" i="1" s="1"/>
  <c r="BE367" i="1"/>
  <c r="BI367" i="1"/>
  <c r="BU367" i="1" s="1"/>
  <c r="CA367" i="1" s="1"/>
  <c r="BF367" i="1"/>
  <c r="BJ367" i="1"/>
  <c r="BV367" i="1" s="1"/>
  <c r="CB367" i="1" s="1"/>
  <c r="BG367" i="1"/>
  <c r="BH367" i="1"/>
  <c r="BT367" i="1" s="1"/>
  <c r="BZ367" i="1" s="1"/>
  <c r="BF903" i="1"/>
  <c r="BJ903" i="1"/>
  <c r="BV903" i="1" s="1"/>
  <c r="CB903" i="1" s="1"/>
  <c r="BE903" i="1"/>
  <c r="BI903" i="1"/>
  <c r="BU903" i="1" s="1"/>
  <c r="CA903" i="1" s="1"/>
  <c r="BG903" i="1"/>
  <c r="BH903" i="1"/>
  <c r="BT903" i="1" s="1"/>
  <c r="BZ903" i="1" s="1"/>
  <c r="BH936" i="1"/>
  <c r="BE936" i="1"/>
  <c r="BG936" i="1"/>
  <c r="BI936" i="1"/>
  <c r="BJ936" i="1"/>
  <c r="BF936" i="1"/>
  <c r="BD936" i="1"/>
  <c r="BF858" i="1"/>
  <c r="BJ858" i="1"/>
  <c r="BV858" i="1" s="1"/>
  <c r="CB858" i="1" s="1"/>
  <c r="BG858" i="1"/>
  <c r="BE858" i="1"/>
  <c r="BQ858" i="1" s="1"/>
  <c r="BW858" i="1" s="1"/>
  <c r="BI858" i="1"/>
  <c r="BU858" i="1" s="1"/>
  <c r="CA858" i="1" s="1"/>
  <c r="BH858" i="1"/>
  <c r="BT858" i="1" s="1"/>
  <c r="BZ858" i="1" s="1"/>
  <c r="BH714" i="1"/>
  <c r="BT714" i="1" s="1"/>
  <c r="BZ714" i="1" s="1"/>
  <c r="BE714" i="1"/>
  <c r="BQ714" i="1" s="1"/>
  <c r="BW714" i="1" s="1"/>
  <c r="BI714" i="1"/>
  <c r="BU714" i="1" s="1"/>
  <c r="CA714" i="1" s="1"/>
  <c r="BF714" i="1"/>
  <c r="BR714" i="1" s="1"/>
  <c r="BX714" i="1" s="1"/>
  <c r="BJ714" i="1"/>
  <c r="BV714" i="1" s="1"/>
  <c r="CB714" i="1" s="1"/>
  <c r="BG714" i="1"/>
  <c r="BS714" i="1" s="1"/>
  <c r="BY714" i="1" s="1"/>
  <c r="BD714" i="1"/>
  <c r="BG489" i="1"/>
  <c r="BS489" i="1" s="1"/>
  <c r="BY489" i="1" s="1"/>
  <c r="BF489" i="1"/>
  <c r="BR489" i="1" s="1"/>
  <c r="BX489" i="1" s="1"/>
  <c r="BJ489" i="1"/>
  <c r="BV489" i="1" s="1"/>
  <c r="CB489" i="1" s="1"/>
  <c r="BI489" i="1"/>
  <c r="BU489" i="1" s="1"/>
  <c r="CA489" i="1" s="1"/>
  <c r="BH489" i="1"/>
  <c r="BT489" i="1" s="1"/>
  <c r="BZ489" i="1" s="1"/>
  <c r="BE489" i="1"/>
  <c r="BQ489" i="1" s="1"/>
  <c r="BW489" i="1" s="1"/>
  <c r="BH568" i="1"/>
  <c r="BT568" i="1" s="1"/>
  <c r="BZ568" i="1" s="1"/>
  <c r="BE568" i="1"/>
  <c r="BQ568" i="1" s="1"/>
  <c r="BW568" i="1" s="1"/>
  <c r="BI568" i="1"/>
  <c r="BU568" i="1" s="1"/>
  <c r="CA568" i="1" s="1"/>
  <c r="BF568" i="1"/>
  <c r="BG568" i="1"/>
  <c r="BJ568" i="1"/>
  <c r="BV568" i="1" s="1"/>
  <c r="CB568" i="1" s="1"/>
  <c r="BE525" i="1"/>
  <c r="BQ525" i="1" s="1"/>
  <c r="BW525" i="1" s="1"/>
  <c r="BI525" i="1"/>
  <c r="BU525" i="1" s="1"/>
  <c r="CA525" i="1" s="1"/>
  <c r="BH525" i="1"/>
  <c r="BT525" i="1" s="1"/>
  <c r="BZ525" i="1" s="1"/>
  <c r="BG525" i="1"/>
  <c r="BS525" i="1" s="1"/>
  <c r="BY525" i="1" s="1"/>
  <c r="BJ525" i="1"/>
  <c r="BV525" i="1" s="1"/>
  <c r="CB525" i="1" s="1"/>
  <c r="BF525" i="1"/>
  <c r="BR525" i="1" s="1"/>
  <c r="BX525" i="1" s="1"/>
  <c r="BE482" i="1"/>
  <c r="BQ482" i="1" s="1"/>
  <c r="BW482" i="1" s="1"/>
  <c r="BI482" i="1"/>
  <c r="BU482" i="1" s="1"/>
  <c r="CA482" i="1" s="1"/>
  <c r="BH482" i="1"/>
  <c r="BT482" i="1" s="1"/>
  <c r="BZ482" i="1" s="1"/>
  <c r="BG482" i="1"/>
  <c r="BS482" i="1" s="1"/>
  <c r="BY482" i="1" s="1"/>
  <c r="BJ482" i="1"/>
  <c r="BV482" i="1" s="1"/>
  <c r="CB482" i="1" s="1"/>
  <c r="BF482" i="1"/>
  <c r="BR482" i="1" s="1"/>
  <c r="BX482" i="1" s="1"/>
  <c r="BD482" i="1"/>
  <c r="BG440" i="1"/>
  <c r="BF440" i="1"/>
  <c r="BJ440" i="1"/>
  <c r="BV440" i="1" s="1"/>
  <c r="CB440" i="1" s="1"/>
  <c r="BH440" i="1"/>
  <c r="BT440" i="1" s="1"/>
  <c r="BZ440" i="1" s="1"/>
  <c r="BI440" i="1"/>
  <c r="BU440" i="1" s="1"/>
  <c r="CA440" i="1" s="1"/>
  <c r="BE440" i="1"/>
  <c r="BF547" i="1"/>
  <c r="BJ547" i="1"/>
  <c r="BV547" i="1" s="1"/>
  <c r="CB547" i="1" s="1"/>
  <c r="BG547" i="1"/>
  <c r="BH547" i="1"/>
  <c r="BT547" i="1" s="1"/>
  <c r="BZ547" i="1" s="1"/>
  <c r="BI547" i="1"/>
  <c r="BU547" i="1" s="1"/>
  <c r="CA547" i="1" s="1"/>
  <c r="BE547" i="1"/>
  <c r="BG167" i="1"/>
  <c r="BS167" i="1" s="1"/>
  <c r="BY167" i="1" s="1"/>
  <c r="BH167" i="1"/>
  <c r="BT167" i="1" s="1"/>
  <c r="BZ167" i="1" s="1"/>
  <c r="BI167" i="1"/>
  <c r="BU167" i="1" s="1"/>
  <c r="CA167" i="1" s="1"/>
  <c r="BF167" i="1"/>
  <c r="BR167" i="1" s="1"/>
  <c r="BX167" i="1" s="1"/>
  <c r="BE167" i="1"/>
  <c r="BQ167" i="1" s="1"/>
  <c r="BW167" i="1" s="1"/>
  <c r="BJ167" i="1"/>
  <c r="BV167" i="1" s="1"/>
  <c r="CB167" i="1" s="1"/>
  <c r="BD167" i="1"/>
  <c r="BG135" i="1"/>
  <c r="BS135" i="1" s="1"/>
  <c r="BY135" i="1" s="1"/>
  <c r="BH135" i="1"/>
  <c r="BT135" i="1" s="1"/>
  <c r="BZ135" i="1" s="1"/>
  <c r="BI135" i="1"/>
  <c r="BU135" i="1" s="1"/>
  <c r="CA135" i="1" s="1"/>
  <c r="BF135" i="1"/>
  <c r="BR135" i="1" s="1"/>
  <c r="BX135" i="1" s="1"/>
  <c r="BJ135" i="1"/>
  <c r="BV135" i="1" s="1"/>
  <c r="CB135" i="1" s="1"/>
  <c r="BE135" i="1"/>
  <c r="BQ135" i="1" s="1"/>
  <c r="BW135" i="1" s="1"/>
  <c r="BD135" i="1"/>
  <c r="BE133" i="1"/>
  <c r="BQ133" i="1" s="1"/>
  <c r="BW133" i="1" s="1"/>
  <c r="BI133" i="1"/>
  <c r="BU133" i="1" s="1"/>
  <c r="CA133" i="1" s="1"/>
  <c r="BF133" i="1"/>
  <c r="BR133" i="1" s="1"/>
  <c r="BX133" i="1" s="1"/>
  <c r="BJ133" i="1"/>
  <c r="BV133" i="1" s="1"/>
  <c r="CB133" i="1" s="1"/>
  <c r="BG133" i="1"/>
  <c r="BS133" i="1" s="1"/>
  <c r="BY133" i="1" s="1"/>
  <c r="BH133" i="1"/>
  <c r="BT133" i="1" s="1"/>
  <c r="BZ133" i="1" s="1"/>
  <c r="BD133" i="1"/>
  <c r="BH1021" i="1"/>
  <c r="BT1021" i="1" s="1"/>
  <c r="BZ1021" i="1" s="1"/>
  <c r="BG1021" i="1"/>
  <c r="BS1021" i="1" s="1"/>
  <c r="BY1021" i="1" s="1"/>
  <c r="BJ1021" i="1"/>
  <c r="BV1021" i="1" s="1"/>
  <c r="CB1021" i="1" s="1"/>
  <c r="BF1021" i="1"/>
  <c r="BR1021" i="1" s="1"/>
  <c r="BX1021" i="1" s="1"/>
  <c r="BI1021" i="1"/>
  <c r="BU1021" i="1" s="1"/>
  <c r="CA1021" i="1" s="1"/>
  <c r="BE1021" i="1"/>
  <c r="BQ1021" i="1" s="1"/>
  <c r="BW1021" i="1" s="1"/>
  <c r="BD1021" i="1"/>
  <c r="BF889" i="1"/>
  <c r="BJ889" i="1"/>
  <c r="BV889" i="1" s="1"/>
  <c r="CB889" i="1" s="1"/>
  <c r="BE889" i="1"/>
  <c r="BQ889" i="1" s="1"/>
  <c r="BW889" i="1" s="1"/>
  <c r="BI889" i="1"/>
  <c r="BU889" i="1" s="1"/>
  <c r="CA889" i="1" s="1"/>
  <c r="BG889" i="1"/>
  <c r="BH889" i="1"/>
  <c r="BT889" i="1" s="1"/>
  <c r="BZ889" i="1" s="1"/>
  <c r="BD881" i="1"/>
  <c r="BD489" i="1"/>
  <c r="BH837" i="1"/>
  <c r="BT837" i="1" s="1"/>
  <c r="BZ837" i="1" s="1"/>
  <c r="BG837" i="1"/>
  <c r="BS837" i="1" s="1"/>
  <c r="BY837" i="1" s="1"/>
  <c r="BE837" i="1"/>
  <c r="BQ837" i="1" s="1"/>
  <c r="BW837" i="1" s="1"/>
  <c r="BI837" i="1"/>
  <c r="BU837" i="1" s="1"/>
  <c r="CA837" i="1" s="1"/>
  <c r="BF837" i="1"/>
  <c r="BR837" i="1" s="1"/>
  <c r="BX837" i="1" s="1"/>
  <c r="BJ837" i="1"/>
  <c r="BV837" i="1" s="1"/>
  <c r="CB837" i="1" s="1"/>
  <c r="BH998" i="1"/>
  <c r="BT998" i="1" s="1"/>
  <c r="BZ998" i="1" s="1"/>
  <c r="BG998" i="1"/>
  <c r="BS998" i="1" s="1"/>
  <c r="BY998" i="1" s="1"/>
  <c r="BE998" i="1"/>
  <c r="BQ998" i="1" s="1"/>
  <c r="BW998" i="1" s="1"/>
  <c r="BI998" i="1"/>
  <c r="BU998" i="1" s="1"/>
  <c r="CA998" i="1" s="1"/>
  <c r="BJ998" i="1"/>
  <c r="BV998" i="1" s="1"/>
  <c r="CB998" i="1" s="1"/>
  <c r="BF998" i="1"/>
  <c r="BR998" i="1" s="1"/>
  <c r="BX998" i="1" s="1"/>
  <c r="BH929" i="1"/>
  <c r="BE929" i="1"/>
  <c r="BG929" i="1"/>
  <c r="BI929" i="1"/>
  <c r="BF929" i="1"/>
  <c r="BJ929" i="1"/>
  <c r="BH951" i="1"/>
  <c r="BT951" i="1" s="1"/>
  <c r="BZ951" i="1" s="1"/>
  <c r="BG951" i="1"/>
  <c r="BI951" i="1"/>
  <c r="BU951" i="1" s="1"/>
  <c r="CA951" i="1" s="1"/>
  <c r="BJ951" i="1"/>
  <c r="BV951" i="1" s="1"/>
  <c r="CB951" i="1" s="1"/>
  <c r="BE951" i="1"/>
  <c r="BF951" i="1"/>
  <c r="BF792" i="1"/>
  <c r="BR792" i="1" s="1"/>
  <c r="BX792" i="1" s="1"/>
  <c r="BJ792" i="1"/>
  <c r="BV792" i="1" s="1"/>
  <c r="CB792" i="1" s="1"/>
  <c r="BE792" i="1"/>
  <c r="BQ792" i="1" s="1"/>
  <c r="BW792" i="1" s="1"/>
  <c r="BI792" i="1"/>
  <c r="BU792" i="1" s="1"/>
  <c r="CA792" i="1" s="1"/>
  <c r="BG792" i="1"/>
  <c r="BS792" i="1" s="1"/>
  <c r="BY792" i="1" s="1"/>
  <c r="BH792" i="1"/>
  <c r="BT792" i="1" s="1"/>
  <c r="BZ792" i="1" s="1"/>
  <c r="BH920" i="1"/>
  <c r="BE920" i="1"/>
  <c r="BG920" i="1"/>
  <c r="BI920" i="1"/>
  <c r="BJ920" i="1"/>
  <c r="BF920" i="1"/>
  <c r="BF963" i="1"/>
  <c r="BJ963" i="1"/>
  <c r="BV963" i="1" s="1"/>
  <c r="CB963" i="1" s="1"/>
  <c r="BE963" i="1"/>
  <c r="BI963" i="1"/>
  <c r="BU963" i="1" s="1"/>
  <c r="CA963" i="1" s="1"/>
  <c r="BG963" i="1"/>
  <c r="BH963" i="1"/>
  <c r="BT963" i="1" s="1"/>
  <c r="BZ963" i="1" s="1"/>
  <c r="BF980" i="1"/>
  <c r="BJ980" i="1"/>
  <c r="BV980" i="1" s="1"/>
  <c r="CB980" i="1" s="1"/>
  <c r="BE980" i="1"/>
  <c r="BQ980" i="1" s="1"/>
  <c r="BW980" i="1" s="1"/>
  <c r="BI980" i="1"/>
  <c r="BU980" i="1" s="1"/>
  <c r="CA980" i="1" s="1"/>
  <c r="BH980" i="1"/>
  <c r="BT980" i="1" s="1"/>
  <c r="BZ980" i="1" s="1"/>
  <c r="BG980" i="1"/>
  <c r="BH585" i="1"/>
  <c r="BT585" i="1" s="1"/>
  <c r="BZ585" i="1" s="1"/>
  <c r="BE585" i="1"/>
  <c r="BQ585" i="1" s="1"/>
  <c r="BW585" i="1" s="1"/>
  <c r="BI585" i="1"/>
  <c r="BU585" i="1" s="1"/>
  <c r="CA585" i="1" s="1"/>
  <c r="BG585" i="1"/>
  <c r="BS585" i="1" s="1"/>
  <c r="BY585" i="1" s="1"/>
  <c r="BF585" i="1"/>
  <c r="BR585" i="1" s="1"/>
  <c r="BX585" i="1" s="1"/>
  <c r="BJ585" i="1"/>
  <c r="BV585" i="1" s="1"/>
  <c r="CB585" i="1" s="1"/>
  <c r="BH740" i="1"/>
  <c r="BT740" i="1" s="1"/>
  <c r="BZ740" i="1" s="1"/>
  <c r="BG740" i="1"/>
  <c r="BE740" i="1"/>
  <c r="BQ740" i="1" s="1"/>
  <c r="BW740" i="1" s="1"/>
  <c r="BI740" i="1"/>
  <c r="BU740" i="1" s="1"/>
  <c r="CA740" i="1" s="1"/>
  <c r="BF740" i="1"/>
  <c r="BJ740" i="1"/>
  <c r="BV740" i="1" s="1"/>
  <c r="CB740" i="1" s="1"/>
  <c r="BE520" i="1"/>
  <c r="BQ520" i="1" s="1"/>
  <c r="BW520" i="1" s="1"/>
  <c r="BI520" i="1"/>
  <c r="BU520" i="1" s="1"/>
  <c r="CA520" i="1" s="1"/>
  <c r="BH520" i="1"/>
  <c r="BT520" i="1" s="1"/>
  <c r="BZ520" i="1" s="1"/>
  <c r="BJ520" i="1"/>
  <c r="BV520" i="1" s="1"/>
  <c r="CB520" i="1" s="1"/>
  <c r="BG520" i="1"/>
  <c r="BS520" i="1" s="1"/>
  <c r="BY520" i="1" s="1"/>
  <c r="BF520" i="1"/>
  <c r="BR520" i="1" s="1"/>
  <c r="BX520" i="1" s="1"/>
  <c r="BG477" i="1"/>
  <c r="BS477" i="1" s="1"/>
  <c r="BY477" i="1" s="1"/>
  <c r="BF477" i="1"/>
  <c r="BR477" i="1" s="1"/>
  <c r="BX477" i="1" s="1"/>
  <c r="BJ477" i="1"/>
  <c r="BV477" i="1" s="1"/>
  <c r="CB477" i="1" s="1"/>
  <c r="BE477" i="1"/>
  <c r="BQ477" i="1" s="1"/>
  <c r="BW477" i="1" s="1"/>
  <c r="BH477" i="1"/>
  <c r="BT477" i="1" s="1"/>
  <c r="BZ477" i="1" s="1"/>
  <c r="BI477" i="1"/>
  <c r="BU477" i="1" s="1"/>
  <c r="CA477" i="1" s="1"/>
  <c r="BH559" i="1"/>
  <c r="BT559" i="1" s="1"/>
  <c r="BZ559" i="1" s="1"/>
  <c r="BE559" i="1"/>
  <c r="BQ559" i="1" s="1"/>
  <c r="BW559" i="1" s="1"/>
  <c r="BJ559" i="1"/>
  <c r="BV559" i="1" s="1"/>
  <c r="CB559" i="1" s="1"/>
  <c r="BF559" i="1"/>
  <c r="BG559" i="1"/>
  <c r="BI559" i="1"/>
  <c r="BU559" i="1" s="1"/>
  <c r="CA559" i="1" s="1"/>
  <c r="BE154" i="1"/>
  <c r="BQ154" i="1" s="1"/>
  <c r="BW154" i="1" s="1"/>
  <c r="BI154" i="1"/>
  <c r="BU154" i="1" s="1"/>
  <c r="CA154" i="1" s="1"/>
  <c r="BF154" i="1"/>
  <c r="BR154" i="1" s="1"/>
  <c r="BX154" i="1" s="1"/>
  <c r="BJ154" i="1"/>
  <c r="BV154" i="1" s="1"/>
  <c r="CB154" i="1" s="1"/>
  <c r="BH154" i="1"/>
  <c r="BT154" i="1" s="1"/>
  <c r="BZ154" i="1" s="1"/>
  <c r="BG154" i="1"/>
  <c r="BS154" i="1" s="1"/>
  <c r="BY154" i="1" s="1"/>
  <c r="BE394" i="1"/>
  <c r="BQ394" i="1" s="1"/>
  <c r="BW394" i="1" s="1"/>
  <c r="BF394" i="1"/>
  <c r="BR394" i="1" s="1"/>
  <c r="BX394" i="1" s="1"/>
  <c r="BG394" i="1"/>
  <c r="BS394" i="1" s="1"/>
  <c r="BY394" i="1" s="1"/>
  <c r="BJ394" i="1"/>
  <c r="BV394" i="1" s="1"/>
  <c r="CB394" i="1" s="1"/>
  <c r="BI394" i="1"/>
  <c r="BU394" i="1" s="1"/>
  <c r="CA394" i="1" s="1"/>
  <c r="BH394" i="1"/>
  <c r="BT394" i="1" s="1"/>
  <c r="BZ394" i="1" s="1"/>
  <c r="BG389" i="1"/>
  <c r="BH389" i="1"/>
  <c r="BT389" i="1" s="1"/>
  <c r="BZ389" i="1" s="1"/>
  <c r="BE389" i="1"/>
  <c r="BQ389" i="1" s="1"/>
  <c r="BW389" i="1" s="1"/>
  <c r="BJ389" i="1"/>
  <c r="BV389" i="1" s="1"/>
  <c r="CB389" i="1" s="1"/>
  <c r="BF389" i="1"/>
  <c r="BI389" i="1"/>
  <c r="BU389" i="1" s="1"/>
  <c r="CA389" i="1" s="1"/>
  <c r="BG347" i="1"/>
  <c r="BH347" i="1"/>
  <c r="BT347" i="1" s="1"/>
  <c r="BZ347" i="1" s="1"/>
  <c r="BE347" i="1"/>
  <c r="BJ347" i="1"/>
  <c r="BV347" i="1" s="1"/>
  <c r="CB347" i="1" s="1"/>
  <c r="BI347" i="1"/>
  <c r="BU347" i="1" s="1"/>
  <c r="CA347" i="1" s="1"/>
  <c r="BF347" i="1"/>
  <c r="BE178" i="1"/>
  <c r="BQ178" i="1" s="1"/>
  <c r="BW178" i="1" s="1"/>
  <c r="BI178" i="1"/>
  <c r="BU178" i="1" s="1"/>
  <c r="CA178" i="1" s="1"/>
  <c r="BF178" i="1"/>
  <c r="BR178" i="1" s="1"/>
  <c r="BX178" i="1" s="1"/>
  <c r="BJ178" i="1"/>
  <c r="BV178" i="1" s="1"/>
  <c r="CB178" i="1" s="1"/>
  <c r="BG178" i="1"/>
  <c r="BS178" i="1" s="1"/>
  <c r="BY178" i="1" s="1"/>
  <c r="BH178" i="1"/>
  <c r="BT178" i="1" s="1"/>
  <c r="BZ178" i="1" s="1"/>
  <c r="BD178" i="1"/>
  <c r="BG147" i="1"/>
  <c r="BS147" i="1" s="1"/>
  <c r="BY147" i="1" s="1"/>
  <c r="BH147" i="1"/>
  <c r="BT147" i="1" s="1"/>
  <c r="BZ147" i="1" s="1"/>
  <c r="BI147" i="1"/>
  <c r="BU147" i="1" s="1"/>
  <c r="CA147" i="1" s="1"/>
  <c r="BF147" i="1"/>
  <c r="BR147" i="1" s="1"/>
  <c r="BX147" i="1" s="1"/>
  <c r="BE147" i="1"/>
  <c r="BQ147" i="1" s="1"/>
  <c r="BW147" i="1" s="1"/>
  <c r="BJ147" i="1"/>
  <c r="BV147" i="1" s="1"/>
  <c r="CB147" i="1" s="1"/>
  <c r="BD147" i="1"/>
  <c r="BG497" i="1"/>
  <c r="BF497" i="1"/>
  <c r="BJ497" i="1"/>
  <c r="BV497" i="1" s="1"/>
  <c r="CB497" i="1" s="1"/>
  <c r="BH497" i="1"/>
  <c r="BT497" i="1" s="1"/>
  <c r="BZ497" i="1" s="1"/>
  <c r="BI497" i="1"/>
  <c r="BU497" i="1" s="1"/>
  <c r="CA497" i="1" s="1"/>
  <c r="BE497" i="1"/>
  <c r="BQ497" i="1" s="1"/>
  <c r="BW497" i="1" s="1"/>
  <c r="BF816" i="1"/>
  <c r="BJ816" i="1"/>
  <c r="BV816" i="1" s="1"/>
  <c r="CB816" i="1" s="1"/>
  <c r="BE816" i="1"/>
  <c r="BI816" i="1"/>
  <c r="BU816" i="1" s="1"/>
  <c r="CA816" i="1" s="1"/>
  <c r="BG816" i="1"/>
  <c r="BH816" i="1"/>
  <c r="BT816" i="1" s="1"/>
  <c r="BZ816" i="1" s="1"/>
  <c r="BH1014" i="1"/>
  <c r="BT1014" i="1" s="1"/>
  <c r="BZ1014" i="1" s="1"/>
  <c r="BG1014" i="1"/>
  <c r="BE1014" i="1"/>
  <c r="BJ1014" i="1"/>
  <c r="BV1014" i="1" s="1"/>
  <c r="CB1014" i="1" s="1"/>
  <c r="BF1014" i="1"/>
  <c r="BI1014" i="1"/>
  <c r="BU1014" i="1" s="1"/>
  <c r="CA1014" i="1" s="1"/>
  <c r="BF823" i="1"/>
  <c r="BJ823" i="1"/>
  <c r="BV823" i="1" s="1"/>
  <c r="CB823" i="1" s="1"/>
  <c r="BE823" i="1"/>
  <c r="BI823" i="1"/>
  <c r="BU823" i="1" s="1"/>
  <c r="CA823" i="1" s="1"/>
  <c r="BG823" i="1"/>
  <c r="BH823" i="1"/>
  <c r="BT823" i="1" s="1"/>
  <c r="BZ823" i="1" s="1"/>
  <c r="BF971" i="1"/>
  <c r="BJ971" i="1"/>
  <c r="BV971" i="1" s="1"/>
  <c r="CB971" i="1" s="1"/>
  <c r="BE971" i="1"/>
  <c r="BI971" i="1"/>
  <c r="BU971" i="1" s="1"/>
  <c r="CA971" i="1" s="1"/>
  <c r="BH971" i="1"/>
  <c r="BT971" i="1" s="1"/>
  <c r="BZ971" i="1" s="1"/>
  <c r="BG971" i="1"/>
  <c r="BF934" i="1"/>
  <c r="BJ934" i="1"/>
  <c r="BE934" i="1"/>
  <c r="BI934" i="1"/>
  <c r="BG934" i="1"/>
  <c r="BH934" i="1"/>
  <c r="BF710" i="1"/>
  <c r="BR710" i="1" s="1"/>
  <c r="BX710" i="1" s="1"/>
  <c r="BJ710" i="1"/>
  <c r="BV710" i="1" s="1"/>
  <c r="CB710" i="1" s="1"/>
  <c r="BG710" i="1"/>
  <c r="BS710" i="1" s="1"/>
  <c r="BY710" i="1" s="1"/>
  <c r="BI710" i="1"/>
  <c r="BU710" i="1" s="1"/>
  <c r="CA710" i="1" s="1"/>
  <c r="BH710" i="1"/>
  <c r="BT710" i="1" s="1"/>
  <c r="BZ710" i="1" s="1"/>
  <c r="BE710" i="1"/>
  <c r="BQ710" i="1" s="1"/>
  <c r="BW710" i="1" s="1"/>
  <c r="BF646" i="1"/>
  <c r="BJ646" i="1"/>
  <c r="BV646" i="1" s="1"/>
  <c r="CB646" i="1" s="1"/>
  <c r="BG646" i="1"/>
  <c r="BE646" i="1"/>
  <c r="BI646" i="1"/>
  <c r="BU646" i="1" s="1"/>
  <c r="CA646" i="1" s="1"/>
  <c r="BH646" i="1"/>
  <c r="BT646" i="1" s="1"/>
  <c r="BZ646" i="1" s="1"/>
  <c r="BF630" i="1"/>
  <c r="BJ630" i="1"/>
  <c r="BV630" i="1" s="1"/>
  <c r="CB630" i="1" s="1"/>
  <c r="BG630" i="1"/>
  <c r="BH630" i="1"/>
  <c r="BT630" i="1" s="1"/>
  <c r="BZ630" i="1" s="1"/>
  <c r="BE630" i="1"/>
  <c r="BI630" i="1"/>
  <c r="BU630" i="1" s="1"/>
  <c r="CA630" i="1" s="1"/>
  <c r="BG416" i="1"/>
  <c r="BF416" i="1"/>
  <c r="BJ416" i="1"/>
  <c r="BV416" i="1" s="1"/>
  <c r="CB416" i="1" s="1"/>
  <c r="BE416" i="1"/>
  <c r="BH416" i="1"/>
  <c r="BT416" i="1" s="1"/>
  <c r="BZ416" i="1" s="1"/>
  <c r="BI416" i="1"/>
  <c r="BU416" i="1" s="1"/>
  <c r="CA416" i="1" s="1"/>
  <c r="BH617" i="1"/>
  <c r="BT617" i="1" s="1"/>
  <c r="BZ617" i="1" s="1"/>
  <c r="BE617" i="1"/>
  <c r="BQ617" i="1" s="1"/>
  <c r="BW617" i="1" s="1"/>
  <c r="BI617" i="1"/>
  <c r="BU617" i="1" s="1"/>
  <c r="CA617" i="1" s="1"/>
  <c r="BG617" i="1"/>
  <c r="BS617" i="1" s="1"/>
  <c r="BY617" i="1" s="1"/>
  <c r="BF617" i="1"/>
  <c r="BR617" i="1" s="1"/>
  <c r="BX617" i="1" s="1"/>
  <c r="BJ617" i="1"/>
  <c r="BV617" i="1" s="1"/>
  <c r="CB617" i="1" s="1"/>
  <c r="BH601" i="1"/>
  <c r="BT601" i="1" s="1"/>
  <c r="BZ601" i="1" s="1"/>
  <c r="BE601" i="1"/>
  <c r="BI601" i="1"/>
  <c r="BU601" i="1" s="1"/>
  <c r="CA601" i="1" s="1"/>
  <c r="BJ601" i="1"/>
  <c r="BV601" i="1" s="1"/>
  <c r="CB601" i="1" s="1"/>
  <c r="BF601" i="1"/>
  <c r="BG601" i="1"/>
  <c r="BF724" i="1"/>
  <c r="BJ724" i="1"/>
  <c r="BV724" i="1" s="1"/>
  <c r="CB724" i="1" s="1"/>
  <c r="BG724" i="1"/>
  <c r="BI724" i="1"/>
  <c r="BU724" i="1" s="1"/>
  <c r="CA724" i="1" s="1"/>
  <c r="BH724" i="1"/>
  <c r="BT724" i="1" s="1"/>
  <c r="BZ724" i="1" s="1"/>
  <c r="BE724" i="1"/>
  <c r="BE541" i="1"/>
  <c r="BH541" i="1"/>
  <c r="BT541" i="1" s="1"/>
  <c r="BZ541" i="1" s="1"/>
  <c r="BG541" i="1"/>
  <c r="BI541" i="1"/>
  <c r="BU541" i="1" s="1"/>
  <c r="CA541" i="1" s="1"/>
  <c r="BF541" i="1"/>
  <c r="BJ541" i="1"/>
  <c r="BV541" i="1" s="1"/>
  <c r="CB541" i="1" s="1"/>
  <c r="BG456" i="1"/>
  <c r="BF456" i="1"/>
  <c r="BJ456" i="1"/>
  <c r="BV456" i="1" s="1"/>
  <c r="CB456" i="1" s="1"/>
  <c r="BE456" i="1"/>
  <c r="BI456" i="1"/>
  <c r="BU456" i="1" s="1"/>
  <c r="CA456" i="1" s="1"/>
  <c r="BH456" i="1"/>
  <c r="BT456" i="1" s="1"/>
  <c r="BZ456" i="1" s="1"/>
  <c r="BE463" i="1"/>
  <c r="BI463" i="1"/>
  <c r="BU463" i="1" s="1"/>
  <c r="CA463" i="1" s="1"/>
  <c r="BH463" i="1"/>
  <c r="BT463" i="1" s="1"/>
  <c r="BZ463" i="1" s="1"/>
  <c r="BF463" i="1"/>
  <c r="BG463" i="1"/>
  <c r="BJ463" i="1"/>
  <c r="BV463" i="1" s="1"/>
  <c r="CB463" i="1" s="1"/>
  <c r="BD617" i="1"/>
  <c r="BD585" i="1"/>
  <c r="BD520" i="1"/>
  <c r="BF784" i="1"/>
  <c r="BR784" i="1" s="1"/>
  <c r="BX784" i="1" s="1"/>
  <c r="BJ784" i="1"/>
  <c r="BV784" i="1" s="1"/>
  <c r="CB784" i="1" s="1"/>
  <c r="BE784" i="1"/>
  <c r="BQ784" i="1" s="1"/>
  <c r="BW784" i="1" s="1"/>
  <c r="BI784" i="1"/>
  <c r="BU784" i="1" s="1"/>
  <c r="CA784" i="1" s="1"/>
  <c r="BG784" i="1"/>
  <c r="BS784" i="1" s="1"/>
  <c r="BY784" i="1" s="1"/>
  <c r="BH784" i="1"/>
  <c r="BT784" i="1" s="1"/>
  <c r="BZ784" i="1" s="1"/>
  <c r="BF955" i="1"/>
  <c r="BJ955" i="1"/>
  <c r="BV955" i="1" s="1"/>
  <c r="CB955" i="1" s="1"/>
  <c r="BE955" i="1"/>
  <c r="BI955" i="1"/>
  <c r="BU955" i="1" s="1"/>
  <c r="CA955" i="1" s="1"/>
  <c r="BH955" i="1"/>
  <c r="BT955" i="1" s="1"/>
  <c r="BZ955" i="1" s="1"/>
  <c r="BG955" i="1"/>
  <c r="BH990" i="1"/>
  <c r="BT990" i="1" s="1"/>
  <c r="BZ990" i="1" s="1"/>
  <c r="BG990" i="1"/>
  <c r="BS990" i="1" s="1"/>
  <c r="BY990" i="1" s="1"/>
  <c r="BJ990" i="1"/>
  <c r="BV990" i="1" s="1"/>
  <c r="CB990" i="1" s="1"/>
  <c r="BF990" i="1"/>
  <c r="BR990" i="1" s="1"/>
  <c r="BX990" i="1" s="1"/>
  <c r="BI990" i="1"/>
  <c r="BU990" i="1" s="1"/>
  <c r="CA990" i="1" s="1"/>
  <c r="BE990" i="1"/>
  <c r="BQ990" i="1" s="1"/>
  <c r="BW990" i="1" s="1"/>
  <c r="BH1006" i="1"/>
  <c r="BT1006" i="1" s="1"/>
  <c r="BZ1006" i="1" s="1"/>
  <c r="BG1006" i="1"/>
  <c r="BI1006" i="1"/>
  <c r="BU1006" i="1" s="1"/>
  <c r="CA1006" i="1" s="1"/>
  <c r="BJ1006" i="1"/>
  <c r="BV1006" i="1" s="1"/>
  <c r="CB1006" i="1" s="1"/>
  <c r="BE1006" i="1"/>
  <c r="BF1006" i="1"/>
  <c r="BG25" i="1"/>
  <c r="BI25" i="1"/>
  <c r="BU25" i="1" s="1"/>
  <c r="CA25" i="1" s="1"/>
  <c r="BH25" i="1"/>
  <c r="BT25" i="1" s="1"/>
  <c r="BZ25" i="1" s="1"/>
  <c r="BE25" i="1"/>
  <c r="BF25" i="1"/>
  <c r="BJ25" i="1"/>
  <c r="BF695" i="1"/>
  <c r="BJ695" i="1"/>
  <c r="BV695" i="1" s="1"/>
  <c r="CB695" i="1" s="1"/>
  <c r="BG695" i="1"/>
  <c r="BE695" i="1"/>
  <c r="BQ695" i="1" s="1"/>
  <c r="BW695" i="1" s="1"/>
  <c r="BH695" i="1"/>
  <c r="BT695" i="1" s="1"/>
  <c r="BZ695" i="1" s="1"/>
  <c r="BI695" i="1"/>
  <c r="BU695" i="1" s="1"/>
  <c r="CA695" i="1" s="1"/>
  <c r="BG529" i="1"/>
  <c r="BF529" i="1"/>
  <c r="BJ529" i="1"/>
  <c r="BV529" i="1" s="1"/>
  <c r="CB529" i="1" s="1"/>
  <c r="BI529" i="1"/>
  <c r="BU529" i="1" s="1"/>
  <c r="CA529" i="1" s="1"/>
  <c r="BH529" i="1"/>
  <c r="BT529" i="1" s="1"/>
  <c r="BZ529" i="1" s="1"/>
  <c r="BE529" i="1"/>
  <c r="BF667" i="1"/>
  <c r="BR667" i="1" s="1"/>
  <c r="BX667" i="1" s="1"/>
  <c r="BJ667" i="1"/>
  <c r="BV667" i="1" s="1"/>
  <c r="CB667" i="1" s="1"/>
  <c r="BG667" i="1"/>
  <c r="BS667" i="1" s="1"/>
  <c r="BY667" i="1" s="1"/>
  <c r="BE667" i="1"/>
  <c r="BQ667" i="1" s="1"/>
  <c r="BW667" i="1" s="1"/>
  <c r="BH667" i="1"/>
  <c r="BT667" i="1" s="1"/>
  <c r="BZ667" i="1" s="1"/>
  <c r="BI667" i="1"/>
  <c r="BU667" i="1" s="1"/>
  <c r="CA667" i="1" s="1"/>
  <c r="BF931" i="1"/>
  <c r="BJ931" i="1"/>
  <c r="BG931" i="1"/>
  <c r="BE931" i="1"/>
  <c r="BI931" i="1"/>
  <c r="BH931" i="1"/>
  <c r="BF942" i="1"/>
  <c r="BJ942" i="1"/>
  <c r="BV942" i="1" s="1"/>
  <c r="CB942" i="1" s="1"/>
  <c r="BE942" i="1"/>
  <c r="BI942" i="1"/>
  <c r="BU942" i="1" s="1"/>
  <c r="CA942" i="1" s="1"/>
  <c r="BG942" i="1"/>
  <c r="BH942" i="1"/>
  <c r="BT942" i="1" s="1"/>
  <c r="BZ942" i="1" s="1"/>
  <c r="BF718" i="1"/>
  <c r="BJ718" i="1"/>
  <c r="BV718" i="1" s="1"/>
  <c r="CB718" i="1" s="1"/>
  <c r="BG718" i="1"/>
  <c r="BE718" i="1"/>
  <c r="BH718" i="1"/>
  <c r="BT718" i="1" s="1"/>
  <c r="BZ718" i="1" s="1"/>
  <c r="BI718" i="1"/>
  <c r="BU718" i="1" s="1"/>
  <c r="CA718" i="1" s="1"/>
  <c r="BF654" i="1"/>
  <c r="BJ654" i="1"/>
  <c r="BV654" i="1" s="1"/>
  <c r="CB654" i="1" s="1"/>
  <c r="BG654" i="1"/>
  <c r="BI654" i="1"/>
  <c r="BU654" i="1" s="1"/>
  <c r="CA654" i="1" s="1"/>
  <c r="BH654" i="1"/>
  <c r="BT654" i="1" s="1"/>
  <c r="BZ654" i="1" s="1"/>
  <c r="BE654" i="1"/>
  <c r="BF638" i="1"/>
  <c r="BJ638" i="1"/>
  <c r="BV638" i="1" s="1"/>
  <c r="CB638" i="1" s="1"/>
  <c r="BG638" i="1"/>
  <c r="BE638" i="1"/>
  <c r="BH638" i="1"/>
  <c r="BT638" i="1" s="1"/>
  <c r="BZ638" i="1" s="1"/>
  <c r="BI638" i="1"/>
  <c r="BU638" i="1" s="1"/>
  <c r="CA638" i="1" s="1"/>
  <c r="BF622" i="1"/>
  <c r="BJ622" i="1"/>
  <c r="BV622" i="1" s="1"/>
  <c r="CB622" i="1" s="1"/>
  <c r="BG622" i="1"/>
  <c r="BI622" i="1"/>
  <c r="BU622" i="1" s="1"/>
  <c r="CA622" i="1" s="1"/>
  <c r="BH622" i="1"/>
  <c r="BT622" i="1" s="1"/>
  <c r="BZ622" i="1" s="1"/>
  <c r="BE622" i="1"/>
  <c r="BE533" i="1"/>
  <c r="BI533" i="1"/>
  <c r="BU533" i="1" s="1"/>
  <c r="CA533" i="1" s="1"/>
  <c r="BH533" i="1"/>
  <c r="BT533" i="1" s="1"/>
  <c r="BZ533" i="1" s="1"/>
  <c r="BF533" i="1"/>
  <c r="BG533" i="1"/>
  <c r="BJ533" i="1"/>
  <c r="BV533" i="1" s="1"/>
  <c r="CB533" i="1" s="1"/>
  <c r="BG448" i="1"/>
  <c r="BF448" i="1"/>
  <c r="BJ448" i="1"/>
  <c r="BV448" i="1" s="1"/>
  <c r="CB448" i="1" s="1"/>
  <c r="BE448" i="1"/>
  <c r="BH448" i="1"/>
  <c r="BT448" i="1" s="1"/>
  <c r="BZ448" i="1" s="1"/>
  <c r="BI448" i="1"/>
  <c r="BU448" i="1" s="1"/>
  <c r="CA448" i="1" s="1"/>
  <c r="BH609" i="1"/>
  <c r="BT609" i="1" s="1"/>
  <c r="BZ609" i="1" s="1"/>
  <c r="BE609" i="1"/>
  <c r="BQ609" i="1" s="1"/>
  <c r="BW609" i="1" s="1"/>
  <c r="BI609" i="1"/>
  <c r="BU609" i="1" s="1"/>
  <c r="CA609" i="1" s="1"/>
  <c r="BJ609" i="1"/>
  <c r="BV609" i="1" s="1"/>
  <c r="CB609" i="1" s="1"/>
  <c r="BG609" i="1"/>
  <c r="BS609" i="1" s="1"/>
  <c r="BY609" i="1" s="1"/>
  <c r="BF609" i="1"/>
  <c r="BR609" i="1" s="1"/>
  <c r="BX609" i="1" s="1"/>
  <c r="BH593" i="1"/>
  <c r="BT593" i="1" s="1"/>
  <c r="BZ593" i="1" s="1"/>
  <c r="BE593" i="1"/>
  <c r="BI593" i="1"/>
  <c r="BU593" i="1" s="1"/>
  <c r="CA593" i="1" s="1"/>
  <c r="BF593" i="1"/>
  <c r="BG593" i="1"/>
  <c r="BJ593" i="1"/>
  <c r="BV593" i="1" s="1"/>
  <c r="CB593" i="1" s="1"/>
  <c r="BH577" i="1"/>
  <c r="BT577" i="1" s="1"/>
  <c r="BZ577" i="1" s="1"/>
  <c r="BE577" i="1"/>
  <c r="BQ577" i="1" s="1"/>
  <c r="BW577" i="1" s="1"/>
  <c r="BI577" i="1"/>
  <c r="BU577" i="1" s="1"/>
  <c r="CA577" i="1" s="1"/>
  <c r="BJ577" i="1"/>
  <c r="BV577" i="1" s="1"/>
  <c r="CB577" i="1" s="1"/>
  <c r="BG577" i="1"/>
  <c r="BS577" i="1" s="1"/>
  <c r="BY577" i="1" s="1"/>
  <c r="BF577" i="1"/>
  <c r="BR577" i="1" s="1"/>
  <c r="BX577" i="1" s="1"/>
  <c r="BG537" i="1"/>
  <c r="BF537" i="1"/>
  <c r="BJ537" i="1"/>
  <c r="BV537" i="1" s="1"/>
  <c r="CB537" i="1" s="1"/>
  <c r="BE537" i="1"/>
  <c r="BH537" i="1"/>
  <c r="BT537" i="1" s="1"/>
  <c r="BZ537" i="1" s="1"/>
  <c r="BI537" i="1"/>
  <c r="BU537" i="1" s="1"/>
  <c r="CA537" i="1" s="1"/>
  <c r="BH732" i="1"/>
  <c r="BT732" i="1" s="1"/>
  <c r="BZ732" i="1" s="1"/>
  <c r="BI732" i="1"/>
  <c r="BU732" i="1" s="1"/>
  <c r="CA732" i="1" s="1"/>
  <c r="BG732" i="1"/>
  <c r="BE732" i="1"/>
  <c r="BQ732" i="1" s="1"/>
  <c r="BW732" i="1" s="1"/>
  <c r="BF732" i="1"/>
  <c r="BJ732" i="1"/>
  <c r="BV732" i="1" s="1"/>
  <c r="CB732" i="1" s="1"/>
  <c r="BF572" i="1"/>
  <c r="BJ572" i="1"/>
  <c r="BV572" i="1" s="1"/>
  <c r="CB572" i="1" s="1"/>
  <c r="BG572" i="1"/>
  <c r="BH572" i="1"/>
  <c r="BT572" i="1" s="1"/>
  <c r="BZ572" i="1" s="1"/>
  <c r="BI572" i="1"/>
  <c r="BU572" i="1" s="1"/>
  <c r="CA572" i="1" s="1"/>
  <c r="BE572" i="1"/>
  <c r="BQ572" i="1" s="1"/>
  <c r="BW572" i="1" s="1"/>
  <c r="BG424" i="1"/>
  <c r="BS424" i="1" s="1"/>
  <c r="BY424" i="1" s="1"/>
  <c r="BF424" i="1"/>
  <c r="BR424" i="1" s="1"/>
  <c r="BX424" i="1" s="1"/>
  <c r="BJ424" i="1"/>
  <c r="BV424" i="1" s="1"/>
  <c r="CB424" i="1" s="1"/>
  <c r="BE424" i="1"/>
  <c r="BQ424" i="1" s="1"/>
  <c r="BW424" i="1" s="1"/>
  <c r="BH424" i="1"/>
  <c r="BT424" i="1" s="1"/>
  <c r="BZ424" i="1" s="1"/>
  <c r="BI424" i="1"/>
  <c r="BU424" i="1" s="1"/>
  <c r="CA424" i="1" s="1"/>
  <c r="BG402" i="1"/>
  <c r="BS402" i="1" s="1"/>
  <c r="BY402" i="1" s="1"/>
  <c r="BF402" i="1"/>
  <c r="BR402" i="1" s="1"/>
  <c r="BX402" i="1" s="1"/>
  <c r="BJ402" i="1"/>
  <c r="BV402" i="1" s="1"/>
  <c r="CB402" i="1" s="1"/>
  <c r="BH402" i="1"/>
  <c r="BT402" i="1" s="1"/>
  <c r="BZ402" i="1" s="1"/>
  <c r="BI402" i="1"/>
  <c r="BU402" i="1" s="1"/>
  <c r="CA402" i="1" s="1"/>
  <c r="BE402" i="1"/>
  <c r="BQ402" i="1" s="1"/>
  <c r="BW402" i="1" s="1"/>
  <c r="BH551" i="1"/>
  <c r="BT551" i="1" s="1"/>
  <c r="BZ551" i="1" s="1"/>
  <c r="BF551" i="1"/>
  <c r="BG551" i="1"/>
  <c r="BE551" i="1"/>
  <c r="BI551" i="1"/>
  <c r="BU551" i="1" s="1"/>
  <c r="CA551" i="1" s="1"/>
  <c r="BJ551" i="1"/>
  <c r="BV551" i="1" s="1"/>
  <c r="CB551" i="1" s="1"/>
  <c r="BG503" i="1"/>
  <c r="BF503" i="1"/>
  <c r="BJ503" i="1"/>
  <c r="BV503" i="1" s="1"/>
  <c r="CB503" i="1" s="1"/>
  <c r="BE503" i="1"/>
  <c r="BQ503" i="1" s="1"/>
  <c r="BW503" i="1" s="1"/>
  <c r="BH503" i="1"/>
  <c r="BT503" i="1" s="1"/>
  <c r="BZ503" i="1" s="1"/>
  <c r="BI503" i="1"/>
  <c r="BU503" i="1" s="1"/>
  <c r="CA503" i="1" s="1"/>
  <c r="BE329" i="1"/>
  <c r="BI329" i="1"/>
  <c r="BF329" i="1"/>
  <c r="BJ329" i="1"/>
  <c r="BH329" i="1"/>
  <c r="BG329" i="1"/>
  <c r="BG58" i="1"/>
  <c r="BH58" i="1"/>
  <c r="BT58" i="1" s="1"/>
  <c r="BZ58" i="1" s="1"/>
  <c r="BE58" i="1"/>
  <c r="BJ58" i="1"/>
  <c r="BV58" i="1" s="1"/>
  <c r="CB58" i="1" s="1"/>
  <c r="BF58" i="1"/>
  <c r="BI58" i="1"/>
  <c r="BU58" i="1" s="1"/>
  <c r="CA58" i="1" s="1"/>
  <c r="BE343" i="1"/>
  <c r="BI343" i="1"/>
  <c r="BU343" i="1" s="1"/>
  <c r="CA343" i="1" s="1"/>
  <c r="BF343" i="1"/>
  <c r="BJ343" i="1"/>
  <c r="BV343" i="1" s="1"/>
  <c r="CB343" i="1" s="1"/>
  <c r="BH343" i="1"/>
  <c r="BT343" i="1" s="1"/>
  <c r="BZ343" i="1" s="1"/>
  <c r="BG343" i="1"/>
  <c r="BG102" i="1"/>
  <c r="BH102" i="1"/>
  <c r="BT102" i="1" s="1"/>
  <c r="BZ102" i="1" s="1"/>
  <c r="BE102" i="1"/>
  <c r="BJ102" i="1"/>
  <c r="BV102" i="1" s="1"/>
  <c r="CB102" i="1" s="1"/>
  <c r="BF102" i="1"/>
  <c r="BI102" i="1"/>
  <c r="BU102" i="1" s="1"/>
  <c r="CA102" i="1" s="1"/>
  <c r="BG171" i="1"/>
  <c r="BS171" i="1" s="1"/>
  <c r="BY171" i="1" s="1"/>
  <c r="BH171" i="1"/>
  <c r="BT171" i="1" s="1"/>
  <c r="BZ171" i="1" s="1"/>
  <c r="BE171" i="1"/>
  <c r="BQ171" i="1" s="1"/>
  <c r="BW171" i="1" s="1"/>
  <c r="BJ171" i="1"/>
  <c r="BV171" i="1" s="1"/>
  <c r="CB171" i="1" s="1"/>
  <c r="BF171" i="1"/>
  <c r="BR171" i="1" s="1"/>
  <c r="BX171" i="1" s="1"/>
  <c r="BI171" i="1"/>
  <c r="BU171" i="1" s="1"/>
  <c r="CA171" i="1" s="1"/>
  <c r="BE123" i="1"/>
  <c r="BQ123" i="1" s="1"/>
  <c r="BW123" i="1" s="1"/>
  <c r="BI123" i="1"/>
  <c r="BU123" i="1" s="1"/>
  <c r="CA123" i="1" s="1"/>
  <c r="BF123" i="1"/>
  <c r="BR123" i="1" s="1"/>
  <c r="BX123" i="1" s="1"/>
  <c r="BJ123" i="1"/>
  <c r="BV123" i="1" s="1"/>
  <c r="CB123" i="1" s="1"/>
  <c r="BH123" i="1"/>
  <c r="BT123" i="1" s="1"/>
  <c r="BZ123" i="1" s="1"/>
  <c r="BG123" i="1"/>
  <c r="BS123" i="1" s="1"/>
  <c r="BY123" i="1" s="1"/>
  <c r="BG75" i="1"/>
  <c r="BH75" i="1"/>
  <c r="BT75" i="1" s="1"/>
  <c r="BZ75" i="1" s="1"/>
  <c r="BI75" i="1"/>
  <c r="BU75" i="1" s="1"/>
  <c r="CA75" i="1" s="1"/>
  <c r="BF75" i="1"/>
  <c r="BE75" i="1"/>
  <c r="BJ75" i="1"/>
  <c r="BV75" i="1" s="1"/>
  <c r="CB75" i="1" s="1"/>
  <c r="BE185" i="1"/>
  <c r="BQ185" i="1" s="1"/>
  <c r="BW185" i="1" s="1"/>
  <c r="BI185" i="1"/>
  <c r="BU185" i="1" s="1"/>
  <c r="CA185" i="1" s="1"/>
  <c r="BF185" i="1"/>
  <c r="BR185" i="1" s="1"/>
  <c r="BX185" i="1" s="1"/>
  <c r="BJ185" i="1"/>
  <c r="BV185" i="1" s="1"/>
  <c r="CB185" i="1" s="1"/>
  <c r="BG185" i="1"/>
  <c r="BS185" i="1" s="1"/>
  <c r="BY185" i="1" s="1"/>
  <c r="BH185" i="1"/>
  <c r="BT185" i="1" s="1"/>
  <c r="BZ185" i="1" s="1"/>
  <c r="BE169" i="1"/>
  <c r="BQ169" i="1" s="1"/>
  <c r="BW169" i="1" s="1"/>
  <c r="BI169" i="1"/>
  <c r="BU169" i="1" s="1"/>
  <c r="CA169" i="1" s="1"/>
  <c r="BF169" i="1"/>
  <c r="BR169" i="1" s="1"/>
  <c r="BX169" i="1" s="1"/>
  <c r="BJ169" i="1"/>
  <c r="BV169" i="1" s="1"/>
  <c r="CB169" i="1" s="1"/>
  <c r="BH169" i="1"/>
  <c r="BT169" i="1" s="1"/>
  <c r="BZ169" i="1" s="1"/>
  <c r="BG169" i="1"/>
  <c r="BS169" i="1" s="1"/>
  <c r="BY169" i="1" s="1"/>
  <c r="BE105" i="1"/>
  <c r="BQ105" i="1" s="1"/>
  <c r="BW105" i="1" s="1"/>
  <c r="BI105" i="1"/>
  <c r="BU105" i="1" s="1"/>
  <c r="CA105" i="1" s="1"/>
  <c r="BF105" i="1"/>
  <c r="BR105" i="1" s="1"/>
  <c r="BX105" i="1" s="1"/>
  <c r="BJ105" i="1"/>
  <c r="BV105" i="1" s="1"/>
  <c r="CB105" i="1" s="1"/>
  <c r="BG105" i="1"/>
  <c r="BS105" i="1" s="1"/>
  <c r="BY105" i="1" s="1"/>
  <c r="BH105" i="1"/>
  <c r="BT105" i="1" s="1"/>
  <c r="BZ105" i="1" s="1"/>
  <c r="BE73" i="1"/>
  <c r="BQ73" i="1" s="1"/>
  <c r="BW73" i="1" s="1"/>
  <c r="BI73" i="1"/>
  <c r="BU73" i="1" s="1"/>
  <c r="CA73" i="1" s="1"/>
  <c r="BF73" i="1"/>
  <c r="BJ73" i="1"/>
  <c r="BV73" i="1" s="1"/>
  <c r="CB73" i="1" s="1"/>
  <c r="BG73" i="1"/>
  <c r="BH73" i="1"/>
  <c r="BT73" i="1" s="1"/>
  <c r="BZ73" i="1" s="1"/>
  <c r="BG284" i="1"/>
  <c r="BH284" i="1"/>
  <c r="BT284" i="1" s="1"/>
  <c r="BZ284" i="1" s="1"/>
  <c r="BI284" i="1"/>
  <c r="BU284" i="1" s="1"/>
  <c r="CA284" i="1" s="1"/>
  <c r="BF284" i="1"/>
  <c r="BE284" i="1"/>
  <c r="BJ284" i="1"/>
  <c r="BV284" i="1" s="1"/>
  <c r="CB284" i="1" s="1"/>
  <c r="BG188" i="1"/>
  <c r="BH188" i="1"/>
  <c r="BT188" i="1" s="1"/>
  <c r="BZ188" i="1" s="1"/>
  <c r="BI188" i="1"/>
  <c r="BU188" i="1" s="1"/>
  <c r="CA188" i="1" s="1"/>
  <c r="BF188" i="1"/>
  <c r="BE188" i="1"/>
  <c r="BJ188" i="1"/>
  <c r="BF28" i="1"/>
  <c r="BJ28" i="1"/>
  <c r="BH28" i="1"/>
  <c r="BT28" i="1" s="1"/>
  <c r="BZ28" i="1" s="1"/>
  <c r="BE28" i="1"/>
  <c r="BI28" i="1"/>
  <c r="BU28" i="1" s="1"/>
  <c r="CA28" i="1" s="1"/>
  <c r="BG28" i="1"/>
  <c r="BH959" i="1"/>
  <c r="BT959" i="1" s="1"/>
  <c r="BZ959" i="1" s="1"/>
  <c r="BG959" i="1"/>
  <c r="BF959" i="1"/>
  <c r="BI959" i="1"/>
  <c r="BU959" i="1" s="1"/>
  <c r="CA959" i="1" s="1"/>
  <c r="BJ959" i="1"/>
  <c r="BV959" i="1" s="1"/>
  <c r="CB959" i="1" s="1"/>
  <c r="BE959" i="1"/>
  <c r="BF831" i="1"/>
  <c r="BJ831" i="1"/>
  <c r="BV831" i="1" s="1"/>
  <c r="CB831" i="1" s="1"/>
  <c r="BE831" i="1"/>
  <c r="BI831" i="1"/>
  <c r="BU831" i="1" s="1"/>
  <c r="CA831" i="1" s="1"/>
  <c r="BG831" i="1"/>
  <c r="BH831" i="1"/>
  <c r="BT831" i="1" s="1"/>
  <c r="BZ831" i="1" s="1"/>
  <c r="BF687" i="1"/>
  <c r="BJ687" i="1"/>
  <c r="BV687" i="1" s="1"/>
  <c r="CB687" i="1" s="1"/>
  <c r="BG687" i="1"/>
  <c r="BH687" i="1"/>
  <c r="BT687" i="1" s="1"/>
  <c r="BZ687" i="1" s="1"/>
  <c r="BI687" i="1"/>
  <c r="BU687" i="1" s="1"/>
  <c r="CA687" i="1" s="1"/>
  <c r="BE687" i="1"/>
  <c r="BQ687" i="1" s="1"/>
  <c r="BW687" i="1" s="1"/>
  <c r="BG470" i="1"/>
  <c r="BF470" i="1"/>
  <c r="BJ470" i="1"/>
  <c r="BV470" i="1" s="1"/>
  <c r="CB470" i="1" s="1"/>
  <c r="BH470" i="1"/>
  <c r="BT470" i="1" s="1"/>
  <c r="BZ470" i="1" s="1"/>
  <c r="BI470" i="1"/>
  <c r="BU470" i="1" s="1"/>
  <c r="CA470" i="1" s="1"/>
  <c r="BE470" i="1"/>
  <c r="BE161" i="1"/>
  <c r="BQ161" i="1" s="1"/>
  <c r="BW161" i="1" s="1"/>
  <c r="BI161" i="1"/>
  <c r="BU161" i="1" s="1"/>
  <c r="CA161" i="1" s="1"/>
  <c r="BF161" i="1"/>
  <c r="BR161" i="1" s="1"/>
  <c r="BX161" i="1" s="1"/>
  <c r="BJ161" i="1"/>
  <c r="BV161" i="1" s="1"/>
  <c r="CB161" i="1" s="1"/>
  <c r="BG161" i="1"/>
  <c r="BS161" i="1" s="1"/>
  <c r="BY161" i="1" s="1"/>
  <c r="BH161" i="1"/>
  <c r="BT161" i="1" s="1"/>
  <c r="BZ161" i="1" s="1"/>
  <c r="BE145" i="1"/>
  <c r="BQ145" i="1" s="1"/>
  <c r="BW145" i="1" s="1"/>
  <c r="BI145" i="1"/>
  <c r="BU145" i="1" s="1"/>
  <c r="CA145" i="1" s="1"/>
  <c r="BF145" i="1"/>
  <c r="BR145" i="1" s="1"/>
  <c r="BX145" i="1" s="1"/>
  <c r="BJ145" i="1"/>
  <c r="BV145" i="1" s="1"/>
  <c r="CB145" i="1" s="1"/>
  <c r="BG145" i="1"/>
  <c r="BS145" i="1" s="1"/>
  <c r="BY145" i="1" s="1"/>
  <c r="BH145" i="1"/>
  <c r="BT145" i="1" s="1"/>
  <c r="BZ145" i="1" s="1"/>
  <c r="BE372" i="1"/>
  <c r="BQ372" i="1" s="1"/>
  <c r="BW372" i="1" s="1"/>
  <c r="BI372" i="1"/>
  <c r="BU372" i="1" s="1"/>
  <c r="CA372" i="1" s="1"/>
  <c r="BF372" i="1"/>
  <c r="BJ372" i="1"/>
  <c r="BV372" i="1" s="1"/>
  <c r="CB372" i="1" s="1"/>
  <c r="BG372" i="1"/>
  <c r="BH372" i="1"/>
  <c r="BT372" i="1" s="1"/>
  <c r="BZ372" i="1" s="1"/>
  <c r="BG292" i="1"/>
  <c r="BS292" i="1" s="1"/>
  <c r="BY292" i="1" s="1"/>
  <c r="BH292" i="1"/>
  <c r="BT292" i="1" s="1"/>
  <c r="BZ292" i="1" s="1"/>
  <c r="BE292" i="1"/>
  <c r="BQ292" i="1" s="1"/>
  <c r="BW292" i="1" s="1"/>
  <c r="BJ292" i="1"/>
  <c r="BV292" i="1" s="1"/>
  <c r="CB292" i="1" s="1"/>
  <c r="BF292" i="1"/>
  <c r="BR292" i="1" s="1"/>
  <c r="BX292" i="1" s="1"/>
  <c r="BI292" i="1"/>
  <c r="BU292" i="1" s="1"/>
  <c r="CA292" i="1" s="1"/>
  <c r="BG276" i="1"/>
  <c r="BH276" i="1"/>
  <c r="BT276" i="1" s="1"/>
  <c r="BZ276" i="1" s="1"/>
  <c r="BE276" i="1"/>
  <c r="BJ276" i="1"/>
  <c r="BV276" i="1" s="1"/>
  <c r="CB276" i="1" s="1"/>
  <c r="BF276" i="1"/>
  <c r="BI276" i="1"/>
  <c r="BU276" i="1" s="1"/>
  <c r="CA276" i="1" s="1"/>
  <c r="BG116" i="1"/>
  <c r="BS116" i="1" s="1"/>
  <c r="BY116" i="1" s="1"/>
  <c r="BH116" i="1"/>
  <c r="BT116" i="1" s="1"/>
  <c r="BZ116" i="1" s="1"/>
  <c r="BE116" i="1"/>
  <c r="BQ116" i="1" s="1"/>
  <c r="BW116" i="1" s="1"/>
  <c r="BJ116" i="1"/>
  <c r="BV116" i="1" s="1"/>
  <c r="CB116" i="1" s="1"/>
  <c r="BF116" i="1"/>
  <c r="BR116" i="1" s="1"/>
  <c r="BX116" i="1" s="1"/>
  <c r="BI116" i="1"/>
  <c r="BU116" i="1" s="1"/>
  <c r="CA116" i="1" s="1"/>
  <c r="BE100" i="1"/>
  <c r="BI100" i="1"/>
  <c r="BU100" i="1" s="1"/>
  <c r="CA100" i="1" s="1"/>
  <c r="BF100" i="1"/>
  <c r="BJ100" i="1"/>
  <c r="BV100" i="1" s="1"/>
  <c r="CB100" i="1" s="1"/>
  <c r="BH100" i="1"/>
  <c r="BT100" i="1" s="1"/>
  <c r="BZ100" i="1" s="1"/>
  <c r="BG100" i="1"/>
  <c r="BF756" i="1"/>
  <c r="BR756" i="1" s="1"/>
  <c r="BX756" i="1" s="1"/>
  <c r="BJ756" i="1"/>
  <c r="BV756" i="1" s="1"/>
  <c r="CB756" i="1" s="1"/>
  <c r="BE756" i="1"/>
  <c r="BQ756" i="1" s="1"/>
  <c r="BW756" i="1" s="1"/>
  <c r="BI756" i="1"/>
  <c r="BU756" i="1" s="1"/>
  <c r="CA756" i="1" s="1"/>
  <c r="BG756" i="1"/>
  <c r="BS756" i="1" s="1"/>
  <c r="BY756" i="1" s="1"/>
  <c r="BH756" i="1"/>
  <c r="BT756" i="1" s="1"/>
  <c r="BZ756" i="1" s="1"/>
  <c r="BG110" i="1"/>
  <c r="BS110" i="1" s="1"/>
  <c r="BY110" i="1" s="1"/>
  <c r="BH110" i="1"/>
  <c r="BT110" i="1" s="1"/>
  <c r="BZ110" i="1" s="1"/>
  <c r="BI110" i="1"/>
  <c r="BU110" i="1" s="1"/>
  <c r="CA110" i="1" s="1"/>
  <c r="BF110" i="1"/>
  <c r="BR110" i="1" s="1"/>
  <c r="BX110" i="1" s="1"/>
  <c r="BJ110" i="1"/>
  <c r="BV110" i="1" s="1"/>
  <c r="CB110" i="1" s="1"/>
  <c r="BE110" i="1"/>
  <c r="BQ110" i="1" s="1"/>
  <c r="BW110" i="1" s="1"/>
  <c r="BH779" i="1"/>
  <c r="BT779" i="1" s="1"/>
  <c r="BZ779" i="1" s="1"/>
  <c r="BG779" i="1"/>
  <c r="BE779" i="1"/>
  <c r="BI779" i="1"/>
  <c r="BU779" i="1" s="1"/>
  <c r="CA779" i="1" s="1"/>
  <c r="BF779" i="1"/>
  <c r="BJ779" i="1"/>
  <c r="BV779" i="1" s="1"/>
  <c r="CB779" i="1" s="1"/>
  <c r="BF800" i="1"/>
  <c r="BJ800" i="1"/>
  <c r="BV800" i="1" s="1"/>
  <c r="CB800" i="1" s="1"/>
  <c r="BE800" i="1"/>
  <c r="BI800" i="1"/>
  <c r="BU800" i="1" s="1"/>
  <c r="CA800" i="1" s="1"/>
  <c r="BG800" i="1"/>
  <c r="BH800" i="1"/>
  <c r="BT800" i="1" s="1"/>
  <c r="BZ800" i="1" s="1"/>
  <c r="BH885" i="1"/>
  <c r="BT885" i="1" s="1"/>
  <c r="BZ885" i="1" s="1"/>
  <c r="BI885" i="1"/>
  <c r="BU885" i="1" s="1"/>
  <c r="CA885" i="1" s="1"/>
  <c r="BG885" i="1"/>
  <c r="BE885" i="1"/>
  <c r="BQ885" i="1" s="1"/>
  <c r="BW885" i="1" s="1"/>
  <c r="BJ885" i="1"/>
  <c r="BV885" i="1" s="1"/>
  <c r="CB885" i="1" s="1"/>
  <c r="BF885" i="1"/>
  <c r="BF21" i="1"/>
  <c r="BJ21" i="1"/>
  <c r="BE21" i="1"/>
  <c r="BI21" i="1"/>
  <c r="BU21" i="1" s="1"/>
  <c r="CA21" i="1" s="1"/>
  <c r="BG21" i="1"/>
  <c r="BH21" i="1"/>
  <c r="BT21" i="1" s="1"/>
  <c r="BZ21" i="1" s="1"/>
  <c r="BF679" i="1"/>
  <c r="BR679" i="1" s="1"/>
  <c r="BX679" i="1" s="1"/>
  <c r="BJ679" i="1"/>
  <c r="BV679" i="1" s="1"/>
  <c r="CB679" i="1" s="1"/>
  <c r="BG679" i="1"/>
  <c r="BS679" i="1" s="1"/>
  <c r="BY679" i="1" s="1"/>
  <c r="BI679" i="1"/>
  <c r="BU679" i="1" s="1"/>
  <c r="CA679" i="1" s="1"/>
  <c r="BH679" i="1"/>
  <c r="BT679" i="1" s="1"/>
  <c r="BZ679" i="1" s="1"/>
  <c r="BE679" i="1"/>
  <c r="BQ679" i="1" s="1"/>
  <c r="BW679" i="1" s="1"/>
  <c r="BF764" i="1"/>
  <c r="BR764" i="1" s="1"/>
  <c r="BX764" i="1" s="1"/>
  <c r="BJ764" i="1"/>
  <c r="BV764" i="1" s="1"/>
  <c r="CB764" i="1" s="1"/>
  <c r="BE764" i="1"/>
  <c r="BQ764" i="1" s="1"/>
  <c r="BW764" i="1" s="1"/>
  <c r="BI764" i="1"/>
  <c r="BU764" i="1" s="1"/>
  <c r="CA764" i="1" s="1"/>
  <c r="BG764" i="1"/>
  <c r="BS764" i="1" s="1"/>
  <c r="BY764" i="1" s="1"/>
  <c r="BH764" i="1"/>
  <c r="BT764" i="1" s="1"/>
  <c r="BZ764" i="1" s="1"/>
  <c r="BG508" i="1"/>
  <c r="BF508" i="1"/>
  <c r="BJ508" i="1"/>
  <c r="BV508" i="1" s="1"/>
  <c r="CB508" i="1" s="1"/>
  <c r="BE508" i="1"/>
  <c r="BQ508" i="1" s="1"/>
  <c r="BW508" i="1" s="1"/>
  <c r="BH508" i="1"/>
  <c r="BT508" i="1" s="1"/>
  <c r="BZ508" i="1" s="1"/>
  <c r="BI508" i="1"/>
  <c r="BU508" i="1" s="1"/>
  <c r="CA508" i="1" s="1"/>
  <c r="BH984" i="1"/>
  <c r="BT984" i="1" s="1"/>
  <c r="BZ984" i="1" s="1"/>
  <c r="BG984" i="1"/>
  <c r="BE984" i="1"/>
  <c r="BQ984" i="1" s="1"/>
  <c r="BW984" i="1" s="1"/>
  <c r="BF984" i="1"/>
  <c r="BJ984" i="1"/>
  <c r="BV984" i="1" s="1"/>
  <c r="CB984" i="1" s="1"/>
  <c r="BI984" i="1"/>
  <c r="BU984" i="1" s="1"/>
  <c r="CA984" i="1" s="1"/>
  <c r="BH946" i="1"/>
  <c r="BT946" i="1" s="1"/>
  <c r="BZ946" i="1" s="1"/>
  <c r="BG946" i="1"/>
  <c r="BJ946" i="1"/>
  <c r="BV946" i="1" s="1"/>
  <c r="CB946" i="1" s="1"/>
  <c r="BF946" i="1"/>
  <c r="BI946" i="1"/>
  <c r="BU946" i="1" s="1"/>
  <c r="CA946" i="1" s="1"/>
  <c r="BE946" i="1"/>
  <c r="BF866" i="1"/>
  <c r="BJ866" i="1"/>
  <c r="BV866" i="1" s="1"/>
  <c r="CB866" i="1" s="1"/>
  <c r="BE866" i="1"/>
  <c r="BQ866" i="1" s="1"/>
  <c r="BW866" i="1" s="1"/>
  <c r="BI866" i="1"/>
  <c r="BU866" i="1" s="1"/>
  <c r="CA866" i="1" s="1"/>
  <c r="BG866" i="1"/>
  <c r="BH866" i="1"/>
  <c r="BT866" i="1" s="1"/>
  <c r="BZ866" i="1" s="1"/>
  <c r="BF850" i="1"/>
  <c r="BR850" i="1" s="1"/>
  <c r="BX850" i="1" s="1"/>
  <c r="BJ850" i="1"/>
  <c r="BV850" i="1" s="1"/>
  <c r="CB850" i="1" s="1"/>
  <c r="BG850" i="1"/>
  <c r="BS850" i="1" s="1"/>
  <c r="BY850" i="1" s="1"/>
  <c r="BE850" i="1"/>
  <c r="BQ850" i="1" s="1"/>
  <c r="BW850" i="1" s="1"/>
  <c r="BI850" i="1"/>
  <c r="BU850" i="1" s="1"/>
  <c r="CA850" i="1" s="1"/>
  <c r="BH850" i="1"/>
  <c r="BT850" i="1" s="1"/>
  <c r="BZ850" i="1" s="1"/>
  <c r="BH722" i="1"/>
  <c r="BT722" i="1" s="1"/>
  <c r="BZ722" i="1" s="1"/>
  <c r="BE722" i="1"/>
  <c r="BI722" i="1"/>
  <c r="BU722" i="1" s="1"/>
  <c r="CA722" i="1" s="1"/>
  <c r="BG722" i="1"/>
  <c r="BJ722" i="1"/>
  <c r="BV722" i="1" s="1"/>
  <c r="CB722" i="1" s="1"/>
  <c r="BF722" i="1"/>
  <c r="BE517" i="1"/>
  <c r="BQ517" i="1" s="1"/>
  <c r="BW517" i="1" s="1"/>
  <c r="BI517" i="1"/>
  <c r="BU517" i="1" s="1"/>
  <c r="CA517" i="1" s="1"/>
  <c r="BH517" i="1"/>
  <c r="BT517" i="1" s="1"/>
  <c r="BZ517" i="1" s="1"/>
  <c r="BF517" i="1"/>
  <c r="BR517" i="1" s="1"/>
  <c r="BX517" i="1" s="1"/>
  <c r="BJ517" i="1"/>
  <c r="BV517" i="1" s="1"/>
  <c r="CB517" i="1" s="1"/>
  <c r="BG517" i="1"/>
  <c r="BS517" i="1" s="1"/>
  <c r="BY517" i="1" s="1"/>
  <c r="BG432" i="1"/>
  <c r="BS432" i="1" s="1"/>
  <c r="BY432" i="1" s="1"/>
  <c r="BF432" i="1"/>
  <c r="BR432" i="1" s="1"/>
  <c r="BX432" i="1" s="1"/>
  <c r="BJ432" i="1"/>
  <c r="BV432" i="1" s="1"/>
  <c r="CB432" i="1" s="1"/>
  <c r="BI432" i="1"/>
  <c r="BU432" i="1" s="1"/>
  <c r="CA432" i="1" s="1"/>
  <c r="BE432" i="1"/>
  <c r="BQ432" i="1" s="1"/>
  <c r="BW432" i="1" s="1"/>
  <c r="BH432" i="1"/>
  <c r="BT432" i="1" s="1"/>
  <c r="BZ432" i="1" s="1"/>
  <c r="BH661" i="1"/>
  <c r="BT661" i="1" s="1"/>
  <c r="BZ661" i="1" s="1"/>
  <c r="BE661" i="1"/>
  <c r="BQ661" i="1" s="1"/>
  <c r="BW661" i="1" s="1"/>
  <c r="BI661" i="1"/>
  <c r="BU661" i="1" s="1"/>
  <c r="CA661" i="1" s="1"/>
  <c r="BJ661" i="1"/>
  <c r="BV661" i="1" s="1"/>
  <c r="CB661" i="1" s="1"/>
  <c r="BF661" i="1"/>
  <c r="BR661" i="1" s="1"/>
  <c r="BX661" i="1" s="1"/>
  <c r="BG661" i="1"/>
  <c r="BS661" i="1" s="1"/>
  <c r="BY661" i="1" s="1"/>
  <c r="BF564" i="1"/>
  <c r="BJ564" i="1"/>
  <c r="BV564" i="1" s="1"/>
  <c r="CB564" i="1" s="1"/>
  <c r="BG564" i="1"/>
  <c r="BE564" i="1"/>
  <c r="BQ564" i="1" s="1"/>
  <c r="BW564" i="1" s="1"/>
  <c r="BI564" i="1"/>
  <c r="BU564" i="1" s="1"/>
  <c r="CA564" i="1" s="1"/>
  <c r="BH564" i="1"/>
  <c r="BT564" i="1" s="1"/>
  <c r="BZ564" i="1" s="1"/>
  <c r="BF736" i="1"/>
  <c r="BJ736" i="1"/>
  <c r="BV736" i="1" s="1"/>
  <c r="CB736" i="1" s="1"/>
  <c r="BG736" i="1"/>
  <c r="BE736" i="1"/>
  <c r="BQ736" i="1" s="1"/>
  <c r="BW736" i="1" s="1"/>
  <c r="BI736" i="1"/>
  <c r="BU736" i="1" s="1"/>
  <c r="CA736" i="1" s="1"/>
  <c r="BH736" i="1"/>
  <c r="BT736" i="1" s="1"/>
  <c r="BZ736" i="1" s="1"/>
  <c r="BH672" i="1"/>
  <c r="BT672" i="1" s="1"/>
  <c r="BZ672" i="1" s="1"/>
  <c r="BE672" i="1"/>
  <c r="BQ672" i="1" s="1"/>
  <c r="BW672" i="1" s="1"/>
  <c r="BI672" i="1"/>
  <c r="BU672" i="1" s="1"/>
  <c r="CA672" i="1" s="1"/>
  <c r="BG672" i="1"/>
  <c r="BS672" i="1" s="1"/>
  <c r="BY672" i="1" s="1"/>
  <c r="BJ672" i="1"/>
  <c r="BV672" i="1" s="1"/>
  <c r="CB672" i="1" s="1"/>
  <c r="BF672" i="1"/>
  <c r="BR672" i="1" s="1"/>
  <c r="BX672" i="1" s="1"/>
  <c r="BE351" i="1"/>
  <c r="BI351" i="1"/>
  <c r="BU351" i="1" s="1"/>
  <c r="CA351" i="1" s="1"/>
  <c r="BF351" i="1"/>
  <c r="BJ351" i="1"/>
  <c r="BV351" i="1" s="1"/>
  <c r="CB351" i="1" s="1"/>
  <c r="BG351" i="1"/>
  <c r="BH351" i="1"/>
  <c r="BT351" i="1" s="1"/>
  <c r="BZ351" i="1" s="1"/>
  <c r="BF555" i="1"/>
  <c r="BJ555" i="1"/>
  <c r="BV555" i="1" s="1"/>
  <c r="CB555" i="1" s="1"/>
  <c r="BE555" i="1"/>
  <c r="BQ555" i="1" s="1"/>
  <c r="BW555" i="1" s="1"/>
  <c r="BG555" i="1"/>
  <c r="BI555" i="1"/>
  <c r="BU555" i="1" s="1"/>
  <c r="CA555" i="1" s="1"/>
  <c r="BH555" i="1"/>
  <c r="BT555" i="1" s="1"/>
  <c r="BZ555" i="1" s="1"/>
  <c r="BE377" i="1"/>
  <c r="BQ377" i="1" s="1"/>
  <c r="BW377" i="1" s="1"/>
  <c r="BI377" i="1"/>
  <c r="BU377" i="1" s="1"/>
  <c r="CA377" i="1" s="1"/>
  <c r="BF377" i="1"/>
  <c r="BJ377" i="1"/>
  <c r="BV377" i="1" s="1"/>
  <c r="CB377" i="1" s="1"/>
  <c r="BG377" i="1"/>
  <c r="BH377" i="1"/>
  <c r="BT377" i="1" s="1"/>
  <c r="BZ377" i="1" s="1"/>
  <c r="BG355" i="1"/>
  <c r="BH355" i="1"/>
  <c r="BT355" i="1" s="1"/>
  <c r="BZ355" i="1" s="1"/>
  <c r="BI355" i="1"/>
  <c r="BU355" i="1" s="1"/>
  <c r="CA355" i="1" s="1"/>
  <c r="BF355" i="1"/>
  <c r="BJ355" i="1"/>
  <c r="BV355" i="1" s="1"/>
  <c r="CB355" i="1" s="1"/>
  <c r="BE355" i="1"/>
  <c r="BE138" i="1"/>
  <c r="BQ138" i="1" s="1"/>
  <c r="BW138" i="1" s="1"/>
  <c r="BI138" i="1"/>
  <c r="BU138" i="1" s="1"/>
  <c r="CA138" i="1" s="1"/>
  <c r="BF138" i="1"/>
  <c r="BR138" i="1" s="1"/>
  <c r="BX138" i="1" s="1"/>
  <c r="BJ138" i="1"/>
  <c r="BV138" i="1" s="1"/>
  <c r="CB138" i="1" s="1"/>
  <c r="BH138" i="1"/>
  <c r="BT138" i="1" s="1"/>
  <c r="BZ138" i="1" s="1"/>
  <c r="BG138" i="1"/>
  <c r="BS138" i="1" s="1"/>
  <c r="BY138" i="1" s="1"/>
  <c r="BE118" i="1"/>
  <c r="BQ118" i="1" s="1"/>
  <c r="BW118" i="1" s="1"/>
  <c r="BI118" i="1"/>
  <c r="BU118" i="1" s="1"/>
  <c r="CA118" i="1" s="1"/>
  <c r="BF118" i="1"/>
  <c r="BR118" i="1" s="1"/>
  <c r="BX118" i="1" s="1"/>
  <c r="BJ118" i="1"/>
  <c r="BV118" i="1" s="1"/>
  <c r="CB118" i="1" s="1"/>
  <c r="BG118" i="1"/>
  <c r="BS118" i="1" s="1"/>
  <c r="BY118" i="1" s="1"/>
  <c r="BH118" i="1"/>
  <c r="BT118" i="1" s="1"/>
  <c r="BZ118" i="1" s="1"/>
  <c r="BG54" i="1"/>
  <c r="BH54" i="1"/>
  <c r="BT54" i="1" s="1"/>
  <c r="BZ54" i="1" s="1"/>
  <c r="BI54" i="1"/>
  <c r="BU54" i="1" s="1"/>
  <c r="CA54" i="1" s="1"/>
  <c r="BF54" i="1"/>
  <c r="BE54" i="1"/>
  <c r="BJ54" i="1"/>
  <c r="BV54" i="1" s="1"/>
  <c r="CB54" i="1" s="1"/>
  <c r="BE385" i="1"/>
  <c r="BQ385" i="1" s="1"/>
  <c r="BW385" i="1" s="1"/>
  <c r="BI385" i="1"/>
  <c r="BU385" i="1" s="1"/>
  <c r="CA385" i="1" s="1"/>
  <c r="BF385" i="1"/>
  <c r="BJ385" i="1"/>
  <c r="BV385" i="1" s="1"/>
  <c r="CB385" i="1" s="1"/>
  <c r="BH385" i="1"/>
  <c r="BT385" i="1" s="1"/>
  <c r="BZ385" i="1" s="1"/>
  <c r="BG385" i="1"/>
  <c r="BG363" i="1"/>
  <c r="BH363" i="1"/>
  <c r="BT363" i="1" s="1"/>
  <c r="BZ363" i="1" s="1"/>
  <c r="BE363" i="1"/>
  <c r="BJ363" i="1"/>
  <c r="BV363" i="1" s="1"/>
  <c r="CB363" i="1" s="1"/>
  <c r="BF363" i="1"/>
  <c r="BI363" i="1"/>
  <c r="BU363" i="1" s="1"/>
  <c r="CA363" i="1" s="1"/>
  <c r="BG299" i="1"/>
  <c r="BS299" i="1" s="1"/>
  <c r="BY299" i="1" s="1"/>
  <c r="BH299" i="1"/>
  <c r="BT299" i="1" s="1"/>
  <c r="BZ299" i="1" s="1"/>
  <c r="BI299" i="1"/>
  <c r="BU299" i="1" s="1"/>
  <c r="CA299" i="1" s="1"/>
  <c r="BF299" i="1"/>
  <c r="BR299" i="1" s="1"/>
  <c r="BX299" i="1" s="1"/>
  <c r="BE299" i="1"/>
  <c r="BQ299" i="1" s="1"/>
  <c r="BW299" i="1" s="1"/>
  <c r="BJ299" i="1"/>
  <c r="BV299" i="1" s="1"/>
  <c r="CB299" i="1" s="1"/>
  <c r="BE175" i="1"/>
  <c r="BQ175" i="1" s="1"/>
  <c r="BW175" i="1" s="1"/>
  <c r="BI175" i="1"/>
  <c r="BU175" i="1" s="1"/>
  <c r="CA175" i="1" s="1"/>
  <c r="BF175" i="1"/>
  <c r="BR175" i="1" s="1"/>
  <c r="BX175" i="1" s="1"/>
  <c r="BJ175" i="1"/>
  <c r="BV175" i="1" s="1"/>
  <c r="CB175" i="1" s="1"/>
  <c r="BG175" i="1"/>
  <c r="BS175" i="1" s="1"/>
  <c r="BY175" i="1" s="1"/>
  <c r="BH175" i="1"/>
  <c r="BT175" i="1" s="1"/>
  <c r="BZ175" i="1" s="1"/>
  <c r="BG159" i="1"/>
  <c r="BS159" i="1" s="1"/>
  <c r="BY159" i="1" s="1"/>
  <c r="BH159" i="1"/>
  <c r="BT159" i="1" s="1"/>
  <c r="BZ159" i="1" s="1"/>
  <c r="BE159" i="1"/>
  <c r="BQ159" i="1" s="1"/>
  <c r="BW159" i="1" s="1"/>
  <c r="BJ159" i="1"/>
  <c r="BV159" i="1" s="1"/>
  <c r="CB159" i="1" s="1"/>
  <c r="BI159" i="1"/>
  <c r="BU159" i="1" s="1"/>
  <c r="CA159" i="1" s="1"/>
  <c r="BF159" i="1"/>
  <c r="BR159" i="1" s="1"/>
  <c r="BX159" i="1" s="1"/>
  <c r="BG143" i="1"/>
  <c r="BS143" i="1" s="1"/>
  <c r="BY143" i="1" s="1"/>
  <c r="BH143" i="1"/>
  <c r="BT143" i="1" s="1"/>
  <c r="BZ143" i="1" s="1"/>
  <c r="BE143" i="1"/>
  <c r="BQ143" i="1" s="1"/>
  <c r="BW143" i="1" s="1"/>
  <c r="BJ143" i="1"/>
  <c r="BV143" i="1" s="1"/>
  <c r="CB143" i="1" s="1"/>
  <c r="BF143" i="1"/>
  <c r="BR143" i="1" s="1"/>
  <c r="BX143" i="1" s="1"/>
  <c r="BI143" i="1"/>
  <c r="BU143" i="1" s="1"/>
  <c r="CA143" i="1" s="1"/>
  <c r="BG125" i="1"/>
  <c r="BS125" i="1" s="1"/>
  <c r="BY125" i="1" s="1"/>
  <c r="BH125" i="1"/>
  <c r="BT125" i="1" s="1"/>
  <c r="BZ125" i="1" s="1"/>
  <c r="BE125" i="1"/>
  <c r="BQ125" i="1" s="1"/>
  <c r="BW125" i="1" s="1"/>
  <c r="BJ125" i="1"/>
  <c r="BV125" i="1" s="1"/>
  <c r="CB125" i="1" s="1"/>
  <c r="BF125" i="1"/>
  <c r="BR125" i="1" s="1"/>
  <c r="BX125" i="1" s="1"/>
  <c r="BI125" i="1"/>
  <c r="BU125" i="1" s="1"/>
  <c r="CA125" i="1" s="1"/>
  <c r="BE77" i="1"/>
  <c r="BI77" i="1"/>
  <c r="BU77" i="1" s="1"/>
  <c r="CA77" i="1" s="1"/>
  <c r="BF77" i="1"/>
  <c r="BJ77" i="1"/>
  <c r="BV77" i="1" s="1"/>
  <c r="CB77" i="1" s="1"/>
  <c r="BH77" i="1"/>
  <c r="BT77" i="1" s="1"/>
  <c r="BZ77" i="1" s="1"/>
  <c r="BG77" i="1"/>
  <c r="BG304" i="1"/>
  <c r="BS304" i="1" s="1"/>
  <c r="BY304" i="1" s="1"/>
  <c r="BH304" i="1"/>
  <c r="BT304" i="1" s="1"/>
  <c r="BZ304" i="1" s="1"/>
  <c r="BE304" i="1"/>
  <c r="BQ304" i="1" s="1"/>
  <c r="BW304" i="1" s="1"/>
  <c r="BJ304" i="1"/>
  <c r="BV304" i="1" s="1"/>
  <c r="CB304" i="1" s="1"/>
  <c r="BF304" i="1"/>
  <c r="BR304" i="1" s="1"/>
  <c r="BX304" i="1" s="1"/>
  <c r="BI304" i="1"/>
  <c r="BU304" i="1" s="1"/>
  <c r="CA304" i="1" s="1"/>
  <c r="BE128" i="1"/>
  <c r="BQ128" i="1" s="1"/>
  <c r="BW128" i="1" s="1"/>
  <c r="BI128" i="1"/>
  <c r="BU128" i="1" s="1"/>
  <c r="CA128" i="1" s="1"/>
  <c r="BF128" i="1"/>
  <c r="BR128" i="1" s="1"/>
  <c r="BX128" i="1" s="1"/>
  <c r="BJ128" i="1"/>
  <c r="BV128" i="1" s="1"/>
  <c r="CB128" i="1" s="1"/>
  <c r="BG128" i="1"/>
  <c r="BS128" i="1" s="1"/>
  <c r="BY128" i="1" s="1"/>
  <c r="BH128" i="1"/>
  <c r="BT128" i="1" s="1"/>
  <c r="BZ128" i="1" s="1"/>
  <c r="BE112" i="1"/>
  <c r="BQ112" i="1" s="1"/>
  <c r="BW112" i="1" s="1"/>
  <c r="BI112" i="1"/>
  <c r="BU112" i="1" s="1"/>
  <c r="CA112" i="1" s="1"/>
  <c r="BF112" i="1"/>
  <c r="BR112" i="1" s="1"/>
  <c r="BX112" i="1" s="1"/>
  <c r="BJ112" i="1"/>
  <c r="BV112" i="1" s="1"/>
  <c r="CB112" i="1" s="1"/>
  <c r="BH112" i="1"/>
  <c r="BT112" i="1" s="1"/>
  <c r="BZ112" i="1" s="1"/>
  <c r="BG112" i="1"/>
  <c r="BS112" i="1" s="1"/>
  <c r="BY112" i="1" s="1"/>
  <c r="BE48" i="1"/>
  <c r="BI48" i="1"/>
  <c r="BU48" i="1" s="1"/>
  <c r="CA48" i="1" s="1"/>
  <c r="BF48" i="1"/>
  <c r="BJ48" i="1"/>
  <c r="BV48" i="1" s="1"/>
  <c r="CB48" i="1" s="1"/>
  <c r="BG48" i="1"/>
  <c r="BH48" i="1"/>
  <c r="BT48" i="1" s="1"/>
  <c r="BZ48" i="1" s="1"/>
  <c r="BF772" i="1"/>
  <c r="BJ772" i="1"/>
  <c r="BV772" i="1" s="1"/>
  <c r="CB772" i="1" s="1"/>
  <c r="BE772" i="1"/>
  <c r="BI772" i="1"/>
  <c r="BU772" i="1" s="1"/>
  <c r="CA772" i="1" s="1"/>
  <c r="BG772" i="1"/>
  <c r="BH772" i="1"/>
  <c r="BT772" i="1" s="1"/>
  <c r="BZ772" i="1" s="1"/>
  <c r="BH751" i="1"/>
  <c r="BT751" i="1" s="1"/>
  <c r="BZ751" i="1" s="1"/>
  <c r="BG751" i="1"/>
  <c r="BE751" i="1"/>
  <c r="BQ751" i="1" s="1"/>
  <c r="BW751" i="1" s="1"/>
  <c r="BI751" i="1"/>
  <c r="BU751" i="1" s="1"/>
  <c r="CA751" i="1" s="1"/>
  <c r="BF751" i="1"/>
  <c r="BJ751" i="1"/>
  <c r="BV751" i="1" s="1"/>
  <c r="CB751" i="1" s="1"/>
  <c r="BF703" i="1"/>
  <c r="BJ703" i="1"/>
  <c r="BV703" i="1" s="1"/>
  <c r="CB703" i="1" s="1"/>
  <c r="BG703" i="1"/>
  <c r="BI703" i="1"/>
  <c r="BU703" i="1" s="1"/>
  <c r="CA703" i="1" s="1"/>
  <c r="BE703" i="1"/>
  <c r="BQ703" i="1" s="1"/>
  <c r="BW703" i="1" s="1"/>
  <c r="BH703" i="1"/>
  <c r="BT703" i="1" s="1"/>
  <c r="BZ703" i="1" s="1"/>
  <c r="CA809" i="1"/>
  <c r="BW720" i="1"/>
  <c r="CA720" i="1"/>
  <c r="BW716" i="1"/>
  <c r="CB684" i="1"/>
  <c r="BX684" i="1"/>
  <c r="BY683" i="1"/>
  <c r="BZ669" i="1"/>
  <c r="BX668" i="1"/>
  <c r="CB668" i="1"/>
  <c r="BX619" i="1"/>
  <c r="BZ618" i="1"/>
  <c r="BZ560" i="1"/>
  <c r="BX445" i="1"/>
  <c r="CB445" i="1"/>
  <c r="BZ444" i="1"/>
  <c r="BY443" i="1"/>
  <c r="BZ442" i="1"/>
  <c r="BX429" i="1"/>
  <c r="CB429" i="1"/>
  <c r="BZ428" i="1"/>
  <c r="BX427" i="1"/>
  <c r="CB427" i="1"/>
  <c r="BZ426" i="1"/>
  <c r="BZ316" i="1"/>
  <c r="BY315" i="1"/>
  <c r="CB314" i="1"/>
  <c r="BX314" i="1"/>
  <c r="BW288" i="1"/>
  <c r="CA288" i="1"/>
  <c r="BY287" i="1"/>
  <c r="BW286" i="1"/>
  <c r="CA286" i="1"/>
  <c r="BW726" i="1"/>
  <c r="CA726" i="1"/>
  <c r="BY725" i="1"/>
  <c r="BZ712" i="1"/>
  <c r="CB711" i="1"/>
  <c r="BX711" i="1"/>
  <c r="BW704" i="1"/>
  <c r="BX676" i="1"/>
  <c r="BW674" i="1"/>
  <c r="CA674" i="1"/>
  <c r="BZ673" i="1"/>
  <c r="BY598" i="1"/>
  <c r="BX597" i="1"/>
  <c r="CB597" i="1"/>
  <c r="CB596" i="1"/>
  <c r="BX596" i="1"/>
  <c r="BW818" i="1"/>
  <c r="BZ769" i="1"/>
  <c r="BX982" i="1"/>
  <c r="CB982" i="1"/>
  <c r="BY981" i="1"/>
  <c r="BY773" i="1"/>
  <c r="BW700" i="1"/>
  <c r="CA700" i="1"/>
  <c r="BY699" i="1"/>
  <c r="BZ574" i="1"/>
  <c r="CA573" i="1"/>
  <c r="BW300" i="1"/>
  <c r="CA300" i="1"/>
  <c r="CB225" i="1"/>
  <c r="BX225" i="1"/>
  <c r="BE204" i="1"/>
  <c r="BQ204" i="1" s="1"/>
  <c r="BW204" i="1" s="1"/>
  <c r="BI204" i="1"/>
  <c r="BU204" i="1" s="1"/>
  <c r="CA204" i="1" s="1"/>
  <c r="BF204" i="1"/>
  <c r="BJ204" i="1"/>
  <c r="BV204" i="1" s="1"/>
  <c r="CB204" i="1" s="1"/>
  <c r="BH204" i="1"/>
  <c r="BT204" i="1" s="1"/>
  <c r="BZ204" i="1" s="1"/>
  <c r="BG204" i="1"/>
  <c r="BE301" i="1"/>
  <c r="BI301" i="1"/>
  <c r="BU301" i="1" s="1"/>
  <c r="CA301" i="1" s="1"/>
  <c r="BF301" i="1"/>
  <c r="BJ301" i="1"/>
  <c r="BV301" i="1" s="1"/>
  <c r="CB301" i="1" s="1"/>
  <c r="BH301" i="1"/>
  <c r="BT301" i="1" s="1"/>
  <c r="BZ301" i="1" s="1"/>
  <c r="BG301" i="1"/>
  <c r="BG273" i="1"/>
  <c r="BH273" i="1"/>
  <c r="BT273" i="1" s="1"/>
  <c r="BZ273" i="1" s="1"/>
  <c r="BF273" i="1"/>
  <c r="BJ273" i="1"/>
  <c r="BV273" i="1" s="1"/>
  <c r="CB273" i="1" s="1"/>
  <c r="BE273" i="1"/>
  <c r="BI273" i="1"/>
  <c r="BU273" i="1" s="1"/>
  <c r="CA273" i="1" s="1"/>
  <c r="BE82" i="1"/>
  <c r="BQ82" i="1" s="1"/>
  <c r="BW82" i="1" s="1"/>
  <c r="BI82" i="1"/>
  <c r="BU82" i="1" s="1"/>
  <c r="CA82" i="1" s="1"/>
  <c r="BF82" i="1"/>
  <c r="BR82" i="1" s="1"/>
  <c r="BX82" i="1" s="1"/>
  <c r="BJ82" i="1"/>
  <c r="BV82" i="1" s="1"/>
  <c r="CB82" i="1" s="1"/>
  <c r="BH82" i="1"/>
  <c r="BT82" i="1" s="1"/>
  <c r="BZ82" i="1" s="1"/>
  <c r="BG82" i="1"/>
  <c r="BS82" i="1" s="1"/>
  <c r="BY82" i="1" s="1"/>
  <c r="BE219" i="1"/>
  <c r="BQ219" i="1" s="1"/>
  <c r="BW219" i="1" s="1"/>
  <c r="BI219" i="1"/>
  <c r="BU219" i="1" s="1"/>
  <c r="CA219" i="1" s="1"/>
  <c r="BF219" i="1"/>
  <c r="BJ219" i="1"/>
  <c r="BV219" i="1" s="1"/>
  <c r="CB219" i="1" s="1"/>
  <c r="BH219" i="1"/>
  <c r="BT219" i="1" s="1"/>
  <c r="BZ219" i="1" s="1"/>
  <c r="BG219" i="1"/>
  <c r="BG107" i="1"/>
  <c r="BH107" i="1"/>
  <c r="BT107" i="1" s="1"/>
  <c r="BZ107" i="1" s="1"/>
  <c r="BF107" i="1"/>
  <c r="BJ107" i="1"/>
  <c r="BV107" i="1" s="1"/>
  <c r="CB107" i="1" s="1"/>
  <c r="BI107" i="1"/>
  <c r="BU107" i="1" s="1"/>
  <c r="CA107" i="1" s="1"/>
  <c r="BE107" i="1"/>
  <c r="BG121" i="1"/>
  <c r="BH121" i="1"/>
  <c r="BT121" i="1" s="1"/>
  <c r="BZ121" i="1" s="1"/>
  <c r="BF121" i="1"/>
  <c r="BJ121" i="1"/>
  <c r="BV121" i="1" s="1"/>
  <c r="CB121" i="1" s="1"/>
  <c r="BI121" i="1"/>
  <c r="BU121" i="1" s="1"/>
  <c r="CA121" i="1" s="1"/>
  <c r="BE121" i="1"/>
  <c r="BG156" i="1"/>
  <c r="BH156" i="1"/>
  <c r="BT156" i="1" s="1"/>
  <c r="BZ156" i="1" s="1"/>
  <c r="BF156" i="1"/>
  <c r="BJ156" i="1"/>
  <c r="BV156" i="1" s="1"/>
  <c r="CB156" i="1" s="1"/>
  <c r="BE156" i="1"/>
  <c r="BQ156" i="1" s="1"/>
  <c r="BW156" i="1" s="1"/>
  <c r="BI156" i="1"/>
  <c r="BU156" i="1" s="1"/>
  <c r="CA156" i="1" s="1"/>
  <c r="BE140" i="1"/>
  <c r="BQ140" i="1" s="1"/>
  <c r="BW140" i="1" s="1"/>
  <c r="BI140" i="1"/>
  <c r="BU140" i="1" s="1"/>
  <c r="CA140" i="1" s="1"/>
  <c r="BF140" i="1"/>
  <c r="BR140" i="1" s="1"/>
  <c r="BX140" i="1" s="1"/>
  <c r="BJ140" i="1"/>
  <c r="BV140" i="1" s="1"/>
  <c r="CB140" i="1" s="1"/>
  <c r="BH140" i="1"/>
  <c r="BT140" i="1" s="1"/>
  <c r="BZ140" i="1" s="1"/>
  <c r="BG140" i="1"/>
  <c r="BS140" i="1" s="1"/>
  <c r="BY140" i="1" s="1"/>
  <c r="BD140" i="1"/>
  <c r="BE255" i="1"/>
  <c r="BI255" i="1"/>
  <c r="BU255" i="1" s="1"/>
  <c r="CA255" i="1" s="1"/>
  <c r="BF255" i="1"/>
  <c r="BJ255" i="1"/>
  <c r="BV255" i="1" s="1"/>
  <c r="CB255" i="1" s="1"/>
  <c r="BH255" i="1"/>
  <c r="BT255" i="1" s="1"/>
  <c r="BZ255" i="1" s="1"/>
  <c r="BG255" i="1"/>
  <c r="BE265" i="1"/>
  <c r="BQ265" i="1" s="1"/>
  <c r="BW265" i="1" s="1"/>
  <c r="BI265" i="1"/>
  <c r="BU265" i="1" s="1"/>
  <c r="CA265" i="1" s="1"/>
  <c r="BF265" i="1"/>
  <c r="BR265" i="1" s="1"/>
  <c r="BX265" i="1" s="1"/>
  <c r="BJ265" i="1"/>
  <c r="BV265" i="1" s="1"/>
  <c r="CB265" i="1" s="1"/>
  <c r="BH265" i="1"/>
  <c r="BT265" i="1" s="1"/>
  <c r="BZ265" i="1" s="1"/>
  <c r="BG265" i="1"/>
  <c r="BS265" i="1" s="1"/>
  <c r="BY265" i="1" s="1"/>
  <c r="BD265" i="1"/>
  <c r="BD82" i="1"/>
  <c r="BE26" i="1"/>
  <c r="BI26" i="1"/>
  <c r="BU26" i="1" s="1"/>
  <c r="CA26" i="1" s="1"/>
  <c r="BD26" i="1"/>
  <c r="BF26" i="1"/>
  <c r="BJ26" i="1"/>
  <c r="BG26" i="1"/>
  <c r="BH26" i="1"/>
  <c r="BT26" i="1" s="1"/>
  <c r="BZ26" i="1" s="1"/>
  <c r="BH18" i="1"/>
  <c r="BE18" i="1"/>
  <c r="BI18" i="1"/>
  <c r="BJ18" i="1"/>
  <c r="BF18" i="1"/>
  <c r="BG18" i="1"/>
  <c r="BE243" i="1"/>
  <c r="BI243" i="1"/>
  <c r="BU243" i="1" s="1"/>
  <c r="CA243" i="1" s="1"/>
  <c r="BF243" i="1"/>
  <c r="BJ243" i="1"/>
  <c r="BV243" i="1" s="1"/>
  <c r="CB243" i="1" s="1"/>
  <c r="BH243" i="1"/>
  <c r="BT243" i="1" s="1"/>
  <c r="BZ243" i="1" s="1"/>
  <c r="BG243" i="1"/>
  <c r="BE251" i="1"/>
  <c r="BI251" i="1"/>
  <c r="BU251" i="1" s="1"/>
  <c r="CA251" i="1" s="1"/>
  <c r="BF251" i="1"/>
  <c r="BJ251" i="1"/>
  <c r="BV251" i="1" s="1"/>
  <c r="CB251" i="1" s="1"/>
  <c r="BH251" i="1"/>
  <c r="BT251" i="1" s="1"/>
  <c r="BZ251" i="1" s="1"/>
  <c r="BG251" i="1"/>
  <c r="BE235" i="1"/>
  <c r="BQ235" i="1" s="1"/>
  <c r="BW235" i="1" s="1"/>
  <c r="BI235" i="1"/>
  <c r="BU235" i="1" s="1"/>
  <c r="CA235" i="1" s="1"/>
  <c r="BF235" i="1"/>
  <c r="BR235" i="1" s="1"/>
  <c r="BX235" i="1" s="1"/>
  <c r="BJ235" i="1"/>
  <c r="BV235" i="1" s="1"/>
  <c r="CB235" i="1" s="1"/>
  <c r="BH235" i="1"/>
  <c r="BT235" i="1" s="1"/>
  <c r="BZ235" i="1" s="1"/>
  <c r="BG235" i="1"/>
  <c r="BS235" i="1" s="1"/>
  <c r="BY235" i="1" s="1"/>
  <c r="BD235" i="1"/>
  <c r="BE91" i="1"/>
  <c r="BI91" i="1"/>
  <c r="BU91" i="1" s="1"/>
  <c r="CA91" i="1" s="1"/>
  <c r="BF91" i="1"/>
  <c r="BJ91" i="1"/>
  <c r="BV91" i="1" s="1"/>
  <c r="CB91" i="1" s="1"/>
  <c r="BH91" i="1"/>
  <c r="BT91" i="1" s="1"/>
  <c r="BZ91" i="1" s="1"/>
  <c r="BG91" i="1"/>
  <c r="BG277" i="1"/>
  <c r="BH277" i="1"/>
  <c r="BT277" i="1" s="1"/>
  <c r="BZ277" i="1" s="1"/>
  <c r="BF277" i="1"/>
  <c r="BJ277" i="1"/>
  <c r="BV277" i="1" s="1"/>
  <c r="CB277" i="1" s="1"/>
  <c r="BE277" i="1"/>
  <c r="BI277" i="1"/>
  <c r="BU277" i="1" s="1"/>
  <c r="CA277" i="1" s="1"/>
  <c r="BG293" i="1"/>
  <c r="BH293" i="1"/>
  <c r="BT293" i="1" s="1"/>
  <c r="BZ293" i="1" s="1"/>
  <c r="BF293" i="1"/>
  <c r="BJ293" i="1"/>
  <c r="BV293" i="1" s="1"/>
  <c r="CB293" i="1" s="1"/>
  <c r="BE293" i="1"/>
  <c r="BI293" i="1"/>
  <c r="BU293" i="1" s="1"/>
  <c r="CA293" i="1" s="1"/>
  <c r="BE325" i="1"/>
  <c r="BQ325" i="1" s="1"/>
  <c r="BW325" i="1" s="1"/>
  <c r="BI325" i="1"/>
  <c r="BU325" i="1" s="1"/>
  <c r="CA325" i="1" s="1"/>
  <c r="BF325" i="1"/>
  <c r="BR325" i="1" s="1"/>
  <c r="BX325" i="1" s="1"/>
  <c r="BJ325" i="1"/>
  <c r="BV325" i="1" s="1"/>
  <c r="CB325" i="1" s="1"/>
  <c r="BH325" i="1"/>
  <c r="BT325" i="1" s="1"/>
  <c r="BZ325" i="1" s="1"/>
  <c r="BG325" i="1"/>
  <c r="BS325" i="1" s="1"/>
  <c r="BY325" i="1" s="1"/>
  <c r="BE309" i="1"/>
  <c r="BQ309" i="1" s="1"/>
  <c r="BW309" i="1" s="1"/>
  <c r="BI309" i="1"/>
  <c r="BU309" i="1" s="1"/>
  <c r="CA309" i="1" s="1"/>
  <c r="BF309" i="1"/>
  <c r="BR309" i="1" s="1"/>
  <c r="BX309" i="1" s="1"/>
  <c r="BJ309" i="1"/>
  <c r="BV309" i="1" s="1"/>
  <c r="CB309" i="1" s="1"/>
  <c r="BH309" i="1"/>
  <c r="BT309" i="1" s="1"/>
  <c r="BZ309" i="1" s="1"/>
  <c r="BG309" i="1"/>
  <c r="BS309" i="1" s="1"/>
  <c r="BY309" i="1" s="1"/>
  <c r="BG281" i="1"/>
  <c r="BH281" i="1"/>
  <c r="BT281" i="1" s="1"/>
  <c r="BZ281" i="1" s="1"/>
  <c r="BF281" i="1"/>
  <c r="BJ281" i="1"/>
  <c r="BV281" i="1" s="1"/>
  <c r="CB281" i="1" s="1"/>
  <c r="BE281" i="1"/>
  <c r="BI281" i="1"/>
  <c r="BU281" i="1" s="1"/>
  <c r="CA281" i="1" s="1"/>
  <c r="BE259" i="1"/>
  <c r="BQ259" i="1" s="1"/>
  <c r="BW259" i="1" s="1"/>
  <c r="BI259" i="1"/>
  <c r="BU259" i="1" s="1"/>
  <c r="CA259" i="1" s="1"/>
  <c r="BF259" i="1"/>
  <c r="BR259" i="1" s="1"/>
  <c r="BX259" i="1" s="1"/>
  <c r="BJ259" i="1"/>
  <c r="BV259" i="1" s="1"/>
  <c r="CB259" i="1" s="1"/>
  <c r="BH259" i="1"/>
  <c r="BT259" i="1" s="1"/>
  <c r="BZ259" i="1" s="1"/>
  <c r="BG259" i="1"/>
  <c r="BS259" i="1" s="1"/>
  <c r="BY259" i="1" s="1"/>
  <c r="BE317" i="1"/>
  <c r="BQ317" i="1" s="1"/>
  <c r="BW317" i="1" s="1"/>
  <c r="BI317" i="1"/>
  <c r="BU317" i="1" s="1"/>
  <c r="CA317" i="1" s="1"/>
  <c r="BF317" i="1"/>
  <c r="BR317" i="1" s="1"/>
  <c r="BX317" i="1" s="1"/>
  <c r="BJ317" i="1"/>
  <c r="BV317" i="1" s="1"/>
  <c r="CB317" i="1" s="1"/>
  <c r="BH317" i="1"/>
  <c r="BT317" i="1" s="1"/>
  <c r="BZ317" i="1" s="1"/>
  <c r="BG317" i="1"/>
  <c r="BS317" i="1" s="1"/>
  <c r="BY317" i="1" s="1"/>
  <c r="BG289" i="1"/>
  <c r="BH289" i="1"/>
  <c r="BT289" i="1" s="1"/>
  <c r="BZ289" i="1" s="1"/>
  <c r="BF289" i="1"/>
  <c r="BJ289" i="1"/>
  <c r="BV289" i="1" s="1"/>
  <c r="CB289" i="1" s="1"/>
  <c r="BE289" i="1"/>
  <c r="BI289" i="1"/>
  <c r="BU289" i="1" s="1"/>
  <c r="CA289" i="1" s="1"/>
  <c r="BE231" i="1"/>
  <c r="BI231" i="1"/>
  <c r="BU231" i="1" s="1"/>
  <c r="CA231" i="1" s="1"/>
  <c r="BF231" i="1"/>
  <c r="BJ231" i="1"/>
  <c r="BV231" i="1" s="1"/>
  <c r="CB231" i="1" s="1"/>
  <c r="BH231" i="1"/>
  <c r="BT231" i="1" s="1"/>
  <c r="BZ231" i="1" s="1"/>
  <c r="BG231" i="1"/>
  <c r="BE215" i="1"/>
  <c r="BQ215" i="1" s="1"/>
  <c r="BW215" i="1" s="1"/>
  <c r="BI215" i="1"/>
  <c r="BU215" i="1" s="1"/>
  <c r="CA215" i="1" s="1"/>
  <c r="BF215" i="1"/>
  <c r="BJ215" i="1"/>
  <c r="BV215" i="1" s="1"/>
  <c r="CB215" i="1" s="1"/>
  <c r="BH215" i="1"/>
  <c r="BT215" i="1" s="1"/>
  <c r="BZ215" i="1" s="1"/>
  <c r="BG215" i="1"/>
  <c r="BG165" i="1"/>
  <c r="BH165" i="1"/>
  <c r="BT165" i="1" s="1"/>
  <c r="BZ165" i="1" s="1"/>
  <c r="BF165" i="1"/>
  <c r="BJ165" i="1"/>
  <c r="BV165" i="1" s="1"/>
  <c r="CB165" i="1" s="1"/>
  <c r="BE165" i="1"/>
  <c r="BQ165" i="1" s="1"/>
  <c r="BW165" i="1" s="1"/>
  <c r="BI165" i="1"/>
  <c r="BU165" i="1" s="1"/>
  <c r="CA165" i="1" s="1"/>
  <c r="BG149" i="1"/>
  <c r="BS149" i="1" s="1"/>
  <c r="BY149" i="1" s="1"/>
  <c r="BH149" i="1"/>
  <c r="BT149" i="1" s="1"/>
  <c r="BZ149" i="1" s="1"/>
  <c r="BF149" i="1"/>
  <c r="BR149" i="1" s="1"/>
  <c r="BX149" i="1" s="1"/>
  <c r="BJ149" i="1"/>
  <c r="BV149" i="1" s="1"/>
  <c r="CB149" i="1" s="1"/>
  <c r="BE149" i="1"/>
  <c r="BQ149" i="1" s="1"/>
  <c r="BW149" i="1" s="1"/>
  <c r="BI149" i="1"/>
  <c r="BU149" i="1" s="1"/>
  <c r="CA149" i="1" s="1"/>
  <c r="BE200" i="1"/>
  <c r="BQ200" i="1" s="1"/>
  <c r="BW200" i="1" s="1"/>
  <c r="BI200" i="1"/>
  <c r="BU200" i="1" s="1"/>
  <c r="CA200" i="1" s="1"/>
  <c r="BF200" i="1"/>
  <c r="BJ200" i="1"/>
  <c r="BV200" i="1" s="1"/>
  <c r="CB200" i="1" s="1"/>
  <c r="BH200" i="1"/>
  <c r="BT200" i="1" s="1"/>
  <c r="BZ200" i="1" s="1"/>
  <c r="BG200" i="1"/>
  <c r="BG339" i="1"/>
  <c r="BS339" i="1" s="1"/>
  <c r="BY339" i="1" s="1"/>
  <c r="BH339" i="1"/>
  <c r="BT339" i="1" s="1"/>
  <c r="BZ339" i="1" s="1"/>
  <c r="BE339" i="1"/>
  <c r="BQ339" i="1" s="1"/>
  <c r="BW339" i="1" s="1"/>
  <c r="BI339" i="1"/>
  <c r="BU339" i="1" s="1"/>
  <c r="CA339" i="1" s="1"/>
  <c r="BF339" i="1"/>
  <c r="BR339" i="1" s="1"/>
  <c r="BX339" i="1" s="1"/>
  <c r="BJ339" i="1"/>
  <c r="BV339" i="1" s="1"/>
  <c r="CB339" i="1" s="1"/>
  <c r="BG318" i="1"/>
  <c r="BS318" i="1" s="1"/>
  <c r="BY318" i="1" s="1"/>
  <c r="BH318" i="1"/>
  <c r="BT318" i="1" s="1"/>
  <c r="BZ318" i="1" s="1"/>
  <c r="BF318" i="1"/>
  <c r="BR318" i="1" s="1"/>
  <c r="BX318" i="1" s="1"/>
  <c r="BJ318" i="1"/>
  <c r="BV318" i="1" s="1"/>
  <c r="CB318" i="1" s="1"/>
  <c r="BI318" i="1"/>
  <c r="BU318" i="1" s="1"/>
  <c r="CA318" i="1" s="1"/>
  <c r="BE318" i="1"/>
  <c r="BQ318" i="1" s="1"/>
  <c r="BW318" i="1" s="1"/>
  <c r="BG297" i="1"/>
  <c r="BH297" i="1"/>
  <c r="BT297" i="1" s="1"/>
  <c r="BZ297" i="1" s="1"/>
  <c r="BF297" i="1"/>
  <c r="BJ297" i="1"/>
  <c r="BV297" i="1" s="1"/>
  <c r="CB297" i="1" s="1"/>
  <c r="BE297" i="1"/>
  <c r="BI297" i="1"/>
  <c r="BU297" i="1" s="1"/>
  <c r="CA297" i="1" s="1"/>
  <c r="BG90" i="1"/>
  <c r="BH90" i="1"/>
  <c r="BT90" i="1" s="1"/>
  <c r="BZ90" i="1" s="1"/>
  <c r="BF90" i="1"/>
  <c r="BJ90" i="1"/>
  <c r="BV90" i="1" s="1"/>
  <c r="CB90" i="1" s="1"/>
  <c r="BE90" i="1"/>
  <c r="BI90" i="1"/>
  <c r="BU90" i="1" s="1"/>
  <c r="CA90" i="1" s="1"/>
  <c r="BG333" i="1"/>
  <c r="BH333" i="1"/>
  <c r="BT333" i="1" s="1"/>
  <c r="BZ333" i="1" s="1"/>
  <c r="BE333" i="1"/>
  <c r="BQ333" i="1" s="1"/>
  <c r="BW333" i="1" s="1"/>
  <c r="BI333" i="1"/>
  <c r="BU333" i="1" s="1"/>
  <c r="CA333" i="1" s="1"/>
  <c r="BF333" i="1"/>
  <c r="BJ333" i="1"/>
  <c r="BV333" i="1" s="1"/>
  <c r="CB333" i="1" s="1"/>
  <c r="BG269" i="1"/>
  <c r="BH269" i="1"/>
  <c r="BT269" i="1" s="1"/>
  <c r="BZ269" i="1" s="1"/>
  <c r="BF269" i="1"/>
  <c r="BJ269" i="1"/>
  <c r="BV269" i="1" s="1"/>
  <c r="CB269" i="1" s="1"/>
  <c r="BE269" i="1"/>
  <c r="BI269" i="1"/>
  <c r="BU269" i="1" s="1"/>
  <c r="CA269" i="1" s="1"/>
  <c r="BE247" i="1"/>
  <c r="BI247" i="1"/>
  <c r="BU247" i="1" s="1"/>
  <c r="CA247" i="1" s="1"/>
  <c r="BF247" i="1"/>
  <c r="BJ247" i="1"/>
  <c r="BV247" i="1" s="1"/>
  <c r="CB247" i="1" s="1"/>
  <c r="BH247" i="1"/>
  <c r="BT247" i="1" s="1"/>
  <c r="BZ247" i="1" s="1"/>
  <c r="BG247" i="1"/>
  <c r="BG326" i="1"/>
  <c r="BS326" i="1" s="1"/>
  <c r="BY326" i="1" s="1"/>
  <c r="BH326" i="1"/>
  <c r="BT326" i="1" s="1"/>
  <c r="BZ326" i="1" s="1"/>
  <c r="BF326" i="1"/>
  <c r="BR326" i="1" s="1"/>
  <c r="BX326" i="1" s="1"/>
  <c r="BJ326" i="1"/>
  <c r="BV326" i="1" s="1"/>
  <c r="CB326" i="1" s="1"/>
  <c r="BE326" i="1"/>
  <c r="BQ326" i="1" s="1"/>
  <c r="BW326" i="1" s="1"/>
  <c r="BI326" i="1"/>
  <c r="BU326" i="1" s="1"/>
  <c r="CA326" i="1" s="1"/>
  <c r="BE305" i="1"/>
  <c r="BI305" i="1"/>
  <c r="BU305" i="1" s="1"/>
  <c r="CA305" i="1" s="1"/>
  <c r="BF305" i="1"/>
  <c r="BJ305" i="1"/>
  <c r="BV305" i="1" s="1"/>
  <c r="CB305" i="1" s="1"/>
  <c r="BH305" i="1"/>
  <c r="BT305" i="1" s="1"/>
  <c r="BZ305" i="1" s="1"/>
  <c r="BG305" i="1"/>
  <c r="BE227" i="1"/>
  <c r="BQ227" i="1" s="1"/>
  <c r="BW227" i="1" s="1"/>
  <c r="BI227" i="1"/>
  <c r="BU227" i="1" s="1"/>
  <c r="CA227" i="1" s="1"/>
  <c r="BF227" i="1"/>
  <c r="BR227" i="1" s="1"/>
  <c r="BX227" i="1" s="1"/>
  <c r="BJ227" i="1"/>
  <c r="BV227" i="1" s="1"/>
  <c r="CB227" i="1" s="1"/>
  <c r="BH227" i="1"/>
  <c r="BT227" i="1" s="1"/>
  <c r="BZ227" i="1" s="1"/>
  <c r="BG227" i="1"/>
  <c r="BS227" i="1" s="1"/>
  <c r="BY227" i="1" s="1"/>
  <c r="BE211" i="1"/>
  <c r="BQ211" i="1" s="1"/>
  <c r="BW211" i="1" s="1"/>
  <c r="BI211" i="1"/>
  <c r="BU211" i="1" s="1"/>
  <c r="CA211" i="1" s="1"/>
  <c r="BF211" i="1"/>
  <c r="BR211" i="1" s="1"/>
  <c r="BX211" i="1" s="1"/>
  <c r="BJ211" i="1"/>
  <c r="BV211" i="1" s="1"/>
  <c r="CB211" i="1" s="1"/>
  <c r="BH211" i="1"/>
  <c r="BT211" i="1" s="1"/>
  <c r="BZ211" i="1" s="1"/>
  <c r="BG211" i="1"/>
  <c r="BS211" i="1" s="1"/>
  <c r="BY211" i="1" s="1"/>
  <c r="BE131" i="1"/>
  <c r="BQ131" i="1" s="1"/>
  <c r="BW131" i="1" s="1"/>
  <c r="BI131" i="1"/>
  <c r="BU131" i="1" s="1"/>
  <c r="CA131" i="1" s="1"/>
  <c r="BF131" i="1"/>
  <c r="BR131" i="1" s="1"/>
  <c r="BX131" i="1" s="1"/>
  <c r="BJ131" i="1"/>
  <c r="BV131" i="1" s="1"/>
  <c r="CB131" i="1" s="1"/>
  <c r="BH131" i="1"/>
  <c r="BT131" i="1" s="1"/>
  <c r="BZ131" i="1" s="1"/>
  <c r="BG131" i="1"/>
  <c r="BS131" i="1" s="1"/>
  <c r="BY131" i="1" s="1"/>
  <c r="BE196" i="1"/>
  <c r="BQ196" i="1" s="1"/>
  <c r="BW196" i="1" s="1"/>
  <c r="BI196" i="1"/>
  <c r="BU196" i="1" s="1"/>
  <c r="CA196" i="1" s="1"/>
  <c r="BF196" i="1"/>
  <c r="BJ196" i="1"/>
  <c r="BV196" i="1" s="1"/>
  <c r="CB196" i="1" s="1"/>
  <c r="BH196" i="1"/>
  <c r="BT196" i="1" s="1"/>
  <c r="BZ196" i="1" s="1"/>
  <c r="BG196" i="1"/>
  <c r="BG180" i="1"/>
  <c r="BH180" i="1"/>
  <c r="BT180" i="1" s="1"/>
  <c r="BZ180" i="1" s="1"/>
  <c r="BF180" i="1"/>
  <c r="BJ180" i="1"/>
  <c r="BE180" i="1"/>
  <c r="BI180" i="1"/>
  <c r="BU180" i="1" s="1"/>
  <c r="CA180" i="1" s="1"/>
  <c r="BE164" i="1"/>
  <c r="BQ164" i="1" s="1"/>
  <c r="BW164" i="1" s="1"/>
  <c r="BI164" i="1"/>
  <c r="BU164" i="1" s="1"/>
  <c r="CA164" i="1" s="1"/>
  <c r="BF164" i="1"/>
  <c r="BJ164" i="1"/>
  <c r="BV164" i="1" s="1"/>
  <c r="CB164" i="1" s="1"/>
  <c r="BH164" i="1"/>
  <c r="BT164" i="1" s="1"/>
  <c r="BZ164" i="1" s="1"/>
  <c r="BG164" i="1"/>
  <c r="BE52" i="1"/>
  <c r="BQ52" i="1" s="1"/>
  <c r="BW52" i="1" s="1"/>
  <c r="BI52" i="1"/>
  <c r="BU52" i="1" s="1"/>
  <c r="CA52" i="1" s="1"/>
  <c r="BF52" i="1"/>
  <c r="BR52" i="1" s="1"/>
  <c r="BX52" i="1" s="1"/>
  <c r="BJ52" i="1"/>
  <c r="BV52" i="1" s="1"/>
  <c r="CB52" i="1" s="1"/>
  <c r="BH52" i="1"/>
  <c r="BT52" i="1" s="1"/>
  <c r="BZ52" i="1" s="1"/>
  <c r="BG52" i="1"/>
  <c r="BS52" i="1" s="1"/>
  <c r="BY52" i="1" s="1"/>
  <c r="BG44" i="1"/>
  <c r="BH44" i="1"/>
  <c r="BT44" i="1" s="1"/>
  <c r="BZ44" i="1" s="1"/>
  <c r="BF44" i="1"/>
  <c r="BJ44" i="1"/>
  <c r="BV44" i="1" s="1"/>
  <c r="CB44" i="1" s="1"/>
  <c r="BE44" i="1"/>
  <c r="BI44" i="1"/>
  <c r="BU44" i="1" s="1"/>
  <c r="CA44" i="1" s="1"/>
  <c r="BE334" i="1"/>
  <c r="BQ334" i="1" s="1"/>
  <c r="BW334" i="1" s="1"/>
  <c r="BI334" i="1"/>
  <c r="BU334" i="1" s="1"/>
  <c r="CA334" i="1" s="1"/>
  <c r="BF334" i="1"/>
  <c r="BJ334" i="1"/>
  <c r="BV334" i="1" s="1"/>
  <c r="CB334" i="1" s="1"/>
  <c r="BG334" i="1"/>
  <c r="BH334" i="1"/>
  <c r="BT334" i="1" s="1"/>
  <c r="BZ334" i="1" s="1"/>
  <c r="BE313" i="1"/>
  <c r="BQ313" i="1" s="1"/>
  <c r="BW313" i="1" s="1"/>
  <c r="BI313" i="1"/>
  <c r="BU313" i="1" s="1"/>
  <c r="CA313" i="1" s="1"/>
  <c r="BF313" i="1"/>
  <c r="BR313" i="1" s="1"/>
  <c r="BX313" i="1" s="1"/>
  <c r="BJ313" i="1"/>
  <c r="BV313" i="1" s="1"/>
  <c r="CB313" i="1" s="1"/>
  <c r="BH313" i="1"/>
  <c r="BT313" i="1" s="1"/>
  <c r="BZ313" i="1" s="1"/>
  <c r="BG313" i="1"/>
  <c r="BS313" i="1" s="1"/>
  <c r="BY313" i="1" s="1"/>
  <c r="BG285" i="1"/>
  <c r="BH285" i="1"/>
  <c r="BT285" i="1" s="1"/>
  <c r="BZ285" i="1" s="1"/>
  <c r="BF285" i="1"/>
  <c r="BJ285" i="1"/>
  <c r="BV285" i="1" s="1"/>
  <c r="CB285" i="1" s="1"/>
  <c r="BE285" i="1"/>
  <c r="BI285" i="1"/>
  <c r="BU285" i="1" s="1"/>
  <c r="CA285" i="1" s="1"/>
  <c r="BE263" i="1"/>
  <c r="BI263" i="1"/>
  <c r="BU263" i="1" s="1"/>
  <c r="CA263" i="1" s="1"/>
  <c r="BF263" i="1"/>
  <c r="BJ263" i="1"/>
  <c r="BV263" i="1" s="1"/>
  <c r="CB263" i="1" s="1"/>
  <c r="BH263" i="1"/>
  <c r="BT263" i="1" s="1"/>
  <c r="BZ263" i="1" s="1"/>
  <c r="BG263" i="1"/>
  <c r="BG98" i="1"/>
  <c r="BH98" i="1"/>
  <c r="BT98" i="1" s="1"/>
  <c r="BZ98" i="1" s="1"/>
  <c r="BF98" i="1"/>
  <c r="BJ98" i="1"/>
  <c r="BV98" i="1" s="1"/>
  <c r="CB98" i="1" s="1"/>
  <c r="BI98" i="1"/>
  <c r="BU98" i="1" s="1"/>
  <c r="CA98" i="1" s="1"/>
  <c r="BE98" i="1"/>
  <c r="BE239" i="1"/>
  <c r="BI239" i="1"/>
  <c r="BU239" i="1" s="1"/>
  <c r="CA239" i="1" s="1"/>
  <c r="BF239" i="1"/>
  <c r="BJ239" i="1"/>
  <c r="BV239" i="1" s="1"/>
  <c r="CB239" i="1" s="1"/>
  <c r="BH239" i="1"/>
  <c r="BT239" i="1" s="1"/>
  <c r="BZ239" i="1" s="1"/>
  <c r="BG239" i="1"/>
  <c r="BE223" i="1"/>
  <c r="BI223" i="1"/>
  <c r="BU223" i="1" s="1"/>
  <c r="CA223" i="1" s="1"/>
  <c r="BF223" i="1"/>
  <c r="BJ223" i="1"/>
  <c r="BV223" i="1" s="1"/>
  <c r="CB223" i="1" s="1"/>
  <c r="BH223" i="1"/>
  <c r="BT223" i="1" s="1"/>
  <c r="BZ223" i="1" s="1"/>
  <c r="BG223" i="1"/>
  <c r="BE207" i="1"/>
  <c r="BQ207" i="1" s="1"/>
  <c r="BW207" i="1" s="1"/>
  <c r="BI207" i="1"/>
  <c r="BU207" i="1" s="1"/>
  <c r="CA207" i="1" s="1"/>
  <c r="BF207" i="1"/>
  <c r="BJ207" i="1"/>
  <c r="BV207" i="1" s="1"/>
  <c r="CB207" i="1" s="1"/>
  <c r="BH207" i="1"/>
  <c r="BT207" i="1" s="1"/>
  <c r="BZ207" i="1" s="1"/>
  <c r="BG207" i="1"/>
  <c r="BG173" i="1"/>
  <c r="BS173" i="1" s="1"/>
  <c r="BY173" i="1" s="1"/>
  <c r="BH173" i="1"/>
  <c r="BT173" i="1" s="1"/>
  <c r="BZ173" i="1" s="1"/>
  <c r="BF173" i="1"/>
  <c r="BR173" i="1" s="1"/>
  <c r="BX173" i="1" s="1"/>
  <c r="BJ173" i="1"/>
  <c r="BV173" i="1" s="1"/>
  <c r="CB173" i="1" s="1"/>
  <c r="BE173" i="1"/>
  <c r="BQ173" i="1" s="1"/>
  <c r="BW173" i="1" s="1"/>
  <c r="BI173" i="1"/>
  <c r="BU173" i="1" s="1"/>
  <c r="CA173" i="1" s="1"/>
  <c r="BG141" i="1"/>
  <c r="BS141" i="1" s="1"/>
  <c r="BY141" i="1" s="1"/>
  <c r="BH141" i="1"/>
  <c r="BT141" i="1" s="1"/>
  <c r="BZ141" i="1" s="1"/>
  <c r="BF141" i="1"/>
  <c r="BR141" i="1" s="1"/>
  <c r="BX141" i="1" s="1"/>
  <c r="BJ141" i="1"/>
  <c r="BV141" i="1" s="1"/>
  <c r="CB141" i="1" s="1"/>
  <c r="BE141" i="1"/>
  <c r="BQ141" i="1" s="1"/>
  <c r="BW141" i="1" s="1"/>
  <c r="BI141" i="1"/>
  <c r="BU141" i="1" s="1"/>
  <c r="CA141" i="1" s="1"/>
  <c r="BE192" i="1"/>
  <c r="BQ192" i="1" s="1"/>
  <c r="BW192" i="1" s="1"/>
  <c r="BI192" i="1"/>
  <c r="BU192" i="1" s="1"/>
  <c r="CA192" i="1" s="1"/>
  <c r="BF192" i="1"/>
  <c r="BR192" i="1" s="1"/>
  <c r="BX192" i="1" s="1"/>
  <c r="BJ192" i="1"/>
  <c r="BV192" i="1" s="1"/>
  <c r="CB192" i="1" s="1"/>
  <c r="BH192" i="1"/>
  <c r="BT192" i="1" s="1"/>
  <c r="BZ192" i="1" s="1"/>
  <c r="BG192" i="1"/>
  <c r="BS192" i="1" s="1"/>
  <c r="BY192" i="1" s="1"/>
  <c r="BE96" i="1"/>
  <c r="BI96" i="1"/>
  <c r="BU96" i="1" s="1"/>
  <c r="CA96" i="1" s="1"/>
  <c r="BG96" i="1"/>
  <c r="BH96" i="1"/>
  <c r="BT96" i="1" s="1"/>
  <c r="BZ96" i="1" s="1"/>
  <c r="BF96" i="1"/>
  <c r="BJ96" i="1"/>
  <c r="BV96" i="1" s="1"/>
  <c r="CB96" i="1" s="1"/>
  <c r="CB744" i="1"/>
  <c r="BW706" i="1"/>
  <c r="BX691" i="1"/>
  <c r="CB688" i="1"/>
  <c r="BZ626" i="1"/>
  <c r="CB625" i="1"/>
  <c r="BY570" i="1"/>
  <c r="CB569" i="1"/>
  <c r="CB557" i="1"/>
  <c r="BZ556" i="1"/>
  <c r="BW553" i="1"/>
  <c r="CA552" i="1"/>
  <c r="BX451" i="1"/>
  <c r="CB449" i="1"/>
  <c r="BX296" i="1"/>
  <c r="BW294" i="1"/>
  <c r="BX287" i="1"/>
  <c r="BZ220" i="1"/>
  <c r="CB218" i="1"/>
  <c r="BW708" i="1"/>
  <c r="CA706" i="1"/>
  <c r="BZ704" i="1"/>
  <c r="BX692" i="1"/>
  <c r="CB691" i="1"/>
  <c r="BZ689" i="1"/>
  <c r="BX688" i="1"/>
  <c r="BZ627" i="1"/>
  <c r="BX625" i="1"/>
  <c r="BX569" i="1"/>
  <c r="BX557" i="1"/>
  <c r="BW552" i="1"/>
  <c r="BX452" i="1"/>
  <c r="CB451" i="1"/>
  <c r="BX449" i="1"/>
  <c r="BY295" i="1"/>
  <c r="BZ288" i="1"/>
  <c r="BX218" i="1"/>
  <c r="BX852" i="1"/>
  <c r="CB852" i="1"/>
  <c r="BZ851" i="1"/>
  <c r="BZ847" i="1"/>
  <c r="BX846" i="1"/>
  <c r="BZ843" i="1"/>
  <c r="BY745" i="1"/>
  <c r="BX705" i="1"/>
  <c r="CR694" i="1"/>
  <c r="BW657" i="1"/>
  <c r="BW655" i="1"/>
  <c r="CB614" i="1"/>
  <c r="BX614" i="1"/>
  <c r="BY613" i="1"/>
  <c r="BY610" i="1"/>
  <c r="BX605" i="1"/>
  <c r="CB605" i="1"/>
  <c r="BW518" i="1"/>
  <c r="BW466" i="1"/>
  <c r="CB465" i="1"/>
  <c r="BX465" i="1"/>
  <c r="BW464" i="1"/>
  <c r="CA464" i="1"/>
  <c r="BY427" i="1"/>
  <c r="BW426" i="1"/>
  <c r="CA426" i="1"/>
  <c r="BW425" i="1"/>
  <c r="CA425" i="1"/>
  <c r="BY308" i="1"/>
  <c r="BX307" i="1"/>
  <c r="CB307" i="1"/>
  <c r="BX306" i="1"/>
  <c r="BW296" i="1"/>
  <c r="BX295" i="1"/>
  <c r="CB295" i="1"/>
  <c r="BZ294" i="1"/>
  <c r="BG366" i="1"/>
  <c r="BS366" i="1" s="1"/>
  <c r="BY366" i="1" s="1"/>
  <c r="BF366" i="1"/>
  <c r="BR366" i="1" s="1"/>
  <c r="BX366" i="1" s="1"/>
  <c r="BJ366" i="1"/>
  <c r="BV366" i="1" s="1"/>
  <c r="CB366" i="1" s="1"/>
  <c r="BE366" i="1"/>
  <c r="BQ366" i="1" s="1"/>
  <c r="BW366" i="1" s="1"/>
  <c r="BH366" i="1"/>
  <c r="BT366" i="1" s="1"/>
  <c r="BZ366" i="1" s="1"/>
  <c r="BI366" i="1"/>
  <c r="BU366" i="1" s="1"/>
  <c r="CA366" i="1" s="1"/>
  <c r="BD366" i="1"/>
  <c r="BE302" i="1"/>
  <c r="BQ302" i="1" s="1"/>
  <c r="BW302" i="1" s="1"/>
  <c r="BI302" i="1"/>
  <c r="BU302" i="1" s="1"/>
  <c r="CA302" i="1" s="1"/>
  <c r="BH302" i="1"/>
  <c r="BT302" i="1" s="1"/>
  <c r="BZ302" i="1" s="1"/>
  <c r="BG302" i="1"/>
  <c r="BS302" i="1" s="1"/>
  <c r="BY302" i="1" s="1"/>
  <c r="BF302" i="1"/>
  <c r="BR302" i="1" s="1"/>
  <c r="BX302" i="1" s="1"/>
  <c r="BJ302" i="1"/>
  <c r="BV302" i="1" s="1"/>
  <c r="CB302" i="1" s="1"/>
  <c r="BD302" i="1"/>
  <c r="BE170" i="1"/>
  <c r="BQ170" i="1" s="1"/>
  <c r="BW170" i="1" s="1"/>
  <c r="BI170" i="1"/>
  <c r="BU170" i="1" s="1"/>
  <c r="CA170" i="1" s="1"/>
  <c r="BH170" i="1"/>
  <c r="BT170" i="1" s="1"/>
  <c r="BZ170" i="1" s="1"/>
  <c r="BJ170" i="1"/>
  <c r="BV170" i="1" s="1"/>
  <c r="CB170" i="1" s="1"/>
  <c r="BG170" i="1"/>
  <c r="BS170" i="1" s="1"/>
  <c r="BY170" i="1" s="1"/>
  <c r="BF170" i="1"/>
  <c r="BR170" i="1" s="1"/>
  <c r="BX170" i="1" s="1"/>
  <c r="BD170" i="1"/>
  <c r="BE106" i="1"/>
  <c r="BI106" i="1"/>
  <c r="BU106" i="1" s="1"/>
  <c r="CA106" i="1" s="1"/>
  <c r="BH106" i="1"/>
  <c r="BT106" i="1" s="1"/>
  <c r="BZ106" i="1" s="1"/>
  <c r="BF106" i="1"/>
  <c r="BJ106" i="1"/>
  <c r="BV106" i="1" s="1"/>
  <c r="CB106" i="1" s="1"/>
  <c r="BG106" i="1"/>
  <c r="BE274" i="1"/>
  <c r="BI274" i="1"/>
  <c r="BU274" i="1" s="1"/>
  <c r="CA274" i="1" s="1"/>
  <c r="BH274" i="1"/>
  <c r="BT274" i="1" s="1"/>
  <c r="BZ274" i="1" s="1"/>
  <c r="BF274" i="1"/>
  <c r="BG274" i="1"/>
  <c r="BJ274" i="1"/>
  <c r="BV274" i="1" s="1"/>
  <c r="CB274" i="1" s="1"/>
  <c r="BG253" i="1"/>
  <c r="BF253" i="1"/>
  <c r="BJ253" i="1"/>
  <c r="BV253" i="1" s="1"/>
  <c r="CB253" i="1" s="1"/>
  <c r="BI253" i="1"/>
  <c r="BU253" i="1" s="1"/>
  <c r="CA253" i="1" s="1"/>
  <c r="BH253" i="1"/>
  <c r="BT253" i="1" s="1"/>
  <c r="BZ253" i="1" s="1"/>
  <c r="BE253" i="1"/>
  <c r="BE214" i="1"/>
  <c r="BQ214" i="1" s="1"/>
  <c r="BW214" i="1" s="1"/>
  <c r="BI214" i="1"/>
  <c r="BU214" i="1" s="1"/>
  <c r="CA214" i="1" s="1"/>
  <c r="BH214" i="1"/>
  <c r="BT214" i="1" s="1"/>
  <c r="BZ214" i="1" s="1"/>
  <c r="BJ214" i="1"/>
  <c r="BV214" i="1" s="1"/>
  <c r="CB214" i="1" s="1"/>
  <c r="BG214" i="1"/>
  <c r="BS214" i="1" s="1"/>
  <c r="BY214" i="1" s="1"/>
  <c r="BF214" i="1"/>
  <c r="BR214" i="1" s="1"/>
  <c r="BX214" i="1" s="1"/>
  <c r="BD214" i="1"/>
  <c r="BE150" i="1"/>
  <c r="BQ150" i="1" s="1"/>
  <c r="BW150" i="1" s="1"/>
  <c r="BI150" i="1"/>
  <c r="BU150" i="1" s="1"/>
  <c r="CA150" i="1" s="1"/>
  <c r="BH150" i="1"/>
  <c r="BT150" i="1" s="1"/>
  <c r="BZ150" i="1" s="1"/>
  <c r="BG150" i="1"/>
  <c r="BS150" i="1" s="1"/>
  <c r="BY150" i="1" s="1"/>
  <c r="BF150" i="1"/>
  <c r="BR150" i="1" s="1"/>
  <c r="BX150" i="1" s="1"/>
  <c r="BJ150" i="1"/>
  <c r="BV150" i="1" s="1"/>
  <c r="CB150" i="1" s="1"/>
  <c r="BD150" i="1"/>
  <c r="BE393" i="1"/>
  <c r="BQ393" i="1" s="1"/>
  <c r="BW393" i="1" s="1"/>
  <c r="BI393" i="1"/>
  <c r="BU393" i="1" s="1"/>
  <c r="CA393" i="1" s="1"/>
  <c r="BH393" i="1"/>
  <c r="BT393" i="1" s="1"/>
  <c r="BZ393" i="1" s="1"/>
  <c r="BJ393" i="1"/>
  <c r="BV393" i="1" s="1"/>
  <c r="CB393" i="1" s="1"/>
  <c r="BF393" i="1"/>
  <c r="BR393" i="1" s="1"/>
  <c r="BX393" i="1" s="1"/>
  <c r="BG393" i="1"/>
  <c r="BS393" i="1" s="1"/>
  <c r="BY393" i="1" s="1"/>
  <c r="BE310" i="1"/>
  <c r="BQ310" i="1" s="1"/>
  <c r="BW310" i="1" s="1"/>
  <c r="BI310" i="1"/>
  <c r="BU310" i="1" s="1"/>
  <c r="CA310" i="1" s="1"/>
  <c r="BH310" i="1"/>
  <c r="BT310" i="1" s="1"/>
  <c r="BZ310" i="1" s="1"/>
  <c r="BJ310" i="1"/>
  <c r="BV310" i="1" s="1"/>
  <c r="CB310" i="1" s="1"/>
  <c r="BG310" i="1"/>
  <c r="BS310" i="1" s="1"/>
  <c r="BY310" i="1" s="1"/>
  <c r="BF310" i="1"/>
  <c r="BR310" i="1" s="1"/>
  <c r="BX310" i="1" s="1"/>
  <c r="BD310" i="1"/>
  <c r="BE246" i="1"/>
  <c r="BQ246" i="1" s="1"/>
  <c r="BW246" i="1" s="1"/>
  <c r="BI246" i="1"/>
  <c r="BU246" i="1" s="1"/>
  <c r="CA246" i="1" s="1"/>
  <c r="BH246" i="1"/>
  <c r="BT246" i="1" s="1"/>
  <c r="BZ246" i="1" s="1"/>
  <c r="BJ246" i="1"/>
  <c r="BV246" i="1" s="1"/>
  <c r="CB246" i="1" s="1"/>
  <c r="BG246" i="1"/>
  <c r="BS246" i="1" s="1"/>
  <c r="BY246" i="1" s="1"/>
  <c r="BF246" i="1"/>
  <c r="BR246" i="1" s="1"/>
  <c r="BX246" i="1" s="1"/>
  <c r="BD246" i="1"/>
  <c r="BE130" i="1"/>
  <c r="BQ130" i="1" s="1"/>
  <c r="BW130" i="1" s="1"/>
  <c r="BI130" i="1"/>
  <c r="BU130" i="1" s="1"/>
  <c r="CA130" i="1" s="1"/>
  <c r="BH130" i="1"/>
  <c r="BT130" i="1" s="1"/>
  <c r="BZ130" i="1" s="1"/>
  <c r="BJ130" i="1"/>
  <c r="BV130" i="1" s="1"/>
  <c r="CB130" i="1" s="1"/>
  <c r="BG130" i="1"/>
  <c r="BS130" i="1" s="1"/>
  <c r="BY130" i="1" s="1"/>
  <c r="BF130" i="1"/>
  <c r="BR130" i="1" s="1"/>
  <c r="BX130" i="1" s="1"/>
  <c r="BD130" i="1"/>
  <c r="BG502" i="1"/>
  <c r="BF502" i="1"/>
  <c r="BJ502" i="1"/>
  <c r="BV502" i="1" s="1"/>
  <c r="CB502" i="1" s="1"/>
  <c r="BI502" i="1"/>
  <c r="BU502" i="1" s="1"/>
  <c r="CA502" i="1" s="1"/>
  <c r="BH502" i="1"/>
  <c r="BT502" i="1" s="1"/>
  <c r="BZ502" i="1" s="1"/>
  <c r="BE502" i="1"/>
  <c r="BQ502" i="1" s="1"/>
  <c r="BW502" i="1" s="1"/>
  <c r="BG945" i="1"/>
  <c r="BI945" i="1"/>
  <c r="BU945" i="1" s="1"/>
  <c r="CA945" i="1" s="1"/>
  <c r="BE945" i="1"/>
  <c r="BF945" i="1"/>
  <c r="BJ945" i="1"/>
  <c r="BV945" i="1" s="1"/>
  <c r="CB945" i="1" s="1"/>
  <c r="BH945" i="1"/>
  <c r="BT945" i="1" s="1"/>
  <c r="BZ945" i="1" s="1"/>
  <c r="BF829" i="1"/>
  <c r="BR829" i="1" s="1"/>
  <c r="BX829" i="1" s="1"/>
  <c r="BJ829" i="1"/>
  <c r="BV829" i="1" s="1"/>
  <c r="CB829" i="1" s="1"/>
  <c r="BE829" i="1"/>
  <c r="BQ829" i="1" s="1"/>
  <c r="BW829" i="1" s="1"/>
  <c r="BI829" i="1"/>
  <c r="BU829" i="1" s="1"/>
  <c r="CA829" i="1" s="1"/>
  <c r="BH829" i="1"/>
  <c r="BT829" i="1" s="1"/>
  <c r="BZ829" i="1" s="1"/>
  <c r="BG829" i="1"/>
  <c r="BS829" i="1" s="1"/>
  <c r="BY829" i="1" s="1"/>
  <c r="BH872" i="1"/>
  <c r="BT872" i="1" s="1"/>
  <c r="BZ872" i="1" s="1"/>
  <c r="BG872" i="1"/>
  <c r="BS872" i="1" s="1"/>
  <c r="BY872" i="1" s="1"/>
  <c r="BE872" i="1"/>
  <c r="BQ872" i="1" s="1"/>
  <c r="BW872" i="1" s="1"/>
  <c r="BF872" i="1"/>
  <c r="BR872" i="1" s="1"/>
  <c r="BX872" i="1" s="1"/>
  <c r="BI872" i="1"/>
  <c r="BU872" i="1" s="1"/>
  <c r="CA872" i="1" s="1"/>
  <c r="BJ872" i="1"/>
  <c r="BV872" i="1" s="1"/>
  <c r="CB872" i="1" s="1"/>
  <c r="BE954" i="1"/>
  <c r="BI954" i="1"/>
  <c r="BU954" i="1" s="1"/>
  <c r="CA954" i="1" s="1"/>
  <c r="BF954" i="1"/>
  <c r="BH954" i="1"/>
  <c r="BT954" i="1" s="1"/>
  <c r="BZ954" i="1" s="1"/>
  <c r="BJ954" i="1"/>
  <c r="BV954" i="1" s="1"/>
  <c r="CB954" i="1" s="1"/>
  <c r="BG954" i="1"/>
  <c r="BH762" i="1"/>
  <c r="BT762" i="1" s="1"/>
  <c r="BZ762" i="1" s="1"/>
  <c r="BG762" i="1"/>
  <c r="BS762" i="1" s="1"/>
  <c r="BY762" i="1" s="1"/>
  <c r="BF762" i="1"/>
  <c r="BR762" i="1" s="1"/>
  <c r="BX762" i="1" s="1"/>
  <c r="BI762" i="1"/>
  <c r="BU762" i="1" s="1"/>
  <c r="CA762" i="1" s="1"/>
  <c r="BJ762" i="1"/>
  <c r="BV762" i="1" s="1"/>
  <c r="CB762" i="1" s="1"/>
  <c r="BE762" i="1"/>
  <c r="BQ762" i="1" s="1"/>
  <c r="BW762" i="1" s="1"/>
  <c r="BG666" i="1"/>
  <c r="BS666" i="1" s="1"/>
  <c r="BY666" i="1" s="1"/>
  <c r="BF666" i="1"/>
  <c r="BR666" i="1" s="1"/>
  <c r="BX666" i="1" s="1"/>
  <c r="BJ666" i="1"/>
  <c r="BV666" i="1" s="1"/>
  <c r="CB666" i="1" s="1"/>
  <c r="BH666" i="1"/>
  <c r="BT666" i="1" s="1"/>
  <c r="BZ666" i="1" s="1"/>
  <c r="BE666" i="1"/>
  <c r="BQ666" i="1" s="1"/>
  <c r="BW666" i="1" s="1"/>
  <c r="BI666" i="1"/>
  <c r="BU666" i="1" s="1"/>
  <c r="CA666" i="1" s="1"/>
  <c r="BD666" i="1"/>
  <c r="BG528" i="1"/>
  <c r="BF528" i="1"/>
  <c r="BJ528" i="1"/>
  <c r="BV528" i="1" s="1"/>
  <c r="CB528" i="1" s="1"/>
  <c r="BE528" i="1"/>
  <c r="BI528" i="1"/>
  <c r="BU528" i="1" s="1"/>
  <c r="CA528" i="1" s="1"/>
  <c r="BH528" i="1"/>
  <c r="BT528" i="1" s="1"/>
  <c r="BZ528" i="1" s="1"/>
  <c r="BG400" i="1"/>
  <c r="BS400" i="1" s="1"/>
  <c r="BY400" i="1" s="1"/>
  <c r="BF400" i="1"/>
  <c r="BR400" i="1" s="1"/>
  <c r="BX400" i="1" s="1"/>
  <c r="BJ400" i="1"/>
  <c r="BV400" i="1" s="1"/>
  <c r="CB400" i="1" s="1"/>
  <c r="BE400" i="1"/>
  <c r="BQ400" i="1" s="1"/>
  <c r="BW400" i="1" s="1"/>
  <c r="BH400" i="1"/>
  <c r="BT400" i="1" s="1"/>
  <c r="BZ400" i="1" s="1"/>
  <c r="BI400" i="1"/>
  <c r="BU400" i="1" s="1"/>
  <c r="CA400" i="1" s="1"/>
  <c r="BD400" i="1"/>
  <c r="BE222" i="1"/>
  <c r="BI222" i="1"/>
  <c r="BU222" i="1" s="1"/>
  <c r="CA222" i="1" s="1"/>
  <c r="BH222" i="1"/>
  <c r="BT222" i="1" s="1"/>
  <c r="BZ222" i="1" s="1"/>
  <c r="BF222" i="1"/>
  <c r="BG222" i="1"/>
  <c r="BJ222" i="1"/>
  <c r="BV222" i="1" s="1"/>
  <c r="CB222" i="1" s="1"/>
  <c r="BF717" i="1"/>
  <c r="BR717" i="1" s="1"/>
  <c r="BX717" i="1" s="1"/>
  <c r="BJ717" i="1"/>
  <c r="BV717" i="1" s="1"/>
  <c r="CB717" i="1" s="1"/>
  <c r="BE717" i="1"/>
  <c r="BQ717" i="1" s="1"/>
  <c r="BW717" i="1" s="1"/>
  <c r="BI717" i="1"/>
  <c r="BU717" i="1" s="1"/>
  <c r="CA717" i="1" s="1"/>
  <c r="BG717" i="1"/>
  <c r="BS717" i="1" s="1"/>
  <c r="BY717" i="1" s="1"/>
  <c r="BH717" i="1"/>
  <c r="BT717" i="1" s="1"/>
  <c r="BZ717" i="1" s="1"/>
  <c r="BD717" i="1"/>
  <c r="BF685" i="1"/>
  <c r="BJ685" i="1"/>
  <c r="BV685" i="1" s="1"/>
  <c r="CB685" i="1" s="1"/>
  <c r="BE685" i="1"/>
  <c r="BQ685" i="1" s="1"/>
  <c r="BW685" i="1" s="1"/>
  <c r="BI685" i="1"/>
  <c r="BU685" i="1" s="1"/>
  <c r="CA685" i="1" s="1"/>
  <c r="BH685" i="1"/>
  <c r="BT685" i="1" s="1"/>
  <c r="BZ685" i="1" s="1"/>
  <c r="BG685" i="1"/>
  <c r="BE653" i="1"/>
  <c r="BI653" i="1"/>
  <c r="BU653" i="1" s="1"/>
  <c r="CA653" i="1" s="1"/>
  <c r="BH653" i="1"/>
  <c r="BT653" i="1" s="1"/>
  <c r="BZ653" i="1" s="1"/>
  <c r="BJ653" i="1"/>
  <c r="BV653" i="1" s="1"/>
  <c r="CB653" i="1" s="1"/>
  <c r="BG653" i="1"/>
  <c r="BF653" i="1"/>
  <c r="BE621" i="1"/>
  <c r="BI621" i="1"/>
  <c r="BU621" i="1" s="1"/>
  <c r="CA621" i="1" s="1"/>
  <c r="BH621" i="1"/>
  <c r="BT621" i="1" s="1"/>
  <c r="BZ621" i="1" s="1"/>
  <c r="BJ621" i="1"/>
  <c r="BV621" i="1" s="1"/>
  <c r="CB621" i="1" s="1"/>
  <c r="BG621" i="1"/>
  <c r="BF621" i="1"/>
  <c r="BG532" i="1"/>
  <c r="BF532" i="1"/>
  <c r="BJ532" i="1"/>
  <c r="BV532" i="1" s="1"/>
  <c r="CB532" i="1" s="1"/>
  <c r="BI532" i="1"/>
  <c r="BU532" i="1" s="1"/>
  <c r="CA532" i="1" s="1"/>
  <c r="BH532" i="1"/>
  <c r="BT532" i="1" s="1"/>
  <c r="BZ532" i="1" s="1"/>
  <c r="BE532" i="1"/>
  <c r="BG446" i="1"/>
  <c r="BS446" i="1" s="1"/>
  <c r="BY446" i="1" s="1"/>
  <c r="BF446" i="1"/>
  <c r="BR446" i="1" s="1"/>
  <c r="BX446" i="1" s="1"/>
  <c r="BJ446" i="1"/>
  <c r="BV446" i="1" s="1"/>
  <c r="CB446" i="1" s="1"/>
  <c r="BI446" i="1"/>
  <c r="BU446" i="1" s="1"/>
  <c r="CA446" i="1" s="1"/>
  <c r="BH446" i="1"/>
  <c r="BT446" i="1" s="1"/>
  <c r="BZ446" i="1" s="1"/>
  <c r="BE446" i="1"/>
  <c r="BQ446" i="1" s="1"/>
  <c r="BW446" i="1" s="1"/>
  <c r="BD446" i="1"/>
  <c r="BG600" i="1"/>
  <c r="BF600" i="1"/>
  <c r="BJ600" i="1"/>
  <c r="BV600" i="1" s="1"/>
  <c r="CB600" i="1" s="1"/>
  <c r="BI600" i="1"/>
  <c r="BU600" i="1" s="1"/>
  <c r="CA600" i="1" s="1"/>
  <c r="BH600" i="1"/>
  <c r="BT600" i="1" s="1"/>
  <c r="BZ600" i="1" s="1"/>
  <c r="BE600" i="1"/>
  <c r="BG392" i="1"/>
  <c r="BS392" i="1" s="1"/>
  <c r="BY392" i="1" s="1"/>
  <c r="BF392" i="1"/>
  <c r="BR392" i="1" s="1"/>
  <c r="BX392" i="1" s="1"/>
  <c r="BJ392" i="1"/>
  <c r="BV392" i="1" s="1"/>
  <c r="CB392" i="1" s="1"/>
  <c r="BI392" i="1"/>
  <c r="BU392" i="1" s="1"/>
  <c r="CA392" i="1" s="1"/>
  <c r="BH392" i="1"/>
  <c r="BT392" i="1" s="1"/>
  <c r="BZ392" i="1" s="1"/>
  <c r="BE392" i="1"/>
  <c r="BQ392" i="1" s="1"/>
  <c r="BW392" i="1" s="1"/>
  <c r="BD392" i="1"/>
  <c r="BE563" i="1"/>
  <c r="BQ563" i="1" s="1"/>
  <c r="BW563" i="1" s="1"/>
  <c r="BI563" i="1"/>
  <c r="BU563" i="1" s="1"/>
  <c r="CA563" i="1" s="1"/>
  <c r="BH563" i="1"/>
  <c r="BT563" i="1" s="1"/>
  <c r="BZ563" i="1" s="1"/>
  <c r="BJ563" i="1"/>
  <c r="BV563" i="1" s="1"/>
  <c r="CB563" i="1" s="1"/>
  <c r="BG563" i="1"/>
  <c r="BF563" i="1"/>
  <c r="BZ987" i="1"/>
  <c r="CB986" i="1"/>
  <c r="CR640" i="1"/>
  <c r="BG476" i="1"/>
  <c r="BS476" i="1" s="1"/>
  <c r="BY476" i="1" s="1"/>
  <c r="BF476" i="1"/>
  <c r="BR476" i="1" s="1"/>
  <c r="BX476" i="1" s="1"/>
  <c r="BJ476" i="1"/>
  <c r="BV476" i="1" s="1"/>
  <c r="CB476" i="1" s="1"/>
  <c r="BI476" i="1"/>
  <c r="BU476" i="1" s="1"/>
  <c r="CA476" i="1" s="1"/>
  <c r="BH476" i="1"/>
  <c r="BT476" i="1" s="1"/>
  <c r="BZ476" i="1" s="1"/>
  <c r="BE476" i="1"/>
  <c r="BQ476" i="1" s="1"/>
  <c r="BW476" i="1" s="1"/>
  <c r="BD476" i="1"/>
  <c r="BE583" i="1"/>
  <c r="BQ583" i="1" s="1"/>
  <c r="BW583" i="1" s="1"/>
  <c r="BI583" i="1"/>
  <c r="BU583" i="1" s="1"/>
  <c r="CA583" i="1" s="1"/>
  <c r="BH583" i="1"/>
  <c r="BT583" i="1" s="1"/>
  <c r="BZ583" i="1" s="1"/>
  <c r="BG583" i="1"/>
  <c r="BS583" i="1" s="1"/>
  <c r="BY583" i="1" s="1"/>
  <c r="BF583" i="1"/>
  <c r="BR583" i="1" s="1"/>
  <c r="BX583" i="1" s="1"/>
  <c r="BJ583" i="1"/>
  <c r="BV583" i="1" s="1"/>
  <c r="CB583" i="1" s="1"/>
  <c r="BD583" i="1"/>
  <c r="BG983" i="1"/>
  <c r="BF983" i="1"/>
  <c r="BJ983" i="1"/>
  <c r="BV983" i="1" s="1"/>
  <c r="CB983" i="1" s="1"/>
  <c r="BH983" i="1"/>
  <c r="BT983" i="1" s="1"/>
  <c r="BZ983" i="1" s="1"/>
  <c r="BE983" i="1"/>
  <c r="BQ983" i="1" s="1"/>
  <c r="BW983" i="1" s="1"/>
  <c r="BI983" i="1"/>
  <c r="BU983" i="1" s="1"/>
  <c r="CA983" i="1" s="1"/>
  <c r="BG550" i="1"/>
  <c r="BS550" i="1" s="1"/>
  <c r="BY550" i="1" s="1"/>
  <c r="BF550" i="1"/>
  <c r="BR550" i="1" s="1"/>
  <c r="BX550" i="1" s="1"/>
  <c r="BJ550" i="1"/>
  <c r="BV550" i="1" s="1"/>
  <c r="CB550" i="1" s="1"/>
  <c r="BI550" i="1"/>
  <c r="BU550" i="1" s="1"/>
  <c r="CA550" i="1" s="1"/>
  <c r="BE550" i="1"/>
  <c r="BQ550" i="1" s="1"/>
  <c r="BW550" i="1" s="1"/>
  <c r="BH550" i="1"/>
  <c r="BT550" i="1" s="1"/>
  <c r="BZ550" i="1" s="1"/>
  <c r="BD550" i="1"/>
  <c r="BH778" i="1"/>
  <c r="BT778" i="1" s="1"/>
  <c r="BZ778" i="1" s="1"/>
  <c r="BG778" i="1"/>
  <c r="BI778" i="1"/>
  <c r="BU778" i="1" s="1"/>
  <c r="CA778" i="1" s="1"/>
  <c r="BE778" i="1"/>
  <c r="BF778" i="1"/>
  <c r="BJ778" i="1"/>
  <c r="BV778" i="1" s="1"/>
  <c r="CB778" i="1" s="1"/>
  <c r="BH746" i="1"/>
  <c r="BT746" i="1" s="1"/>
  <c r="BZ746" i="1" s="1"/>
  <c r="BG746" i="1"/>
  <c r="BS746" i="1" s="1"/>
  <c r="BY746" i="1" s="1"/>
  <c r="BJ746" i="1"/>
  <c r="BV746" i="1" s="1"/>
  <c r="CB746" i="1" s="1"/>
  <c r="BE746" i="1"/>
  <c r="BQ746" i="1" s="1"/>
  <c r="BW746" i="1" s="1"/>
  <c r="BF746" i="1"/>
  <c r="BR746" i="1" s="1"/>
  <c r="BX746" i="1" s="1"/>
  <c r="BI746" i="1"/>
  <c r="BU746" i="1" s="1"/>
  <c r="CA746" i="1" s="1"/>
  <c r="BF701" i="1"/>
  <c r="BR701" i="1" s="1"/>
  <c r="BX701" i="1" s="1"/>
  <c r="BJ701" i="1"/>
  <c r="BV701" i="1" s="1"/>
  <c r="CB701" i="1" s="1"/>
  <c r="BE701" i="1"/>
  <c r="BQ701" i="1" s="1"/>
  <c r="BW701" i="1" s="1"/>
  <c r="BI701" i="1"/>
  <c r="BU701" i="1" s="1"/>
  <c r="CA701" i="1" s="1"/>
  <c r="BH701" i="1"/>
  <c r="BT701" i="1" s="1"/>
  <c r="BZ701" i="1" s="1"/>
  <c r="BG701" i="1"/>
  <c r="BS701" i="1" s="1"/>
  <c r="BY701" i="1" s="1"/>
  <c r="BD701" i="1"/>
  <c r="BE637" i="1"/>
  <c r="BI637" i="1"/>
  <c r="BU637" i="1" s="1"/>
  <c r="CA637" i="1" s="1"/>
  <c r="BH637" i="1"/>
  <c r="BT637" i="1" s="1"/>
  <c r="BZ637" i="1" s="1"/>
  <c r="BJ637" i="1"/>
  <c r="BV637" i="1" s="1"/>
  <c r="CB637" i="1" s="1"/>
  <c r="BG637" i="1"/>
  <c r="BF637" i="1"/>
  <c r="BG468" i="1"/>
  <c r="BS468" i="1" s="1"/>
  <c r="BY468" i="1" s="1"/>
  <c r="BF468" i="1"/>
  <c r="BR468" i="1" s="1"/>
  <c r="BX468" i="1" s="1"/>
  <c r="BJ468" i="1"/>
  <c r="BV468" i="1" s="1"/>
  <c r="CB468" i="1" s="1"/>
  <c r="BE468" i="1"/>
  <c r="BQ468" i="1" s="1"/>
  <c r="BW468" i="1" s="1"/>
  <c r="BH468" i="1"/>
  <c r="BT468" i="1" s="1"/>
  <c r="BZ468" i="1" s="1"/>
  <c r="BI468" i="1"/>
  <c r="BU468" i="1" s="1"/>
  <c r="CA468" i="1" s="1"/>
  <c r="BD468" i="1"/>
  <c r="BG616" i="1"/>
  <c r="BS616" i="1" s="1"/>
  <c r="BY616" i="1" s="1"/>
  <c r="BF616" i="1"/>
  <c r="BR616" i="1" s="1"/>
  <c r="BX616" i="1" s="1"/>
  <c r="BJ616" i="1"/>
  <c r="BV616" i="1" s="1"/>
  <c r="CB616" i="1" s="1"/>
  <c r="BI616" i="1"/>
  <c r="BU616" i="1" s="1"/>
  <c r="CA616" i="1" s="1"/>
  <c r="BH616" i="1"/>
  <c r="BT616" i="1" s="1"/>
  <c r="BZ616" i="1" s="1"/>
  <c r="BE616" i="1"/>
  <c r="BQ616" i="1" s="1"/>
  <c r="BW616" i="1" s="1"/>
  <c r="BD616" i="1"/>
  <c r="BG584" i="1"/>
  <c r="BS584" i="1" s="1"/>
  <c r="BY584" i="1" s="1"/>
  <c r="BF584" i="1"/>
  <c r="BR584" i="1" s="1"/>
  <c r="BX584" i="1" s="1"/>
  <c r="BJ584" i="1"/>
  <c r="BV584" i="1" s="1"/>
  <c r="CB584" i="1" s="1"/>
  <c r="BI584" i="1"/>
  <c r="BU584" i="1" s="1"/>
  <c r="CA584" i="1" s="1"/>
  <c r="BH584" i="1"/>
  <c r="BT584" i="1" s="1"/>
  <c r="BZ584" i="1" s="1"/>
  <c r="BE584" i="1"/>
  <c r="BQ584" i="1" s="1"/>
  <c r="BW584" i="1" s="1"/>
  <c r="BD584" i="1"/>
  <c r="BG546" i="1"/>
  <c r="BS546" i="1" s="1"/>
  <c r="BY546" i="1" s="1"/>
  <c r="BF546" i="1"/>
  <c r="BR546" i="1" s="1"/>
  <c r="BX546" i="1" s="1"/>
  <c r="BJ546" i="1"/>
  <c r="BV546" i="1" s="1"/>
  <c r="CB546" i="1" s="1"/>
  <c r="BE546" i="1"/>
  <c r="BQ546" i="1" s="1"/>
  <c r="BW546" i="1" s="1"/>
  <c r="BH546" i="1"/>
  <c r="BT546" i="1" s="1"/>
  <c r="BZ546" i="1" s="1"/>
  <c r="BI546" i="1"/>
  <c r="BU546" i="1" s="1"/>
  <c r="CA546" i="1" s="1"/>
  <c r="BD546" i="1"/>
  <c r="BE461" i="1"/>
  <c r="BQ461" i="1" s="1"/>
  <c r="BW461" i="1" s="1"/>
  <c r="BI461" i="1"/>
  <c r="BU461" i="1" s="1"/>
  <c r="CA461" i="1" s="1"/>
  <c r="BH461" i="1"/>
  <c r="BT461" i="1" s="1"/>
  <c r="BZ461" i="1" s="1"/>
  <c r="BF461" i="1"/>
  <c r="BR461" i="1" s="1"/>
  <c r="BX461" i="1" s="1"/>
  <c r="BJ461" i="1"/>
  <c r="BV461" i="1" s="1"/>
  <c r="CB461" i="1" s="1"/>
  <c r="BG461" i="1"/>
  <c r="BS461" i="1" s="1"/>
  <c r="BY461" i="1" s="1"/>
  <c r="BX986" i="1"/>
  <c r="BW978" i="1"/>
  <c r="BW1010" i="1"/>
  <c r="BZ1009" i="1"/>
  <c r="BZ1007" i="1"/>
  <c r="BX943" i="1"/>
  <c r="BD872" i="1"/>
  <c r="BD762" i="1"/>
  <c r="BG119" i="1"/>
  <c r="BS119" i="1" s="1"/>
  <c r="BY119" i="1" s="1"/>
  <c r="BF119" i="1"/>
  <c r="BR119" i="1" s="1"/>
  <c r="BX119" i="1" s="1"/>
  <c r="BJ119" i="1"/>
  <c r="BV119" i="1" s="1"/>
  <c r="CB119" i="1" s="1"/>
  <c r="BI119" i="1"/>
  <c r="BU119" i="1" s="1"/>
  <c r="CA119" i="1" s="1"/>
  <c r="BH119" i="1"/>
  <c r="BT119" i="1" s="1"/>
  <c r="BZ119" i="1" s="1"/>
  <c r="BE119" i="1"/>
  <c r="BQ119" i="1" s="1"/>
  <c r="BW119" i="1" s="1"/>
  <c r="BG103" i="1"/>
  <c r="BF103" i="1"/>
  <c r="BJ103" i="1"/>
  <c r="BV103" i="1" s="1"/>
  <c r="CB103" i="1" s="1"/>
  <c r="BE103" i="1"/>
  <c r="BQ103" i="1" s="1"/>
  <c r="BW103" i="1" s="1"/>
  <c r="BI103" i="1"/>
  <c r="BU103" i="1" s="1"/>
  <c r="CA103" i="1" s="1"/>
  <c r="BH103" i="1"/>
  <c r="BT103" i="1" s="1"/>
  <c r="BZ103" i="1" s="1"/>
  <c r="BG229" i="1"/>
  <c r="BF229" i="1"/>
  <c r="BJ229" i="1"/>
  <c r="BV229" i="1" s="1"/>
  <c r="CB229" i="1" s="1"/>
  <c r="BH229" i="1"/>
  <c r="BT229" i="1" s="1"/>
  <c r="BZ229" i="1" s="1"/>
  <c r="BE229" i="1"/>
  <c r="BI229" i="1"/>
  <c r="BU229" i="1" s="1"/>
  <c r="CA229" i="1" s="1"/>
  <c r="BG213" i="1"/>
  <c r="BS213" i="1" s="1"/>
  <c r="BY213" i="1" s="1"/>
  <c r="BF213" i="1"/>
  <c r="BR213" i="1" s="1"/>
  <c r="BX213" i="1" s="1"/>
  <c r="BJ213" i="1"/>
  <c r="BV213" i="1" s="1"/>
  <c r="CB213" i="1" s="1"/>
  <c r="BH213" i="1"/>
  <c r="BT213" i="1" s="1"/>
  <c r="BZ213" i="1" s="1"/>
  <c r="BE213" i="1"/>
  <c r="BQ213" i="1" s="1"/>
  <c r="BW213" i="1" s="1"/>
  <c r="BI213" i="1"/>
  <c r="BU213" i="1" s="1"/>
  <c r="CA213" i="1" s="1"/>
  <c r="BG117" i="1"/>
  <c r="BS117" i="1" s="1"/>
  <c r="BY117" i="1" s="1"/>
  <c r="BF117" i="1"/>
  <c r="BR117" i="1" s="1"/>
  <c r="BX117" i="1" s="1"/>
  <c r="BJ117" i="1"/>
  <c r="BV117" i="1" s="1"/>
  <c r="CB117" i="1" s="1"/>
  <c r="BI117" i="1"/>
  <c r="BU117" i="1" s="1"/>
  <c r="CA117" i="1" s="1"/>
  <c r="BH117" i="1"/>
  <c r="BT117" i="1" s="1"/>
  <c r="BZ117" i="1" s="1"/>
  <c r="BE117" i="1"/>
  <c r="BQ117" i="1" s="1"/>
  <c r="BW117" i="1" s="1"/>
  <c r="BG101" i="1"/>
  <c r="BF101" i="1"/>
  <c r="BJ101" i="1"/>
  <c r="BV101" i="1" s="1"/>
  <c r="CB101" i="1" s="1"/>
  <c r="BH101" i="1"/>
  <c r="BT101" i="1" s="1"/>
  <c r="BZ101" i="1" s="1"/>
  <c r="BE101" i="1"/>
  <c r="BI101" i="1"/>
  <c r="BU101" i="1" s="1"/>
  <c r="CA101" i="1" s="1"/>
  <c r="BG376" i="1"/>
  <c r="BS376" i="1" s="1"/>
  <c r="BY376" i="1" s="1"/>
  <c r="BF376" i="1"/>
  <c r="BR376" i="1" s="1"/>
  <c r="BX376" i="1" s="1"/>
  <c r="BJ376" i="1"/>
  <c r="BV376" i="1" s="1"/>
  <c r="CB376" i="1" s="1"/>
  <c r="BI376" i="1"/>
  <c r="BU376" i="1" s="1"/>
  <c r="CA376" i="1" s="1"/>
  <c r="BH376" i="1"/>
  <c r="BT376" i="1" s="1"/>
  <c r="BZ376" i="1" s="1"/>
  <c r="BE376" i="1"/>
  <c r="BQ376" i="1" s="1"/>
  <c r="BW376" i="1" s="1"/>
  <c r="BD376" i="1"/>
  <c r="BE328" i="1"/>
  <c r="BI328" i="1"/>
  <c r="BH328" i="1"/>
  <c r="BG328" i="1"/>
  <c r="BF328" i="1"/>
  <c r="BJ328" i="1"/>
  <c r="BD328" i="1"/>
  <c r="BE184" i="1"/>
  <c r="BQ184" i="1" s="1"/>
  <c r="BW184" i="1" s="1"/>
  <c r="BI184" i="1"/>
  <c r="BU184" i="1" s="1"/>
  <c r="CA184" i="1" s="1"/>
  <c r="BH184" i="1"/>
  <c r="BT184" i="1" s="1"/>
  <c r="BZ184" i="1" s="1"/>
  <c r="BJ184" i="1"/>
  <c r="BV184" i="1" s="1"/>
  <c r="CB184" i="1" s="1"/>
  <c r="BG184" i="1"/>
  <c r="BS184" i="1" s="1"/>
  <c r="BY184" i="1" s="1"/>
  <c r="BF184" i="1"/>
  <c r="BR184" i="1" s="1"/>
  <c r="BX184" i="1" s="1"/>
  <c r="BD184" i="1"/>
  <c r="BE168" i="1"/>
  <c r="BQ168" i="1" s="1"/>
  <c r="BW168" i="1" s="1"/>
  <c r="BI168" i="1"/>
  <c r="BU168" i="1" s="1"/>
  <c r="CA168" i="1" s="1"/>
  <c r="BH168" i="1"/>
  <c r="BT168" i="1" s="1"/>
  <c r="BZ168" i="1" s="1"/>
  <c r="BF168" i="1"/>
  <c r="BR168" i="1" s="1"/>
  <c r="BX168" i="1" s="1"/>
  <c r="BJ168" i="1"/>
  <c r="BV168" i="1" s="1"/>
  <c r="CB168" i="1" s="1"/>
  <c r="BG168" i="1"/>
  <c r="BS168" i="1" s="1"/>
  <c r="BY168" i="1" s="1"/>
  <c r="BD168" i="1"/>
  <c r="BE136" i="1"/>
  <c r="BQ136" i="1" s="1"/>
  <c r="BW136" i="1" s="1"/>
  <c r="BI136" i="1"/>
  <c r="BU136" i="1" s="1"/>
  <c r="CA136" i="1" s="1"/>
  <c r="BH136" i="1"/>
  <c r="BT136" i="1" s="1"/>
  <c r="BZ136" i="1" s="1"/>
  <c r="BF136" i="1"/>
  <c r="BR136" i="1" s="1"/>
  <c r="BX136" i="1" s="1"/>
  <c r="BJ136" i="1"/>
  <c r="BV136" i="1" s="1"/>
  <c r="CB136" i="1" s="1"/>
  <c r="BG136" i="1"/>
  <c r="BS136" i="1" s="1"/>
  <c r="BY136" i="1" s="1"/>
  <c r="BD136" i="1"/>
  <c r="BE104" i="1"/>
  <c r="BQ104" i="1" s="1"/>
  <c r="BW104" i="1" s="1"/>
  <c r="BI104" i="1"/>
  <c r="BU104" i="1" s="1"/>
  <c r="CA104" i="1" s="1"/>
  <c r="BH104" i="1"/>
  <c r="BT104" i="1" s="1"/>
  <c r="BZ104" i="1" s="1"/>
  <c r="BG104" i="1"/>
  <c r="BF104" i="1"/>
  <c r="BJ104" i="1"/>
  <c r="BV104" i="1" s="1"/>
  <c r="CB104" i="1" s="1"/>
  <c r="BG88" i="1"/>
  <c r="BF88" i="1"/>
  <c r="BJ88" i="1"/>
  <c r="BV88" i="1" s="1"/>
  <c r="CB88" i="1" s="1"/>
  <c r="BE88" i="1"/>
  <c r="BI88" i="1"/>
  <c r="BU88" i="1" s="1"/>
  <c r="CA88" i="1" s="1"/>
  <c r="BH88" i="1"/>
  <c r="BT88" i="1" s="1"/>
  <c r="BZ88" i="1" s="1"/>
  <c r="BE72" i="1"/>
  <c r="BQ72" i="1" s="1"/>
  <c r="BW72" i="1" s="1"/>
  <c r="BI72" i="1"/>
  <c r="BU72" i="1" s="1"/>
  <c r="CA72" i="1" s="1"/>
  <c r="BH72" i="1"/>
  <c r="BT72" i="1" s="1"/>
  <c r="BZ72" i="1" s="1"/>
  <c r="BF72" i="1"/>
  <c r="BJ72" i="1"/>
  <c r="BV72" i="1" s="1"/>
  <c r="CB72" i="1" s="1"/>
  <c r="BG72" i="1"/>
  <c r="BH40" i="1"/>
  <c r="BT40" i="1" s="1"/>
  <c r="BZ40" i="1" s="1"/>
  <c r="BE40" i="1"/>
  <c r="BI40" i="1"/>
  <c r="BU40" i="1" s="1"/>
  <c r="CA40" i="1" s="1"/>
  <c r="BF40" i="1"/>
  <c r="BJ40" i="1"/>
  <c r="BV40" i="1" s="1"/>
  <c r="CB40" i="1" s="1"/>
  <c r="BG40" i="1"/>
  <c r="BG1005" i="1"/>
  <c r="BH1005" i="1"/>
  <c r="BT1005" i="1" s="1"/>
  <c r="BZ1005" i="1" s="1"/>
  <c r="BI1005" i="1"/>
  <c r="BU1005" i="1" s="1"/>
  <c r="CA1005" i="1" s="1"/>
  <c r="BF1005" i="1"/>
  <c r="BJ1005" i="1"/>
  <c r="BV1005" i="1" s="1"/>
  <c r="CB1005" i="1" s="1"/>
  <c r="BE1005" i="1"/>
  <c r="BG989" i="1"/>
  <c r="BS989" i="1" s="1"/>
  <c r="BY989" i="1" s="1"/>
  <c r="BH989" i="1"/>
  <c r="BT989" i="1" s="1"/>
  <c r="BZ989" i="1" s="1"/>
  <c r="BF989" i="1"/>
  <c r="BR989" i="1" s="1"/>
  <c r="BX989" i="1" s="1"/>
  <c r="BJ989" i="1"/>
  <c r="BV989" i="1" s="1"/>
  <c r="CB989" i="1" s="1"/>
  <c r="BE989" i="1"/>
  <c r="BQ989" i="1" s="1"/>
  <c r="BW989" i="1" s="1"/>
  <c r="BI989" i="1"/>
  <c r="BU989" i="1" s="1"/>
  <c r="CA989" i="1" s="1"/>
  <c r="BF783" i="1"/>
  <c r="BR783" i="1" s="1"/>
  <c r="BX783" i="1" s="1"/>
  <c r="BJ783" i="1"/>
  <c r="BV783" i="1" s="1"/>
  <c r="CB783" i="1" s="1"/>
  <c r="BE783" i="1"/>
  <c r="BQ783" i="1" s="1"/>
  <c r="BW783" i="1" s="1"/>
  <c r="BI783" i="1"/>
  <c r="BU783" i="1" s="1"/>
  <c r="CA783" i="1" s="1"/>
  <c r="BG783" i="1"/>
  <c r="BS783" i="1" s="1"/>
  <c r="BY783" i="1" s="1"/>
  <c r="BH783" i="1"/>
  <c r="BT783" i="1" s="1"/>
  <c r="BZ783" i="1" s="1"/>
  <c r="BF735" i="1"/>
  <c r="BR735" i="1" s="1"/>
  <c r="BX735" i="1" s="1"/>
  <c r="BJ735" i="1"/>
  <c r="BV735" i="1" s="1"/>
  <c r="CB735" i="1" s="1"/>
  <c r="BE735" i="1"/>
  <c r="BQ735" i="1" s="1"/>
  <c r="BW735" i="1" s="1"/>
  <c r="BI735" i="1"/>
  <c r="BU735" i="1" s="1"/>
  <c r="CA735" i="1" s="1"/>
  <c r="BG735" i="1"/>
  <c r="BS735" i="1" s="1"/>
  <c r="BY735" i="1" s="1"/>
  <c r="BH735" i="1"/>
  <c r="BT735" i="1" s="1"/>
  <c r="BZ735" i="1" s="1"/>
  <c r="BH880" i="1"/>
  <c r="BT880" i="1" s="1"/>
  <c r="BZ880" i="1" s="1"/>
  <c r="BG880" i="1"/>
  <c r="BS880" i="1" s="1"/>
  <c r="BY880" i="1" s="1"/>
  <c r="BI880" i="1"/>
  <c r="BU880" i="1" s="1"/>
  <c r="CA880" i="1" s="1"/>
  <c r="BE880" i="1"/>
  <c r="BQ880" i="1" s="1"/>
  <c r="BW880" i="1" s="1"/>
  <c r="BF880" i="1"/>
  <c r="BR880" i="1" s="1"/>
  <c r="BX880" i="1" s="1"/>
  <c r="BJ880" i="1"/>
  <c r="BV880" i="1" s="1"/>
  <c r="CB880" i="1" s="1"/>
  <c r="BE174" i="1"/>
  <c r="BQ174" i="1" s="1"/>
  <c r="BW174" i="1" s="1"/>
  <c r="BI174" i="1"/>
  <c r="BU174" i="1" s="1"/>
  <c r="CA174" i="1" s="1"/>
  <c r="BH174" i="1"/>
  <c r="BT174" i="1" s="1"/>
  <c r="BZ174" i="1" s="1"/>
  <c r="BG174" i="1"/>
  <c r="BS174" i="1" s="1"/>
  <c r="BY174" i="1" s="1"/>
  <c r="BF174" i="1"/>
  <c r="BR174" i="1" s="1"/>
  <c r="BX174" i="1" s="1"/>
  <c r="BJ174" i="1"/>
  <c r="BV174" i="1" s="1"/>
  <c r="CB174" i="1" s="1"/>
  <c r="BD174" i="1"/>
  <c r="BG524" i="1"/>
  <c r="BS524" i="1" s="1"/>
  <c r="BY524" i="1" s="1"/>
  <c r="BF524" i="1"/>
  <c r="BR524" i="1" s="1"/>
  <c r="BX524" i="1" s="1"/>
  <c r="BJ524" i="1"/>
  <c r="BV524" i="1" s="1"/>
  <c r="CB524" i="1" s="1"/>
  <c r="BH524" i="1"/>
  <c r="BT524" i="1" s="1"/>
  <c r="BZ524" i="1" s="1"/>
  <c r="BE524" i="1"/>
  <c r="BQ524" i="1" s="1"/>
  <c r="BW524" i="1" s="1"/>
  <c r="BI524" i="1"/>
  <c r="BU524" i="1" s="1"/>
  <c r="CA524" i="1" s="1"/>
  <c r="BD524" i="1"/>
  <c r="BE599" i="1"/>
  <c r="BI599" i="1"/>
  <c r="BU599" i="1" s="1"/>
  <c r="CA599" i="1" s="1"/>
  <c r="BH599" i="1"/>
  <c r="BT599" i="1" s="1"/>
  <c r="BZ599" i="1" s="1"/>
  <c r="BG599" i="1"/>
  <c r="BF599" i="1"/>
  <c r="BJ599" i="1"/>
  <c r="BV599" i="1" s="1"/>
  <c r="CB599" i="1" s="1"/>
  <c r="BF727" i="1"/>
  <c r="BR727" i="1" s="1"/>
  <c r="BX727" i="1" s="1"/>
  <c r="BJ727" i="1"/>
  <c r="BV727" i="1" s="1"/>
  <c r="CB727" i="1" s="1"/>
  <c r="BE727" i="1"/>
  <c r="BQ727" i="1" s="1"/>
  <c r="BW727" i="1" s="1"/>
  <c r="BI727" i="1"/>
  <c r="BU727" i="1" s="1"/>
  <c r="CA727" i="1" s="1"/>
  <c r="BG727" i="1"/>
  <c r="BS727" i="1" s="1"/>
  <c r="BY727" i="1" s="1"/>
  <c r="BH727" i="1"/>
  <c r="BT727" i="1" s="1"/>
  <c r="BZ727" i="1" s="1"/>
  <c r="BF865" i="1"/>
  <c r="BJ865" i="1"/>
  <c r="BV865" i="1" s="1"/>
  <c r="CB865" i="1" s="1"/>
  <c r="BE865" i="1"/>
  <c r="BQ865" i="1" s="1"/>
  <c r="BW865" i="1" s="1"/>
  <c r="BI865" i="1"/>
  <c r="BU865" i="1" s="1"/>
  <c r="CA865" i="1" s="1"/>
  <c r="BH865" i="1"/>
  <c r="BT865" i="1" s="1"/>
  <c r="BZ865" i="1" s="1"/>
  <c r="BG865" i="1"/>
  <c r="BE401" i="1"/>
  <c r="BQ401" i="1" s="1"/>
  <c r="BW401" i="1" s="1"/>
  <c r="BI401" i="1"/>
  <c r="BU401" i="1" s="1"/>
  <c r="CA401" i="1" s="1"/>
  <c r="BH401" i="1"/>
  <c r="BT401" i="1" s="1"/>
  <c r="BZ401" i="1" s="1"/>
  <c r="BG401" i="1"/>
  <c r="BS401" i="1" s="1"/>
  <c r="BY401" i="1" s="1"/>
  <c r="BF401" i="1"/>
  <c r="BR401" i="1" s="1"/>
  <c r="BX401" i="1" s="1"/>
  <c r="BJ401" i="1"/>
  <c r="BV401" i="1" s="1"/>
  <c r="CB401" i="1" s="1"/>
  <c r="BE571" i="1"/>
  <c r="BQ571" i="1" s="1"/>
  <c r="BW571" i="1" s="1"/>
  <c r="BI571" i="1"/>
  <c r="BU571" i="1" s="1"/>
  <c r="CA571" i="1" s="1"/>
  <c r="BH571" i="1"/>
  <c r="BT571" i="1" s="1"/>
  <c r="BZ571" i="1" s="1"/>
  <c r="BF571" i="1"/>
  <c r="BJ571" i="1"/>
  <c r="BV571" i="1" s="1"/>
  <c r="CB571" i="1" s="1"/>
  <c r="BG571" i="1"/>
  <c r="BF771" i="1"/>
  <c r="BJ771" i="1"/>
  <c r="BV771" i="1" s="1"/>
  <c r="CB771" i="1" s="1"/>
  <c r="BE771" i="1"/>
  <c r="BI771" i="1"/>
  <c r="BU771" i="1" s="1"/>
  <c r="CA771" i="1" s="1"/>
  <c r="BG771" i="1"/>
  <c r="BH771" i="1"/>
  <c r="BT771" i="1" s="1"/>
  <c r="BZ771" i="1" s="1"/>
  <c r="BH856" i="1"/>
  <c r="BT856" i="1" s="1"/>
  <c r="BZ856" i="1" s="1"/>
  <c r="BG856" i="1"/>
  <c r="BS856" i="1" s="1"/>
  <c r="BY856" i="1" s="1"/>
  <c r="BE856" i="1"/>
  <c r="BQ856" i="1" s="1"/>
  <c r="BW856" i="1" s="1"/>
  <c r="BI856" i="1"/>
  <c r="BU856" i="1" s="1"/>
  <c r="CA856" i="1" s="1"/>
  <c r="BJ856" i="1"/>
  <c r="BV856" i="1" s="1"/>
  <c r="CB856" i="1" s="1"/>
  <c r="BF856" i="1"/>
  <c r="BR856" i="1" s="1"/>
  <c r="BX856" i="1" s="1"/>
  <c r="BG941" i="1"/>
  <c r="BI941" i="1"/>
  <c r="BU941" i="1" s="1"/>
  <c r="CA941" i="1" s="1"/>
  <c r="BF941" i="1"/>
  <c r="BJ941" i="1"/>
  <c r="BV941" i="1" s="1"/>
  <c r="CB941" i="1" s="1"/>
  <c r="BH941" i="1"/>
  <c r="BT941" i="1" s="1"/>
  <c r="BZ941" i="1" s="1"/>
  <c r="BE941" i="1"/>
  <c r="BE996" i="1"/>
  <c r="BQ996" i="1" s="1"/>
  <c r="BW996" i="1" s="1"/>
  <c r="BI996" i="1"/>
  <c r="BU996" i="1" s="1"/>
  <c r="CA996" i="1" s="1"/>
  <c r="BF996" i="1"/>
  <c r="BR996" i="1" s="1"/>
  <c r="BX996" i="1" s="1"/>
  <c r="BH996" i="1"/>
  <c r="BT996" i="1" s="1"/>
  <c r="BZ996" i="1" s="1"/>
  <c r="BJ996" i="1"/>
  <c r="BV996" i="1" s="1"/>
  <c r="CB996" i="1" s="1"/>
  <c r="BG996" i="1"/>
  <c r="BS996" i="1" s="1"/>
  <c r="BY996" i="1" s="1"/>
  <c r="BE1012" i="1"/>
  <c r="BI1012" i="1"/>
  <c r="BU1012" i="1" s="1"/>
  <c r="CA1012" i="1" s="1"/>
  <c r="BF1012" i="1"/>
  <c r="BH1012" i="1"/>
  <c r="BT1012" i="1" s="1"/>
  <c r="BZ1012" i="1" s="1"/>
  <c r="BJ1012" i="1"/>
  <c r="BV1012" i="1" s="1"/>
  <c r="CB1012" i="1" s="1"/>
  <c r="BG1012" i="1"/>
  <c r="BE950" i="1"/>
  <c r="BI950" i="1"/>
  <c r="BU950" i="1" s="1"/>
  <c r="CA950" i="1" s="1"/>
  <c r="BF950" i="1"/>
  <c r="BH950" i="1"/>
  <c r="BT950" i="1" s="1"/>
  <c r="BZ950" i="1" s="1"/>
  <c r="BJ950" i="1"/>
  <c r="BV950" i="1" s="1"/>
  <c r="CB950" i="1" s="1"/>
  <c r="BG950" i="1"/>
  <c r="BE918" i="1"/>
  <c r="BI918" i="1"/>
  <c r="BJ918" i="1"/>
  <c r="BG918" i="1"/>
  <c r="BH918" i="1"/>
  <c r="BF918" i="1"/>
  <c r="BH822" i="1"/>
  <c r="BT822" i="1" s="1"/>
  <c r="BZ822" i="1" s="1"/>
  <c r="BG822" i="1"/>
  <c r="BS822" i="1" s="1"/>
  <c r="BY822" i="1" s="1"/>
  <c r="BI822" i="1"/>
  <c r="BU822" i="1" s="1"/>
  <c r="CA822" i="1" s="1"/>
  <c r="BF822" i="1"/>
  <c r="BR822" i="1" s="1"/>
  <c r="BX822" i="1" s="1"/>
  <c r="BE822" i="1"/>
  <c r="BQ822" i="1" s="1"/>
  <c r="BW822" i="1" s="1"/>
  <c r="BJ822" i="1"/>
  <c r="BV822" i="1" s="1"/>
  <c r="CB822" i="1" s="1"/>
  <c r="BH790" i="1"/>
  <c r="BT790" i="1" s="1"/>
  <c r="BZ790" i="1" s="1"/>
  <c r="BG790" i="1"/>
  <c r="BS790" i="1" s="1"/>
  <c r="BY790" i="1" s="1"/>
  <c r="BI790" i="1"/>
  <c r="BU790" i="1" s="1"/>
  <c r="CA790" i="1" s="1"/>
  <c r="BJ790" i="1"/>
  <c r="BV790" i="1" s="1"/>
  <c r="CB790" i="1" s="1"/>
  <c r="BE790" i="1"/>
  <c r="BQ790" i="1" s="1"/>
  <c r="BW790" i="1" s="1"/>
  <c r="BF790" i="1"/>
  <c r="BR790" i="1" s="1"/>
  <c r="BX790" i="1" s="1"/>
  <c r="BH742" i="1"/>
  <c r="BT742" i="1" s="1"/>
  <c r="BZ742" i="1" s="1"/>
  <c r="BG742" i="1"/>
  <c r="BS742" i="1" s="1"/>
  <c r="BY742" i="1" s="1"/>
  <c r="BF742" i="1"/>
  <c r="BR742" i="1" s="1"/>
  <c r="BX742" i="1" s="1"/>
  <c r="BI742" i="1"/>
  <c r="BU742" i="1" s="1"/>
  <c r="CA742" i="1" s="1"/>
  <c r="BE742" i="1"/>
  <c r="BQ742" i="1" s="1"/>
  <c r="BW742" i="1" s="1"/>
  <c r="BJ742" i="1"/>
  <c r="BV742" i="1" s="1"/>
  <c r="CB742" i="1" s="1"/>
  <c r="BH694" i="1"/>
  <c r="BT694" i="1" s="1"/>
  <c r="BZ694" i="1" s="1"/>
  <c r="BG694" i="1"/>
  <c r="BF694" i="1"/>
  <c r="BI694" i="1"/>
  <c r="BU694" i="1" s="1"/>
  <c r="CA694" i="1" s="1"/>
  <c r="BJ694" i="1"/>
  <c r="BV694" i="1" s="1"/>
  <c r="CB694" i="1" s="1"/>
  <c r="BE694" i="1"/>
  <c r="BQ694" i="1" s="1"/>
  <c r="BW694" i="1" s="1"/>
  <c r="BG678" i="1"/>
  <c r="BS678" i="1" s="1"/>
  <c r="BY678" i="1" s="1"/>
  <c r="BF678" i="1"/>
  <c r="BR678" i="1" s="1"/>
  <c r="BX678" i="1" s="1"/>
  <c r="BH678" i="1"/>
  <c r="BT678" i="1" s="1"/>
  <c r="BZ678" i="1" s="1"/>
  <c r="BE678" i="1"/>
  <c r="BQ678" i="1" s="1"/>
  <c r="BW678" i="1" s="1"/>
  <c r="BI678" i="1"/>
  <c r="BU678" i="1" s="1"/>
  <c r="CA678" i="1" s="1"/>
  <c r="BJ678" i="1"/>
  <c r="BV678" i="1" s="1"/>
  <c r="CB678" i="1" s="1"/>
  <c r="BE501" i="1"/>
  <c r="BQ501" i="1" s="1"/>
  <c r="BW501" i="1" s="1"/>
  <c r="BI501" i="1"/>
  <c r="BU501" i="1" s="1"/>
  <c r="CA501" i="1" s="1"/>
  <c r="BH501" i="1"/>
  <c r="BT501" i="1" s="1"/>
  <c r="BZ501" i="1" s="1"/>
  <c r="BG501" i="1"/>
  <c r="BS501" i="1" s="1"/>
  <c r="BY501" i="1" s="1"/>
  <c r="BF501" i="1"/>
  <c r="BR501" i="1" s="1"/>
  <c r="BX501" i="1" s="1"/>
  <c r="BJ501" i="1"/>
  <c r="BV501" i="1" s="1"/>
  <c r="CB501" i="1" s="1"/>
  <c r="BG480" i="1"/>
  <c r="BS480" i="1" s="1"/>
  <c r="BY480" i="1" s="1"/>
  <c r="BF480" i="1"/>
  <c r="BR480" i="1" s="1"/>
  <c r="BX480" i="1" s="1"/>
  <c r="BJ480" i="1"/>
  <c r="BV480" i="1" s="1"/>
  <c r="CB480" i="1" s="1"/>
  <c r="BH480" i="1"/>
  <c r="BT480" i="1" s="1"/>
  <c r="BZ480" i="1" s="1"/>
  <c r="BE480" i="1"/>
  <c r="BQ480" i="1" s="1"/>
  <c r="BW480" i="1" s="1"/>
  <c r="BI480" i="1"/>
  <c r="BU480" i="1" s="1"/>
  <c r="CA480" i="1" s="1"/>
  <c r="BD480" i="1"/>
  <c r="BE298" i="1"/>
  <c r="BQ298" i="1" s="1"/>
  <c r="BW298" i="1" s="1"/>
  <c r="BI298" i="1"/>
  <c r="BU298" i="1" s="1"/>
  <c r="CA298" i="1" s="1"/>
  <c r="BH298" i="1"/>
  <c r="BT298" i="1" s="1"/>
  <c r="BZ298" i="1" s="1"/>
  <c r="BJ298" i="1"/>
  <c r="BV298" i="1" s="1"/>
  <c r="CB298" i="1" s="1"/>
  <c r="BG298" i="1"/>
  <c r="BS298" i="1" s="1"/>
  <c r="BY298" i="1" s="1"/>
  <c r="BF298" i="1"/>
  <c r="BR298" i="1" s="1"/>
  <c r="BX298" i="1" s="1"/>
  <c r="BD298" i="1"/>
  <c r="BE158" i="1"/>
  <c r="BQ158" i="1" s="1"/>
  <c r="BW158" i="1" s="1"/>
  <c r="BI158" i="1"/>
  <c r="BU158" i="1" s="1"/>
  <c r="CA158" i="1" s="1"/>
  <c r="BH158" i="1"/>
  <c r="BT158" i="1" s="1"/>
  <c r="BZ158" i="1" s="1"/>
  <c r="BG158" i="1"/>
  <c r="BS158" i="1" s="1"/>
  <c r="BY158" i="1" s="1"/>
  <c r="BF158" i="1"/>
  <c r="BR158" i="1" s="1"/>
  <c r="BX158" i="1" s="1"/>
  <c r="BJ158" i="1"/>
  <c r="BV158" i="1" s="1"/>
  <c r="CB158" i="1" s="1"/>
  <c r="BD158" i="1"/>
  <c r="BF713" i="1"/>
  <c r="BR713" i="1" s="1"/>
  <c r="BX713" i="1" s="1"/>
  <c r="BJ713" i="1"/>
  <c r="BV713" i="1" s="1"/>
  <c r="CB713" i="1" s="1"/>
  <c r="BE713" i="1"/>
  <c r="BQ713" i="1" s="1"/>
  <c r="BW713" i="1" s="1"/>
  <c r="BI713" i="1"/>
  <c r="BU713" i="1" s="1"/>
  <c r="CA713" i="1" s="1"/>
  <c r="BG713" i="1"/>
  <c r="BS713" i="1" s="1"/>
  <c r="BY713" i="1" s="1"/>
  <c r="BH713" i="1"/>
  <c r="BT713" i="1" s="1"/>
  <c r="BZ713" i="1" s="1"/>
  <c r="BG462" i="1"/>
  <c r="BF462" i="1"/>
  <c r="BJ462" i="1"/>
  <c r="BV462" i="1" s="1"/>
  <c r="CB462" i="1" s="1"/>
  <c r="BH462" i="1"/>
  <c r="BT462" i="1" s="1"/>
  <c r="BZ462" i="1" s="1"/>
  <c r="BE462" i="1"/>
  <c r="BI462" i="1"/>
  <c r="BU462" i="1" s="1"/>
  <c r="CA462" i="1" s="1"/>
  <c r="BE206" i="1"/>
  <c r="BQ206" i="1" s="1"/>
  <c r="BW206" i="1" s="1"/>
  <c r="BI206" i="1"/>
  <c r="BU206" i="1" s="1"/>
  <c r="CA206" i="1" s="1"/>
  <c r="BH206" i="1"/>
  <c r="BT206" i="1" s="1"/>
  <c r="BZ206" i="1" s="1"/>
  <c r="BF206" i="1"/>
  <c r="BR206" i="1" s="1"/>
  <c r="BX206" i="1" s="1"/>
  <c r="BJ206" i="1"/>
  <c r="BV206" i="1" s="1"/>
  <c r="CB206" i="1" s="1"/>
  <c r="BG206" i="1"/>
  <c r="BS206" i="1" s="1"/>
  <c r="BY206" i="1" s="1"/>
  <c r="BD206" i="1"/>
  <c r="BG660" i="1"/>
  <c r="BS660" i="1" s="1"/>
  <c r="BY660" i="1" s="1"/>
  <c r="BF660" i="1"/>
  <c r="BR660" i="1" s="1"/>
  <c r="BX660" i="1" s="1"/>
  <c r="BJ660" i="1"/>
  <c r="BV660" i="1" s="1"/>
  <c r="CB660" i="1" s="1"/>
  <c r="BI660" i="1"/>
  <c r="BU660" i="1" s="1"/>
  <c r="CA660" i="1" s="1"/>
  <c r="BH660" i="1"/>
  <c r="BT660" i="1" s="1"/>
  <c r="BZ660" i="1" s="1"/>
  <c r="BE660" i="1"/>
  <c r="BQ660" i="1" s="1"/>
  <c r="BW660" i="1" s="1"/>
  <c r="BD660" i="1"/>
  <c r="BG644" i="1"/>
  <c r="BF644" i="1"/>
  <c r="BJ644" i="1"/>
  <c r="BV644" i="1" s="1"/>
  <c r="CB644" i="1" s="1"/>
  <c r="BI644" i="1"/>
  <c r="BU644" i="1" s="1"/>
  <c r="CA644" i="1" s="1"/>
  <c r="BH644" i="1"/>
  <c r="BT644" i="1" s="1"/>
  <c r="BZ644" i="1" s="1"/>
  <c r="BE644" i="1"/>
  <c r="BG628" i="1"/>
  <c r="BF628" i="1"/>
  <c r="BJ628" i="1"/>
  <c r="BV628" i="1" s="1"/>
  <c r="CB628" i="1" s="1"/>
  <c r="BI628" i="1"/>
  <c r="BU628" i="1" s="1"/>
  <c r="CA628" i="1" s="1"/>
  <c r="BE628" i="1"/>
  <c r="BH628" i="1"/>
  <c r="BT628" i="1" s="1"/>
  <c r="BZ628" i="1" s="1"/>
  <c r="BE126" i="1"/>
  <c r="BQ126" i="1" s="1"/>
  <c r="BW126" i="1" s="1"/>
  <c r="BI126" i="1"/>
  <c r="BU126" i="1" s="1"/>
  <c r="CA126" i="1" s="1"/>
  <c r="BH126" i="1"/>
  <c r="BT126" i="1" s="1"/>
  <c r="BZ126" i="1" s="1"/>
  <c r="BG126" i="1"/>
  <c r="BS126" i="1" s="1"/>
  <c r="BY126" i="1" s="1"/>
  <c r="BF126" i="1"/>
  <c r="BR126" i="1" s="1"/>
  <c r="BX126" i="1" s="1"/>
  <c r="BJ126" i="1"/>
  <c r="BV126" i="1" s="1"/>
  <c r="CB126" i="1" s="1"/>
  <c r="BD126" i="1"/>
  <c r="BE495" i="1"/>
  <c r="BQ495" i="1" s="1"/>
  <c r="BW495" i="1" s="1"/>
  <c r="BI495" i="1"/>
  <c r="BU495" i="1" s="1"/>
  <c r="CA495" i="1" s="1"/>
  <c r="BH495" i="1"/>
  <c r="BT495" i="1" s="1"/>
  <c r="BZ495" i="1" s="1"/>
  <c r="BJ495" i="1"/>
  <c r="BV495" i="1" s="1"/>
  <c r="CB495" i="1" s="1"/>
  <c r="BF495" i="1"/>
  <c r="BR495" i="1" s="1"/>
  <c r="BX495" i="1" s="1"/>
  <c r="BG495" i="1"/>
  <c r="BS495" i="1" s="1"/>
  <c r="BY495" i="1" s="1"/>
  <c r="BE447" i="1"/>
  <c r="BI447" i="1"/>
  <c r="BU447" i="1" s="1"/>
  <c r="CA447" i="1" s="1"/>
  <c r="BH447" i="1"/>
  <c r="BT447" i="1" s="1"/>
  <c r="BZ447" i="1" s="1"/>
  <c r="BJ447" i="1"/>
  <c r="BV447" i="1" s="1"/>
  <c r="CB447" i="1" s="1"/>
  <c r="BF447" i="1"/>
  <c r="BG447" i="1"/>
  <c r="BE431" i="1"/>
  <c r="BQ431" i="1" s="1"/>
  <c r="BW431" i="1" s="1"/>
  <c r="BI431" i="1"/>
  <c r="BU431" i="1" s="1"/>
  <c r="CA431" i="1" s="1"/>
  <c r="BH431" i="1"/>
  <c r="BT431" i="1" s="1"/>
  <c r="BZ431" i="1" s="1"/>
  <c r="BJ431" i="1"/>
  <c r="BV431" i="1" s="1"/>
  <c r="CB431" i="1" s="1"/>
  <c r="BF431" i="1"/>
  <c r="BR431" i="1" s="1"/>
  <c r="BX431" i="1" s="1"/>
  <c r="BG431" i="1"/>
  <c r="BS431" i="1" s="1"/>
  <c r="BY431" i="1" s="1"/>
  <c r="BE415" i="1"/>
  <c r="BI415" i="1"/>
  <c r="BU415" i="1" s="1"/>
  <c r="CA415" i="1" s="1"/>
  <c r="BH415" i="1"/>
  <c r="BT415" i="1" s="1"/>
  <c r="BZ415" i="1" s="1"/>
  <c r="BJ415" i="1"/>
  <c r="BV415" i="1" s="1"/>
  <c r="CB415" i="1" s="1"/>
  <c r="BF415" i="1"/>
  <c r="BG415" i="1"/>
  <c r="BG275" i="1"/>
  <c r="BF275" i="1"/>
  <c r="BJ275" i="1"/>
  <c r="BV275" i="1" s="1"/>
  <c r="CB275" i="1" s="1"/>
  <c r="BH275" i="1"/>
  <c r="BT275" i="1" s="1"/>
  <c r="BZ275" i="1" s="1"/>
  <c r="BE275" i="1"/>
  <c r="BI275" i="1"/>
  <c r="BU275" i="1" s="1"/>
  <c r="CA275" i="1" s="1"/>
  <c r="BE254" i="1"/>
  <c r="BI254" i="1"/>
  <c r="BU254" i="1" s="1"/>
  <c r="CA254" i="1" s="1"/>
  <c r="BH254" i="1"/>
  <c r="BT254" i="1" s="1"/>
  <c r="BZ254" i="1" s="1"/>
  <c r="BF254" i="1"/>
  <c r="BG254" i="1"/>
  <c r="BJ254" i="1"/>
  <c r="BV254" i="1" s="1"/>
  <c r="CB254" i="1" s="1"/>
  <c r="BE354" i="1"/>
  <c r="BQ354" i="1" s="1"/>
  <c r="BW354" i="1" s="1"/>
  <c r="BI354" i="1"/>
  <c r="BU354" i="1" s="1"/>
  <c r="CA354" i="1" s="1"/>
  <c r="BH354" i="1"/>
  <c r="BT354" i="1" s="1"/>
  <c r="BZ354" i="1" s="1"/>
  <c r="BG354" i="1"/>
  <c r="BS354" i="1" s="1"/>
  <c r="BY354" i="1" s="1"/>
  <c r="BF354" i="1"/>
  <c r="BR354" i="1" s="1"/>
  <c r="BX354" i="1" s="1"/>
  <c r="BJ354" i="1"/>
  <c r="BV354" i="1" s="1"/>
  <c r="CB354" i="1" s="1"/>
  <c r="BD354" i="1"/>
  <c r="BW753" i="1"/>
  <c r="BZ752" i="1"/>
  <c r="BY640" i="1"/>
  <c r="BW635" i="1"/>
  <c r="BY634" i="1"/>
  <c r="BW633" i="1"/>
  <c r="BW631" i="1"/>
  <c r="BY626" i="1"/>
  <c r="BW625" i="1"/>
  <c r="BY624" i="1"/>
  <c r="BX623" i="1"/>
  <c r="CB623" i="1"/>
  <c r="BY597" i="1"/>
  <c r="BW594" i="1"/>
  <c r="BY590" i="1"/>
  <c r="BY589" i="1"/>
  <c r="BW588" i="1"/>
  <c r="CA588" i="1"/>
  <c r="BY587" i="1"/>
  <c r="BY523" i="1"/>
  <c r="BW522" i="1"/>
  <c r="CA522" i="1"/>
  <c r="BY521" i="1"/>
  <c r="BD119" i="1"/>
  <c r="BF901" i="1"/>
  <c r="BR901" i="1" s="1"/>
  <c r="BX901" i="1" s="1"/>
  <c r="BJ901" i="1"/>
  <c r="BV901" i="1" s="1"/>
  <c r="CB901" i="1" s="1"/>
  <c r="BH901" i="1"/>
  <c r="BT901" i="1" s="1"/>
  <c r="BZ901" i="1" s="1"/>
  <c r="BE901" i="1"/>
  <c r="BQ901" i="1" s="1"/>
  <c r="BW901" i="1" s="1"/>
  <c r="BI901" i="1"/>
  <c r="BU901" i="1" s="1"/>
  <c r="CA901" i="1" s="1"/>
  <c r="BG901" i="1"/>
  <c r="BS901" i="1" s="1"/>
  <c r="BY901" i="1" s="1"/>
  <c r="BG438" i="1"/>
  <c r="BS438" i="1" s="1"/>
  <c r="BY438" i="1" s="1"/>
  <c r="BF438" i="1"/>
  <c r="BR438" i="1" s="1"/>
  <c r="BX438" i="1" s="1"/>
  <c r="BJ438" i="1"/>
  <c r="BV438" i="1" s="1"/>
  <c r="CB438" i="1" s="1"/>
  <c r="BE438" i="1"/>
  <c r="BQ438" i="1" s="1"/>
  <c r="BW438" i="1" s="1"/>
  <c r="BH438" i="1"/>
  <c r="BT438" i="1" s="1"/>
  <c r="BZ438" i="1" s="1"/>
  <c r="BI438" i="1"/>
  <c r="BU438" i="1" s="1"/>
  <c r="CA438" i="1" s="1"/>
  <c r="BD438" i="1"/>
  <c r="BE966" i="1"/>
  <c r="BQ966" i="1" s="1"/>
  <c r="BW966" i="1" s="1"/>
  <c r="BI966" i="1"/>
  <c r="BU966" i="1" s="1"/>
  <c r="CA966" i="1" s="1"/>
  <c r="BF966" i="1"/>
  <c r="BR966" i="1" s="1"/>
  <c r="BX966" i="1" s="1"/>
  <c r="BH966" i="1"/>
  <c r="BT966" i="1" s="1"/>
  <c r="BZ966" i="1" s="1"/>
  <c r="BJ966" i="1"/>
  <c r="BV966" i="1" s="1"/>
  <c r="CB966" i="1" s="1"/>
  <c r="BG966" i="1"/>
  <c r="BS966" i="1" s="1"/>
  <c r="BY966" i="1" s="1"/>
  <c r="BH902" i="1"/>
  <c r="BT902" i="1" s="1"/>
  <c r="BZ902" i="1" s="1"/>
  <c r="BG902" i="1"/>
  <c r="BE902" i="1"/>
  <c r="BI902" i="1"/>
  <c r="BU902" i="1" s="1"/>
  <c r="CA902" i="1" s="1"/>
  <c r="BJ902" i="1"/>
  <c r="BV902" i="1" s="1"/>
  <c r="CB902" i="1" s="1"/>
  <c r="BF902" i="1"/>
  <c r="BH806" i="1"/>
  <c r="BT806" i="1" s="1"/>
  <c r="BZ806" i="1" s="1"/>
  <c r="BG806" i="1"/>
  <c r="BS806" i="1" s="1"/>
  <c r="BY806" i="1" s="1"/>
  <c r="BI806" i="1"/>
  <c r="BU806" i="1" s="1"/>
  <c r="CA806" i="1" s="1"/>
  <c r="BJ806" i="1"/>
  <c r="BV806" i="1" s="1"/>
  <c r="CB806" i="1" s="1"/>
  <c r="BE806" i="1"/>
  <c r="BQ806" i="1" s="1"/>
  <c r="BW806" i="1" s="1"/>
  <c r="BF806" i="1"/>
  <c r="BR806" i="1" s="1"/>
  <c r="BX806" i="1" s="1"/>
  <c r="BW1003" i="1"/>
  <c r="BY1002" i="1"/>
  <c r="BW1001" i="1"/>
  <c r="CR1001" i="1"/>
  <c r="BW999" i="1"/>
  <c r="CA999" i="1"/>
  <c r="BX978" i="1"/>
  <c r="BW977" i="1"/>
  <c r="CA977" i="1"/>
  <c r="BW965" i="1"/>
  <c r="CB964" i="1"/>
  <c r="BX964" i="1"/>
  <c r="BX961" i="1"/>
  <c r="CB961" i="1"/>
  <c r="BY960" i="1"/>
  <c r="BW949" i="1"/>
  <c r="CB948" i="1"/>
  <c r="BX948" i="1"/>
  <c r="CA947" i="1"/>
  <c r="BW947" i="1"/>
  <c r="CB944" i="1"/>
  <c r="BW943" i="1"/>
  <c r="CA943" i="1"/>
  <c r="BY927" i="1"/>
  <c r="BW905" i="1"/>
  <c r="BZ883" i="1"/>
  <c r="BX882" i="1"/>
  <c r="BZ879" i="1"/>
  <c r="CR837" i="1"/>
  <c r="BY828" i="1"/>
  <c r="BW827" i="1"/>
  <c r="BY826" i="1"/>
  <c r="BW825" i="1"/>
  <c r="CA825" i="1"/>
  <c r="CB824" i="1"/>
  <c r="BX824" i="1"/>
  <c r="BW821" i="1"/>
  <c r="BY819" i="1"/>
  <c r="BZ767" i="1"/>
  <c r="BW765" i="1"/>
  <c r="CA761" i="1"/>
  <c r="BW761" i="1"/>
  <c r="BY760" i="1"/>
  <c r="BW759" i="1"/>
  <c r="CA759" i="1"/>
  <c r="BY758" i="1"/>
  <c r="BW757" i="1"/>
  <c r="CA757" i="1"/>
  <c r="BY752" i="1"/>
  <c r="BW749" i="1"/>
  <c r="CA749" i="1"/>
  <c r="BY748" i="1"/>
  <c r="BW556" i="1"/>
  <c r="CA556" i="1"/>
  <c r="BY549" i="1"/>
  <c r="BW548" i="1"/>
  <c r="CA548" i="1"/>
  <c r="CR451" i="1"/>
  <c r="CA236" i="1"/>
  <c r="BE282" i="1"/>
  <c r="BI282" i="1"/>
  <c r="BU282" i="1" s="1"/>
  <c r="CA282" i="1" s="1"/>
  <c r="BH282" i="1"/>
  <c r="BT282" i="1" s="1"/>
  <c r="BZ282" i="1" s="1"/>
  <c r="BJ282" i="1"/>
  <c r="BV282" i="1" s="1"/>
  <c r="CB282" i="1" s="1"/>
  <c r="BG282" i="1"/>
  <c r="BF282" i="1"/>
  <c r="BG454" i="1"/>
  <c r="BS454" i="1" s="1"/>
  <c r="BY454" i="1" s="1"/>
  <c r="BF454" i="1"/>
  <c r="BR454" i="1" s="1"/>
  <c r="BX454" i="1" s="1"/>
  <c r="BJ454" i="1"/>
  <c r="BV454" i="1" s="1"/>
  <c r="CB454" i="1" s="1"/>
  <c r="BE454" i="1"/>
  <c r="BQ454" i="1" s="1"/>
  <c r="BW454" i="1" s="1"/>
  <c r="BH454" i="1"/>
  <c r="BT454" i="1" s="1"/>
  <c r="BZ454" i="1" s="1"/>
  <c r="BI454" i="1"/>
  <c r="BU454" i="1" s="1"/>
  <c r="CA454" i="1" s="1"/>
  <c r="BG540" i="1"/>
  <c r="BF540" i="1"/>
  <c r="BJ540" i="1"/>
  <c r="BV540" i="1" s="1"/>
  <c r="CB540" i="1" s="1"/>
  <c r="BH540" i="1"/>
  <c r="BT540" i="1" s="1"/>
  <c r="BZ540" i="1" s="1"/>
  <c r="BE540" i="1"/>
  <c r="BI540" i="1"/>
  <c r="BU540" i="1" s="1"/>
  <c r="CA540" i="1" s="1"/>
  <c r="BF739" i="1"/>
  <c r="BR739" i="1" s="1"/>
  <c r="BX739" i="1" s="1"/>
  <c r="BJ739" i="1"/>
  <c r="BV739" i="1" s="1"/>
  <c r="CB739" i="1" s="1"/>
  <c r="BE739" i="1"/>
  <c r="BQ739" i="1" s="1"/>
  <c r="BW739" i="1" s="1"/>
  <c r="BI739" i="1"/>
  <c r="BU739" i="1" s="1"/>
  <c r="CA739" i="1" s="1"/>
  <c r="BG739" i="1"/>
  <c r="BS739" i="1" s="1"/>
  <c r="BY739" i="1" s="1"/>
  <c r="BH739" i="1"/>
  <c r="BT739" i="1" s="1"/>
  <c r="BZ739" i="1" s="1"/>
  <c r="BF763" i="1"/>
  <c r="BR763" i="1" s="1"/>
  <c r="BX763" i="1" s="1"/>
  <c r="BJ763" i="1"/>
  <c r="BV763" i="1" s="1"/>
  <c r="CB763" i="1" s="1"/>
  <c r="BE763" i="1"/>
  <c r="BQ763" i="1" s="1"/>
  <c r="BW763" i="1" s="1"/>
  <c r="BI763" i="1"/>
  <c r="BU763" i="1" s="1"/>
  <c r="CA763" i="1" s="1"/>
  <c r="BH763" i="1"/>
  <c r="BT763" i="1" s="1"/>
  <c r="BZ763" i="1" s="1"/>
  <c r="BG763" i="1"/>
  <c r="BS763" i="1" s="1"/>
  <c r="BY763" i="1" s="1"/>
  <c r="BH848" i="1"/>
  <c r="BT848" i="1" s="1"/>
  <c r="BZ848" i="1" s="1"/>
  <c r="BG848" i="1"/>
  <c r="BS848" i="1" s="1"/>
  <c r="BY848" i="1" s="1"/>
  <c r="BI848" i="1"/>
  <c r="BU848" i="1" s="1"/>
  <c r="CA848" i="1" s="1"/>
  <c r="BJ848" i="1"/>
  <c r="BV848" i="1" s="1"/>
  <c r="CB848" i="1" s="1"/>
  <c r="BF848" i="1"/>
  <c r="BR848" i="1" s="1"/>
  <c r="BX848" i="1" s="1"/>
  <c r="BE848" i="1"/>
  <c r="BQ848" i="1" s="1"/>
  <c r="BW848" i="1" s="1"/>
  <c r="BG933" i="1"/>
  <c r="BH933" i="1"/>
  <c r="BE933" i="1"/>
  <c r="BF933" i="1"/>
  <c r="BJ933" i="1"/>
  <c r="BI933" i="1"/>
  <c r="BE974" i="1"/>
  <c r="BQ974" i="1" s="1"/>
  <c r="BW974" i="1" s="1"/>
  <c r="BI974" i="1"/>
  <c r="BU974" i="1" s="1"/>
  <c r="CA974" i="1" s="1"/>
  <c r="BF974" i="1"/>
  <c r="BH974" i="1"/>
  <c r="BT974" i="1" s="1"/>
  <c r="BZ974" i="1" s="1"/>
  <c r="BJ974" i="1"/>
  <c r="BV974" i="1" s="1"/>
  <c r="CB974" i="1" s="1"/>
  <c r="BG974" i="1"/>
  <c r="BG388" i="1"/>
  <c r="BS388" i="1" s="1"/>
  <c r="BY388" i="1" s="1"/>
  <c r="BF388" i="1"/>
  <c r="BR388" i="1" s="1"/>
  <c r="BX388" i="1" s="1"/>
  <c r="BJ388" i="1"/>
  <c r="BV388" i="1" s="1"/>
  <c r="CB388" i="1" s="1"/>
  <c r="BI388" i="1"/>
  <c r="BU388" i="1" s="1"/>
  <c r="CA388" i="1" s="1"/>
  <c r="BE388" i="1"/>
  <c r="BQ388" i="1" s="1"/>
  <c r="BW388" i="1" s="1"/>
  <c r="BH388" i="1"/>
  <c r="BT388" i="1" s="1"/>
  <c r="BZ388" i="1" s="1"/>
  <c r="BE481" i="1"/>
  <c r="BQ481" i="1" s="1"/>
  <c r="BW481" i="1" s="1"/>
  <c r="BI481" i="1"/>
  <c r="BU481" i="1" s="1"/>
  <c r="CA481" i="1" s="1"/>
  <c r="BH481" i="1"/>
  <c r="BT481" i="1" s="1"/>
  <c r="BZ481" i="1" s="1"/>
  <c r="BJ481" i="1"/>
  <c r="BV481" i="1" s="1"/>
  <c r="CB481" i="1" s="1"/>
  <c r="BG481" i="1"/>
  <c r="BS481" i="1" s="1"/>
  <c r="BY481" i="1" s="1"/>
  <c r="BF481" i="1"/>
  <c r="BR481" i="1" s="1"/>
  <c r="BX481" i="1" s="1"/>
  <c r="BF791" i="1"/>
  <c r="BR791" i="1" s="1"/>
  <c r="BX791" i="1" s="1"/>
  <c r="BJ791" i="1"/>
  <c r="BV791" i="1" s="1"/>
  <c r="CB791" i="1" s="1"/>
  <c r="BE791" i="1"/>
  <c r="BQ791" i="1" s="1"/>
  <c r="BW791" i="1" s="1"/>
  <c r="BI791" i="1"/>
  <c r="BU791" i="1" s="1"/>
  <c r="CA791" i="1" s="1"/>
  <c r="BG791" i="1"/>
  <c r="BS791" i="1" s="1"/>
  <c r="BY791" i="1" s="1"/>
  <c r="BH791" i="1"/>
  <c r="BT791" i="1" s="1"/>
  <c r="BZ791" i="1" s="1"/>
  <c r="BG919" i="1"/>
  <c r="BI919" i="1"/>
  <c r="BF919" i="1"/>
  <c r="BJ919" i="1"/>
  <c r="BH919" i="1"/>
  <c r="BE919" i="1"/>
  <c r="BG979" i="1"/>
  <c r="BH979" i="1"/>
  <c r="BT979" i="1" s="1"/>
  <c r="BZ979" i="1" s="1"/>
  <c r="BF979" i="1"/>
  <c r="BJ979" i="1"/>
  <c r="BV979" i="1" s="1"/>
  <c r="CB979" i="1" s="1"/>
  <c r="BE979" i="1"/>
  <c r="BQ979" i="1" s="1"/>
  <c r="BW979" i="1" s="1"/>
  <c r="BI979" i="1"/>
  <c r="BU979" i="1" s="1"/>
  <c r="CA979" i="1" s="1"/>
  <c r="BF34" i="1"/>
  <c r="BJ34" i="1"/>
  <c r="BV34" i="1" s="1"/>
  <c r="CB34" i="1" s="1"/>
  <c r="BG34" i="1"/>
  <c r="BE34" i="1"/>
  <c r="BH34" i="1"/>
  <c r="BT34" i="1" s="1"/>
  <c r="BZ34" i="1" s="1"/>
  <c r="BI34" i="1"/>
  <c r="BU34" i="1" s="1"/>
  <c r="CA34" i="1" s="1"/>
  <c r="BE238" i="1"/>
  <c r="BQ238" i="1" s="1"/>
  <c r="BW238" i="1" s="1"/>
  <c r="BI238" i="1"/>
  <c r="BU238" i="1" s="1"/>
  <c r="CA238" i="1" s="1"/>
  <c r="BH238" i="1"/>
  <c r="BT238" i="1" s="1"/>
  <c r="BZ238" i="1" s="1"/>
  <c r="BF238" i="1"/>
  <c r="BR238" i="1" s="1"/>
  <c r="BX238" i="1" s="1"/>
  <c r="BJ238" i="1"/>
  <c r="BV238" i="1" s="1"/>
  <c r="CB238" i="1" s="1"/>
  <c r="BG238" i="1"/>
  <c r="BS238" i="1" s="1"/>
  <c r="BY238" i="1" s="1"/>
  <c r="BF731" i="1"/>
  <c r="BR731" i="1" s="1"/>
  <c r="BX731" i="1" s="1"/>
  <c r="BJ731" i="1"/>
  <c r="BV731" i="1" s="1"/>
  <c r="CB731" i="1" s="1"/>
  <c r="BE731" i="1"/>
  <c r="BQ731" i="1" s="1"/>
  <c r="BW731" i="1" s="1"/>
  <c r="BI731" i="1"/>
  <c r="BU731" i="1" s="1"/>
  <c r="CA731" i="1" s="1"/>
  <c r="BG731" i="1"/>
  <c r="BS731" i="1" s="1"/>
  <c r="BY731" i="1" s="1"/>
  <c r="BH731" i="1"/>
  <c r="BT731" i="1" s="1"/>
  <c r="BZ731" i="1" s="1"/>
  <c r="BH888" i="1"/>
  <c r="BT888" i="1" s="1"/>
  <c r="BZ888" i="1" s="1"/>
  <c r="BG888" i="1"/>
  <c r="BS888" i="1" s="1"/>
  <c r="BY888" i="1" s="1"/>
  <c r="BI888" i="1"/>
  <c r="BU888" i="1" s="1"/>
  <c r="CA888" i="1" s="1"/>
  <c r="BJ888" i="1"/>
  <c r="BV888" i="1" s="1"/>
  <c r="CB888" i="1" s="1"/>
  <c r="BF888" i="1"/>
  <c r="BR888" i="1" s="1"/>
  <c r="BX888" i="1" s="1"/>
  <c r="BE888" i="1"/>
  <c r="BQ888" i="1" s="1"/>
  <c r="BW888" i="1" s="1"/>
  <c r="BF909" i="1"/>
  <c r="BR909" i="1" s="1"/>
  <c r="BX909" i="1" s="1"/>
  <c r="BJ909" i="1"/>
  <c r="BV909" i="1" s="1"/>
  <c r="CB909" i="1" s="1"/>
  <c r="BG909" i="1"/>
  <c r="BS909" i="1" s="1"/>
  <c r="BY909" i="1" s="1"/>
  <c r="BE909" i="1"/>
  <c r="BQ909" i="1" s="1"/>
  <c r="BW909" i="1" s="1"/>
  <c r="BH909" i="1"/>
  <c r="BT909" i="1" s="1"/>
  <c r="BZ909" i="1" s="1"/>
  <c r="BI909" i="1"/>
  <c r="BU909" i="1" s="1"/>
  <c r="CA909" i="1" s="1"/>
  <c r="BE988" i="1"/>
  <c r="BQ988" i="1" s="1"/>
  <c r="BW988" i="1" s="1"/>
  <c r="BI988" i="1"/>
  <c r="BU988" i="1" s="1"/>
  <c r="CA988" i="1" s="1"/>
  <c r="BF988" i="1"/>
  <c r="BR988" i="1" s="1"/>
  <c r="BX988" i="1" s="1"/>
  <c r="BH988" i="1"/>
  <c r="BT988" i="1" s="1"/>
  <c r="BZ988" i="1" s="1"/>
  <c r="BJ988" i="1"/>
  <c r="BV988" i="1" s="1"/>
  <c r="CB988" i="1" s="1"/>
  <c r="BG988" i="1"/>
  <c r="BS988" i="1" s="1"/>
  <c r="BY988" i="1" s="1"/>
  <c r="BE1004" i="1"/>
  <c r="BI1004" i="1"/>
  <c r="BU1004" i="1" s="1"/>
  <c r="CA1004" i="1" s="1"/>
  <c r="BF1004" i="1"/>
  <c r="BH1004" i="1"/>
  <c r="BT1004" i="1" s="1"/>
  <c r="BZ1004" i="1" s="1"/>
  <c r="BJ1004" i="1"/>
  <c r="BV1004" i="1" s="1"/>
  <c r="CB1004" i="1" s="1"/>
  <c r="BG1004" i="1"/>
  <c r="BI1020" i="1"/>
  <c r="BU1020" i="1" s="1"/>
  <c r="CA1020" i="1" s="1"/>
  <c r="BF1020" i="1"/>
  <c r="BR1020" i="1" s="1"/>
  <c r="BX1020" i="1" s="1"/>
  <c r="BH1020" i="1"/>
  <c r="BT1020" i="1" s="1"/>
  <c r="BZ1020" i="1" s="1"/>
  <c r="BE1020" i="1"/>
  <c r="BQ1020" i="1" s="1"/>
  <c r="BW1020" i="1" s="1"/>
  <c r="BJ1020" i="1"/>
  <c r="BV1020" i="1" s="1"/>
  <c r="CB1020" i="1" s="1"/>
  <c r="BG1020" i="1"/>
  <c r="BS1020" i="1" s="1"/>
  <c r="BY1020" i="1" s="1"/>
  <c r="BE958" i="1"/>
  <c r="BI958" i="1"/>
  <c r="BU958" i="1" s="1"/>
  <c r="CA958" i="1" s="1"/>
  <c r="BF958" i="1"/>
  <c r="BH958" i="1"/>
  <c r="BT958" i="1" s="1"/>
  <c r="BZ958" i="1" s="1"/>
  <c r="BJ958" i="1"/>
  <c r="BV958" i="1" s="1"/>
  <c r="CB958" i="1" s="1"/>
  <c r="BG958" i="1"/>
  <c r="BF910" i="1"/>
  <c r="BJ910" i="1"/>
  <c r="BV910" i="1" s="1"/>
  <c r="CB910" i="1" s="1"/>
  <c r="BG910" i="1"/>
  <c r="BH910" i="1"/>
  <c r="BT910" i="1" s="1"/>
  <c r="BZ910" i="1" s="1"/>
  <c r="BI910" i="1"/>
  <c r="BU910" i="1" s="1"/>
  <c r="CA910" i="1" s="1"/>
  <c r="BE910" i="1"/>
  <c r="BH830" i="1"/>
  <c r="BT830" i="1" s="1"/>
  <c r="BZ830" i="1" s="1"/>
  <c r="BG830" i="1"/>
  <c r="BE830" i="1"/>
  <c r="BF830" i="1"/>
  <c r="BI830" i="1"/>
  <c r="BU830" i="1" s="1"/>
  <c r="CA830" i="1" s="1"/>
  <c r="BJ830" i="1"/>
  <c r="BV830" i="1" s="1"/>
  <c r="CB830" i="1" s="1"/>
  <c r="BH814" i="1"/>
  <c r="BT814" i="1" s="1"/>
  <c r="BZ814" i="1" s="1"/>
  <c r="BG814" i="1"/>
  <c r="BS814" i="1" s="1"/>
  <c r="BY814" i="1" s="1"/>
  <c r="BE814" i="1"/>
  <c r="BQ814" i="1" s="1"/>
  <c r="BW814" i="1" s="1"/>
  <c r="BI814" i="1"/>
  <c r="BU814" i="1" s="1"/>
  <c r="CA814" i="1" s="1"/>
  <c r="BF814" i="1"/>
  <c r="BR814" i="1" s="1"/>
  <c r="BX814" i="1" s="1"/>
  <c r="BJ814" i="1"/>
  <c r="BV814" i="1" s="1"/>
  <c r="CB814" i="1" s="1"/>
  <c r="BH798" i="1"/>
  <c r="BT798" i="1" s="1"/>
  <c r="BZ798" i="1" s="1"/>
  <c r="BG798" i="1"/>
  <c r="BS798" i="1" s="1"/>
  <c r="BY798" i="1" s="1"/>
  <c r="BE798" i="1"/>
  <c r="BQ798" i="1" s="1"/>
  <c r="BW798" i="1" s="1"/>
  <c r="BJ798" i="1"/>
  <c r="BV798" i="1" s="1"/>
  <c r="CB798" i="1" s="1"/>
  <c r="BI798" i="1"/>
  <c r="BU798" i="1" s="1"/>
  <c r="CA798" i="1" s="1"/>
  <c r="BF798" i="1"/>
  <c r="BR798" i="1" s="1"/>
  <c r="BX798" i="1" s="1"/>
  <c r="BH782" i="1"/>
  <c r="BT782" i="1" s="1"/>
  <c r="BZ782" i="1" s="1"/>
  <c r="BG782" i="1"/>
  <c r="BS782" i="1" s="1"/>
  <c r="BY782" i="1" s="1"/>
  <c r="BE782" i="1"/>
  <c r="BQ782" i="1" s="1"/>
  <c r="BW782" i="1" s="1"/>
  <c r="BF782" i="1"/>
  <c r="BR782" i="1" s="1"/>
  <c r="BX782" i="1" s="1"/>
  <c r="BI782" i="1"/>
  <c r="BU782" i="1" s="1"/>
  <c r="CA782" i="1" s="1"/>
  <c r="BJ782" i="1"/>
  <c r="BV782" i="1" s="1"/>
  <c r="CB782" i="1" s="1"/>
  <c r="BH750" i="1"/>
  <c r="BT750" i="1" s="1"/>
  <c r="BZ750" i="1" s="1"/>
  <c r="BG750" i="1"/>
  <c r="BS750" i="1" s="1"/>
  <c r="BY750" i="1" s="1"/>
  <c r="BF750" i="1"/>
  <c r="BR750" i="1" s="1"/>
  <c r="BX750" i="1" s="1"/>
  <c r="BI750" i="1"/>
  <c r="BU750" i="1" s="1"/>
  <c r="CA750" i="1" s="1"/>
  <c r="BE750" i="1"/>
  <c r="BQ750" i="1" s="1"/>
  <c r="BW750" i="1" s="1"/>
  <c r="BJ750" i="1"/>
  <c r="BV750" i="1" s="1"/>
  <c r="CB750" i="1" s="1"/>
  <c r="BH702" i="1"/>
  <c r="BT702" i="1" s="1"/>
  <c r="BZ702" i="1" s="1"/>
  <c r="BG702" i="1"/>
  <c r="BJ702" i="1"/>
  <c r="BV702" i="1" s="1"/>
  <c r="CB702" i="1" s="1"/>
  <c r="BE702" i="1"/>
  <c r="BQ702" i="1" s="1"/>
  <c r="BW702" i="1" s="1"/>
  <c r="BF702" i="1"/>
  <c r="BI702" i="1"/>
  <c r="BU702" i="1" s="1"/>
  <c r="CA702" i="1" s="1"/>
  <c r="BH686" i="1"/>
  <c r="BT686" i="1" s="1"/>
  <c r="BZ686" i="1" s="1"/>
  <c r="BG686" i="1"/>
  <c r="BJ686" i="1"/>
  <c r="BV686" i="1" s="1"/>
  <c r="CB686" i="1" s="1"/>
  <c r="BE686" i="1"/>
  <c r="BQ686" i="1" s="1"/>
  <c r="BW686" i="1" s="1"/>
  <c r="BI686" i="1"/>
  <c r="BU686" i="1" s="1"/>
  <c r="CA686" i="1" s="1"/>
  <c r="BF686" i="1"/>
  <c r="BG670" i="1"/>
  <c r="BS670" i="1" s="1"/>
  <c r="BY670" i="1" s="1"/>
  <c r="BF670" i="1"/>
  <c r="BR670" i="1" s="1"/>
  <c r="BX670" i="1" s="1"/>
  <c r="BJ670" i="1"/>
  <c r="BV670" i="1" s="1"/>
  <c r="CB670" i="1" s="1"/>
  <c r="BE670" i="1"/>
  <c r="BQ670" i="1" s="1"/>
  <c r="BW670" i="1" s="1"/>
  <c r="BH670" i="1"/>
  <c r="BT670" i="1" s="1"/>
  <c r="BZ670" i="1" s="1"/>
  <c r="BI670" i="1"/>
  <c r="BU670" i="1" s="1"/>
  <c r="CA670" i="1" s="1"/>
  <c r="BG554" i="1"/>
  <c r="BF554" i="1"/>
  <c r="BJ554" i="1"/>
  <c r="BV554" i="1" s="1"/>
  <c r="CB554" i="1" s="1"/>
  <c r="BI554" i="1"/>
  <c r="BU554" i="1" s="1"/>
  <c r="CA554" i="1" s="1"/>
  <c r="BH554" i="1"/>
  <c r="BT554" i="1" s="1"/>
  <c r="BZ554" i="1" s="1"/>
  <c r="BE554" i="1"/>
  <c r="BQ554" i="1" s="1"/>
  <c r="BW554" i="1" s="1"/>
  <c r="BE469" i="1"/>
  <c r="BI469" i="1"/>
  <c r="BU469" i="1" s="1"/>
  <c r="CA469" i="1" s="1"/>
  <c r="BH469" i="1"/>
  <c r="BT469" i="1" s="1"/>
  <c r="BZ469" i="1" s="1"/>
  <c r="BG469" i="1"/>
  <c r="BF469" i="1"/>
  <c r="BJ469" i="1"/>
  <c r="BV469" i="1" s="1"/>
  <c r="CB469" i="1" s="1"/>
  <c r="BF721" i="1"/>
  <c r="BR721" i="1" s="1"/>
  <c r="BX721" i="1" s="1"/>
  <c r="BJ721" i="1"/>
  <c r="BV721" i="1" s="1"/>
  <c r="CB721" i="1" s="1"/>
  <c r="BE721" i="1"/>
  <c r="BQ721" i="1" s="1"/>
  <c r="BW721" i="1" s="1"/>
  <c r="BI721" i="1"/>
  <c r="BU721" i="1" s="1"/>
  <c r="CA721" i="1" s="1"/>
  <c r="BG721" i="1"/>
  <c r="BS721" i="1" s="1"/>
  <c r="BY721" i="1" s="1"/>
  <c r="BH721" i="1"/>
  <c r="BT721" i="1" s="1"/>
  <c r="BZ721" i="1" s="1"/>
  <c r="BG558" i="1"/>
  <c r="BF558" i="1"/>
  <c r="BJ558" i="1"/>
  <c r="BV558" i="1" s="1"/>
  <c r="CB558" i="1" s="1"/>
  <c r="BH558" i="1"/>
  <c r="BT558" i="1" s="1"/>
  <c r="BZ558" i="1" s="1"/>
  <c r="BE558" i="1"/>
  <c r="BQ558" i="1" s="1"/>
  <c r="BW558" i="1" s="1"/>
  <c r="BI558" i="1"/>
  <c r="BU558" i="1" s="1"/>
  <c r="CA558" i="1" s="1"/>
  <c r="BG516" i="1"/>
  <c r="BS516" i="1" s="1"/>
  <c r="BY516" i="1" s="1"/>
  <c r="BF516" i="1"/>
  <c r="BR516" i="1" s="1"/>
  <c r="BX516" i="1" s="1"/>
  <c r="BJ516" i="1"/>
  <c r="BV516" i="1" s="1"/>
  <c r="CB516" i="1" s="1"/>
  <c r="BI516" i="1"/>
  <c r="BU516" i="1" s="1"/>
  <c r="CA516" i="1" s="1"/>
  <c r="BE516" i="1"/>
  <c r="BQ516" i="1" s="1"/>
  <c r="BW516" i="1" s="1"/>
  <c r="BH516" i="1"/>
  <c r="BT516" i="1" s="1"/>
  <c r="BZ516" i="1" s="1"/>
  <c r="BG430" i="1"/>
  <c r="BS430" i="1" s="1"/>
  <c r="BY430" i="1" s="1"/>
  <c r="BF430" i="1"/>
  <c r="BR430" i="1" s="1"/>
  <c r="BX430" i="1" s="1"/>
  <c r="BJ430" i="1"/>
  <c r="BV430" i="1" s="1"/>
  <c r="CB430" i="1" s="1"/>
  <c r="BI430" i="1"/>
  <c r="BU430" i="1" s="1"/>
  <c r="CA430" i="1" s="1"/>
  <c r="BH430" i="1"/>
  <c r="BT430" i="1" s="1"/>
  <c r="BZ430" i="1" s="1"/>
  <c r="BE430" i="1"/>
  <c r="BQ430" i="1" s="1"/>
  <c r="BW430" i="1" s="1"/>
  <c r="BG652" i="1"/>
  <c r="BF652" i="1"/>
  <c r="BJ652" i="1"/>
  <c r="BV652" i="1" s="1"/>
  <c r="CB652" i="1" s="1"/>
  <c r="BH652" i="1"/>
  <c r="BT652" i="1" s="1"/>
  <c r="BZ652" i="1" s="1"/>
  <c r="BE652" i="1"/>
  <c r="BI652" i="1"/>
  <c r="BU652" i="1" s="1"/>
  <c r="CA652" i="1" s="1"/>
  <c r="BG636" i="1"/>
  <c r="BF636" i="1"/>
  <c r="BJ636" i="1"/>
  <c r="BV636" i="1" s="1"/>
  <c r="CB636" i="1" s="1"/>
  <c r="BH636" i="1"/>
  <c r="BT636" i="1" s="1"/>
  <c r="BZ636" i="1" s="1"/>
  <c r="BE636" i="1"/>
  <c r="BI636" i="1"/>
  <c r="BU636" i="1" s="1"/>
  <c r="CA636" i="1" s="1"/>
  <c r="BG620" i="1"/>
  <c r="BF620" i="1"/>
  <c r="BJ620" i="1"/>
  <c r="BV620" i="1" s="1"/>
  <c r="CB620" i="1" s="1"/>
  <c r="BH620" i="1"/>
  <c r="BT620" i="1" s="1"/>
  <c r="BZ620" i="1" s="1"/>
  <c r="BE620" i="1"/>
  <c r="BI620" i="1"/>
  <c r="BU620" i="1" s="1"/>
  <c r="CA620" i="1" s="1"/>
  <c r="BG488" i="1"/>
  <c r="BS488" i="1" s="1"/>
  <c r="BY488" i="1" s="1"/>
  <c r="BF488" i="1"/>
  <c r="BR488" i="1" s="1"/>
  <c r="BX488" i="1" s="1"/>
  <c r="BJ488" i="1"/>
  <c r="BV488" i="1" s="1"/>
  <c r="CB488" i="1" s="1"/>
  <c r="BI488" i="1"/>
  <c r="BU488" i="1" s="1"/>
  <c r="CA488" i="1" s="1"/>
  <c r="BH488" i="1"/>
  <c r="BT488" i="1" s="1"/>
  <c r="BZ488" i="1" s="1"/>
  <c r="BE488" i="1"/>
  <c r="BQ488" i="1" s="1"/>
  <c r="BW488" i="1" s="1"/>
  <c r="BG245" i="1"/>
  <c r="BS245" i="1" s="1"/>
  <c r="BY245" i="1" s="1"/>
  <c r="BF245" i="1"/>
  <c r="BR245" i="1" s="1"/>
  <c r="BX245" i="1" s="1"/>
  <c r="BJ245" i="1"/>
  <c r="BV245" i="1" s="1"/>
  <c r="CB245" i="1" s="1"/>
  <c r="BH245" i="1"/>
  <c r="BT245" i="1" s="1"/>
  <c r="BZ245" i="1" s="1"/>
  <c r="BE245" i="1"/>
  <c r="BQ245" i="1" s="1"/>
  <c r="BW245" i="1" s="1"/>
  <c r="BI245" i="1"/>
  <c r="BU245" i="1" s="1"/>
  <c r="CA245" i="1" s="1"/>
  <c r="BE567" i="1"/>
  <c r="BQ567" i="1" s="1"/>
  <c r="BW567" i="1" s="1"/>
  <c r="BI567" i="1"/>
  <c r="BU567" i="1" s="1"/>
  <c r="CA567" i="1" s="1"/>
  <c r="BH567" i="1"/>
  <c r="BT567" i="1" s="1"/>
  <c r="BZ567" i="1" s="1"/>
  <c r="BG567" i="1"/>
  <c r="BS567" i="1" s="1"/>
  <c r="BY567" i="1" s="1"/>
  <c r="BF567" i="1"/>
  <c r="BR567" i="1" s="1"/>
  <c r="BX567" i="1" s="1"/>
  <c r="BJ567" i="1"/>
  <c r="BV567" i="1" s="1"/>
  <c r="CB567" i="1" s="1"/>
  <c r="BE519" i="1"/>
  <c r="BQ519" i="1" s="1"/>
  <c r="BW519" i="1" s="1"/>
  <c r="BI519" i="1"/>
  <c r="BU519" i="1" s="1"/>
  <c r="CA519" i="1" s="1"/>
  <c r="BH519" i="1"/>
  <c r="BT519" i="1" s="1"/>
  <c r="BZ519" i="1" s="1"/>
  <c r="BF519" i="1"/>
  <c r="BR519" i="1" s="1"/>
  <c r="BX519" i="1" s="1"/>
  <c r="BJ519" i="1"/>
  <c r="BV519" i="1" s="1"/>
  <c r="CB519" i="1" s="1"/>
  <c r="BG519" i="1"/>
  <c r="BS519" i="1" s="1"/>
  <c r="BY519" i="1" s="1"/>
  <c r="BE487" i="1"/>
  <c r="BQ487" i="1" s="1"/>
  <c r="BW487" i="1" s="1"/>
  <c r="BI487" i="1"/>
  <c r="BU487" i="1" s="1"/>
  <c r="CA487" i="1" s="1"/>
  <c r="BH487" i="1"/>
  <c r="BT487" i="1" s="1"/>
  <c r="BZ487" i="1" s="1"/>
  <c r="BG487" i="1"/>
  <c r="BS487" i="1" s="1"/>
  <c r="BY487" i="1" s="1"/>
  <c r="BF487" i="1"/>
  <c r="BR487" i="1" s="1"/>
  <c r="BX487" i="1" s="1"/>
  <c r="BJ487" i="1"/>
  <c r="BV487" i="1" s="1"/>
  <c r="CB487" i="1" s="1"/>
  <c r="BE455" i="1"/>
  <c r="BI455" i="1"/>
  <c r="BU455" i="1" s="1"/>
  <c r="CA455" i="1" s="1"/>
  <c r="BH455" i="1"/>
  <c r="BT455" i="1" s="1"/>
  <c r="BZ455" i="1" s="1"/>
  <c r="BG455" i="1"/>
  <c r="BF455" i="1"/>
  <c r="BJ455" i="1"/>
  <c r="BV455" i="1" s="1"/>
  <c r="CB455" i="1" s="1"/>
  <c r="BE439" i="1"/>
  <c r="BI439" i="1"/>
  <c r="BU439" i="1" s="1"/>
  <c r="CA439" i="1" s="1"/>
  <c r="BH439" i="1"/>
  <c r="BT439" i="1" s="1"/>
  <c r="BZ439" i="1" s="1"/>
  <c r="BG439" i="1"/>
  <c r="BF439" i="1"/>
  <c r="BJ439" i="1"/>
  <c r="BV439" i="1" s="1"/>
  <c r="CB439" i="1" s="1"/>
  <c r="BE423" i="1"/>
  <c r="BQ423" i="1" s="1"/>
  <c r="BW423" i="1" s="1"/>
  <c r="BI423" i="1"/>
  <c r="BU423" i="1" s="1"/>
  <c r="CA423" i="1" s="1"/>
  <c r="BH423" i="1"/>
  <c r="BT423" i="1" s="1"/>
  <c r="BZ423" i="1" s="1"/>
  <c r="BG423" i="1"/>
  <c r="BS423" i="1" s="1"/>
  <c r="BY423" i="1" s="1"/>
  <c r="BF423" i="1"/>
  <c r="BR423" i="1" s="1"/>
  <c r="BX423" i="1" s="1"/>
  <c r="BJ423" i="1"/>
  <c r="BV423" i="1" s="1"/>
  <c r="CB423" i="1" s="1"/>
  <c r="BE371" i="1"/>
  <c r="BQ371" i="1" s="1"/>
  <c r="BW371" i="1" s="1"/>
  <c r="BI371" i="1"/>
  <c r="BU371" i="1" s="1"/>
  <c r="CA371" i="1" s="1"/>
  <c r="BH371" i="1"/>
  <c r="BT371" i="1" s="1"/>
  <c r="BZ371" i="1" s="1"/>
  <c r="BG371" i="1"/>
  <c r="BS371" i="1" s="1"/>
  <c r="BY371" i="1" s="1"/>
  <c r="BF371" i="1"/>
  <c r="BR371" i="1" s="1"/>
  <c r="BX371" i="1" s="1"/>
  <c r="BJ371" i="1"/>
  <c r="BV371" i="1" s="1"/>
  <c r="CB371" i="1" s="1"/>
  <c r="BE350" i="1"/>
  <c r="BQ350" i="1" s="1"/>
  <c r="BW350" i="1" s="1"/>
  <c r="BI350" i="1"/>
  <c r="BU350" i="1" s="1"/>
  <c r="CA350" i="1" s="1"/>
  <c r="BH350" i="1"/>
  <c r="BT350" i="1" s="1"/>
  <c r="BZ350" i="1" s="1"/>
  <c r="BJ350" i="1"/>
  <c r="BV350" i="1" s="1"/>
  <c r="CB350" i="1" s="1"/>
  <c r="BG350" i="1"/>
  <c r="BS350" i="1" s="1"/>
  <c r="BY350" i="1" s="1"/>
  <c r="BF350" i="1"/>
  <c r="BR350" i="1" s="1"/>
  <c r="BX350" i="1" s="1"/>
  <c r="BE186" i="1"/>
  <c r="BI186" i="1"/>
  <c r="BU186" i="1" s="1"/>
  <c r="CA186" i="1" s="1"/>
  <c r="BH186" i="1"/>
  <c r="BT186" i="1" s="1"/>
  <c r="BZ186" i="1" s="1"/>
  <c r="BG186" i="1"/>
  <c r="BF186" i="1"/>
  <c r="BJ186" i="1"/>
  <c r="BV186" i="1" s="1"/>
  <c r="CB186" i="1" s="1"/>
  <c r="BE122" i="1"/>
  <c r="BI122" i="1"/>
  <c r="BU122" i="1" s="1"/>
  <c r="CA122" i="1" s="1"/>
  <c r="BH122" i="1"/>
  <c r="BT122" i="1" s="1"/>
  <c r="BZ122" i="1" s="1"/>
  <c r="BJ122" i="1"/>
  <c r="BV122" i="1" s="1"/>
  <c r="CB122" i="1" s="1"/>
  <c r="BF122" i="1"/>
  <c r="BG122" i="1"/>
  <c r="BE230" i="1"/>
  <c r="BI230" i="1"/>
  <c r="BU230" i="1" s="1"/>
  <c r="CA230" i="1" s="1"/>
  <c r="BH230" i="1"/>
  <c r="BT230" i="1" s="1"/>
  <c r="BZ230" i="1" s="1"/>
  <c r="BJ230" i="1"/>
  <c r="BV230" i="1" s="1"/>
  <c r="CB230" i="1" s="1"/>
  <c r="BG230" i="1"/>
  <c r="BF230" i="1"/>
  <c r="BE166" i="1"/>
  <c r="BQ166" i="1" s="1"/>
  <c r="BW166" i="1" s="1"/>
  <c r="BI166" i="1"/>
  <c r="BU166" i="1" s="1"/>
  <c r="CA166" i="1" s="1"/>
  <c r="BH166" i="1"/>
  <c r="BT166" i="1" s="1"/>
  <c r="BZ166" i="1" s="1"/>
  <c r="BG166" i="1"/>
  <c r="BS166" i="1" s="1"/>
  <c r="BY166" i="1" s="1"/>
  <c r="BF166" i="1"/>
  <c r="BR166" i="1" s="1"/>
  <c r="BX166" i="1" s="1"/>
  <c r="BJ166" i="1"/>
  <c r="BV166" i="1" s="1"/>
  <c r="CB166" i="1" s="1"/>
  <c r="BE358" i="1"/>
  <c r="BQ358" i="1" s="1"/>
  <c r="BW358" i="1" s="1"/>
  <c r="BI358" i="1"/>
  <c r="BU358" i="1" s="1"/>
  <c r="CA358" i="1" s="1"/>
  <c r="BH358" i="1"/>
  <c r="BT358" i="1" s="1"/>
  <c r="BZ358" i="1" s="1"/>
  <c r="BF358" i="1"/>
  <c r="BR358" i="1" s="1"/>
  <c r="BX358" i="1" s="1"/>
  <c r="BG358" i="1"/>
  <c r="BS358" i="1" s="1"/>
  <c r="BY358" i="1" s="1"/>
  <c r="BJ358" i="1"/>
  <c r="BV358" i="1" s="1"/>
  <c r="CB358" i="1" s="1"/>
  <c r="BE146" i="1"/>
  <c r="BQ146" i="1" s="1"/>
  <c r="BW146" i="1" s="1"/>
  <c r="BI146" i="1"/>
  <c r="BU146" i="1" s="1"/>
  <c r="CA146" i="1" s="1"/>
  <c r="BH146" i="1"/>
  <c r="BT146" i="1" s="1"/>
  <c r="BZ146" i="1" s="1"/>
  <c r="BJ146" i="1"/>
  <c r="BV146" i="1" s="1"/>
  <c r="CB146" i="1" s="1"/>
  <c r="BG146" i="1"/>
  <c r="BS146" i="1" s="1"/>
  <c r="BY146" i="1" s="1"/>
  <c r="BF146" i="1"/>
  <c r="BR146" i="1" s="1"/>
  <c r="BX146" i="1" s="1"/>
  <c r="BG187" i="1"/>
  <c r="BF187" i="1"/>
  <c r="BJ187" i="1"/>
  <c r="BI187" i="1"/>
  <c r="BU187" i="1" s="1"/>
  <c r="CA187" i="1" s="1"/>
  <c r="BH187" i="1"/>
  <c r="BT187" i="1" s="1"/>
  <c r="BZ187" i="1" s="1"/>
  <c r="BE187" i="1"/>
  <c r="BG155" i="1"/>
  <c r="BS155" i="1" s="1"/>
  <c r="BY155" i="1" s="1"/>
  <c r="BF155" i="1"/>
  <c r="BR155" i="1" s="1"/>
  <c r="BX155" i="1" s="1"/>
  <c r="BJ155" i="1"/>
  <c r="BV155" i="1" s="1"/>
  <c r="CB155" i="1" s="1"/>
  <c r="BH155" i="1"/>
  <c r="BT155" i="1" s="1"/>
  <c r="BZ155" i="1" s="1"/>
  <c r="BE155" i="1"/>
  <c r="BQ155" i="1" s="1"/>
  <c r="BW155" i="1" s="1"/>
  <c r="BI155" i="1"/>
  <c r="BU155" i="1" s="1"/>
  <c r="CA155" i="1" s="1"/>
  <c r="BG139" i="1"/>
  <c r="BS139" i="1" s="1"/>
  <c r="BY139" i="1" s="1"/>
  <c r="BF139" i="1"/>
  <c r="BR139" i="1" s="1"/>
  <c r="BX139" i="1" s="1"/>
  <c r="BJ139" i="1"/>
  <c r="BV139" i="1" s="1"/>
  <c r="CB139" i="1" s="1"/>
  <c r="BE139" i="1"/>
  <c r="BQ139" i="1" s="1"/>
  <c r="BW139" i="1" s="1"/>
  <c r="BH139" i="1"/>
  <c r="BT139" i="1" s="1"/>
  <c r="BZ139" i="1" s="1"/>
  <c r="BI139" i="1"/>
  <c r="BU139" i="1" s="1"/>
  <c r="CA139" i="1" s="1"/>
  <c r="BG153" i="1"/>
  <c r="BS153" i="1" s="1"/>
  <c r="BY153" i="1" s="1"/>
  <c r="BF153" i="1"/>
  <c r="BR153" i="1" s="1"/>
  <c r="BX153" i="1" s="1"/>
  <c r="BJ153" i="1"/>
  <c r="BV153" i="1" s="1"/>
  <c r="CB153" i="1" s="1"/>
  <c r="BI153" i="1"/>
  <c r="BU153" i="1" s="1"/>
  <c r="CA153" i="1" s="1"/>
  <c r="BH153" i="1"/>
  <c r="BT153" i="1" s="1"/>
  <c r="BZ153" i="1" s="1"/>
  <c r="BE153" i="1"/>
  <c r="BQ153" i="1" s="1"/>
  <c r="BW153" i="1" s="1"/>
  <c r="BG137" i="1"/>
  <c r="BS137" i="1" s="1"/>
  <c r="BY137" i="1" s="1"/>
  <c r="BF137" i="1"/>
  <c r="BR137" i="1" s="1"/>
  <c r="BX137" i="1" s="1"/>
  <c r="BJ137" i="1"/>
  <c r="BV137" i="1" s="1"/>
  <c r="CB137" i="1" s="1"/>
  <c r="BH137" i="1"/>
  <c r="BT137" i="1" s="1"/>
  <c r="BZ137" i="1" s="1"/>
  <c r="BE137" i="1"/>
  <c r="BQ137" i="1" s="1"/>
  <c r="BW137" i="1" s="1"/>
  <c r="BI137" i="1"/>
  <c r="BU137" i="1" s="1"/>
  <c r="CA137" i="1" s="1"/>
  <c r="BG380" i="1"/>
  <c r="BS380" i="1" s="1"/>
  <c r="BY380" i="1" s="1"/>
  <c r="BF380" i="1"/>
  <c r="BR380" i="1" s="1"/>
  <c r="BX380" i="1" s="1"/>
  <c r="BJ380" i="1"/>
  <c r="BV380" i="1" s="1"/>
  <c r="CB380" i="1" s="1"/>
  <c r="BH380" i="1"/>
  <c r="BT380" i="1" s="1"/>
  <c r="BZ380" i="1" s="1"/>
  <c r="BE380" i="1"/>
  <c r="BQ380" i="1" s="1"/>
  <c r="BW380" i="1" s="1"/>
  <c r="BI380" i="1"/>
  <c r="BU380" i="1" s="1"/>
  <c r="CA380" i="1" s="1"/>
  <c r="BE268" i="1"/>
  <c r="BI268" i="1"/>
  <c r="BU268" i="1" s="1"/>
  <c r="CA268" i="1" s="1"/>
  <c r="BH268" i="1"/>
  <c r="BT268" i="1" s="1"/>
  <c r="BZ268" i="1" s="1"/>
  <c r="BG268" i="1"/>
  <c r="BF268" i="1"/>
  <c r="BJ268" i="1"/>
  <c r="BV268" i="1" s="1"/>
  <c r="CB268" i="1" s="1"/>
  <c r="BE172" i="1"/>
  <c r="BQ172" i="1" s="1"/>
  <c r="BW172" i="1" s="1"/>
  <c r="BI172" i="1"/>
  <c r="BU172" i="1" s="1"/>
  <c r="CA172" i="1" s="1"/>
  <c r="BH172" i="1"/>
  <c r="BT172" i="1" s="1"/>
  <c r="BZ172" i="1" s="1"/>
  <c r="BJ172" i="1"/>
  <c r="BV172" i="1" s="1"/>
  <c r="CB172" i="1" s="1"/>
  <c r="BG172" i="1"/>
  <c r="BS172" i="1" s="1"/>
  <c r="BY172" i="1" s="1"/>
  <c r="BF172" i="1"/>
  <c r="BR172" i="1" s="1"/>
  <c r="BX172" i="1" s="1"/>
  <c r="BE124" i="1"/>
  <c r="BQ124" i="1" s="1"/>
  <c r="BW124" i="1" s="1"/>
  <c r="BI124" i="1"/>
  <c r="BU124" i="1" s="1"/>
  <c r="CA124" i="1" s="1"/>
  <c r="BH124" i="1"/>
  <c r="BT124" i="1" s="1"/>
  <c r="BZ124" i="1" s="1"/>
  <c r="BJ124" i="1"/>
  <c r="BV124" i="1" s="1"/>
  <c r="CB124" i="1" s="1"/>
  <c r="BG124" i="1"/>
  <c r="BS124" i="1" s="1"/>
  <c r="BY124" i="1" s="1"/>
  <c r="BF124" i="1"/>
  <c r="BR124" i="1" s="1"/>
  <c r="BX124" i="1" s="1"/>
  <c r="BE108" i="1"/>
  <c r="BQ108" i="1" s="1"/>
  <c r="BW108" i="1" s="1"/>
  <c r="BI108" i="1"/>
  <c r="BU108" i="1" s="1"/>
  <c r="CA108" i="1" s="1"/>
  <c r="BH108" i="1"/>
  <c r="BT108" i="1" s="1"/>
  <c r="BZ108" i="1" s="1"/>
  <c r="BJ108" i="1"/>
  <c r="BV108" i="1" s="1"/>
  <c r="CB108" i="1" s="1"/>
  <c r="BG108" i="1"/>
  <c r="BS108" i="1" s="1"/>
  <c r="BY108" i="1" s="1"/>
  <c r="BF108" i="1"/>
  <c r="BR108" i="1" s="1"/>
  <c r="BX108" i="1" s="1"/>
  <c r="BE60" i="1"/>
  <c r="BI60" i="1"/>
  <c r="BU60" i="1" s="1"/>
  <c r="CA60" i="1" s="1"/>
  <c r="BH60" i="1"/>
  <c r="BT60" i="1" s="1"/>
  <c r="BZ60" i="1" s="1"/>
  <c r="BJ60" i="1"/>
  <c r="BV60" i="1" s="1"/>
  <c r="CB60" i="1" s="1"/>
  <c r="BG60" i="1"/>
  <c r="BF60" i="1"/>
  <c r="BH36" i="1"/>
  <c r="BT36" i="1" s="1"/>
  <c r="BZ36" i="1" s="1"/>
  <c r="BE36" i="1"/>
  <c r="BI36" i="1"/>
  <c r="BU36" i="1" s="1"/>
  <c r="CA36" i="1" s="1"/>
  <c r="BG36" i="1"/>
  <c r="BF36" i="1"/>
  <c r="BJ36" i="1"/>
  <c r="BV36" i="1" s="1"/>
  <c r="CB36" i="1" s="1"/>
  <c r="BF873" i="1"/>
  <c r="BJ873" i="1"/>
  <c r="BV873" i="1" s="1"/>
  <c r="CB873" i="1" s="1"/>
  <c r="BE873" i="1"/>
  <c r="BQ873" i="1" s="1"/>
  <c r="BW873" i="1" s="1"/>
  <c r="BI873" i="1"/>
  <c r="BU873" i="1" s="1"/>
  <c r="CA873" i="1" s="1"/>
  <c r="BG873" i="1"/>
  <c r="BH873" i="1"/>
  <c r="BT873" i="1" s="1"/>
  <c r="BZ873" i="1" s="1"/>
  <c r="BE346" i="1"/>
  <c r="BQ346" i="1" s="1"/>
  <c r="BW346" i="1" s="1"/>
  <c r="BI346" i="1"/>
  <c r="BU346" i="1" s="1"/>
  <c r="CA346" i="1" s="1"/>
  <c r="BH346" i="1"/>
  <c r="BT346" i="1" s="1"/>
  <c r="BZ346" i="1" s="1"/>
  <c r="BJ346" i="1"/>
  <c r="BV346" i="1" s="1"/>
  <c r="CB346" i="1" s="1"/>
  <c r="BG346" i="1"/>
  <c r="BS346" i="1" s="1"/>
  <c r="BY346" i="1" s="1"/>
  <c r="BF346" i="1"/>
  <c r="BR346" i="1" s="1"/>
  <c r="BX346" i="1" s="1"/>
  <c r="BE671" i="1"/>
  <c r="BQ671" i="1" s="1"/>
  <c r="BW671" i="1" s="1"/>
  <c r="BI671" i="1"/>
  <c r="BU671" i="1" s="1"/>
  <c r="CA671" i="1" s="1"/>
  <c r="BH671" i="1"/>
  <c r="BT671" i="1" s="1"/>
  <c r="BZ671" i="1" s="1"/>
  <c r="BG671" i="1"/>
  <c r="BS671" i="1" s="1"/>
  <c r="BY671" i="1" s="1"/>
  <c r="BF671" i="1"/>
  <c r="BR671" i="1" s="1"/>
  <c r="BX671" i="1" s="1"/>
  <c r="BJ671" i="1"/>
  <c r="BV671" i="1" s="1"/>
  <c r="CB671" i="1" s="1"/>
  <c r="BE607" i="1"/>
  <c r="BQ607" i="1" s="1"/>
  <c r="BW607" i="1" s="1"/>
  <c r="BI607" i="1"/>
  <c r="BU607" i="1" s="1"/>
  <c r="CA607" i="1" s="1"/>
  <c r="BH607" i="1"/>
  <c r="BT607" i="1" s="1"/>
  <c r="BZ607" i="1" s="1"/>
  <c r="BJ607" i="1"/>
  <c r="BV607" i="1" s="1"/>
  <c r="CB607" i="1" s="1"/>
  <c r="BG607" i="1"/>
  <c r="BS607" i="1" s="1"/>
  <c r="BY607" i="1" s="1"/>
  <c r="BF607" i="1"/>
  <c r="BR607" i="1" s="1"/>
  <c r="BX607" i="1" s="1"/>
  <c r="BG261" i="1"/>
  <c r="BF261" i="1"/>
  <c r="BJ261" i="1"/>
  <c r="BV261" i="1" s="1"/>
  <c r="CB261" i="1" s="1"/>
  <c r="BH261" i="1"/>
  <c r="BT261" i="1" s="1"/>
  <c r="BZ261" i="1" s="1"/>
  <c r="BE261" i="1"/>
  <c r="BI261" i="1"/>
  <c r="BU261" i="1" s="1"/>
  <c r="CA261" i="1" s="1"/>
  <c r="BG311" i="1"/>
  <c r="BS311" i="1" s="1"/>
  <c r="BY311" i="1" s="1"/>
  <c r="BF311" i="1"/>
  <c r="BR311" i="1" s="1"/>
  <c r="BX311" i="1" s="1"/>
  <c r="BJ311" i="1"/>
  <c r="BV311" i="1" s="1"/>
  <c r="CB311" i="1" s="1"/>
  <c r="BE311" i="1"/>
  <c r="BQ311" i="1" s="1"/>
  <c r="BW311" i="1" s="1"/>
  <c r="BH311" i="1"/>
  <c r="BT311" i="1" s="1"/>
  <c r="BZ311" i="1" s="1"/>
  <c r="BI311" i="1"/>
  <c r="BU311" i="1" s="1"/>
  <c r="CA311" i="1" s="1"/>
  <c r="BE290" i="1"/>
  <c r="BQ290" i="1" s="1"/>
  <c r="BW290" i="1" s="1"/>
  <c r="BI290" i="1"/>
  <c r="BU290" i="1" s="1"/>
  <c r="CA290" i="1" s="1"/>
  <c r="BH290" i="1"/>
  <c r="BT290" i="1" s="1"/>
  <c r="BZ290" i="1" s="1"/>
  <c r="BF290" i="1"/>
  <c r="BR290" i="1" s="1"/>
  <c r="BX290" i="1" s="1"/>
  <c r="BJ290" i="1"/>
  <c r="BV290" i="1" s="1"/>
  <c r="CB290" i="1" s="1"/>
  <c r="BG290" i="1"/>
  <c r="BS290" i="1" s="1"/>
  <c r="BY290" i="1" s="1"/>
  <c r="BE134" i="1"/>
  <c r="BQ134" i="1" s="1"/>
  <c r="BW134" i="1" s="1"/>
  <c r="BI134" i="1"/>
  <c r="BU134" i="1" s="1"/>
  <c r="CA134" i="1" s="1"/>
  <c r="BH134" i="1"/>
  <c r="BT134" i="1" s="1"/>
  <c r="BZ134" i="1" s="1"/>
  <c r="BG134" i="1"/>
  <c r="BS134" i="1" s="1"/>
  <c r="BY134" i="1" s="1"/>
  <c r="BF134" i="1"/>
  <c r="BR134" i="1" s="1"/>
  <c r="BX134" i="1" s="1"/>
  <c r="BJ134" i="1"/>
  <c r="BV134" i="1" s="1"/>
  <c r="CB134" i="1" s="1"/>
  <c r="BG283" i="1"/>
  <c r="BF283" i="1"/>
  <c r="BJ283" i="1"/>
  <c r="BV283" i="1" s="1"/>
  <c r="CB283" i="1" s="1"/>
  <c r="BI283" i="1"/>
  <c r="BU283" i="1" s="1"/>
  <c r="CA283" i="1" s="1"/>
  <c r="BE283" i="1"/>
  <c r="BH283" i="1"/>
  <c r="BT283" i="1" s="1"/>
  <c r="BZ283" i="1" s="1"/>
  <c r="BE262" i="1"/>
  <c r="BI262" i="1"/>
  <c r="BU262" i="1" s="1"/>
  <c r="CA262" i="1" s="1"/>
  <c r="BH262" i="1"/>
  <c r="BT262" i="1" s="1"/>
  <c r="BZ262" i="1" s="1"/>
  <c r="BJ262" i="1"/>
  <c r="BV262" i="1" s="1"/>
  <c r="CB262" i="1" s="1"/>
  <c r="BG262" i="1"/>
  <c r="BF262" i="1"/>
  <c r="BE114" i="1"/>
  <c r="BI114" i="1"/>
  <c r="BU114" i="1" s="1"/>
  <c r="CA114" i="1" s="1"/>
  <c r="BH114" i="1"/>
  <c r="BT114" i="1" s="1"/>
  <c r="BZ114" i="1" s="1"/>
  <c r="BJ114" i="1"/>
  <c r="BV114" i="1" s="1"/>
  <c r="CB114" i="1" s="1"/>
  <c r="BF114" i="1"/>
  <c r="BG114" i="1"/>
  <c r="BG50" i="1"/>
  <c r="BF50" i="1"/>
  <c r="BJ50" i="1"/>
  <c r="BV50" i="1" s="1"/>
  <c r="CB50" i="1" s="1"/>
  <c r="BH50" i="1"/>
  <c r="BT50" i="1" s="1"/>
  <c r="BZ50" i="1" s="1"/>
  <c r="BE50" i="1"/>
  <c r="BI50" i="1"/>
  <c r="BU50" i="1" s="1"/>
  <c r="CA50" i="1" s="1"/>
  <c r="BG179" i="1"/>
  <c r="BF179" i="1"/>
  <c r="BJ179" i="1"/>
  <c r="BH179" i="1"/>
  <c r="BT179" i="1" s="1"/>
  <c r="BZ179" i="1" s="1"/>
  <c r="BE179" i="1"/>
  <c r="BI179" i="1"/>
  <c r="BU179" i="1" s="1"/>
  <c r="CA179" i="1" s="1"/>
  <c r="BG163" i="1"/>
  <c r="BS163" i="1" s="1"/>
  <c r="BY163" i="1" s="1"/>
  <c r="BF163" i="1"/>
  <c r="BR163" i="1" s="1"/>
  <c r="BX163" i="1" s="1"/>
  <c r="BJ163" i="1"/>
  <c r="BV163" i="1" s="1"/>
  <c r="CB163" i="1" s="1"/>
  <c r="BE163" i="1"/>
  <c r="BQ163" i="1" s="1"/>
  <c r="BW163" i="1" s="1"/>
  <c r="BI163" i="1"/>
  <c r="BU163" i="1" s="1"/>
  <c r="CA163" i="1" s="1"/>
  <c r="BH163" i="1"/>
  <c r="BT163" i="1" s="1"/>
  <c r="BZ163" i="1" s="1"/>
  <c r="BG115" i="1"/>
  <c r="BS115" i="1" s="1"/>
  <c r="BY115" i="1" s="1"/>
  <c r="BF115" i="1"/>
  <c r="BR115" i="1" s="1"/>
  <c r="BX115" i="1" s="1"/>
  <c r="BJ115" i="1"/>
  <c r="BV115" i="1" s="1"/>
  <c r="CB115" i="1" s="1"/>
  <c r="BE115" i="1"/>
  <c r="BQ115" i="1" s="1"/>
  <c r="BW115" i="1" s="1"/>
  <c r="BI115" i="1"/>
  <c r="BU115" i="1" s="1"/>
  <c r="CA115" i="1" s="1"/>
  <c r="BH115" i="1"/>
  <c r="BT115" i="1" s="1"/>
  <c r="BZ115" i="1" s="1"/>
  <c r="BG99" i="1"/>
  <c r="BF99" i="1"/>
  <c r="BJ99" i="1"/>
  <c r="BV99" i="1" s="1"/>
  <c r="CB99" i="1" s="1"/>
  <c r="BI99" i="1"/>
  <c r="BU99" i="1" s="1"/>
  <c r="CA99" i="1" s="1"/>
  <c r="BH99" i="1"/>
  <c r="BT99" i="1" s="1"/>
  <c r="BZ99" i="1" s="1"/>
  <c r="BE99" i="1"/>
  <c r="BE83" i="1"/>
  <c r="BI83" i="1"/>
  <c r="BH83" i="1"/>
  <c r="BJ83" i="1"/>
  <c r="BG83" i="1"/>
  <c r="BF83" i="1"/>
  <c r="BG177" i="1"/>
  <c r="BS177" i="1" s="1"/>
  <c r="BY177" i="1" s="1"/>
  <c r="BF177" i="1"/>
  <c r="BR177" i="1" s="1"/>
  <c r="BX177" i="1" s="1"/>
  <c r="BJ177" i="1"/>
  <c r="BV177" i="1" s="1"/>
  <c r="CB177" i="1" s="1"/>
  <c r="BI177" i="1"/>
  <c r="BU177" i="1" s="1"/>
  <c r="CA177" i="1" s="1"/>
  <c r="BH177" i="1"/>
  <c r="BT177" i="1" s="1"/>
  <c r="BZ177" i="1" s="1"/>
  <c r="BE177" i="1"/>
  <c r="BQ177" i="1" s="1"/>
  <c r="BW177" i="1" s="1"/>
  <c r="BG113" i="1"/>
  <c r="BS113" i="1" s="1"/>
  <c r="BY113" i="1" s="1"/>
  <c r="BF113" i="1"/>
  <c r="BR113" i="1" s="1"/>
  <c r="BX113" i="1" s="1"/>
  <c r="BJ113" i="1"/>
  <c r="BV113" i="1" s="1"/>
  <c r="CB113" i="1" s="1"/>
  <c r="BI113" i="1"/>
  <c r="BU113" i="1" s="1"/>
  <c r="CA113" i="1" s="1"/>
  <c r="BH113" i="1"/>
  <c r="BT113" i="1" s="1"/>
  <c r="BZ113" i="1" s="1"/>
  <c r="BE113" i="1"/>
  <c r="BQ113" i="1" s="1"/>
  <c r="BW113" i="1" s="1"/>
  <c r="BE148" i="1"/>
  <c r="BQ148" i="1" s="1"/>
  <c r="BW148" i="1" s="1"/>
  <c r="BI148" i="1"/>
  <c r="BU148" i="1" s="1"/>
  <c r="CA148" i="1" s="1"/>
  <c r="BH148" i="1"/>
  <c r="BT148" i="1" s="1"/>
  <c r="BZ148" i="1" s="1"/>
  <c r="BJ148" i="1"/>
  <c r="BV148" i="1" s="1"/>
  <c r="CB148" i="1" s="1"/>
  <c r="BG148" i="1"/>
  <c r="BS148" i="1" s="1"/>
  <c r="BY148" i="1" s="1"/>
  <c r="BF148" i="1"/>
  <c r="BR148" i="1" s="1"/>
  <c r="BX148" i="1" s="1"/>
  <c r="BE132" i="1"/>
  <c r="BQ132" i="1" s="1"/>
  <c r="BW132" i="1" s="1"/>
  <c r="BI132" i="1"/>
  <c r="BU132" i="1" s="1"/>
  <c r="CA132" i="1" s="1"/>
  <c r="BH132" i="1"/>
  <c r="BT132" i="1" s="1"/>
  <c r="BZ132" i="1" s="1"/>
  <c r="BJ132" i="1"/>
  <c r="BV132" i="1" s="1"/>
  <c r="CB132" i="1" s="1"/>
  <c r="BG132" i="1"/>
  <c r="BS132" i="1" s="1"/>
  <c r="BY132" i="1" s="1"/>
  <c r="BF132" i="1"/>
  <c r="BR132" i="1" s="1"/>
  <c r="BX132" i="1" s="1"/>
  <c r="BE68" i="1"/>
  <c r="BI68" i="1"/>
  <c r="BU68" i="1" s="1"/>
  <c r="CA68" i="1" s="1"/>
  <c r="BH68" i="1"/>
  <c r="BT68" i="1" s="1"/>
  <c r="BZ68" i="1" s="1"/>
  <c r="BG68" i="1"/>
  <c r="BF68" i="1"/>
  <c r="BJ68" i="1"/>
  <c r="BV68" i="1" s="1"/>
  <c r="CB68" i="1" s="1"/>
  <c r="BF20" i="1"/>
  <c r="BJ20" i="1"/>
  <c r="BG20" i="1"/>
  <c r="BH20" i="1"/>
  <c r="BE20" i="1"/>
  <c r="BI20" i="1"/>
  <c r="BH884" i="1"/>
  <c r="BT884" i="1" s="1"/>
  <c r="BZ884" i="1" s="1"/>
  <c r="BG884" i="1"/>
  <c r="BS884" i="1" s="1"/>
  <c r="BY884" i="1" s="1"/>
  <c r="BE884" i="1"/>
  <c r="BQ884" i="1" s="1"/>
  <c r="BW884" i="1" s="1"/>
  <c r="BF884" i="1"/>
  <c r="BR884" i="1" s="1"/>
  <c r="BX884" i="1" s="1"/>
  <c r="BI884" i="1"/>
  <c r="BU884" i="1" s="1"/>
  <c r="CA884" i="1" s="1"/>
  <c r="BJ884" i="1"/>
  <c r="BV884" i="1" s="1"/>
  <c r="CB884" i="1" s="1"/>
  <c r="BF841" i="1"/>
  <c r="BR841" i="1" s="1"/>
  <c r="BX841" i="1" s="1"/>
  <c r="BJ841" i="1"/>
  <c r="BV841" i="1" s="1"/>
  <c r="CB841" i="1" s="1"/>
  <c r="BE841" i="1"/>
  <c r="BQ841" i="1" s="1"/>
  <c r="BW841" i="1" s="1"/>
  <c r="BI841" i="1"/>
  <c r="BU841" i="1" s="1"/>
  <c r="CA841" i="1" s="1"/>
  <c r="BG841" i="1"/>
  <c r="BS841" i="1" s="1"/>
  <c r="BY841" i="1" s="1"/>
  <c r="BH841" i="1"/>
  <c r="BT841" i="1" s="1"/>
  <c r="BZ841" i="1" s="1"/>
  <c r="BF799" i="1"/>
  <c r="BJ799" i="1"/>
  <c r="BV799" i="1" s="1"/>
  <c r="CB799" i="1" s="1"/>
  <c r="BE799" i="1"/>
  <c r="BI799" i="1"/>
  <c r="BU799" i="1" s="1"/>
  <c r="CA799" i="1" s="1"/>
  <c r="BG799" i="1"/>
  <c r="BH799" i="1"/>
  <c r="BT799" i="1" s="1"/>
  <c r="BZ799" i="1" s="1"/>
  <c r="BF777" i="1"/>
  <c r="BR777" i="1" s="1"/>
  <c r="BX777" i="1" s="1"/>
  <c r="BJ777" i="1"/>
  <c r="BV777" i="1" s="1"/>
  <c r="CB777" i="1" s="1"/>
  <c r="BE777" i="1"/>
  <c r="BQ777" i="1" s="1"/>
  <c r="BW777" i="1" s="1"/>
  <c r="BI777" i="1"/>
  <c r="BU777" i="1" s="1"/>
  <c r="CA777" i="1" s="1"/>
  <c r="BG777" i="1"/>
  <c r="BS777" i="1" s="1"/>
  <c r="BY777" i="1" s="1"/>
  <c r="BH777" i="1"/>
  <c r="BT777" i="1" s="1"/>
  <c r="BZ777" i="1" s="1"/>
  <c r="BE591" i="1"/>
  <c r="BI591" i="1"/>
  <c r="BU591" i="1" s="1"/>
  <c r="CA591" i="1" s="1"/>
  <c r="BH591" i="1"/>
  <c r="BT591" i="1" s="1"/>
  <c r="BZ591" i="1" s="1"/>
  <c r="BJ591" i="1"/>
  <c r="BV591" i="1" s="1"/>
  <c r="CB591" i="1" s="1"/>
  <c r="BF591" i="1"/>
  <c r="BG591" i="1"/>
  <c r="BX665" i="1"/>
  <c r="BX664" i="1"/>
  <c r="BZ663" i="1"/>
  <c r="BZ662" i="1"/>
  <c r="BY641" i="1"/>
  <c r="BX370" i="1"/>
  <c r="BX368" i="1"/>
  <c r="BX364" i="1"/>
  <c r="BW361" i="1"/>
  <c r="BX360" i="1"/>
  <c r="BD290" i="1"/>
  <c r="BD134" i="1"/>
  <c r="BE659" i="1"/>
  <c r="BQ659" i="1" s="1"/>
  <c r="BW659" i="1" s="1"/>
  <c r="BI659" i="1"/>
  <c r="BU659" i="1" s="1"/>
  <c r="CA659" i="1" s="1"/>
  <c r="BH659" i="1"/>
  <c r="BT659" i="1" s="1"/>
  <c r="BZ659" i="1" s="1"/>
  <c r="BG659" i="1"/>
  <c r="BS659" i="1" s="1"/>
  <c r="BY659" i="1" s="1"/>
  <c r="BF659" i="1"/>
  <c r="BR659" i="1" s="1"/>
  <c r="BX659" i="1" s="1"/>
  <c r="BJ659" i="1"/>
  <c r="BV659" i="1" s="1"/>
  <c r="CB659" i="1" s="1"/>
  <c r="BF723" i="1"/>
  <c r="BR723" i="1" s="1"/>
  <c r="BX723" i="1" s="1"/>
  <c r="BJ723" i="1"/>
  <c r="BV723" i="1" s="1"/>
  <c r="CB723" i="1" s="1"/>
  <c r="BE723" i="1"/>
  <c r="BQ723" i="1" s="1"/>
  <c r="BW723" i="1" s="1"/>
  <c r="BI723" i="1"/>
  <c r="BU723" i="1" s="1"/>
  <c r="CA723" i="1" s="1"/>
  <c r="BG723" i="1"/>
  <c r="BS723" i="1" s="1"/>
  <c r="BY723" i="1" s="1"/>
  <c r="BH723" i="1"/>
  <c r="BT723" i="1" s="1"/>
  <c r="BZ723" i="1" s="1"/>
  <c r="BH864" i="1"/>
  <c r="BT864" i="1" s="1"/>
  <c r="BZ864" i="1" s="1"/>
  <c r="BG864" i="1"/>
  <c r="BS864" i="1" s="1"/>
  <c r="BY864" i="1" s="1"/>
  <c r="BI864" i="1"/>
  <c r="BU864" i="1" s="1"/>
  <c r="CA864" i="1" s="1"/>
  <c r="BF864" i="1"/>
  <c r="BR864" i="1" s="1"/>
  <c r="BX864" i="1" s="1"/>
  <c r="BE864" i="1"/>
  <c r="BQ864" i="1" s="1"/>
  <c r="BW864" i="1" s="1"/>
  <c r="BJ864" i="1"/>
  <c r="BV864" i="1" s="1"/>
  <c r="CB864" i="1" s="1"/>
  <c r="BE928" i="1"/>
  <c r="BI928" i="1"/>
  <c r="BF928" i="1"/>
  <c r="BH928" i="1"/>
  <c r="BJ928" i="1"/>
  <c r="BG928" i="1"/>
  <c r="BE970" i="1"/>
  <c r="BQ970" i="1" s="1"/>
  <c r="BW970" i="1" s="1"/>
  <c r="BI970" i="1"/>
  <c r="BU970" i="1" s="1"/>
  <c r="CA970" i="1" s="1"/>
  <c r="BF970" i="1"/>
  <c r="BR970" i="1" s="1"/>
  <c r="BX970" i="1" s="1"/>
  <c r="BH970" i="1"/>
  <c r="BT970" i="1" s="1"/>
  <c r="BZ970" i="1" s="1"/>
  <c r="BJ970" i="1"/>
  <c r="BV970" i="1" s="1"/>
  <c r="CB970" i="1" s="1"/>
  <c r="BG970" i="1"/>
  <c r="BS970" i="1" s="1"/>
  <c r="BY970" i="1" s="1"/>
  <c r="BG303" i="1"/>
  <c r="BS303" i="1" s="1"/>
  <c r="BY303" i="1" s="1"/>
  <c r="BF303" i="1"/>
  <c r="BR303" i="1" s="1"/>
  <c r="BX303" i="1" s="1"/>
  <c r="BJ303" i="1"/>
  <c r="BV303" i="1" s="1"/>
  <c r="CB303" i="1" s="1"/>
  <c r="BI303" i="1"/>
  <c r="BU303" i="1" s="1"/>
  <c r="CA303" i="1" s="1"/>
  <c r="BH303" i="1"/>
  <c r="BT303" i="1" s="1"/>
  <c r="BZ303" i="1" s="1"/>
  <c r="BE303" i="1"/>
  <c r="BQ303" i="1" s="1"/>
  <c r="BW303" i="1" s="1"/>
  <c r="BE615" i="1"/>
  <c r="BQ615" i="1" s="1"/>
  <c r="BW615" i="1" s="1"/>
  <c r="BI615" i="1"/>
  <c r="BU615" i="1" s="1"/>
  <c r="CA615" i="1" s="1"/>
  <c r="BH615" i="1"/>
  <c r="BT615" i="1" s="1"/>
  <c r="BZ615" i="1" s="1"/>
  <c r="BG615" i="1"/>
  <c r="BS615" i="1" s="1"/>
  <c r="BY615" i="1" s="1"/>
  <c r="BF615" i="1"/>
  <c r="BR615" i="1" s="1"/>
  <c r="BX615" i="1" s="1"/>
  <c r="BJ615" i="1"/>
  <c r="BV615" i="1" s="1"/>
  <c r="CB615" i="1" s="1"/>
  <c r="BF807" i="1"/>
  <c r="BJ807" i="1"/>
  <c r="BV807" i="1" s="1"/>
  <c r="CB807" i="1" s="1"/>
  <c r="BE807" i="1"/>
  <c r="BI807" i="1"/>
  <c r="BU807" i="1" s="1"/>
  <c r="CA807" i="1" s="1"/>
  <c r="BG807" i="1"/>
  <c r="BH807" i="1"/>
  <c r="BT807" i="1" s="1"/>
  <c r="BZ807" i="1" s="1"/>
  <c r="BF849" i="1"/>
  <c r="BR849" i="1" s="1"/>
  <c r="BX849" i="1" s="1"/>
  <c r="BJ849" i="1"/>
  <c r="BV849" i="1" s="1"/>
  <c r="CB849" i="1" s="1"/>
  <c r="BE849" i="1"/>
  <c r="BQ849" i="1" s="1"/>
  <c r="BW849" i="1" s="1"/>
  <c r="BI849" i="1"/>
  <c r="BU849" i="1" s="1"/>
  <c r="CA849" i="1" s="1"/>
  <c r="BH849" i="1"/>
  <c r="BT849" i="1" s="1"/>
  <c r="BZ849" i="1" s="1"/>
  <c r="BG849" i="1"/>
  <c r="BS849" i="1" s="1"/>
  <c r="BY849" i="1" s="1"/>
  <c r="BH913" i="1"/>
  <c r="BT913" i="1" s="1"/>
  <c r="BZ913" i="1" s="1"/>
  <c r="BF913" i="1"/>
  <c r="BR913" i="1" s="1"/>
  <c r="BX913" i="1" s="1"/>
  <c r="BG913" i="1"/>
  <c r="BS913" i="1" s="1"/>
  <c r="BY913" i="1" s="1"/>
  <c r="BE913" i="1"/>
  <c r="BQ913" i="1" s="1"/>
  <c r="BW913" i="1" s="1"/>
  <c r="BJ913" i="1"/>
  <c r="BV913" i="1" s="1"/>
  <c r="CB913" i="1" s="1"/>
  <c r="BI913" i="1"/>
  <c r="BU913" i="1" s="1"/>
  <c r="CA913" i="1" s="1"/>
  <c r="BG935" i="1"/>
  <c r="BH935" i="1"/>
  <c r="BE935" i="1"/>
  <c r="BF935" i="1"/>
  <c r="BJ935" i="1"/>
  <c r="BI935" i="1"/>
  <c r="BG975" i="1"/>
  <c r="BF975" i="1"/>
  <c r="BJ975" i="1"/>
  <c r="BV975" i="1" s="1"/>
  <c r="CB975" i="1" s="1"/>
  <c r="BH975" i="1"/>
  <c r="BT975" i="1" s="1"/>
  <c r="BZ975" i="1" s="1"/>
  <c r="BE975" i="1"/>
  <c r="BQ975" i="1" s="1"/>
  <c r="BW975" i="1" s="1"/>
  <c r="BI975" i="1"/>
  <c r="BU975" i="1" s="1"/>
  <c r="CA975" i="1" s="1"/>
  <c r="BE30" i="1"/>
  <c r="BQ30" i="1" s="1"/>
  <c r="BW30" i="1" s="1"/>
  <c r="BI30" i="1"/>
  <c r="BU30" i="1" s="1"/>
  <c r="CA30" i="1" s="1"/>
  <c r="BF30" i="1"/>
  <c r="BJ30" i="1"/>
  <c r="BV30" i="1" s="1"/>
  <c r="CB30" i="1" s="1"/>
  <c r="BG30" i="1"/>
  <c r="BH30" i="1"/>
  <c r="BT30" i="1" s="1"/>
  <c r="BZ30" i="1" s="1"/>
  <c r="BG422" i="1"/>
  <c r="BS422" i="1" s="1"/>
  <c r="BY422" i="1" s="1"/>
  <c r="BF422" i="1"/>
  <c r="BR422" i="1" s="1"/>
  <c r="BX422" i="1" s="1"/>
  <c r="BJ422" i="1"/>
  <c r="BV422" i="1" s="1"/>
  <c r="CB422" i="1" s="1"/>
  <c r="BE422" i="1"/>
  <c r="BQ422" i="1" s="1"/>
  <c r="BW422" i="1" s="1"/>
  <c r="BH422" i="1"/>
  <c r="BT422" i="1" s="1"/>
  <c r="BZ422" i="1" s="1"/>
  <c r="BI422" i="1"/>
  <c r="BU422" i="1" s="1"/>
  <c r="CA422" i="1" s="1"/>
  <c r="BF755" i="1"/>
  <c r="BR755" i="1" s="1"/>
  <c r="BX755" i="1" s="1"/>
  <c r="BJ755" i="1"/>
  <c r="BV755" i="1" s="1"/>
  <c r="CB755" i="1" s="1"/>
  <c r="BE755" i="1"/>
  <c r="BQ755" i="1" s="1"/>
  <c r="BW755" i="1" s="1"/>
  <c r="BI755" i="1"/>
  <c r="BU755" i="1" s="1"/>
  <c r="CA755" i="1" s="1"/>
  <c r="BG755" i="1"/>
  <c r="BS755" i="1" s="1"/>
  <c r="BY755" i="1" s="1"/>
  <c r="BH755" i="1"/>
  <c r="BT755" i="1" s="1"/>
  <c r="BZ755" i="1" s="1"/>
  <c r="BH840" i="1"/>
  <c r="BT840" i="1" s="1"/>
  <c r="BZ840" i="1" s="1"/>
  <c r="BG840" i="1"/>
  <c r="BS840" i="1" s="1"/>
  <c r="BY840" i="1" s="1"/>
  <c r="BE840" i="1"/>
  <c r="BQ840" i="1" s="1"/>
  <c r="BW840" i="1" s="1"/>
  <c r="BJ840" i="1"/>
  <c r="BV840" i="1" s="1"/>
  <c r="CB840" i="1" s="1"/>
  <c r="BI840" i="1"/>
  <c r="BU840" i="1" s="1"/>
  <c r="CA840" i="1" s="1"/>
  <c r="BF840" i="1"/>
  <c r="BR840" i="1" s="1"/>
  <c r="BX840" i="1" s="1"/>
  <c r="BE962" i="1"/>
  <c r="BI962" i="1"/>
  <c r="BU962" i="1" s="1"/>
  <c r="CA962" i="1" s="1"/>
  <c r="BF962" i="1"/>
  <c r="BH962" i="1"/>
  <c r="BT962" i="1" s="1"/>
  <c r="BZ962" i="1" s="1"/>
  <c r="BJ962" i="1"/>
  <c r="BV962" i="1" s="1"/>
  <c r="CB962" i="1" s="1"/>
  <c r="BG962" i="1"/>
  <c r="BE930" i="1"/>
  <c r="BI930" i="1"/>
  <c r="BJ930" i="1"/>
  <c r="BG930" i="1"/>
  <c r="BH930" i="1"/>
  <c r="BF930" i="1"/>
  <c r="BE914" i="1"/>
  <c r="BI914" i="1"/>
  <c r="BU914" i="1" s="1"/>
  <c r="CA914" i="1" s="1"/>
  <c r="BG914" i="1"/>
  <c r="BH914" i="1"/>
  <c r="BT914" i="1" s="1"/>
  <c r="BZ914" i="1" s="1"/>
  <c r="BF914" i="1"/>
  <c r="BJ914" i="1"/>
  <c r="BV914" i="1" s="1"/>
  <c r="CB914" i="1" s="1"/>
  <c r="BH770" i="1"/>
  <c r="BT770" i="1" s="1"/>
  <c r="BZ770" i="1" s="1"/>
  <c r="BG770" i="1"/>
  <c r="BS770" i="1" s="1"/>
  <c r="BY770" i="1" s="1"/>
  <c r="BJ770" i="1"/>
  <c r="BV770" i="1" s="1"/>
  <c r="CB770" i="1" s="1"/>
  <c r="BE770" i="1"/>
  <c r="BQ770" i="1" s="1"/>
  <c r="BW770" i="1" s="1"/>
  <c r="BI770" i="1"/>
  <c r="BU770" i="1" s="1"/>
  <c r="CA770" i="1" s="1"/>
  <c r="BF770" i="1"/>
  <c r="BR770" i="1" s="1"/>
  <c r="BX770" i="1" s="1"/>
  <c r="BH754" i="1"/>
  <c r="BT754" i="1" s="1"/>
  <c r="BZ754" i="1" s="1"/>
  <c r="BG754" i="1"/>
  <c r="BS754" i="1" s="1"/>
  <c r="BY754" i="1" s="1"/>
  <c r="BJ754" i="1"/>
  <c r="BV754" i="1" s="1"/>
  <c r="CB754" i="1" s="1"/>
  <c r="BE754" i="1"/>
  <c r="BQ754" i="1" s="1"/>
  <c r="BW754" i="1" s="1"/>
  <c r="BF754" i="1"/>
  <c r="BR754" i="1" s="1"/>
  <c r="BX754" i="1" s="1"/>
  <c r="BI754" i="1"/>
  <c r="BU754" i="1" s="1"/>
  <c r="CA754" i="1" s="1"/>
  <c r="BG496" i="1"/>
  <c r="BF496" i="1"/>
  <c r="BJ496" i="1"/>
  <c r="BV496" i="1" s="1"/>
  <c r="CB496" i="1" s="1"/>
  <c r="BE496" i="1"/>
  <c r="BQ496" i="1" s="1"/>
  <c r="BW496" i="1" s="1"/>
  <c r="BI496" i="1"/>
  <c r="BU496" i="1" s="1"/>
  <c r="CA496" i="1" s="1"/>
  <c r="BH496" i="1"/>
  <c r="BT496" i="1" s="1"/>
  <c r="BZ496" i="1" s="1"/>
  <c r="BE362" i="1"/>
  <c r="BQ362" i="1" s="1"/>
  <c r="BW362" i="1" s="1"/>
  <c r="BI362" i="1"/>
  <c r="BU362" i="1" s="1"/>
  <c r="CA362" i="1" s="1"/>
  <c r="BH362" i="1"/>
  <c r="BT362" i="1" s="1"/>
  <c r="BZ362" i="1" s="1"/>
  <c r="BJ362" i="1"/>
  <c r="BV362" i="1" s="1"/>
  <c r="CB362" i="1" s="1"/>
  <c r="BF362" i="1"/>
  <c r="BR362" i="1" s="1"/>
  <c r="BX362" i="1" s="1"/>
  <c r="BG362" i="1"/>
  <c r="BS362" i="1" s="1"/>
  <c r="BY362" i="1" s="1"/>
  <c r="BG94" i="1"/>
  <c r="BF94" i="1"/>
  <c r="BJ94" i="1"/>
  <c r="BV94" i="1" s="1"/>
  <c r="CB94" i="1" s="1"/>
  <c r="BI94" i="1"/>
  <c r="BU94" i="1" s="1"/>
  <c r="CA94" i="1" s="1"/>
  <c r="BH94" i="1"/>
  <c r="BT94" i="1" s="1"/>
  <c r="BZ94" i="1" s="1"/>
  <c r="BE94" i="1"/>
  <c r="BF709" i="1"/>
  <c r="BR709" i="1" s="1"/>
  <c r="BX709" i="1" s="1"/>
  <c r="BJ709" i="1"/>
  <c r="BV709" i="1" s="1"/>
  <c r="CB709" i="1" s="1"/>
  <c r="BE709" i="1"/>
  <c r="BQ709" i="1" s="1"/>
  <c r="BW709" i="1" s="1"/>
  <c r="BI709" i="1"/>
  <c r="BU709" i="1" s="1"/>
  <c r="CA709" i="1" s="1"/>
  <c r="BG709" i="1"/>
  <c r="BS709" i="1" s="1"/>
  <c r="BY709" i="1" s="1"/>
  <c r="BH709" i="1"/>
  <c r="BT709" i="1" s="1"/>
  <c r="BZ709" i="1" s="1"/>
  <c r="BF693" i="1"/>
  <c r="BJ693" i="1"/>
  <c r="BV693" i="1" s="1"/>
  <c r="CB693" i="1" s="1"/>
  <c r="BE693" i="1"/>
  <c r="BQ693" i="1" s="1"/>
  <c r="BW693" i="1" s="1"/>
  <c r="BI693" i="1"/>
  <c r="BU693" i="1" s="1"/>
  <c r="CA693" i="1" s="1"/>
  <c r="BG693" i="1"/>
  <c r="BH693" i="1"/>
  <c r="BT693" i="1" s="1"/>
  <c r="BZ693" i="1" s="1"/>
  <c r="BE677" i="1"/>
  <c r="BQ677" i="1" s="1"/>
  <c r="BW677" i="1" s="1"/>
  <c r="BI677" i="1"/>
  <c r="BU677" i="1" s="1"/>
  <c r="CA677" i="1" s="1"/>
  <c r="BH677" i="1"/>
  <c r="BT677" i="1" s="1"/>
  <c r="BZ677" i="1" s="1"/>
  <c r="BF677" i="1"/>
  <c r="BR677" i="1" s="1"/>
  <c r="BX677" i="1" s="1"/>
  <c r="BJ677" i="1"/>
  <c r="BV677" i="1" s="1"/>
  <c r="CB677" i="1" s="1"/>
  <c r="BG677" i="1"/>
  <c r="BS677" i="1" s="1"/>
  <c r="BY677" i="1" s="1"/>
  <c r="BE645" i="1"/>
  <c r="BI645" i="1"/>
  <c r="BU645" i="1" s="1"/>
  <c r="CA645" i="1" s="1"/>
  <c r="BH645" i="1"/>
  <c r="BT645" i="1" s="1"/>
  <c r="BZ645" i="1" s="1"/>
  <c r="BF645" i="1"/>
  <c r="BG645" i="1"/>
  <c r="BJ645" i="1"/>
  <c r="BV645" i="1" s="1"/>
  <c r="CB645" i="1" s="1"/>
  <c r="BE629" i="1"/>
  <c r="BI629" i="1"/>
  <c r="BU629" i="1" s="1"/>
  <c r="CA629" i="1" s="1"/>
  <c r="BH629" i="1"/>
  <c r="BT629" i="1" s="1"/>
  <c r="BZ629" i="1" s="1"/>
  <c r="BF629" i="1"/>
  <c r="BJ629" i="1"/>
  <c r="BV629" i="1" s="1"/>
  <c r="CB629" i="1" s="1"/>
  <c r="BG629" i="1"/>
  <c r="BG414" i="1"/>
  <c r="BS414" i="1" s="1"/>
  <c r="BY414" i="1" s="1"/>
  <c r="BF414" i="1"/>
  <c r="BR414" i="1" s="1"/>
  <c r="BX414" i="1" s="1"/>
  <c r="BJ414" i="1"/>
  <c r="BV414" i="1" s="1"/>
  <c r="CB414" i="1" s="1"/>
  <c r="BI414" i="1"/>
  <c r="BU414" i="1" s="1"/>
  <c r="CA414" i="1" s="1"/>
  <c r="BH414" i="1"/>
  <c r="BT414" i="1" s="1"/>
  <c r="BZ414" i="1" s="1"/>
  <c r="BE414" i="1"/>
  <c r="BQ414" i="1" s="1"/>
  <c r="BW414" i="1" s="1"/>
  <c r="BE142" i="1"/>
  <c r="BQ142" i="1" s="1"/>
  <c r="BW142" i="1" s="1"/>
  <c r="BI142" i="1"/>
  <c r="BU142" i="1" s="1"/>
  <c r="CA142" i="1" s="1"/>
  <c r="BH142" i="1"/>
  <c r="BT142" i="1" s="1"/>
  <c r="BZ142" i="1" s="1"/>
  <c r="BG142" i="1"/>
  <c r="BS142" i="1" s="1"/>
  <c r="BY142" i="1" s="1"/>
  <c r="BF142" i="1"/>
  <c r="BR142" i="1" s="1"/>
  <c r="BX142" i="1" s="1"/>
  <c r="BJ142" i="1"/>
  <c r="BV142" i="1" s="1"/>
  <c r="CB142" i="1" s="1"/>
  <c r="BG608" i="1"/>
  <c r="BS608" i="1" s="1"/>
  <c r="BY608" i="1" s="1"/>
  <c r="BF608" i="1"/>
  <c r="BR608" i="1" s="1"/>
  <c r="BX608" i="1" s="1"/>
  <c r="BJ608" i="1"/>
  <c r="BV608" i="1" s="1"/>
  <c r="CB608" i="1" s="1"/>
  <c r="BE608" i="1"/>
  <c r="BQ608" i="1" s="1"/>
  <c r="BW608" i="1" s="1"/>
  <c r="BH608" i="1"/>
  <c r="BT608" i="1" s="1"/>
  <c r="BZ608" i="1" s="1"/>
  <c r="BI608" i="1"/>
  <c r="BU608" i="1" s="1"/>
  <c r="CA608" i="1" s="1"/>
  <c r="BG592" i="1"/>
  <c r="BF592" i="1"/>
  <c r="BJ592" i="1"/>
  <c r="BV592" i="1" s="1"/>
  <c r="CB592" i="1" s="1"/>
  <c r="BE592" i="1"/>
  <c r="BI592" i="1"/>
  <c r="BU592" i="1" s="1"/>
  <c r="CA592" i="1" s="1"/>
  <c r="BH592" i="1"/>
  <c r="BT592" i="1" s="1"/>
  <c r="BZ592" i="1" s="1"/>
  <c r="BG576" i="1"/>
  <c r="BS576" i="1" s="1"/>
  <c r="BY576" i="1" s="1"/>
  <c r="BF576" i="1"/>
  <c r="BR576" i="1" s="1"/>
  <c r="BX576" i="1" s="1"/>
  <c r="BJ576" i="1"/>
  <c r="BV576" i="1" s="1"/>
  <c r="CB576" i="1" s="1"/>
  <c r="BE576" i="1"/>
  <c r="BQ576" i="1" s="1"/>
  <c r="BW576" i="1" s="1"/>
  <c r="BH576" i="1"/>
  <c r="BT576" i="1" s="1"/>
  <c r="BZ576" i="1" s="1"/>
  <c r="BI576" i="1"/>
  <c r="BU576" i="1" s="1"/>
  <c r="CA576" i="1" s="1"/>
  <c r="BG536" i="1"/>
  <c r="BF536" i="1"/>
  <c r="BJ536" i="1"/>
  <c r="BV536" i="1" s="1"/>
  <c r="CB536" i="1" s="1"/>
  <c r="BI536" i="1"/>
  <c r="BU536" i="1" s="1"/>
  <c r="CA536" i="1" s="1"/>
  <c r="BH536" i="1"/>
  <c r="BT536" i="1" s="1"/>
  <c r="BZ536" i="1" s="1"/>
  <c r="BE536" i="1"/>
  <c r="BG514" i="1"/>
  <c r="BS514" i="1" s="1"/>
  <c r="BY514" i="1" s="1"/>
  <c r="BF514" i="1"/>
  <c r="BR514" i="1" s="1"/>
  <c r="BX514" i="1" s="1"/>
  <c r="BJ514" i="1"/>
  <c r="BV514" i="1" s="1"/>
  <c r="CB514" i="1" s="1"/>
  <c r="BE514" i="1"/>
  <c r="BQ514" i="1" s="1"/>
  <c r="BW514" i="1" s="1"/>
  <c r="BH514" i="1"/>
  <c r="BT514" i="1" s="1"/>
  <c r="BZ514" i="1" s="1"/>
  <c r="BI514" i="1"/>
  <c r="BU514" i="1" s="1"/>
  <c r="CA514" i="1" s="1"/>
  <c r="BE507" i="1"/>
  <c r="BQ507" i="1" s="1"/>
  <c r="BW507" i="1" s="1"/>
  <c r="BI507" i="1"/>
  <c r="BU507" i="1" s="1"/>
  <c r="CA507" i="1" s="1"/>
  <c r="BH507" i="1"/>
  <c r="BT507" i="1" s="1"/>
  <c r="BZ507" i="1" s="1"/>
  <c r="BJ507" i="1"/>
  <c r="BV507" i="1" s="1"/>
  <c r="CB507" i="1" s="1"/>
  <c r="BG507" i="1"/>
  <c r="BS507" i="1" s="1"/>
  <c r="BY507" i="1" s="1"/>
  <c r="BF507" i="1"/>
  <c r="BR507" i="1" s="1"/>
  <c r="BX507" i="1" s="1"/>
  <c r="BG291" i="1"/>
  <c r="BS291" i="1" s="1"/>
  <c r="BY291" i="1" s="1"/>
  <c r="BF291" i="1"/>
  <c r="BR291" i="1" s="1"/>
  <c r="BX291" i="1" s="1"/>
  <c r="BJ291" i="1"/>
  <c r="BV291" i="1" s="1"/>
  <c r="CB291" i="1" s="1"/>
  <c r="BH291" i="1"/>
  <c r="BT291" i="1" s="1"/>
  <c r="BZ291" i="1" s="1"/>
  <c r="BE291" i="1"/>
  <c r="BQ291" i="1" s="1"/>
  <c r="BW291" i="1" s="1"/>
  <c r="BI291" i="1"/>
  <c r="BU291" i="1" s="1"/>
  <c r="CA291" i="1" s="1"/>
  <c r="BE342" i="1"/>
  <c r="BQ342" i="1" s="1"/>
  <c r="BW342" i="1" s="1"/>
  <c r="BI342" i="1"/>
  <c r="BU342" i="1" s="1"/>
  <c r="CA342" i="1" s="1"/>
  <c r="BH342" i="1"/>
  <c r="BT342" i="1" s="1"/>
  <c r="BZ342" i="1" s="1"/>
  <c r="BF342" i="1"/>
  <c r="BR342" i="1" s="1"/>
  <c r="BX342" i="1" s="1"/>
  <c r="BJ342" i="1"/>
  <c r="BV342" i="1" s="1"/>
  <c r="CB342" i="1" s="1"/>
  <c r="BG342" i="1"/>
  <c r="BS342" i="1" s="1"/>
  <c r="BY342" i="1" s="1"/>
  <c r="BE162" i="1"/>
  <c r="BQ162" i="1" s="1"/>
  <c r="BW162" i="1" s="1"/>
  <c r="BI162" i="1"/>
  <c r="BU162" i="1" s="1"/>
  <c r="CA162" i="1" s="1"/>
  <c r="BH162" i="1"/>
  <c r="BT162" i="1" s="1"/>
  <c r="BZ162" i="1" s="1"/>
  <c r="BJ162" i="1"/>
  <c r="BV162" i="1" s="1"/>
  <c r="CB162" i="1" s="1"/>
  <c r="BF162" i="1"/>
  <c r="BR162" i="1" s="1"/>
  <c r="BX162" i="1" s="1"/>
  <c r="BG162" i="1"/>
  <c r="BS162" i="1" s="1"/>
  <c r="BY162" i="1" s="1"/>
  <c r="BG127" i="1"/>
  <c r="BS127" i="1" s="1"/>
  <c r="BY127" i="1" s="1"/>
  <c r="BF127" i="1"/>
  <c r="BR127" i="1" s="1"/>
  <c r="BX127" i="1" s="1"/>
  <c r="BJ127" i="1"/>
  <c r="BV127" i="1" s="1"/>
  <c r="CB127" i="1" s="1"/>
  <c r="BI127" i="1"/>
  <c r="BU127" i="1" s="1"/>
  <c r="CA127" i="1" s="1"/>
  <c r="BH127" i="1"/>
  <c r="BT127" i="1" s="1"/>
  <c r="BZ127" i="1" s="1"/>
  <c r="BE127" i="1"/>
  <c r="BQ127" i="1" s="1"/>
  <c r="BW127" i="1" s="1"/>
  <c r="BG111" i="1"/>
  <c r="BS111" i="1" s="1"/>
  <c r="BY111" i="1" s="1"/>
  <c r="BF111" i="1"/>
  <c r="BR111" i="1" s="1"/>
  <c r="BX111" i="1" s="1"/>
  <c r="BJ111" i="1"/>
  <c r="BV111" i="1" s="1"/>
  <c r="CB111" i="1" s="1"/>
  <c r="BI111" i="1"/>
  <c r="BU111" i="1" s="1"/>
  <c r="CA111" i="1" s="1"/>
  <c r="BE111" i="1"/>
  <c r="BQ111" i="1" s="1"/>
  <c r="BW111" i="1" s="1"/>
  <c r="BH111" i="1"/>
  <c r="BT111" i="1" s="1"/>
  <c r="BZ111" i="1" s="1"/>
  <c r="BG237" i="1"/>
  <c r="BS237" i="1" s="1"/>
  <c r="BY237" i="1" s="1"/>
  <c r="BF237" i="1"/>
  <c r="BR237" i="1" s="1"/>
  <c r="BX237" i="1" s="1"/>
  <c r="BJ237" i="1"/>
  <c r="BV237" i="1" s="1"/>
  <c r="CB237" i="1" s="1"/>
  <c r="BI237" i="1"/>
  <c r="BU237" i="1" s="1"/>
  <c r="CA237" i="1" s="1"/>
  <c r="BE237" i="1"/>
  <c r="BQ237" i="1" s="1"/>
  <c r="BW237" i="1" s="1"/>
  <c r="BH237" i="1"/>
  <c r="BT237" i="1" s="1"/>
  <c r="BZ237" i="1" s="1"/>
  <c r="BG221" i="1"/>
  <c r="BF221" i="1"/>
  <c r="BJ221" i="1"/>
  <c r="BV221" i="1" s="1"/>
  <c r="CB221" i="1" s="1"/>
  <c r="BI221" i="1"/>
  <c r="BU221" i="1" s="1"/>
  <c r="CA221" i="1" s="1"/>
  <c r="BH221" i="1"/>
  <c r="BT221" i="1" s="1"/>
  <c r="BZ221" i="1" s="1"/>
  <c r="BE221" i="1"/>
  <c r="BG157" i="1"/>
  <c r="BF157" i="1"/>
  <c r="BJ157" i="1"/>
  <c r="BV157" i="1" s="1"/>
  <c r="CB157" i="1" s="1"/>
  <c r="BE157" i="1"/>
  <c r="BQ157" i="1" s="1"/>
  <c r="BW157" i="1" s="1"/>
  <c r="BI157" i="1"/>
  <c r="BU157" i="1" s="1"/>
  <c r="CA157" i="1" s="1"/>
  <c r="BH157" i="1"/>
  <c r="BT157" i="1" s="1"/>
  <c r="BZ157" i="1" s="1"/>
  <c r="BG109" i="1"/>
  <c r="BS109" i="1" s="1"/>
  <c r="BY109" i="1" s="1"/>
  <c r="BF109" i="1"/>
  <c r="BR109" i="1" s="1"/>
  <c r="BX109" i="1" s="1"/>
  <c r="BJ109" i="1"/>
  <c r="BV109" i="1" s="1"/>
  <c r="CB109" i="1" s="1"/>
  <c r="BE109" i="1"/>
  <c r="BQ109" i="1" s="1"/>
  <c r="BW109" i="1" s="1"/>
  <c r="BH109" i="1"/>
  <c r="BT109" i="1" s="1"/>
  <c r="BZ109" i="1" s="1"/>
  <c r="BI109" i="1"/>
  <c r="BU109" i="1" s="1"/>
  <c r="CA109" i="1" s="1"/>
  <c r="BG384" i="1"/>
  <c r="BS384" i="1" s="1"/>
  <c r="BY384" i="1" s="1"/>
  <c r="BF384" i="1"/>
  <c r="BR384" i="1" s="1"/>
  <c r="BX384" i="1" s="1"/>
  <c r="BJ384" i="1"/>
  <c r="BV384" i="1" s="1"/>
  <c r="CB384" i="1" s="1"/>
  <c r="BE384" i="1"/>
  <c r="BQ384" i="1" s="1"/>
  <c r="BW384" i="1" s="1"/>
  <c r="BH384" i="1"/>
  <c r="BT384" i="1" s="1"/>
  <c r="BZ384" i="1" s="1"/>
  <c r="BI384" i="1"/>
  <c r="BU384" i="1" s="1"/>
  <c r="CA384" i="1" s="1"/>
  <c r="BE160" i="1"/>
  <c r="BQ160" i="1" s="1"/>
  <c r="BW160" i="1" s="1"/>
  <c r="BI160" i="1"/>
  <c r="BU160" i="1" s="1"/>
  <c r="CA160" i="1" s="1"/>
  <c r="BH160" i="1"/>
  <c r="BT160" i="1" s="1"/>
  <c r="BZ160" i="1" s="1"/>
  <c r="BF160" i="1"/>
  <c r="BR160" i="1" s="1"/>
  <c r="BX160" i="1" s="1"/>
  <c r="BG160" i="1"/>
  <c r="BS160" i="1" s="1"/>
  <c r="BY160" i="1" s="1"/>
  <c r="BJ160" i="1"/>
  <c r="BV160" i="1" s="1"/>
  <c r="CB160" i="1" s="1"/>
  <c r="BE144" i="1"/>
  <c r="BQ144" i="1" s="1"/>
  <c r="BW144" i="1" s="1"/>
  <c r="BI144" i="1"/>
  <c r="BU144" i="1" s="1"/>
  <c r="CA144" i="1" s="1"/>
  <c r="BH144" i="1"/>
  <c r="BT144" i="1" s="1"/>
  <c r="BZ144" i="1" s="1"/>
  <c r="BF144" i="1"/>
  <c r="BR144" i="1" s="1"/>
  <c r="BX144" i="1" s="1"/>
  <c r="BJ144" i="1"/>
  <c r="BV144" i="1" s="1"/>
  <c r="CB144" i="1" s="1"/>
  <c r="BG144" i="1"/>
  <c r="BS144" i="1" s="1"/>
  <c r="BY144" i="1" s="1"/>
  <c r="BE16" i="1"/>
  <c r="BI16" i="1"/>
  <c r="BU16" i="1" s="1"/>
  <c r="CA16" i="1" s="1"/>
  <c r="BH16" i="1"/>
  <c r="BT16" i="1" s="1"/>
  <c r="BZ16" i="1" s="1"/>
  <c r="BF16" i="1"/>
  <c r="BG16" i="1"/>
  <c r="BJ16" i="1"/>
  <c r="BG1013" i="1"/>
  <c r="BH1013" i="1"/>
  <c r="BT1013" i="1" s="1"/>
  <c r="BZ1013" i="1" s="1"/>
  <c r="BI1013" i="1"/>
  <c r="BU1013" i="1" s="1"/>
  <c r="CA1013" i="1" s="1"/>
  <c r="BF1013" i="1"/>
  <c r="BJ1013" i="1"/>
  <c r="BV1013" i="1" s="1"/>
  <c r="CB1013" i="1" s="1"/>
  <c r="BE1013" i="1"/>
  <c r="BG997" i="1"/>
  <c r="BS997" i="1" s="1"/>
  <c r="BY997" i="1" s="1"/>
  <c r="BH997" i="1"/>
  <c r="BT997" i="1" s="1"/>
  <c r="BZ997" i="1" s="1"/>
  <c r="BF997" i="1"/>
  <c r="BR997" i="1" s="1"/>
  <c r="BX997" i="1" s="1"/>
  <c r="BJ997" i="1"/>
  <c r="BV997" i="1" s="1"/>
  <c r="CB997" i="1" s="1"/>
  <c r="BE997" i="1"/>
  <c r="BQ997" i="1" s="1"/>
  <c r="BW997" i="1" s="1"/>
  <c r="BI997" i="1"/>
  <c r="BU997" i="1" s="1"/>
  <c r="CA997" i="1" s="1"/>
  <c r="BF857" i="1"/>
  <c r="BJ857" i="1"/>
  <c r="BV857" i="1" s="1"/>
  <c r="CB857" i="1" s="1"/>
  <c r="BE857" i="1"/>
  <c r="BQ857" i="1" s="1"/>
  <c r="BW857" i="1" s="1"/>
  <c r="BI857" i="1"/>
  <c r="BU857" i="1" s="1"/>
  <c r="CA857" i="1" s="1"/>
  <c r="BG857" i="1"/>
  <c r="BH857" i="1"/>
  <c r="BT857" i="1" s="1"/>
  <c r="BZ857" i="1" s="1"/>
  <c r="BH836" i="1"/>
  <c r="BT836" i="1" s="1"/>
  <c r="BZ836" i="1" s="1"/>
  <c r="BG836" i="1"/>
  <c r="BS836" i="1" s="1"/>
  <c r="BY836" i="1" s="1"/>
  <c r="BI836" i="1"/>
  <c r="BU836" i="1" s="1"/>
  <c r="CA836" i="1" s="1"/>
  <c r="BE836" i="1"/>
  <c r="BQ836" i="1" s="1"/>
  <c r="BW836" i="1" s="1"/>
  <c r="BF836" i="1"/>
  <c r="BR836" i="1" s="1"/>
  <c r="BX836" i="1" s="1"/>
  <c r="BJ836" i="1"/>
  <c r="BV836" i="1" s="1"/>
  <c r="CB836" i="1" s="1"/>
  <c r="BF815" i="1"/>
  <c r="BJ815" i="1"/>
  <c r="BV815" i="1" s="1"/>
  <c r="CB815" i="1" s="1"/>
  <c r="BE815" i="1"/>
  <c r="BI815" i="1"/>
  <c r="BU815" i="1" s="1"/>
  <c r="CA815" i="1" s="1"/>
  <c r="BG815" i="1"/>
  <c r="BH815" i="1"/>
  <c r="BT815" i="1" s="1"/>
  <c r="BZ815" i="1" s="1"/>
  <c r="BE575" i="1"/>
  <c r="BQ575" i="1" s="1"/>
  <c r="BW575" i="1" s="1"/>
  <c r="BI575" i="1"/>
  <c r="BU575" i="1" s="1"/>
  <c r="CA575" i="1" s="1"/>
  <c r="BH575" i="1"/>
  <c r="BT575" i="1" s="1"/>
  <c r="BZ575" i="1" s="1"/>
  <c r="BJ575" i="1"/>
  <c r="BV575" i="1" s="1"/>
  <c r="CB575" i="1" s="1"/>
  <c r="BG575" i="1"/>
  <c r="BS575" i="1" s="1"/>
  <c r="BY575" i="1" s="1"/>
  <c r="BF575" i="1"/>
  <c r="BR575" i="1" s="1"/>
  <c r="BX575" i="1" s="1"/>
  <c r="AS39" i="1"/>
  <c r="AZ39" i="1"/>
  <c r="AS41" i="1"/>
  <c r="AZ41" i="1"/>
  <c r="AS37" i="1"/>
  <c r="AZ37" i="1"/>
  <c r="AS38" i="1"/>
  <c r="AZ38" i="1"/>
  <c r="AS40" i="1"/>
  <c r="AZ40" i="1"/>
  <c r="AS36" i="1"/>
  <c r="AZ36" i="1"/>
  <c r="AS35" i="1"/>
  <c r="AZ35" i="1"/>
  <c r="AS33" i="1"/>
  <c r="AZ33" i="1"/>
  <c r="AS31" i="1"/>
  <c r="AZ31" i="1"/>
  <c r="AS27" i="1"/>
  <c r="AZ27" i="1"/>
  <c r="AS23" i="1"/>
  <c r="AZ23" i="1"/>
  <c r="AS21" i="1"/>
  <c r="AZ21" i="1"/>
  <c r="AR282" i="1"/>
  <c r="CI282" i="1" s="1"/>
  <c r="CK282" i="1" s="1"/>
  <c r="CH282" i="1"/>
  <c r="AR454" i="1"/>
  <c r="CN454" i="1" s="1"/>
  <c r="CH454" i="1"/>
  <c r="AR540" i="1"/>
  <c r="CI540" i="1" s="1"/>
  <c r="CK540" i="1" s="1"/>
  <c r="CH540" i="1"/>
  <c r="AR611" i="1"/>
  <c r="CN611" i="1" s="1"/>
  <c r="CH611" i="1"/>
  <c r="AR675" i="1"/>
  <c r="CN675" i="1" s="1"/>
  <c r="CH675" i="1"/>
  <c r="AR739" i="1"/>
  <c r="CN739" i="1" s="1"/>
  <c r="CH739" i="1"/>
  <c r="AR763" i="1"/>
  <c r="CN763" i="1" s="1"/>
  <c r="CH763" i="1"/>
  <c r="AR784" i="1"/>
  <c r="CN784" i="1" s="1"/>
  <c r="CH784" i="1"/>
  <c r="AR805" i="1"/>
  <c r="CN805" i="1" s="1"/>
  <c r="CH805" i="1"/>
  <c r="AR827" i="1"/>
  <c r="CN827" i="1" s="1"/>
  <c r="CH827" i="1"/>
  <c r="AR848" i="1"/>
  <c r="CN848" i="1" s="1"/>
  <c r="CH848" i="1"/>
  <c r="AR869" i="1"/>
  <c r="CN869" i="1" s="1"/>
  <c r="CH869" i="1"/>
  <c r="AR891" i="1"/>
  <c r="CC891" i="1" s="1"/>
  <c r="CH891" i="1"/>
  <c r="AR912" i="1"/>
  <c r="CN912" i="1" s="1"/>
  <c r="CH912" i="1"/>
  <c r="AR933" i="1"/>
  <c r="CN933" i="1" s="1"/>
  <c r="CH933" i="1"/>
  <c r="AR955" i="1"/>
  <c r="CN955" i="1" s="1"/>
  <c r="CH955" i="1"/>
  <c r="AR974" i="1"/>
  <c r="CJ974" i="1" s="1"/>
  <c r="CM974" i="1" s="1"/>
  <c r="CH974" i="1"/>
  <c r="AR990" i="1"/>
  <c r="CN990" i="1" s="1"/>
  <c r="CH990" i="1"/>
  <c r="AR1006" i="1"/>
  <c r="CJ1006" i="1" s="1"/>
  <c r="CM1006" i="1" s="1"/>
  <c r="CH1006" i="1"/>
  <c r="AR1022" i="1"/>
  <c r="CN1022" i="1" s="1"/>
  <c r="CH1022" i="1"/>
  <c r="AR41" i="1"/>
  <c r="CN41" i="1" s="1"/>
  <c r="BB41" i="1"/>
  <c r="BD41" i="1" s="1"/>
  <c r="BF41" i="1"/>
  <c r="BJ41" i="1"/>
  <c r="BV41" i="1" s="1"/>
  <c r="CB41" i="1" s="1"/>
  <c r="BH41" i="1"/>
  <c r="BT41" i="1" s="1"/>
  <c r="BZ41" i="1" s="1"/>
  <c r="BC41" i="1"/>
  <c r="BG41" i="1"/>
  <c r="CH41" i="1"/>
  <c r="BE41" i="1"/>
  <c r="BI41" i="1"/>
  <c r="BU41" i="1" s="1"/>
  <c r="CA41" i="1" s="1"/>
  <c r="AR388" i="1"/>
  <c r="CN388" i="1" s="1"/>
  <c r="CH388" i="1"/>
  <c r="AR481" i="1"/>
  <c r="CN481" i="1" s="1"/>
  <c r="CH481" i="1"/>
  <c r="AR566" i="1"/>
  <c r="CC566" i="1" s="1"/>
  <c r="CH566" i="1"/>
  <c r="AR631" i="1"/>
  <c r="CN631" i="1" s="1"/>
  <c r="CH631" i="1"/>
  <c r="AR695" i="1"/>
  <c r="CI695" i="1" s="1"/>
  <c r="CK695" i="1" s="1"/>
  <c r="CH695" i="1"/>
  <c r="AR748" i="1"/>
  <c r="CN748" i="1" s="1"/>
  <c r="CH748" i="1"/>
  <c r="AR769" i="1"/>
  <c r="CN769" i="1" s="1"/>
  <c r="CH769" i="1"/>
  <c r="AR791" i="1"/>
  <c r="CN791" i="1" s="1"/>
  <c r="CH791" i="1"/>
  <c r="AR812" i="1"/>
  <c r="CN812" i="1" s="1"/>
  <c r="CH812" i="1"/>
  <c r="AR833" i="1"/>
  <c r="CN833" i="1" s="1"/>
  <c r="CH833" i="1"/>
  <c r="AR855" i="1"/>
  <c r="CN855" i="1" s="1"/>
  <c r="CH855" i="1"/>
  <c r="AR876" i="1"/>
  <c r="CN876" i="1" s="1"/>
  <c r="CH876" i="1"/>
  <c r="AR897" i="1"/>
  <c r="CN897" i="1" s="1"/>
  <c r="CH897" i="1"/>
  <c r="AR919" i="1"/>
  <c r="CI919" i="1" s="1"/>
  <c r="CK919" i="1" s="1"/>
  <c r="CH919" i="1"/>
  <c r="AR940" i="1"/>
  <c r="CJ940" i="1" s="1"/>
  <c r="CM940" i="1" s="1"/>
  <c r="CH940" i="1"/>
  <c r="AR961" i="1"/>
  <c r="CN961" i="1" s="1"/>
  <c r="CH961" i="1"/>
  <c r="AR979" i="1"/>
  <c r="CI979" i="1" s="1"/>
  <c r="CK979" i="1" s="1"/>
  <c r="CH979" i="1"/>
  <c r="AR995" i="1"/>
  <c r="CN995" i="1" s="1"/>
  <c r="CH995" i="1"/>
  <c r="AR1011" i="1"/>
  <c r="CI1011" i="1" s="1"/>
  <c r="CK1011" i="1" s="1"/>
  <c r="CH1011" i="1"/>
  <c r="BB18" i="1"/>
  <c r="BD18" i="1" s="1"/>
  <c r="BC18" i="1"/>
  <c r="CH18" i="1"/>
  <c r="BB34" i="1"/>
  <c r="BD34" i="1" s="1"/>
  <c r="BC34" i="1"/>
  <c r="CH34" i="1"/>
  <c r="AR238" i="1"/>
  <c r="CN238" i="1" s="1"/>
  <c r="CH238" i="1"/>
  <c r="AR444" i="1"/>
  <c r="CN444" i="1" s="1"/>
  <c r="CH444" i="1"/>
  <c r="AR529" i="1"/>
  <c r="CN529" i="1" s="1"/>
  <c r="CH529" i="1"/>
  <c r="AR603" i="1"/>
  <c r="CI603" i="1" s="1"/>
  <c r="CK603" i="1" s="1"/>
  <c r="CH603" i="1"/>
  <c r="AR667" i="1"/>
  <c r="CN667" i="1" s="1"/>
  <c r="CH667" i="1"/>
  <c r="AR731" i="1"/>
  <c r="CN731" i="1" s="1"/>
  <c r="CH731" i="1"/>
  <c r="AR760" i="1"/>
  <c r="CN760" i="1" s="1"/>
  <c r="CH760" i="1"/>
  <c r="AR781" i="1"/>
  <c r="CN781" i="1" s="1"/>
  <c r="CH781" i="1"/>
  <c r="AR803" i="1"/>
  <c r="CN803" i="1" s="1"/>
  <c r="CH803" i="1"/>
  <c r="AR824" i="1"/>
  <c r="CN824" i="1" s="1"/>
  <c r="CH824" i="1"/>
  <c r="AR845" i="1"/>
  <c r="CN845" i="1" s="1"/>
  <c r="CH845" i="1"/>
  <c r="AR867" i="1"/>
  <c r="CC867" i="1" s="1"/>
  <c r="CH867" i="1"/>
  <c r="AR888" i="1"/>
  <c r="CN888" i="1" s="1"/>
  <c r="CH888" i="1"/>
  <c r="AR909" i="1"/>
  <c r="CC909" i="1" s="1"/>
  <c r="CH909" i="1"/>
  <c r="AR931" i="1"/>
  <c r="CI931" i="1" s="1"/>
  <c r="CK931" i="1" s="1"/>
  <c r="CH931" i="1"/>
  <c r="AR952" i="1"/>
  <c r="CC952" i="1" s="1"/>
  <c r="CH952" i="1"/>
  <c r="AR972" i="1"/>
  <c r="CN972" i="1" s="1"/>
  <c r="CH972" i="1"/>
  <c r="AR988" i="1"/>
  <c r="CN988" i="1" s="1"/>
  <c r="CH988" i="1"/>
  <c r="AR1004" i="1"/>
  <c r="CC1004" i="1" s="1"/>
  <c r="CH1004" i="1"/>
  <c r="AR1020" i="1"/>
  <c r="CN1020" i="1" s="1"/>
  <c r="CH1020" i="1"/>
  <c r="BC27" i="1"/>
  <c r="BG27" i="1"/>
  <c r="BH27" i="1"/>
  <c r="BT27" i="1" s="1"/>
  <c r="BZ27" i="1" s="1"/>
  <c r="BI27" i="1"/>
  <c r="BU27" i="1" s="1"/>
  <c r="CA27" i="1" s="1"/>
  <c r="BE27" i="1"/>
  <c r="BB27" i="1"/>
  <c r="BD27" i="1" s="1"/>
  <c r="BJ27" i="1"/>
  <c r="CH27" i="1"/>
  <c r="BF27" i="1"/>
  <c r="AR43" i="1"/>
  <c r="CN43" i="1" s="1"/>
  <c r="CH43" i="1"/>
  <c r="AR958" i="1"/>
  <c r="CC958" i="1" s="1"/>
  <c r="CH958" i="1"/>
  <c r="AR942" i="1"/>
  <c r="CC942" i="1" s="1"/>
  <c r="CH942" i="1"/>
  <c r="AR926" i="1"/>
  <c r="CN926" i="1" s="1"/>
  <c r="CH926" i="1"/>
  <c r="AR910" i="1"/>
  <c r="CN910" i="1" s="1"/>
  <c r="CH910" i="1"/>
  <c r="AR894" i="1"/>
  <c r="CN894" i="1" s="1"/>
  <c r="CH894" i="1"/>
  <c r="AR878" i="1"/>
  <c r="CN878" i="1" s="1"/>
  <c r="CH878" i="1"/>
  <c r="AR862" i="1"/>
  <c r="CN862" i="1" s="1"/>
  <c r="CH862" i="1"/>
  <c r="AR846" i="1"/>
  <c r="CN846" i="1" s="1"/>
  <c r="CH846" i="1"/>
  <c r="AR830" i="1"/>
  <c r="CN830" i="1" s="1"/>
  <c r="CH830" i="1"/>
  <c r="AR814" i="1"/>
  <c r="CN814" i="1" s="1"/>
  <c r="CH814" i="1"/>
  <c r="AR798" i="1"/>
  <c r="CN798" i="1" s="1"/>
  <c r="CH798" i="1"/>
  <c r="AR782" i="1"/>
  <c r="CN782" i="1" s="1"/>
  <c r="CH782" i="1"/>
  <c r="AR766" i="1"/>
  <c r="CN766" i="1" s="1"/>
  <c r="CH766" i="1"/>
  <c r="AR750" i="1"/>
  <c r="CN750" i="1" s="1"/>
  <c r="CH750" i="1"/>
  <c r="AR734" i="1"/>
  <c r="CN734" i="1" s="1"/>
  <c r="CH734" i="1"/>
  <c r="AR718" i="1"/>
  <c r="CN718" i="1" s="1"/>
  <c r="CH718" i="1"/>
  <c r="AR702" i="1"/>
  <c r="CN702" i="1" s="1"/>
  <c r="CH702" i="1"/>
  <c r="AR686" i="1"/>
  <c r="CC686" i="1" s="1"/>
  <c r="CH686" i="1"/>
  <c r="AR670" i="1"/>
  <c r="CN670" i="1" s="1"/>
  <c r="CH670" i="1"/>
  <c r="AR654" i="1"/>
  <c r="CC654" i="1" s="1"/>
  <c r="CH654" i="1"/>
  <c r="AR638" i="1"/>
  <c r="CC638" i="1" s="1"/>
  <c r="CH638" i="1"/>
  <c r="AR622" i="1"/>
  <c r="CC622" i="1" s="1"/>
  <c r="CH622" i="1"/>
  <c r="AR606" i="1"/>
  <c r="CC606" i="1" s="1"/>
  <c r="CD606" i="1" s="1"/>
  <c r="CH606" i="1"/>
  <c r="AR590" i="1"/>
  <c r="CN590" i="1" s="1"/>
  <c r="CH590" i="1"/>
  <c r="AR574" i="1"/>
  <c r="CC574" i="1" s="1"/>
  <c r="CH574" i="1"/>
  <c r="AR554" i="1"/>
  <c r="CC554" i="1" s="1"/>
  <c r="CH554" i="1"/>
  <c r="AR533" i="1"/>
  <c r="CN533" i="1" s="1"/>
  <c r="CH533" i="1"/>
  <c r="AR512" i="1"/>
  <c r="CN512" i="1" s="1"/>
  <c r="CH512" i="1"/>
  <c r="AR490" i="1"/>
  <c r="CN490" i="1" s="1"/>
  <c r="CH490" i="1"/>
  <c r="AR469" i="1"/>
  <c r="CN469" i="1" s="1"/>
  <c r="CH469" i="1"/>
  <c r="AR448" i="1"/>
  <c r="CN448" i="1" s="1"/>
  <c r="CH448" i="1"/>
  <c r="AR426" i="1"/>
  <c r="CN426" i="1" s="1"/>
  <c r="CH426" i="1"/>
  <c r="AR405" i="1"/>
  <c r="CN405" i="1" s="1"/>
  <c r="CH405" i="1"/>
  <c r="AR341" i="1"/>
  <c r="CN341" i="1" s="1"/>
  <c r="CH341" i="1"/>
  <c r="AR255" i="1"/>
  <c r="CC255" i="1" s="1"/>
  <c r="CH255" i="1"/>
  <c r="AR737" i="1"/>
  <c r="CN737" i="1" s="1"/>
  <c r="CH737" i="1"/>
  <c r="AR721" i="1"/>
  <c r="CN721" i="1" s="1"/>
  <c r="CH721" i="1"/>
  <c r="AR705" i="1"/>
  <c r="CN705" i="1" s="1"/>
  <c r="CH705" i="1"/>
  <c r="AR689" i="1"/>
  <c r="CN689" i="1" s="1"/>
  <c r="CH689" i="1"/>
  <c r="AR673" i="1"/>
  <c r="CN673" i="1" s="1"/>
  <c r="CH673" i="1"/>
  <c r="AR657" i="1"/>
  <c r="CC657" i="1" s="1"/>
  <c r="CH657" i="1"/>
  <c r="AR641" i="1"/>
  <c r="CC641" i="1" s="1"/>
  <c r="CH641" i="1"/>
  <c r="AR625" i="1"/>
  <c r="CC625" i="1" s="1"/>
  <c r="CH625" i="1"/>
  <c r="AR609" i="1"/>
  <c r="CN609" i="1" s="1"/>
  <c r="CH609" i="1"/>
  <c r="AR593" i="1"/>
  <c r="CN593" i="1" s="1"/>
  <c r="CH593" i="1"/>
  <c r="AR577" i="1"/>
  <c r="CN577" i="1" s="1"/>
  <c r="CH577" i="1"/>
  <c r="AR558" i="1"/>
  <c r="CC558" i="1" s="1"/>
  <c r="CH558" i="1"/>
  <c r="AR537" i="1"/>
  <c r="CN537" i="1" s="1"/>
  <c r="CH537" i="1"/>
  <c r="AR516" i="1"/>
  <c r="CJ516" i="1" s="1"/>
  <c r="CM516" i="1" s="1"/>
  <c r="CH516" i="1"/>
  <c r="AR494" i="1"/>
  <c r="CN494" i="1" s="1"/>
  <c r="CH494" i="1"/>
  <c r="AR473" i="1"/>
  <c r="CN473" i="1" s="1"/>
  <c r="CH473" i="1"/>
  <c r="AR452" i="1"/>
  <c r="CN452" i="1" s="1"/>
  <c r="CH452" i="1"/>
  <c r="AR430" i="1"/>
  <c r="CN430" i="1" s="1"/>
  <c r="CH430" i="1"/>
  <c r="AR409" i="1"/>
  <c r="CN409" i="1" s="1"/>
  <c r="CH409" i="1"/>
  <c r="AR357" i="1"/>
  <c r="CC357" i="1" s="1"/>
  <c r="CH357" i="1"/>
  <c r="AR271" i="1"/>
  <c r="CC271" i="1" s="1"/>
  <c r="CH271" i="1"/>
  <c r="CH78" i="1"/>
  <c r="AR732" i="1"/>
  <c r="CN732" i="1" s="1"/>
  <c r="CH732" i="1"/>
  <c r="AR716" i="1"/>
  <c r="CC716" i="1" s="1"/>
  <c r="CH716" i="1"/>
  <c r="AR700" i="1"/>
  <c r="CJ700" i="1" s="1"/>
  <c r="CM700" i="1" s="1"/>
  <c r="CH700" i="1"/>
  <c r="AR684" i="1"/>
  <c r="CN684" i="1" s="1"/>
  <c r="CH684" i="1"/>
  <c r="AR668" i="1"/>
  <c r="CN668" i="1" s="1"/>
  <c r="CH668" i="1"/>
  <c r="AR652" i="1"/>
  <c r="CN652" i="1" s="1"/>
  <c r="CH652" i="1"/>
  <c r="AR636" i="1"/>
  <c r="CJ636" i="1" s="1"/>
  <c r="CM636" i="1" s="1"/>
  <c r="CH636" i="1"/>
  <c r="AR620" i="1"/>
  <c r="CJ620" i="1" s="1"/>
  <c r="CM620" i="1" s="1"/>
  <c r="CH620" i="1"/>
  <c r="AR604" i="1"/>
  <c r="CJ604" i="1" s="1"/>
  <c r="CM604" i="1" s="1"/>
  <c r="CH604" i="1"/>
  <c r="AR588" i="1"/>
  <c r="CN588" i="1" s="1"/>
  <c r="CH588" i="1"/>
  <c r="AR572" i="1"/>
  <c r="CN572" i="1" s="1"/>
  <c r="CH572" i="1"/>
  <c r="AR552" i="1"/>
  <c r="CN552" i="1" s="1"/>
  <c r="CH552" i="1"/>
  <c r="AR530" i="1"/>
  <c r="CN530" i="1" s="1"/>
  <c r="CH530" i="1"/>
  <c r="AR509" i="1"/>
  <c r="CN509" i="1" s="1"/>
  <c r="CH509" i="1"/>
  <c r="AR488" i="1"/>
  <c r="CN488" i="1" s="1"/>
  <c r="CH488" i="1"/>
  <c r="AR466" i="1"/>
  <c r="CN466" i="1" s="1"/>
  <c r="CH466" i="1"/>
  <c r="AR445" i="1"/>
  <c r="CN445" i="1" s="1"/>
  <c r="CH445" i="1"/>
  <c r="AR424" i="1"/>
  <c r="CN424" i="1" s="1"/>
  <c r="CH424" i="1"/>
  <c r="AR402" i="1"/>
  <c r="CN402" i="1" s="1"/>
  <c r="CH402" i="1"/>
  <c r="AR330" i="1"/>
  <c r="CN330" i="1" s="1"/>
  <c r="CH330" i="1"/>
  <c r="AR245" i="1"/>
  <c r="CN245" i="1" s="1"/>
  <c r="CH245" i="1"/>
  <c r="AR567" i="1"/>
  <c r="CN567" i="1" s="1"/>
  <c r="CH567" i="1"/>
  <c r="AR551" i="1"/>
  <c r="CN551" i="1" s="1"/>
  <c r="CH551" i="1"/>
  <c r="AR535" i="1"/>
  <c r="CN535" i="1" s="1"/>
  <c r="CH535" i="1"/>
  <c r="AR519" i="1"/>
  <c r="CN519" i="1" s="1"/>
  <c r="CH519" i="1"/>
  <c r="AR503" i="1"/>
  <c r="CC503" i="1" s="1"/>
  <c r="CH503" i="1"/>
  <c r="AR487" i="1"/>
  <c r="CN487" i="1" s="1"/>
  <c r="CH487" i="1"/>
  <c r="AR471" i="1"/>
  <c r="CN471" i="1" s="1"/>
  <c r="CH471" i="1"/>
  <c r="AR455" i="1"/>
  <c r="CN455" i="1" s="1"/>
  <c r="CH455" i="1"/>
  <c r="AR439" i="1"/>
  <c r="CC439" i="1" s="1"/>
  <c r="CH439" i="1"/>
  <c r="AR423" i="1"/>
  <c r="CN423" i="1" s="1"/>
  <c r="CH423" i="1"/>
  <c r="AR407" i="1"/>
  <c r="CN407" i="1" s="1"/>
  <c r="CH407" i="1"/>
  <c r="AR391" i="1"/>
  <c r="CN391" i="1" s="1"/>
  <c r="CH391" i="1"/>
  <c r="AR371" i="1"/>
  <c r="CN371" i="1" s="1"/>
  <c r="CH371" i="1"/>
  <c r="AR350" i="1"/>
  <c r="CN350" i="1" s="1"/>
  <c r="CH350" i="1"/>
  <c r="AR329" i="1"/>
  <c r="CC329" i="1" s="1"/>
  <c r="CH329" i="1"/>
  <c r="AR307" i="1"/>
  <c r="CN307" i="1" s="1"/>
  <c r="CH307" i="1"/>
  <c r="AR286" i="1"/>
  <c r="CN286" i="1" s="1"/>
  <c r="CH286" i="1"/>
  <c r="AR265" i="1"/>
  <c r="CN265" i="1" s="1"/>
  <c r="CH265" i="1"/>
  <c r="AR243" i="1"/>
  <c r="CN243" i="1" s="1"/>
  <c r="CH243" i="1"/>
  <c r="AR186" i="1"/>
  <c r="CN186" i="1" s="1"/>
  <c r="CH186" i="1"/>
  <c r="AR122" i="1"/>
  <c r="CN122" i="1" s="1"/>
  <c r="CH122" i="1"/>
  <c r="CH58" i="1"/>
  <c r="AR386" i="1"/>
  <c r="CN386" i="1" s="1"/>
  <c r="CH386" i="1"/>
  <c r="AR365" i="1"/>
  <c r="CN365" i="1" s="1"/>
  <c r="CH365" i="1"/>
  <c r="AR343" i="1"/>
  <c r="CN343" i="1" s="1"/>
  <c r="CH343" i="1"/>
  <c r="AR322" i="1"/>
  <c r="CJ322" i="1" s="1"/>
  <c r="CM322" i="1" s="1"/>
  <c r="CH322" i="1"/>
  <c r="AR301" i="1"/>
  <c r="CN301" i="1" s="1"/>
  <c r="CH301" i="1"/>
  <c r="AR279" i="1"/>
  <c r="CC279" i="1" s="1"/>
  <c r="CH279" i="1"/>
  <c r="AR258" i="1"/>
  <c r="CJ258" i="1" s="1"/>
  <c r="CM258" i="1" s="1"/>
  <c r="CH258" i="1"/>
  <c r="AR230" i="1"/>
  <c r="CJ230" i="1" s="1"/>
  <c r="CM230" i="1" s="1"/>
  <c r="CH230" i="1"/>
  <c r="AR166" i="1"/>
  <c r="CC166" i="1" s="1"/>
  <c r="CH166" i="1"/>
  <c r="AR102" i="1"/>
  <c r="CC102" i="1" s="1"/>
  <c r="CH102" i="1"/>
  <c r="AR397" i="1"/>
  <c r="CN397" i="1" s="1"/>
  <c r="CH397" i="1"/>
  <c r="AR379" i="1"/>
  <c r="CN379" i="1" s="1"/>
  <c r="CH379" i="1"/>
  <c r="AR358" i="1"/>
  <c r="CN358" i="1" s="1"/>
  <c r="CH358" i="1"/>
  <c r="AR337" i="1"/>
  <c r="CI337" i="1" s="1"/>
  <c r="CK337" i="1" s="1"/>
  <c r="CH337" i="1"/>
  <c r="AR315" i="1"/>
  <c r="CN315" i="1" s="1"/>
  <c r="CH315" i="1"/>
  <c r="AR294" i="1"/>
  <c r="CN294" i="1" s="1"/>
  <c r="CH294" i="1"/>
  <c r="AR273" i="1"/>
  <c r="CN273" i="1" s="1"/>
  <c r="CH273" i="1"/>
  <c r="AR251" i="1"/>
  <c r="CN251" i="1" s="1"/>
  <c r="CH251" i="1"/>
  <c r="AR210" i="1"/>
  <c r="CN210" i="1" s="1"/>
  <c r="CH210" i="1"/>
  <c r="AR146" i="1"/>
  <c r="CN146" i="1" s="1"/>
  <c r="CH146" i="1"/>
  <c r="AR82" i="1"/>
  <c r="CN82" i="1" s="1"/>
  <c r="CH82" i="1"/>
  <c r="AR235" i="1"/>
  <c r="CN235" i="1" s="1"/>
  <c r="CH235" i="1"/>
  <c r="AR219" i="1"/>
  <c r="CN219" i="1" s="1"/>
  <c r="CH219" i="1"/>
  <c r="AR203" i="1"/>
  <c r="CN203" i="1" s="1"/>
  <c r="CH203" i="1"/>
  <c r="AR187" i="1"/>
  <c r="CN187" i="1" s="1"/>
  <c r="CH187" i="1"/>
  <c r="AR171" i="1"/>
  <c r="CC171" i="1" s="1"/>
  <c r="CH171" i="1"/>
  <c r="AR155" i="1"/>
  <c r="CN155" i="1" s="1"/>
  <c r="CH155" i="1"/>
  <c r="AR139" i="1"/>
  <c r="CN139" i="1" s="1"/>
  <c r="CH139" i="1"/>
  <c r="AR123" i="1"/>
  <c r="CN123" i="1" s="1"/>
  <c r="CH123" i="1"/>
  <c r="AR107" i="1"/>
  <c r="CC107" i="1" s="1"/>
  <c r="CH107" i="1"/>
  <c r="AR91" i="1"/>
  <c r="CN91" i="1" s="1"/>
  <c r="CH91" i="1"/>
  <c r="AR75" i="1"/>
  <c r="CN75" i="1" s="1"/>
  <c r="CH75" i="1"/>
  <c r="CH59" i="1"/>
  <c r="AR233" i="1"/>
  <c r="CC233" i="1" s="1"/>
  <c r="CH233" i="1"/>
  <c r="AR217" i="1"/>
  <c r="CN217" i="1" s="1"/>
  <c r="CH217" i="1"/>
  <c r="AR201" i="1"/>
  <c r="CJ201" i="1" s="1"/>
  <c r="CM201" i="1" s="1"/>
  <c r="CH201" i="1"/>
  <c r="AR185" i="1"/>
  <c r="CC185" i="1" s="1"/>
  <c r="CH185" i="1"/>
  <c r="AR169" i="1"/>
  <c r="CC169" i="1" s="1"/>
  <c r="CH169" i="1"/>
  <c r="AR153" i="1"/>
  <c r="CJ153" i="1" s="1"/>
  <c r="CM153" i="1" s="1"/>
  <c r="CH153" i="1"/>
  <c r="AR137" i="1"/>
  <c r="CN137" i="1" s="1"/>
  <c r="CH137" i="1"/>
  <c r="AR121" i="1"/>
  <c r="CJ121" i="1" s="1"/>
  <c r="CM121" i="1" s="1"/>
  <c r="CH121" i="1"/>
  <c r="AR105" i="1"/>
  <c r="CC105" i="1" s="1"/>
  <c r="CH105" i="1"/>
  <c r="AR89" i="1"/>
  <c r="CN89" i="1" s="1"/>
  <c r="CH89" i="1"/>
  <c r="AR73" i="1"/>
  <c r="CN73" i="1" s="1"/>
  <c r="CH73" i="1"/>
  <c r="AR57" i="1"/>
  <c r="CN57" i="1" s="1"/>
  <c r="CH57" i="1"/>
  <c r="AR380" i="1"/>
  <c r="CN380" i="1" s="1"/>
  <c r="CH380" i="1"/>
  <c r="AR364" i="1"/>
  <c r="CN364" i="1" s="1"/>
  <c r="CH364" i="1"/>
  <c r="AR348" i="1"/>
  <c r="CN348" i="1" s="1"/>
  <c r="CH348" i="1"/>
  <c r="AR332" i="1"/>
  <c r="CN332" i="1" s="1"/>
  <c r="CH332" i="1"/>
  <c r="AR316" i="1"/>
  <c r="CJ316" i="1" s="1"/>
  <c r="CM316" i="1" s="1"/>
  <c r="CH316" i="1"/>
  <c r="AR300" i="1"/>
  <c r="CI300" i="1" s="1"/>
  <c r="CK300" i="1" s="1"/>
  <c r="CH300" i="1"/>
  <c r="AR284" i="1"/>
  <c r="CN284" i="1" s="1"/>
  <c r="CH284" i="1"/>
  <c r="AR268" i="1"/>
  <c r="CJ268" i="1" s="1"/>
  <c r="CM268" i="1" s="1"/>
  <c r="CH268" i="1"/>
  <c r="AR252" i="1"/>
  <c r="CN252" i="1" s="1"/>
  <c r="CH252" i="1"/>
  <c r="AR236" i="1"/>
  <c r="CN236" i="1" s="1"/>
  <c r="CH236" i="1"/>
  <c r="AR220" i="1"/>
  <c r="CN220" i="1" s="1"/>
  <c r="CH220" i="1"/>
  <c r="AR204" i="1"/>
  <c r="CI204" i="1" s="1"/>
  <c r="CK204" i="1" s="1"/>
  <c r="CH204" i="1"/>
  <c r="AR188" i="1"/>
  <c r="CI188" i="1" s="1"/>
  <c r="CK188" i="1" s="1"/>
  <c r="CH188" i="1"/>
  <c r="AR172" i="1"/>
  <c r="CI172" i="1" s="1"/>
  <c r="CK172" i="1" s="1"/>
  <c r="CH172" i="1"/>
  <c r="AR156" i="1"/>
  <c r="CN156" i="1" s="1"/>
  <c r="CH156" i="1"/>
  <c r="AR140" i="1"/>
  <c r="CN140" i="1" s="1"/>
  <c r="CH140" i="1"/>
  <c r="AR124" i="1"/>
  <c r="CI124" i="1" s="1"/>
  <c r="CK124" i="1" s="1"/>
  <c r="CH124" i="1"/>
  <c r="AR108" i="1"/>
  <c r="CC108" i="1" s="1"/>
  <c r="CH108" i="1"/>
  <c r="AR92" i="1"/>
  <c r="CN92" i="1" s="1"/>
  <c r="CH92" i="1"/>
  <c r="AR76" i="1"/>
  <c r="CN76" i="1" s="1"/>
  <c r="CH76" i="1"/>
  <c r="CH60" i="1"/>
  <c r="BC36" i="1"/>
  <c r="BB36" i="1"/>
  <c r="BD36" i="1" s="1"/>
  <c r="CH36" i="1"/>
  <c r="AR1009" i="1"/>
  <c r="CN1009" i="1" s="1"/>
  <c r="CH1009" i="1"/>
  <c r="AR993" i="1"/>
  <c r="CN993" i="1" s="1"/>
  <c r="CH993" i="1"/>
  <c r="AR977" i="1"/>
  <c r="CN977" i="1" s="1"/>
  <c r="CH977" i="1"/>
  <c r="AR959" i="1"/>
  <c r="CN959" i="1" s="1"/>
  <c r="CH959" i="1"/>
  <c r="AR937" i="1"/>
  <c r="CN937" i="1" s="1"/>
  <c r="CH937" i="1"/>
  <c r="AR916" i="1"/>
  <c r="CN916" i="1" s="1"/>
  <c r="CH916" i="1"/>
  <c r="AR895" i="1"/>
  <c r="CN895" i="1" s="1"/>
  <c r="CH895" i="1"/>
  <c r="AR873" i="1"/>
  <c r="CN873" i="1" s="1"/>
  <c r="CH873" i="1"/>
  <c r="AR852" i="1"/>
  <c r="CN852" i="1" s="1"/>
  <c r="CH852" i="1"/>
  <c r="AR831" i="1"/>
  <c r="CN831" i="1" s="1"/>
  <c r="CH831" i="1"/>
  <c r="AR809" i="1"/>
  <c r="CN809" i="1" s="1"/>
  <c r="CH809" i="1"/>
  <c r="AR788" i="1"/>
  <c r="CN788" i="1" s="1"/>
  <c r="CH788" i="1"/>
  <c r="AR767" i="1"/>
  <c r="CN767" i="1" s="1"/>
  <c r="CH767" i="1"/>
  <c r="AR745" i="1"/>
  <c r="CN745" i="1" s="1"/>
  <c r="CH745" i="1"/>
  <c r="AR687" i="1"/>
  <c r="CC687" i="1" s="1"/>
  <c r="CH687" i="1"/>
  <c r="AR623" i="1"/>
  <c r="CC623" i="1" s="1"/>
  <c r="CH623" i="1"/>
  <c r="AR556" i="1"/>
  <c r="CC556" i="1" s="1"/>
  <c r="CH556" i="1"/>
  <c r="AR470" i="1"/>
  <c r="CN470" i="1" s="1"/>
  <c r="CH470" i="1"/>
  <c r="AR346" i="1"/>
  <c r="CN346" i="1" s="1"/>
  <c r="CH346" i="1"/>
  <c r="AS18" i="1"/>
  <c r="AZ18" i="1"/>
  <c r="AR367" i="1"/>
  <c r="CN367" i="1" s="1"/>
  <c r="CH367" i="1"/>
  <c r="AR476" i="1"/>
  <c r="CI476" i="1" s="1"/>
  <c r="CK476" i="1" s="1"/>
  <c r="CH476" i="1"/>
  <c r="AR561" i="1"/>
  <c r="CC561" i="1" s="1"/>
  <c r="CH561" i="1"/>
  <c r="AR627" i="1"/>
  <c r="CN627" i="1" s="1"/>
  <c r="CH627" i="1"/>
  <c r="AR691" i="1"/>
  <c r="CI691" i="1" s="1"/>
  <c r="CK691" i="1" s="1"/>
  <c r="CH691" i="1"/>
  <c r="AR747" i="1"/>
  <c r="CC747" i="1" s="1"/>
  <c r="CH747" i="1"/>
  <c r="AR768" i="1"/>
  <c r="CN768" i="1" s="1"/>
  <c r="CH768" i="1"/>
  <c r="AR789" i="1"/>
  <c r="CN789" i="1" s="1"/>
  <c r="CH789" i="1"/>
  <c r="AR811" i="1"/>
  <c r="CN811" i="1" s="1"/>
  <c r="CH811" i="1"/>
  <c r="AR832" i="1"/>
  <c r="CN832" i="1" s="1"/>
  <c r="CH832" i="1"/>
  <c r="AR853" i="1"/>
  <c r="CN853" i="1" s="1"/>
  <c r="CH853" i="1"/>
  <c r="AR875" i="1"/>
  <c r="CN875" i="1" s="1"/>
  <c r="CH875" i="1"/>
  <c r="AR896" i="1"/>
  <c r="CN896" i="1" s="1"/>
  <c r="CH896" i="1"/>
  <c r="AR917" i="1"/>
  <c r="CN917" i="1" s="1"/>
  <c r="CH917" i="1"/>
  <c r="AR939" i="1"/>
  <c r="CI939" i="1" s="1"/>
  <c r="CK939" i="1" s="1"/>
  <c r="CH939" i="1"/>
  <c r="AR960" i="1"/>
  <c r="CJ960" i="1" s="1"/>
  <c r="CM960" i="1" s="1"/>
  <c r="CH960" i="1"/>
  <c r="AR978" i="1"/>
  <c r="CC978" i="1" s="1"/>
  <c r="CH978" i="1"/>
  <c r="AR994" i="1"/>
  <c r="CN994" i="1" s="1"/>
  <c r="CH994" i="1"/>
  <c r="AR1010" i="1"/>
  <c r="CC1010" i="1" s="1"/>
  <c r="CH1010" i="1"/>
  <c r="AR45" i="1"/>
  <c r="CN45" i="1" s="1"/>
  <c r="CH45" i="1"/>
  <c r="AR417" i="1"/>
  <c r="CN417" i="1" s="1"/>
  <c r="CH417" i="1"/>
  <c r="AR502" i="1"/>
  <c r="CN502" i="1" s="1"/>
  <c r="CH502" i="1"/>
  <c r="AR583" i="1"/>
  <c r="CN583" i="1" s="1"/>
  <c r="CH583" i="1"/>
  <c r="AR647" i="1"/>
  <c r="CN647" i="1" s="1"/>
  <c r="CH647" i="1"/>
  <c r="AR711" i="1"/>
  <c r="CN711" i="1" s="1"/>
  <c r="CH711" i="1"/>
  <c r="AR753" i="1"/>
  <c r="CC753" i="1" s="1"/>
  <c r="CH753" i="1"/>
  <c r="AR775" i="1"/>
  <c r="CN775" i="1" s="1"/>
  <c r="CH775" i="1"/>
  <c r="AR796" i="1"/>
  <c r="CN796" i="1" s="1"/>
  <c r="CH796" i="1"/>
  <c r="AR817" i="1"/>
  <c r="CN817" i="1" s="1"/>
  <c r="CH817" i="1"/>
  <c r="AR839" i="1"/>
  <c r="CN839" i="1" s="1"/>
  <c r="CH839" i="1"/>
  <c r="AR860" i="1"/>
  <c r="CN860" i="1" s="1"/>
  <c r="CH860" i="1"/>
  <c r="AR881" i="1"/>
  <c r="CN881" i="1" s="1"/>
  <c r="CH881" i="1"/>
  <c r="AR903" i="1"/>
  <c r="CC903" i="1" s="1"/>
  <c r="CH903" i="1"/>
  <c r="AR924" i="1"/>
  <c r="CN924" i="1" s="1"/>
  <c r="CH924" i="1"/>
  <c r="AR945" i="1"/>
  <c r="CN945" i="1" s="1"/>
  <c r="CH945" i="1"/>
  <c r="AR967" i="1"/>
  <c r="CN967" i="1" s="1"/>
  <c r="CH967" i="1"/>
  <c r="AR983" i="1"/>
  <c r="CN983" i="1" s="1"/>
  <c r="CH983" i="1"/>
  <c r="AR999" i="1"/>
  <c r="CN999" i="1" s="1"/>
  <c r="CH999" i="1"/>
  <c r="AR1015" i="1"/>
  <c r="CC1015" i="1" s="1"/>
  <c r="CH1015" i="1"/>
  <c r="BB22" i="1"/>
  <c r="BD22" i="1" s="1"/>
  <c r="BF22" i="1"/>
  <c r="BJ22" i="1"/>
  <c r="BC22" i="1"/>
  <c r="BG22" i="1"/>
  <c r="CH22" i="1"/>
  <c r="BH22" i="1"/>
  <c r="BI22" i="1"/>
  <c r="BE22" i="1"/>
  <c r="AR38" i="1"/>
  <c r="CN38" i="1" s="1"/>
  <c r="BE38" i="1"/>
  <c r="BI38" i="1"/>
  <c r="BU38" i="1" s="1"/>
  <c r="CA38" i="1" s="1"/>
  <c r="BB38" i="1"/>
  <c r="BD38" i="1" s="1"/>
  <c r="BH38" i="1"/>
  <c r="BT38" i="1" s="1"/>
  <c r="BZ38" i="1" s="1"/>
  <c r="BF38" i="1"/>
  <c r="BC38" i="1"/>
  <c r="BJ38" i="1"/>
  <c r="BV38" i="1" s="1"/>
  <c r="CB38" i="1" s="1"/>
  <c r="CH38" i="1"/>
  <c r="BG38" i="1"/>
  <c r="AR325" i="1"/>
  <c r="CC325" i="1" s="1"/>
  <c r="CH325" i="1"/>
  <c r="AR465" i="1"/>
  <c r="CN465" i="1" s="1"/>
  <c r="CH465" i="1"/>
  <c r="AR550" i="1"/>
  <c r="CN550" i="1" s="1"/>
  <c r="CH550" i="1"/>
  <c r="AR619" i="1"/>
  <c r="CN619" i="1" s="1"/>
  <c r="CH619" i="1"/>
  <c r="AR683" i="1"/>
  <c r="CN683" i="1" s="1"/>
  <c r="CH683" i="1"/>
  <c r="AR743" i="1"/>
  <c r="CN743" i="1" s="1"/>
  <c r="CH743" i="1"/>
  <c r="AR765" i="1"/>
  <c r="CN765" i="1" s="1"/>
  <c r="CH765" i="1"/>
  <c r="AR787" i="1"/>
  <c r="CN787" i="1" s="1"/>
  <c r="CH787" i="1"/>
  <c r="AR808" i="1"/>
  <c r="CC808" i="1" s="1"/>
  <c r="CH808" i="1"/>
  <c r="AR829" i="1"/>
  <c r="CC829" i="1" s="1"/>
  <c r="CD829" i="1" s="1"/>
  <c r="CH829" i="1"/>
  <c r="AR851" i="1"/>
  <c r="CN851" i="1" s="1"/>
  <c r="CH851" i="1"/>
  <c r="AR872" i="1"/>
  <c r="CN872" i="1" s="1"/>
  <c r="CH872" i="1"/>
  <c r="AR893" i="1"/>
  <c r="CC893" i="1" s="1"/>
  <c r="CH893" i="1"/>
  <c r="AR915" i="1"/>
  <c r="CN915" i="1" s="1"/>
  <c r="CH915" i="1"/>
  <c r="AR936" i="1"/>
  <c r="CC936" i="1" s="1"/>
  <c r="CH936" i="1"/>
  <c r="AR957" i="1"/>
  <c r="CC957" i="1" s="1"/>
  <c r="CH957" i="1"/>
  <c r="AR976" i="1"/>
  <c r="CC976" i="1" s="1"/>
  <c r="CH976" i="1"/>
  <c r="AR992" i="1"/>
  <c r="CN992" i="1" s="1"/>
  <c r="CH992" i="1"/>
  <c r="AR1008" i="1"/>
  <c r="CC1008" i="1" s="1"/>
  <c r="CH1008" i="1"/>
  <c r="BH31" i="1"/>
  <c r="BT31" i="1" s="1"/>
  <c r="BZ31" i="1" s="1"/>
  <c r="BE31" i="1"/>
  <c r="BI31" i="1"/>
  <c r="BU31" i="1" s="1"/>
  <c r="CA31" i="1" s="1"/>
  <c r="BG31" i="1"/>
  <c r="CH31" i="1"/>
  <c r="BC31" i="1"/>
  <c r="BB31" i="1"/>
  <c r="BD31" i="1" s="1"/>
  <c r="BJ31" i="1"/>
  <c r="BV31" i="1" s="1"/>
  <c r="CB31" i="1" s="1"/>
  <c r="BF31" i="1"/>
  <c r="CH47" i="1"/>
  <c r="AR954" i="1"/>
  <c r="CN954" i="1" s="1"/>
  <c r="CH954" i="1"/>
  <c r="AR938" i="1"/>
  <c r="CC938" i="1" s="1"/>
  <c r="CH938" i="1"/>
  <c r="AR922" i="1"/>
  <c r="CN922" i="1" s="1"/>
  <c r="CH922" i="1"/>
  <c r="AR906" i="1"/>
  <c r="CN906" i="1" s="1"/>
  <c r="CH906" i="1"/>
  <c r="AR890" i="1"/>
  <c r="CN890" i="1" s="1"/>
  <c r="CH890" i="1"/>
  <c r="AR874" i="1"/>
  <c r="CN874" i="1" s="1"/>
  <c r="CH874" i="1"/>
  <c r="AR858" i="1"/>
  <c r="CN858" i="1" s="1"/>
  <c r="CH858" i="1"/>
  <c r="AR842" i="1"/>
  <c r="CN842" i="1" s="1"/>
  <c r="CH842" i="1"/>
  <c r="AR826" i="1"/>
  <c r="CN826" i="1" s="1"/>
  <c r="CH826" i="1"/>
  <c r="AR810" i="1"/>
  <c r="CN810" i="1" s="1"/>
  <c r="CH810" i="1"/>
  <c r="AR794" i="1"/>
  <c r="CN794" i="1" s="1"/>
  <c r="CH794" i="1"/>
  <c r="AR778" i="1"/>
  <c r="CN778" i="1" s="1"/>
  <c r="CH778" i="1"/>
  <c r="AR762" i="1"/>
  <c r="CN762" i="1" s="1"/>
  <c r="CH762" i="1"/>
  <c r="AR746" i="1"/>
  <c r="CN746" i="1" s="1"/>
  <c r="CH746" i="1"/>
  <c r="AR730" i="1"/>
  <c r="CN730" i="1" s="1"/>
  <c r="CH730" i="1"/>
  <c r="AR714" i="1"/>
  <c r="CN714" i="1" s="1"/>
  <c r="CH714" i="1"/>
  <c r="AR698" i="1"/>
  <c r="CN698" i="1" s="1"/>
  <c r="CH698" i="1"/>
  <c r="AR682" i="1"/>
  <c r="CN682" i="1" s="1"/>
  <c r="CH682" i="1"/>
  <c r="AR666" i="1"/>
  <c r="CN666" i="1" s="1"/>
  <c r="CH666" i="1"/>
  <c r="AR650" i="1"/>
  <c r="CN650" i="1" s="1"/>
  <c r="CH650" i="1"/>
  <c r="AR634" i="1"/>
  <c r="CC634" i="1" s="1"/>
  <c r="CH634" i="1"/>
  <c r="AR618" i="1"/>
  <c r="CN618" i="1" s="1"/>
  <c r="CH618" i="1"/>
  <c r="AR602" i="1"/>
  <c r="CC602" i="1" s="1"/>
  <c r="CH602" i="1"/>
  <c r="AR586" i="1"/>
  <c r="CN586" i="1" s="1"/>
  <c r="CH586" i="1"/>
  <c r="AR570" i="1"/>
  <c r="CN570" i="1" s="1"/>
  <c r="CH570" i="1"/>
  <c r="AR549" i="1"/>
  <c r="CN549" i="1" s="1"/>
  <c r="CH549" i="1"/>
  <c r="AR528" i="1"/>
  <c r="CN528" i="1" s="1"/>
  <c r="CH528" i="1"/>
  <c r="AR506" i="1"/>
  <c r="CC506" i="1" s="1"/>
  <c r="CH506" i="1"/>
  <c r="AR485" i="1"/>
  <c r="CN485" i="1" s="1"/>
  <c r="CH485" i="1"/>
  <c r="AR464" i="1"/>
  <c r="CN464" i="1" s="1"/>
  <c r="CH464" i="1"/>
  <c r="AR442" i="1"/>
  <c r="CN442" i="1" s="1"/>
  <c r="CH442" i="1"/>
  <c r="AR421" i="1"/>
  <c r="CN421" i="1" s="1"/>
  <c r="CH421" i="1"/>
  <c r="AR400" i="1"/>
  <c r="CN400" i="1" s="1"/>
  <c r="CH400" i="1"/>
  <c r="AR319" i="1"/>
  <c r="CC319" i="1" s="1"/>
  <c r="CH319" i="1"/>
  <c r="AR222" i="1"/>
  <c r="CN222" i="1" s="1"/>
  <c r="CH222" i="1"/>
  <c r="AR733" i="1"/>
  <c r="CN733" i="1" s="1"/>
  <c r="CH733" i="1"/>
  <c r="AR717" i="1"/>
  <c r="CN717" i="1" s="1"/>
  <c r="CH717" i="1"/>
  <c r="AR701" i="1"/>
  <c r="CN701" i="1" s="1"/>
  <c r="CH701" i="1"/>
  <c r="AR685" i="1"/>
  <c r="CN685" i="1" s="1"/>
  <c r="CH685" i="1"/>
  <c r="AR669" i="1"/>
  <c r="CN669" i="1" s="1"/>
  <c r="CH669" i="1"/>
  <c r="AR653" i="1"/>
  <c r="CN653" i="1" s="1"/>
  <c r="CH653" i="1"/>
  <c r="AR637" i="1"/>
  <c r="CN637" i="1" s="1"/>
  <c r="CH637" i="1"/>
  <c r="AR621" i="1"/>
  <c r="CN621" i="1" s="1"/>
  <c r="CH621" i="1"/>
  <c r="AR605" i="1"/>
  <c r="CN605" i="1" s="1"/>
  <c r="CH605" i="1"/>
  <c r="AR589" i="1"/>
  <c r="CN589" i="1" s="1"/>
  <c r="CH589" i="1"/>
  <c r="AR573" i="1"/>
  <c r="CN573" i="1" s="1"/>
  <c r="CH573" i="1"/>
  <c r="AR553" i="1"/>
  <c r="CN553" i="1" s="1"/>
  <c r="CH553" i="1"/>
  <c r="AR532" i="1"/>
  <c r="CN532" i="1" s="1"/>
  <c r="CH532" i="1"/>
  <c r="AR510" i="1"/>
  <c r="CN510" i="1" s="1"/>
  <c r="CH510" i="1"/>
  <c r="AR489" i="1"/>
  <c r="CN489" i="1" s="1"/>
  <c r="CH489" i="1"/>
  <c r="AR468" i="1"/>
  <c r="CN468" i="1" s="1"/>
  <c r="CH468" i="1"/>
  <c r="AR446" i="1"/>
  <c r="CN446" i="1" s="1"/>
  <c r="CH446" i="1"/>
  <c r="AR425" i="1"/>
  <c r="CN425" i="1" s="1"/>
  <c r="CH425" i="1"/>
  <c r="AR404" i="1"/>
  <c r="CN404" i="1" s="1"/>
  <c r="CH404" i="1"/>
  <c r="AR335" i="1"/>
  <c r="CC335" i="1" s="1"/>
  <c r="CH335" i="1"/>
  <c r="AR250" i="1"/>
  <c r="CN250" i="1" s="1"/>
  <c r="CH250" i="1"/>
  <c r="AR744" i="1"/>
  <c r="CN744" i="1" s="1"/>
  <c r="CH744" i="1"/>
  <c r="AR728" i="1"/>
  <c r="CN728" i="1" s="1"/>
  <c r="CH728" i="1"/>
  <c r="AR712" i="1"/>
  <c r="CN712" i="1" s="1"/>
  <c r="CH712" i="1"/>
  <c r="AR696" i="1"/>
  <c r="CC696" i="1" s="1"/>
  <c r="CH696" i="1"/>
  <c r="AR680" i="1"/>
  <c r="CN680" i="1" s="1"/>
  <c r="CH680" i="1"/>
  <c r="AR664" i="1"/>
  <c r="CN664" i="1" s="1"/>
  <c r="CH664" i="1"/>
  <c r="AR648" i="1"/>
  <c r="CN648" i="1" s="1"/>
  <c r="CH648" i="1"/>
  <c r="AR632" i="1"/>
  <c r="CN632" i="1" s="1"/>
  <c r="CH632" i="1"/>
  <c r="AR616" i="1"/>
  <c r="CN616" i="1" s="1"/>
  <c r="CH616" i="1"/>
  <c r="AR600" i="1"/>
  <c r="CN600" i="1" s="1"/>
  <c r="CH600" i="1"/>
  <c r="AR584" i="1"/>
  <c r="CN584" i="1" s="1"/>
  <c r="CH584" i="1"/>
  <c r="AR568" i="1"/>
  <c r="CN568" i="1" s="1"/>
  <c r="CH568" i="1"/>
  <c r="AR546" i="1"/>
  <c r="CN546" i="1" s="1"/>
  <c r="CH546" i="1"/>
  <c r="AR525" i="1"/>
  <c r="CC525" i="1" s="1"/>
  <c r="CH525" i="1"/>
  <c r="AR504" i="1"/>
  <c r="CN504" i="1" s="1"/>
  <c r="CH504" i="1"/>
  <c r="AR482" i="1"/>
  <c r="CN482" i="1" s="1"/>
  <c r="CH482" i="1"/>
  <c r="AR461" i="1"/>
  <c r="CN461" i="1" s="1"/>
  <c r="CH461" i="1"/>
  <c r="AR440" i="1"/>
  <c r="CN440" i="1" s="1"/>
  <c r="CH440" i="1"/>
  <c r="AR418" i="1"/>
  <c r="CN418" i="1" s="1"/>
  <c r="CH418" i="1"/>
  <c r="AR392" i="1"/>
  <c r="CJ392" i="1" s="1"/>
  <c r="CM392" i="1" s="1"/>
  <c r="CH392" i="1"/>
  <c r="AR309" i="1"/>
  <c r="CN309" i="1" s="1"/>
  <c r="CH309" i="1"/>
  <c r="AR190" i="1"/>
  <c r="CC190" i="1" s="1"/>
  <c r="CH190" i="1"/>
  <c r="AR563" i="1"/>
  <c r="CC563" i="1" s="1"/>
  <c r="CH563" i="1"/>
  <c r="AR547" i="1"/>
  <c r="CN547" i="1" s="1"/>
  <c r="CH547" i="1"/>
  <c r="AR531" i="1"/>
  <c r="CN531" i="1" s="1"/>
  <c r="CH531" i="1"/>
  <c r="AR515" i="1"/>
  <c r="CN515" i="1" s="1"/>
  <c r="CH515" i="1"/>
  <c r="AR499" i="1"/>
  <c r="CN499" i="1" s="1"/>
  <c r="CH499" i="1"/>
  <c r="AR483" i="1"/>
  <c r="CN483" i="1" s="1"/>
  <c r="CH483" i="1"/>
  <c r="AR467" i="1"/>
  <c r="CN467" i="1" s="1"/>
  <c r="CH467" i="1"/>
  <c r="AR451" i="1"/>
  <c r="CN451" i="1" s="1"/>
  <c r="CH451" i="1"/>
  <c r="AR435" i="1"/>
  <c r="CN435" i="1" s="1"/>
  <c r="CH435" i="1"/>
  <c r="AR419" i="1"/>
  <c r="CN419" i="1" s="1"/>
  <c r="CH419" i="1"/>
  <c r="AR403" i="1"/>
  <c r="CN403" i="1" s="1"/>
  <c r="CH403" i="1"/>
  <c r="AR387" i="1"/>
  <c r="CN387" i="1" s="1"/>
  <c r="CH387" i="1"/>
  <c r="AR366" i="1"/>
  <c r="CC366" i="1" s="1"/>
  <c r="CH366" i="1"/>
  <c r="AR345" i="1"/>
  <c r="CN345" i="1" s="1"/>
  <c r="CH345" i="1"/>
  <c r="AR323" i="1"/>
  <c r="CN323" i="1" s="1"/>
  <c r="CH323" i="1"/>
  <c r="AR302" i="1"/>
  <c r="CN302" i="1" s="1"/>
  <c r="CH302" i="1"/>
  <c r="AR281" i="1"/>
  <c r="CN281" i="1" s="1"/>
  <c r="CH281" i="1"/>
  <c r="AR259" i="1"/>
  <c r="CC259" i="1" s="1"/>
  <c r="CH259" i="1"/>
  <c r="AR234" i="1"/>
  <c r="CN234" i="1" s="1"/>
  <c r="CH234" i="1"/>
  <c r="AR170" i="1"/>
  <c r="CC170" i="1" s="1"/>
  <c r="CD170" i="1" s="1"/>
  <c r="CH170" i="1"/>
  <c r="AR106" i="1"/>
  <c r="CC106" i="1" s="1"/>
  <c r="CH106" i="1"/>
  <c r="AR398" i="1"/>
  <c r="CN398" i="1" s="1"/>
  <c r="CH398" i="1"/>
  <c r="AR381" i="1"/>
  <c r="CN381" i="1" s="1"/>
  <c r="CH381" i="1"/>
  <c r="AR359" i="1"/>
  <c r="CN359" i="1" s="1"/>
  <c r="CH359" i="1"/>
  <c r="AR338" i="1"/>
  <c r="CC338" i="1" s="1"/>
  <c r="CH338" i="1"/>
  <c r="AR317" i="1"/>
  <c r="CC317" i="1" s="1"/>
  <c r="CH317" i="1"/>
  <c r="AR295" i="1"/>
  <c r="CN295" i="1" s="1"/>
  <c r="CH295" i="1"/>
  <c r="AR274" i="1"/>
  <c r="CC274" i="1" s="1"/>
  <c r="CH274" i="1"/>
  <c r="AR253" i="1"/>
  <c r="CN253" i="1" s="1"/>
  <c r="CH253" i="1"/>
  <c r="AR214" i="1"/>
  <c r="CN214" i="1" s="1"/>
  <c r="CH214" i="1"/>
  <c r="AR150" i="1"/>
  <c r="CC150" i="1" s="1"/>
  <c r="CH150" i="1"/>
  <c r="AR86" i="1"/>
  <c r="CN86" i="1" s="1"/>
  <c r="CH86" i="1"/>
  <c r="AR393" i="1"/>
  <c r="CN393" i="1" s="1"/>
  <c r="CH393" i="1"/>
  <c r="AR374" i="1"/>
  <c r="CN374" i="1" s="1"/>
  <c r="CH374" i="1"/>
  <c r="AR353" i="1"/>
  <c r="CN353" i="1" s="1"/>
  <c r="CH353" i="1"/>
  <c r="AR331" i="1"/>
  <c r="CN331" i="1" s="1"/>
  <c r="CH331" i="1"/>
  <c r="AR310" i="1"/>
  <c r="CN310" i="1" s="1"/>
  <c r="CH310" i="1"/>
  <c r="AR289" i="1"/>
  <c r="CI289" i="1" s="1"/>
  <c r="CK289" i="1" s="1"/>
  <c r="CH289" i="1"/>
  <c r="AR267" i="1"/>
  <c r="CC267" i="1" s="1"/>
  <c r="CH267" i="1"/>
  <c r="AR246" i="1"/>
  <c r="CN246" i="1" s="1"/>
  <c r="CH246" i="1"/>
  <c r="AR194" i="1"/>
  <c r="CC194" i="1" s="1"/>
  <c r="CH194" i="1"/>
  <c r="AR130" i="1"/>
  <c r="CC130" i="1" s="1"/>
  <c r="CH130" i="1"/>
  <c r="CH66" i="1"/>
  <c r="AR231" i="1"/>
  <c r="CJ231" i="1" s="1"/>
  <c r="CM231" i="1" s="1"/>
  <c r="CH231" i="1"/>
  <c r="AR215" i="1"/>
  <c r="CN215" i="1" s="1"/>
  <c r="CH215" i="1"/>
  <c r="AR199" i="1"/>
  <c r="CN199" i="1" s="1"/>
  <c r="CH199" i="1"/>
  <c r="AR183" i="1"/>
  <c r="CC183" i="1" s="1"/>
  <c r="CH183" i="1"/>
  <c r="AR167" i="1"/>
  <c r="CN167" i="1" s="1"/>
  <c r="CH167" i="1"/>
  <c r="AR151" i="1"/>
  <c r="CC151" i="1" s="1"/>
  <c r="CH151" i="1"/>
  <c r="AR135" i="1"/>
  <c r="CN135" i="1" s="1"/>
  <c r="CH135" i="1"/>
  <c r="AR119" i="1"/>
  <c r="CN119" i="1" s="1"/>
  <c r="CH119" i="1"/>
  <c r="AR103" i="1"/>
  <c r="CC103" i="1" s="1"/>
  <c r="CH103" i="1"/>
  <c r="AR87" i="1"/>
  <c r="CN87" i="1" s="1"/>
  <c r="CH87" i="1"/>
  <c r="CH71" i="1"/>
  <c r="CH55" i="1"/>
  <c r="AR229" i="1"/>
  <c r="CC229" i="1" s="1"/>
  <c r="CH229" i="1"/>
  <c r="AR213" i="1"/>
  <c r="CN213" i="1" s="1"/>
  <c r="CH213" i="1"/>
  <c r="AR197" i="1"/>
  <c r="CJ197" i="1" s="1"/>
  <c r="CM197" i="1" s="1"/>
  <c r="CH197" i="1"/>
  <c r="AR181" i="1"/>
  <c r="CJ181" i="1" s="1"/>
  <c r="CM181" i="1" s="1"/>
  <c r="CH181" i="1"/>
  <c r="AR165" i="1"/>
  <c r="CC165" i="1" s="1"/>
  <c r="CH165" i="1"/>
  <c r="AR149" i="1"/>
  <c r="CJ149" i="1" s="1"/>
  <c r="CM149" i="1" s="1"/>
  <c r="CH149" i="1"/>
  <c r="AR133" i="1"/>
  <c r="CN133" i="1" s="1"/>
  <c r="CH133" i="1"/>
  <c r="AR117" i="1"/>
  <c r="CJ117" i="1" s="1"/>
  <c r="CM117" i="1" s="1"/>
  <c r="CH117" i="1"/>
  <c r="AR101" i="1"/>
  <c r="CN101" i="1" s="1"/>
  <c r="CH101" i="1"/>
  <c r="AR85" i="1"/>
  <c r="CN85" i="1" s="1"/>
  <c r="CH85" i="1"/>
  <c r="AR69" i="1"/>
  <c r="CN69" i="1" s="1"/>
  <c r="CH69" i="1"/>
  <c r="CH53" i="1"/>
  <c r="AR376" i="1"/>
  <c r="CI376" i="1" s="1"/>
  <c r="CK376" i="1" s="1"/>
  <c r="CH376" i="1"/>
  <c r="AR360" i="1"/>
  <c r="CN360" i="1" s="1"/>
  <c r="CH360" i="1"/>
  <c r="AR344" i="1"/>
  <c r="CN344" i="1" s="1"/>
  <c r="CH344" i="1"/>
  <c r="AR328" i="1"/>
  <c r="CC328" i="1" s="1"/>
  <c r="CH328" i="1"/>
  <c r="AR312" i="1"/>
  <c r="CN312" i="1" s="1"/>
  <c r="CH312" i="1"/>
  <c r="AR296" i="1"/>
  <c r="CN296" i="1" s="1"/>
  <c r="CH296" i="1"/>
  <c r="AR280" i="1"/>
  <c r="CN280" i="1" s="1"/>
  <c r="CH280" i="1"/>
  <c r="AR264" i="1"/>
  <c r="CC264" i="1" s="1"/>
  <c r="CH264" i="1"/>
  <c r="AR248" i="1"/>
  <c r="CN248" i="1" s="1"/>
  <c r="CH248" i="1"/>
  <c r="AR232" i="1"/>
  <c r="CC232" i="1" s="1"/>
  <c r="CH232" i="1"/>
  <c r="AR216" i="1"/>
  <c r="CN216" i="1" s="1"/>
  <c r="CH216" i="1"/>
  <c r="AR200" i="1"/>
  <c r="CC200" i="1" s="1"/>
  <c r="CH200" i="1"/>
  <c r="AR184" i="1"/>
  <c r="CN184" i="1" s="1"/>
  <c r="CH184" i="1"/>
  <c r="AR168" i="1"/>
  <c r="CC168" i="1" s="1"/>
  <c r="CH168" i="1"/>
  <c r="AR152" i="1"/>
  <c r="CC152" i="1" s="1"/>
  <c r="CH152" i="1"/>
  <c r="AR136" i="1"/>
  <c r="CN136" i="1" s="1"/>
  <c r="CH136" i="1"/>
  <c r="AR120" i="1"/>
  <c r="CC120" i="1" s="1"/>
  <c r="CH120" i="1"/>
  <c r="AR104" i="1"/>
  <c r="CN104" i="1" s="1"/>
  <c r="CH104" i="1"/>
  <c r="AR88" i="1"/>
  <c r="CN88" i="1" s="1"/>
  <c r="CH88" i="1"/>
  <c r="CH72" i="1"/>
  <c r="AR56" i="1"/>
  <c r="CN56" i="1" s="1"/>
  <c r="CH56" i="1"/>
  <c r="AR40" i="1"/>
  <c r="CN40" i="1" s="1"/>
  <c r="BB40" i="1"/>
  <c r="BD40" i="1" s="1"/>
  <c r="BC40" i="1"/>
  <c r="CH40" i="1"/>
  <c r="BC24" i="1"/>
  <c r="BG24" i="1"/>
  <c r="BH24" i="1"/>
  <c r="BT24" i="1" s="1"/>
  <c r="BZ24" i="1" s="1"/>
  <c r="BB24" i="1"/>
  <c r="BD24" i="1" s="1"/>
  <c r="BJ24" i="1"/>
  <c r="BF24" i="1"/>
  <c r="BE24" i="1"/>
  <c r="BI24" i="1"/>
  <c r="BU24" i="1" s="1"/>
  <c r="CA24" i="1" s="1"/>
  <c r="CH24" i="1"/>
  <c r="AR1021" i="1"/>
  <c r="CN1021" i="1" s="1"/>
  <c r="CH1021" i="1"/>
  <c r="AR1005" i="1"/>
  <c r="CN1005" i="1" s="1"/>
  <c r="CH1005" i="1"/>
  <c r="AR989" i="1"/>
  <c r="CN989" i="1" s="1"/>
  <c r="CH989" i="1"/>
  <c r="AR973" i="1"/>
  <c r="CN973" i="1" s="1"/>
  <c r="CH973" i="1"/>
  <c r="AR953" i="1"/>
  <c r="CN953" i="1" s="1"/>
  <c r="CH953" i="1"/>
  <c r="AR932" i="1"/>
  <c r="CC932" i="1" s="1"/>
  <c r="CH932" i="1"/>
  <c r="AR911" i="1"/>
  <c r="CN911" i="1" s="1"/>
  <c r="CH911" i="1"/>
  <c r="AR889" i="1"/>
  <c r="CN889" i="1" s="1"/>
  <c r="CH889" i="1"/>
  <c r="AR868" i="1"/>
  <c r="CN868" i="1" s="1"/>
  <c r="CH868" i="1"/>
  <c r="AR847" i="1"/>
  <c r="CN847" i="1" s="1"/>
  <c r="CH847" i="1"/>
  <c r="AR825" i="1"/>
  <c r="CN825" i="1" s="1"/>
  <c r="CH825" i="1"/>
  <c r="AR804" i="1"/>
  <c r="CN804" i="1" s="1"/>
  <c r="CH804" i="1"/>
  <c r="AR783" i="1"/>
  <c r="CN783" i="1" s="1"/>
  <c r="CH783" i="1"/>
  <c r="AR761" i="1"/>
  <c r="CN761" i="1" s="1"/>
  <c r="CH761" i="1"/>
  <c r="AR735" i="1"/>
  <c r="CN735" i="1" s="1"/>
  <c r="CH735" i="1"/>
  <c r="AR671" i="1"/>
  <c r="CN671" i="1" s="1"/>
  <c r="CH671" i="1"/>
  <c r="AR607" i="1"/>
  <c r="CN607" i="1" s="1"/>
  <c r="CH607" i="1"/>
  <c r="AR534" i="1"/>
  <c r="CN534" i="1" s="1"/>
  <c r="CH534" i="1"/>
  <c r="AR449" i="1"/>
  <c r="CN449" i="1" s="1"/>
  <c r="CH449" i="1"/>
  <c r="AR261" i="1"/>
  <c r="CN261" i="1" s="1"/>
  <c r="CH261" i="1"/>
  <c r="AS34" i="1"/>
  <c r="AZ34" i="1"/>
  <c r="AS32" i="1"/>
  <c r="AZ32" i="1"/>
  <c r="AS30" i="1"/>
  <c r="AZ30" i="1"/>
  <c r="AS26" i="1"/>
  <c r="AZ26" i="1"/>
  <c r="AS24" i="1"/>
  <c r="AZ24" i="1"/>
  <c r="AS22" i="1"/>
  <c r="AZ22" i="1"/>
  <c r="AS20" i="1"/>
  <c r="AZ20" i="1"/>
  <c r="AR412" i="1"/>
  <c r="CJ412" i="1" s="1"/>
  <c r="CM412" i="1" s="1"/>
  <c r="CH412" i="1"/>
  <c r="AR497" i="1"/>
  <c r="CN497" i="1" s="1"/>
  <c r="CH497" i="1"/>
  <c r="AR579" i="1"/>
  <c r="CN579" i="1" s="1"/>
  <c r="CH579" i="1"/>
  <c r="AR643" i="1"/>
  <c r="CI643" i="1" s="1"/>
  <c r="CK643" i="1" s="1"/>
  <c r="CH643" i="1"/>
  <c r="AR707" i="1"/>
  <c r="CN707" i="1" s="1"/>
  <c r="CH707" i="1"/>
  <c r="AR752" i="1"/>
  <c r="CC752" i="1" s="1"/>
  <c r="CH752" i="1"/>
  <c r="AR773" i="1"/>
  <c r="CN773" i="1" s="1"/>
  <c r="CH773" i="1"/>
  <c r="AR795" i="1"/>
  <c r="CN795" i="1" s="1"/>
  <c r="CH795" i="1"/>
  <c r="AR816" i="1"/>
  <c r="CC816" i="1" s="1"/>
  <c r="CH816" i="1"/>
  <c r="AR837" i="1"/>
  <c r="CN837" i="1" s="1"/>
  <c r="CH837" i="1"/>
  <c r="AR859" i="1"/>
  <c r="CN859" i="1" s="1"/>
  <c r="CH859" i="1"/>
  <c r="AR880" i="1"/>
  <c r="CN880" i="1" s="1"/>
  <c r="CH880" i="1"/>
  <c r="AR901" i="1"/>
  <c r="CC901" i="1" s="1"/>
  <c r="CH901" i="1"/>
  <c r="AR923" i="1"/>
  <c r="CI923" i="1" s="1"/>
  <c r="CK923" i="1" s="1"/>
  <c r="CH923" i="1"/>
  <c r="AR944" i="1"/>
  <c r="CC944" i="1" s="1"/>
  <c r="CH944" i="1"/>
  <c r="AR965" i="1"/>
  <c r="CC965" i="1" s="1"/>
  <c r="CH965" i="1"/>
  <c r="AR982" i="1"/>
  <c r="CC982" i="1" s="1"/>
  <c r="CH982" i="1"/>
  <c r="AR998" i="1"/>
  <c r="CN998" i="1" s="1"/>
  <c r="CH998" i="1"/>
  <c r="AR1014" i="1"/>
  <c r="CC1014" i="1" s="1"/>
  <c r="CH1014" i="1"/>
  <c r="BC33" i="1"/>
  <c r="BH33" i="1"/>
  <c r="BE33" i="1"/>
  <c r="BI33" i="1"/>
  <c r="CH33" i="1"/>
  <c r="BJ33" i="1"/>
  <c r="BB33" i="1"/>
  <c r="BD33" i="1" s="1"/>
  <c r="AR174" i="1"/>
  <c r="CN174" i="1" s="1"/>
  <c r="CH174" i="1"/>
  <c r="AR438" i="1"/>
  <c r="CN438" i="1" s="1"/>
  <c r="CH438" i="1"/>
  <c r="AR524" i="1"/>
  <c r="CN524" i="1" s="1"/>
  <c r="CH524" i="1"/>
  <c r="AR599" i="1"/>
  <c r="CN599" i="1" s="1"/>
  <c r="CH599" i="1"/>
  <c r="AR663" i="1"/>
  <c r="CN663" i="1" s="1"/>
  <c r="CH663" i="1"/>
  <c r="AR727" i="1"/>
  <c r="CN727" i="1" s="1"/>
  <c r="CH727" i="1"/>
  <c r="AR759" i="1"/>
  <c r="CN759" i="1" s="1"/>
  <c r="CH759" i="1"/>
  <c r="AR780" i="1"/>
  <c r="CN780" i="1" s="1"/>
  <c r="CH780" i="1"/>
  <c r="AR801" i="1"/>
  <c r="CN801" i="1" s="1"/>
  <c r="CH801" i="1"/>
  <c r="AR823" i="1"/>
  <c r="CN823" i="1" s="1"/>
  <c r="CH823" i="1"/>
  <c r="AR844" i="1"/>
  <c r="CN844" i="1" s="1"/>
  <c r="CH844" i="1"/>
  <c r="AR865" i="1"/>
  <c r="CN865" i="1" s="1"/>
  <c r="CH865" i="1"/>
  <c r="AR887" i="1"/>
  <c r="CN887" i="1" s="1"/>
  <c r="CH887" i="1"/>
  <c r="AR908" i="1"/>
  <c r="CN908" i="1" s="1"/>
  <c r="CH908" i="1"/>
  <c r="AR929" i="1"/>
  <c r="CC929" i="1" s="1"/>
  <c r="CH929" i="1"/>
  <c r="AR951" i="1"/>
  <c r="CC951" i="1" s="1"/>
  <c r="CH951" i="1"/>
  <c r="AR971" i="1"/>
  <c r="CN971" i="1" s="1"/>
  <c r="CH971" i="1"/>
  <c r="AR987" i="1"/>
  <c r="CN987" i="1" s="1"/>
  <c r="CH987" i="1"/>
  <c r="AR1003" i="1"/>
  <c r="CN1003" i="1" s="1"/>
  <c r="CH1003" i="1"/>
  <c r="AR1019" i="1"/>
  <c r="CN1019" i="1" s="1"/>
  <c r="CH1019" i="1"/>
  <c r="CH26" i="1"/>
  <c r="BB26" i="1"/>
  <c r="BC26" i="1"/>
  <c r="AR42" i="1"/>
  <c r="CN42" i="1" s="1"/>
  <c r="CH42" i="1"/>
  <c r="AR401" i="1"/>
  <c r="CN401" i="1" s="1"/>
  <c r="CH401" i="1"/>
  <c r="AR486" i="1"/>
  <c r="CN486" i="1" s="1"/>
  <c r="CH486" i="1"/>
  <c r="AR571" i="1"/>
  <c r="CN571" i="1" s="1"/>
  <c r="CH571" i="1"/>
  <c r="AR635" i="1"/>
  <c r="CI635" i="1" s="1"/>
  <c r="CK635" i="1" s="1"/>
  <c r="CH635" i="1"/>
  <c r="AR699" i="1"/>
  <c r="CI699" i="1" s="1"/>
  <c r="CK699" i="1" s="1"/>
  <c r="CH699" i="1"/>
  <c r="AR749" i="1"/>
  <c r="CN749" i="1" s="1"/>
  <c r="CH749" i="1"/>
  <c r="AR771" i="1"/>
  <c r="CN771" i="1" s="1"/>
  <c r="CH771" i="1"/>
  <c r="AR792" i="1"/>
  <c r="CN792" i="1" s="1"/>
  <c r="CH792" i="1"/>
  <c r="AR813" i="1"/>
  <c r="CN813" i="1" s="1"/>
  <c r="CH813" i="1"/>
  <c r="AR835" i="1"/>
  <c r="CN835" i="1" s="1"/>
  <c r="CH835" i="1"/>
  <c r="AR856" i="1"/>
  <c r="CN856" i="1" s="1"/>
  <c r="CH856" i="1"/>
  <c r="AR877" i="1"/>
  <c r="CN877" i="1" s="1"/>
  <c r="CH877" i="1"/>
  <c r="AR899" i="1"/>
  <c r="CN899" i="1" s="1"/>
  <c r="CH899" i="1"/>
  <c r="AR920" i="1"/>
  <c r="CJ920" i="1" s="1"/>
  <c r="CM920" i="1" s="1"/>
  <c r="CH920" i="1"/>
  <c r="AR941" i="1"/>
  <c r="CC941" i="1" s="1"/>
  <c r="CH941" i="1"/>
  <c r="AR963" i="1"/>
  <c r="CI963" i="1" s="1"/>
  <c r="CK963" i="1" s="1"/>
  <c r="CH963" i="1"/>
  <c r="AR980" i="1"/>
  <c r="CJ980" i="1" s="1"/>
  <c r="CM980" i="1" s="1"/>
  <c r="CH980" i="1"/>
  <c r="AR996" i="1"/>
  <c r="CN996" i="1" s="1"/>
  <c r="CH996" i="1"/>
  <c r="AR1012" i="1"/>
  <c r="CN1012" i="1" s="1"/>
  <c r="CH1012" i="1"/>
  <c r="BH19" i="1"/>
  <c r="CH19" i="1"/>
  <c r="BI19" i="1"/>
  <c r="BC19" i="1"/>
  <c r="BJ19" i="1"/>
  <c r="BF19" i="1"/>
  <c r="BG19" i="1"/>
  <c r="BB19" i="1"/>
  <c r="BD19" i="1" s="1"/>
  <c r="BE35" i="1"/>
  <c r="BI35" i="1"/>
  <c r="CH35" i="1"/>
  <c r="BB35" i="1"/>
  <c r="BD35" i="1" s="1"/>
  <c r="BF35" i="1"/>
  <c r="BJ35" i="1"/>
  <c r="BC35" i="1"/>
  <c r="BG35" i="1"/>
  <c r="BH35" i="1"/>
  <c r="AR966" i="1"/>
  <c r="CN966" i="1" s="1"/>
  <c r="CH966" i="1"/>
  <c r="AR950" i="1"/>
  <c r="CJ950" i="1" s="1"/>
  <c r="CM950" i="1" s="1"/>
  <c r="CH950" i="1"/>
  <c r="AR934" i="1"/>
  <c r="CN934" i="1" s="1"/>
  <c r="CH934" i="1"/>
  <c r="AR918" i="1"/>
  <c r="CN918" i="1" s="1"/>
  <c r="CH918" i="1"/>
  <c r="AR902" i="1"/>
  <c r="CN902" i="1" s="1"/>
  <c r="CH902" i="1"/>
  <c r="AR886" i="1"/>
  <c r="CN886" i="1" s="1"/>
  <c r="CH886" i="1"/>
  <c r="AR870" i="1"/>
  <c r="CN870" i="1" s="1"/>
  <c r="CH870" i="1"/>
  <c r="AR854" i="1"/>
  <c r="CN854" i="1" s="1"/>
  <c r="CH854" i="1"/>
  <c r="AR838" i="1"/>
  <c r="CN838" i="1" s="1"/>
  <c r="CH838" i="1"/>
  <c r="AR822" i="1"/>
  <c r="CN822" i="1" s="1"/>
  <c r="CH822" i="1"/>
  <c r="AR806" i="1"/>
  <c r="CN806" i="1" s="1"/>
  <c r="CH806" i="1"/>
  <c r="AR790" i="1"/>
  <c r="CN790" i="1" s="1"/>
  <c r="CH790" i="1"/>
  <c r="AR774" i="1"/>
  <c r="CN774" i="1" s="1"/>
  <c r="CH774" i="1"/>
  <c r="AR758" i="1"/>
  <c r="CN758" i="1" s="1"/>
  <c r="CH758" i="1"/>
  <c r="AR742" i="1"/>
  <c r="CN742" i="1" s="1"/>
  <c r="CH742" i="1"/>
  <c r="AR726" i="1"/>
  <c r="CN726" i="1" s="1"/>
  <c r="CH726" i="1"/>
  <c r="AR710" i="1"/>
  <c r="CN710" i="1" s="1"/>
  <c r="CH710" i="1"/>
  <c r="AR694" i="1"/>
  <c r="CJ694" i="1" s="1"/>
  <c r="CM694" i="1" s="1"/>
  <c r="CH694" i="1"/>
  <c r="AR678" i="1"/>
  <c r="CN678" i="1" s="1"/>
  <c r="CH678" i="1"/>
  <c r="AR662" i="1"/>
  <c r="CN662" i="1" s="1"/>
  <c r="CH662" i="1"/>
  <c r="AR646" i="1"/>
  <c r="CJ646" i="1" s="1"/>
  <c r="CM646" i="1" s="1"/>
  <c r="CH646" i="1"/>
  <c r="AR630" i="1"/>
  <c r="CC630" i="1" s="1"/>
  <c r="CH630" i="1"/>
  <c r="AR614" i="1"/>
  <c r="CN614" i="1" s="1"/>
  <c r="CH614" i="1"/>
  <c r="AR598" i="1"/>
  <c r="CC598" i="1" s="1"/>
  <c r="CD598" i="1" s="1"/>
  <c r="CH598" i="1"/>
  <c r="AR582" i="1"/>
  <c r="CN582" i="1" s="1"/>
  <c r="CH582" i="1"/>
  <c r="AR565" i="1"/>
  <c r="CJ565" i="1" s="1"/>
  <c r="CM565" i="1" s="1"/>
  <c r="CH565" i="1"/>
  <c r="AR544" i="1"/>
  <c r="CI544" i="1" s="1"/>
  <c r="CK544" i="1" s="1"/>
  <c r="CH544" i="1"/>
  <c r="AR522" i="1"/>
  <c r="CN522" i="1" s="1"/>
  <c r="CH522" i="1"/>
  <c r="AR501" i="1"/>
  <c r="CN501" i="1" s="1"/>
  <c r="CH501" i="1"/>
  <c r="AR480" i="1"/>
  <c r="CN480" i="1" s="1"/>
  <c r="CH480" i="1"/>
  <c r="AR458" i="1"/>
  <c r="CN458" i="1" s="1"/>
  <c r="CH458" i="1"/>
  <c r="AR437" i="1"/>
  <c r="CN437" i="1" s="1"/>
  <c r="CH437" i="1"/>
  <c r="AR416" i="1"/>
  <c r="CN416" i="1" s="1"/>
  <c r="CH416" i="1"/>
  <c r="AR383" i="1"/>
  <c r="CN383" i="1" s="1"/>
  <c r="CH383" i="1"/>
  <c r="AR298" i="1"/>
  <c r="CN298" i="1" s="1"/>
  <c r="CH298" i="1"/>
  <c r="AR158" i="1"/>
  <c r="CC158" i="1" s="1"/>
  <c r="CH158" i="1"/>
  <c r="AR729" i="1"/>
  <c r="CN729" i="1" s="1"/>
  <c r="CH729" i="1"/>
  <c r="AR713" i="1"/>
  <c r="CN713" i="1" s="1"/>
  <c r="CH713" i="1"/>
  <c r="AR697" i="1"/>
  <c r="CJ697" i="1" s="1"/>
  <c r="CM697" i="1" s="1"/>
  <c r="CH697" i="1"/>
  <c r="AR681" i="1"/>
  <c r="CN681" i="1" s="1"/>
  <c r="CH681" i="1"/>
  <c r="AR665" i="1"/>
  <c r="CN665" i="1" s="1"/>
  <c r="CH665" i="1"/>
  <c r="AR649" i="1"/>
  <c r="CC649" i="1" s="1"/>
  <c r="CH649" i="1"/>
  <c r="AR633" i="1"/>
  <c r="CC633" i="1" s="1"/>
  <c r="CH633" i="1"/>
  <c r="AR617" i="1"/>
  <c r="CN617" i="1" s="1"/>
  <c r="CH617" i="1"/>
  <c r="AR601" i="1"/>
  <c r="CC601" i="1" s="1"/>
  <c r="CH601" i="1"/>
  <c r="AR585" i="1"/>
  <c r="CN585" i="1" s="1"/>
  <c r="CH585" i="1"/>
  <c r="AR569" i="1"/>
  <c r="CN569" i="1" s="1"/>
  <c r="CH569" i="1"/>
  <c r="AR548" i="1"/>
  <c r="CN548" i="1" s="1"/>
  <c r="CH548" i="1"/>
  <c r="AR526" i="1"/>
  <c r="CJ526" i="1" s="1"/>
  <c r="CM526" i="1" s="1"/>
  <c r="CH526" i="1"/>
  <c r="AR505" i="1"/>
  <c r="CN505" i="1" s="1"/>
  <c r="CH505" i="1"/>
  <c r="AR484" i="1"/>
  <c r="CN484" i="1" s="1"/>
  <c r="CH484" i="1"/>
  <c r="AR462" i="1"/>
  <c r="CN462" i="1" s="1"/>
  <c r="CH462" i="1"/>
  <c r="AR441" i="1"/>
  <c r="CN441" i="1" s="1"/>
  <c r="CH441" i="1"/>
  <c r="AR420" i="1"/>
  <c r="CN420" i="1" s="1"/>
  <c r="CH420" i="1"/>
  <c r="AR396" i="1"/>
  <c r="CN396" i="1" s="1"/>
  <c r="CH396" i="1"/>
  <c r="AR314" i="1"/>
  <c r="CN314" i="1" s="1"/>
  <c r="CH314" i="1"/>
  <c r="AR206" i="1"/>
  <c r="CN206" i="1" s="1"/>
  <c r="CH206" i="1"/>
  <c r="AR740" i="1"/>
  <c r="CC740" i="1" s="1"/>
  <c r="CH740" i="1"/>
  <c r="AR724" i="1"/>
  <c r="CN724" i="1" s="1"/>
  <c r="CH724" i="1"/>
  <c r="AR708" i="1"/>
  <c r="CN708" i="1" s="1"/>
  <c r="CH708" i="1"/>
  <c r="AR692" i="1"/>
  <c r="CN692" i="1" s="1"/>
  <c r="CH692" i="1"/>
  <c r="AR676" i="1"/>
  <c r="CN676" i="1" s="1"/>
  <c r="CH676" i="1"/>
  <c r="AR660" i="1"/>
  <c r="CN660" i="1" s="1"/>
  <c r="CH660" i="1"/>
  <c r="AR644" i="1"/>
  <c r="CN644" i="1" s="1"/>
  <c r="CH644" i="1"/>
  <c r="AR628" i="1"/>
  <c r="CN628" i="1" s="1"/>
  <c r="CH628" i="1"/>
  <c r="AR612" i="1"/>
  <c r="CN612" i="1" s="1"/>
  <c r="CH612" i="1"/>
  <c r="AR596" i="1"/>
  <c r="CI596" i="1" s="1"/>
  <c r="CK596" i="1" s="1"/>
  <c r="CH596" i="1"/>
  <c r="AR580" i="1"/>
  <c r="CN580" i="1" s="1"/>
  <c r="CH580" i="1"/>
  <c r="AR562" i="1"/>
  <c r="CN562" i="1" s="1"/>
  <c r="CH562" i="1"/>
  <c r="AR541" i="1"/>
  <c r="CN541" i="1" s="1"/>
  <c r="CH541" i="1"/>
  <c r="AR520" i="1"/>
  <c r="CC520" i="1" s="1"/>
  <c r="CH520" i="1"/>
  <c r="AR498" i="1"/>
  <c r="CN498" i="1" s="1"/>
  <c r="CH498" i="1"/>
  <c r="AR477" i="1"/>
  <c r="CN477" i="1" s="1"/>
  <c r="CH477" i="1"/>
  <c r="AR456" i="1"/>
  <c r="CN456" i="1" s="1"/>
  <c r="CH456" i="1"/>
  <c r="AR434" i="1"/>
  <c r="CN434" i="1" s="1"/>
  <c r="CH434" i="1"/>
  <c r="AR413" i="1"/>
  <c r="CN413" i="1" s="1"/>
  <c r="CH413" i="1"/>
  <c r="AR373" i="1"/>
  <c r="CN373" i="1" s="1"/>
  <c r="CH373" i="1"/>
  <c r="AR287" i="1"/>
  <c r="CJ287" i="1" s="1"/>
  <c r="CM287" i="1" s="1"/>
  <c r="CH287" i="1"/>
  <c r="AR126" i="1"/>
  <c r="CC126" i="1" s="1"/>
  <c r="CH126" i="1"/>
  <c r="AR559" i="1"/>
  <c r="CC559" i="1" s="1"/>
  <c r="CH559" i="1"/>
  <c r="AR543" i="1"/>
  <c r="CC543" i="1" s="1"/>
  <c r="CH543" i="1"/>
  <c r="AR527" i="1"/>
  <c r="CC527" i="1" s="1"/>
  <c r="CD527" i="1" s="1"/>
  <c r="CH527" i="1"/>
  <c r="AR511" i="1"/>
  <c r="CN511" i="1" s="1"/>
  <c r="CH511" i="1"/>
  <c r="AR495" i="1"/>
  <c r="CN495" i="1" s="1"/>
  <c r="CH495" i="1"/>
  <c r="AR479" i="1"/>
  <c r="CN479" i="1" s="1"/>
  <c r="CH479" i="1"/>
  <c r="AR463" i="1"/>
  <c r="CN463" i="1" s="1"/>
  <c r="CH463" i="1"/>
  <c r="AR447" i="1"/>
  <c r="CN447" i="1" s="1"/>
  <c r="CH447" i="1"/>
  <c r="AR431" i="1"/>
  <c r="CN431" i="1" s="1"/>
  <c r="CH431" i="1"/>
  <c r="AR415" i="1"/>
  <c r="CN415" i="1" s="1"/>
  <c r="CH415" i="1"/>
  <c r="AR399" i="1"/>
  <c r="CN399" i="1" s="1"/>
  <c r="CH399" i="1"/>
  <c r="AR382" i="1"/>
  <c r="CC382" i="1" s="1"/>
  <c r="CH382" i="1"/>
  <c r="AR361" i="1"/>
  <c r="CN361" i="1" s="1"/>
  <c r="CH361" i="1"/>
  <c r="AR339" i="1"/>
  <c r="CJ339" i="1" s="1"/>
  <c r="CM339" i="1" s="1"/>
  <c r="CH339" i="1"/>
  <c r="AR318" i="1"/>
  <c r="CC318" i="1" s="1"/>
  <c r="CH318" i="1"/>
  <c r="AR297" i="1"/>
  <c r="CN297" i="1" s="1"/>
  <c r="CH297" i="1"/>
  <c r="AR275" i="1"/>
  <c r="CC275" i="1" s="1"/>
  <c r="CH275" i="1"/>
  <c r="AR254" i="1"/>
  <c r="CN254" i="1" s="1"/>
  <c r="CH254" i="1"/>
  <c r="AR218" i="1"/>
  <c r="CN218" i="1" s="1"/>
  <c r="CH218" i="1"/>
  <c r="AR154" i="1"/>
  <c r="CJ154" i="1" s="1"/>
  <c r="CM154" i="1" s="1"/>
  <c r="CH154" i="1"/>
  <c r="CH90" i="1"/>
  <c r="AR394" i="1"/>
  <c r="CN394" i="1" s="1"/>
  <c r="CH394" i="1"/>
  <c r="AR375" i="1"/>
  <c r="CN375" i="1" s="1"/>
  <c r="CH375" i="1"/>
  <c r="AR354" i="1"/>
  <c r="CN354" i="1" s="1"/>
  <c r="CH354" i="1"/>
  <c r="AR333" i="1"/>
  <c r="CN333" i="1" s="1"/>
  <c r="CH333" i="1"/>
  <c r="AR311" i="1"/>
  <c r="CN311" i="1" s="1"/>
  <c r="CH311" i="1"/>
  <c r="AR290" i="1"/>
  <c r="CJ290" i="1" s="1"/>
  <c r="CM290" i="1" s="1"/>
  <c r="CH290" i="1"/>
  <c r="AR269" i="1"/>
  <c r="CI269" i="1" s="1"/>
  <c r="CK269" i="1" s="1"/>
  <c r="CH269" i="1"/>
  <c r="AR247" i="1"/>
  <c r="CN247" i="1" s="1"/>
  <c r="CH247" i="1"/>
  <c r="AR198" i="1"/>
  <c r="CC198" i="1" s="1"/>
  <c r="CH198" i="1"/>
  <c r="AR134" i="1"/>
  <c r="CN134" i="1" s="1"/>
  <c r="CH134" i="1"/>
  <c r="CH70" i="1"/>
  <c r="AR389" i="1"/>
  <c r="CC389" i="1" s="1"/>
  <c r="CH389" i="1"/>
  <c r="AR369" i="1"/>
  <c r="CN369" i="1" s="1"/>
  <c r="CH369" i="1"/>
  <c r="AR347" i="1"/>
  <c r="CN347" i="1" s="1"/>
  <c r="CH347" i="1"/>
  <c r="AR326" i="1"/>
  <c r="CN326" i="1" s="1"/>
  <c r="CH326" i="1"/>
  <c r="AR305" i="1"/>
  <c r="CN305" i="1" s="1"/>
  <c r="CH305" i="1"/>
  <c r="AR283" i="1"/>
  <c r="CC283" i="1" s="1"/>
  <c r="CH283" i="1"/>
  <c r="AR262" i="1"/>
  <c r="CI262" i="1" s="1"/>
  <c r="CK262" i="1" s="1"/>
  <c r="CH262" i="1"/>
  <c r="AR241" i="1"/>
  <c r="CN241" i="1" s="1"/>
  <c r="CH241" i="1"/>
  <c r="AR178" i="1"/>
  <c r="CC178" i="1" s="1"/>
  <c r="CH178" i="1"/>
  <c r="AR114" i="1"/>
  <c r="CN114" i="1" s="1"/>
  <c r="CH114" i="1"/>
  <c r="CH50" i="1"/>
  <c r="AR227" i="1"/>
  <c r="CC227" i="1" s="1"/>
  <c r="CH227" i="1"/>
  <c r="AR211" i="1"/>
  <c r="CN211" i="1" s="1"/>
  <c r="CH211" i="1"/>
  <c r="AR195" i="1"/>
  <c r="CN195" i="1" s="1"/>
  <c r="CH195" i="1"/>
  <c r="AR179" i="1"/>
  <c r="CN179" i="1" s="1"/>
  <c r="CH179" i="1"/>
  <c r="AR163" i="1"/>
  <c r="CN163" i="1" s="1"/>
  <c r="CH163" i="1"/>
  <c r="AR147" i="1"/>
  <c r="CI147" i="1" s="1"/>
  <c r="CK147" i="1" s="1"/>
  <c r="CH147" i="1"/>
  <c r="AR131" i="1"/>
  <c r="CN131" i="1" s="1"/>
  <c r="CH131" i="1"/>
  <c r="AR115" i="1"/>
  <c r="CN115" i="1" s="1"/>
  <c r="CH115" i="1"/>
  <c r="AR99" i="1"/>
  <c r="CC99" i="1" s="1"/>
  <c r="CH99" i="1"/>
  <c r="CH83" i="1"/>
  <c r="CH67" i="1"/>
  <c r="CH51" i="1"/>
  <c r="AR225" i="1"/>
  <c r="CN225" i="1" s="1"/>
  <c r="CH225" i="1"/>
  <c r="AR209" i="1"/>
  <c r="CN209" i="1" s="1"/>
  <c r="CH209" i="1"/>
  <c r="AR193" i="1"/>
  <c r="CC193" i="1" s="1"/>
  <c r="CH193" i="1"/>
  <c r="AR177" i="1"/>
  <c r="CC177" i="1" s="1"/>
  <c r="CH177" i="1"/>
  <c r="AR161" i="1"/>
  <c r="CN161" i="1" s="1"/>
  <c r="CH161" i="1"/>
  <c r="AR145" i="1"/>
  <c r="CN145" i="1" s="1"/>
  <c r="CH145" i="1"/>
  <c r="AR129" i="1"/>
  <c r="CN129" i="1" s="1"/>
  <c r="CH129" i="1"/>
  <c r="AR113" i="1"/>
  <c r="CC113" i="1" s="1"/>
  <c r="CD113" i="1" s="1"/>
  <c r="CH113" i="1"/>
  <c r="AR97" i="1"/>
  <c r="CC97" i="1" s="1"/>
  <c r="CH97" i="1"/>
  <c r="CH81" i="1"/>
  <c r="CH65" i="1"/>
  <c r="CH49" i="1"/>
  <c r="AR372" i="1"/>
  <c r="CN372" i="1" s="1"/>
  <c r="CH372" i="1"/>
  <c r="AR356" i="1"/>
  <c r="CN356" i="1" s="1"/>
  <c r="CH356" i="1"/>
  <c r="AR340" i="1"/>
  <c r="CC340" i="1" s="1"/>
  <c r="CH340" i="1"/>
  <c r="AR324" i="1"/>
  <c r="CN324" i="1" s="1"/>
  <c r="CH324" i="1"/>
  <c r="AR308" i="1"/>
  <c r="CJ308" i="1" s="1"/>
  <c r="CM308" i="1" s="1"/>
  <c r="CH308" i="1"/>
  <c r="AR292" i="1"/>
  <c r="CI292" i="1" s="1"/>
  <c r="CK292" i="1" s="1"/>
  <c r="CH292" i="1"/>
  <c r="AR276" i="1"/>
  <c r="CC276" i="1" s="1"/>
  <c r="CH276" i="1"/>
  <c r="AR260" i="1"/>
  <c r="CC260" i="1" s="1"/>
  <c r="CH260" i="1"/>
  <c r="AR244" i="1"/>
  <c r="CN244" i="1" s="1"/>
  <c r="CH244" i="1"/>
  <c r="AR228" i="1"/>
  <c r="CN228" i="1" s="1"/>
  <c r="CH228" i="1"/>
  <c r="AR212" i="1"/>
  <c r="CN212" i="1" s="1"/>
  <c r="CH212" i="1"/>
  <c r="AR196" i="1"/>
  <c r="CN196" i="1" s="1"/>
  <c r="CH196" i="1"/>
  <c r="AR180" i="1"/>
  <c r="CN180" i="1" s="1"/>
  <c r="CH180" i="1"/>
  <c r="AR164" i="1"/>
  <c r="CN164" i="1" s="1"/>
  <c r="CH164" i="1"/>
  <c r="AR148" i="1"/>
  <c r="CN148" i="1" s="1"/>
  <c r="CH148" i="1"/>
  <c r="AR132" i="1"/>
  <c r="CN132" i="1" s="1"/>
  <c r="CH132" i="1"/>
  <c r="AR116" i="1"/>
  <c r="CN116" i="1" s="1"/>
  <c r="CH116" i="1"/>
  <c r="AR100" i="1"/>
  <c r="CN100" i="1" s="1"/>
  <c r="CH100" i="1"/>
  <c r="CH84" i="1"/>
  <c r="CH68" i="1"/>
  <c r="CH52" i="1"/>
  <c r="CH44" i="1"/>
  <c r="BC20" i="1"/>
  <c r="CH20" i="1"/>
  <c r="BB20" i="1"/>
  <c r="BD20" i="1" s="1"/>
  <c r="AR1017" i="1"/>
  <c r="CC1017" i="1" s="1"/>
  <c r="CH1017" i="1"/>
  <c r="AR1001" i="1"/>
  <c r="CN1001" i="1" s="1"/>
  <c r="CH1001" i="1"/>
  <c r="AR985" i="1"/>
  <c r="CC985" i="1" s="1"/>
  <c r="CH985" i="1"/>
  <c r="AR969" i="1"/>
  <c r="CN969" i="1" s="1"/>
  <c r="CH969" i="1"/>
  <c r="AR948" i="1"/>
  <c r="CJ948" i="1" s="1"/>
  <c r="CM948" i="1" s="1"/>
  <c r="CH948" i="1"/>
  <c r="AR927" i="1"/>
  <c r="CN927" i="1" s="1"/>
  <c r="CH927" i="1"/>
  <c r="AR905" i="1"/>
  <c r="CC905" i="1" s="1"/>
  <c r="CH905" i="1"/>
  <c r="AR884" i="1"/>
  <c r="CN884" i="1" s="1"/>
  <c r="CH884" i="1"/>
  <c r="AR863" i="1"/>
  <c r="CN863" i="1" s="1"/>
  <c r="CH863" i="1"/>
  <c r="AR841" i="1"/>
  <c r="CN841" i="1" s="1"/>
  <c r="CH841" i="1"/>
  <c r="AR820" i="1"/>
  <c r="CN820" i="1" s="1"/>
  <c r="CH820" i="1"/>
  <c r="AR799" i="1"/>
  <c r="CC799" i="1" s="1"/>
  <c r="CH799" i="1"/>
  <c r="AR777" i="1"/>
  <c r="CN777" i="1" s="1"/>
  <c r="CH777" i="1"/>
  <c r="AR756" i="1"/>
  <c r="CN756" i="1" s="1"/>
  <c r="CH756" i="1"/>
  <c r="AR719" i="1"/>
  <c r="CN719" i="1" s="1"/>
  <c r="CH719" i="1"/>
  <c r="AR655" i="1"/>
  <c r="CI655" i="1" s="1"/>
  <c r="CK655" i="1" s="1"/>
  <c r="CH655" i="1"/>
  <c r="AR591" i="1"/>
  <c r="CI591" i="1" s="1"/>
  <c r="CK591" i="1" s="1"/>
  <c r="CH591" i="1"/>
  <c r="AR513" i="1"/>
  <c r="CN513" i="1" s="1"/>
  <c r="CH513" i="1"/>
  <c r="AR428" i="1"/>
  <c r="CN428" i="1" s="1"/>
  <c r="CH428" i="1"/>
  <c r="AS19" i="1"/>
  <c r="AZ19" i="1"/>
  <c r="AR110" i="1"/>
  <c r="CC110" i="1" s="1"/>
  <c r="CH110" i="1"/>
  <c r="AR433" i="1"/>
  <c r="CN433" i="1" s="1"/>
  <c r="CH433" i="1"/>
  <c r="AR518" i="1"/>
  <c r="CN518" i="1" s="1"/>
  <c r="CH518" i="1"/>
  <c r="AR595" i="1"/>
  <c r="CN595" i="1" s="1"/>
  <c r="CH595" i="1"/>
  <c r="AR659" i="1"/>
  <c r="CN659" i="1" s="1"/>
  <c r="CH659" i="1"/>
  <c r="AR723" i="1"/>
  <c r="CN723" i="1" s="1"/>
  <c r="CH723" i="1"/>
  <c r="AR757" i="1"/>
  <c r="CN757" i="1" s="1"/>
  <c r="CH757" i="1"/>
  <c r="AR779" i="1"/>
  <c r="CN779" i="1" s="1"/>
  <c r="CH779" i="1"/>
  <c r="AR800" i="1"/>
  <c r="CN800" i="1" s="1"/>
  <c r="CH800" i="1"/>
  <c r="AR821" i="1"/>
  <c r="CN821" i="1" s="1"/>
  <c r="CH821" i="1"/>
  <c r="AR843" i="1"/>
  <c r="CN843" i="1" s="1"/>
  <c r="CH843" i="1"/>
  <c r="AR864" i="1"/>
  <c r="CN864" i="1" s="1"/>
  <c r="CH864" i="1"/>
  <c r="AR885" i="1"/>
  <c r="CN885" i="1" s="1"/>
  <c r="CH885" i="1"/>
  <c r="AR907" i="1"/>
  <c r="CN907" i="1" s="1"/>
  <c r="CH907" i="1"/>
  <c r="AR928" i="1"/>
  <c r="CN928" i="1" s="1"/>
  <c r="CH928" i="1"/>
  <c r="AR949" i="1"/>
  <c r="CC949" i="1" s="1"/>
  <c r="CH949" i="1"/>
  <c r="AR970" i="1"/>
  <c r="CN970" i="1" s="1"/>
  <c r="CH970" i="1"/>
  <c r="AR986" i="1"/>
  <c r="CN986" i="1" s="1"/>
  <c r="CH986" i="1"/>
  <c r="AR1002" i="1"/>
  <c r="CN1002" i="1" s="1"/>
  <c r="CH1002" i="1"/>
  <c r="AR1018" i="1"/>
  <c r="CC1018" i="1" s="1"/>
  <c r="CH1018" i="1"/>
  <c r="BC21" i="1"/>
  <c r="CH21" i="1"/>
  <c r="BB21" i="1"/>
  <c r="BD21" i="1" s="1"/>
  <c r="BF37" i="1"/>
  <c r="BJ37" i="1"/>
  <c r="BB37" i="1"/>
  <c r="BD37" i="1" s="1"/>
  <c r="BG37" i="1"/>
  <c r="BC37" i="1"/>
  <c r="CH37" i="1"/>
  <c r="BH37" i="1"/>
  <c r="BE37" i="1"/>
  <c r="BI37" i="1"/>
  <c r="AR303" i="1"/>
  <c r="CN303" i="1" s="1"/>
  <c r="CH303" i="1"/>
  <c r="AR460" i="1"/>
  <c r="CN460" i="1" s="1"/>
  <c r="CH460" i="1"/>
  <c r="AR545" i="1"/>
  <c r="CC545" i="1" s="1"/>
  <c r="CH545" i="1"/>
  <c r="AR615" i="1"/>
  <c r="CN615" i="1" s="1"/>
  <c r="CH615" i="1"/>
  <c r="AR679" i="1"/>
  <c r="CN679" i="1" s="1"/>
  <c r="CH679" i="1"/>
  <c r="AR741" i="1"/>
  <c r="CN741" i="1" s="1"/>
  <c r="CH741" i="1"/>
  <c r="AR764" i="1"/>
  <c r="CN764" i="1" s="1"/>
  <c r="CH764" i="1"/>
  <c r="AR785" i="1"/>
  <c r="CN785" i="1" s="1"/>
  <c r="CH785" i="1"/>
  <c r="AR807" i="1"/>
  <c r="CN807" i="1" s="1"/>
  <c r="CH807" i="1"/>
  <c r="AR828" i="1"/>
  <c r="CN828" i="1" s="1"/>
  <c r="CH828" i="1"/>
  <c r="AR849" i="1"/>
  <c r="CN849" i="1" s="1"/>
  <c r="CH849" i="1"/>
  <c r="AR871" i="1"/>
  <c r="CN871" i="1" s="1"/>
  <c r="CH871" i="1"/>
  <c r="AR892" i="1"/>
  <c r="CN892" i="1" s="1"/>
  <c r="CH892" i="1"/>
  <c r="AR913" i="1"/>
  <c r="CI913" i="1" s="1"/>
  <c r="CK913" i="1" s="1"/>
  <c r="CH913" i="1"/>
  <c r="AR935" i="1"/>
  <c r="CI935" i="1" s="1"/>
  <c r="CK935" i="1" s="1"/>
  <c r="CH935" i="1"/>
  <c r="AR956" i="1"/>
  <c r="CN956" i="1" s="1"/>
  <c r="CH956" i="1"/>
  <c r="AR975" i="1"/>
  <c r="CI975" i="1" s="1"/>
  <c r="CK975" i="1" s="1"/>
  <c r="CH975" i="1"/>
  <c r="AR991" i="1"/>
  <c r="CN991" i="1" s="1"/>
  <c r="CH991" i="1"/>
  <c r="AR1007" i="1"/>
  <c r="CI1007" i="1" s="1"/>
  <c r="CK1007" i="1" s="1"/>
  <c r="CH1007" i="1"/>
  <c r="AR1023" i="1"/>
  <c r="CN1023" i="1" s="1"/>
  <c r="CH1023" i="1"/>
  <c r="BB30" i="1"/>
  <c r="BD30" i="1" s="1"/>
  <c r="BC30" i="1"/>
  <c r="CH30" i="1"/>
  <c r="CH46" i="1"/>
  <c r="AR422" i="1"/>
  <c r="CN422" i="1" s="1"/>
  <c r="CH422" i="1"/>
  <c r="AR508" i="1"/>
  <c r="CN508" i="1" s="1"/>
  <c r="CH508" i="1"/>
  <c r="AR587" i="1"/>
  <c r="CN587" i="1" s="1"/>
  <c r="CH587" i="1"/>
  <c r="AR651" i="1"/>
  <c r="CC651" i="1" s="1"/>
  <c r="CD651" i="1" s="1"/>
  <c r="CH651" i="1"/>
  <c r="AR715" i="1"/>
  <c r="CN715" i="1" s="1"/>
  <c r="CH715" i="1"/>
  <c r="AR755" i="1"/>
  <c r="CN755" i="1" s="1"/>
  <c r="CH755" i="1"/>
  <c r="AR776" i="1"/>
  <c r="CN776" i="1" s="1"/>
  <c r="CH776" i="1"/>
  <c r="AR797" i="1"/>
  <c r="CN797" i="1" s="1"/>
  <c r="CH797" i="1"/>
  <c r="AR819" i="1"/>
  <c r="CN819" i="1" s="1"/>
  <c r="CH819" i="1"/>
  <c r="AR840" i="1"/>
  <c r="CN840" i="1" s="1"/>
  <c r="CH840" i="1"/>
  <c r="AR861" i="1"/>
  <c r="CN861" i="1" s="1"/>
  <c r="CH861" i="1"/>
  <c r="AR883" i="1"/>
  <c r="CN883" i="1" s="1"/>
  <c r="CH883" i="1"/>
  <c r="AR904" i="1"/>
  <c r="CN904" i="1" s="1"/>
  <c r="CH904" i="1"/>
  <c r="AR925" i="1"/>
  <c r="CN925" i="1" s="1"/>
  <c r="CH925" i="1"/>
  <c r="AR947" i="1"/>
  <c r="CN947" i="1" s="1"/>
  <c r="CH947" i="1"/>
  <c r="AR968" i="1"/>
  <c r="CN968" i="1" s="1"/>
  <c r="CH968" i="1"/>
  <c r="AR984" i="1"/>
  <c r="CI984" i="1" s="1"/>
  <c r="CK984" i="1" s="1"/>
  <c r="CH984" i="1"/>
  <c r="AR1000" i="1"/>
  <c r="CN1000" i="1" s="1"/>
  <c r="CH1000" i="1"/>
  <c r="AR1016" i="1"/>
  <c r="CI1016" i="1" s="1"/>
  <c r="CK1016" i="1" s="1"/>
  <c r="CH1016" i="1"/>
  <c r="BB23" i="1"/>
  <c r="BD23" i="1" s="1"/>
  <c r="BC23" i="1"/>
  <c r="CH23" i="1"/>
  <c r="AR39" i="1"/>
  <c r="CN39" i="1" s="1"/>
  <c r="BB39" i="1"/>
  <c r="BD39" i="1" s="1"/>
  <c r="BF39" i="1"/>
  <c r="BJ39" i="1"/>
  <c r="BV39" i="1" s="1"/>
  <c r="CB39" i="1" s="1"/>
  <c r="BC39" i="1"/>
  <c r="BG39" i="1"/>
  <c r="CH39" i="1"/>
  <c r="BH39" i="1"/>
  <c r="BT39" i="1" s="1"/>
  <c r="BZ39" i="1" s="1"/>
  <c r="BI39" i="1"/>
  <c r="BU39" i="1" s="1"/>
  <c r="CA39" i="1" s="1"/>
  <c r="BE39" i="1"/>
  <c r="AR962" i="1"/>
  <c r="CC962" i="1" s="1"/>
  <c r="CH962" i="1"/>
  <c r="AR946" i="1"/>
  <c r="CC946" i="1" s="1"/>
  <c r="CH946" i="1"/>
  <c r="AR930" i="1"/>
  <c r="CC930" i="1" s="1"/>
  <c r="CH930" i="1"/>
  <c r="AR914" i="1"/>
  <c r="CN914" i="1" s="1"/>
  <c r="CH914" i="1"/>
  <c r="AR898" i="1"/>
  <c r="CN898" i="1" s="1"/>
  <c r="CH898" i="1"/>
  <c r="AR882" i="1"/>
  <c r="CN882" i="1" s="1"/>
  <c r="CH882" i="1"/>
  <c r="AR866" i="1"/>
  <c r="CN866" i="1" s="1"/>
  <c r="CH866" i="1"/>
  <c r="AR850" i="1"/>
  <c r="CN850" i="1" s="1"/>
  <c r="CH850" i="1"/>
  <c r="AR834" i="1"/>
  <c r="CN834" i="1" s="1"/>
  <c r="CH834" i="1"/>
  <c r="AR818" i="1"/>
  <c r="CN818" i="1" s="1"/>
  <c r="CH818" i="1"/>
  <c r="AR802" i="1"/>
  <c r="CN802" i="1" s="1"/>
  <c r="CH802" i="1"/>
  <c r="AR786" i="1"/>
  <c r="CN786" i="1" s="1"/>
  <c r="CH786" i="1"/>
  <c r="AR770" i="1"/>
  <c r="CN770" i="1" s="1"/>
  <c r="CH770" i="1"/>
  <c r="AR754" i="1"/>
  <c r="CN754" i="1" s="1"/>
  <c r="CH754" i="1"/>
  <c r="AR738" i="1"/>
  <c r="CN738" i="1" s="1"/>
  <c r="CH738" i="1"/>
  <c r="AR722" i="1"/>
  <c r="CN722" i="1" s="1"/>
  <c r="CH722" i="1"/>
  <c r="AR706" i="1"/>
  <c r="CN706" i="1" s="1"/>
  <c r="CH706" i="1"/>
  <c r="AR690" i="1"/>
  <c r="CC690" i="1" s="1"/>
  <c r="CH690" i="1"/>
  <c r="AR674" i="1"/>
  <c r="CN674" i="1" s="1"/>
  <c r="CH674" i="1"/>
  <c r="AR658" i="1"/>
  <c r="CC658" i="1" s="1"/>
  <c r="CD658" i="1" s="1"/>
  <c r="CH658" i="1"/>
  <c r="AR642" i="1"/>
  <c r="CC642" i="1" s="1"/>
  <c r="CH642" i="1"/>
  <c r="AR626" i="1"/>
  <c r="CC626" i="1" s="1"/>
  <c r="CH626" i="1"/>
  <c r="AR610" i="1"/>
  <c r="CN610" i="1" s="1"/>
  <c r="CH610" i="1"/>
  <c r="AR594" i="1"/>
  <c r="CC594" i="1" s="1"/>
  <c r="CH594" i="1"/>
  <c r="AR578" i="1"/>
  <c r="CN578" i="1" s="1"/>
  <c r="CH578" i="1"/>
  <c r="AR560" i="1"/>
  <c r="CJ560" i="1" s="1"/>
  <c r="CM560" i="1" s="1"/>
  <c r="CH560" i="1"/>
  <c r="AR538" i="1"/>
  <c r="CC538" i="1" s="1"/>
  <c r="CH538" i="1"/>
  <c r="AR517" i="1"/>
  <c r="CC517" i="1" s="1"/>
  <c r="CH517" i="1"/>
  <c r="AR496" i="1"/>
  <c r="CN496" i="1" s="1"/>
  <c r="CH496" i="1"/>
  <c r="AR474" i="1"/>
  <c r="CN474" i="1" s="1"/>
  <c r="CH474" i="1"/>
  <c r="AR453" i="1"/>
  <c r="CN453" i="1" s="1"/>
  <c r="CH453" i="1"/>
  <c r="AR432" i="1"/>
  <c r="CN432" i="1" s="1"/>
  <c r="CH432" i="1"/>
  <c r="AR410" i="1"/>
  <c r="CN410" i="1" s="1"/>
  <c r="CH410" i="1"/>
  <c r="AR362" i="1"/>
  <c r="CN362" i="1" s="1"/>
  <c r="CH362" i="1"/>
  <c r="AR277" i="1"/>
  <c r="CI277" i="1" s="1"/>
  <c r="CK277" i="1" s="1"/>
  <c r="CH277" i="1"/>
  <c r="AR94" i="1"/>
  <c r="CN94" i="1" s="1"/>
  <c r="CH94" i="1"/>
  <c r="AR725" i="1"/>
  <c r="CN725" i="1" s="1"/>
  <c r="CH725" i="1"/>
  <c r="AR709" i="1"/>
  <c r="CN709" i="1" s="1"/>
  <c r="CH709" i="1"/>
  <c r="AR693" i="1"/>
  <c r="CC693" i="1" s="1"/>
  <c r="CH693" i="1"/>
  <c r="AR677" i="1"/>
  <c r="CN677" i="1" s="1"/>
  <c r="CH677" i="1"/>
  <c r="AR661" i="1"/>
  <c r="CN661" i="1" s="1"/>
  <c r="CH661" i="1"/>
  <c r="AR645" i="1"/>
  <c r="CC645" i="1" s="1"/>
  <c r="CH645" i="1"/>
  <c r="AR629" i="1"/>
  <c r="CC629" i="1" s="1"/>
  <c r="CH629" i="1"/>
  <c r="AR613" i="1"/>
  <c r="CN613" i="1" s="1"/>
  <c r="CH613" i="1"/>
  <c r="AR597" i="1"/>
  <c r="CC597" i="1" s="1"/>
  <c r="CH597" i="1"/>
  <c r="AR581" i="1"/>
  <c r="CN581" i="1" s="1"/>
  <c r="CH581" i="1"/>
  <c r="AR564" i="1"/>
  <c r="CN564" i="1" s="1"/>
  <c r="CH564" i="1"/>
  <c r="AR542" i="1"/>
  <c r="CC542" i="1" s="1"/>
  <c r="CH542" i="1"/>
  <c r="AR521" i="1"/>
  <c r="CC521" i="1" s="1"/>
  <c r="CD521" i="1" s="1"/>
  <c r="CH521" i="1"/>
  <c r="AR500" i="1"/>
  <c r="CJ500" i="1" s="1"/>
  <c r="CM500" i="1" s="1"/>
  <c r="CH500" i="1"/>
  <c r="AR478" i="1"/>
  <c r="CN478" i="1" s="1"/>
  <c r="CH478" i="1"/>
  <c r="AR457" i="1"/>
  <c r="CN457" i="1" s="1"/>
  <c r="CH457" i="1"/>
  <c r="AR436" i="1"/>
  <c r="CN436" i="1" s="1"/>
  <c r="CH436" i="1"/>
  <c r="AR414" i="1"/>
  <c r="CN414" i="1" s="1"/>
  <c r="CH414" i="1"/>
  <c r="AR378" i="1"/>
  <c r="CN378" i="1" s="1"/>
  <c r="CH378" i="1"/>
  <c r="AR293" i="1"/>
  <c r="CN293" i="1" s="1"/>
  <c r="CH293" i="1"/>
  <c r="AR142" i="1"/>
  <c r="CJ142" i="1" s="1"/>
  <c r="CM142" i="1" s="1"/>
  <c r="CH142" i="1"/>
  <c r="AR736" i="1"/>
  <c r="CN736" i="1" s="1"/>
  <c r="CH736" i="1"/>
  <c r="AR720" i="1"/>
  <c r="CC720" i="1" s="1"/>
  <c r="CH720" i="1"/>
  <c r="AR704" i="1"/>
  <c r="CN704" i="1" s="1"/>
  <c r="CH704" i="1"/>
  <c r="AR688" i="1"/>
  <c r="CC688" i="1" s="1"/>
  <c r="CH688" i="1"/>
  <c r="AR672" i="1"/>
  <c r="CN672" i="1" s="1"/>
  <c r="CH672" i="1"/>
  <c r="AR656" i="1"/>
  <c r="CN656" i="1" s="1"/>
  <c r="CH656" i="1"/>
  <c r="AR640" i="1"/>
  <c r="CN640" i="1" s="1"/>
  <c r="CH640" i="1"/>
  <c r="AR624" i="1"/>
  <c r="CN624" i="1" s="1"/>
  <c r="CH624" i="1"/>
  <c r="AR608" i="1"/>
  <c r="CN608" i="1" s="1"/>
  <c r="CH608" i="1"/>
  <c r="AR592" i="1"/>
  <c r="CN592" i="1" s="1"/>
  <c r="CH592" i="1"/>
  <c r="AR576" i="1"/>
  <c r="CN576" i="1" s="1"/>
  <c r="CH576" i="1"/>
  <c r="AR557" i="1"/>
  <c r="CC557" i="1" s="1"/>
  <c r="CH557" i="1"/>
  <c r="AR536" i="1"/>
  <c r="CN536" i="1" s="1"/>
  <c r="CH536" i="1"/>
  <c r="AR514" i="1"/>
  <c r="CN514" i="1" s="1"/>
  <c r="CH514" i="1"/>
  <c r="AR493" i="1"/>
  <c r="CN493" i="1" s="1"/>
  <c r="CH493" i="1"/>
  <c r="AR472" i="1"/>
  <c r="CN472" i="1" s="1"/>
  <c r="CH472" i="1"/>
  <c r="AR450" i="1"/>
  <c r="CN450" i="1" s="1"/>
  <c r="CH450" i="1"/>
  <c r="AR429" i="1"/>
  <c r="CN429" i="1" s="1"/>
  <c r="CH429" i="1"/>
  <c r="AR408" i="1"/>
  <c r="CN408" i="1" s="1"/>
  <c r="CH408" i="1"/>
  <c r="AR351" i="1"/>
  <c r="CN351" i="1" s="1"/>
  <c r="CH351" i="1"/>
  <c r="AR266" i="1"/>
  <c r="CN266" i="1" s="1"/>
  <c r="CH266" i="1"/>
  <c r="AR62" i="1"/>
  <c r="CI62" i="1" s="1"/>
  <c r="CK62" i="1" s="1"/>
  <c r="CH62" i="1"/>
  <c r="AR555" i="1"/>
  <c r="CI555" i="1" s="1"/>
  <c r="CK555" i="1" s="1"/>
  <c r="CH555" i="1"/>
  <c r="AR539" i="1"/>
  <c r="CN539" i="1" s="1"/>
  <c r="CH539" i="1"/>
  <c r="AR523" i="1"/>
  <c r="CI523" i="1" s="1"/>
  <c r="CK523" i="1" s="1"/>
  <c r="CH523" i="1"/>
  <c r="AR507" i="1"/>
  <c r="CN507" i="1" s="1"/>
  <c r="CH507" i="1"/>
  <c r="AR491" i="1"/>
  <c r="CN491" i="1" s="1"/>
  <c r="CH491" i="1"/>
  <c r="AR475" i="1"/>
  <c r="CN475" i="1" s="1"/>
  <c r="CH475" i="1"/>
  <c r="AR459" i="1"/>
  <c r="CC459" i="1" s="1"/>
  <c r="CH459" i="1"/>
  <c r="AR443" i="1"/>
  <c r="CN443" i="1" s="1"/>
  <c r="CH443" i="1"/>
  <c r="AR427" i="1"/>
  <c r="CN427" i="1" s="1"/>
  <c r="CH427" i="1"/>
  <c r="AR411" i="1"/>
  <c r="CN411" i="1" s="1"/>
  <c r="CH411" i="1"/>
  <c r="AR395" i="1"/>
  <c r="CN395" i="1" s="1"/>
  <c r="CH395" i="1"/>
  <c r="AR377" i="1"/>
  <c r="CN377" i="1" s="1"/>
  <c r="CH377" i="1"/>
  <c r="AR355" i="1"/>
  <c r="CN355" i="1" s="1"/>
  <c r="CH355" i="1"/>
  <c r="AR334" i="1"/>
  <c r="CI334" i="1" s="1"/>
  <c r="CK334" i="1" s="1"/>
  <c r="CH334" i="1"/>
  <c r="AR313" i="1"/>
  <c r="CN313" i="1" s="1"/>
  <c r="CH313" i="1"/>
  <c r="AR291" i="1"/>
  <c r="CN291" i="1" s="1"/>
  <c r="CH291" i="1"/>
  <c r="AR270" i="1"/>
  <c r="CJ270" i="1" s="1"/>
  <c r="CM270" i="1" s="1"/>
  <c r="CH270" i="1"/>
  <c r="AR249" i="1"/>
  <c r="CN249" i="1" s="1"/>
  <c r="CH249" i="1"/>
  <c r="AR202" i="1"/>
  <c r="CC202" i="1" s="1"/>
  <c r="CH202" i="1"/>
  <c r="AR138" i="1"/>
  <c r="CC138" i="1" s="1"/>
  <c r="CH138" i="1"/>
  <c r="AR74" i="1"/>
  <c r="CN74" i="1" s="1"/>
  <c r="CH74" i="1"/>
  <c r="AR390" i="1"/>
  <c r="CN390" i="1" s="1"/>
  <c r="CH390" i="1"/>
  <c r="AR370" i="1"/>
  <c r="CN370" i="1" s="1"/>
  <c r="CH370" i="1"/>
  <c r="AR349" i="1"/>
  <c r="CN349" i="1" s="1"/>
  <c r="CH349" i="1"/>
  <c r="AR327" i="1"/>
  <c r="CN327" i="1" s="1"/>
  <c r="CH327" i="1"/>
  <c r="AR306" i="1"/>
  <c r="CN306" i="1" s="1"/>
  <c r="CH306" i="1"/>
  <c r="AR285" i="1"/>
  <c r="CN285" i="1" s="1"/>
  <c r="CH285" i="1"/>
  <c r="AR263" i="1"/>
  <c r="CI263" i="1" s="1"/>
  <c r="CK263" i="1" s="1"/>
  <c r="CH263" i="1"/>
  <c r="AR242" i="1"/>
  <c r="CN242" i="1" s="1"/>
  <c r="CH242" i="1"/>
  <c r="AR182" i="1"/>
  <c r="CN182" i="1" s="1"/>
  <c r="CH182" i="1"/>
  <c r="AR118" i="1"/>
  <c r="CC118" i="1" s="1"/>
  <c r="CH118" i="1"/>
  <c r="CH54" i="1"/>
  <c r="AR385" i="1"/>
  <c r="CN385" i="1" s="1"/>
  <c r="CH385" i="1"/>
  <c r="AR363" i="1"/>
  <c r="CN363" i="1" s="1"/>
  <c r="CH363" i="1"/>
  <c r="AR342" i="1"/>
  <c r="CN342" i="1" s="1"/>
  <c r="CJ342" i="1"/>
  <c r="CM342" i="1" s="1"/>
  <c r="CH342" i="1"/>
  <c r="AR321" i="1"/>
  <c r="CI321" i="1" s="1"/>
  <c r="CK321" i="1" s="1"/>
  <c r="CH321" i="1"/>
  <c r="AR299" i="1"/>
  <c r="CN299" i="1" s="1"/>
  <c r="CH299" i="1"/>
  <c r="AR278" i="1"/>
  <c r="CC278" i="1" s="1"/>
  <c r="CH278" i="1"/>
  <c r="AR257" i="1"/>
  <c r="CI257" i="1" s="1"/>
  <c r="CK257" i="1" s="1"/>
  <c r="CH257" i="1"/>
  <c r="AR226" i="1"/>
  <c r="CN226" i="1" s="1"/>
  <c r="CH226" i="1"/>
  <c r="AR162" i="1"/>
  <c r="CJ162" i="1" s="1"/>
  <c r="CM162" i="1" s="1"/>
  <c r="CH162" i="1"/>
  <c r="AR98" i="1"/>
  <c r="CN98" i="1" s="1"/>
  <c r="CH98" i="1"/>
  <c r="AR239" i="1"/>
  <c r="CN239" i="1" s="1"/>
  <c r="CH239" i="1"/>
  <c r="AR223" i="1"/>
  <c r="CC223" i="1" s="1"/>
  <c r="CH223" i="1"/>
  <c r="AR207" i="1"/>
  <c r="CN207" i="1" s="1"/>
  <c r="CH207" i="1"/>
  <c r="AR191" i="1"/>
  <c r="CI191" i="1" s="1"/>
  <c r="CK191" i="1" s="1"/>
  <c r="CH191" i="1"/>
  <c r="AR175" i="1"/>
  <c r="CI175" i="1" s="1"/>
  <c r="CK175" i="1" s="1"/>
  <c r="CH175" i="1"/>
  <c r="AR159" i="1"/>
  <c r="CC159" i="1" s="1"/>
  <c r="CH159" i="1"/>
  <c r="AR143" i="1"/>
  <c r="CC143" i="1" s="1"/>
  <c r="CH143" i="1"/>
  <c r="AR127" i="1"/>
  <c r="CN127" i="1" s="1"/>
  <c r="CH127" i="1"/>
  <c r="AR111" i="1"/>
  <c r="CC111" i="1" s="1"/>
  <c r="CH111" i="1"/>
  <c r="AR95" i="1"/>
  <c r="CN95" i="1" s="1"/>
  <c r="CH95" i="1"/>
  <c r="AR79" i="1"/>
  <c r="CN79" i="1" s="1"/>
  <c r="CH79" i="1"/>
  <c r="AR63" i="1"/>
  <c r="CN63" i="1" s="1"/>
  <c r="CH63" i="1"/>
  <c r="AR237" i="1"/>
  <c r="CN237" i="1" s="1"/>
  <c r="CH237" i="1"/>
  <c r="AR221" i="1"/>
  <c r="CC221" i="1" s="1"/>
  <c r="CH221" i="1"/>
  <c r="AR205" i="1"/>
  <c r="CJ205" i="1" s="1"/>
  <c r="CM205" i="1" s="1"/>
  <c r="CH205" i="1"/>
  <c r="AR189" i="1"/>
  <c r="CJ189" i="1" s="1"/>
  <c r="CM189" i="1" s="1"/>
  <c r="CH189" i="1"/>
  <c r="AR173" i="1"/>
  <c r="CC173" i="1" s="1"/>
  <c r="CH173" i="1"/>
  <c r="AR157" i="1"/>
  <c r="CJ157" i="1" s="1"/>
  <c r="CM157" i="1" s="1"/>
  <c r="CH157" i="1"/>
  <c r="AR141" i="1"/>
  <c r="CN141" i="1" s="1"/>
  <c r="CH141" i="1"/>
  <c r="AR125" i="1"/>
  <c r="CJ125" i="1" s="1"/>
  <c r="CM125" i="1" s="1"/>
  <c r="CH125" i="1"/>
  <c r="AR109" i="1"/>
  <c r="CJ109" i="1" s="1"/>
  <c r="CM109" i="1" s="1"/>
  <c r="CH109" i="1"/>
  <c r="AR93" i="1"/>
  <c r="CN93" i="1" s="1"/>
  <c r="CH93" i="1"/>
  <c r="AR77" i="1"/>
  <c r="CN77" i="1" s="1"/>
  <c r="CH77" i="1"/>
  <c r="CH61" i="1"/>
  <c r="AR384" i="1"/>
  <c r="CN384" i="1" s="1"/>
  <c r="CH384" i="1"/>
  <c r="AR368" i="1"/>
  <c r="CN368" i="1" s="1"/>
  <c r="CH368" i="1"/>
  <c r="CJ368" i="1"/>
  <c r="CM368" i="1" s="1"/>
  <c r="AR352" i="1"/>
  <c r="CN352" i="1" s="1"/>
  <c r="CH352" i="1"/>
  <c r="AR336" i="1"/>
  <c r="CC336" i="1" s="1"/>
  <c r="CH336" i="1"/>
  <c r="AR320" i="1"/>
  <c r="CN320" i="1" s="1"/>
  <c r="CH320" i="1"/>
  <c r="AR304" i="1"/>
  <c r="CN304" i="1" s="1"/>
  <c r="CH304" i="1"/>
  <c r="AR288" i="1"/>
  <c r="CC288" i="1" s="1"/>
  <c r="CH288" i="1"/>
  <c r="AR272" i="1"/>
  <c r="CC272" i="1" s="1"/>
  <c r="CH272" i="1"/>
  <c r="AR256" i="1"/>
  <c r="CC256" i="1" s="1"/>
  <c r="CH256" i="1"/>
  <c r="AR240" i="1"/>
  <c r="CN240" i="1" s="1"/>
  <c r="CH240" i="1"/>
  <c r="AR224" i="1"/>
  <c r="CC224" i="1" s="1"/>
  <c r="CH224" i="1"/>
  <c r="AR208" i="1"/>
  <c r="CN208" i="1" s="1"/>
  <c r="CH208" i="1"/>
  <c r="AR192" i="1"/>
  <c r="CJ192" i="1" s="1"/>
  <c r="CM192" i="1" s="1"/>
  <c r="CH192" i="1"/>
  <c r="AR176" i="1"/>
  <c r="CJ176" i="1" s="1"/>
  <c r="CM176" i="1" s="1"/>
  <c r="CH176" i="1"/>
  <c r="AR160" i="1"/>
  <c r="CN160" i="1" s="1"/>
  <c r="CH160" i="1"/>
  <c r="AR144" i="1"/>
  <c r="CN144" i="1" s="1"/>
  <c r="CH144" i="1"/>
  <c r="AR128" i="1"/>
  <c r="CJ128" i="1" s="1"/>
  <c r="CM128" i="1" s="1"/>
  <c r="CH128" i="1"/>
  <c r="AR112" i="1"/>
  <c r="CJ112" i="1" s="1"/>
  <c r="CM112" i="1" s="1"/>
  <c r="CH112" i="1"/>
  <c r="AR96" i="1"/>
  <c r="CN96" i="1" s="1"/>
  <c r="CH96" i="1"/>
  <c r="AR80" i="1"/>
  <c r="CN80" i="1" s="1"/>
  <c r="CH80" i="1"/>
  <c r="CH64" i="1"/>
  <c r="CH48" i="1"/>
  <c r="CH32" i="1"/>
  <c r="BB32" i="1"/>
  <c r="BD32" i="1" s="1"/>
  <c r="BC32" i="1"/>
  <c r="AR1013" i="1"/>
  <c r="CC1013" i="1" s="1"/>
  <c r="CH1013" i="1"/>
  <c r="AR997" i="1"/>
  <c r="CN997" i="1" s="1"/>
  <c r="CH997" i="1"/>
  <c r="AR981" i="1"/>
  <c r="CC981" i="1" s="1"/>
  <c r="CH981" i="1"/>
  <c r="AR964" i="1"/>
  <c r="CI964" i="1" s="1"/>
  <c r="CK964" i="1" s="1"/>
  <c r="CH964" i="1"/>
  <c r="AR943" i="1"/>
  <c r="CC943" i="1" s="1"/>
  <c r="CH943" i="1"/>
  <c r="AR921" i="1"/>
  <c r="CJ921" i="1" s="1"/>
  <c r="CM921" i="1" s="1"/>
  <c r="CH921" i="1"/>
  <c r="AR900" i="1"/>
  <c r="CN900" i="1" s="1"/>
  <c r="CH900" i="1"/>
  <c r="AR879" i="1"/>
  <c r="CN879" i="1" s="1"/>
  <c r="CH879" i="1"/>
  <c r="AR857" i="1"/>
  <c r="CC857" i="1" s="1"/>
  <c r="CH857" i="1"/>
  <c r="AR836" i="1"/>
  <c r="CN836" i="1" s="1"/>
  <c r="CH836" i="1"/>
  <c r="AR815" i="1"/>
  <c r="CN815" i="1" s="1"/>
  <c r="CH815" i="1"/>
  <c r="AR793" i="1"/>
  <c r="CN793" i="1" s="1"/>
  <c r="CH793" i="1"/>
  <c r="AR772" i="1"/>
  <c r="CN772" i="1" s="1"/>
  <c r="CH772" i="1"/>
  <c r="AR751" i="1"/>
  <c r="CN751" i="1" s="1"/>
  <c r="CH751" i="1"/>
  <c r="AR703" i="1"/>
  <c r="CN703" i="1" s="1"/>
  <c r="CH703" i="1"/>
  <c r="AR639" i="1"/>
  <c r="CC639" i="1" s="1"/>
  <c r="CH639" i="1"/>
  <c r="AR575" i="1"/>
  <c r="CN575" i="1" s="1"/>
  <c r="CH575" i="1"/>
  <c r="AR492" i="1"/>
  <c r="CN492" i="1" s="1"/>
  <c r="CH492" i="1"/>
  <c r="AR406" i="1"/>
  <c r="CN406" i="1" s="1"/>
  <c r="CH406" i="1"/>
  <c r="BB25" i="1"/>
  <c r="BD25" i="1" s="1"/>
  <c r="BC25" i="1"/>
  <c r="CH25" i="1"/>
  <c r="AS25" i="1"/>
  <c r="AZ25" i="1"/>
  <c r="BE17" i="1"/>
  <c r="BI17" i="1"/>
  <c r="BB17" i="1"/>
  <c r="BD17" i="1" s="1"/>
  <c r="BF17" i="1"/>
  <c r="BJ17" i="1"/>
  <c r="BC17" i="1"/>
  <c r="BG17" i="1"/>
  <c r="AZ17" i="1"/>
  <c r="BH17" i="1"/>
  <c r="CH17" i="1"/>
  <c r="BC29" i="1"/>
  <c r="BG29" i="1"/>
  <c r="CH29" i="1"/>
  <c r="AZ29" i="1"/>
  <c r="BH29" i="1"/>
  <c r="BE29" i="1"/>
  <c r="BI29" i="1"/>
  <c r="BU29" i="1" s="1"/>
  <c r="CA29" i="1" s="1"/>
  <c r="BB29" i="1"/>
  <c r="BD29" i="1" s="1"/>
  <c r="BF29" i="1"/>
  <c r="BJ29" i="1"/>
  <c r="AZ28" i="1"/>
  <c r="BB28" i="1"/>
  <c r="BD28" i="1" s="1"/>
  <c r="BC28" i="1"/>
  <c r="CH28" i="1"/>
  <c r="CR322" i="1"/>
  <c r="CR747" i="1"/>
  <c r="BX744" i="1"/>
  <c r="CB741" i="1"/>
  <c r="BX741" i="1"/>
  <c r="CB720" i="1"/>
  <c r="BX708" i="1"/>
  <c r="BY705" i="1"/>
  <c r="CA704" i="1"/>
  <c r="CR702" i="1"/>
  <c r="BX700" i="1"/>
  <c r="CB700" i="1"/>
  <c r="BW698" i="1"/>
  <c r="CA698" i="1"/>
  <c r="BZ697" i="1"/>
  <c r="BX696" i="1"/>
  <c r="BZ681" i="1"/>
  <c r="CA662" i="1"/>
  <c r="BW662" i="1"/>
  <c r="CA658" i="1"/>
  <c r="BW658" i="1"/>
  <c r="BY656" i="1"/>
  <c r="CR868" i="1"/>
  <c r="BY853" i="1"/>
  <c r="BY851" i="1"/>
  <c r="CB811" i="1"/>
  <c r="BX811" i="1"/>
  <c r="BW810" i="1"/>
  <c r="CA810" i="1"/>
  <c r="CB797" i="1"/>
  <c r="BX797" i="1"/>
  <c r="BW796" i="1"/>
  <c r="CA796" i="1"/>
  <c r="BY795" i="1"/>
  <c r="BW794" i="1"/>
  <c r="CA794" i="1"/>
  <c r="CB793" i="1"/>
  <c r="BX793" i="1"/>
  <c r="BW789" i="1"/>
  <c r="BW788" i="1"/>
  <c r="CA788" i="1"/>
  <c r="BY787" i="1"/>
  <c r="BY786" i="1"/>
  <c r="BY785" i="1"/>
  <c r="CR784" i="1"/>
  <c r="BX548" i="1"/>
  <c r="BW543" i="1"/>
  <c r="BX539" i="1"/>
  <c r="BX538" i="1"/>
  <c r="BW526" i="1"/>
  <c r="BZ523" i="1"/>
  <c r="BX522" i="1"/>
  <c r="CB522" i="1"/>
  <c r="BX518" i="1"/>
  <c r="CB518" i="1"/>
  <c r="BZ513" i="1"/>
  <c r="CB512" i="1"/>
  <c r="BX512" i="1"/>
  <c r="BZ511" i="1"/>
  <c r="BX510" i="1"/>
  <c r="BZ509" i="1"/>
  <c r="BX506" i="1"/>
  <c r="BW505" i="1"/>
  <c r="CA505" i="1"/>
  <c r="BW504" i="1"/>
  <c r="CA504" i="1"/>
  <c r="BW852" i="1"/>
  <c r="CA852" i="1"/>
  <c r="BY847" i="1"/>
  <c r="CR976" i="1"/>
  <c r="BZ972" i="1"/>
  <c r="CR962" i="1"/>
  <c r="BZ960" i="1"/>
  <c r="CR958" i="1"/>
  <c r="BX957" i="1"/>
  <c r="CB957" i="1"/>
  <c r="CR946" i="1"/>
  <c r="BY944" i="1"/>
  <c r="CB943" i="1"/>
  <c r="CR942" i="1"/>
  <c r="BY938" i="1"/>
  <c r="CR930" i="1"/>
  <c r="BZ927" i="1"/>
  <c r="BZ926" i="1"/>
  <c r="BZ924" i="1"/>
  <c r="BW923" i="1"/>
  <c r="CB921" i="1"/>
  <c r="CR916" i="1"/>
  <c r="BZ912" i="1"/>
  <c r="CR910" i="1"/>
  <c r="BX907" i="1"/>
  <c r="BX899" i="1"/>
  <c r="BZ898" i="1"/>
  <c r="BZ897" i="1"/>
  <c r="BZ896" i="1"/>
  <c r="BX895" i="1"/>
  <c r="CB895" i="1"/>
  <c r="CR894" i="1"/>
  <c r="CR884" i="1"/>
  <c r="BY882" i="1"/>
  <c r="BX879" i="1"/>
  <c r="BX878" i="1"/>
  <c r="BX871" i="1"/>
  <c r="BY870" i="1"/>
  <c r="BZ862" i="1"/>
  <c r="BX861" i="1"/>
  <c r="CB861" i="1"/>
  <c r="BW860" i="1"/>
  <c r="CA860" i="1"/>
  <c r="BW859" i="1"/>
  <c r="BX855" i="1"/>
  <c r="BY854" i="1"/>
  <c r="CR830" i="1"/>
  <c r="BX821" i="1"/>
  <c r="CB821" i="1"/>
  <c r="BZ819" i="1"/>
  <c r="BX817" i="1"/>
  <c r="CB817" i="1"/>
  <c r="CR814" i="1"/>
  <c r="CR800" i="1"/>
  <c r="CR762" i="1"/>
  <c r="CB753" i="1"/>
  <c r="CB598" i="1"/>
  <c r="BX598" i="1"/>
  <c r="BY574" i="1"/>
  <c r="BZ573" i="1"/>
  <c r="CA561" i="1"/>
  <c r="BZ539" i="1"/>
  <c r="BW459" i="1"/>
  <c r="BY458" i="1"/>
  <c r="BX457" i="1"/>
  <c r="BW453" i="1"/>
  <c r="CA453" i="1"/>
  <c r="BW452" i="1"/>
  <c r="BW451" i="1"/>
  <c r="CA451" i="1"/>
  <c r="BY450" i="1"/>
  <c r="BW449" i="1"/>
  <c r="CA449" i="1"/>
  <c r="BW375" i="1"/>
  <c r="BW357" i="1"/>
  <c r="CA357" i="1"/>
  <c r="BW356" i="1"/>
  <c r="BW353" i="1"/>
  <c r="CA353" i="1"/>
  <c r="BY352" i="1"/>
  <c r="BX349" i="1"/>
  <c r="CB349" i="1"/>
  <c r="BX348" i="1"/>
  <c r="BW345" i="1"/>
  <c r="CA345" i="1"/>
  <c r="BW327" i="1"/>
  <c r="CA327" i="1"/>
  <c r="CB492" i="1"/>
  <c r="BX490" i="1"/>
  <c r="BZ485" i="1"/>
  <c r="CB484" i="1"/>
  <c r="BZ479" i="1"/>
  <c r="CB474" i="1"/>
  <c r="BZ472" i="1"/>
  <c r="BX425" i="1"/>
  <c r="BZ421" i="1"/>
  <c r="BX418" i="1"/>
  <c r="CB390" i="1"/>
  <c r="CB386" i="1"/>
  <c r="BX382" i="1"/>
  <c r="BX378" i="1"/>
  <c r="CB374" i="1"/>
  <c r="BX280" i="1"/>
  <c r="BX258" i="1"/>
  <c r="CB258" i="1"/>
  <c r="BY257" i="1"/>
  <c r="CB250" i="1"/>
  <c r="CB248" i="1"/>
  <c r="CB244" i="1"/>
  <c r="BY210" i="1"/>
  <c r="BX500" i="1"/>
  <c r="CB500" i="1"/>
  <c r="BZ499" i="1"/>
  <c r="BX498" i="1"/>
  <c r="BZ494" i="1"/>
  <c r="BW493" i="1"/>
  <c r="CA493" i="1"/>
  <c r="BX492" i="1"/>
  <c r="BZ491" i="1"/>
  <c r="BX486" i="1"/>
  <c r="BX484" i="1"/>
  <c r="BZ483" i="1"/>
  <c r="BX478" i="1"/>
  <c r="BX475" i="1"/>
  <c r="BX474" i="1"/>
  <c r="BZ473" i="1"/>
  <c r="BX420" i="1"/>
  <c r="BZ419" i="1"/>
  <c r="CB418" i="1"/>
  <c r="BX390" i="1"/>
  <c r="BZ387" i="1"/>
  <c r="BX386" i="1"/>
  <c r="CB382" i="1"/>
  <c r="BY379" i="1"/>
  <c r="CB378" i="1"/>
  <c r="BX374" i="1"/>
  <c r="BZ279" i="1"/>
  <c r="BX264" i="1"/>
  <c r="CR258" i="1"/>
  <c r="BX256" i="1"/>
  <c r="CB256" i="1"/>
  <c r="BX250" i="1"/>
  <c r="BZ249" i="1"/>
  <c r="BX248" i="1"/>
  <c r="BX244" i="1"/>
  <c r="BY242" i="1"/>
  <c r="BZ212" i="1"/>
  <c r="CR997" i="1"/>
  <c r="BZ977" i="1"/>
  <c r="CR853" i="1"/>
  <c r="CR846" i="1"/>
  <c r="CR841" i="1"/>
  <c r="BX838" i="1"/>
  <c r="BZ812" i="1"/>
  <c r="BZ753" i="1"/>
  <c r="CR578" i="1"/>
  <c r="CR562" i="1"/>
  <c r="BY561" i="1"/>
  <c r="CR434" i="1"/>
  <c r="BZ373" i="1"/>
  <c r="CB370" i="1"/>
  <c r="BZ369" i="1"/>
  <c r="CB368" i="1"/>
  <c r="BZ365" i="1"/>
  <c r="CA361" i="1"/>
  <c r="CB360" i="1"/>
  <c r="BZ357" i="1"/>
  <c r="BZ356" i="1"/>
  <c r="BZ353" i="1"/>
  <c r="BX352" i="1"/>
  <c r="CB352" i="1"/>
  <c r="BW349" i="1"/>
  <c r="CA349" i="1"/>
  <c r="BW348" i="1"/>
  <c r="CB338" i="1"/>
  <c r="BX338" i="1"/>
  <c r="BZ337" i="1"/>
  <c r="BZ335" i="1"/>
  <c r="CB332" i="1"/>
  <c r="BX332" i="1"/>
  <c r="BZ331" i="1"/>
  <c r="BX330" i="1"/>
  <c r="CB330" i="1"/>
  <c r="BY324" i="1"/>
  <c r="BZ323" i="1"/>
  <c r="BY322" i="1"/>
  <c r="BY321" i="1"/>
  <c r="BY320" i="1"/>
  <c r="BW319" i="1"/>
  <c r="BX315" i="1"/>
  <c r="BW314" i="1"/>
  <c r="BW307" i="1"/>
  <c r="CA306" i="1"/>
  <c r="BW306" i="1"/>
  <c r="BZ242" i="1"/>
  <c r="BW241" i="1"/>
  <c r="CA241" i="1"/>
  <c r="CR235" i="1"/>
  <c r="CA225" i="1"/>
  <c r="BW225" i="1"/>
  <c r="CR280" i="1"/>
  <c r="CR212" i="1"/>
  <c r="BZ97" i="1"/>
  <c r="BY85" i="1"/>
  <c r="AR78" i="1"/>
  <c r="CI78" i="1" s="1"/>
  <c r="CK78" i="1" s="1"/>
  <c r="AR58" i="1"/>
  <c r="CN58" i="1" s="1"/>
  <c r="CR862" i="1"/>
  <c r="CR822" i="1"/>
  <c r="CR773" i="1"/>
  <c r="CR662" i="1"/>
  <c r="CR641" i="1"/>
  <c r="CR574" i="1"/>
  <c r="CR269" i="1"/>
  <c r="AR27" i="1"/>
  <c r="CN27" i="1" s="1"/>
  <c r="CA1018" i="1"/>
  <c r="CA1015" i="1"/>
  <c r="BZ1010" i="1"/>
  <c r="BW994" i="1"/>
  <c r="BW992" i="1"/>
  <c r="CA992" i="1"/>
  <c r="BW991" i="1"/>
  <c r="CR990" i="1"/>
  <c r="BY987" i="1"/>
  <c r="CA986" i="1"/>
  <c r="BY985" i="1"/>
  <c r="BX981" i="1"/>
  <c r="CB973" i="1"/>
  <c r="BX968" i="1"/>
  <c r="CR965" i="1"/>
  <c r="BW964" i="1"/>
  <c r="CB953" i="1"/>
  <c r="CR952" i="1"/>
  <c r="CA948" i="1"/>
  <c r="CB932" i="1"/>
  <c r="CR921" i="1"/>
  <c r="BY917" i="1"/>
  <c r="CA908" i="1"/>
  <c r="BY907" i="1"/>
  <c r="BX904" i="1"/>
  <c r="BX890" i="1"/>
  <c r="BY886" i="1"/>
  <c r="BX868" i="1"/>
  <c r="BY863" i="1"/>
  <c r="BY862" i="1"/>
  <c r="BZ859" i="1"/>
  <c r="CB853" i="1"/>
  <c r="BY838" i="1"/>
  <c r="BY835" i="1"/>
  <c r="CB834" i="1"/>
  <c r="BY833" i="1"/>
  <c r="CA832" i="1"/>
  <c r="CB826" i="1"/>
  <c r="CA824" i="1"/>
  <c r="BZ813" i="1"/>
  <c r="CR810" i="1"/>
  <c r="BY802" i="1"/>
  <c r="CB789" i="1"/>
  <c r="CB788" i="1"/>
  <c r="BZ787" i="1"/>
  <c r="BY780" i="1"/>
  <c r="CA776" i="1"/>
  <c r="BW774" i="1"/>
  <c r="CR740" i="1"/>
  <c r="BZ734" i="1"/>
  <c r="BX729" i="1"/>
  <c r="CB725" i="1"/>
  <c r="BY712" i="1"/>
  <c r="CA690" i="1"/>
  <c r="CA688" i="1"/>
  <c r="BW684" i="1"/>
  <c r="BW676" i="1"/>
  <c r="BZ674" i="1"/>
  <c r="CA668" i="1"/>
  <c r="BW665" i="1"/>
  <c r="BZ590" i="1"/>
  <c r="BX588" i="1"/>
  <c r="BX586" i="1"/>
  <c r="BX582" i="1"/>
  <c r="CR581" i="1"/>
  <c r="BZ580" i="1"/>
  <c r="BZ579" i="1"/>
  <c r="BY578" i="1"/>
  <c r="CR328" i="1"/>
  <c r="CB327" i="1"/>
  <c r="CR926" i="1"/>
  <c r="CR1002" i="1"/>
  <c r="BW1022" i="1"/>
  <c r="BW1018" i="1"/>
  <c r="BW1015" i="1"/>
  <c r="CR1010" i="1"/>
  <c r="BW1008" i="1"/>
  <c r="CA1008" i="1"/>
  <c r="BY1007" i="1"/>
  <c r="BY993" i="1"/>
  <c r="CA991" i="1"/>
  <c r="BW986" i="1"/>
  <c r="BW982" i="1"/>
  <c r="CB981" i="1"/>
  <c r="BX973" i="1"/>
  <c r="BW972" i="1"/>
  <c r="CR970" i="1"/>
  <c r="CB968" i="1"/>
  <c r="CA964" i="1"/>
  <c r="CR953" i="1"/>
  <c r="BX953" i="1"/>
  <c r="CR949" i="1"/>
  <c r="BW948" i="1"/>
  <c r="BZ947" i="1"/>
  <c r="CR937" i="1"/>
  <c r="CR933" i="1"/>
  <c r="BX932" i="1"/>
  <c r="BW908" i="1"/>
  <c r="CB904" i="1"/>
  <c r="BX894" i="1"/>
  <c r="BZ891" i="1"/>
  <c r="CB890" i="1"/>
  <c r="CR888" i="1"/>
  <c r="BZ887" i="1"/>
  <c r="CR869" i="1"/>
  <c r="CB868" i="1"/>
  <c r="BW867" i="1"/>
  <c r="CA867" i="1"/>
  <c r="BW861" i="1"/>
  <c r="CA861" i="1"/>
  <c r="BZ860" i="1"/>
  <c r="BW855" i="1"/>
  <c r="CA855" i="1"/>
  <c r="CB854" i="1"/>
  <c r="BX853" i="1"/>
  <c r="BX839" i="1"/>
  <c r="BX834" i="1"/>
  <c r="BW832" i="1"/>
  <c r="BZ827" i="1"/>
  <c r="BX826" i="1"/>
  <c r="BW824" i="1"/>
  <c r="CA812" i="1"/>
  <c r="BY811" i="1"/>
  <c r="BX810" i="1"/>
  <c r="CB810" i="1"/>
  <c r="BW809" i="1"/>
  <c r="BY803" i="1"/>
  <c r="BZ801" i="1"/>
  <c r="BX789" i="1"/>
  <c r="CR789" i="1"/>
  <c r="BX788" i="1"/>
  <c r="BZ786" i="1"/>
  <c r="BZ785" i="1"/>
  <c r="BW776" i="1"/>
  <c r="BW775" i="1"/>
  <c r="CA775" i="1"/>
  <c r="CA774" i="1"/>
  <c r="CR744" i="1"/>
  <c r="BX737" i="1"/>
  <c r="CR736" i="1"/>
  <c r="BX733" i="1"/>
  <c r="BZ726" i="1"/>
  <c r="BX725" i="1"/>
  <c r="CR714" i="1"/>
  <c r="BW711" i="1"/>
  <c r="CA711" i="1"/>
  <c r="BW692" i="1"/>
  <c r="BW691" i="1"/>
  <c r="BW690" i="1"/>
  <c r="BY689" i="1"/>
  <c r="BW688" i="1"/>
  <c r="BW680" i="1"/>
  <c r="BY673" i="1"/>
  <c r="BY669" i="1"/>
  <c r="BW668" i="1"/>
  <c r="CA665" i="1"/>
  <c r="BW664" i="1"/>
  <c r="BY663" i="1"/>
  <c r="CR597" i="1"/>
  <c r="BZ589" i="1"/>
  <c r="BZ587" i="1"/>
  <c r="CB586" i="1"/>
  <c r="CR586" i="1"/>
  <c r="CB582" i="1"/>
  <c r="BX327" i="1"/>
  <c r="BW1023" i="1"/>
  <c r="BZ1022" i="1"/>
  <c r="CB1019" i="1"/>
  <c r="BX1019" i="1"/>
  <c r="BZ1015" i="1"/>
  <c r="BX1011" i="1"/>
  <c r="CR1006" i="1"/>
  <c r="BX1001" i="1"/>
  <c r="CB1001" i="1"/>
  <c r="BX995" i="1"/>
  <c r="CR994" i="1"/>
  <c r="BZ994" i="1"/>
  <c r="CB993" i="1"/>
  <c r="BX993" i="1"/>
  <c r="BZ992" i="1"/>
  <c r="BZ991" i="1"/>
  <c r="CR978" i="1"/>
  <c r="CA973" i="1"/>
  <c r="BW973" i="1"/>
  <c r="CA972" i="1"/>
  <c r="BY969" i="1"/>
  <c r="BW968" i="1"/>
  <c r="CA968" i="1"/>
  <c r="BW953" i="1"/>
  <c r="BX939" i="1"/>
  <c r="BZ938" i="1"/>
  <c r="BY937" i="1"/>
  <c r="BW926" i="1"/>
  <c r="BW925" i="1"/>
  <c r="CA925" i="1"/>
  <c r="BW924" i="1"/>
  <c r="CA924" i="1"/>
  <c r="BX923" i="1"/>
  <c r="CR461" i="1"/>
  <c r="BZ460" i="1"/>
  <c r="BZ459" i="1"/>
  <c r="BX458" i="1"/>
  <c r="CB458" i="1"/>
  <c r="CR439" i="1"/>
  <c r="BW437" i="1"/>
  <c r="CA437" i="1"/>
  <c r="BX436" i="1"/>
  <c r="CB436" i="1"/>
  <c r="BY434" i="1"/>
  <c r="CA433" i="1"/>
  <c r="BW433" i="1"/>
  <c r="CR430" i="1"/>
  <c r="BW429" i="1"/>
  <c r="CA429" i="1"/>
  <c r="CR407" i="1"/>
  <c r="BX267" i="1"/>
  <c r="BZ266" i="1"/>
  <c r="BX241" i="1"/>
  <c r="CB241" i="1"/>
  <c r="BX236" i="1"/>
  <c r="BZ234" i="1"/>
  <c r="BY233" i="1"/>
  <c r="BW232" i="1"/>
  <c r="CA232" i="1"/>
  <c r="BW228" i="1"/>
  <c r="CA228" i="1"/>
  <c r="BW226" i="1"/>
  <c r="CA226" i="1"/>
  <c r="BW220" i="1"/>
  <c r="CA220" i="1"/>
  <c r="BY218" i="1"/>
  <c r="CB217" i="1"/>
  <c r="BW216" i="1"/>
  <c r="CA216" i="1"/>
  <c r="AR59" i="1"/>
  <c r="CN59" i="1" s="1"/>
  <c r="AR60" i="1"/>
  <c r="CN60" i="1" s="1"/>
  <c r="AR28" i="1"/>
  <c r="CN28" i="1" s="1"/>
  <c r="CH12" i="1"/>
  <c r="AR12" i="1"/>
  <c r="CR127" i="1"/>
  <c r="CH13" i="1"/>
  <c r="AR13" i="1"/>
  <c r="AR29" i="1"/>
  <c r="CI29" i="1" s="1"/>
  <c r="CK29" i="1" s="1"/>
  <c r="AR22" i="1"/>
  <c r="CN22" i="1" s="1"/>
  <c r="AR90" i="1"/>
  <c r="CN90" i="1" s="1"/>
  <c r="AR70" i="1"/>
  <c r="CN70" i="1" s="1"/>
  <c r="AR50" i="1"/>
  <c r="CN50" i="1" s="1"/>
  <c r="AR83" i="1"/>
  <c r="CN83" i="1" s="1"/>
  <c r="AR67" i="1"/>
  <c r="CN67" i="1" s="1"/>
  <c r="AR51" i="1"/>
  <c r="CN51" i="1" s="1"/>
  <c r="AR81" i="1"/>
  <c r="CN81" i="1" s="1"/>
  <c r="AR65" i="1"/>
  <c r="CN65" i="1" s="1"/>
  <c r="AR49" i="1"/>
  <c r="CN49" i="1" s="1"/>
  <c r="BW922" i="1"/>
  <c r="CA922" i="1"/>
  <c r="BX921" i="1"/>
  <c r="BY921" i="1"/>
  <c r="BW912" i="1"/>
  <c r="CA912" i="1"/>
  <c r="BZ908" i="1"/>
  <c r="BY906" i="1"/>
  <c r="BY899" i="1"/>
  <c r="BW898" i="1"/>
  <c r="CA897" i="1"/>
  <c r="BW897" i="1"/>
  <c r="CA896" i="1"/>
  <c r="BW896" i="1"/>
  <c r="BY895" i="1"/>
  <c r="BW894" i="1"/>
  <c r="CA892" i="1"/>
  <c r="BW892" i="1"/>
  <c r="BY891" i="1"/>
  <c r="BW890" i="1"/>
  <c r="CA890" i="1"/>
  <c r="BX886" i="1"/>
  <c r="CB886" i="1"/>
  <c r="BY878" i="1"/>
  <c r="CR877" i="1"/>
  <c r="CA877" i="1"/>
  <c r="BW877" i="1"/>
  <c r="BZ876" i="1"/>
  <c r="BY875" i="1"/>
  <c r="BY869" i="1"/>
  <c r="BW868" i="1"/>
  <c r="CA868" i="1"/>
  <c r="BZ867" i="1"/>
  <c r="CB863" i="1"/>
  <c r="BX863" i="1"/>
  <c r="BX854" i="1"/>
  <c r="BY846" i="1"/>
  <c r="BW845" i="1"/>
  <c r="CA845" i="1"/>
  <c r="BW843" i="1"/>
  <c r="CA839" i="1"/>
  <c r="BW839" i="1"/>
  <c r="CB838" i="1"/>
  <c r="BX835" i="1"/>
  <c r="BW834" i="1"/>
  <c r="BX833" i="1"/>
  <c r="CB833" i="1"/>
  <c r="CR798" i="1"/>
  <c r="BX768" i="1"/>
  <c r="BW766" i="1"/>
  <c r="CA766" i="1"/>
  <c r="BZ765" i="1"/>
  <c r="CR660" i="1"/>
  <c r="BX657" i="1"/>
  <c r="CB657" i="1"/>
  <c r="BZ656" i="1"/>
  <c r="BX655" i="1"/>
  <c r="CB655" i="1"/>
  <c r="BW651" i="1"/>
  <c r="BZ650" i="1"/>
  <c r="CB649" i="1"/>
  <c r="BX649" i="1"/>
  <c r="BY648" i="1"/>
  <c r="BX647" i="1"/>
  <c r="CB647" i="1"/>
  <c r="BZ642" i="1"/>
  <c r="BY619" i="1"/>
  <c r="BW618" i="1"/>
  <c r="CA618" i="1"/>
  <c r="BY614" i="1"/>
  <c r="BY605" i="1"/>
  <c r="BW604" i="1"/>
  <c r="CR604" i="1"/>
  <c r="CA604" i="1"/>
  <c r="BY603" i="1"/>
  <c r="CA602" i="1"/>
  <c r="BW602" i="1"/>
  <c r="CB574" i="1"/>
  <c r="BW562" i="1"/>
  <c r="BY560" i="1"/>
  <c r="CR542" i="1"/>
  <c r="BW542" i="1"/>
  <c r="BY538" i="1"/>
  <c r="CA535" i="1"/>
  <c r="BW535" i="1"/>
  <c r="BY534" i="1"/>
  <c r="BY530" i="1"/>
  <c r="BW513" i="1"/>
  <c r="CA513" i="1"/>
  <c r="BW511" i="1"/>
  <c r="CA511" i="1"/>
  <c r="BY510" i="1"/>
  <c r="BW509" i="1"/>
  <c r="CA509" i="1"/>
  <c r="BY506" i="1"/>
  <c r="BX505" i="1"/>
  <c r="CB505" i="1"/>
  <c r="CB504" i="1"/>
  <c r="BX504" i="1"/>
  <c r="BW499" i="1"/>
  <c r="CA499" i="1"/>
  <c r="BY498" i="1"/>
  <c r="BW494" i="1"/>
  <c r="BX493" i="1"/>
  <c r="CB493" i="1"/>
  <c r="BW491" i="1"/>
  <c r="CA491" i="1"/>
  <c r="BY490" i="1"/>
  <c r="BY486" i="1"/>
  <c r="BW485" i="1"/>
  <c r="CA485" i="1"/>
  <c r="BW483" i="1"/>
  <c r="CA483" i="1"/>
  <c r="BW479" i="1"/>
  <c r="CA479" i="1"/>
  <c r="BY478" i="1"/>
  <c r="BY475" i="1"/>
  <c r="BW473" i="1"/>
  <c r="CA473" i="1"/>
  <c r="BW472" i="1"/>
  <c r="BY471" i="1"/>
  <c r="BW467" i="1"/>
  <c r="CA467" i="1"/>
  <c r="CR425" i="1"/>
  <c r="CR414" i="1"/>
  <c r="BZ412" i="1"/>
  <c r="BX411" i="1"/>
  <c r="CB411" i="1"/>
  <c r="BZ410" i="1"/>
  <c r="BX409" i="1"/>
  <c r="BY408" i="1"/>
  <c r="CA407" i="1"/>
  <c r="BW407" i="1"/>
  <c r="BW404" i="1"/>
  <c r="BW403" i="1"/>
  <c r="BW396" i="1"/>
  <c r="BY395" i="1"/>
  <c r="BY391" i="1"/>
  <c r="CA390" i="1"/>
  <c r="BW390" i="1"/>
  <c r="BY387" i="1"/>
  <c r="CA386" i="1"/>
  <c r="BW386" i="1"/>
  <c r="BY383" i="1"/>
  <c r="CA382" i="1"/>
  <c r="BW382" i="1"/>
  <c r="BX379" i="1"/>
  <c r="CB379" i="1"/>
  <c r="BW378" i="1"/>
  <c r="CA378" i="1"/>
  <c r="BW374" i="1"/>
  <c r="CA374" i="1"/>
  <c r="BW370" i="1"/>
  <c r="CA370" i="1"/>
  <c r="BY369" i="1"/>
  <c r="BW368" i="1"/>
  <c r="CA368" i="1"/>
  <c r="BW364" i="1"/>
  <c r="BW360" i="1"/>
  <c r="CA360" i="1"/>
  <c r="BW344" i="1"/>
  <c r="CA344" i="1"/>
  <c r="BZ341" i="1"/>
  <c r="BW340" i="1"/>
  <c r="CA340" i="1"/>
  <c r="CA338" i="1"/>
  <c r="BW338" i="1"/>
  <c r="BY337" i="1"/>
  <c r="BY335" i="1"/>
  <c r="CA332" i="1"/>
  <c r="BW332" i="1"/>
  <c r="BY331" i="1"/>
  <c r="BW330" i="1"/>
  <c r="CA330" i="1"/>
  <c r="CR301" i="1"/>
  <c r="CR285" i="1"/>
  <c r="BY280" i="1"/>
  <c r="BW279" i="1"/>
  <c r="CA279" i="1"/>
  <c r="BY278" i="1"/>
  <c r="BW271" i="1"/>
  <c r="CA271" i="1"/>
  <c r="BX209" i="1"/>
  <c r="CB209" i="1"/>
  <c r="CB208" i="1"/>
  <c r="BX208" i="1"/>
  <c r="BX205" i="1"/>
  <c r="CB205" i="1"/>
  <c r="BX201" i="1"/>
  <c r="CB201" i="1"/>
  <c r="BX197" i="1"/>
  <c r="CB197" i="1"/>
  <c r="BX194" i="1"/>
  <c r="CB194" i="1"/>
  <c r="BX189" i="1"/>
  <c r="CB189" i="1"/>
  <c r="AR30" i="1"/>
  <c r="CN30" i="1" s="1"/>
  <c r="AR46" i="1"/>
  <c r="CN46" i="1" s="1"/>
  <c r="BZ818" i="1"/>
  <c r="BW817" i="1"/>
  <c r="CA817" i="1"/>
  <c r="BX805" i="1"/>
  <c r="CA804" i="1"/>
  <c r="BW804" i="1"/>
  <c r="BZ803" i="1"/>
  <c r="BZ802" i="1"/>
  <c r="BW801" i="1"/>
  <c r="CR801" i="1"/>
  <c r="CA801" i="1"/>
  <c r="CR782" i="1"/>
  <c r="BZ781" i="1"/>
  <c r="BZ780" i="1"/>
  <c r="CB776" i="1"/>
  <c r="BX776" i="1"/>
  <c r="BX775" i="1"/>
  <c r="CB774" i="1"/>
  <c r="BX774" i="1"/>
  <c r="CR769" i="1"/>
  <c r="CA769" i="1"/>
  <c r="BW769" i="1"/>
  <c r="BW768" i="1"/>
  <c r="CA768" i="1"/>
  <c r="BZ745" i="1"/>
  <c r="BY744" i="1"/>
  <c r="CR743" i="1"/>
  <c r="BY741" i="1"/>
  <c r="BW737" i="1"/>
  <c r="BW733" i="1"/>
  <c r="CA733" i="1"/>
  <c r="BW729" i="1"/>
  <c r="CA729" i="1"/>
  <c r="BW715" i="1"/>
  <c r="BW699" i="1"/>
  <c r="CB698" i="1"/>
  <c r="BX698" i="1"/>
  <c r="BW697" i="1"/>
  <c r="CA697" i="1"/>
  <c r="BY696" i="1"/>
  <c r="CA691" i="1"/>
  <c r="BW681" i="1"/>
  <c r="CA681" i="1"/>
  <c r="BZ680" i="1"/>
  <c r="CB651" i="1"/>
  <c r="BX651" i="1"/>
  <c r="BW650" i="1"/>
  <c r="CA650" i="1"/>
  <c r="BY649" i="1"/>
  <c r="BY643" i="1"/>
  <c r="BW642" i="1"/>
  <c r="CB641" i="1"/>
  <c r="BX641" i="1"/>
  <c r="CB640" i="1"/>
  <c r="BX640" i="1"/>
  <c r="BX639" i="1"/>
  <c r="CB639" i="1"/>
  <c r="BZ635" i="1"/>
  <c r="BX634" i="1"/>
  <c r="CB634" i="1"/>
  <c r="BZ633" i="1"/>
  <c r="BW632" i="1"/>
  <c r="CA632" i="1"/>
  <c r="BZ631" i="1"/>
  <c r="BX610" i="1"/>
  <c r="BX604" i="1"/>
  <c r="BZ603" i="1"/>
  <c r="BX602" i="1"/>
  <c r="BY586" i="1"/>
  <c r="BY582" i="1"/>
  <c r="BW581" i="1"/>
  <c r="CA581" i="1"/>
  <c r="CA580" i="1"/>
  <c r="BW580" i="1"/>
  <c r="BW579" i="1"/>
  <c r="CA579" i="1"/>
  <c r="BZ578" i="1"/>
  <c r="CR577" i="1"/>
  <c r="BY569" i="1"/>
  <c r="BW566" i="1"/>
  <c r="BY565" i="1"/>
  <c r="BZ562" i="1"/>
  <c r="BZ561" i="1"/>
  <c r="CR549" i="1"/>
  <c r="CB548" i="1"/>
  <c r="BZ542" i="1"/>
  <c r="CB538" i="1"/>
  <c r="BZ535" i="1"/>
  <c r="BX534" i="1"/>
  <c r="CB534" i="1"/>
  <c r="BX531" i="1"/>
  <c r="CR522" i="1"/>
  <c r="CR427" i="1"/>
  <c r="CR391" i="1"/>
  <c r="CR296" i="1"/>
  <c r="CA296" i="1"/>
  <c r="CR241" i="1"/>
  <c r="CR220" i="1"/>
  <c r="BY193" i="1"/>
  <c r="AR17" i="1"/>
  <c r="CN17" i="1" s="1"/>
  <c r="AR26" i="1"/>
  <c r="CN26" i="1" s="1"/>
  <c r="AR31" i="1"/>
  <c r="CN31" i="1" s="1"/>
  <c r="AR47" i="1"/>
  <c r="CN47" i="1" s="1"/>
  <c r="AR66" i="1"/>
  <c r="CN66" i="1" s="1"/>
  <c r="AR71" i="1"/>
  <c r="CN71" i="1" s="1"/>
  <c r="AR55" i="1"/>
  <c r="CN55" i="1" s="1"/>
  <c r="AR53" i="1"/>
  <c r="CN53" i="1" s="1"/>
  <c r="AR72" i="1"/>
  <c r="CN72" i="1" s="1"/>
  <c r="AR24" i="1"/>
  <c r="CN24" i="1" s="1"/>
  <c r="AR84" i="1"/>
  <c r="CN84" i="1" s="1"/>
  <c r="AR68" i="1"/>
  <c r="CN68" i="1" s="1"/>
  <c r="AR52" i="1"/>
  <c r="CN52" i="1" s="1"/>
  <c r="AR44" i="1"/>
  <c r="CN44" i="1" s="1"/>
  <c r="CH14" i="1"/>
  <c r="CA753" i="1"/>
  <c r="CR688" i="1"/>
  <c r="CR672" i="1"/>
  <c r="CR628" i="1"/>
  <c r="CR608" i="1"/>
  <c r="BZ606" i="1"/>
  <c r="CR606" i="1"/>
  <c r="BX595" i="1"/>
  <c r="CR591" i="1"/>
  <c r="CR530" i="1"/>
  <c r="BX527" i="1"/>
  <c r="CB527" i="1"/>
  <c r="CR526" i="1"/>
  <c r="BZ471" i="1"/>
  <c r="BX467" i="1"/>
  <c r="CB467" i="1"/>
  <c r="CR466" i="1"/>
  <c r="BW465" i="1"/>
  <c r="CA465" i="1"/>
  <c r="BZ464" i="1"/>
  <c r="BW444" i="1"/>
  <c r="CA444" i="1"/>
  <c r="BZ443" i="1"/>
  <c r="BW442" i="1"/>
  <c r="CR442" i="1"/>
  <c r="CA442" i="1"/>
  <c r="BY441" i="1"/>
  <c r="BZ437" i="1"/>
  <c r="BW436" i="1"/>
  <c r="BY435" i="1"/>
  <c r="BX434" i="1"/>
  <c r="CB434" i="1"/>
  <c r="BW421" i="1"/>
  <c r="CA421" i="1"/>
  <c r="BY420" i="1"/>
  <c r="BW419" i="1"/>
  <c r="CA419" i="1"/>
  <c r="BY418" i="1"/>
  <c r="CA417" i="1"/>
  <c r="BW417" i="1"/>
  <c r="BY412" i="1"/>
  <c r="BW411" i="1"/>
  <c r="BW409" i="1"/>
  <c r="CA409" i="1"/>
  <c r="CB408" i="1"/>
  <c r="BX408" i="1"/>
  <c r="BY406" i="1"/>
  <c r="CB405" i="1"/>
  <c r="BZ404" i="1"/>
  <c r="BZ403" i="1"/>
  <c r="BY399" i="1"/>
  <c r="BY398" i="1"/>
  <c r="CB397" i="1"/>
  <c r="BZ396" i="1"/>
  <c r="BX395" i="1"/>
  <c r="CB395" i="1"/>
  <c r="BZ361" i="1"/>
  <c r="BX345" i="1"/>
  <c r="CB345" i="1"/>
  <c r="BZ344" i="1"/>
  <c r="BY341" i="1"/>
  <c r="BZ340" i="1"/>
  <c r="BW324" i="1"/>
  <c r="CA324" i="1"/>
  <c r="BY323" i="1"/>
  <c r="BX322" i="1"/>
  <c r="CB321" i="1"/>
  <c r="BX321" i="1"/>
  <c r="BZ319" i="1"/>
  <c r="CR278" i="1"/>
  <c r="BZ278" i="1"/>
  <c r="BZ272" i="1"/>
  <c r="BW270" i="1"/>
  <c r="CA270" i="1"/>
  <c r="BW266" i="1"/>
  <c r="BW264" i="1"/>
  <c r="CA264" i="1"/>
  <c r="BW260" i="1"/>
  <c r="CA260" i="1"/>
  <c r="BW258" i="1"/>
  <c r="CA258" i="1"/>
  <c r="CB257" i="1"/>
  <c r="BX257" i="1"/>
  <c r="BW256" i="1"/>
  <c r="CA256" i="1"/>
  <c r="BX252" i="1"/>
  <c r="CB252" i="1"/>
  <c r="BW250" i="1"/>
  <c r="BY249" i="1"/>
  <c r="BW248" i="1"/>
  <c r="CA248" i="1"/>
  <c r="BW234" i="1"/>
  <c r="CA234" i="1"/>
  <c r="BX232" i="1"/>
  <c r="CB232" i="1"/>
  <c r="BX228" i="1"/>
  <c r="CB228" i="1"/>
  <c r="BX226" i="1"/>
  <c r="CB226" i="1"/>
  <c r="BX217" i="1"/>
  <c r="BX216" i="1"/>
  <c r="CB216" i="1"/>
  <c r="CA212" i="1"/>
  <c r="BW212" i="1"/>
  <c r="BZ210" i="1"/>
  <c r="BW209" i="1"/>
  <c r="CA209" i="1"/>
  <c r="CA208" i="1"/>
  <c r="BW208" i="1"/>
  <c r="BW205" i="1"/>
  <c r="AR25" i="1"/>
  <c r="CN25" i="1" s="1"/>
  <c r="AR18" i="1"/>
  <c r="CN18" i="1" s="1"/>
  <c r="AR23" i="1"/>
  <c r="CN23" i="1" s="1"/>
  <c r="AR54" i="1"/>
  <c r="CN54" i="1" s="1"/>
  <c r="AR61" i="1"/>
  <c r="CN61" i="1" s="1"/>
  <c r="AR64" i="1"/>
  <c r="CN64" i="1" s="1"/>
  <c r="AR48" i="1"/>
  <c r="CN48" i="1" s="1"/>
  <c r="AR32" i="1"/>
  <c r="CN32" i="1" s="1"/>
  <c r="AR16" i="1"/>
  <c r="CH16" i="1"/>
  <c r="CH15" i="1"/>
  <c r="AR15" i="1"/>
  <c r="CN15" i="1" s="1"/>
  <c r="AR21" i="1"/>
  <c r="CN21" i="1" s="1"/>
  <c r="AR20" i="1"/>
  <c r="CN20" i="1" s="1"/>
  <c r="AR14" i="1"/>
  <c r="CN14" i="1" s="1"/>
  <c r="AR19" i="1"/>
  <c r="CN19" i="1" s="1"/>
  <c r="AR11" i="1"/>
  <c r="AR36" i="1"/>
  <c r="CN36" i="1" s="1"/>
  <c r="AR37" i="1"/>
  <c r="CN37" i="1" s="1"/>
  <c r="AR35" i="1"/>
  <c r="CN35" i="1" s="1"/>
  <c r="AR34" i="1"/>
  <c r="CN34" i="1" s="1"/>
  <c r="AR33" i="1"/>
  <c r="CN33" i="1" s="1"/>
  <c r="BE14" i="1"/>
  <c r="BI14" i="1"/>
  <c r="BU14" i="1" s="1"/>
  <c r="CA14" i="1" s="1"/>
  <c r="BF14" i="1"/>
  <c r="BJ14" i="1"/>
  <c r="BG14" i="1"/>
  <c r="BH14" i="1"/>
  <c r="BT14" i="1" s="1"/>
  <c r="BZ14" i="1" s="1"/>
  <c r="CR1020" i="1"/>
  <c r="CR914" i="1"/>
  <c r="CR872" i="1"/>
  <c r="CR816" i="1"/>
  <c r="CR861" i="1"/>
  <c r="CR817" i="1"/>
  <c r="CR786" i="1"/>
  <c r="CR768" i="1"/>
  <c r="CR683" i="1"/>
  <c r="CR656" i="1"/>
  <c r="CR654" i="1"/>
  <c r="CR528" i="1"/>
  <c r="CR108" i="1"/>
  <c r="CR900" i="1"/>
  <c r="CR917" i="1"/>
  <c r="CR901" i="1"/>
  <c r="CR885" i="1"/>
  <c r="CR792" i="1"/>
  <c r="CR734" i="1"/>
  <c r="CR724" i="1"/>
  <c r="BW705" i="1"/>
  <c r="CR204" i="1"/>
  <c r="CR170" i="1"/>
  <c r="CR131" i="1"/>
  <c r="BX1010" i="1"/>
  <c r="CA1009" i="1"/>
  <c r="BY1008" i="1"/>
  <c r="BX1003" i="1"/>
  <c r="BZ1002" i="1"/>
  <c r="BY1001" i="1"/>
  <c r="CA1000" i="1"/>
  <c r="BZ995" i="1"/>
  <c r="BZ993" i="1"/>
  <c r="CB991" i="1"/>
  <c r="BX991" i="1"/>
  <c r="BW987" i="1"/>
  <c r="BY986" i="1"/>
  <c r="CA985" i="1"/>
  <c r="BW985" i="1"/>
  <c r="BY982" i="1"/>
  <c r="BY978" i="1"/>
  <c r="CB977" i="1"/>
  <c r="CR840" i="1"/>
  <c r="BY805" i="1"/>
  <c r="CR760" i="1"/>
  <c r="CR758" i="1"/>
  <c r="CR752" i="1"/>
  <c r="BW738" i="1"/>
  <c r="CR731" i="1"/>
  <c r="CR728" i="1"/>
  <c r="CR727" i="1"/>
  <c r="CR670" i="1"/>
  <c r="CR558" i="1"/>
  <c r="CR552" i="1"/>
  <c r="CR533" i="1"/>
  <c r="CR529" i="1"/>
  <c r="CR471" i="1"/>
  <c r="CR457" i="1"/>
  <c r="CR446" i="1"/>
  <c r="CR443" i="1"/>
  <c r="CR429" i="1"/>
  <c r="CR344" i="1"/>
  <c r="CR340" i="1"/>
  <c r="CR878" i="1"/>
  <c r="CR590" i="1"/>
  <c r="BW854" i="1"/>
  <c r="CR852" i="1"/>
  <c r="CR797" i="1"/>
  <c r="CR770" i="1"/>
  <c r="CR726" i="1"/>
  <c r="CR644" i="1"/>
  <c r="CR642" i="1"/>
  <c r="BW1009" i="1"/>
  <c r="CR1009" i="1"/>
  <c r="BW1007" i="1"/>
  <c r="CA1007" i="1"/>
  <c r="BW1000" i="1"/>
  <c r="BY999" i="1"/>
  <c r="BX994" i="1"/>
  <c r="BX977" i="1"/>
  <c r="CR969" i="1"/>
  <c r="CR954" i="1"/>
  <c r="CR905" i="1"/>
  <c r="CR838" i="1"/>
  <c r="CR826" i="1"/>
  <c r="CR821" i="1"/>
  <c r="CR808" i="1"/>
  <c r="CR805" i="1"/>
  <c r="CR802" i="1"/>
  <c r="CR712" i="1"/>
  <c r="CR711" i="1"/>
  <c r="CR708" i="1"/>
  <c r="CR667" i="1"/>
  <c r="CR560" i="1"/>
  <c r="CR554" i="1"/>
  <c r="CR1000" i="1"/>
  <c r="CR986" i="1"/>
  <c r="CR981" i="1"/>
  <c r="CR977" i="1"/>
  <c r="CR974" i="1"/>
  <c r="BZ973" i="1"/>
  <c r="BX969" i="1"/>
  <c r="CB969" i="1"/>
  <c r="BY965" i="1"/>
  <c r="BW961" i="1"/>
  <c r="CR961" i="1"/>
  <c r="CA961" i="1"/>
  <c r="CB960" i="1"/>
  <c r="BW957" i="1"/>
  <c r="CA957" i="1"/>
  <c r="CA956" i="1"/>
  <c r="BW956" i="1"/>
  <c r="CB952" i="1"/>
  <c r="BX952" i="1"/>
  <c r="BY949" i="1"/>
  <c r="BW944" i="1"/>
  <c r="CA944" i="1"/>
  <c r="BZ943" i="1"/>
  <c r="CA940" i="1"/>
  <c r="BW940" i="1"/>
  <c r="BZ939" i="1"/>
  <c r="CR938" i="1"/>
  <c r="CB938" i="1"/>
  <c r="BX938" i="1"/>
  <c r="BX937" i="1"/>
  <c r="CB937" i="1"/>
  <c r="CR936" i="1"/>
  <c r="BW932" i="1"/>
  <c r="CA932" i="1"/>
  <c r="CB927" i="1"/>
  <c r="BX927" i="1"/>
  <c r="BY926" i="1"/>
  <c r="BZ923" i="1"/>
  <c r="BY922" i="1"/>
  <c r="BW907" i="1"/>
  <c r="BW838" i="1"/>
  <c r="CR832" i="1"/>
  <c r="BY812" i="1"/>
  <c r="BX809" i="1"/>
  <c r="CR767" i="1"/>
  <c r="CR756" i="1"/>
  <c r="CR746" i="1"/>
  <c r="CR720" i="1"/>
  <c r="CR715" i="1"/>
  <c r="CR682" i="1"/>
  <c r="CR680" i="1"/>
  <c r="CR576" i="1"/>
  <c r="CB917" i="1"/>
  <c r="CB916" i="1"/>
  <c r="BY912" i="1"/>
  <c r="BX906" i="1"/>
  <c r="BY905" i="1"/>
  <c r="CA904" i="1"/>
  <c r="BX900" i="1"/>
  <c r="BX893" i="1"/>
  <c r="BZ892" i="1"/>
  <c r="BX887" i="1"/>
  <c r="BX883" i="1"/>
  <c r="BW882" i="1"/>
  <c r="BW878" i="1"/>
  <c r="BW876" i="1"/>
  <c r="CA871" i="1"/>
  <c r="CB870" i="1"/>
  <c r="BX869" i="1"/>
  <c r="CB869" i="1"/>
  <c r="BY867" i="1"/>
  <c r="BX862" i="1"/>
  <c r="BY859" i="1"/>
  <c r="BZ855" i="1"/>
  <c r="BW853" i="1"/>
  <c r="BX851" i="1"/>
  <c r="CB847" i="1"/>
  <c r="BW846" i="1"/>
  <c r="CA844" i="1"/>
  <c r="BY843" i="1"/>
  <c r="BZ839" i="1"/>
  <c r="CA838" i="1"/>
  <c r="BW833" i="1"/>
  <c r="CA833" i="1"/>
  <c r="CR829" i="1"/>
  <c r="CR827" i="1"/>
  <c r="BW826" i="1"/>
  <c r="CA826" i="1"/>
  <c r="BY825" i="1"/>
  <c r="CR824" i="1"/>
  <c r="BZ824" i="1"/>
  <c r="BX820" i="1"/>
  <c r="CB820" i="1"/>
  <c r="BY818" i="1"/>
  <c r="BX813" i="1"/>
  <c r="CB813" i="1"/>
  <c r="BW811" i="1"/>
  <c r="BW805" i="1"/>
  <c r="BW803" i="1"/>
  <c r="BX802" i="1"/>
  <c r="CB802" i="1"/>
  <c r="BY801" i="1"/>
  <c r="CR676" i="1"/>
  <c r="BZ676" i="1"/>
  <c r="BX675" i="1"/>
  <c r="CB675" i="1"/>
  <c r="BX673" i="1"/>
  <c r="BX669" i="1"/>
  <c r="BZ665" i="1"/>
  <c r="BZ664" i="1"/>
  <c r="BX663" i="1"/>
  <c r="CB663" i="1"/>
  <c r="BY662" i="1"/>
  <c r="BZ658" i="1"/>
  <c r="BZ657" i="1"/>
  <c r="BX656" i="1"/>
  <c r="BZ655" i="1"/>
  <c r="BZ651" i="1"/>
  <c r="BY650" i="1"/>
  <c r="BW649" i="1"/>
  <c r="CB648" i="1"/>
  <c r="BW648" i="1"/>
  <c r="BW647" i="1"/>
  <c r="CA647" i="1"/>
  <c r="BW643" i="1"/>
  <c r="CA643" i="1"/>
  <c r="BZ619" i="1"/>
  <c r="BX618" i="1"/>
  <c r="BW613" i="1"/>
  <c r="BW612" i="1"/>
  <c r="CA612" i="1"/>
  <c r="BZ611" i="1"/>
  <c r="CA610" i="1"/>
  <c r="BW606" i="1"/>
  <c r="BW603" i="1"/>
  <c r="CA603" i="1"/>
  <c r="BY602" i="1"/>
  <c r="CR601" i="1"/>
  <c r="CA595" i="1"/>
  <c r="CB590" i="1"/>
  <c r="BX590" i="1"/>
  <c r="BX589" i="1"/>
  <c r="CB589" i="1"/>
  <c r="CR588" i="1"/>
  <c r="BZ588" i="1"/>
  <c r="BX587" i="1"/>
  <c r="CB587" i="1"/>
  <c r="CA586" i="1"/>
  <c r="BW586" i="1"/>
  <c r="CA582" i="1"/>
  <c r="BW582" i="1"/>
  <c r="CR569" i="1"/>
  <c r="CR565" i="1"/>
  <c r="CR517" i="1"/>
  <c r="CR481" i="1"/>
  <c r="CR423" i="1"/>
  <c r="CR375" i="1"/>
  <c r="CR359" i="1"/>
  <c r="CR272" i="1"/>
  <c r="CR264" i="1"/>
  <c r="CR254" i="1"/>
  <c r="CR217" i="1"/>
  <c r="CR208" i="1"/>
  <c r="BW921" i="1"/>
  <c r="CR920" i="1"/>
  <c r="BX917" i="1"/>
  <c r="BX916" i="1"/>
  <c r="CB906" i="1"/>
  <c r="BW904" i="1"/>
  <c r="CB900" i="1"/>
  <c r="BW899" i="1"/>
  <c r="CA899" i="1"/>
  <c r="BY898" i="1"/>
  <c r="BY896" i="1"/>
  <c r="BW895" i="1"/>
  <c r="BZ894" i="1"/>
  <c r="CB893" i="1"/>
  <c r="BX891" i="1"/>
  <c r="BW886" i="1"/>
  <c r="CA883" i="1"/>
  <c r="BY879" i="1"/>
  <c r="BX875" i="1"/>
  <c r="BW871" i="1"/>
  <c r="BX870" i="1"/>
  <c r="BW863" i="1"/>
  <c r="BX847" i="1"/>
  <c r="BW844" i="1"/>
  <c r="BW835" i="1"/>
  <c r="CA835" i="1"/>
  <c r="BZ834" i="1"/>
  <c r="CR833" i="1"/>
  <c r="BZ832" i="1"/>
  <c r="BW828" i="1"/>
  <c r="CA828" i="1"/>
  <c r="BY827" i="1"/>
  <c r="BX819" i="1"/>
  <c r="CR818" i="1"/>
  <c r="BZ817" i="1"/>
  <c r="BZ810" i="1"/>
  <c r="BZ797" i="1"/>
  <c r="BY796" i="1"/>
  <c r="BW795" i="1"/>
  <c r="BY794" i="1"/>
  <c r="BX787" i="1"/>
  <c r="BX786" i="1"/>
  <c r="CB786" i="1"/>
  <c r="BX785" i="1"/>
  <c r="CB785" i="1"/>
  <c r="CB781" i="1"/>
  <c r="BX781" i="1"/>
  <c r="CR778" i="1"/>
  <c r="CR776" i="1"/>
  <c r="BZ776" i="1"/>
  <c r="BZ775" i="1"/>
  <c r="BX773" i="1"/>
  <c r="CB773" i="1"/>
  <c r="BY769" i="1"/>
  <c r="BZ768" i="1"/>
  <c r="CB767" i="1"/>
  <c r="BX767" i="1"/>
  <c r="BZ766" i="1"/>
  <c r="BY765" i="1"/>
  <c r="CR763" i="1"/>
  <c r="BZ761" i="1"/>
  <c r="BX760" i="1"/>
  <c r="CB760" i="1"/>
  <c r="BZ759" i="1"/>
  <c r="BX758" i="1"/>
  <c r="CB758" i="1"/>
  <c r="BZ757" i="1"/>
  <c r="BX752" i="1"/>
  <c r="BZ749" i="1"/>
  <c r="BX748" i="1"/>
  <c r="CB748" i="1"/>
  <c r="BX745" i="1"/>
  <c r="BW744" i="1"/>
  <c r="CA741" i="1"/>
  <c r="BW741" i="1"/>
  <c r="CA738" i="1"/>
  <c r="BZ738" i="1"/>
  <c r="BZ737" i="1"/>
  <c r="BX734" i="1"/>
  <c r="CB734" i="1"/>
  <c r="BZ733" i="1"/>
  <c r="BX730" i="1"/>
  <c r="CB730" i="1"/>
  <c r="BZ729" i="1"/>
  <c r="BY726" i="1"/>
  <c r="BW725" i="1"/>
  <c r="BY719" i="1"/>
  <c r="BY716" i="1"/>
  <c r="BY715" i="1"/>
  <c r="CB712" i="1"/>
  <c r="BX712" i="1"/>
  <c r="BZ711" i="1"/>
  <c r="BZ708" i="1"/>
  <c r="BX707" i="1"/>
  <c r="CB707" i="1"/>
  <c r="BZ706" i="1"/>
  <c r="BY704" i="1"/>
  <c r="CB699" i="1"/>
  <c r="BX699" i="1"/>
  <c r="BX697" i="1"/>
  <c r="BZ696" i="1"/>
  <c r="BZ691" i="1"/>
  <c r="BZ1023" i="1"/>
  <c r="BW1017" i="1"/>
  <c r="CB1016" i="1"/>
  <c r="BX1016" i="1"/>
  <c r="CR1013" i="1"/>
  <c r="BY1010" i="1"/>
  <c r="BX1009" i="1"/>
  <c r="CB1009" i="1"/>
  <c r="BZ1008" i="1"/>
  <c r="BX1007" i="1"/>
  <c r="CB1007" i="1"/>
  <c r="BY1003" i="1"/>
  <c r="BW1002" i="1"/>
  <c r="CA1002" i="1"/>
  <c r="BX1000" i="1"/>
  <c r="CB1000" i="1"/>
  <c r="BZ999" i="1"/>
  <c r="BW995" i="1"/>
  <c r="CA995" i="1"/>
  <c r="BY994" i="1"/>
  <c r="CA993" i="1"/>
  <c r="BW993" i="1"/>
  <c r="CR993" i="1"/>
  <c r="BY992" i="1"/>
  <c r="BY991" i="1"/>
  <c r="BX987" i="1"/>
  <c r="CB987" i="1"/>
  <c r="BZ986" i="1"/>
  <c r="CB985" i="1"/>
  <c r="BX985" i="1"/>
  <c r="BW981" i="1"/>
  <c r="BZ978" i="1"/>
  <c r="BY977" i="1"/>
  <c r="BY972" i="1"/>
  <c r="BW969" i="1"/>
  <c r="BX965" i="1"/>
  <c r="CB965" i="1"/>
  <c r="BZ961" i="1"/>
  <c r="BW960" i="1"/>
  <c r="CA960" i="1"/>
  <c r="BZ957" i="1"/>
  <c r="BZ956" i="1"/>
  <c r="BY953" i="1"/>
  <c r="CA952" i="1"/>
  <c r="BW952" i="1"/>
  <c r="BX949" i="1"/>
  <c r="CB949" i="1"/>
  <c r="BX947" i="1"/>
  <c r="CR945" i="1"/>
  <c r="BZ944" i="1"/>
  <c r="BY943" i="1"/>
  <c r="BZ940" i="1"/>
  <c r="BY939" i="1"/>
  <c r="BW938" i="1"/>
  <c r="CA938" i="1"/>
  <c r="BW937" i="1"/>
  <c r="BW927" i="1"/>
  <c r="BX926" i="1"/>
  <c r="BX925" i="1"/>
  <c r="CB925" i="1"/>
  <c r="BY923" i="1"/>
  <c r="BX922" i="1"/>
  <c r="CB922" i="1"/>
  <c r="BW917" i="1"/>
  <c r="CA916" i="1"/>
  <c r="BW916" i="1"/>
  <c r="BZ907" i="1"/>
  <c r="CA906" i="1"/>
  <c r="BW906" i="1"/>
  <c r="BX905" i="1"/>
  <c r="CB905" i="1"/>
  <c r="CR904" i="1"/>
  <c r="BW900" i="1"/>
  <c r="CA900" i="1"/>
  <c r="BZ899" i="1"/>
  <c r="BX898" i="1"/>
  <c r="CB897" i="1"/>
  <c r="BX897" i="1"/>
  <c r="BZ895" i="1"/>
  <c r="BY894" i="1"/>
  <c r="CA893" i="1"/>
  <c r="BW893" i="1"/>
  <c r="CR893" i="1"/>
  <c r="BW891" i="1"/>
  <c r="BY890" i="1"/>
  <c r="BW887" i="1"/>
  <c r="CA887" i="1"/>
  <c r="BW883" i="1"/>
  <c r="BY883" i="1"/>
  <c r="BZ882" i="1"/>
  <c r="CB879" i="1"/>
  <c r="BW879" i="1"/>
  <c r="BZ878" i="1"/>
  <c r="CB877" i="1"/>
  <c r="BX877" i="1"/>
  <c r="CA876" i="1"/>
  <c r="BW875" i="1"/>
  <c r="BZ875" i="1"/>
  <c r="BZ871" i="1"/>
  <c r="BW870" i="1"/>
  <c r="BW869" i="1"/>
  <c r="BX867" i="1"/>
  <c r="BZ863" i="1"/>
  <c r="BW862" i="1"/>
  <c r="BX859" i="1"/>
  <c r="BW851" i="1"/>
  <c r="CA851" i="1"/>
  <c r="CR849" i="1"/>
  <c r="BW847" i="1"/>
  <c r="BZ846" i="1"/>
  <c r="BX845" i="1"/>
  <c r="CB845" i="1"/>
  <c r="BZ844" i="1"/>
  <c r="BX843" i="1"/>
  <c r="BY839" i="1"/>
  <c r="BZ835" i="1"/>
  <c r="BY834" i="1"/>
  <c r="CR834" i="1"/>
  <c r="BZ833" i="1"/>
  <c r="BY832" i="1"/>
  <c r="BZ828" i="1"/>
  <c r="BX827" i="1"/>
  <c r="CB827" i="1"/>
  <c r="BZ826" i="1"/>
  <c r="BX825" i="1"/>
  <c r="CB825" i="1"/>
  <c r="BY821" i="1"/>
  <c r="BW820" i="1"/>
  <c r="CA820" i="1"/>
  <c r="CA819" i="1"/>
  <c r="BW819" i="1"/>
  <c r="BX818" i="1"/>
  <c r="CB818" i="1"/>
  <c r="BY817" i="1"/>
  <c r="BW813" i="1"/>
  <c r="CR813" i="1"/>
  <c r="CA813" i="1"/>
  <c r="BW812" i="1"/>
  <c r="BZ811" i="1"/>
  <c r="BY810" i="1"/>
  <c r="BY809" i="1"/>
  <c r="CB809" i="1"/>
  <c r="CR806" i="1"/>
  <c r="CB805" i="1"/>
  <c r="CB804" i="1"/>
  <c r="BX804" i="1"/>
  <c r="BX803" i="1"/>
  <c r="CA803" i="1"/>
  <c r="BW802" i="1"/>
  <c r="BX801" i="1"/>
  <c r="CB801" i="1"/>
  <c r="BZ795" i="1"/>
  <c r="BX794" i="1"/>
  <c r="CR794" i="1"/>
  <c r="CB794" i="1"/>
  <c r="BY793" i="1"/>
  <c r="CR790" i="1"/>
  <c r="BY789" i="1"/>
  <c r="BW787" i="1"/>
  <c r="CA787" i="1"/>
  <c r="BW786" i="1"/>
  <c r="BW785" i="1"/>
  <c r="CR785" i="1"/>
  <c r="CA785" i="1"/>
  <c r="CR781" i="1"/>
  <c r="CA781" i="1"/>
  <c r="BW781" i="1"/>
  <c r="BW780" i="1"/>
  <c r="CA780" i="1"/>
  <c r="CR779" i="1"/>
  <c r="BY775" i="1"/>
  <c r="CR774" i="1"/>
  <c r="BY774" i="1"/>
  <c r="BW773" i="1"/>
  <c r="CB769" i="1"/>
  <c r="BX769" i="1"/>
  <c r="BY768" i="1"/>
  <c r="BW767" i="1"/>
  <c r="CA767" i="1"/>
  <c r="BX765" i="1"/>
  <c r="BW760" i="1"/>
  <c r="CA760" i="1"/>
  <c r="CR759" i="1"/>
  <c r="BY759" i="1"/>
  <c r="BW758" i="1"/>
  <c r="CA758" i="1"/>
  <c r="BY757" i="1"/>
  <c r="CR754" i="1"/>
  <c r="BX753" i="1"/>
  <c r="BY753" i="1"/>
  <c r="BW752" i="1"/>
  <c r="CA752" i="1"/>
  <c r="BW748" i="1"/>
  <c r="BW745" i="1"/>
  <c r="CA745" i="1"/>
  <c r="BZ744" i="1"/>
  <c r="BZ741" i="1"/>
  <c r="BY737" i="1"/>
  <c r="BW734" i="1"/>
  <c r="CA734" i="1"/>
  <c r="BY733" i="1"/>
  <c r="BW730" i="1"/>
  <c r="CA730" i="1"/>
  <c r="BY729" i="1"/>
  <c r="BX726" i="1"/>
  <c r="BZ725" i="1"/>
  <c r="BY720" i="1"/>
  <c r="BX719" i="1"/>
  <c r="CB719" i="1"/>
  <c r="CB716" i="1"/>
  <c r="BX716" i="1"/>
  <c r="BX715" i="1"/>
  <c r="CB715" i="1"/>
  <c r="BW712" i="1"/>
  <c r="BY708" i="1"/>
  <c r="BW707" i="1"/>
  <c r="CA707" i="1"/>
  <c r="BZ705" i="1"/>
  <c r="CR704" i="1"/>
  <c r="CB704" i="1"/>
  <c r="BX704" i="1"/>
  <c r="BY700" i="1"/>
  <c r="CR696" i="1"/>
  <c r="CR695" i="1"/>
  <c r="BZ692" i="1"/>
  <c r="CR692" i="1"/>
  <c r="BZ690" i="1"/>
  <c r="BX689" i="1"/>
  <c r="CB689" i="1"/>
  <c r="CB683" i="1"/>
  <c r="BX683" i="1"/>
  <c r="BX682" i="1"/>
  <c r="CB682" i="1"/>
  <c r="BY681" i="1"/>
  <c r="BY680" i="1"/>
  <c r="CR679" i="1"/>
  <c r="BX642" i="1"/>
  <c r="BZ641" i="1"/>
  <c r="CA639" i="1"/>
  <c r="CR638" i="1"/>
  <c r="BX635" i="1"/>
  <c r="BX633" i="1"/>
  <c r="CB633" i="1"/>
  <c r="BY632" i="1"/>
  <c r="BX631" i="1"/>
  <c r="CB631" i="1"/>
  <c r="CA627" i="1"/>
  <c r="BW627" i="1"/>
  <c r="BW626" i="1"/>
  <c r="CA626" i="1"/>
  <c r="BY625" i="1"/>
  <c r="BW624" i="1"/>
  <c r="CA624" i="1"/>
  <c r="BZ623" i="1"/>
  <c r="CR620" i="1"/>
  <c r="CR617" i="1"/>
  <c r="CR610" i="1"/>
  <c r="CR609" i="1"/>
  <c r="BW598" i="1"/>
  <c r="BW597" i="1"/>
  <c r="CA597" i="1"/>
  <c r="CA596" i="1"/>
  <c r="BW596" i="1"/>
  <c r="BW595" i="1"/>
  <c r="BZ595" i="1"/>
  <c r="BY594" i="1"/>
  <c r="BX581" i="1"/>
  <c r="CB581" i="1"/>
  <c r="CR580" i="1"/>
  <c r="CB580" i="1"/>
  <c r="BX580" i="1"/>
  <c r="BX579" i="1"/>
  <c r="BW578" i="1"/>
  <c r="BX573" i="1"/>
  <c r="CR573" i="1"/>
  <c r="CR570" i="1"/>
  <c r="CR564" i="1"/>
  <c r="CR520" i="1"/>
  <c r="CR459" i="1"/>
  <c r="CR426" i="1"/>
  <c r="CR417" i="1"/>
  <c r="CR390" i="1"/>
  <c r="CR382" i="1"/>
  <c r="CR338" i="1"/>
  <c r="CR334" i="1"/>
  <c r="CR305" i="1"/>
  <c r="CR292" i="1"/>
  <c r="CR290" i="1"/>
  <c r="CR289" i="1"/>
  <c r="CR237" i="1"/>
  <c r="BX574" i="1"/>
  <c r="CB570" i="1"/>
  <c r="BX570" i="1"/>
  <c r="BW569" i="1"/>
  <c r="BY566" i="1"/>
  <c r="BW565" i="1"/>
  <c r="BY562" i="1"/>
  <c r="BX561" i="1"/>
  <c r="BX560" i="1"/>
  <c r="BW557" i="1"/>
  <c r="CA557" i="1"/>
  <c r="BY553" i="1"/>
  <c r="BX549" i="1"/>
  <c r="CB549" i="1"/>
  <c r="BW545" i="1"/>
  <c r="CR545" i="1"/>
  <c r="CA545" i="1"/>
  <c r="BZ544" i="1"/>
  <c r="BY543" i="1"/>
  <c r="BY542" i="1"/>
  <c r="BW539" i="1"/>
  <c r="BY539" i="1"/>
  <c r="BW538" i="1"/>
  <c r="CA538" i="1"/>
  <c r="CR537" i="1"/>
  <c r="BY535" i="1"/>
  <c r="BW534" i="1"/>
  <c r="CA531" i="1"/>
  <c r="BW531" i="1"/>
  <c r="BX530" i="1"/>
  <c r="BW527" i="1"/>
  <c r="CA527" i="1"/>
  <c r="BY526" i="1"/>
  <c r="BX523" i="1"/>
  <c r="BZ522" i="1"/>
  <c r="BX521" i="1"/>
  <c r="CB521" i="1"/>
  <c r="CA512" i="1"/>
  <c r="BW512" i="1"/>
  <c r="BW510" i="1"/>
  <c r="CR509" i="1"/>
  <c r="BY509" i="1"/>
  <c r="BW506" i="1"/>
  <c r="BY505" i="1"/>
  <c r="BW500" i="1"/>
  <c r="CA500" i="1"/>
  <c r="BY499" i="1"/>
  <c r="BW498" i="1"/>
  <c r="CR497" i="1"/>
  <c r="BY494" i="1"/>
  <c r="BZ493" i="1"/>
  <c r="CA492" i="1"/>
  <c r="BW492" i="1"/>
  <c r="BY491" i="1"/>
  <c r="BW490" i="1"/>
  <c r="CR489" i="1"/>
  <c r="BW486" i="1"/>
  <c r="CR485" i="1"/>
  <c r="BY485" i="1"/>
  <c r="BW484" i="1"/>
  <c r="CA484" i="1"/>
  <c r="BY483" i="1"/>
  <c r="BY479" i="1"/>
  <c r="BW478" i="1"/>
  <c r="CA478" i="1"/>
  <c r="BW475" i="1"/>
  <c r="BW474" i="1"/>
  <c r="CR474" i="1"/>
  <c r="CA474" i="1"/>
  <c r="BY473" i="1"/>
  <c r="BY472" i="1"/>
  <c r="BX471" i="1"/>
  <c r="BY466" i="1"/>
  <c r="CR462" i="1"/>
  <c r="BX460" i="1"/>
  <c r="BY459" i="1"/>
  <c r="BW458" i="1"/>
  <c r="CR458" i="1"/>
  <c r="CA458" i="1"/>
  <c r="BW457" i="1"/>
  <c r="BZ457" i="1"/>
  <c r="BZ453" i="1"/>
  <c r="BZ452" i="1"/>
  <c r="BZ451" i="1"/>
  <c r="BX450" i="1"/>
  <c r="CB450" i="1"/>
  <c r="CR449" i="1"/>
  <c r="BZ449" i="1"/>
  <c r="BW445" i="1"/>
  <c r="CA445" i="1"/>
  <c r="BY444" i="1"/>
  <c r="BX443" i="1"/>
  <c r="CA441" i="1"/>
  <c r="BW441" i="1"/>
  <c r="BY437" i="1"/>
  <c r="BZ436" i="1"/>
  <c r="BX435" i="1"/>
  <c r="CB435" i="1"/>
  <c r="BW434" i="1"/>
  <c r="BX428" i="1"/>
  <c r="BW427" i="1"/>
  <c r="BY426" i="1"/>
  <c r="BZ425" i="1"/>
  <c r="BW420" i="1"/>
  <c r="BY419" i="1"/>
  <c r="BW418" i="1"/>
  <c r="CB413" i="1"/>
  <c r="BX413" i="1"/>
  <c r="BX412" i="1"/>
  <c r="BZ411" i="1"/>
  <c r="BX410" i="1"/>
  <c r="CB410" i="1"/>
  <c r="BZ409" i="1"/>
  <c r="BW408" i="1"/>
  <c r="CA408" i="1"/>
  <c r="BY407" i="1"/>
  <c r="CB406" i="1"/>
  <c r="BX406" i="1"/>
  <c r="BW405" i="1"/>
  <c r="CA405" i="1"/>
  <c r="BY404" i="1"/>
  <c r="BY403" i="1"/>
  <c r="BX399" i="1"/>
  <c r="CB399" i="1"/>
  <c r="CB398" i="1"/>
  <c r="BX398" i="1"/>
  <c r="BW397" i="1"/>
  <c r="CA397" i="1"/>
  <c r="BY396" i="1"/>
  <c r="BW395" i="1"/>
  <c r="BX391" i="1"/>
  <c r="CB391" i="1"/>
  <c r="CB387" i="1"/>
  <c r="BX387" i="1"/>
  <c r="BZ386" i="1"/>
  <c r="CB383" i="1"/>
  <c r="BX383" i="1"/>
  <c r="BW379" i="1"/>
  <c r="BZ378" i="1"/>
  <c r="BY375" i="1"/>
  <c r="CR374" i="1"/>
  <c r="CR366" i="1"/>
  <c r="CR345" i="1"/>
  <c r="BZ345" i="1"/>
  <c r="BY344" i="1"/>
  <c r="BX341" i="1"/>
  <c r="CB341" i="1"/>
  <c r="CR329" i="1"/>
  <c r="CR317" i="1"/>
  <c r="BX316" i="1"/>
  <c r="CB316" i="1"/>
  <c r="BW315" i="1"/>
  <c r="CA315" i="1"/>
  <c r="BZ314" i="1"/>
  <c r="CR312" i="1"/>
  <c r="BW308" i="1"/>
  <c r="CA308" i="1"/>
  <c r="BZ307" i="1"/>
  <c r="BZ306" i="1"/>
  <c r="BY296" i="1"/>
  <c r="BW295" i="1"/>
  <c r="CA295" i="1"/>
  <c r="BY294" i="1"/>
  <c r="CR293" i="1"/>
  <c r="CR245" i="1"/>
  <c r="BW242" i="1"/>
  <c r="BY241" i="1"/>
  <c r="BW240" i="1"/>
  <c r="CA240" i="1"/>
  <c r="CB234" i="1"/>
  <c r="BX234" i="1"/>
  <c r="BW233" i="1"/>
  <c r="CA233" i="1"/>
  <c r="BY232" i="1"/>
  <c r="BY226" i="1"/>
  <c r="BW217" i="1"/>
  <c r="CR209" i="1"/>
  <c r="BZ205" i="1"/>
  <c r="BY198" i="1"/>
  <c r="BW195" i="1"/>
  <c r="CA195" i="1"/>
  <c r="BW194" i="1"/>
  <c r="BW191" i="1"/>
  <c r="CA191" i="1"/>
  <c r="BY190" i="1"/>
  <c r="BW183" i="1"/>
  <c r="CR183" i="1"/>
  <c r="CA183" i="1"/>
  <c r="CR699" i="1"/>
  <c r="BW696" i="1"/>
  <c r="BY692" i="1"/>
  <c r="BY690" i="1"/>
  <c r="BW689" i="1"/>
  <c r="BY688" i="1"/>
  <c r="BY684" i="1"/>
  <c r="BW683" i="1"/>
  <c r="BW682" i="1"/>
  <c r="CA682" i="1"/>
  <c r="BX681" i="1"/>
  <c r="CB680" i="1"/>
  <c r="BX680" i="1"/>
  <c r="BY676" i="1"/>
  <c r="BW675" i="1"/>
  <c r="CA675" i="1"/>
  <c r="BW673" i="1"/>
  <c r="BW669" i="1"/>
  <c r="CA669" i="1"/>
  <c r="BY668" i="1"/>
  <c r="CR664" i="1"/>
  <c r="BY664" i="1"/>
  <c r="BW663" i="1"/>
  <c r="CR663" i="1"/>
  <c r="CA663" i="1"/>
  <c r="BX662" i="1"/>
  <c r="BY658" i="1"/>
  <c r="BY657" i="1"/>
  <c r="BW656" i="1"/>
  <c r="BY655" i="1"/>
  <c r="BY651" i="1"/>
  <c r="BX650" i="1"/>
  <c r="CR650" i="1"/>
  <c r="CB650" i="1"/>
  <c r="BX648" i="1"/>
  <c r="CA648" i="1"/>
  <c r="BZ647" i="1"/>
  <c r="BZ643" i="1"/>
  <c r="BY642" i="1"/>
  <c r="BW641" i="1"/>
  <c r="CA640" i="1"/>
  <c r="BW640" i="1"/>
  <c r="BW639" i="1"/>
  <c r="BZ639" i="1"/>
  <c r="BY635" i="1"/>
  <c r="BW634" i="1"/>
  <c r="CA634" i="1"/>
  <c r="BY633" i="1"/>
  <c r="BZ632" i="1"/>
  <c r="BY631" i="1"/>
  <c r="BX626" i="1"/>
  <c r="BZ625" i="1"/>
  <c r="BX624" i="1"/>
  <c r="CR624" i="1"/>
  <c r="CB624" i="1"/>
  <c r="BW623" i="1"/>
  <c r="CA623" i="1"/>
  <c r="BW619" i="1"/>
  <c r="CA619" i="1"/>
  <c r="BY618" i="1"/>
  <c r="BW614" i="1"/>
  <c r="BX613" i="1"/>
  <c r="CB613" i="1"/>
  <c r="CB612" i="1"/>
  <c r="BX612" i="1"/>
  <c r="BW611" i="1"/>
  <c r="CA611" i="1"/>
  <c r="CB610" i="1"/>
  <c r="BW610" i="1"/>
  <c r="BX606" i="1"/>
  <c r="BY606" i="1"/>
  <c r="BW605" i="1"/>
  <c r="CA605" i="1"/>
  <c r="BZ604" i="1"/>
  <c r="BX603" i="1"/>
  <c r="CB603" i="1"/>
  <c r="BZ602" i="1"/>
  <c r="BZ598" i="1"/>
  <c r="BX594" i="1"/>
  <c r="CR594" i="1"/>
  <c r="CB594" i="1"/>
  <c r="BW590" i="1"/>
  <c r="BW589" i="1"/>
  <c r="CA589" i="1"/>
  <c r="BY588" i="1"/>
  <c r="BW587" i="1"/>
  <c r="BZ586" i="1"/>
  <c r="BZ582" i="1"/>
  <c r="BY581" i="1"/>
  <c r="BY579" i="1"/>
  <c r="BX578" i="1"/>
  <c r="BW574" i="1"/>
  <c r="CB573" i="1"/>
  <c r="BW573" i="1"/>
  <c r="BW570" i="1"/>
  <c r="CA570" i="1"/>
  <c r="BX566" i="1"/>
  <c r="CB566" i="1"/>
  <c r="CB562" i="1"/>
  <c r="BX562" i="1"/>
  <c r="CB561" i="1"/>
  <c r="BW561" i="1"/>
  <c r="CR561" i="1"/>
  <c r="BW560" i="1"/>
  <c r="CA560" i="1"/>
  <c r="BZ557" i="1"/>
  <c r="CB553" i="1"/>
  <c r="BX553" i="1"/>
  <c r="BX552" i="1"/>
  <c r="CB552" i="1"/>
  <c r="BW549" i="1"/>
  <c r="BZ545" i="1"/>
  <c r="BY544" i="1"/>
  <c r="BX543" i="1"/>
  <c r="CB543" i="1"/>
  <c r="BX542" i="1"/>
  <c r="BX535" i="1"/>
  <c r="BZ531" i="1"/>
  <c r="BW530" i="1"/>
  <c r="BZ527" i="1"/>
  <c r="BX526" i="1"/>
  <c r="BW523" i="1"/>
  <c r="BY522" i="1"/>
  <c r="BW521" i="1"/>
  <c r="BY518" i="1"/>
  <c r="BX513" i="1"/>
  <c r="CB513" i="1"/>
  <c r="CB511" i="1"/>
  <c r="BZ510" i="1"/>
  <c r="BX509" i="1"/>
  <c r="CB509" i="1"/>
  <c r="BZ506" i="1"/>
  <c r="BZ505" i="1"/>
  <c r="CR505" i="1"/>
  <c r="CR501" i="1"/>
  <c r="BZ498" i="1"/>
  <c r="BX494" i="1"/>
  <c r="BY493" i="1"/>
  <c r="CR493" i="1"/>
  <c r="BZ490" i="1"/>
  <c r="BZ486" i="1"/>
  <c r="BX485" i="1"/>
  <c r="CB485" i="1"/>
  <c r="BZ478" i="1"/>
  <c r="BZ475" i="1"/>
  <c r="BZ474" i="1"/>
  <c r="CB472" i="1"/>
  <c r="BX472" i="1"/>
  <c r="BW471" i="1"/>
  <c r="BY467" i="1"/>
  <c r="BX466" i="1"/>
  <c r="CB466" i="1"/>
  <c r="BX464" i="1"/>
  <c r="CA460" i="1"/>
  <c r="BW460" i="1"/>
  <c r="BX459" i="1"/>
  <c r="CB459" i="1"/>
  <c r="BZ458" i="1"/>
  <c r="BY457" i="1"/>
  <c r="BY452" i="1"/>
  <c r="BY451" i="1"/>
  <c r="BW450" i="1"/>
  <c r="CA450" i="1"/>
  <c r="BX444" i="1"/>
  <c r="BW443" i="1"/>
  <c r="BX442" i="1"/>
  <c r="CB442" i="1"/>
  <c r="BZ441" i="1"/>
  <c r="BY436" i="1"/>
  <c r="BW435" i="1"/>
  <c r="CA435" i="1"/>
  <c r="CB433" i="1"/>
  <c r="BX433" i="1"/>
  <c r="BW428" i="1"/>
  <c r="CA428" i="1"/>
  <c r="BZ427" i="1"/>
  <c r="BX426" i="1"/>
  <c r="CB426" i="1"/>
  <c r="BY425" i="1"/>
  <c r="BZ420" i="1"/>
  <c r="BX419" i="1"/>
  <c r="CR419" i="1"/>
  <c r="CB419" i="1"/>
  <c r="CB417" i="1"/>
  <c r="BX417" i="1"/>
  <c r="CA413" i="1"/>
  <c r="BW413" i="1"/>
  <c r="BW412" i="1"/>
  <c r="BY411" i="1"/>
  <c r="BW410" i="1"/>
  <c r="CA410" i="1"/>
  <c r="BY409" i="1"/>
  <c r="BZ408" i="1"/>
  <c r="CB407" i="1"/>
  <c r="BX407" i="1"/>
  <c r="BW406" i="1"/>
  <c r="CR406" i="1"/>
  <c r="CA406" i="1"/>
  <c r="BZ405" i="1"/>
  <c r="BX404" i="1"/>
  <c r="CB403" i="1"/>
  <c r="BX403" i="1"/>
  <c r="BW399" i="1"/>
  <c r="CA399" i="1"/>
  <c r="BW398" i="1"/>
  <c r="CR398" i="1"/>
  <c r="CA398" i="1"/>
  <c r="BZ397" i="1"/>
  <c r="BX396" i="1"/>
  <c r="BZ395" i="1"/>
  <c r="BW391" i="1"/>
  <c r="CA391" i="1"/>
  <c r="BY390" i="1"/>
  <c r="BW387" i="1"/>
  <c r="CA383" i="1"/>
  <c r="BW383" i="1"/>
  <c r="BY382" i="1"/>
  <c r="BZ379" i="1"/>
  <c r="BX375" i="1"/>
  <c r="CB375" i="1"/>
  <c r="CB373" i="1"/>
  <c r="BZ370" i="1"/>
  <c r="BX369" i="1"/>
  <c r="BZ368" i="1"/>
  <c r="CB365" i="1"/>
  <c r="BZ364" i="1"/>
  <c r="BZ360" i="1"/>
  <c r="BY356" i="1"/>
  <c r="BY353" i="1"/>
  <c r="BW352" i="1"/>
  <c r="CA352" i="1"/>
  <c r="CR350" i="1"/>
  <c r="BZ349" i="1"/>
  <c r="BZ348" i="1"/>
  <c r="BX340" i="1"/>
  <c r="BY338" i="1"/>
  <c r="BW337" i="1"/>
  <c r="CR337" i="1"/>
  <c r="CA337" i="1"/>
  <c r="BZ336" i="1"/>
  <c r="BW335" i="1"/>
  <c r="CA331" i="1"/>
  <c r="BW331" i="1"/>
  <c r="BY330" i="1"/>
  <c r="CR326" i="1"/>
  <c r="BZ324" i="1"/>
  <c r="BX323" i="1"/>
  <c r="CB323" i="1"/>
  <c r="BW322" i="1"/>
  <c r="CA322" i="1"/>
  <c r="CA321" i="1"/>
  <c r="BW321" i="1"/>
  <c r="BW320" i="1"/>
  <c r="CA320" i="1"/>
  <c r="BY319" i="1"/>
  <c r="BX288" i="1"/>
  <c r="BZ287" i="1"/>
  <c r="BX286" i="1"/>
  <c r="CB286" i="1"/>
  <c r="CR281" i="1"/>
  <c r="BZ280" i="1"/>
  <c r="BX279" i="1"/>
  <c r="CB279" i="1"/>
  <c r="BW278" i="1"/>
  <c r="CA272" i="1"/>
  <c r="BW272" i="1"/>
  <c r="BY271" i="1"/>
  <c r="BX270" i="1"/>
  <c r="CB270" i="1"/>
  <c r="BZ267" i="1"/>
  <c r="BX266" i="1"/>
  <c r="CB266" i="1"/>
  <c r="BY264" i="1"/>
  <c r="BY260" i="1"/>
  <c r="BY258" i="1"/>
  <c r="BY250" i="1"/>
  <c r="BW249" i="1"/>
  <c r="CR249" i="1"/>
  <c r="CA249" i="1"/>
  <c r="BZ236" i="1"/>
  <c r="CR225" i="1"/>
  <c r="BX224" i="1"/>
  <c r="CB224" i="1"/>
  <c r="CA218" i="1"/>
  <c r="BW218" i="1"/>
  <c r="CA217" i="1"/>
  <c r="BX210" i="1"/>
  <c r="CB210" i="1"/>
  <c r="BY97" i="1"/>
  <c r="BZ86" i="1"/>
  <c r="CA375" i="1"/>
  <c r="BY374" i="1"/>
  <c r="BW373" i="1"/>
  <c r="CA373" i="1"/>
  <c r="BW369" i="1"/>
  <c r="CA369" i="1"/>
  <c r="BY368" i="1"/>
  <c r="BW365" i="1"/>
  <c r="CA365" i="1"/>
  <c r="BY364" i="1"/>
  <c r="BY361" i="1"/>
  <c r="BY360" i="1"/>
  <c r="CB357" i="1"/>
  <c r="BX356" i="1"/>
  <c r="BX353" i="1"/>
  <c r="BZ352" i="1"/>
  <c r="BY348" i="1"/>
  <c r="BY345" i="1"/>
  <c r="BX344" i="1"/>
  <c r="CB344" i="1"/>
  <c r="BW341" i="1"/>
  <c r="CR341" i="1"/>
  <c r="CA341" i="1"/>
  <c r="BY340" i="1"/>
  <c r="BZ338" i="1"/>
  <c r="BX337" i="1"/>
  <c r="CB337" i="1"/>
  <c r="BW336" i="1"/>
  <c r="CA336" i="1"/>
  <c r="BX335" i="1"/>
  <c r="BZ332" i="1"/>
  <c r="BX331" i="1"/>
  <c r="BZ330" i="1"/>
  <c r="BZ327" i="1"/>
  <c r="BW323" i="1"/>
  <c r="CA323" i="1"/>
  <c r="BZ322" i="1"/>
  <c r="BZ320" i="1"/>
  <c r="BX319" i="1"/>
  <c r="BW316" i="1"/>
  <c r="CA316" i="1"/>
  <c r="BZ315" i="1"/>
  <c r="BY314" i="1"/>
  <c r="BZ308" i="1"/>
  <c r="BY307" i="1"/>
  <c r="BY306" i="1"/>
  <c r="BX300" i="1"/>
  <c r="CB300" i="1"/>
  <c r="CB296" i="1"/>
  <c r="BZ295" i="1"/>
  <c r="BX294" i="1"/>
  <c r="BW287" i="1"/>
  <c r="CA287" i="1"/>
  <c r="BY286" i="1"/>
  <c r="CA280" i="1"/>
  <c r="BW280" i="1"/>
  <c r="BY279" i="1"/>
  <c r="BX278" i="1"/>
  <c r="CR274" i="1"/>
  <c r="CB272" i="1"/>
  <c r="BX272" i="1"/>
  <c r="BZ271" i="1"/>
  <c r="BY270" i="1"/>
  <c r="CR270" i="1"/>
  <c r="BW267" i="1"/>
  <c r="CA267" i="1"/>
  <c r="BY266" i="1"/>
  <c r="CR265" i="1"/>
  <c r="BZ264" i="1"/>
  <c r="BZ260" i="1"/>
  <c r="BZ258" i="1"/>
  <c r="BW257" i="1"/>
  <c r="CA257" i="1"/>
  <c r="CR256" i="1"/>
  <c r="BZ256" i="1"/>
  <c r="BW252" i="1"/>
  <c r="CA252" i="1"/>
  <c r="BZ250" i="1"/>
  <c r="BX249" i="1"/>
  <c r="CB249" i="1"/>
  <c r="BW244" i="1"/>
  <c r="CA244" i="1"/>
  <c r="BX242" i="1"/>
  <c r="BZ241" i="1"/>
  <c r="BX240" i="1"/>
  <c r="CB240" i="1"/>
  <c r="BW236" i="1"/>
  <c r="CR236" i="1"/>
  <c r="BY236" i="1"/>
  <c r="BY234" i="1"/>
  <c r="BX233" i="1"/>
  <c r="CB233" i="1"/>
  <c r="BZ228" i="1"/>
  <c r="BZ226" i="1"/>
  <c r="BY225" i="1"/>
  <c r="BW224" i="1"/>
  <c r="CR224" i="1"/>
  <c r="CA224" i="1"/>
  <c r="BX220" i="1"/>
  <c r="CB220" i="1"/>
  <c r="BZ218" i="1"/>
  <c r="BY217" i="1"/>
  <c r="BY216" i="1"/>
  <c r="CB212" i="1"/>
  <c r="BX212" i="1"/>
  <c r="BW210" i="1"/>
  <c r="CA210" i="1"/>
  <c r="BY209" i="1"/>
  <c r="BY208" i="1"/>
  <c r="BY205" i="1"/>
  <c r="BZ199" i="1"/>
  <c r="BZ195" i="1"/>
  <c r="BZ193" i="1"/>
  <c r="BX152" i="1"/>
  <c r="CB152" i="1"/>
  <c r="BY129" i="1"/>
  <c r="BY71" i="1"/>
  <c r="CA1019" i="1"/>
  <c r="BW1019" i="1"/>
  <c r="BZ1018" i="1"/>
  <c r="BW1011" i="1"/>
  <c r="CA1011" i="1"/>
  <c r="BZ1011" i="1"/>
  <c r="CR1023" i="1"/>
  <c r="BY1022" i="1"/>
  <c r="CR1017" i="1"/>
  <c r="BY1017" i="1"/>
  <c r="BW1016" i="1"/>
  <c r="CA1016" i="1"/>
  <c r="BY1015" i="1"/>
  <c r="CB1023" i="1"/>
  <c r="BX1023" i="1"/>
  <c r="BX1022" i="1"/>
  <c r="CB1022" i="1"/>
  <c r="CR1021" i="1"/>
  <c r="BZ1019" i="1"/>
  <c r="BY1018" i="1"/>
  <c r="BX1017" i="1"/>
  <c r="CB1017" i="1"/>
  <c r="CA1023" i="1"/>
  <c r="CA1022" i="1"/>
  <c r="CR1019" i="1"/>
  <c r="BX1018" i="1"/>
  <c r="CB1018" i="1"/>
  <c r="CR19" i="1"/>
  <c r="BY93" i="1"/>
  <c r="BY79" i="1"/>
  <c r="BX71" i="1"/>
  <c r="CA62" i="1"/>
  <c r="BZ46" i="1"/>
  <c r="CR38" i="1"/>
  <c r="CR69" i="1"/>
  <c r="CR91" i="1"/>
  <c r="CR104" i="1"/>
  <c r="CR100" i="1"/>
  <c r="BX97" i="1"/>
  <c r="BX93" i="1"/>
  <c r="CR88" i="1"/>
  <c r="BW85" i="1"/>
  <c r="BX79" i="1"/>
  <c r="CB79" i="1"/>
  <c r="BW71" i="1"/>
  <c r="CR41" i="1"/>
  <c r="BW97" i="1"/>
  <c r="CR96" i="1"/>
  <c r="BW86" i="1"/>
  <c r="CA86" i="1"/>
  <c r="BZ85" i="1"/>
  <c r="CR73" i="1"/>
  <c r="BZ71" i="1"/>
  <c r="CR45" i="1"/>
  <c r="CR200" i="1"/>
  <c r="CR196" i="1"/>
  <c r="CR175" i="1"/>
  <c r="CR147" i="1"/>
  <c r="CR146" i="1"/>
  <c r="BY203" i="1"/>
  <c r="BW202" i="1"/>
  <c r="CA202" i="1"/>
  <c r="BW201" i="1"/>
  <c r="CR201" i="1"/>
  <c r="CA201" i="1"/>
  <c r="BX198" i="1"/>
  <c r="BW197" i="1"/>
  <c r="BZ176" i="1"/>
  <c r="BW152" i="1"/>
  <c r="CR135" i="1"/>
  <c r="BX203" i="1"/>
  <c r="BZ202" i="1"/>
  <c r="BX183" i="1"/>
  <c r="CB183" i="1"/>
  <c r="BW182" i="1"/>
  <c r="CA182" i="1"/>
  <c r="BZ181" i="1"/>
  <c r="CR178" i="1"/>
  <c r="BY176" i="1"/>
  <c r="BZ129" i="1"/>
  <c r="CR194" i="1"/>
  <c r="CR155" i="1"/>
  <c r="CR113" i="1"/>
  <c r="BW203" i="1"/>
  <c r="CA203" i="1"/>
  <c r="BY202" i="1"/>
  <c r="CB199" i="1"/>
  <c r="BW198" i="1"/>
  <c r="BZ197" i="1"/>
  <c r="BY195" i="1"/>
  <c r="CA194" i="1"/>
  <c r="BX193" i="1"/>
  <c r="BY191" i="1"/>
  <c r="BX190" i="1"/>
  <c r="CB190" i="1"/>
  <c r="BW189" i="1"/>
  <c r="CA189" i="1"/>
  <c r="BY182" i="1"/>
  <c r="BX181" i="1"/>
  <c r="CB181" i="1"/>
  <c r="CB176" i="1"/>
  <c r="BX176" i="1"/>
  <c r="CR119" i="1"/>
  <c r="BZ203" i="1"/>
  <c r="CB202" i="1"/>
  <c r="BX202" i="1"/>
  <c r="BY201" i="1"/>
  <c r="BW199" i="1"/>
  <c r="CA199" i="1"/>
  <c r="BZ198" i="1"/>
  <c r="BY197" i="1"/>
  <c r="BX195" i="1"/>
  <c r="BW193" i="1"/>
  <c r="BX191" i="1"/>
  <c r="CB191" i="1"/>
  <c r="BW190" i="1"/>
  <c r="BZ189" i="1"/>
  <c r="BY183" i="1"/>
  <c r="BX182" i="1"/>
  <c r="CB182" i="1"/>
  <c r="BW181" i="1"/>
  <c r="CA181" i="1"/>
  <c r="CA176" i="1"/>
  <c r="BW176" i="1"/>
  <c r="CR123" i="1"/>
  <c r="CR150" i="1"/>
  <c r="CR144" i="1"/>
  <c r="CB129" i="1"/>
  <c r="BY152" i="1"/>
  <c r="CR143" i="1"/>
  <c r="BW129" i="1"/>
  <c r="CA129" i="1"/>
  <c r="BB64" i="1"/>
  <c r="BD64" i="1" s="1"/>
  <c r="AZ63" i="1"/>
  <c r="AZ61" i="1"/>
  <c r="AZ59" i="1"/>
  <c r="AZ57" i="1"/>
  <c r="AZ55" i="1"/>
  <c r="AZ53" i="1"/>
  <c r="AZ49" i="1"/>
  <c r="AZ47" i="1"/>
  <c r="AZ45" i="1"/>
  <c r="AZ43" i="1"/>
  <c r="BF15" i="1"/>
  <c r="BJ15" i="1"/>
  <c r="BH15" i="1"/>
  <c r="BG15" i="1"/>
  <c r="BI15" i="1"/>
  <c r="BE15" i="1"/>
  <c r="BF47" i="1"/>
  <c r="BJ47" i="1"/>
  <c r="BH47" i="1"/>
  <c r="BE47" i="1"/>
  <c r="BI47" i="1"/>
  <c r="BG47" i="1"/>
  <c r="BH87" i="1"/>
  <c r="BF87" i="1"/>
  <c r="BJ87" i="1"/>
  <c r="BE87" i="1"/>
  <c r="BI87" i="1"/>
  <c r="BG87" i="1"/>
  <c r="BH55" i="1"/>
  <c r="BF55" i="1"/>
  <c r="BJ55" i="1"/>
  <c r="BG55" i="1"/>
  <c r="BI55" i="1"/>
  <c r="BE55" i="1"/>
  <c r="BH69" i="1"/>
  <c r="BF69" i="1"/>
  <c r="BJ69" i="1"/>
  <c r="BE69" i="1"/>
  <c r="BI69" i="1"/>
  <c r="BG69" i="1"/>
  <c r="BH53" i="1"/>
  <c r="BF53" i="1"/>
  <c r="BJ53" i="1"/>
  <c r="BE53" i="1"/>
  <c r="BI53" i="1"/>
  <c r="BG53" i="1"/>
  <c r="AZ1022" i="1"/>
  <c r="AZ1020" i="1"/>
  <c r="AZ1018" i="1"/>
  <c r="AZ1016" i="1"/>
  <c r="AZ1014" i="1"/>
  <c r="AZ1012" i="1"/>
  <c r="AZ1010" i="1"/>
  <c r="AZ1008" i="1"/>
  <c r="AZ1006" i="1"/>
  <c r="AZ1004" i="1"/>
  <c r="AZ1002" i="1"/>
  <c r="AZ1000" i="1"/>
  <c r="AZ998" i="1"/>
  <c r="AZ996" i="1"/>
  <c r="AZ994" i="1"/>
  <c r="AZ992" i="1"/>
  <c r="AZ990" i="1"/>
  <c r="AZ988" i="1"/>
  <c r="AZ986" i="1"/>
  <c r="AZ984" i="1"/>
  <c r="AZ982" i="1"/>
  <c r="AZ980" i="1"/>
  <c r="AZ978" i="1"/>
  <c r="AZ976" i="1"/>
  <c r="AZ974" i="1"/>
  <c r="AZ972" i="1"/>
  <c r="AZ970" i="1"/>
  <c r="AZ968" i="1"/>
  <c r="AZ966" i="1"/>
  <c r="AZ964" i="1"/>
  <c r="AZ962" i="1"/>
  <c r="AZ960" i="1"/>
  <c r="AZ958" i="1"/>
  <c r="AZ956" i="1"/>
  <c r="AZ954" i="1"/>
  <c r="AZ952" i="1"/>
  <c r="AZ950" i="1"/>
  <c r="AZ948" i="1"/>
  <c r="AZ946" i="1"/>
  <c r="AZ944" i="1"/>
  <c r="AZ942" i="1"/>
  <c r="AZ940" i="1"/>
  <c r="AZ938" i="1"/>
  <c r="AZ936" i="1"/>
  <c r="AZ934" i="1"/>
  <c r="AZ932" i="1"/>
  <c r="AZ930" i="1"/>
  <c r="AZ928" i="1"/>
  <c r="CC926" i="1"/>
  <c r="CD926" i="1" s="1"/>
  <c r="AZ926" i="1"/>
  <c r="AZ924" i="1"/>
  <c r="AZ922" i="1"/>
  <c r="AZ920" i="1"/>
  <c r="AZ918" i="1"/>
  <c r="AZ916" i="1"/>
  <c r="CC914" i="1"/>
  <c r="AZ914" i="1"/>
  <c r="CC912" i="1"/>
  <c r="AZ912" i="1"/>
  <c r="CC910" i="1"/>
  <c r="AZ910" i="1"/>
  <c r="CC908" i="1"/>
  <c r="CD908" i="1" s="1"/>
  <c r="AZ908" i="1"/>
  <c r="AZ906" i="1"/>
  <c r="AZ904" i="1"/>
  <c r="AZ902" i="1"/>
  <c r="AZ900" i="1"/>
  <c r="AZ898" i="1"/>
  <c r="AZ896" i="1"/>
  <c r="CC894" i="1"/>
  <c r="AZ894" i="1"/>
  <c r="AZ892" i="1"/>
  <c r="CC890" i="1"/>
  <c r="AZ890" i="1"/>
  <c r="CC888" i="1"/>
  <c r="CD888" i="1" s="1"/>
  <c r="AZ888" i="1"/>
  <c r="AZ886" i="1"/>
  <c r="AZ884" i="1"/>
  <c r="CC882" i="1"/>
  <c r="AZ882" i="1"/>
  <c r="CC880" i="1"/>
  <c r="AZ880" i="1"/>
  <c r="AZ878" i="1"/>
  <c r="CC876" i="1"/>
  <c r="AZ876" i="1"/>
  <c r="AZ874" i="1"/>
  <c r="CC872" i="1"/>
  <c r="AZ872" i="1"/>
  <c r="AZ870" i="1"/>
  <c r="CC868" i="1"/>
  <c r="AZ868" i="1"/>
  <c r="CC866" i="1"/>
  <c r="AZ866" i="1"/>
  <c r="CC864" i="1"/>
  <c r="AZ864" i="1"/>
  <c r="CC862" i="1"/>
  <c r="AZ862" i="1"/>
  <c r="AZ860" i="1"/>
  <c r="AZ858" i="1"/>
  <c r="AZ856" i="1"/>
  <c r="AZ854" i="1"/>
  <c r="AZ852" i="1"/>
  <c r="CC850" i="1"/>
  <c r="AZ850" i="1"/>
  <c r="CC848" i="1"/>
  <c r="CD848" i="1" s="1"/>
  <c r="AZ848" i="1"/>
  <c r="CC846" i="1"/>
  <c r="AZ846" i="1"/>
  <c r="AZ844" i="1"/>
  <c r="CC842" i="1"/>
  <c r="AZ842" i="1"/>
  <c r="AZ840" i="1"/>
  <c r="AZ838" i="1"/>
  <c r="AZ836" i="1"/>
  <c r="CC834" i="1"/>
  <c r="AZ834" i="1"/>
  <c r="CC832" i="1"/>
  <c r="AZ832" i="1"/>
  <c r="CC830" i="1"/>
  <c r="AZ830" i="1"/>
  <c r="AZ828" i="1"/>
  <c r="AZ826" i="1"/>
  <c r="CC824" i="1"/>
  <c r="AZ824" i="1"/>
  <c r="AZ822" i="1"/>
  <c r="CC820" i="1"/>
  <c r="AZ820" i="1"/>
  <c r="CC818" i="1"/>
  <c r="AZ818" i="1"/>
  <c r="AZ816" i="1"/>
  <c r="CC814" i="1"/>
  <c r="AZ814" i="1"/>
  <c r="CC812" i="1"/>
  <c r="AZ812" i="1"/>
  <c r="CC810" i="1"/>
  <c r="AZ810" i="1"/>
  <c r="AZ808" i="1"/>
  <c r="AZ806" i="1"/>
  <c r="CC804" i="1"/>
  <c r="AZ804" i="1"/>
  <c r="AZ802" i="1"/>
  <c r="CC800" i="1"/>
  <c r="AZ800" i="1"/>
  <c r="AZ798" i="1"/>
  <c r="CC796" i="1"/>
  <c r="AZ796" i="1"/>
  <c r="AZ794" i="1"/>
  <c r="AZ792" i="1"/>
  <c r="AZ790" i="1"/>
  <c r="AZ788" i="1"/>
  <c r="CC786" i="1"/>
  <c r="AZ786" i="1"/>
  <c r="CC784" i="1"/>
  <c r="AZ784" i="1"/>
  <c r="AZ782" i="1"/>
  <c r="CC780" i="1"/>
  <c r="AZ780" i="1"/>
  <c r="AZ778" i="1"/>
  <c r="AZ776" i="1"/>
  <c r="AZ774" i="1"/>
  <c r="AZ772" i="1"/>
  <c r="CC770" i="1"/>
  <c r="AZ770" i="1"/>
  <c r="CC768" i="1"/>
  <c r="AZ768" i="1"/>
  <c r="CC766" i="1"/>
  <c r="AZ766" i="1"/>
  <c r="AZ764" i="1"/>
  <c r="AZ762" i="1"/>
  <c r="CC760" i="1"/>
  <c r="AZ760" i="1"/>
  <c r="AZ758" i="1"/>
  <c r="CC756" i="1"/>
  <c r="AZ756" i="1"/>
  <c r="CC754" i="1"/>
  <c r="AZ754" i="1"/>
  <c r="AZ752" i="1"/>
  <c r="CC750" i="1"/>
  <c r="AZ750" i="1"/>
  <c r="AZ748" i="1"/>
  <c r="CC746" i="1"/>
  <c r="AZ746" i="1"/>
  <c r="CC744" i="1"/>
  <c r="AZ744" i="1"/>
  <c r="AZ742" i="1"/>
  <c r="AZ740" i="1"/>
  <c r="CC738" i="1"/>
  <c r="AZ738" i="1"/>
  <c r="AZ736" i="1"/>
  <c r="CC734" i="1"/>
  <c r="AZ734" i="1"/>
  <c r="AZ732" i="1"/>
  <c r="AZ730" i="1"/>
  <c r="CC728" i="1"/>
  <c r="AZ728" i="1"/>
  <c r="AZ726" i="1"/>
  <c r="CC724" i="1"/>
  <c r="AZ724" i="1"/>
  <c r="CC722" i="1"/>
  <c r="AZ722" i="1"/>
  <c r="AZ720" i="1"/>
  <c r="CC718" i="1"/>
  <c r="AZ718" i="1"/>
  <c r="AZ716" i="1"/>
  <c r="AZ714" i="1"/>
  <c r="AZ712" i="1"/>
  <c r="AZ710" i="1"/>
  <c r="AZ708" i="1"/>
  <c r="AZ706" i="1"/>
  <c r="AZ704" i="1"/>
  <c r="AZ702" i="1"/>
  <c r="AZ700" i="1"/>
  <c r="AZ698" i="1"/>
  <c r="AZ696" i="1"/>
  <c r="AZ694" i="1"/>
  <c r="AZ692" i="1"/>
  <c r="AZ690" i="1"/>
  <c r="AZ688" i="1"/>
  <c r="AZ686" i="1"/>
  <c r="AZ684" i="1"/>
  <c r="AZ682" i="1"/>
  <c r="AZ680" i="1"/>
  <c r="AZ678" i="1"/>
  <c r="AZ676" i="1"/>
  <c r="AZ674" i="1"/>
  <c r="AZ672" i="1"/>
  <c r="AZ670" i="1"/>
  <c r="AZ668" i="1"/>
  <c r="AZ666" i="1"/>
  <c r="AZ664" i="1"/>
  <c r="AZ662" i="1"/>
  <c r="AZ660" i="1"/>
  <c r="AZ658" i="1"/>
  <c r="AZ656" i="1"/>
  <c r="AZ654" i="1"/>
  <c r="AZ652" i="1"/>
  <c r="AZ650" i="1"/>
  <c r="AZ648" i="1"/>
  <c r="AZ646" i="1"/>
  <c r="AZ644" i="1"/>
  <c r="AZ642" i="1"/>
  <c r="AZ640" i="1"/>
  <c r="AZ638" i="1"/>
  <c r="AZ636" i="1"/>
  <c r="AZ634" i="1"/>
  <c r="AZ632" i="1"/>
  <c r="AZ630" i="1"/>
  <c r="AZ628" i="1"/>
  <c r="AZ626" i="1"/>
  <c r="AZ624" i="1"/>
  <c r="AZ622" i="1"/>
  <c r="AZ620" i="1"/>
  <c r="AZ618" i="1"/>
  <c r="AZ616" i="1"/>
  <c r="AZ614" i="1"/>
  <c r="AZ612" i="1"/>
  <c r="AZ610" i="1"/>
  <c r="AZ608" i="1"/>
  <c r="AZ606" i="1"/>
  <c r="AZ604" i="1"/>
  <c r="AZ602" i="1"/>
  <c r="AZ600" i="1"/>
  <c r="AZ598" i="1"/>
  <c r="AZ596" i="1"/>
  <c r="AZ594" i="1"/>
  <c r="AZ592" i="1"/>
  <c r="AZ590" i="1"/>
  <c r="AZ588" i="1"/>
  <c r="AZ586" i="1"/>
  <c r="AZ584" i="1"/>
  <c r="AZ582" i="1"/>
  <c r="AZ580" i="1"/>
  <c r="AZ578" i="1"/>
  <c r="AZ576" i="1"/>
  <c r="AZ574" i="1"/>
  <c r="AZ572" i="1"/>
  <c r="AZ570" i="1"/>
  <c r="AZ568" i="1"/>
  <c r="AZ566" i="1"/>
  <c r="AZ564" i="1"/>
  <c r="AZ562" i="1"/>
  <c r="AZ560" i="1"/>
  <c r="AZ558" i="1"/>
  <c r="AZ556" i="1"/>
  <c r="AZ554" i="1"/>
  <c r="AZ552" i="1"/>
  <c r="AZ550" i="1"/>
  <c r="AZ548" i="1"/>
  <c r="AZ546" i="1"/>
  <c r="AZ544" i="1"/>
  <c r="AZ542" i="1"/>
  <c r="AZ540" i="1"/>
  <c r="AZ538" i="1"/>
  <c r="AZ536" i="1"/>
  <c r="AZ534" i="1"/>
  <c r="AZ532" i="1"/>
  <c r="AZ530" i="1"/>
  <c r="AZ528" i="1"/>
  <c r="AZ526" i="1"/>
  <c r="CC524" i="1"/>
  <c r="AZ524" i="1"/>
  <c r="AZ522" i="1"/>
  <c r="AZ520" i="1"/>
  <c r="AZ518" i="1"/>
  <c r="CC516" i="1"/>
  <c r="AZ516" i="1"/>
  <c r="CC514" i="1"/>
  <c r="CD514" i="1" s="1"/>
  <c r="AZ514" i="1"/>
  <c r="CC512" i="1"/>
  <c r="AZ512" i="1"/>
  <c r="CC510" i="1"/>
  <c r="AZ510" i="1"/>
  <c r="CC508" i="1"/>
  <c r="AZ508" i="1"/>
  <c r="AZ506" i="1"/>
  <c r="AZ504" i="1"/>
  <c r="AZ502" i="1"/>
  <c r="AZ500" i="1"/>
  <c r="AZ498" i="1"/>
  <c r="CC496" i="1"/>
  <c r="AZ496" i="1"/>
  <c r="CC494" i="1"/>
  <c r="CD494" i="1" s="1"/>
  <c r="AZ494" i="1"/>
  <c r="AZ492" i="1"/>
  <c r="CC490" i="1"/>
  <c r="AZ490" i="1"/>
  <c r="AZ488" i="1"/>
  <c r="CC486" i="1"/>
  <c r="CD486" i="1" s="1"/>
  <c r="AZ486" i="1"/>
  <c r="AZ484" i="1"/>
  <c r="AZ482" i="1"/>
  <c r="AZ480" i="1"/>
  <c r="AZ478" i="1"/>
  <c r="AZ476" i="1"/>
  <c r="CC474" i="1"/>
  <c r="AZ474" i="1"/>
  <c r="CC472" i="1"/>
  <c r="AZ472" i="1"/>
  <c r="AZ470" i="1"/>
  <c r="CC468" i="1"/>
  <c r="AZ468" i="1"/>
  <c r="AZ466" i="1"/>
  <c r="AZ464" i="1"/>
  <c r="AZ462" i="1"/>
  <c r="CC460" i="1"/>
  <c r="CD460" i="1" s="1"/>
  <c r="AZ460" i="1"/>
  <c r="CC458" i="1"/>
  <c r="AZ458" i="1"/>
  <c r="AZ456" i="1"/>
  <c r="AZ454" i="1"/>
  <c r="CC452" i="1"/>
  <c r="AZ452" i="1"/>
  <c r="CC450" i="1"/>
  <c r="AZ450" i="1"/>
  <c r="CC448" i="1"/>
  <c r="AZ448" i="1"/>
  <c r="AZ446" i="1"/>
  <c r="CC444" i="1"/>
  <c r="AZ444" i="1"/>
  <c r="AZ442" i="1"/>
  <c r="AZ440" i="1"/>
  <c r="AZ438" i="1"/>
  <c r="AZ436" i="1"/>
  <c r="CC434" i="1"/>
  <c r="AZ434" i="1"/>
  <c r="CC432" i="1"/>
  <c r="AZ432" i="1"/>
  <c r="CC430" i="1"/>
  <c r="CD430" i="1" s="1"/>
  <c r="AZ430" i="1"/>
  <c r="CC428" i="1"/>
  <c r="AZ428" i="1"/>
  <c r="CC426" i="1"/>
  <c r="AZ426" i="1"/>
  <c r="CC424" i="1"/>
  <c r="AZ424" i="1"/>
  <c r="CC422" i="1"/>
  <c r="CD422" i="1" s="1"/>
  <c r="AZ422" i="1"/>
  <c r="AZ420" i="1"/>
  <c r="AZ418" i="1"/>
  <c r="CC416" i="1"/>
  <c r="AZ416" i="1"/>
  <c r="AZ414" i="1"/>
  <c r="AZ412" i="1"/>
  <c r="CC410" i="1"/>
  <c r="AZ410" i="1"/>
  <c r="CC408" i="1"/>
  <c r="AZ408" i="1"/>
  <c r="AZ406" i="1"/>
  <c r="CC404" i="1"/>
  <c r="AZ404" i="1"/>
  <c r="AZ402" i="1"/>
  <c r="AZ400" i="1"/>
  <c r="AZ398" i="1"/>
  <c r="AZ396" i="1"/>
  <c r="CC394" i="1"/>
  <c r="AZ394" i="1"/>
  <c r="AZ392" i="1"/>
  <c r="CC390" i="1"/>
  <c r="AZ390" i="1"/>
  <c r="CC388" i="1"/>
  <c r="AZ388" i="1"/>
  <c r="AZ386" i="1"/>
  <c r="CC384" i="1"/>
  <c r="AZ384" i="1"/>
  <c r="AZ382" i="1"/>
  <c r="AZ380" i="1"/>
  <c r="AZ378" i="1"/>
  <c r="AZ376" i="1"/>
  <c r="CC374" i="1"/>
  <c r="AZ374" i="1"/>
  <c r="CC372" i="1"/>
  <c r="AZ372" i="1"/>
  <c r="CC370" i="1"/>
  <c r="AZ370" i="1"/>
  <c r="CC368" i="1"/>
  <c r="AZ368" i="1"/>
  <c r="AZ366" i="1"/>
  <c r="AZ364" i="1"/>
  <c r="AZ362" i="1"/>
  <c r="CC360" i="1"/>
  <c r="AZ360" i="1"/>
  <c r="AZ358" i="1"/>
  <c r="CC356" i="1"/>
  <c r="AZ356" i="1"/>
  <c r="AZ354" i="1"/>
  <c r="CC352" i="1"/>
  <c r="AZ352" i="1"/>
  <c r="CC350" i="1"/>
  <c r="CD350" i="1" s="1"/>
  <c r="AZ350" i="1"/>
  <c r="CC348" i="1"/>
  <c r="AZ348" i="1"/>
  <c r="AZ346" i="1"/>
  <c r="AZ344" i="1"/>
  <c r="AZ342" i="1"/>
  <c r="AZ340" i="1"/>
  <c r="AZ338" i="1"/>
  <c r="AZ336" i="1"/>
  <c r="AZ334" i="1"/>
  <c r="AZ332" i="1"/>
  <c r="AZ330" i="1"/>
  <c r="AZ328" i="1"/>
  <c r="AZ326" i="1"/>
  <c r="AZ324" i="1"/>
  <c r="AZ322" i="1"/>
  <c r="AZ320" i="1"/>
  <c r="AZ318" i="1"/>
  <c r="AZ316" i="1"/>
  <c r="AZ314" i="1"/>
  <c r="AZ312" i="1"/>
  <c r="AZ310" i="1"/>
  <c r="AZ308" i="1"/>
  <c r="AZ306" i="1"/>
  <c r="AZ304" i="1"/>
  <c r="AZ302" i="1"/>
  <c r="AZ300" i="1"/>
  <c r="AZ298" i="1"/>
  <c r="AZ296" i="1"/>
  <c r="AZ294" i="1"/>
  <c r="AZ292" i="1"/>
  <c r="AZ290" i="1"/>
  <c r="AZ288" i="1"/>
  <c r="AZ286" i="1"/>
  <c r="AZ284" i="1"/>
  <c r="AZ282" i="1"/>
  <c r="AZ280" i="1"/>
  <c r="AZ278" i="1"/>
  <c r="AZ276" i="1"/>
  <c r="AZ274" i="1"/>
  <c r="AZ272" i="1"/>
  <c r="AZ270" i="1"/>
  <c r="AZ268" i="1"/>
  <c r="AZ266" i="1"/>
  <c r="AZ264" i="1"/>
  <c r="AZ262" i="1"/>
  <c r="AZ260" i="1"/>
  <c r="AZ258" i="1"/>
  <c r="AZ256" i="1"/>
  <c r="AZ254" i="1"/>
  <c r="AZ252" i="1"/>
  <c r="AZ250" i="1"/>
  <c r="AZ248" i="1"/>
  <c r="AZ246" i="1"/>
  <c r="AZ244" i="1"/>
  <c r="AZ242" i="1"/>
  <c r="AZ240" i="1"/>
  <c r="AZ238" i="1"/>
  <c r="AZ236" i="1"/>
  <c r="AZ234" i="1"/>
  <c r="AZ232" i="1"/>
  <c r="AZ230" i="1"/>
  <c r="AZ228" i="1"/>
  <c r="AZ226" i="1"/>
  <c r="AZ224" i="1"/>
  <c r="AZ222" i="1"/>
  <c r="AZ220" i="1"/>
  <c r="AZ218" i="1"/>
  <c r="AZ216" i="1"/>
  <c r="AZ214" i="1"/>
  <c r="AZ212" i="1"/>
  <c r="AZ210" i="1"/>
  <c r="AZ208" i="1"/>
  <c r="AZ206" i="1"/>
  <c r="AZ204" i="1"/>
  <c r="AZ202" i="1"/>
  <c r="AZ200" i="1"/>
  <c r="AZ198" i="1"/>
  <c r="AZ196" i="1"/>
  <c r="AZ194" i="1"/>
  <c r="AZ192" i="1"/>
  <c r="AZ190" i="1"/>
  <c r="AZ188" i="1"/>
  <c r="AZ186" i="1"/>
  <c r="AZ184" i="1"/>
  <c r="AZ182" i="1"/>
  <c r="AZ180" i="1"/>
  <c r="AZ178" i="1"/>
  <c r="AZ176" i="1"/>
  <c r="AZ174" i="1"/>
  <c r="AZ172" i="1"/>
  <c r="AZ170" i="1"/>
  <c r="AZ168" i="1"/>
  <c r="AZ166" i="1"/>
  <c r="AZ164" i="1"/>
  <c r="AZ162" i="1"/>
  <c r="AZ160" i="1"/>
  <c r="AZ158" i="1"/>
  <c r="AZ156" i="1"/>
  <c r="AZ154" i="1"/>
  <c r="AZ152" i="1"/>
  <c r="AZ150" i="1"/>
  <c r="AZ148" i="1"/>
  <c r="AZ146" i="1"/>
  <c r="AZ144" i="1"/>
  <c r="AZ142" i="1"/>
  <c r="AZ140" i="1"/>
  <c r="AZ138" i="1"/>
  <c r="AZ136" i="1"/>
  <c r="AZ134" i="1"/>
  <c r="AZ132" i="1"/>
  <c r="AZ130" i="1"/>
  <c r="AZ128" i="1"/>
  <c r="AZ126" i="1"/>
  <c r="AZ124" i="1"/>
  <c r="AZ122" i="1"/>
  <c r="AZ120" i="1"/>
  <c r="AZ118" i="1"/>
  <c r="AZ116" i="1"/>
  <c r="AZ114" i="1"/>
  <c r="AZ112" i="1"/>
  <c r="AZ110" i="1"/>
  <c r="AZ108" i="1"/>
  <c r="AZ106" i="1"/>
  <c r="AZ104" i="1"/>
  <c r="AZ102" i="1"/>
  <c r="AZ100" i="1"/>
  <c r="AZ98" i="1"/>
  <c r="AZ96" i="1"/>
  <c r="AZ94" i="1"/>
  <c r="AZ92" i="1"/>
  <c r="AZ90" i="1"/>
  <c r="AZ88" i="1"/>
  <c r="AZ86" i="1"/>
  <c r="AZ84" i="1"/>
  <c r="AZ82" i="1"/>
  <c r="AZ80" i="1"/>
  <c r="AZ78" i="1"/>
  <c r="AZ76" i="1"/>
  <c r="AZ74" i="1"/>
  <c r="AZ72" i="1"/>
  <c r="AZ70" i="1"/>
  <c r="AZ68" i="1"/>
  <c r="AZ66" i="1"/>
  <c r="AZ64" i="1"/>
  <c r="BF70" i="1"/>
  <c r="BJ70" i="1"/>
  <c r="BH70" i="1"/>
  <c r="BG70" i="1"/>
  <c r="BE70" i="1"/>
  <c r="BI70" i="1"/>
  <c r="BH67" i="1"/>
  <c r="BF67" i="1"/>
  <c r="BJ67" i="1"/>
  <c r="BG67" i="1"/>
  <c r="BE67" i="1"/>
  <c r="BI67" i="1"/>
  <c r="BH81" i="1"/>
  <c r="BF81" i="1"/>
  <c r="BJ81" i="1"/>
  <c r="BI81" i="1"/>
  <c r="BE81" i="1"/>
  <c r="BG81" i="1"/>
  <c r="BH65" i="1"/>
  <c r="BF65" i="1"/>
  <c r="BJ65" i="1"/>
  <c r="BI65" i="1"/>
  <c r="BE65" i="1"/>
  <c r="BG65" i="1"/>
  <c r="BF49" i="1"/>
  <c r="BJ49" i="1"/>
  <c r="BH49" i="1"/>
  <c r="BG49" i="1"/>
  <c r="BE49" i="1"/>
  <c r="BI49" i="1"/>
  <c r="BF84" i="1"/>
  <c r="BJ84" i="1"/>
  <c r="BH84" i="1"/>
  <c r="BG84" i="1"/>
  <c r="BE84" i="1"/>
  <c r="BI84" i="1"/>
  <c r="AZ62" i="1"/>
  <c r="AZ60" i="1"/>
  <c r="AZ58" i="1"/>
  <c r="AZ56" i="1"/>
  <c r="AZ54" i="1"/>
  <c r="AZ52" i="1"/>
  <c r="AZ50" i="1"/>
  <c r="AZ48" i="1"/>
  <c r="AZ46" i="1"/>
  <c r="AZ44" i="1"/>
  <c r="AZ42" i="1"/>
  <c r="AZ16" i="1"/>
  <c r="BF13" i="1"/>
  <c r="BJ13" i="1"/>
  <c r="BH13" i="1"/>
  <c r="BE13" i="1"/>
  <c r="BI13" i="1"/>
  <c r="BG13" i="1"/>
  <c r="BF45" i="1"/>
  <c r="BJ45" i="1"/>
  <c r="BH45" i="1"/>
  <c r="BG45" i="1"/>
  <c r="BI45" i="1"/>
  <c r="BE45" i="1"/>
  <c r="BF74" i="1"/>
  <c r="BJ74" i="1"/>
  <c r="BH74" i="1"/>
  <c r="BE74" i="1"/>
  <c r="BI74" i="1"/>
  <c r="BG74" i="1"/>
  <c r="BH95" i="1"/>
  <c r="BF95" i="1"/>
  <c r="BJ95" i="1"/>
  <c r="BG95" i="1"/>
  <c r="BI95" i="1"/>
  <c r="BE95" i="1"/>
  <c r="BH63" i="1"/>
  <c r="BF63" i="1"/>
  <c r="BJ63" i="1"/>
  <c r="BG63" i="1"/>
  <c r="BE63" i="1"/>
  <c r="BI63" i="1"/>
  <c r="BH61" i="1"/>
  <c r="BF61" i="1"/>
  <c r="BJ61" i="1"/>
  <c r="BE61" i="1"/>
  <c r="BI61" i="1"/>
  <c r="BG61" i="1"/>
  <c r="BF80" i="1"/>
  <c r="BJ80" i="1"/>
  <c r="BH80" i="1"/>
  <c r="BG80" i="1"/>
  <c r="BI80" i="1"/>
  <c r="BE80" i="1"/>
  <c r="AZ1023" i="1"/>
  <c r="AZ1021" i="1"/>
  <c r="AZ1019" i="1"/>
  <c r="AZ1017" i="1"/>
  <c r="AZ1015" i="1"/>
  <c r="AZ1013" i="1"/>
  <c r="AZ1011" i="1"/>
  <c r="AZ1009" i="1"/>
  <c r="AZ1007" i="1"/>
  <c r="AZ1005" i="1"/>
  <c r="AZ1003" i="1"/>
  <c r="AZ1001" i="1"/>
  <c r="AZ999" i="1"/>
  <c r="AZ997" i="1"/>
  <c r="AZ995" i="1"/>
  <c r="AZ993" i="1"/>
  <c r="AZ991" i="1"/>
  <c r="AZ989" i="1"/>
  <c r="AZ987" i="1"/>
  <c r="AZ985" i="1"/>
  <c r="AZ983" i="1"/>
  <c r="AZ981" i="1"/>
  <c r="AZ979" i="1"/>
  <c r="AZ977" i="1"/>
  <c r="AZ975" i="1"/>
  <c r="AZ973" i="1"/>
  <c r="AZ971" i="1"/>
  <c r="AZ969" i="1"/>
  <c r="AZ967" i="1"/>
  <c r="AZ965" i="1"/>
  <c r="AZ963" i="1"/>
  <c r="AZ961" i="1"/>
  <c r="AZ959" i="1"/>
  <c r="AZ957" i="1"/>
  <c r="AZ955" i="1"/>
  <c r="AZ953" i="1"/>
  <c r="AZ951" i="1"/>
  <c r="AZ949" i="1"/>
  <c r="AZ947" i="1"/>
  <c r="AZ945" i="1"/>
  <c r="AZ943" i="1"/>
  <c r="AZ941" i="1"/>
  <c r="AZ939" i="1"/>
  <c r="AZ937" i="1"/>
  <c r="AZ935" i="1"/>
  <c r="AZ933" i="1"/>
  <c r="AZ931" i="1"/>
  <c r="AZ929" i="1"/>
  <c r="AZ927" i="1"/>
  <c r="AZ925" i="1"/>
  <c r="AZ923" i="1"/>
  <c r="AZ921" i="1"/>
  <c r="AZ919" i="1"/>
  <c r="CC917" i="1"/>
  <c r="AZ917" i="1"/>
  <c r="CC915" i="1"/>
  <c r="AZ915" i="1"/>
  <c r="AZ913" i="1"/>
  <c r="CC911" i="1"/>
  <c r="AZ911" i="1"/>
  <c r="AZ909" i="1"/>
  <c r="CC907" i="1"/>
  <c r="AZ907" i="1"/>
  <c r="AZ905" i="1"/>
  <c r="AZ903" i="1"/>
  <c r="AZ901" i="1"/>
  <c r="AZ899" i="1"/>
  <c r="CC897" i="1"/>
  <c r="AZ897" i="1"/>
  <c r="AZ895" i="1"/>
  <c r="AZ893" i="1"/>
  <c r="AZ891" i="1"/>
  <c r="CC889" i="1"/>
  <c r="AZ889" i="1"/>
  <c r="AZ887" i="1"/>
  <c r="CC885" i="1"/>
  <c r="AZ885" i="1"/>
  <c r="AZ883" i="1"/>
  <c r="AZ881" i="1"/>
  <c r="AZ879" i="1"/>
  <c r="AZ877" i="1"/>
  <c r="CC875" i="1"/>
  <c r="AZ875" i="1"/>
  <c r="AZ873" i="1"/>
  <c r="AZ871" i="1"/>
  <c r="CC869" i="1"/>
  <c r="AZ869" i="1"/>
  <c r="AZ867" i="1"/>
  <c r="AZ865" i="1"/>
  <c r="CC863" i="1"/>
  <c r="CD863" i="1" s="1"/>
  <c r="AZ863" i="1"/>
  <c r="CC861" i="1"/>
  <c r="AZ861" i="1"/>
  <c r="AZ859" i="1"/>
  <c r="AZ857" i="1"/>
  <c r="CC855" i="1"/>
  <c r="CD855" i="1" s="1"/>
  <c r="AZ855" i="1"/>
  <c r="AZ853" i="1"/>
  <c r="AZ851" i="1"/>
  <c r="CC849" i="1"/>
  <c r="AZ849" i="1"/>
  <c r="CC847" i="1"/>
  <c r="CD847" i="1" s="1"/>
  <c r="AZ847" i="1"/>
  <c r="AZ845" i="1"/>
  <c r="CC843" i="1"/>
  <c r="AZ843" i="1"/>
  <c r="CC841" i="1"/>
  <c r="AZ841" i="1"/>
  <c r="AZ839" i="1"/>
  <c r="AZ837" i="1"/>
  <c r="AZ835" i="1"/>
  <c r="CC833" i="1"/>
  <c r="AZ833" i="1"/>
  <c r="AZ831" i="1"/>
  <c r="AZ829" i="1"/>
  <c r="CC827" i="1"/>
  <c r="AZ827" i="1"/>
  <c r="AZ825" i="1"/>
  <c r="AZ823" i="1"/>
  <c r="CC821" i="1"/>
  <c r="CD821" i="1" s="1"/>
  <c r="AZ821" i="1"/>
  <c r="AZ819" i="1"/>
  <c r="CC817" i="1"/>
  <c r="AZ817" i="1"/>
  <c r="AZ815" i="1"/>
  <c r="CC813" i="1"/>
  <c r="CD813" i="1" s="1"/>
  <c r="AZ813" i="1"/>
  <c r="AZ811" i="1"/>
  <c r="AZ809" i="1"/>
  <c r="AZ807" i="1"/>
  <c r="CC805" i="1"/>
  <c r="CD805" i="1" s="1"/>
  <c r="AZ805" i="1"/>
  <c r="AZ803" i="1"/>
  <c r="CC801" i="1"/>
  <c r="AZ801" i="1"/>
  <c r="AZ799" i="1"/>
  <c r="AZ797" i="1"/>
  <c r="CC795" i="1"/>
  <c r="AZ795" i="1"/>
  <c r="AZ793" i="1"/>
  <c r="CC791" i="1"/>
  <c r="AZ791" i="1"/>
  <c r="CC789" i="1"/>
  <c r="CD789" i="1" s="1"/>
  <c r="AZ789" i="1"/>
  <c r="CC787" i="1"/>
  <c r="AZ787" i="1"/>
  <c r="CC785" i="1"/>
  <c r="AZ785" i="1"/>
  <c r="CC783" i="1"/>
  <c r="AZ783" i="1"/>
  <c r="CC781" i="1"/>
  <c r="AZ781" i="1"/>
  <c r="AZ779" i="1"/>
  <c r="AZ777" i="1"/>
  <c r="AZ775" i="1"/>
  <c r="CC773" i="1"/>
  <c r="AZ773" i="1"/>
  <c r="AZ771" i="1"/>
  <c r="CC769" i="1"/>
  <c r="CD769" i="1" s="1"/>
  <c r="AZ769" i="1"/>
  <c r="AZ767" i="1"/>
  <c r="CC765" i="1"/>
  <c r="AZ765" i="1"/>
  <c r="CC763" i="1"/>
  <c r="AZ763" i="1"/>
  <c r="CC761" i="1"/>
  <c r="CD761" i="1" s="1"/>
  <c r="AZ761" i="1"/>
  <c r="AZ759" i="1"/>
  <c r="AZ757" i="1"/>
  <c r="AZ755" i="1"/>
  <c r="AZ753" i="1"/>
  <c r="AZ751" i="1"/>
  <c r="CC749" i="1"/>
  <c r="AZ749" i="1"/>
  <c r="AZ747" i="1"/>
  <c r="CC745" i="1"/>
  <c r="AZ745" i="1"/>
  <c r="CC743" i="1"/>
  <c r="AZ743" i="1"/>
  <c r="CC741" i="1"/>
  <c r="AZ741" i="1"/>
  <c r="CC739" i="1"/>
  <c r="AZ739" i="1"/>
  <c r="CC737" i="1"/>
  <c r="AZ737" i="1"/>
  <c r="CC735" i="1"/>
  <c r="AZ735" i="1"/>
  <c r="CC733" i="1"/>
  <c r="AZ733" i="1"/>
  <c r="CC731" i="1"/>
  <c r="AZ731" i="1"/>
  <c r="CC729" i="1"/>
  <c r="AZ729" i="1"/>
  <c r="AZ727" i="1"/>
  <c r="AZ725" i="1"/>
  <c r="AZ723" i="1"/>
  <c r="CC721" i="1"/>
  <c r="CD721" i="1" s="1"/>
  <c r="AZ721" i="1"/>
  <c r="CC719" i="1"/>
  <c r="AZ719" i="1"/>
  <c r="AZ717" i="1"/>
  <c r="AZ715" i="1"/>
  <c r="AZ713" i="1"/>
  <c r="AZ711" i="1"/>
  <c r="AZ709" i="1"/>
  <c r="AZ707" i="1"/>
  <c r="AZ705" i="1"/>
  <c r="AZ703" i="1"/>
  <c r="AZ701" i="1"/>
  <c r="AZ699" i="1"/>
  <c r="AZ697" i="1"/>
  <c r="AZ695" i="1"/>
  <c r="AZ693" i="1"/>
  <c r="AZ691" i="1"/>
  <c r="AZ689" i="1"/>
  <c r="AZ687" i="1"/>
  <c r="AZ685" i="1"/>
  <c r="AZ683" i="1"/>
  <c r="AZ681" i="1"/>
  <c r="AZ679" i="1"/>
  <c r="AZ677" i="1"/>
  <c r="AZ675" i="1"/>
  <c r="AZ673" i="1"/>
  <c r="AZ671" i="1"/>
  <c r="AZ669" i="1"/>
  <c r="AZ667" i="1"/>
  <c r="AZ665" i="1"/>
  <c r="AZ663" i="1"/>
  <c r="AZ661" i="1"/>
  <c r="AZ659" i="1"/>
  <c r="AZ657" i="1"/>
  <c r="AZ655" i="1"/>
  <c r="AZ653" i="1"/>
  <c r="AZ651" i="1"/>
  <c r="AZ649" i="1"/>
  <c r="AZ647" i="1"/>
  <c r="AZ645" i="1"/>
  <c r="AZ643" i="1"/>
  <c r="AZ641" i="1"/>
  <c r="AZ639" i="1"/>
  <c r="AZ637" i="1"/>
  <c r="AZ635" i="1"/>
  <c r="AZ633" i="1"/>
  <c r="AZ631" i="1"/>
  <c r="AZ629" i="1"/>
  <c r="AZ627" i="1"/>
  <c r="AZ625" i="1"/>
  <c r="AZ623" i="1"/>
  <c r="AZ621" i="1"/>
  <c r="AZ619" i="1"/>
  <c r="AZ617" i="1"/>
  <c r="AZ615" i="1"/>
  <c r="AZ613" i="1"/>
  <c r="AZ611" i="1"/>
  <c r="AZ609" i="1"/>
  <c r="AZ607" i="1"/>
  <c r="AZ605" i="1"/>
  <c r="AZ603" i="1"/>
  <c r="AZ601" i="1"/>
  <c r="AZ599" i="1"/>
  <c r="AZ597" i="1"/>
  <c r="AZ595" i="1"/>
  <c r="AZ593" i="1"/>
  <c r="AZ591" i="1"/>
  <c r="AZ589" i="1"/>
  <c r="AZ587" i="1"/>
  <c r="AZ585" i="1"/>
  <c r="AZ583" i="1"/>
  <c r="AZ581" i="1"/>
  <c r="AZ579" i="1"/>
  <c r="AZ577" i="1"/>
  <c r="AZ575" i="1"/>
  <c r="AZ573" i="1"/>
  <c r="AZ571" i="1"/>
  <c r="AZ569" i="1"/>
  <c r="AZ567" i="1"/>
  <c r="AZ565" i="1"/>
  <c r="AZ563" i="1"/>
  <c r="AZ561" i="1"/>
  <c r="AZ559" i="1"/>
  <c r="AZ557" i="1"/>
  <c r="AZ555" i="1"/>
  <c r="AZ553" i="1"/>
  <c r="AZ551" i="1"/>
  <c r="AZ549" i="1"/>
  <c r="AZ547" i="1"/>
  <c r="AZ545" i="1"/>
  <c r="AZ543" i="1"/>
  <c r="AZ541" i="1"/>
  <c r="AZ539" i="1"/>
  <c r="AZ537" i="1"/>
  <c r="AZ535" i="1"/>
  <c r="AZ533" i="1"/>
  <c r="AZ531" i="1"/>
  <c r="AZ529" i="1"/>
  <c r="AZ527" i="1"/>
  <c r="AZ525" i="1"/>
  <c r="AZ523" i="1"/>
  <c r="AZ521" i="1"/>
  <c r="CC519" i="1"/>
  <c r="AZ519" i="1"/>
  <c r="AZ517" i="1"/>
  <c r="CC515" i="1"/>
  <c r="AZ515" i="1"/>
  <c r="CC513" i="1"/>
  <c r="CD513" i="1" s="1"/>
  <c r="AZ513" i="1"/>
  <c r="AZ511" i="1"/>
  <c r="AZ509" i="1"/>
  <c r="CC507" i="1"/>
  <c r="CD507" i="1" s="1"/>
  <c r="AZ507" i="1"/>
  <c r="AZ505" i="1"/>
  <c r="AZ503" i="1"/>
  <c r="CC501" i="1"/>
  <c r="AZ501" i="1"/>
  <c r="CC499" i="1"/>
  <c r="AZ499" i="1"/>
  <c r="AZ497" i="1"/>
  <c r="CC495" i="1"/>
  <c r="CD495" i="1" s="1"/>
  <c r="AZ495" i="1"/>
  <c r="CC493" i="1"/>
  <c r="AZ493" i="1"/>
  <c r="AZ491" i="1"/>
  <c r="CC489" i="1"/>
  <c r="AZ489" i="1"/>
  <c r="CC487" i="1"/>
  <c r="CD487" i="1" s="1"/>
  <c r="AZ487" i="1"/>
  <c r="AZ485" i="1"/>
  <c r="CC483" i="1"/>
  <c r="AZ483" i="1"/>
  <c r="CC481" i="1"/>
  <c r="AZ481" i="1"/>
  <c r="CC479" i="1"/>
  <c r="AZ479" i="1"/>
  <c r="AZ477" i="1"/>
  <c r="CC475" i="1"/>
  <c r="CD475" i="1" s="1"/>
  <c r="AZ475" i="1"/>
  <c r="CC473" i="1"/>
  <c r="AZ473" i="1"/>
  <c r="CC471" i="1"/>
  <c r="AZ471" i="1"/>
  <c r="CC469" i="1"/>
  <c r="AZ469" i="1"/>
  <c r="CC467" i="1"/>
  <c r="CD467" i="1" s="1"/>
  <c r="AZ467" i="1"/>
  <c r="CC465" i="1"/>
  <c r="AZ465" i="1"/>
  <c r="CC463" i="1"/>
  <c r="AZ463" i="1"/>
  <c r="AZ461" i="1"/>
  <c r="AZ459" i="1"/>
  <c r="AZ457" i="1"/>
  <c r="CC455" i="1"/>
  <c r="AZ455" i="1"/>
  <c r="CC453" i="1"/>
  <c r="CD453" i="1" s="1"/>
  <c r="AZ453" i="1"/>
  <c r="CC451" i="1"/>
  <c r="AZ451" i="1"/>
  <c r="AZ449" i="1"/>
  <c r="CC447" i="1"/>
  <c r="AZ447" i="1"/>
  <c r="AZ445" i="1"/>
  <c r="AZ443" i="1"/>
  <c r="AZ441" i="1"/>
  <c r="AZ439" i="1"/>
  <c r="AZ437" i="1"/>
  <c r="CC435" i="1"/>
  <c r="AZ435" i="1"/>
  <c r="AZ433" i="1"/>
  <c r="CC431" i="1"/>
  <c r="AZ431" i="1"/>
  <c r="AZ429" i="1"/>
  <c r="CC427" i="1"/>
  <c r="AZ427" i="1"/>
  <c r="CC425" i="1"/>
  <c r="AZ425" i="1"/>
  <c r="CC423" i="1"/>
  <c r="AZ423" i="1"/>
  <c r="AZ421" i="1"/>
  <c r="CC419" i="1"/>
  <c r="AZ419" i="1"/>
  <c r="AZ417" i="1"/>
  <c r="CC415" i="1"/>
  <c r="AZ415" i="1"/>
  <c r="AZ413" i="1"/>
  <c r="CC411" i="1"/>
  <c r="AZ411" i="1"/>
  <c r="AZ409" i="1"/>
  <c r="CC407" i="1"/>
  <c r="CD407" i="1" s="1"/>
  <c r="AZ407" i="1"/>
  <c r="AZ405" i="1"/>
  <c r="AZ403" i="1"/>
  <c r="AZ401" i="1"/>
  <c r="CC399" i="1"/>
  <c r="CD399" i="1" s="1"/>
  <c r="AZ399" i="1"/>
  <c r="CC397" i="1"/>
  <c r="AZ397" i="1"/>
  <c r="AZ395" i="1"/>
  <c r="CC393" i="1"/>
  <c r="AZ393" i="1"/>
  <c r="CC391" i="1"/>
  <c r="AZ391" i="1"/>
  <c r="AZ389" i="1"/>
  <c r="AZ387" i="1"/>
  <c r="AZ385" i="1"/>
  <c r="AZ383" i="1"/>
  <c r="AZ381" i="1"/>
  <c r="CC379" i="1"/>
  <c r="AZ379" i="1"/>
  <c r="AZ377" i="1"/>
  <c r="AZ375" i="1"/>
  <c r="AZ373" i="1"/>
  <c r="AZ371" i="1"/>
  <c r="CC369" i="1"/>
  <c r="AZ369" i="1"/>
  <c r="AZ367" i="1"/>
  <c r="AZ365" i="1"/>
  <c r="AZ363" i="1"/>
  <c r="AZ361" i="1"/>
  <c r="CC359" i="1"/>
  <c r="AZ359" i="1"/>
  <c r="AZ357" i="1"/>
  <c r="CC355" i="1"/>
  <c r="AZ355" i="1"/>
  <c r="AZ353" i="1"/>
  <c r="AZ351" i="1"/>
  <c r="CC349" i="1"/>
  <c r="AZ349" i="1"/>
  <c r="CC347" i="1"/>
  <c r="AZ347" i="1"/>
  <c r="CC345" i="1"/>
  <c r="AZ345" i="1"/>
  <c r="AZ343" i="1"/>
  <c r="AZ341" i="1"/>
  <c r="AZ339" i="1"/>
  <c r="AZ337" i="1"/>
  <c r="AZ335" i="1"/>
  <c r="AZ333" i="1"/>
  <c r="AZ331" i="1"/>
  <c r="AZ329" i="1"/>
  <c r="AZ327" i="1"/>
  <c r="AZ325" i="1"/>
  <c r="AZ323" i="1"/>
  <c r="AZ321" i="1"/>
  <c r="AZ319" i="1"/>
  <c r="AZ317" i="1"/>
  <c r="AZ315" i="1"/>
  <c r="AZ313" i="1"/>
  <c r="AZ311" i="1"/>
  <c r="AZ309" i="1"/>
  <c r="AZ307" i="1"/>
  <c r="AZ305" i="1"/>
  <c r="AZ303" i="1"/>
  <c r="AZ301" i="1"/>
  <c r="AZ299" i="1"/>
  <c r="AZ297" i="1"/>
  <c r="AZ295" i="1"/>
  <c r="AZ293" i="1"/>
  <c r="AZ291" i="1"/>
  <c r="AZ289" i="1"/>
  <c r="AZ287" i="1"/>
  <c r="AZ285" i="1"/>
  <c r="AZ283" i="1"/>
  <c r="AZ281" i="1"/>
  <c r="AZ279" i="1"/>
  <c r="AZ277" i="1"/>
  <c r="AZ275" i="1"/>
  <c r="AZ273" i="1"/>
  <c r="AZ271" i="1"/>
  <c r="AZ269" i="1"/>
  <c r="AZ267" i="1"/>
  <c r="AZ265" i="1"/>
  <c r="AZ263" i="1"/>
  <c r="AZ261" i="1"/>
  <c r="AZ259" i="1"/>
  <c r="AZ257" i="1"/>
  <c r="AZ255" i="1"/>
  <c r="AZ253" i="1"/>
  <c r="AZ251" i="1"/>
  <c r="AZ249" i="1"/>
  <c r="AZ247" i="1"/>
  <c r="AZ245" i="1"/>
  <c r="AZ243" i="1"/>
  <c r="AZ241" i="1"/>
  <c r="AZ239" i="1"/>
  <c r="AZ237" i="1"/>
  <c r="AZ235" i="1"/>
  <c r="AZ233" i="1"/>
  <c r="AZ231" i="1"/>
  <c r="AZ229" i="1"/>
  <c r="AZ227" i="1"/>
  <c r="AZ225" i="1"/>
  <c r="AZ223" i="1"/>
  <c r="AZ221" i="1"/>
  <c r="AZ219" i="1"/>
  <c r="AZ217" i="1"/>
  <c r="AZ215" i="1"/>
  <c r="AZ213" i="1"/>
  <c r="AZ211" i="1"/>
  <c r="AZ209" i="1"/>
  <c r="AZ207" i="1"/>
  <c r="AZ205" i="1"/>
  <c r="AZ203" i="1"/>
  <c r="AZ201" i="1"/>
  <c r="AZ199" i="1"/>
  <c r="AZ197" i="1"/>
  <c r="AZ195" i="1"/>
  <c r="AZ193" i="1"/>
  <c r="AZ191" i="1"/>
  <c r="AZ189" i="1"/>
  <c r="AZ187" i="1"/>
  <c r="AZ185" i="1"/>
  <c r="AZ183" i="1"/>
  <c r="AZ181" i="1"/>
  <c r="AZ179" i="1"/>
  <c r="AZ177" i="1"/>
  <c r="AZ175" i="1"/>
  <c r="AZ173" i="1"/>
  <c r="AZ171" i="1"/>
  <c r="AZ169" i="1"/>
  <c r="AZ167" i="1"/>
  <c r="AZ165" i="1"/>
  <c r="AZ163" i="1"/>
  <c r="AZ161" i="1"/>
  <c r="AZ159" i="1"/>
  <c r="AZ157" i="1"/>
  <c r="AZ155" i="1"/>
  <c r="AZ153" i="1"/>
  <c r="AZ151" i="1"/>
  <c r="AZ149" i="1"/>
  <c r="AZ147" i="1"/>
  <c r="AZ145" i="1"/>
  <c r="AZ143" i="1"/>
  <c r="AZ141" i="1"/>
  <c r="AZ139" i="1"/>
  <c r="AZ137" i="1"/>
  <c r="AZ135" i="1"/>
  <c r="AZ133" i="1"/>
  <c r="AZ131" i="1"/>
  <c r="AZ129" i="1"/>
  <c r="AZ127" i="1"/>
  <c r="AZ125" i="1"/>
  <c r="AZ123" i="1"/>
  <c r="AZ121" i="1"/>
  <c r="AZ119" i="1"/>
  <c r="AZ117" i="1"/>
  <c r="AZ115" i="1"/>
  <c r="AZ113" i="1"/>
  <c r="AZ111" i="1"/>
  <c r="AZ109" i="1"/>
  <c r="AZ107" i="1"/>
  <c r="AZ105" i="1"/>
  <c r="AZ103" i="1"/>
  <c r="AZ101" i="1"/>
  <c r="AZ99" i="1"/>
  <c r="AZ97" i="1"/>
  <c r="AZ95" i="1"/>
  <c r="AZ93" i="1"/>
  <c r="AZ91" i="1"/>
  <c r="AZ89" i="1"/>
  <c r="AZ87" i="1"/>
  <c r="AZ85" i="1"/>
  <c r="AZ83" i="1"/>
  <c r="AZ81" i="1"/>
  <c r="AZ79" i="1"/>
  <c r="AZ77" i="1"/>
  <c r="AZ75" i="1"/>
  <c r="AZ73" i="1"/>
  <c r="AZ71" i="1"/>
  <c r="AZ69" i="1"/>
  <c r="AZ67" i="1"/>
  <c r="AZ65" i="1"/>
  <c r="BI11" i="1"/>
  <c r="BJ11" i="1"/>
  <c r="BH11" i="1"/>
  <c r="BF43" i="1"/>
  <c r="BJ43" i="1"/>
  <c r="BH43" i="1"/>
  <c r="BI43" i="1"/>
  <c r="BE43" i="1"/>
  <c r="BG43" i="1"/>
  <c r="BF78" i="1"/>
  <c r="BJ78" i="1"/>
  <c r="BH78" i="1"/>
  <c r="BI78" i="1"/>
  <c r="BE78" i="1"/>
  <c r="BG78" i="1"/>
  <c r="BH59" i="1"/>
  <c r="BF59" i="1"/>
  <c r="BJ59" i="1"/>
  <c r="BG59" i="1"/>
  <c r="BE59" i="1"/>
  <c r="BI59" i="1"/>
  <c r="BH89" i="1"/>
  <c r="BF89" i="1"/>
  <c r="BJ89" i="1"/>
  <c r="BG89" i="1"/>
  <c r="BI89" i="1"/>
  <c r="BE89" i="1"/>
  <c r="BH57" i="1"/>
  <c r="BF57" i="1"/>
  <c r="BJ57" i="1"/>
  <c r="BI57" i="1"/>
  <c r="BE57" i="1"/>
  <c r="BG57" i="1"/>
  <c r="BF92" i="1"/>
  <c r="BJ92" i="1"/>
  <c r="BH92" i="1"/>
  <c r="BE92" i="1"/>
  <c r="BI92" i="1"/>
  <c r="BG92" i="1"/>
  <c r="BF76" i="1"/>
  <c r="BJ76" i="1"/>
  <c r="BH76" i="1"/>
  <c r="BG76" i="1"/>
  <c r="BE76" i="1"/>
  <c r="BI76" i="1"/>
  <c r="BH12" i="1"/>
  <c r="BF12" i="1"/>
  <c r="BJ12" i="1"/>
  <c r="BG12" i="1"/>
  <c r="BE12" i="1"/>
  <c r="BI12" i="1"/>
  <c r="BF51" i="1"/>
  <c r="BJ51" i="1"/>
  <c r="BG51" i="1"/>
  <c r="BH51" i="1"/>
  <c r="BE51" i="1"/>
  <c r="BI51" i="1"/>
  <c r="AZ51" i="1"/>
  <c r="BC65" i="1"/>
  <c r="BB65" i="1"/>
  <c r="BD65" i="1" s="1"/>
  <c r="BY453" i="1"/>
  <c r="BY908" i="1"/>
  <c r="BY956" i="1"/>
  <c r="BZ521" i="1"/>
  <c r="BZ612" i="1"/>
  <c r="CA907" i="1"/>
  <c r="BZ748" i="1"/>
  <c r="BZ244" i="1"/>
  <c r="BZ504" i="1"/>
  <c r="CA696" i="1"/>
  <c r="CB264" i="1"/>
  <c r="CA498" i="1"/>
  <c r="BX365" i="1"/>
  <c r="BY876" i="1"/>
  <c r="BZ854" i="1"/>
  <c r="CB499" i="1"/>
  <c r="BX499" i="1"/>
  <c r="CA466" i="1"/>
  <c r="BY228" i="1"/>
  <c r="CA949" i="1"/>
  <c r="CA506" i="1"/>
  <c r="CB444" i="1"/>
  <c r="CB193" i="1"/>
  <c r="BY968" i="1"/>
  <c r="CA737" i="1"/>
  <c r="CA566" i="1"/>
  <c r="CA543" i="1"/>
  <c r="CB320" i="1"/>
  <c r="BY892" i="1"/>
  <c r="BY852" i="1"/>
  <c r="BY674" i="1"/>
  <c r="CB478" i="1"/>
  <c r="BZ391" i="1"/>
  <c r="CB336" i="1"/>
  <c r="CA97" i="1"/>
  <c r="CB796" i="1"/>
  <c r="BX796" i="1"/>
  <c r="CA642" i="1"/>
  <c r="CA459" i="1"/>
  <c r="CA278" i="1"/>
  <c r="BX780" i="1"/>
  <c r="BZ649" i="1"/>
  <c r="CA633" i="1"/>
  <c r="CA542" i="1"/>
  <c r="CB404" i="1"/>
  <c r="CB348" i="1"/>
  <c r="CA294" i="1"/>
  <c r="CB892" i="1"/>
  <c r="BX892" i="1"/>
  <c r="CA719" i="1"/>
  <c r="CB656" i="1"/>
  <c r="BZ968" i="1"/>
  <c r="CB939" i="1"/>
  <c r="BY932" i="1"/>
  <c r="BZ921" i="1"/>
  <c r="CA875" i="1"/>
  <c r="BY871" i="1"/>
  <c r="BZ821" i="1"/>
  <c r="CA805" i="1"/>
  <c r="CA705" i="1"/>
  <c r="CA676" i="1"/>
  <c r="CA926" i="1"/>
  <c r="CB860" i="1"/>
  <c r="BX860" i="1"/>
  <c r="CA859" i="1"/>
  <c r="CA853" i="1"/>
  <c r="CB844" i="1"/>
  <c r="BX844" i="1"/>
  <c r="BZ773" i="1"/>
  <c r="CB766" i="1"/>
  <c r="BZ699" i="1"/>
  <c r="CA684" i="1"/>
  <c r="CA683" i="1"/>
  <c r="CA994" i="1"/>
  <c r="BZ982" i="1"/>
  <c r="CA969" i="1"/>
  <c r="CA965" i="1"/>
  <c r="BY947" i="1"/>
  <c r="BY924" i="1"/>
  <c r="BY887" i="1"/>
  <c r="BZ886" i="1"/>
  <c r="BY855" i="1"/>
  <c r="CA818" i="1"/>
  <c r="BY804" i="1"/>
  <c r="BZ774" i="1"/>
  <c r="BZ716" i="1"/>
  <c r="BZ707" i="1"/>
  <c r="CA657" i="1"/>
  <c r="CA613" i="1"/>
  <c r="CA574" i="1"/>
  <c r="CB535" i="1"/>
  <c r="CA526" i="1"/>
  <c r="CA518" i="1"/>
  <c r="CA475" i="1"/>
  <c r="CA471" i="1"/>
  <c r="BY464" i="1"/>
  <c r="BZ450" i="1"/>
  <c r="BZ417" i="1"/>
  <c r="BZ390" i="1"/>
  <c r="CA387" i="1"/>
  <c r="BZ375" i="1"/>
  <c r="BZ570" i="1"/>
  <c r="BZ565" i="1"/>
  <c r="BZ552" i="1"/>
  <c r="CB542" i="1"/>
  <c r="BY531" i="1"/>
  <c r="CB443" i="1"/>
  <c r="BY421" i="1"/>
  <c r="BY373" i="1"/>
  <c r="CB280" i="1"/>
  <c r="CB260" i="1"/>
  <c r="BY220" i="1"/>
  <c r="CA205" i="1"/>
  <c r="CB71" i="1"/>
  <c r="CB294" i="1"/>
  <c r="CB287" i="1"/>
  <c r="CB271" i="1"/>
  <c r="BX271" i="1"/>
  <c r="BZ240" i="1"/>
  <c r="BZ208" i="1"/>
  <c r="CA71" i="1"/>
  <c r="CB1003" i="1"/>
  <c r="BY948" i="1"/>
  <c r="CA923" i="1"/>
  <c r="BZ900" i="1"/>
  <c r="CB887" i="1"/>
  <c r="CB871" i="1"/>
  <c r="BZ838" i="1"/>
  <c r="BY776" i="1"/>
  <c r="CB681" i="1"/>
  <c r="BY665" i="1"/>
  <c r="CB611" i="1"/>
  <c r="BX611" i="1"/>
  <c r="CB531" i="1"/>
  <c r="BZ518" i="1"/>
  <c r="BX397" i="1"/>
  <c r="BZ985" i="1"/>
  <c r="BZ981" i="1"/>
  <c r="BZ952" i="1"/>
  <c r="CA917" i="1"/>
  <c r="BZ905" i="1"/>
  <c r="CB882" i="1"/>
  <c r="BY868" i="1"/>
  <c r="CB855" i="1"/>
  <c r="BZ700" i="1"/>
  <c r="CA673" i="1"/>
  <c r="CB664" i="1"/>
  <c r="BY623" i="1"/>
  <c r="CA606" i="1"/>
  <c r="BZ549" i="1"/>
  <c r="BY1019" i="1"/>
  <c r="CA987" i="1"/>
  <c r="BY964" i="1"/>
  <c r="CB899" i="1"/>
  <c r="CA891" i="1"/>
  <c r="CB876" i="1"/>
  <c r="BX876" i="1"/>
  <c r="CA869" i="1"/>
  <c r="CA846" i="1"/>
  <c r="BY844" i="1"/>
  <c r="CB819" i="1"/>
  <c r="CB733" i="1"/>
  <c r="BY706" i="1"/>
  <c r="BY697" i="1"/>
  <c r="BY511" i="1"/>
  <c r="BZ465" i="1"/>
  <c r="BY410" i="1"/>
  <c r="CB340" i="1"/>
  <c r="CB331" i="1"/>
  <c r="CA1017" i="1"/>
  <c r="CB994" i="1"/>
  <c r="CA982" i="1"/>
  <c r="CA981" i="1"/>
  <c r="BZ965" i="1"/>
  <c r="CB924" i="1"/>
  <c r="BX924" i="1"/>
  <c r="BZ917" i="1"/>
  <c r="CB908" i="1"/>
  <c r="BX908" i="1"/>
  <c r="CA882" i="1"/>
  <c r="BY860" i="1"/>
  <c r="CA843" i="1"/>
  <c r="BZ788" i="1"/>
  <c r="BY749" i="1"/>
  <c r="CA716" i="1"/>
  <c r="CA699" i="1"/>
  <c r="CB662" i="1"/>
  <c r="CA614" i="1"/>
  <c r="CB604" i="1"/>
  <c r="CA594" i="1"/>
  <c r="BZ569" i="1"/>
  <c r="BY556" i="1"/>
  <c r="BZ553" i="1"/>
  <c r="BY552" i="1"/>
  <c r="CB544" i="1"/>
  <c r="CA534" i="1"/>
  <c r="CA523" i="1"/>
  <c r="CB486" i="1"/>
  <c r="CB471" i="1"/>
  <c r="CB457" i="1"/>
  <c r="BY349" i="1"/>
  <c r="BZ804" i="1"/>
  <c r="CA795" i="1"/>
  <c r="BZ793" i="1"/>
  <c r="CB745" i="1"/>
  <c r="CB738" i="1"/>
  <c r="BY734" i="1"/>
  <c r="BZ730" i="1"/>
  <c r="BZ715" i="1"/>
  <c r="CA655" i="1"/>
  <c r="CA587" i="1"/>
  <c r="BZ581" i="1"/>
  <c r="CB578" i="1"/>
  <c r="CA569" i="1"/>
  <c r="CB539" i="1"/>
  <c r="CB526" i="1"/>
  <c r="CB523" i="1"/>
  <c r="BZ500" i="1"/>
  <c r="CB498" i="1"/>
  <c r="CB491" i="1"/>
  <c r="BX491" i="1"/>
  <c r="CA490" i="1"/>
  <c r="CA486" i="1"/>
  <c r="CB475" i="1"/>
  <c r="CB768" i="1"/>
  <c r="BZ719" i="1"/>
  <c r="CB705" i="1"/>
  <c r="BY698" i="1"/>
  <c r="CB697" i="1"/>
  <c r="CB692" i="1"/>
  <c r="CA680" i="1"/>
  <c r="CB673" i="1"/>
  <c r="CA664" i="1"/>
  <c r="CB635" i="1"/>
  <c r="BY627" i="1"/>
  <c r="CB588" i="1"/>
  <c r="CA452" i="1"/>
  <c r="CA436" i="1"/>
  <c r="CB420" i="1"/>
  <c r="BZ418" i="1"/>
  <c r="BZ406" i="1"/>
  <c r="CA314" i="1"/>
  <c r="CA420" i="1"/>
  <c r="CA412" i="1"/>
  <c r="CB409" i="1"/>
  <c r="BY378" i="1"/>
  <c r="BY365" i="1"/>
  <c r="CB361" i="1"/>
  <c r="CB353" i="1"/>
  <c r="BY327" i="1"/>
  <c r="CB324" i="1"/>
  <c r="BX324" i="1"/>
  <c r="CB437" i="1"/>
  <c r="CA427" i="1"/>
  <c r="CB425" i="1"/>
  <c r="BY417" i="1"/>
  <c r="CA403" i="1"/>
  <c r="BZ374" i="1"/>
  <c r="BX373" i="1"/>
  <c r="CA364" i="1"/>
  <c r="BY336" i="1"/>
  <c r="BZ270" i="1"/>
  <c r="BY252" i="1"/>
  <c r="CB242" i="1"/>
  <c r="BZ201" i="1"/>
  <c r="CA198" i="1"/>
  <c r="CA152" i="1"/>
  <c r="BY272" i="1"/>
  <c r="BY267" i="1"/>
  <c r="CA266" i="1"/>
  <c r="BZ224" i="1"/>
  <c r="BZ183" i="1"/>
  <c r="BY86" i="1"/>
  <c r="BY62" i="1"/>
  <c r="CR90" i="1"/>
  <c r="CR44" i="1"/>
  <c r="CR30" i="1"/>
  <c r="CR31" i="1"/>
  <c r="CR15" i="1"/>
  <c r="CR36" i="1"/>
  <c r="CR79" i="1"/>
  <c r="CR78" i="1"/>
  <c r="CR67" i="1"/>
  <c r="CR26" i="1"/>
  <c r="CR18" i="1"/>
  <c r="BB67" i="1"/>
  <c r="BD67" i="1" s="1"/>
  <c r="BC67" i="1"/>
  <c r="CR82" i="1"/>
  <c r="CR59" i="1"/>
  <c r="BC64" i="1"/>
  <c r="BW93" i="1"/>
  <c r="BX85" i="1"/>
  <c r="BW79" i="1"/>
  <c r="CB62" i="1"/>
  <c r="BX62" i="1"/>
  <c r="CR37" i="1"/>
  <c r="CR23" i="1"/>
  <c r="BZ93" i="1"/>
  <c r="CB93" i="1"/>
  <c r="CR92" i="1"/>
  <c r="CR84" i="1"/>
  <c r="CR40" i="1"/>
  <c r="CR28" i="1"/>
  <c r="CR27" i="1"/>
  <c r="CR51" i="1"/>
  <c r="BY940" i="1"/>
  <c r="CB832" i="1"/>
  <c r="CB828" i="1"/>
  <c r="BX828" i="1"/>
  <c r="CA827" i="1"/>
  <c r="BZ825" i="1"/>
  <c r="BY824" i="1"/>
  <c r="BZ820" i="1"/>
  <c r="BZ805" i="1"/>
  <c r="CB803" i="1"/>
  <c r="CA802" i="1"/>
  <c r="CB780" i="1"/>
  <c r="BZ870" i="1"/>
  <c r="BY1023" i="1"/>
  <c r="BZ1017" i="1"/>
  <c r="BX1008" i="1"/>
  <c r="BZ1000" i="1"/>
  <c r="CB978" i="1"/>
  <c r="BZ969" i="1"/>
  <c r="CB956" i="1"/>
  <c r="CA953" i="1"/>
  <c r="BY952" i="1"/>
  <c r="BZ949" i="1"/>
  <c r="CB947" i="1"/>
  <c r="CB940" i="1"/>
  <c r="CA939" i="1"/>
  <c r="CA937" i="1"/>
  <c r="BZ916" i="1"/>
  <c r="BZ904" i="1"/>
  <c r="BY900" i="1"/>
  <c r="CB898" i="1"/>
  <c r="CA895" i="1"/>
  <c r="CB894" i="1"/>
  <c r="BZ893" i="1"/>
  <c r="CA879" i="1"/>
  <c r="CB878" i="1"/>
  <c r="BZ877" i="1"/>
  <c r="BZ869" i="1"/>
  <c r="CA863" i="1"/>
  <c r="CB862" i="1"/>
  <c r="BZ861" i="1"/>
  <c r="BZ853" i="1"/>
  <c r="CB839" i="1"/>
  <c r="CB835" i="1"/>
  <c r="CA834" i="1"/>
  <c r="CA821" i="1"/>
  <c r="BY820" i="1"/>
  <c r="CB812" i="1"/>
  <c r="BX812" i="1"/>
  <c r="CA811" i="1"/>
  <c r="BZ809" i="1"/>
  <c r="CA789" i="1"/>
  <c r="BY788" i="1"/>
  <c r="CA744" i="1"/>
  <c r="BY738" i="1"/>
  <c r="BY730" i="1"/>
  <c r="CA725" i="1"/>
  <c r="CA715" i="1"/>
  <c r="BC66" i="1"/>
  <c r="BB66" i="1"/>
  <c r="BD66" i="1" s="1"/>
  <c r="BZ1016" i="1"/>
  <c r="CB1015" i="1"/>
  <c r="BX1015" i="1"/>
  <c r="BY1011" i="1"/>
  <c r="CB1010" i="1"/>
  <c r="CB1008" i="1"/>
  <c r="CA1003" i="1"/>
  <c r="CA1001" i="1"/>
  <c r="BY995" i="1"/>
  <c r="BX992" i="1"/>
  <c r="BY1016" i="1"/>
  <c r="CB1011" i="1"/>
  <c r="CA1010" i="1"/>
  <c r="BZ1001" i="1"/>
  <c r="BY1000" i="1"/>
  <c r="CB999" i="1"/>
  <c r="BX999" i="1"/>
  <c r="CB995" i="1"/>
  <c r="CA978" i="1"/>
  <c r="CB972" i="1"/>
  <c r="BZ953" i="1"/>
  <c r="BZ937" i="1"/>
  <c r="CA927" i="1"/>
  <c r="CB926" i="1"/>
  <c r="BZ925" i="1"/>
  <c r="CB923" i="1"/>
  <c r="CA921" i="1"/>
  <c r="BY916" i="1"/>
  <c r="CB912" i="1"/>
  <c r="CB907" i="1"/>
  <c r="CA905" i="1"/>
  <c r="BY904" i="1"/>
  <c r="CA898" i="1"/>
  <c r="CA894" i="1"/>
  <c r="CB891" i="1"/>
  <c r="CA886" i="1"/>
  <c r="CB883" i="1"/>
  <c r="CA878" i="1"/>
  <c r="CB875" i="1"/>
  <c r="CA870" i="1"/>
  <c r="BZ868" i="1"/>
  <c r="CB867" i="1"/>
  <c r="CA862" i="1"/>
  <c r="CB859" i="1"/>
  <c r="CA854" i="1"/>
  <c r="BZ852" i="1"/>
  <c r="CB851" i="1"/>
  <c r="CA847" i="1"/>
  <c r="CB846" i="1"/>
  <c r="BZ845" i="1"/>
  <c r="CB843" i="1"/>
  <c r="BZ789" i="1"/>
  <c r="CB787" i="1"/>
  <c r="CA786" i="1"/>
  <c r="CB765" i="1"/>
  <c r="CB761" i="1"/>
  <c r="BX761" i="1"/>
  <c r="CB729" i="1"/>
  <c r="BZ668" i="1"/>
  <c r="CB665" i="1"/>
  <c r="CA651" i="1"/>
  <c r="BY647" i="1"/>
  <c r="BY639" i="1"/>
  <c r="BY612" i="1"/>
  <c r="CB606" i="1"/>
  <c r="BZ597" i="1"/>
  <c r="CB708" i="1"/>
  <c r="CB706" i="1"/>
  <c r="CA692" i="1"/>
  <c r="BZ684" i="1"/>
  <c r="BZ683" i="1"/>
  <c r="BZ682" i="1"/>
  <c r="BZ675" i="1"/>
  <c r="CB674" i="1"/>
  <c r="CB669" i="1"/>
  <c r="CB658" i="1"/>
  <c r="CA649" i="1"/>
  <c r="BZ648" i="1"/>
  <c r="CB643" i="1"/>
  <c r="BX643" i="1"/>
  <c r="CB642" i="1"/>
  <c r="CB627" i="1"/>
  <c r="BX627" i="1"/>
  <c r="CB619" i="1"/>
  <c r="BZ613" i="1"/>
  <c r="BY604" i="1"/>
  <c r="CB595" i="1"/>
  <c r="CA590" i="1"/>
  <c r="CB775" i="1"/>
  <c r="CA773" i="1"/>
  <c r="BY766" i="1"/>
  <c r="BY761" i="1"/>
  <c r="CB749" i="1"/>
  <c r="BX749" i="1"/>
  <c r="CA748" i="1"/>
  <c r="CB737" i="1"/>
  <c r="CB726" i="1"/>
  <c r="CA712" i="1"/>
  <c r="CA708" i="1"/>
  <c r="BZ698" i="1"/>
  <c r="CB696" i="1"/>
  <c r="CB690" i="1"/>
  <c r="CA689" i="1"/>
  <c r="BY682" i="1"/>
  <c r="CB676" i="1"/>
  <c r="CA656" i="1"/>
  <c r="CA635" i="1"/>
  <c r="BZ634" i="1"/>
  <c r="CB626" i="1"/>
  <c r="BZ614" i="1"/>
  <c r="BY611" i="1"/>
  <c r="BZ605" i="1"/>
  <c r="CA598" i="1"/>
  <c r="BY596" i="1"/>
  <c r="CB579" i="1"/>
  <c r="BZ566" i="1"/>
  <c r="CA562" i="1"/>
  <c r="CB556" i="1"/>
  <c r="CA553" i="1"/>
  <c r="CA549" i="1"/>
  <c r="CA539" i="1"/>
  <c r="CA530" i="1"/>
  <c r="BZ492" i="1"/>
  <c r="BZ484" i="1"/>
  <c r="CB483" i="1"/>
  <c r="BX483" i="1"/>
  <c r="CA472" i="1"/>
  <c r="CB464" i="1"/>
  <c r="CA565" i="1"/>
  <c r="BZ534" i="1"/>
  <c r="CA521" i="1"/>
  <c r="CB510" i="1"/>
  <c r="CB494" i="1"/>
  <c r="BY465" i="1"/>
  <c r="CB460" i="1"/>
  <c r="CB452" i="1"/>
  <c r="BZ433" i="1"/>
  <c r="CB428" i="1"/>
  <c r="CB421" i="1"/>
  <c r="BZ399" i="1"/>
  <c r="CA396" i="1"/>
  <c r="CB369" i="1"/>
  <c r="CB364" i="1"/>
  <c r="CB356" i="1"/>
  <c r="CB441" i="1"/>
  <c r="BZ434" i="1"/>
  <c r="BY429" i="1"/>
  <c r="CA418" i="1"/>
  <c r="BY405" i="1"/>
  <c r="CA404" i="1"/>
  <c r="BY397" i="1"/>
  <c r="BZ382" i="1"/>
  <c r="CA379" i="1"/>
  <c r="BY357" i="1"/>
  <c r="CA307" i="1"/>
  <c r="BY595" i="1"/>
  <c r="BY580" i="1"/>
  <c r="CA578" i="1"/>
  <c r="CB560" i="1"/>
  <c r="BY548" i="1"/>
  <c r="CB530" i="1"/>
  <c r="BZ512" i="1"/>
  <c r="BX511" i="1"/>
  <c r="CA510" i="1"/>
  <c r="CB506" i="1"/>
  <c r="CA494" i="1"/>
  <c r="CB490" i="1"/>
  <c r="CB479" i="1"/>
  <c r="BX479" i="1"/>
  <c r="CB473" i="1"/>
  <c r="BZ466" i="1"/>
  <c r="BY460" i="1"/>
  <c r="CB453" i="1"/>
  <c r="BY449" i="1"/>
  <c r="BY445" i="1"/>
  <c r="CA443" i="1"/>
  <c r="CA434" i="1"/>
  <c r="BY433" i="1"/>
  <c r="BZ429" i="1"/>
  <c r="BY428" i="1"/>
  <c r="BY413" i="1"/>
  <c r="CB412" i="1"/>
  <c r="CA411" i="1"/>
  <c r="BZ407" i="1"/>
  <c r="BX405" i="1"/>
  <c r="BZ398" i="1"/>
  <c r="CB396" i="1"/>
  <c r="CA395" i="1"/>
  <c r="BZ383" i="1"/>
  <c r="BX357" i="1"/>
  <c r="CA356" i="1"/>
  <c r="CA348" i="1"/>
  <c r="CB335" i="1"/>
  <c r="CB315" i="1"/>
  <c r="BZ300" i="1"/>
  <c r="BY288" i="1"/>
  <c r="BZ216" i="1"/>
  <c r="BZ194" i="1"/>
  <c r="CA190" i="1"/>
  <c r="BY189" i="1"/>
  <c r="CA250" i="1"/>
  <c r="CA242" i="1"/>
  <c r="BZ225" i="1"/>
  <c r="BZ209" i="1"/>
  <c r="BY199" i="1"/>
  <c r="BX129" i="1"/>
  <c r="BZ321" i="1"/>
  <c r="CB319" i="1"/>
  <c r="CB308" i="1"/>
  <c r="CB288" i="1"/>
  <c r="BZ286" i="1"/>
  <c r="CB278" i="1"/>
  <c r="CB267" i="1"/>
  <c r="BY256" i="1"/>
  <c r="BZ248" i="1"/>
  <c r="BZ232" i="1"/>
  <c r="BZ217" i="1"/>
  <c r="BY212" i="1"/>
  <c r="CB203" i="1"/>
  <c r="CB198" i="1"/>
  <c r="CA197" i="1"/>
  <c r="CB195" i="1"/>
  <c r="BZ191" i="1"/>
  <c r="BY181" i="1"/>
  <c r="CA93" i="1"/>
  <c r="CB86" i="1"/>
  <c r="CA79" i="1"/>
  <c r="CB97" i="1"/>
  <c r="BZ79" i="1"/>
  <c r="CR988" i="1"/>
  <c r="CR987" i="1"/>
  <c r="CR982" i="1"/>
  <c r="CR966" i="1"/>
  <c r="CR950" i="1"/>
  <c r="CR934" i="1"/>
  <c r="CR927" i="1"/>
  <c r="CR898" i="1"/>
  <c r="CR890" i="1"/>
  <c r="BZ890" i="1"/>
  <c r="CR865" i="1"/>
  <c r="CR856" i="1"/>
  <c r="CR1014" i="1"/>
  <c r="CR980" i="1"/>
  <c r="BX912" i="1"/>
  <c r="CR912" i="1"/>
  <c r="CR911" i="1"/>
  <c r="CR897" i="1"/>
  <c r="BY897" i="1"/>
  <c r="CR848" i="1"/>
  <c r="CR847" i="1"/>
  <c r="CR1016" i="1"/>
  <c r="CR1007" i="1"/>
  <c r="CR1005" i="1"/>
  <c r="CR998" i="1"/>
  <c r="CB992" i="1"/>
  <c r="CR1022" i="1"/>
  <c r="CR1018" i="1"/>
  <c r="BY1009" i="1"/>
  <c r="CR1008" i="1"/>
  <c r="CR996" i="1"/>
  <c r="CR991" i="1"/>
  <c r="CR989" i="1"/>
  <c r="CR985" i="1"/>
  <c r="BZ964" i="1"/>
  <c r="CR964" i="1"/>
  <c r="BX960" i="1"/>
  <c r="CR960" i="1"/>
  <c r="CR959" i="1"/>
  <c r="CR957" i="1"/>
  <c r="BY957" i="1"/>
  <c r="BZ948" i="1"/>
  <c r="CR948" i="1"/>
  <c r="BX944" i="1"/>
  <c r="CR944" i="1"/>
  <c r="CR943" i="1"/>
  <c r="CR941" i="1"/>
  <c r="BZ932" i="1"/>
  <c r="CR932" i="1"/>
  <c r="CR929" i="1"/>
  <c r="CR889" i="1"/>
  <c r="CR886" i="1"/>
  <c r="CR882" i="1"/>
  <c r="CR874" i="1"/>
  <c r="CR873" i="1"/>
  <c r="CR870" i="1"/>
  <c r="CR866" i="1"/>
  <c r="CR858" i="1"/>
  <c r="CR1012" i="1"/>
  <c r="CR1004" i="1"/>
  <c r="CR1003" i="1"/>
  <c r="CR992" i="1"/>
  <c r="CR984" i="1"/>
  <c r="CR975" i="1"/>
  <c r="CR973" i="1"/>
  <c r="BY973" i="1"/>
  <c r="CR968" i="1"/>
  <c r="CR881" i="1"/>
  <c r="CR857" i="1"/>
  <c r="CR854" i="1"/>
  <c r="CR850" i="1"/>
  <c r="BX972" i="1"/>
  <c r="CR972" i="1"/>
  <c r="CR971" i="1"/>
  <c r="BY961" i="1"/>
  <c r="BX940" i="1"/>
  <c r="CR940" i="1"/>
  <c r="CR939" i="1"/>
  <c r="CR925" i="1"/>
  <c r="CR922" i="1"/>
  <c r="BZ922" i="1"/>
  <c r="CR918" i="1"/>
  <c r="CR909" i="1"/>
  <c r="CR906" i="1"/>
  <c r="BZ906" i="1"/>
  <c r="CR902" i="1"/>
  <c r="BX896" i="1"/>
  <c r="CR896" i="1"/>
  <c r="CR895" i="1"/>
  <c r="CR880" i="1"/>
  <c r="CR879" i="1"/>
  <c r="CR864" i="1"/>
  <c r="CR863" i="1"/>
  <c r="BX956" i="1"/>
  <c r="CR956" i="1"/>
  <c r="CR955" i="1"/>
  <c r="CR928" i="1"/>
  <c r="CR913" i="1"/>
  <c r="CB896" i="1"/>
  <c r="CR845" i="1"/>
  <c r="CR842" i="1"/>
  <c r="CR836" i="1"/>
  <c r="CR831" i="1"/>
  <c r="CR825" i="1"/>
  <c r="CR820" i="1"/>
  <c r="CR815" i="1"/>
  <c r="CR809" i="1"/>
  <c r="CR804" i="1"/>
  <c r="CR799" i="1"/>
  <c r="CR793" i="1"/>
  <c r="CR788" i="1"/>
  <c r="CR783" i="1"/>
  <c r="CR777" i="1"/>
  <c r="CR772" i="1"/>
  <c r="CR764" i="1"/>
  <c r="CR757" i="1"/>
  <c r="CR751" i="1"/>
  <c r="CR748" i="1"/>
  <c r="CR725" i="1"/>
  <c r="CR723" i="1"/>
  <c r="CR719" i="1"/>
  <c r="CR716" i="1"/>
  <c r="CR693" i="1"/>
  <c r="CR691" i="1"/>
  <c r="BY691" i="1"/>
  <c r="CR687" i="1"/>
  <c r="CR684" i="1"/>
  <c r="CR661" i="1"/>
  <c r="CR659" i="1"/>
  <c r="CR634" i="1"/>
  <c r="CR631" i="1"/>
  <c r="CR625" i="1"/>
  <c r="CR585" i="1"/>
  <c r="CR571" i="1"/>
  <c r="CR541" i="1"/>
  <c r="CR490" i="1"/>
  <c r="CR488" i="1"/>
  <c r="CR477" i="1"/>
  <c r="CR923" i="1"/>
  <c r="CR907" i="1"/>
  <c r="CR891" i="1"/>
  <c r="CR875" i="1"/>
  <c r="BX738" i="1"/>
  <c r="CR738" i="1"/>
  <c r="CR705" i="1"/>
  <c r="BX674" i="1"/>
  <c r="CR674" i="1"/>
  <c r="CR673" i="1"/>
  <c r="CR633" i="1"/>
  <c r="CR632" i="1"/>
  <c r="CR626" i="1"/>
  <c r="CR566" i="1"/>
  <c r="CR455" i="1"/>
  <c r="CR983" i="1"/>
  <c r="CR951" i="1"/>
  <c r="BY925" i="1"/>
  <c r="CR924" i="1"/>
  <c r="CR908" i="1"/>
  <c r="BY893" i="1"/>
  <c r="CR892" i="1"/>
  <c r="CR887" i="1"/>
  <c r="BY877" i="1"/>
  <c r="CR876" i="1"/>
  <c r="BY861" i="1"/>
  <c r="CR860" i="1"/>
  <c r="CR855" i="1"/>
  <c r="BY845" i="1"/>
  <c r="CR844" i="1"/>
  <c r="CR839" i="1"/>
  <c r="CR828" i="1"/>
  <c r="CR823" i="1"/>
  <c r="BY813" i="1"/>
  <c r="CR812" i="1"/>
  <c r="CR807" i="1"/>
  <c r="BY797" i="1"/>
  <c r="CR796" i="1"/>
  <c r="CR791" i="1"/>
  <c r="BY781" i="1"/>
  <c r="CR780" i="1"/>
  <c r="CR775" i="1"/>
  <c r="BY767" i="1"/>
  <c r="BZ760" i="1"/>
  <c r="CR755" i="1"/>
  <c r="CR750" i="1"/>
  <c r="CR741" i="1"/>
  <c r="CR739" i="1"/>
  <c r="CR735" i="1"/>
  <c r="CR732" i="1"/>
  <c r="BZ720" i="1"/>
  <c r="CR718" i="1"/>
  <c r="CR709" i="1"/>
  <c r="CR707" i="1"/>
  <c r="BY707" i="1"/>
  <c r="CR703" i="1"/>
  <c r="CR700" i="1"/>
  <c r="BZ688" i="1"/>
  <c r="CR686" i="1"/>
  <c r="CR677" i="1"/>
  <c r="CR675" i="1"/>
  <c r="BY675" i="1"/>
  <c r="CR671" i="1"/>
  <c r="CR668" i="1"/>
  <c r="CR655" i="1"/>
  <c r="CR652" i="1"/>
  <c r="CR651" i="1"/>
  <c r="CR636" i="1"/>
  <c r="CR635" i="1"/>
  <c r="CR622" i="1"/>
  <c r="CR621" i="1"/>
  <c r="CR618" i="1"/>
  <c r="CR613" i="1"/>
  <c r="CR602" i="1"/>
  <c r="CR592" i="1"/>
  <c r="CR572" i="1"/>
  <c r="BZ548" i="1"/>
  <c r="CR548" i="1"/>
  <c r="CR546" i="1"/>
  <c r="BX544" i="1"/>
  <c r="CR544" i="1"/>
  <c r="CR538" i="1"/>
  <c r="BZ538" i="1"/>
  <c r="CR516" i="1"/>
  <c r="CR514" i="1"/>
  <c r="CR498" i="1"/>
  <c r="CR496" i="1"/>
  <c r="CR482" i="1"/>
  <c r="CR480" i="1"/>
  <c r="BX473" i="1"/>
  <c r="CR473" i="1"/>
  <c r="CR859" i="1"/>
  <c r="CR843" i="1"/>
  <c r="CR811" i="1"/>
  <c r="CR795" i="1"/>
  <c r="CR766" i="1"/>
  <c r="CR765" i="1"/>
  <c r="CR737" i="1"/>
  <c r="BX706" i="1"/>
  <c r="CR706" i="1"/>
  <c r="CR637" i="1"/>
  <c r="CR598" i="1"/>
  <c r="BZ596" i="1"/>
  <c r="CR596" i="1"/>
  <c r="CR593" i="1"/>
  <c r="CR1015" i="1"/>
  <c r="CR999" i="1"/>
  <c r="CR967" i="1"/>
  <c r="CR935" i="1"/>
  <c r="CR919" i="1"/>
  <c r="CR903" i="1"/>
  <c r="CR871" i="1"/>
  <c r="CR1011" i="1"/>
  <c r="CR995" i="1"/>
  <c r="CR979" i="1"/>
  <c r="CR963" i="1"/>
  <c r="CR947" i="1"/>
  <c r="CR931" i="1"/>
  <c r="CR915" i="1"/>
  <c r="CR899" i="1"/>
  <c r="CR883" i="1"/>
  <c r="CR867" i="1"/>
  <c r="CR851" i="1"/>
  <c r="CR835" i="1"/>
  <c r="CR819" i="1"/>
  <c r="CR803" i="1"/>
  <c r="CR787" i="1"/>
  <c r="CR771" i="1"/>
  <c r="BX766" i="1"/>
  <c r="CA765" i="1"/>
  <c r="CR753" i="1"/>
  <c r="CB752" i="1"/>
  <c r="CR742" i="1"/>
  <c r="CR730" i="1"/>
  <c r="CR722" i="1"/>
  <c r="CR721" i="1"/>
  <c r="BY711" i="1"/>
  <c r="CR710" i="1"/>
  <c r="CR698" i="1"/>
  <c r="BX690" i="1"/>
  <c r="CR690" i="1"/>
  <c r="CR689" i="1"/>
  <c r="CR678" i="1"/>
  <c r="CR666" i="1"/>
  <c r="BX658" i="1"/>
  <c r="CR658" i="1"/>
  <c r="CR657" i="1"/>
  <c r="CR649" i="1"/>
  <c r="CR645" i="1"/>
  <c r="CB632" i="1"/>
  <c r="CR629" i="1"/>
  <c r="CR616" i="1"/>
  <c r="CR615" i="1"/>
  <c r="CR612" i="1"/>
  <c r="CR543" i="1"/>
  <c r="CR534" i="1"/>
  <c r="CR513" i="1"/>
  <c r="BY513" i="1"/>
  <c r="CR510" i="1"/>
  <c r="CR506" i="1"/>
  <c r="CR502" i="1"/>
  <c r="CR435" i="1"/>
  <c r="BZ435" i="1"/>
  <c r="CR404" i="1"/>
  <c r="CR403" i="1"/>
  <c r="CR614" i="1"/>
  <c r="CR607" i="1"/>
  <c r="CR587" i="1"/>
  <c r="CR540" i="1"/>
  <c r="CR539" i="1"/>
  <c r="CR470" i="1"/>
  <c r="CR440" i="1"/>
  <c r="CR431" i="1"/>
  <c r="BY370" i="1"/>
  <c r="CR370" i="1"/>
  <c r="CR354" i="1"/>
  <c r="CR262" i="1"/>
  <c r="CR749" i="1"/>
  <c r="CR733" i="1"/>
  <c r="CR717" i="1"/>
  <c r="CR701" i="1"/>
  <c r="CR685" i="1"/>
  <c r="CR669" i="1"/>
  <c r="CR646" i="1"/>
  <c r="CA641" i="1"/>
  <c r="BZ640" i="1"/>
  <c r="CR639" i="1"/>
  <c r="BX632" i="1"/>
  <c r="CA631" i="1"/>
  <c r="CR619" i="1"/>
  <c r="CB618" i="1"/>
  <c r="BZ610" i="1"/>
  <c r="CR605" i="1"/>
  <c r="CR600" i="1"/>
  <c r="CR599" i="1"/>
  <c r="CR582" i="1"/>
  <c r="CR575" i="1"/>
  <c r="BY573" i="1"/>
  <c r="BX556" i="1"/>
  <c r="CR556" i="1"/>
  <c r="CR555" i="1"/>
  <c r="BY545" i="1"/>
  <c r="CR532" i="1"/>
  <c r="CR524" i="1"/>
  <c r="CR523" i="1"/>
  <c r="CR475" i="1"/>
  <c r="CR472" i="1"/>
  <c r="CR463" i="1"/>
  <c r="CR438" i="1"/>
  <c r="BZ413" i="1"/>
  <c r="CR413" i="1"/>
  <c r="CR402" i="1"/>
  <c r="CR388" i="1"/>
  <c r="CR387" i="1"/>
  <c r="CR761" i="1"/>
  <c r="CR745" i="1"/>
  <c r="CR729" i="1"/>
  <c r="CR713" i="1"/>
  <c r="CR697" i="1"/>
  <c r="CR681" i="1"/>
  <c r="CR665" i="1"/>
  <c r="CR653" i="1"/>
  <c r="CR648" i="1"/>
  <c r="CR647" i="1"/>
  <c r="CR630" i="1"/>
  <c r="CA625" i="1"/>
  <c r="BZ624" i="1"/>
  <c r="CR623" i="1"/>
  <c r="CR603" i="1"/>
  <c r="CB602" i="1"/>
  <c r="BZ594" i="1"/>
  <c r="CR589" i="1"/>
  <c r="CR584" i="1"/>
  <c r="CR583" i="1"/>
  <c r="CR568" i="1"/>
  <c r="CR559" i="1"/>
  <c r="CR557" i="1"/>
  <c r="BY557" i="1"/>
  <c r="CR553" i="1"/>
  <c r="CR550" i="1"/>
  <c r="CR536" i="1"/>
  <c r="CR527" i="1"/>
  <c r="CR525" i="1"/>
  <c r="CR521" i="1"/>
  <c r="CR518" i="1"/>
  <c r="BY512" i="1"/>
  <c r="CR512" i="1"/>
  <c r="CR508" i="1"/>
  <c r="BY504" i="1"/>
  <c r="CR504" i="1"/>
  <c r="BY500" i="1"/>
  <c r="CR500" i="1"/>
  <c r="CR494" i="1"/>
  <c r="BY492" i="1"/>
  <c r="CR492" i="1"/>
  <c r="CR486" i="1"/>
  <c r="BY484" i="1"/>
  <c r="CR484" i="1"/>
  <c r="CR467" i="1"/>
  <c r="BZ467" i="1"/>
  <c r="BZ445" i="1"/>
  <c r="CR445" i="1"/>
  <c r="BX441" i="1"/>
  <c r="CR441" i="1"/>
  <c r="BY386" i="1"/>
  <c r="CR386" i="1"/>
  <c r="CR372" i="1"/>
  <c r="CR371" i="1"/>
  <c r="CR356" i="1"/>
  <c r="CR355" i="1"/>
  <c r="CR336" i="1"/>
  <c r="CR313" i="1"/>
  <c r="CR310" i="1"/>
  <c r="CR307" i="1"/>
  <c r="CR306" i="1"/>
  <c r="CR246" i="1"/>
  <c r="CR242" i="1"/>
  <c r="CR469" i="1"/>
  <c r="CR468" i="1"/>
  <c r="BX437" i="1"/>
  <c r="CR437" i="1"/>
  <c r="CR436" i="1"/>
  <c r="CR401" i="1"/>
  <c r="CR385" i="1"/>
  <c r="CR369" i="1"/>
  <c r="CR353" i="1"/>
  <c r="CR348" i="1"/>
  <c r="CR347" i="1"/>
  <c r="CR325" i="1"/>
  <c r="CR318" i="1"/>
  <c r="BX308" i="1"/>
  <c r="CR308" i="1"/>
  <c r="BY300" i="1"/>
  <c r="CR300" i="1"/>
  <c r="CR298" i="1"/>
  <c r="CR291" i="1"/>
  <c r="CR286" i="1"/>
  <c r="CR268" i="1"/>
  <c r="CR253" i="1"/>
  <c r="BZ233" i="1"/>
  <c r="CR233" i="1"/>
  <c r="CR222" i="1"/>
  <c r="CR567" i="1"/>
  <c r="CR551" i="1"/>
  <c r="CR535" i="1"/>
  <c r="CR519" i="1"/>
  <c r="CR511" i="1"/>
  <c r="CR507" i="1"/>
  <c r="CR503" i="1"/>
  <c r="CR499" i="1"/>
  <c r="CR495" i="1"/>
  <c r="CR491" i="1"/>
  <c r="CR487" i="1"/>
  <c r="CR483" i="1"/>
  <c r="CR479" i="1"/>
  <c r="CR478" i="1"/>
  <c r="BY474" i="1"/>
  <c r="BX453" i="1"/>
  <c r="CR453" i="1"/>
  <c r="CR452" i="1"/>
  <c r="BY442" i="1"/>
  <c r="BX421" i="1"/>
  <c r="CR421" i="1"/>
  <c r="CR420" i="1"/>
  <c r="CR410" i="1"/>
  <c r="CR409" i="1"/>
  <c r="CR399" i="1"/>
  <c r="CR394" i="1"/>
  <c r="CR393" i="1"/>
  <c r="CR383" i="1"/>
  <c r="CR378" i="1"/>
  <c r="CR377" i="1"/>
  <c r="CR367" i="1"/>
  <c r="CR362" i="1"/>
  <c r="CR361" i="1"/>
  <c r="CR351" i="1"/>
  <c r="CR342" i="1"/>
  <c r="CR335" i="1"/>
  <c r="CR309" i="1"/>
  <c r="CR297" i="1"/>
  <c r="CR273" i="1"/>
  <c r="BY240" i="1"/>
  <c r="CR240" i="1"/>
  <c r="CR643" i="1"/>
  <c r="CR627" i="1"/>
  <c r="CR611" i="1"/>
  <c r="CR595" i="1"/>
  <c r="CR579" i="1"/>
  <c r="CR563" i="1"/>
  <c r="CR547" i="1"/>
  <c r="CR531" i="1"/>
  <c r="CR515" i="1"/>
  <c r="CR465" i="1"/>
  <c r="CR456" i="1"/>
  <c r="CR454" i="1"/>
  <c r="CR450" i="1"/>
  <c r="CR447" i="1"/>
  <c r="CR433" i="1"/>
  <c r="CR424" i="1"/>
  <c r="CR422" i="1"/>
  <c r="CR418" i="1"/>
  <c r="CR415" i="1"/>
  <c r="CR412" i="1"/>
  <c r="CR411" i="1"/>
  <c r="CR396" i="1"/>
  <c r="CR395" i="1"/>
  <c r="CR380" i="1"/>
  <c r="CR379" i="1"/>
  <c r="CR364" i="1"/>
  <c r="CR363" i="1"/>
  <c r="BX361" i="1"/>
  <c r="CR358" i="1"/>
  <c r="CR320" i="1"/>
  <c r="CR319" i="1"/>
  <c r="CR314" i="1"/>
  <c r="CR294" i="1"/>
  <c r="CR261" i="1"/>
  <c r="BZ257" i="1"/>
  <c r="CR257" i="1"/>
  <c r="BZ252" i="1"/>
  <c r="CR252" i="1"/>
  <c r="CR238" i="1"/>
  <c r="CR476" i="1"/>
  <c r="CR460" i="1"/>
  <c r="CR444" i="1"/>
  <c r="CR428" i="1"/>
  <c r="CR408" i="1"/>
  <c r="CR400" i="1"/>
  <c r="CR392" i="1"/>
  <c r="CR384" i="1"/>
  <c r="CR376" i="1"/>
  <c r="CR368" i="1"/>
  <c r="CR360" i="1"/>
  <c r="CR352" i="1"/>
  <c r="CR346" i="1"/>
  <c r="CR339" i="1"/>
  <c r="BX336" i="1"/>
  <c r="CA335" i="1"/>
  <c r="BY332" i="1"/>
  <c r="CR332" i="1"/>
  <c r="CR324" i="1"/>
  <c r="CB322" i="1"/>
  <c r="CR304" i="1"/>
  <c r="CR303" i="1"/>
  <c r="CR302" i="1"/>
  <c r="CR284" i="1"/>
  <c r="CR277" i="1"/>
  <c r="CR266" i="1"/>
  <c r="BX260" i="1"/>
  <c r="CR260" i="1"/>
  <c r="CR259" i="1"/>
  <c r="BY248" i="1"/>
  <c r="CR248" i="1"/>
  <c r="CR197" i="1"/>
  <c r="CR464" i="1"/>
  <c r="CR448" i="1"/>
  <c r="CR432" i="1"/>
  <c r="CR416" i="1"/>
  <c r="CR405" i="1"/>
  <c r="CR397" i="1"/>
  <c r="CR389" i="1"/>
  <c r="CR381" i="1"/>
  <c r="CR373" i="1"/>
  <c r="CR365" i="1"/>
  <c r="CR357" i="1"/>
  <c r="CR349" i="1"/>
  <c r="CR333" i="1"/>
  <c r="CR330" i="1"/>
  <c r="CR323" i="1"/>
  <c r="CR321" i="1"/>
  <c r="BX320" i="1"/>
  <c r="CA319" i="1"/>
  <c r="BY316" i="1"/>
  <c r="CR316" i="1"/>
  <c r="CB306" i="1"/>
  <c r="BZ296" i="1"/>
  <c r="CR288" i="1"/>
  <c r="CR282" i="1"/>
  <c r="CR276" i="1"/>
  <c r="CR275" i="1"/>
  <c r="CR250" i="1"/>
  <c r="BY244" i="1"/>
  <c r="CR244" i="1"/>
  <c r="CR343" i="1"/>
  <c r="CR327" i="1"/>
  <c r="CR311" i="1"/>
  <c r="CR295" i="1"/>
  <c r="CR279" i="1"/>
  <c r="CR263" i="1"/>
  <c r="CR230" i="1"/>
  <c r="CR229" i="1"/>
  <c r="CR221" i="1"/>
  <c r="CR214" i="1"/>
  <c r="BZ190" i="1"/>
  <c r="CR190" i="1"/>
  <c r="CR186" i="1"/>
  <c r="CR139" i="1"/>
  <c r="CR287" i="1"/>
  <c r="CR271" i="1"/>
  <c r="CR255" i="1"/>
  <c r="CR247" i="1"/>
  <c r="CR243" i="1"/>
  <c r="CR239" i="1"/>
  <c r="CR232" i="1"/>
  <c r="CR216" i="1"/>
  <c r="CR205" i="1"/>
  <c r="CR198" i="1"/>
  <c r="CR177" i="1"/>
  <c r="CR154" i="1"/>
  <c r="CR152" i="1"/>
  <c r="CR116" i="1"/>
  <c r="CR331" i="1"/>
  <c r="CR315" i="1"/>
  <c r="CR299" i="1"/>
  <c r="CR283" i="1"/>
  <c r="CR267" i="1"/>
  <c r="CR251" i="1"/>
  <c r="CR228" i="1"/>
  <c r="CR227" i="1"/>
  <c r="CR213" i="1"/>
  <c r="CR206" i="1"/>
  <c r="CR188" i="1"/>
  <c r="CR187" i="1"/>
  <c r="CR162" i="1"/>
  <c r="CR145" i="1"/>
  <c r="BY224" i="1"/>
  <c r="CR219" i="1"/>
  <c r="CR211" i="1"/>
  <c r="CR203" i="1"/>
  <c r="CR195" i="1"/>
  <c r="CR185" i="1"/>
  <c r="CR166" i="1"/>
  <c r="CR148" i="1"/>
  <c r="CR112" i="1"/>
  <c r="CR95" i="1"/>
  <c r="CR70" i="1"/>
  <c r="CR63" i="1"/>
  <c r="CR55" i="1"/>
  <c r="CR50" i="1"/>
  <c r="CR231" i="1"/>
  <c r="CR223" i="1"/>
  <c r="CR215" i="1"/>
  <c r="CR207" i="1"/>
  <c r="CR199" i="1"/>
  <c r="BZ182" i="1"/>
  <c r="CR182" i="1"/>
  <c r="CR180" i="1"/>
  <c r="CR179" i="1"/>
  <c r="CR169" i="1"/>
  <c r="CR161" i="1"/>
  <c r="CR160" i="1"/>
  <c r="CR159" i="1"/>
  <c r="CR138" i="1"/>
  <c r="CR136" i="1"/>
  <c r="CR132" i="1"/>
  <c r="CR130" i="1"/>
  <c r="CR126" i="1"/>
  <c r="CR120" i="1"/>
  <c r="CR234" i="1"/>
  <c r="CR226" i="1"/>
  <c r="CR218" i="1"/>
  <c r="CR210" i="1"/>
  <c r="CR202" i="1"/>
  <c r="BX199" i="1"/>
  <c r="BY194" i="1"/>
  <c r="CR193" i="1"/>
  <c r="CR192" i="1"/>
  <c r="CR191" i="1"/>
  <c r="CR174" i="1"/>
  <c r="CR172" i="1"/>
  <c r="CR171" i="1"/>
  <c r="CR167" i="1"/>
  <c r="CR163" i="1"/>
  <c r="CR151" i="1"/>
  <c r="CR114" i="1"/>
  <c r="CR109" i="1"/>
  <c r="CR99" i="1"/>
  <c r="CR189" i="1"/>
  <c r="CR181" i="1"/>
  <c r="CR173" i="1"/>
  <c r="CR165" i="1"/>
  <c r="CR164" i="1"/>
  <c r="CR142" i="1"/>
  <c r="CR141" i="1"/>
  <c r="CR140" i="1"/>
  <c r="CR128" i="1"/>
  <c r="CR122" i="1"/>
  <c r="CR111" i="1"/>
  <c r="CR110" i="1"/>
  <c r="CR107" i="1"/>
  <c r="CR76" i="1"/>
  <c r="CR184" i="1"/>
  <c r="CR176" i="1"/>
  <c r="CR168" i="1"/>
  <c r="CR158" i="1"/>
  <c r="CR157" i="1"/>
  <c r="CR156" i="1"/>
  <c r="BZ152" i="1"/>
  <c r="CR134" i="1"/>
  <c r="CR124" i="1"/>
  <c r="CR118" i="1"/>
  <c r="CR115" i="1"/>
  <c r="CR103" i="1"/>
  <c r="CR71" i="1"/>
  <c r="CR153" i="1"/>
  <c r="CR137" i="1"/>
  <c r="CR133" i="1"/>
  <c r="CR129" i="1"/>
  <c r="CR125" i="1"/>
  <c r="CR121" i="1"/>
  <c r="CR117" i="1"/>
  <c r="CR83" i="1"/>
  <c r="CR75" i="1"/>
  <c r="CR149" i="1"/>
  <c r="CR105" i="1"/>
  <c r="CR101" i="1"/>
  <c r="CR97" i="1"/>
  <c r="CR93" i="1"/>
  <c r="BZ62" i="1"/>
  <c r="CR62" i="1"/>
  <c r="CR89" i="1"/>
  <c r="CR87" i="1"/>
  <c r="CR80" i="1"/>
  <c r="CR74" i="1"/>
  <c r="CR66" i="1"/>
  <c r="CR106" i="1"/>
  <c r="CR102" i="1"/>
  <c r="CR98" i="1"/>
  <c r="CR94" i="1"/>
  <c r="BX86" i="1"/>
  <c r="CR86" i="1"/>
  <c r="CR85" i="1"/>
  <c r="CR58" i="1"/>
  <c r="CR52" i="1"/>
  <c r="CR81" i="1"/>
  <c r="CR64" i="1"/>
  <c r="CR61" i="1"/>
  <c r="CR56" i="1"/>
  <c r="CR43" i="1"/>
  <c r="CR42" i="1"/>
  <c r="CR32" i="1"/>
  <c r="CR77" i="1"/>
  <c r="CR72" i="1"/>
  <c r="CR68" i="1"/>
  <c r="CR60" i="1"/>
  <c r="CR53" i="1"/>
  <c r="CR35" i="1"/>
  <c r="CR29" i="1"/>
  <c r="CR65" i="1"/>
  <c r="CR57" i="1"/>
  <c r="CR54" i="1"/>
  <c r="CR49" i="1"/>
  <c r="CR47" i="1"/>
  <c r="CR46" i="1"/>
  <c r="CR39" i="1"/>
  <c r="CR34" i="1"/>
  <c r="CR33" i="1"/>
  <c r="CR48" i="1"/>
  <c r="CR22" i="1"/>
  <c r="CR14" i="1"/>
  <c r="CR24" i="1"/>
  <c r="CR20" i="1"/>
  <c r="CR17" i="1"/>
  <c r="CR25" i="1"/>
  <c r="CR21" i="1"/>
  <c r="CR16" i="1"/>
  <c r="BV24" i="1" l="1"/>
  <c r="CB24" i="1" s="1"/>
  <c r="BV27" i="1"/>
  <c r="CB27" i="1" s="1"/>
  <c r="BS26" i="1"/>
  <c r="BY26" i="1" s="1"/>
  <c r="BV26" i="1"/>
  <c r="CB26" i="1" s="1"/>
  <c r="BR26" i="1"/>
  <c r="BX26" i="1" s="1"/>
  <c r="BV25" i="1"/>
  <c r="CB25" i="1" s="1"/>
  <c r="BQ26" i="1"/>
  <c r="BW26" i="1" s="1"/>
  <c r="BV28" i="1"/>
  <c r="CB28" i="1" s="1"/>
  <c r="BV23" i="1"/>
  <c r="CB23" i="1" s="1"/>
  <c r="BV21" i="1"/>
  <c r="CB21" i="1" s="1"/>
  <c r="BQ34" i="1"/>
  <c r="BW34" i="1" s="1"/>
  <c r="BV18" i="1"/>
  <c r="CB18" i="1" s="1"/>
  <c r="BU18" i="1"/>
  <c r="CA18" i="1" s="1"/>
  <c r="BT18" i="1"/>
  <c r="BZ18" i="1" s="1"/>
  <c r="BV17" i="1"/>
  <c r="CB17" i="1" s="1"/>
  <c r="BV22" i="1"/>
  <c r="CB22" i="1" s="1"/>
  <c r="BT22" i="1"/>
  <c r="BZ22" i="1" s="1"/>
  <c r="BT19" i="1"/>
  <c r="BZ19" i="1" s="1"/>
  <c r="BU17" i="1"/>
  <c r="CA17" i="1" s="1"/>
  <c r="BT17" i="1"/>
  <c r="BZ17" i="1" s="1"/>
  <c r="BU19" i="1"/>
  <c r="CA19" i="1" s="1"/>
  <c r="BU22" i="1"/>
  <c r="CA22" i="1" s="1"/>
  <c r="AA5" i="1"/>
  <c r="BT33" i="1"/>
  <c r="BZ33" i="1" s="1"/>
  <c r="BU33" i="1"/>
  <c r="CA33" i="1" s="1"/>
  <c r="BU37" i="1"/>
  <c r="CA37" i="1" s="1"/>
  <c r="BV37" i="1"/>
  <c r="CB37" i="1" s="1"/>
  <c r="BT37" i="1"/>
  <c r="BZ37" i="1" s="1"/>
  <c r="BT35" i="1"/>
  <c r="BZ35" i="1" s="1"/>
  <c r="BS64" i="1"/>
  <c r="BY64" i="1" s="1"/>
  <c r="BR64" i="1"/>
  <c r="BX64" i="1" s="1"/>
  <c r="BQ64" i="1"/>
  <c r="BW64" i="1" s="1"/>
  <c r="BV35" i="1"/>
  <c r="CB35" i="1" s="1"/>
  <c r="BU35" i="1"/>
  <c r="CA35" i="1" s="1"/>
  <c r="CJ897" i="1"/>
  <c r="CM897" i="1" s="1"/>
  <c r="CJ348" i="1"/>
  <c r="CM348" i="1" s="1"/>
  <c r="CJ789" i="1"/>
  <c r="CM789" i="1" s="1"/>
  <c r="CI781" i="1"/>
  <c r="CK781" i="1" s="1"/>
  <c r="CO781" i="1" s="1"/>
  <c r="CJ869" i="1"/>
  <c r="CM869" i="1" s="1"/>
  <c r="CI745" i="1"/>
  <c r="CK745" i="1" s="1"/>
  <c r="CO745" i="1" s="1"/>
  <c r="CI375" i="1"/>
  <c r="CK375" i="1" s="1"/>
  <c r="CO375" i="1" s="1"/>
  <c r="CI906" i="1"/>
  <c r="CK906" i="1" s="1"/>
  <c r="CO906" i="1" s="1"/>
  <c r="CJ675" i="1"/>
  <c r="CM675" i="1" s="1"/>
  <c r="CJ589" i="1"/>
  <c r="CM589" i="1" s="1"/>
  <c r="CI666" i="1"/>
  <c r="CK666" i="1" s="1"/>
  <c r="CO666" i="1" s="1"/>
  <c r="CI679" i="1"/>
  <c r="CK679" i="1" s="1"/>
  <c r="CO679" i="1" s="1"/>
  <c r="CI238" i="1"/>
  <c r="CK238" i="1" s="1"/>
  <c r="CO238" i="1" s="1"/>
  <c r="CJ373" i="1"/>
  <c r="CM373" i="1" s="1"/>
  <c r="CI774" i="1"/>
  <c r="CK774" i="1" s="1"/>
  <c r="CO774" i="1" s="1"/>
  <c r="CI999" i="1"/>
  <c r="CK999" i="1" s="1"/>
  <c r="CO999" i="1" s="1"/>
  <c r="CJ835" i="1"/>
  <c r="CM835" i="1" s="1"/>
  <c r="CJ454" i="1"/>
  <c r="CM454" i="1" s="1"/>
  <c r="CJ780" i="1"/>
  <c r="CM780" i="1" s="1"/>
  <c r="CJ795" i="1"/>
  <c r="CM795" i="1" s="1"/>
  <c r="CI718" i="1"/>
  <c r="CK718" i="1" s="1"/>
  <c r="CO718" i="1" s="1"/>
  <c r="CJ1002" i="1"/>
  <c r="CM1002" i="1" s="1"/>
  <c r="CJ211" i="1"/>
  <c r="CM211" i="1" s="1"/>
  <c r="CJ616" i="1"/>
  <c r="CM616" i="1" s="1"/>
  <c r="CI881" i="1"/>
  <c r="CK881" i="1" s="1"/>
  <c r="CO881" i="1" s="1"/>
  <c r="CI850" i="1"/>
  <c r="CK850" i="1" s="1"/>
  <c r="CO850" i="1" s="1"/>
  <c r="CI349" i="1"/>
  <c r="CK349" i="1" s="1"/>
  <c r="CO349" i="1" s="1"/>
  <c r="CI802" i="1"/>
  <c r="CK802" i="1" s="1"/>
  <c r="CO802" i="1" s="1"/>
  <c r="CI803" i="1"/>
  <c r="CK803" i="1" s="1"/>
  <c r="CO803" i="1" s="1"/>
  <c r="CJ731" i="1"/>
  <c r="CM731" i="1" s="1"/>
  <c r="CJ990" i="1"/>
  <c r="CM990" i="1" s="1"/>
  <c r="CI669" i="1"/>
  <c r="CK669" i="1" s="1"/>
  <c r="CO669" i="1" s="1"/>
  <c r="CI849" i="1"/>
  <c r="CK849" i="1" s="1"/>
  <c r="CO849" i="1" s="1"/>
  <c r="CI504" i="1"/>
  <c r="CK504" i="1" s="1"/>
  <c r="CO504" i="1" s="1"/>
  <c r="CJ400" i="1"/>
  <c r="CM400" i="1" s="1"/>
  <c r="CI994" i="1"/>
  <c r="CK994" i="1" s="1"/>
  <c r="CO994" i="1" s="1"/>
  <c r="CI454" i="1"/>
  <c r="CK454" i="1" s="1"/>
  <c r="CO454" i="1" s="1"/>
  <c r="CI614" i="1"/>
  <c r="CK614" i="1" s="1"/>
  <c r="CO614" i="1" s="1"/>
  <c r="CI733" i="1"/>
  <c r="CK733" i="1" s="1"/>
  <c r="CO733" i="1" s="1"/>
  <c r="CI400" i="1"/>
  <c r="CK400" i="1" s="1"/>
  <c r="CO400" i="1" s="1"/>
  <c r="CI682" i="1"/>
  <c r="CK682" i="1" s="1"/>
  <c r="CO682" i="1" s="1"/>
  <c r="CI730" i="1"/>
  <c r="CK730" i="1" s="1"/>
  <c r="CO730" i="1" s="1"/>
  <c r="CI926" i="1"/>
  <c r="CK926" i="1" s="1"/>
  <c r="CO926" i="1" s="1"/>
  <c r="CI888" i="1"/>
  <c r="CK888" i="1" s="1"/>
  <c r="CO888" i="1" s="1"/>
  <c r="CJ311" i="1"/>
  <c r="CM311" i="1" s="1"/>
  <c r="CJ427" i="1"/>
  <c r="CM427" i="1" s="1"/>
  <c r="CI727" i="1"/>
  <c r="CK727" i="1" s="1"/>
  <c r="CO727" i="1" s="1"/>
  <c r="CI438" i="1"/>
  <c r="CK438" i="1" s="1"/>
  <c r="CO438" i="1" s="1"/>
  <c r="CJ847" i="1"/>
  <c r="CM847" i="1" s="1"/>
  <c r="CI831" i="1"/>
  <c r="CK831" i="1" s="1"/>
  <c r="CO831" i="1" s="1"/>
  <c r="CI471" i="1"/>
  <c r="CK471" i="1" s="1"/>
  <c r="CO471" i="1" s="1"/>
  <c r="CJ405" i="1"/>
  <c r="CM405" i="1" s="1"/>
  <c r="CJ444" i="1"/>
  <c r="CM444" i="1" s="1"/>
  <c r="CI435" i="1"/>
  <c r="CK435" i="1" s="1"/>
  <c r="CO435" i="1" s="1"/>
  <c r="CJ714" i="1"/>
  <c r="CM714" i="1" s="1"/>
  <c r="CI432" i="1"/>
  <c r="CK432" i="1" s="1"/>
  <c r="CO432" i="1" s="1"/>
  <c r="CJ212" i="1"/>
  <c r="CM212" i="1" s="1"/>
  <c r="CJ708" i="1"/>
  <c r="CM708" i="1" s="1"/>
  <c r="CI462" i="1"/>
  <c r="CK462" i="1" s="1"/>
  <c r="CO462" i="1" s="1"/>
  <c r="CJ908" i="1"/>
  <c r="CM908" i="1" s="1"/>
  <c r="CI825" i="1"/>
  <c r="CK825" i="1" s="1"/>
  <c r="CO825" i="1" s="1"/>
  <c r="CJ418" i="1"/>
  <c r="CM418" i="1" s="1"/>
  <c r="CJ765" i="1"/>
  <c r="CM765" i="1" s="1"/>
  <c r="CJ768" i="1"/>
  <c r="CM768" i="1" s="1"/>
  <c r="CJ705" i="1"/>
  <c r="CM705" i="1" s="1"/>
  <c r="CJ850" i="1"/>
  <c r="CM850" i="1" s="1"/>
  <c r="CJ996" i="1"/>
  <c r="CM996" i="1" s="1"/>
  <c r="CI439" i="1"/>
  <c r="CK439" i="1" s="1"/>
  <c r="CO439" i="1" s="1"/>
  <c r="CI402" i="1"/>
  <c r="CK402" i="1" s="1"/>
  <c r="CO402" i="1" s="1"/>
  <c r="CJ668" i="1"/>
  <c r="CM668" i="1" s="1"/>
  <c r="CJ824" i="1"/>
  <c r="CM824" i="1" s="1"/>
  <c r="CJ440" i="1"/>
  <c r="CM440" i="1" s="1"/>
  <c r="CI365" i="1"/>
  <c r="CK365" i="1" s="1"/>
  <c r="CO365" i="1" s="1"/>
  <c r="CI503" i="1"/>
  <c r="CK503" i="1" s="1"/>
  <c r="CO503" i="1" s="1"/>
  <c r="CJ402" i="1"/>
  <c r="CM402" i="1" s="1"/>
  <c r="CI576" i="1"/>
  <c r="CK576" i="1" s="1"/>
  <c r="CO576" i="1" s="1"/>
  <c r="CJ843" i="1"/>
  <c r="CM843" i="1" s="1"/>
  <c r="CJ713" i="1"/>
  <c r="CM713" i="1" s="1"/>
  <c r="CI211" i="1"/>
  <c r="CK211" i="1" s="1"/>
  <c r="CO211" i="1" s="1"/>
  <c r="CI671" i="1"/>
  <c r="CK671" i="1" s="1"/>
  <c r="CO671" i="1" s="1"/>
  <c r="CJ728" i="1"/>
  <c r="CM728" i="1" s="1"/>
  <c r="CI404" i="1"/>
  <c r="CK404" i="1" s="1"/>
  <c r="CO404" i="1" s="1"/>
  <c r="CI787" i="1"/>
  <c r="CK787" i="1" s="1"/>
  <c r="CO787" i="1" s="1"/>
  <c r="CI768" i="1"/>
  <c r="CK768" i="1" s="1"/>
  <c r="CO768" i="1" s="1"/>
  <c r="CJ576" i="1"/>
  <c r="CM576" i="1" s="1"/>
  <c r="CI885" i="1"/>
  <c r="CK885" i="1" s="1"/>
  <c r="CO885" i="1" s="1"/>
  <c r="CI996" i="1"/>
  <c r="CK996" i="1" s="1"/>
  <c r="CO996" i="1" s="1"/>
  <c r="CI668" i="1"/>
  <c r="CK668" i="1" s="1"/>
  <c r="CO668" i="1" s="1"/>
  <c r="CJ772" i="1"/>
  <c r="CM772" i="1" s="1"/>
  <c r="CI836" i="1"/>
  <c r="CK836" i="1" s="1"/>
  <c r="CO836" i="1" s="1"/>
  <c r="CI496" i="1"/>
  <c r="CK496" i="1" s="1"/>
  <c r="CO496" i="1" s="1"/>
  <c r="CI899" i="1"/>
  <c r="CK899" i="1" s="1"/>
  <c r="CO899" i="1" s="1"/>
  <c r="CI795" i="1"/>
  <c r="CK795" i="1" s="1"/>
  <c r="CO795" i="1" s="1"/>
  <c r="CJ868" i="1"/>
  <c r="CM868" i="1" s="1"/>
  <c r="CJ711" i="1"/>
  <c r="CM711" i="1" s="1"/>
  <c r="CJ767" i="1"/>
  <c r="CM767" i="1" s="1"/>
  <c r="CJ673" i="1"/>
  <c r="CM673" i="1" s="1"/>
  <c r="CJ793" i="1"/>
  <c r="CM793" i="1" s="1"/>
  <c r="CJ836" i="1"/>
  <c r="CM836" i="1" s="1"/>
  <c r="CJ384" i="1"/>
  <c r="CM384" i="1" s="1"/>
  <c r="CI491" i="1"/>
  <c r="CK491" i="1" s="1"/>
  <c r="CO491" i="1" s="1"/>
  <c r="CI408" i="1"/>
  <c r="CK408" i="1" s="1"/>
  <c r="CO408" i="1" s="1"/>
  <c r="CJ581" i="1"/>
  <c r="CM581" i="1" s="1"/>
  <c r="CJ508" i="1"/>
  <c r="CM508" i="1" s="1"/>
  <c r="CI582" i="1"/>
  <c r="CK582" i="1" s="1"/>
  <c r="CO582" i="1" s="1"/>
  <c r="CI877" i="1"/>
  <c r="CK877" i="1" s="1"/>
  <c r="CO877" i="1" s="1"/>
  <c r="CI835" i="1"/>
  <c r="CK835" i="1" s="1"/>
  <c r="CO835" i="1" s="1"/>
  <c r="CJ759" i="1"/>
  <c r="CM759" i="1" s="1"/>
  <c r="CJ663" i="1"/>
  <c r="CM663" i="1" s="1"/>
  <c r="CI858" i="1"/>
  <c r="CK858" i="1" s="1"/>
  <c r="CO858" i="1" s="1"/>
  <c r="CJ811" i="1"/>
  <c r="CM811" i="1" s="1"/>
  <c r="CI346" i="1"/>
  <c r="CK346" i="1" s="1"/>
  <c r="CI423" i="1"/>
  <c r="CK423" i="1" s="1"/>
  <c r="CO423" i="1" s="1"/>
  <c r="CJ494" i="1"/>
  <c r="CM494" i="1" s="1"/>
  <c r="CJ490" i="1"/>
  <c r="CM490" i="1" s="1"/>
  <c r="CI878" i="1"/>
  <c r="CK878" i="1" s="1"/>
  <c r="CO878" i="1" s="1"/>
  <c r="CJ791" i="1"/>
  <c r="CM791" i="1" s="1"/>
  <c r="CI793" i="1"/>
  <c r="CK793" i="1" s="1"/>
  <c r="CO793" i="1" s="1"/>
  <c r="CI709" i="1"/>
  <c r="CK709" i="1" s="1"/>
  <c r="CO709" i="1" s="1"/>
  <c r="CI770" i="1"/>
  <c r="CK770" i="1" s="1"/>
  <c r="CO770" i="1" s="1"/>
  <c r="CI785" i="1"/>
  <c r="CK785" i="1" s="1"/>
  <c r="CO785" i="1" s="1"/>
  <c r="CJ1001" i="1"/>
  <c r="CM1001" i="1" s="1"/>
  <c r="CJ477" i="1"/>
  <c r="CM477" i="1" s="1"/>
  <c r="CJ887" i="1"/>
  <c r="CM887" i="1" s="1"/>
  <c r="CI759" i="1"/>
  <c r="CK759" i="1" s="1"/>
  <c r="CO759" i="1" s="1"/>
  <c r="CI663" i="1"/>
  <c r="CK663" i="1" s="1"/>
  <c r="CO663" i="1" s="1"/>
  <c r="CI816" i="1"/>
  <c r="CK816" i="1" s="1"/>
  <c r="CO816" i="1" s="1"/>
  <c r="CI568" i="1"/>
  <c r="CK568" i="1" s="1"/>
  <c r="CO568" i="1" s="1"/>
  <c r="CI746" i="1"/>
  <c r="CK746" i="1" s="1"/>
  <c r="CO746" i="1" s="1"/>
  <c r="CJ787" i="1"/>
  <c r="CM787" i="1" s="1"/>
  <c r="CI315" i="1"/>
  <c r="CK315" i="1" s="1"/>
  <c r="CO315" i="1" s="1"/>
  <c r="CJ423" i="1"/>
  <c r="CM423" i="1" s="1"/>
  <c r="CJ488" i="1"/>
  <c r="CM488" i="1" s="1"/>
  <c r="CI430" i="1"/>
  <c r="CK430" i="1" s="1"/>
  <c r="CO430" i="1" s="1"/>
  <c r="CI494" i="1"/>
  <c r="CK494" i="1" s="1"/>
  <c r="CO494" i="1" s="1"/>
  <c r="CJ855" i="1"/>
  <c r="CM855" i="1" s="1"/>
  <c r="CI791" i="1"/>
  <c r="CK791" i="1" s="1"/>
  <c r="CO791" i="1" s="1"/>
  <c r="CJ313" i="1"/>
  <c r="CM313" i="1" s="1"/>
  <c r="CJ610" i="1"/>
  <c r="CM610" i="1" s="1"/>
  <c r="CJ800" i="1"/>
  <c r="CM800" i="1" s="1"/>
  <c r="CI420" i="1"/>
  <c r="CK420" i="1" s="1"/>
  <c r="CO420" i="1" s="1"/>
  <c r="CI887" i="1"/>
  <c r="CK887" i="1" s="1"/>
  <c r="CO887" i="1" s="1"/>
  <c r="CJ430" i="1"/>
  <c r="CM430" i="1" s="1"/>
  <c r="CJ457" i="1"/>
  <c r="CM457" i="1" s="1"/>
  <c r="CI610" i="1"/>
  <c r="CK610" i="1" s="1"/>
  <c r="CO610" i="1" s="1"/>
  <c r="CI882" i="1"/>
  <c r="CK882" i="1" s="1"/>
  <c r="CO882" i="1" s="1"/>
  <c r="CI505" i="1"/>
  <c r="CK505" i="1" s="1"/>
  <c r="CO505" i="1" s="1"/>
  <c r="CI902" i="1"/>
  <c r="CK902" i="1" s="1"/>
  <c r="CO902" i="1" s="1"/>
  <c r="CJ445" i="1"/>
  <c r="CM445" i="1" s="1"/>
  <c r="CI897" i="1"/>
  <c r="CK897" i="1" s="1"/>
  <c r="CO897" i="1" s="1"/>
  <c r="CJ769" i="1"/>
  <c r="CM769" i="1" s="1"/>
  <c r="CJ674" i="1"/>
  <c r="CM674" i="1" s="1"/>
  <c r="CI615" i="1"/>
  <c r="CK615" i="1" s="1"/>
  <c r="CO615" i="1" s="1"/>
  <c r="CJ969" i="1"/>
  <c r="CM969" i="1" s="1"/>
  <c r="CI212" i="1"/>
  <c r="CK212" i="1" s="1"/>
  <c r="CO212" i="1" s="1"/>
  <c r="CJ585" i="1"/>
  <c r="CM585" i="1" s="1"/>
  <c r="CJ856" i="1"/>
  <c r="CM856" i="1" s="1"/>
  <c r="CJ727" i="1"/>
  <c r="CM727" i="1" s="1"/>
  <c r="CJ619" i="1"/>
  <c r="CM619" i="1" s="1"/>
  <c r="CJ469" i="1"/>
  <c r="CM469" i="1" s="1"/>
  <c r="CI734" i="1"/>
  <c r="CK734" i="1" s="1"/>
  <c r="CI406" i="1"/>
  <c r="CK406" i="1" s="1"/>
  <c r="CO406" i="1" s="1"/>
  <c r="CJ390" i="1"/>
  <c r="CM390" i="1" s="1"/>
  <c r="CI313" i="1"/>
  <c r="CK313" i="1" s="1"/>
  <c r="CO313" i="1" s="1"/>
  <c r="CJ608" i="1"/>
  <c r="CM608" i="1" s="1"/>
  <c r="CI672" i="1"/>
  <c r="CK672" i="1" s="1"/>
  <c r="CO672" i="1" s="1"/>
  <c r="CJ770" i="1"/>
  <c r="CM770" i="1" s="1"/>
  <c r="CI883" i="1"/>
  <c r="CK883" i="1" s="1"/>
  <c r="CO883" i="1" s="1"/>
  <c r="CJ755" i="1"/>
  <c r="CM755" i="1" s="1"/>
  <c r="CI843" i="1"/>
  <c r="CK843" i="1" s="1"/>
  <c r="CO843" i="1" s="1"/>
  <c r="CI779" i="1"/>
  <c r="CK779" i="1" s="1"/>
  <c r="CO779" i="1" s="1"/>
  <c r="CJ433" i="1"/>
  <c r="CM433" i="1" s="1"/>
  <c r="CI428" i="1"/>
  <c r="CK428" i="1" s="1"/>
  <c r="CO428" i="1" s="1"/>
  <c r="CI394" i="1"/>
  <c r="CK394" i="1" s="1"/>
  <c r="CO394" i="1" s="1"/>
  <c r="CJ399" i="1"/>
  <c r="CM399" i="1" s="1"/>
  <c r="CJ495" i="1"/>
  <c r="CM495" i="1" s="1"/>
  <c r="CJ676" i="1"/>
  <c r="CM676" i="1" s="1"/>
  <c r="CJ437" i="1"/>
  <c r="CM437" i="1" s="1"/>
  <c r="CJ742" i="1"/>
  <c r="CM742" i="1" s="1"/>
  <c r="CJ870" i="1"/>
  <c r="CM870" i="1" s="1"/>
  <c r="CJ310" i="1"/>
  <c r="CM310" i="1" s="1"/>
  <c r="CI214" i="1"/>
  <c r="CK214" i="1" s="1"/>
  <c r="CO214" i="1" s="1"/>
  <c r="CJ483" i="1"/>
  <c r="CM483" i="1" s="1"/>
  <c r="CI418" i="1"/>
  <c r="CK418" i="1" s="1"/>
  <c r="CO418" i="1" s="1"/>
  <c r="CI425" i="1"/>
  <c r="CK425" i="1" s="1"/>
  <c r="CJ586" i="1"/>
  <c r="CM586" i="1" s="1"/>
  <c r="CJ842" i="1"/>
  <c r="CM842" i="1" s="1"/>
  <c r="CI619" i="1"/>
  <c r="CK619" i="1" s="1"/>
  <c r="CO619" i="1" s="1"/>
  <c r="CI767" i="1"/>
  <c r="CK767" i="1" s="1"/>
  <c r="CO767" i="1" s="1"/>
  <c r="CJ667" i="1"/>
  <c r="CM667" i="1" s="1"/>
  <c r="CI990" i="1"/>
  <c r="CK990" i="1" s="1"/>
  <c r="CO990" i="1" s="1"/>
  <c r="CI399" i="1"/>
  <c r="CK399" i="1" s="1"/>
  <c r="CO399" i="1" s="1"/>
  <c r="CI742" i="1"/>
  <c r="CK742" i="1" s="1"/>
  <c r="CO742" i="1" s="1"/>
  <c r="CI870" i="1"/>
  <c r="CK870" i="1" s="1"/>
  <c r="CO870" i="1" s="1"/>
  <c r="CJ971" i="1"/>
  <c r="CM971" i="1" s="1"/>
  <c r="CI497" i="1"/>
  <c r="CK497" i="1" s="1"/>
  <c r="CO497" i="1" s="1"/>
  <c r="CI312" i="1"/>
  <c r="CK312" i="1" s="1"/>
  <c r="CO312" i="1" s="1"/>
  <c r="CJ213" i="1"/>
  <c r="CM213" i="1" s="1"/>
  <c r="CJ393" i="1"/>
  <c r="CM393" i="1" s="1"/>
  <c r="CJ381" i="1"/>
  <c r="CM381" i="1" s="1"/>
  <c r="CJ547" i="1"/>
  <c r="CM547" i="1" s="1"/>
  <c r="CJ309" i="1"/>
  <c r="CM309" i="1" s="1"/>
  <c r="CI842" i="1"/>
  <c r="CK842" i="1" s="1"/>
  <c r="CO842" i="1" s="1"/>
  <c r="CI890" i="1"/>
  <c r="CK890" i="1" s="1"/>
  <c r="CO890" i="1" s="1"/>
  <c r="CJ851" i="1"/>
  <c r="CM851" i="1" s="1"/>
  <c r="CJ364" i="1"/>
  <c r="CM364" i="1" s="1"/>
  <c r="CI588" i="1"/>
  <c r="CK588" i="1" s="1"/>
  <c r="CO588" i="1" s="1"/>
  <c r="CI684" i="1"/>
  <c r="CK684" i="1" s="1"/>
  <c r="CO684" i="1" s="1"/>
  <c r="CJ406" i="1"/>
  <c r="CM406" i="1" s="1"/>
  <c r="CI514" i="1"/>
  <c r="CK514" i="1" s="1"/>
  <c r="CO514" i="1" s="1"/>
  <c r="CJ672" i="1"/>
  <c r="CM672" i="1" s="1"/>
  <c r="CI661" i="1"/>
  <c r="CK661" i="1" s="1"/>
  <c r="CO661" i="1" s="1"/>
  <c r="CJ496" i="1"/>
  <c r="CM496" i="1" s="1"/>
  <c r="CJ578" i="1"/>
  <c r="CM578" i="1" s="1"/>
  <c r="CI738" i="1"/>
  <c r="CK738" i="1" s="1"/>
  <c r="CO738" i="1" s="1"/>
  <c r="CJ797" i="1"/>
  <c r="CM797" i="1" s="1"/>
  <c r="CJ741" i="1"/>
  <c r="CM741" i="1" s="1"/>
  <c r="CJ615" i="1"/>
  <c r="CM615" i="1" s="1"/>
  <c r="CI1002" i="1"/>
  <c r="CK1002" i="1" s="1"/>
  <c r="CO1002" i="1" s="1"/>
  <c r="CJ757" i="1"/>
  <c r="CM757" i="1" s="1"/>
  <c r="CJ513" i="1"/>
  <c r="CM513" i="1" s="1"/>
  <c r="CJ394" i="1"/>
  <c r="CM394" i="1" s="1"/>
  <c r="CI665" i="1"/>
  <c r="CK665" i="1" s="1"/>
  <c r="CO665" i="1" s="1"/>
  <c r="CI713" i="1"/>
  <c r="CK713" i="1" s="1"/>
  <c r="CO713" i="1" s="1"/>
  <c r="CJ710" i="1"/>
  <c r="CM710" i="1" s="1"/>
  <c r="CJ838" i="1"/>
  <c r="CM838" i="1" s="1"/>
  <c r="CJ899" i="1"/>
  <c r="CM899" i="1" s="1"/>
  <c r="CJ792" i="1"/>
  <c r="CM792" i="1" s="1"/>
  <c r="CI401" i="1"/>
  <c r="CK401" i="1" s="1"/>
  <c r="CO401" i="1" s="1"/>
  <c r="CI971" i="1"/>
  <c r="CK971" i="1" s="1"/>
  <c r="CO971" i="1" s="1"/>
  <c r="CJ844" i="1"/>
  <c r="CM844" i="1" s="1"/>
  <c r="CI1021" i="1"/>
  <c r="CK1021" i="1" s="1"/>
  <c r="CJ376" i="1"/>
  <c r="CM376" i="1" s="1"/>
  <c r="CI213" i="1"/>
  <c r="CK213" i="1" s="1"/>
  <c r="CO213" i="1" s="1"/>
  <c r="CI393" i="1"/>
  <c r="CK393" i="1" s="1"/>
  <c r="CO393" i="1" s="1"/>
  <c r="CJ214" i="1"/>
  <c r="CM214" i="1" s="1"/>
  <c r="CI381" i="1"/>
  <c r="CK381" i="1" s="1"/>
  <c r="CO381" i="1" s="1"/>
  <c r="CJ403" i="1"/>
  <c r="CM403" i="1" s="1"/>
  <c r="CI547" i="1"/>
  <c r="CK547" i="1" s="1"/>
  <c r="CO547" i="1" s="1"/>
  <c r="CI309" i="1"/>
  <c r="CK309" i="1" s="1"/>
  <c r="CO309" i="1" s="1"/>
  <c r="CJ664" i="1"/>
  <c r="CM664" i="1" s="1"/>
  <c r="CI915" i="1"/>
  <c r="CK915" i="1" s="1"/>
  <c r="CO915" i="1" s="1"/>
  <c r="CI851" i="1"/>
  <c r="CK851" i="1" s="1"/>
  <c r="CO851" i="1" s="1"/>
  <c r="CI743" i="1"/>
  <c r="CK743" i="1" s="1"/>
  <c r="CO743" i="1" s="1"/>
  <c r="CJ839" i="1"/>
  <c r="CM839" i="1" s="1"/>
  <c r="CI789" i="1"/>
  <c r="CK789" i="1" s="1"/>
  <c r="CO789" i="1" s="1"/>
  <c r="CJ747" i="1"/>
  <c r="CM747" i="1" s="1"/>
  <c r="CI788" i="1"/>
  <c r="CK788" i="1" s="1"/>
  <c r="CO788" i="1" s="1"/>
  <c r="CJ916" i="1"/>
  <c r="CM916" i="1" s="1"/>
  <c r="CJ332" i="1"/>
  <c r="CM332" i="1" s="1"/>
  <c r="CJ466" i="1"/>
  <c r="CM466" i="1" s="1"/>
  <c r="CJ732" i="1"/>
  <c r="CM732" i="1" s="1"/>
  <c r="CJ609" i="1"/>
  <c r="CM609" i="1" s="1"/>
  <c r="CI448" i="1"/>
  <c r="CK448" i="1" s="1"/>
  <c r="CO448" i="1" s="1"/>
  <c r="CJ798" i="1"/>
  <c r="CM798" i="1" s="1"/>
  <c r="CJ846" i="1"/>
  <c r="CM846" i="1" s="1"/>
  <c r="CI613" i="1"/>
  <c r="CK613" i="1" s="1"/>
  <c r="CO613" i="1" s="1"/>
  <c r="CJ362" i="1"/>
  <c r="CM362" i="1" s="1"/>
  <c r="CI866" i="1"/>
  <c r="CK866" i="1" s="1"/>
  <c r="CO866" i="1" s="1"/>
  <c r="CI756" i="1"/>
  <c r="CK756" i="1" s="1"/>
  <c r="CO756" i="1" s="1"/>
  <c r="CI356" i="1"/>
  <c r="CK356" i="1" s="1"/>
  <c r="CO356" i="1" s="1"/>
  <c r="CI617" i="1"/>
  <c r="CK617" i="1" s="1"/>
  <c r="CO617" i="1" s="1"/>
  <c r="CI662" i="1"/>
  <c r="CK662" i="1" s="1"/>
  <c r="CO662" i="1" s="1"/>
  <c r="CI710" i="1"/>
  <c r="CK710" i="1" s="1"/>
  <c r="CO710" i="1" s="1"/>
  <c r="CI838" i="1"/>
  <c r="CK838" i="1" s="1"/>
  <c r="CO838" i="1" s="1"/>
  <c r="CJ424" i="1"/>
  <c r="CM424" i="1" s="1"/>
  <c r="CJ588" i="1"/>
  <c r="CM588" i="1" s="1"/>
  <c r="CJ684" i="1"/>
  <c r="CM684" i="1" s="1"/>
  <c r="CI609" i="1"/>
  <c r="CK609" i="1" s="1"/>
  <c r="CO609" i="1" s="1"/>
  <c r="CJ512" i="1"/>
  <c r="CM512" i="1" s="1"/>
  <c r="CI798" i="1"/>
  <c r="CK798" i="1" s="1"/>
  <c r="CO798" i="1" s="1"/>
  <c r="CI846" i="1"/>
  <c r="CK846" i="1" s="1"/>
  <c r="CO846" i="1" s="1"/>
  <c r="CJ238" i="1"/>
  <c r="CM238" i="1" s="1"/>
  <c r="CI492" i="1"/>
  <c r="CK492" i="1" s="1"/>
  <c r="CO492" i="1" s="1"/>
  <c r="CJ436" i="1"/>
  <c r="CM436" i="1" s="1"/>
  <c r="CJ786" i="1"/>
  <c r="CM786" i="1" s="1"/>
  <c r="CI840" i="1"/>
  <c r="CK840" i="1" s="1"/>
  <c r="CO840" i="1" s="1"/>
  <c r="CJ849" i="1"/>
  <c r="CM849" i="1" s="1"/>
  <c r="CJ785" i="1"/>
  <c r="CM785" i="1" s="1"/>
  <c r="CJ864" i="1"/>
  <c r="CM864" i="1" s="1"/>
  <c r="CJ434" i="1"/>
  <c r="CM434" i="1" s="1"/>
  <c r="CJ806" i="1"/>
  <c r="CM806" i="1" s="1"/>
  <c r="CI1003" i="1"/>
  <c r="CK1003" i="1" s="1"/>
  <c r="CO1003" i="1" s="1"/>
  <c r="CJ837" i="1"/>
  <c r="CM837" i="1" s="1"/>
  <c r="CI847" i="1"/>
  <c r="CK847" i="1" s="1"/>
  <c r="CO847" i="1" s="1"/>
  <c r="CI911" i="1"/>
  <c r="CK911" i="1" s="1"/>
  <c r="CO911" i="1" s="1"/>
  <c r="CJ989" i="1"/>
  <c r="CM989" i="1" s="1"/>
  <c r="CJ504" i="1"/>
  <c r="CM504" i="1" s="1"/>
  <c r="CJ568" i="1"/>
  <c r="CM568" i="1" s="1"/>
  <c r="CJ967" i="1"/>
  <c r="CM967" i="1" s="1"/>
  <c r="CJ788" i="1"/>
  <c r="CM788" i="1" s="1"/>
  <c r="CJ380" i="1"/>
  <c r="CM380" i="1" s="1"/>
  <c r="CJ766" i="1"/>
  <c r="CM766" i="1" s="1"/>
  <c r="CI748" i="1"/>
  <c r="CK748" i="1" s="1"/>
  <c r="CO748" i="1" s="1"/>
  <c r="CI474" i="1"/>
  <c r="CK474" i="1" s="1"/>
  <c r="CO474" i="1" s="1"/>
  <c r="CI754" i="1"/>
  <c r="CK754" i="1" s="1"/>
  <c r="CO754" i="1" s="1"/>
  <c r="CI786" i="1"/>
  <c r="CK786" i="1" s="1"/>
  <c r="CO786" i="1" s="1"/>
  <c r="CI806" i="1"/>
  <c r="CK806" i="1" s="1"/>
  <c r="CO806" i="1" s="1"/>
  <c r="CJ901" i="1"/>
  <c r="CM901" i="1" s="1"/>
  <c r="CI837" i="1"/>
  <c r="CK837" i="1" s="1"/>
  <c r="CO837" i="1" s="1"/>
  <c r="CI989" i="1"/>
  <c r="CK989" i="1" s="1"/>
  <c r="CO989" i="1" s="1"/>
  <c r="CJ419" i="1"/>
  <c r="CM419" i="1" s="1"/>
  <c r="CJ461" i="1"/>
  <c r="CM461" i="1" s="1"/>
  <c r="CI485" i="1"/>
  <c r="CK485" i="1" s="1"/>
  <c r="CO485" i="1" s="1"/>
  <c r="CI618" i="1"/>
  <c r="CK618" i="1" s="1"/>
  <c r="CO618" i="1" s="1"/>
  <c r="CI826" i="1"/>
  <c r="CK826" i="1" s="1"/>
  <c r="CO826" i="1" s="1"/>
  <c r="CI380" i="1"/>
  <c r="CK380" i="1" s="1"/>
  <c r="CO380" i="1" s="1"/>
  <c r="CI424" i="1"/>
  <c r="CK424" i="1" s="1"/>
  <c r="CO424" i="1" s="1"/>
  <c r="CI488" i="1"/>
  <c r="CK488" i="1" s="1"/>
  <c r="CO488" i="1" s="1"/>
  <c r="CJ577" i="1"/>
  <c r="CM577" i="1" s="1"/>
  <c r="CI670" i="1"/>
  <c r="CK670" i="1" s="1"/>
  <c r="CO670" i="1" s="1"/>
  <c r="CI766" i="1"/>
  <c r="CK766" i="1" s="1"/>
  <c r="CO766" i="1" s="1"/>
  <c r="CI845" i="1"/>
  <c r="CK845" i="1" s="1"/>
  <c r="CO845" i="1" s="1"/>
  <c r="CI731" i="1"/>
  <c r="CK731" i="1" s="1"/>
  <c r="CO731" i="1" s="1"/>
  <c r="CJ492" i="1"/>
  <c r="CM492" i="1" s="1"/>
  <c r="CJ352" i="1"/>
  <c r="CM352" i="1" s="1"/>
  <c r="CJ491" i="1"/>
  <c r="CM491" i="1" s="1"/>
  <c r="CI436" i="1"/>
  <c r="CK436" i="1" s="1"/>
  <c r="CO436" i="1" s="1"/>
  <c r="CI581" i="1"/>
  <c r="CK581" i="1" s="1"/>
  <c r="CO581" i="1" s="1"/>
  <c r="CJ410" i="1"/>
  <c r="CM410" i="1" s="1"/>
  <c r="CJ882" i="1"/>
  <c r="CM882" i="1" s="1"/>
  <c r="CJ840" i="1"/>
  <c r="CM840" i="1" s="1"/>
  <c r="CJ991" i="1"/>
  <c r="CM991" i="1" s="1"/>
  <c r="CJ679" i="1"/>
  <c r="CM679" i="1" s="1"/>
  <c r="CI907" i="1"/>
  <c r="CK907" i="1" s="1"/>
  <c r="CO907" i="1" s="1"/>
  <c r="CI723" i="1"/>
  <c r="CK723" i="1" s="1"/>
  <c r="CO723" i="1" s="1"/>
  <c r="CI433" i="1"/>
  <c r="CK433" i="1" s="1"/>
  <c r="CO433" i="1" s="1"/>
  <c r="CJ428" i="1"/>
  <c r="CM428" i="1" s="1"/>
  <c r="CI372" i="1"/>
  <c r="CK372" i="1" s="1"/>
  <c r="CO372" i="1" s="1"/>
  <c r="CI311" i="1"/>
  <c r="CK311" i="1" s="1"/>
  <c r="CO311" i="1" s="1"/>
  <c r="CJ382" i="1"/>
  <c r="CM382" i="1" s="1"/>
  <c r="CJ431" i="1"/>
  <c r="CM431" i="1" s="1"/>
  <c r="CJ314" i="1"/>
  <c r="CM314" i="1" s="1"/>
  <c r="CI585" i="1"/>
  <c r="CK585" i="1" s="1"/>
  <c r="CO585" i="1" s="1"/>
  <c r="CJ582" i="1"/>
  <c r="CM582" i="1" s="1"/>
  <c r="CJ774" i="1"/>
  <c r="CM774" i="1" s="1"/>
  <c r="CJ902" i="1"/>
  <c r="CM902" i="1" s="1"/>
  <c r="CI486" i="1"/>
  <c r="CK486" i="1" s="1"/>
  <c r="CO486" i="1" s="1"/>
  <c r="CJ744" i="1"/>
  <c r="CM744" i="1" s="1"/>
  <c r="CI808" i="1"/>
  <c r="CK808" i="1" s="1"/>
  <c r="CO808" i="1" s="1"/>
  <c r="CI765" i="1"/>
  <c r="CK765" i="1" s="1"/>
  <c r="CO765" i="1" s="1"/>
  <c r="CJ999" i="1"/>
  <c r="CM999" i="1" s="1"/>
  <c r="CI348" i="1"/>
  <c r="CK348" i="1" s="1"/>
  <c r="CO348" i="1" s="1"/>
  <c r="CI862" i="1"/>
  <c r="CK862" i="1" s="1"/>
  <c r="CO862" i="1" s="1"/>
  <c r="CI995" i="1"/>
  <c r="CK995" i="1" s="1"/>
  <c r="CO995" i="1" s="1"/>
  <c r="CI675" i="1"/>
  <c r="CK675" i="1" s="1"/>
  <c r="CO675" i="1" s="1"/>
  <c r="CI879" i="1"/>
  <c r="CK879" i="1" s="1"/>
  <c r="CO879" i="1" s="1"/>
  <c r="CJ1000" i="1"/>
  <c r="CM1000" i="1" s="1"/>
  <c r="CI463" i="1"/>
  <c r="CK463" i="1" s="1"/>
  <c r="CO463" i="1" s="1"/>
  <c r="CI495" i="1"/>
  <c r="CK495" i="1" s="1"/>
  <c r="CO495" i="1" s="1"/>
  <c r="CI373" i="1"/>
  <c r="CK373" i="1" s="1"/>
  <c r="CO373" i="1" s="1"/>
  <c r="CI434" i="1"/>
  <c r="CK434" i="1" s="1"/>
  <c r="CO434" i="1" s="1"/>
  <c r="CJ992" i="1"/>
  <c r="CM992" i="1" s="1"/>
  <c r="CJ852" i="1"/>
  <c r="CM852" i="1" s="1"/>
  <c r="CJ611" i="1"/>
  <c r="CM611" i="1" s="1"/>
  <c r="CJ482" i="1"/>
  <c r="CM482" i="1" s="1"/>
  <c r="CI712" i="1"/>
  <c r="CK712" i="1" s="1"/>
  <c r="CO712" i="1" s="1"/>
  <c r="CJ426" i="1"/>
  <c r="CM426" i="1" s="1"/>
  <c r="CJ590" i="1"/>
  <c r="CM590" i="1" s="1"/>
  <c r="CJ833" i="1"/>
  <c r="CM833" i="1" s="1"/>
  <c r="CJ481" i="1"/>
  <c r="CM481" i="1" s="1"/>
  <c r="CJ1022" i="1"/>
  <c r="CM1022" i="1" s="1"/>
  <c r="CI912" i="1"/>
  <c r="CK912" i="1" s="1"/>
  <c r="CO912" i="1" s="1"/>
  <c r="CI848" i="1"/>
  <c r="CK848" i="1" s="1"/>
  <c r="CO848" i="1" s="1"/>
  <c r="CI784" i="1"/>
  <c r="CK784" i="1" s="1"/>
  <c r="CO784" i="1" s="1"/>
  <c r="CI611" i="1"/>
  <c r="CK611" i="1" s="1"/>
  <c r="CO611" i="1" s="1"/>
  <c r="CI352" i="1"/>
  <c r="CK352" i="1" s="1"/>
  <c r="CO352" i="1" s="1"/>
  <c r="CI384" i="1"/>
  <c r="CK384" i="1" s="1"/>
  <c r="CO384" i="1" s="1"/>
  <c r="CJ349" i="1"/>
  <c r="CM349" i="1" s="1"/>
  <c r="CJ395" i="1"/>
  <c r="CM395" i="1" s="1"/>
  <c r="CI427" i="1"/>
  <c r="CK427" i="1" s="1"/>
  <c r="CO427" i="1" s="1"/>
  <c r="CI429" i="1"/>
  <c r="CK429" i="1" s="1"/>
  <c r="CO429" i="1" s="1"/>
  <c r="CJ472" i="1"/>
  <c r="CM472" i="1" s="1"/>
  <c r="CI414" i="1"/>
  <c r="CK414" i="1" s="1"/>
  <c r="CO414" i="1" s="1"/>
  <c r="CJ677" i="1"/>
  <c r="CM677" i="1" s="1"/>
  <c r="CJ432" i="1"/>
  <c r="CM432" i="1" s="1"/>
  <c r="CI818" i="1"/>
  <c r="CK818" i="1" s="1"/>
  <c r="CO818" i="1" s="1"/>
  <c r="CI797" i="1"/>
  <c r="CK797" i="1" s="1"/>
  <c r="CO797" i="1" s="1"/>
  <c r="CI755" i="1"/>
  <c r="CK755" i="1" s="1"/>
  <c r="CO755" i="1" s="1"/>
  <c r="CJ422" i="1"/>
  <c r="CM422" i="1" s="1"/>
  <c r="CI991" i="1"/>
  <c r="CK991" i="1" s="1"/>
  <c r="CO991" i="1" s="1"/>
  <c r="CJ779" i="1"/>
  <c r="CM779" i="1" s="1"/>
  <c r="CJ723" i="1"/>
  <c r="CM723" i="1" s="1"/>
  <c r="CJ756" i="1"/>
  <c r="CM756" i="1" s="1"/>
  <c r="CJ841" i="1"/>
  <c r="CM841" i="1" s="1"/>
  <c r="CI389" i="1"/>
  <c r="CK389" i="1" s="1"/>
  <c r="CO389" i="1" s="1"/>
  <c r="CI431" i="1"/>
  <c r="CK431" i="1" s="1"/>
  <c r="CO431" i="1" s="1"/>
  <c r="CI456" i="1"/>
  <c r="CK456" i="1" s="1"/>
  <c r="CO456" i="1" s="1"/>
  <c r="CJ498" i="1"/>
  <c r="CM498" i="1" s="1"/>
  <c r="CI612" i="1"/>
  <c r="CK612" i="1" s="1"/>
  <c r="CO612" i="1" s="1"/>
  <c r="CI660" i="1"/>
  <c r="CK660" i="1" s="1"/>
  <c r="CO660" i="1" s="1"/>
  <c r="CJ740" i="1"/>
  <c r="CM740" i="1" s="1"/>
  <c r="CJ396" i="1"/>
  <c r="CM396" i="1" s="1"/>
  <c r="CJ441" i="1"/>
  <c r="CM441" i="1" s="1"/>
  <c r="CI484" i="1"/>
  <c r="CK484" i="1" s="1"/>
  <c r="CO484" i="1" s="1"/>
  <c r="CJ681" i="1"/>
  <c r="CM681" i="1" s="1"/>
  <c r="CJ678" i="1"/>
  <c r="CM678" i="1" s="1"/>
  <c r="CI856" i="1"/>
  <c r="CK856" i="1" s="1"/>
  <c r="CO856" i="1" s="1"/>
  <c r="CI813" i="1"/>
  <c r="CK813" i="1" s="1"/>
  <c r="CO813" i="1" s="1"/>
  <c r="CJ771" i="1"/>
  <c r="CM771" i="1" s="1"/>
  <c r="CI865" i="1"/>
  <c r="CK865" i="1" s="1"/>
  <c r="CO865" i="1" s="1"/>
  <c r="CJ823" i="1"/>
  <c r="CM823" i="1" s="1"/>
  <c r="CJ735" i="1"/>
  <c r="CM735" i="1" s="1"/>
  <c r="CJ783" i="1"/>
  <c r="CM783" i="1" s="1"/>
  <c r="CI889" i="1"/>
  <c r="CK889" i="1" s="1"/>
  <c r="CO889" i="1" s="1"/>
  <c r="CJ515" i="1"/>
  <c r="CM515" i="1" s="1"/>
  <c r="CI482" i="1"/>
  <c r="CK482" i="1" s="1"/>
  <c r="CO482" i="1" s="1"/>
  <c r="CI584" i="1"/>
  <c r="CK584" i="1" s="1"/>
  <c r="CO584" i="1" s="1"/>
  <c r="CI586" i="1"/>
  <c r="CK586" i="1" s="1"/>
  <c r="CO586" i="1" s="1"/>
  <c r="CI714" i="1"/>
  <c r="CK714" i="1" s="1"/>
  <c r="CO714" i="1" s="1"/>
  <c r="CJ794" i="1"/>
  <c r="CM794" i="1" s="1"/>
  <c r="CJ583" i="1"/>
  <c r="CM583" i="1" s="1"/>
  <c r="CI832" i="1"/>
  <c r="CK832" i="1" s="1"/>
  <c r="CO832" i="1" s="1"/>
  <c r="CJ476" i="1"/>
  <c r="CM476" i="1" s="1"/>
  <c r="CI873" i="1"/>
  <c r="CK873" i="1" s="1"/>
  <c r="CJ993" i="1"/>
  <c r="CM993" i="1" s="1"/>
  <c r="CJ397" i="1"/>
  <c r="CM397" i="1" s="1"/>
  <c r="CJ509" i="1"/>
  <c r="CM509" i="1" s="1"/>
  <c r="CJ341" i="1"/>
  <c r="CM341" i="1" s="1"/>
  <c r="CI426" i="1"/>
  <c r="CK426" i="1" s="1"/>
  <c r="CO426" i="1" s="1"/>
  <c r="CI590" i="1"/>
  <c r="CK590" i="1" s="1"/>
  <c r="CO590" i="1" s="1"/>
  <c r="CI814" i="1"/>
  <c r="CK814" i="1" s="1"/>
  <c r="CO814" i="1" s="1"/>
  <c r="CI894" i="1"/>
  <c r="CK894" i="1" s="1"/>
  <c r="CO894" i="1" s="1"/>
  <c r="CI876" i="1"/>
  <c r="CK876" i="1" s="1"/>
  <c r="CI833" i="1"/>
  <c r="CK833" i="1" s="1"/>
  <c r="CO833" i="1" s="1"/>
  <c r="CI481" i="1"/>
  <c r="CK481" i="1" s="1"/>
  <c r="CO481" i="1" s="1"/>
  <c r="CI1022" i="1"/>
  <c r="CK1022" i="1" s="1"/>
  <c r="CI395" i="1"/>
  <c r="CK395" i="1" s="1"/>
  <c r="CO395" i="1" s="1"/>
  <c r="CI351" i="1"/>
  <c r="CK351" i="1" s="1"/>
  <c r="CO351" i="1" s="1"/>
  <c r="CI677" i="1"/>
  <c r="CK677" i="1" s="1"/>
  <c r="CO677" i="1" s="1"/>
  <c r="CI725" i="1"/>
  <c r="CK725" i="1" s="1"/>
  <c r="CO725" i="1" s="1"/>
  <c r="CI706" i="1"/>
  <c r="CK706" i="1" s="1"/>
  <c r="CO706" i="1" s="1"/>
  <c r="CI898" i="1"/>
  <c r="CK898" i="1" s="1"/>
  <c r="CO898" i="1" s="1"/>
  <c r="CJ587" i="1"/>
  <c r="CM587" i="1" s="1"/>
  <c r="CI422" i="1"/>
  <c r="CK422" i="1" s="1"/>
  <c r="CO422" i="1" s="1"/>
  <c r="CJ1023" i="1"/>
  <c r="CM1023" i="1" s="1"/>
  <c r="CI821" i="1"/>
  <c r="CK821" i="1" s="1"/>
  <c r="CO821" i="1" s="1"/>
  <c r="CI841" i="1"/>
  <c r="CK841" i="1" s="1"/>
  <c r="CO841" i="1" s="1"/>
  <c r="CJ479" i="1"/>
  <c r="CM479" i="1" s="1"/>
  <c r="CJ413" i="1"/>
  <c r="CM413" i="1" s="1"/>
  <c r="CI498" i="1"/>
  <c r="CK498" i="1" s="1"/>
  <c r="CO498" i="1" s="1"/>
  <c r="CI396" i="1"/>
  <c r="CK396" i="1" s="1"/>
  <c r="CO396" i="1" s="1"/>
  <c r="CI441" i="1"/>
  <c r="CK441" i="1" s="1"/>
  <c r="CO441" i="1" s="1"/>
  <c r="CI681" i="1"/>
  <c r="CK681" i="1" s="1"/>
  <c r="CO681" i="1" s="1"/>
  <c r="CI678" i="1"/>
  <c r="CK678" i="1" s="1"/>
  <c r="CO678" i="1" s="1"/>
  <c r="CI771" i="1"/>
  <c r="CK771" i="1" s="1"/>
  <c r="CO771" i="1" s="1"/>
  <c r="CJ401" i="1"/>
  <c r="CM401" i="1" s="1"/>
  <c r="CI823" i="1"/>
  <c r="CK823" i="1" s="1"/>
  <c r="CO823" i="1" s="1"/>
  <c r="CJ438" i="1"/>
  <c r="CM438" i="1" s="1"/>
  <c r="CI880" i="1"/>
  <c r="CK880" i="1" s="1"/>
  <c r="CO880" i="1" s="1"/>
  <c r="CJ773" i="1"/>
  <c r="CM773" i="1" s="1"/>
  <c r="CI412" i="1"/>
  <c r="CK412" i="1" s="1"/>
  <c r="CO412" i="1" s="1"/>
  <c r="CI735" i="1"/>
  <c r="CK735" i="1" s="1"/>
  <c r="CO735" i="1" s="1"/>
  <c r="CI783" i="1"/>
  <c r="CK783" i="1" s="1"/>
  <c r="CO783" i="1" s="1"/>
  <c r="CJ435" i="1"/>
  <c r="CM435" i="1" s="1"/>
  <c r="CI515" i="1"/>
  <c r="CK515" i="1" s="1"/>
  <c r="CO515" i="1" s="1"/>
  <c r="CI392" i="1"/>
  <c r="CK392" i="1" s="1"/>
  <c r="CO392" i="1" s="1"/>
  <c r="CI440" i="1"/>
  <c r="CK440" i="1" s="1"/>
  <c r="CO440" i="1" s="1"/>
  <c r="CJ584" i="1"/>
  <c r="CM584" i="1" s="1"/>
  <c r="CI680" i="1"/>
  <c r="CK680" i="1" s="1"/>
  <c r="CO680" i="1" s="1"/>
  <c r="CJ712" i="1"/>
  <c r="CM712" i="1" s="1"/>
  <c r="CJ468" i="1"/>
  <c r="CM468" i="1" s="1"/>
  <c r="CI589" i="1"/>
  <c r="CK589" i="1" s="1"/>
  <c r="CO589" i="1" s="1"/>
  <c r="CJ485" i="1"/>
  <c r="CM485" i="1" s="1"/>
  <c r="CI549" i="1"/>
  <c r="CK549" i="1" s="1"/>
  <c r="CO549" i="1" s="1"/>
  <c r="CJ682" i="1"/>
  <c r="CM682" i="1" s="1"/>
  <c r="CJ762" i="1"/>
  <c r="CM762" i="1" s="1"/>
  <c r="CI794" i="1"/>
  <c r="CK794" i="1" s="1"/>
  <c r="CO794" i="1" s="1"/>
  <c r="CI874" i="1"/>
  <c r="CK874" i="1" s="1"/>
  <c r="CO874" i="1" s="1"/>
  <c r="CJ550" i="1"/>
  <c r="CM550" i="1" s="1"/>
  <c r="CI796" i="1"/>
  <c r="CK796" i="1" s="1"/>
  <c r="CO796" i="1" s="1"/>
  <c r="CI583" i="1"/>
  <c r="CK583" i="1" s="1"/>
  <c r="CO583" i="1" s="1"/>
  <c r="CI470" i="1"/>
  <c r="CK470" i="1" s="1"/>
  <c r="CO470" i="1" s="1"/>
  <c r="CJ831" i="1"/>
  <c r="CM831" i="1" s="1"/>
  <c r="CI993" i="1"/>
  <c r="CK993" i="1" s="1"/>
  <c r="CO993" i="1" s="1"/>
  <c r="CI397" i="1"/>
  <c r="CK397" i="1" s="1"/>
  <c r="CO397" i="1" s="1"/>
  <c r="CI343" i="1"/>
  <c r="CK343" i="1" s="1"/>
  <c r="CO343" i="1" s="1"/>
  <c r="CJ386" i="1"/>
  <c r="CM386" i="1" s="1"/>
  <c r="CJ407" i="1"/>
  <c r="CM407" i="1" s="1"/>
  <c r="CI466" i="1"/>
  <c r="CK466" i="1" s="1"/>
  <c r="CO466" i="1" s="1"/>
  <c r="CI509" i="1"/>
  <c r="CK509" i="1" s="1"/>
  <c r="CO509" i="1" s="1"/>
  <c r="CJ716" i="1"/>
  <c r="CM716" i="1" s="1"/>
  <c r="CI577" i="1"/>
  <c r="CK577" i="1" s="1"/>
  <c r="CO577" i="1" s="1"/>
  <c r="CI673" i="1"/>
  <c r="CK673" i="1" s="1"/>
  <c r="CO673" i="1" s="1"/>
  <c r="CI341" i="1"/>
  <c r="CK341" i="1" s="1"/>
  <c r="CO341" i="1" s="1"/>
  <c r="CI702" i="1"/>
  <c r="CK702" i="1" s="1"/>
  <c r="CO702" i="1" s="1"/>
  <c r="CI782" i="1"/>
  <c r="CK782" i="1" s="1"/>
  <c r="CO782" i="1" s="1"/>
  <c r="CI760" i="1"/>
  <c r="CK760" i="1" s="1"/>
  <c r="CO760" i="1" s="1"/>
  <c r="CJ995" i="1"/>
  <c r="CM995" i="1" s="1"/>
  <c r="CJ848" i="1"/>
  <c r="CM848" i="1" s="1"/>
  <c r="CJ784" i="1"/>
  <c r="CM784" i="1" s="1"/>
  <c r="CI703" i="1"/>
  <c r="CK703" i="1" s="1"/>
  <c r="CO703" i="1" s="1"/>
  <c r="CJ997" i="1"/>
  <c r="CM997" i="1" s="1"/>
  <c r="CJ429" i="1"/>
  <c r="CM429" i="1" s="1"/>
  <c r="CJ493" i="1"/>
  <c r="CM493" i="1" s="1"/>
  <c r="CJ478" i="1"/>
  <c r="CM478" i="1" s="1"/>
  <c r="CI968" i="1"/>
  <c r="CK968" i="1" s="1"/>
  <c r="CO968" i="1" s="1"/>
  <c r="CI587" i="1"/>
  <c r="CK587" i="1" s="1"/>
  <c r="CO587" i="1" s="1"/>
  <c r="CI1023" i="1"/>
  <c r="CK1023" i="1" s="1"/>
  <c r="CI764" i="1"/>
  <c r="CK764" i="1" s="1"/>
  <c r="CO764" i="1" s="1"/>
  <c r="CI479" i="1"/>
  <c r="CK479" i="1" s="1"/>
  <c r="CO479" i="1" s="1"/>
  <c r="CI413" i="1"/>
  <c r="CK413" i="1" s="1"/>
  <c r="CO413" i="1" s="1"/>
  <c r="CJ456" i="1"/>
  <c r="CM456" i="1" s="1"/>
  <c r="CI580" i="1"/>
  <c r="CK580" i="1" s="1"/>
  <c r="CO580" i="1" s="1"/>
  <c r="CJ612" i="1"/>
  <c r="CM612" i="1" s="1"/>
  <c r="CJ660" i="1"/>
  <c r="CM660" i="1" s="1"/>
  <c r="CJ484" i="1"/>
  <c r="CM484" i="1" s="1"/>
  <c r="CJ726" i="1"/>
  <c r="CM726" i="1" s="1"/>
  <c r="CJ758" i="1"/>
  <c r="CM758" i="1" s="1"/>
  <c r="CJ790" i="1"/>
  <c r="CM790" i="1" s="1"/>
  <c r="CJ822" i="1"/>
  <c r="CM822" i="1" s="1"/>
  <c r="CJ854" i="1"/>
  <c r="CM854" i="1" s="1"/>
  <c r="CJ886" i="1"/>
  <c r="CM886" i="1" s="1"/>
  <c r="CJ998" i="1"/>
  <c r="CM998" i="1" s="1"/>
  <c r="CI398" i="1"/>
  <c r="CK398" i="1" s="1"/>
  <c r="CO398" i="1" s="1"/>
  <c r="CI762" i="1"/>
  <c r="CK762" i="1" s="1"/>
  <c r="CO762" i="1" s="1"/>
  <c r="CJ683" i="1"/>
  <c r="CM683" i="1" s="1"/>
  <c r="CI407" i="1"/>
  <c r="CK407" i="1" s="1"/>
  <c r="CO407" i="1" s="1"/>
  <c r="CJ487" i="1"/>
  <c r="CM487" i="1" s="1"/>
  <c r="CI750" i="1"/>
  <c r="CK750" i="1" s="1"/>
  <c r="CO750" i="1" s="1"/>
  <c r="CI997" i="1"/>
  <c r="CK997" i="1" s="1"/>
  <c r="CO997" i="1" s="1"/>
  <c r="CJ355" i="1"/>
  <c r="CM355" i="1" s="1"/>
  <c r="CI493" i="1"/>
  <c r="CK493" i="1" s="1"/>
  <c r="CO493" i="1" s="1"/>
  <c r="CI704" i="1"/>
  <c r="CK704" i="1" s="1"/>
  <c r="CO704" i="1" s="1"/>
  <c r="CI478" i="1"/>
  <c r="CK478" i="1" s="1"/>
  <c r="CO478" i="1" s="1"/>
  <c r="CJ453" i="1"/>
  <c r="CM453" i="1" s="1"/>
  <c r="CI834" i="1"/>
  <c r="CK834" i="1" s="1"/>
  <c r="CO834" i="1" s="1"/>
  <c r="CJ715" i="1"/>
  <c r="CM715" i="1" s="1"/>
  <c r="CI480" i="1"/>
  <c r="CK480" i="1" s="1"/>
  <c r="CO480" i="1" s="1"/>
  <c r="CI726" i="1"/>
  <c r="CK726" i="1" s="1"/>
  <c r="CO726" i="1" s="1"/>
  <c r="CI758" i="1"/>
  <c r="CK758" i="1" s="1"/>
  <c r="CO758" i="1" s="1"/>
  <c r="CI790" i="1"/>
  <c r="CK790" i="1" s="1"/>
  <c r="CO790" i="1" s="1"/>
  <c r="CI822" i="1"/>
  <c r="CK822" i="1" s="1"/>
  <c r="CO822" i="1" s="1"/>
  <c r="CI854" i="1"/>
  <c r="CK854" i="1" s="1"/>
  <c r="CO854" i="1" s="1"/>
  <c r="CI886" i="1"/>
  <c r="CK886" i="1" s="1"/>
  <c r="CO886" i="1" s="1"/>
  <c r="CI792" i="1"/>
  <c r="CK792" i="1" s="1"/>
  <c r="CO792" i="1" s="1"/>
  <c r="CI749" i="1"/>
  <c r="CK749" i="1" s="1"/>
  <c r="CO749" i="1" s="1"/>
  <c r="CI844" i="1"/>
  <c r="CK844" i="1" s="1"/>
  <c r="CO844" i="1" s="1"/>
  <c r="CI801" i="1"/>
  <c r="CK801" i="1" s="1"/>
  <c r="CO801" i="1" s="1"/>
  <c r="CI998" i="1"/>
  <c r="CK998" i="1" s="1"/>
  <c r="CO998" i="1" s="1"/>
  <c r="CJ579" i="1"/>
  <c r="CM579" i="1" s="1"/>
  <c r="CJ761" i="1"/>
  <c r="CM761" i="1" s="1"/>
  <c r="CI973" i="1"/>
  <c r="CK973" i="1" s="1"/>
  <c r="CO973" i="1" s="1"/>
  <c r="CI310" i="1"/>
  <c r="CK310" i="1" s="1"/>
  <c r="CO310" i="1" s="1"/>
  <c r="CI359" i="1"/>
  <c r="CK359" i="1" s="1"/>
  <c r="CO359" i="1" s="1"/>
  <c r="CI403" i="1"/>
  <c r="CK403" i="1" s="1"/>
  <c r="CO403" i="1" s="1"/>
  <c r="CI483" i="1"/>
  <c r="CK483" i="1" s="1"/>
  <c r="CO483" i="1" s="1"/>
  <c r="CJ680" i="1"/>
  <c r="CM680" i="1" s="1"/>
  <c r="CJ425" i="1"/>
  <c r="CM425" i="1" s="1"/>
  <c r="CJ489" i="1"/>
  <c r="CM489" i="1" s="1"/>
  <c r="CJ553" i="1"/>
  <c r="CM553" i="1" s="1"/>
  <c r="CJ421" i="1"/>
  <c r="CM421" i="1" s="1"/>
  <c r="CI683" i="1"/>
  <c r="CK683" i="1" s="1"/>
  <c r="CO683" i="1" s="1"/>
  <c r="CJ903" i="1"/>
  <c r="CM903" i="1" s="1"/>
  <c r="CJ796" i="1"/>
  <c r="CM796" i="1" s="1"/>
  <c r="CI711" i="1"/>
  <c r="CK711" i="1" s="1"/>
  <c r="CO711" i="1" s="1"/>
  <c r="CJ994" i="1"/>
  <c r="CM994" i="1" s="1"/>
  <c r="CI332" i="1"/>
  <c r="CK332" i="1" s="1"/>
  <c r="CO332" i="1" s="1"/>
  <c r="CI364" i="1"/>
  <c r="CK364" i="1" s="1"/>
  <c r="CO364" i="1" s="1"/>
  <c r="CJ350" i="1"/>
  <c r="CM350" i="1" s="1"/>
  <c r="CI487" i="1"/>
  <c r="CK487" i="1" s="1"/>
  <c r="CO487" i="1" s="1"/>
  <c r="CJ473" i="1"/>
  <c r="CM473" i="1" s="1"/>
  <c r="CI490" i="1"/>
  <c r="CK490" i="1" s="1"/>
  <c r="CO490" i="1" s="1"/>
  <c r="CJ670" i="1"/>
  <c r="CM670" i="1" s="1"/>
  <c r="CI830" i="1"/>
  <c r="CK830" i="1" s="1"/>
  <c r="CO830" i="1" s="1"/>
  <c r="CI910" i="1"/>
  <c r="CK910" i="1" s="1"/>
  <c r="CJ845" i="1"/>
  <c r="CM845" i="1" s="1"/>
  <c r="CJ803" i="1"/>
  <c r="CM803" i="1" s="1"/>
  <c r="CJ760" i="1"/>
  <c r="CM760" i="1" s="1"/>
  <c r="CI667" i="1"/>
  <c r="CK667" i="1" s="1"/>
  <c r="CO667" i="1" s="1"/>
  <c r="CI812" i="1"/>
  <c r="CK812" i="1" s="1"/>
  <c r="CO812" i="1" s="1"/>
  <c r="CI769" i="1"/>
  <c r="CK769" i="1" s="1"/>
  <c r="CO769" i="1" s="1"/>
  <c r="CI368" i="1"/>
  <c r="CK368" i="1" s="1"/>
  <c r="CO368" i="1" s="1"/>
  <c r="CI327" i="1"/>
  <c r="CK327" i="1" s="1"/>
  <c r="CO327" i="1" s="1"/>
  <c r="CJ370" i="1"/>
  <c r="CM370" i="1" s="1"/>
  <c r="CJ411" i="1"/>
  <c r="CM411" i="1" s="1"/>
  <c r="CJ408" i="1"/>
  <c r="CM408" i="1" s="1"/>
  <c r="CI450" i="1"/>
  <c r="CK450" i="1" s="1"/>
  <c r="CO450" i="1" s="1"/>
  <c r="CI608" i="1"/>
  <c r="CK608" i="1" s="1"/>
  <c r="CO608" i="1" s="1"/>
  <c r="CJ613" i="1"/>
  <c r="CM613" i="1" s="1"/>
  <c r="CJ661" i="1"/>
  <c r="CM661" i="1" s="1"/>
  <c r="CI410" i="1"/>
  <c r="CK410" i="1" s="1"/>
  <c r="CO410" i="1" s="1"/>
  <c r="CI578" i="1"/>
  <c r="CK578" i="1" s="1"/>
  <c r="CO578" i="1" s="1"/>
  <c r="CI674" i="1"/>
  <c r="CK674" i="1" s="1"/>
  <c r="CO674" i="1" s="1"/>
  <c r="CI722" i="1"/>
  <c r="CK722" i="1" s="1"/>
  <c r="CO722" i="1" s="1"/>
  <c r="CI914" i="1"/>
  <c r="CK914" i="1" s="1"/>
  <c r="CO914" i="1" s="1"/>
  <c r="CI1000" i="1"/>
  <c r="CK1000" i="1" s="1"/>
  <c r="CO1000" i="1" s="1"/>
  <c r="CJ968" i="1"/>
  <c r="CM968" i="1" s="1"/>
  <c r="CJ776" i="1"/>
  <c r="CM776" i="1" s="1"/>
  <c r="CI715" i="1"/>
  <c r="CK715" i="1" s="1"/>
  <c r="CO715" i="1" s="1"/>
  <c r="CI508" i="1"/>
  <c r="CK508" i="1" s="1"/>
  <c r="CO508" i="1" s="1"/>
  <c r="CJ764" i="1"/>
  <c r="CM764" i="1" s="1"/>
  <c r="CJ460" i="1"/>
  <c r="CM460" i="1" s="1"/>
  <c r="CI970" i="1"/>
  <c r="CK970" i="1" s="1"/>
  <c r="CO970" i="1" s="1"/>
  <c r="CJ907" i="1"/>
  <c r="CM907" i="1" s="1"/>
  <c r="CI757" i="1"/>
  <c r="CK757" i="1" s="1"/>
  <c r="CO757" i="1" s="1"/>
  <c r="CI1001" i="1"/>
  <c r="CK1001" i="1" s="1"/>
  <c r="CO1001" i="1" s="1"/>
  <c r="CJ354" i="1"/>
  <c r="CM354" i="1" s="1"/>
  <c r="CI477" i="1"/>
  <c r="CK477" i="1" s="1"/>
  <c r="CO477" i="1" s="1"/>
  <c r="CJ580" i="1"/>
  <c r="CM580" i="1" s="1"/>
  <c r="CI676" i="1"/>
  <c r="CK676" i="1" s="1"/>
  <c r="CO676" i="1" s="1"/>
  <c r="CI314" i="1"/>
  <c r="CK314" i="1" s="1"/>
  <c r="CO314" i="1" s="1"/>
  <c r="CJ420" i="1"/>
  <c r="CM420" i="1" s="1"/>
  <c r="CJ462" i="1"/>
  <c r="CM462" i="1" s="1"/>
  <c r="CJ505" i="1"/>
  <c r="CM505" i="1" s="1"/>
  <c r="CJ617" i="1"/>
  <c r="CM617" i="1" s="1"/>
  <c r="CJ665" i="1"/>
  <c r="CM665" i="1" s="1"/>
  <c r="CI437" i="1"/>
  <c r="CK437" i="1" s="1"/>
  <c r="CO437" i="1" s="1"/>
  <c r="CJ480" i="1"/>
  <c r="CM480" i="1" s="1"/>
  <c r="CJ614" i="1"/>
  <c r="CM614" i="1" s="1"/>
  <c r="CJ662" i="1"/>
  <c r="CM662" i="1" s="1"/>
  <c r="CJ486" i="1"/>
  <c r="CM486" i="1" s="1"/>
  <c r="CJ1003" i="1"/>
  <c r="CM1003" i="1" s="1"/>
  <c r="CI579" i="1"/>
  <c r="CK579" i="1" s="1"/>
  <c r="CO579" i="1" s="1"/>
  <c r="CI449" i="1"/>
  <c r="CK449" i="1" s="1"/>
  <c r="CO449" i="1" s="1"/>
  <c r="CJ671" i="1"/>
  <c r="CM671" i="1" s="1"/>
  <c r="CI761" i="1"/>
  <c r="CK761" i="1" s="1"/>
  <c r="CO761" i="1" s="1"/>
  <c r="CJ804" i="1"/>
  <c r="CM804" i="1" s="1"/>
  <c r="CJ911" i="1"/>
  <c r="CM911" i="1" s="1"/>
  <c r="CJ1021" i="1"/>
  <c r="CM1021" i="1" s="1"/>
  <c r="CJ312" i="1"/>
  <c r="CM312" i="1" s="1"/>
  <c r="CJ398" i="1"/>
  <c r="CM398" i="1" s="1"/>
  <c r="CI489" i="1"/>
  <c r="CK489" i="1" s="1"/>
  <c r="CO489" i="1" s="1"/>
  <c r="CI553" i="1"/>
  <c r="CK553" i="1" s="1"/>
  <c r="CO553" i="1" s="1"/>
  <c r="CI570" i="1"/>
  <c r="CK570" i="1" s="1"/>
  <c r="CO570" i="1" s="1"/>
  <c r="CI810" i="1"/>
  <c r="CK810" i="1" s="1"/>
  <c r="CO810" i="1" s="1"/>
  <c r="CI992" i="1"/>
  <c r="CK992" i="1" s="1"/>
  <c r="CO992" i="1" s="1"/>
  <c r="CJ853" i="1"/>
  <c r="CM853" i="1" s="1"/>
  <c r="CI852" i="1"/>
  <c r="CK852" i="1" s="1"/>
  <c r="CO852" i="1" s="1"/>
  <c r="CJ895" i="1"/>
  <c r="CM895" i="1" s="1"/>
  <c r="CJ763" i="1"/>
  <c r="CM763" i="1" s="1"/>
  <c r="CI616" i="1"/>
  <c r="CK616" i="1" s="1"/>
  <c r="CO616" i="1" s="1"/>
  <c r="CI664" i="1"/>
  <c r="CK664" i="1" s="1"/>
  <c r="CO664" i="1" s="1"/>
  <c r="CJ404" i="1"/>
  <c r="CM404" i="1" s="1"/>
  <c r="CI446" i="1"/>
  <c r="CK446" i="1" s="1"/>
  <c r="CO446" i="1" s="1"/>
  <c r="CJ669" i="1"/>
  <c r="CM669" i="1" s="1"/>
  <c r="CJ618" i="1"/>
  <c r="CM618" i="1" s="1"/>
  <c r="CJ666" i="1"/>
  <c r="CM666" i="1" s="1"/>
  <c r="CI778" i="1"/>
  <c r="CK778" i="1" s="1"/>
  <c r="CO778" i="1" s="1"/>
  <c r="CJ881" i="1"/>
  <c r="CM881" i="1" s="1"/>
  <c r="CI839" i="1"/>
  <c r="CK839" i="1" s="1"/>
  <c r="CO839" i="1" s="1"/>
  <c r="CI917" i="1"/>
  <c r="CK917" i="1" s="1"/>
  <c r="CO917" i="1" s="1"/>
  <c r="CI853" i="1"/>
  <c r="CK853" i="1" s="1"/>
  <c r="CO853" i="1" s="1"/>
  <c r="CI809" i="1"/>
  <c r="CK809" i="1" s="1"/>
  <c r="CO809" i="1" s="1"/>
  <c r="CI895" i="1"/>
  <c r="CK895" i="1" s="1"/>
  <c r="CO895" i="1" s="1"/>
  <c r="CJ315" i="1"/>
  <c r="CM315" i="1" s="1"/>
  <c r="CJ365" i="1"/>
  <c r="CM365" i="1" s="1"/>
  <c r="CI445" i="1"/>
  <c r="CK445" i="1" s="1"/>
  <c r="CO445" i="1" s="1"/>
  <c r="CI405" i="1"/>
  <c r="CK405" i="1" s="1"/>
  <c r="CO405" i="1" s="1"/>
  <c r="CJ448" i="1"/>
  <c r="CM448" i="1" s="1"/>
  <c r="CI855" i="1"/>
  <c r="CK855" i="1" s="1"/>
  <c r="CO855" i="1" s="1"/>
  <c r="CI763" i="1"/>
  <c r="CK763" i="1" s="1"/>
  <c r="CO763" i="1" s="1"/>
  <c r="BV33" i="1"/>
  <c r="CB33" i="1" s="1"/>
  <c r="BS32" i="1"/>
  <c r="BY32" i="1" s="1"/>
  <c r="BR32" i="1"/>
  <c r="BX32" i="1" s="1"/>
  <c r="BV29" i="1"/>
  <c r="CB29" i="1" s="1"/>
  <c r="BQ32" i="1"/>
  <c r="BW32" i="1" s="1"/>
  <c r="BU20" i="1"/>
  <c r="CA20" i="1" s="1"/>
  <c r="BV20" i="1"/>
  <c r="CB20" i="1" s="1"/>
  <c r="BT20" i="1"/>
  <c r="BZ20" i="1" s="1"/>
  <c r="BV19" i="1"/>
  <c r="CB19" i="1" s="1"/>
  <c r="BQ23" i="1"/>
  <c r="BW23" i="1" s="1"/>
  <c r="BS23" i="1"/>
  <c r="BY23" i="1" s="1"/>
  <c r="BR23" i="1"/>
  <c r="BX23" i="1" s="1"/>
  <c r="CN103" i="1"/>
  <c r="CN143" i="1"/>
  <c r="CN194" i="1"/>
  <c r="CN257" i="1"/>
  <c r="CN276" i="1"/>
  <c r="CN290" i="1"/>
  <c r="CN439" i="1"/>
  <c r="CN503" i="1"/>
  <c r="CN517" i="1"/>
  <c r="CN633" i="1"/>
  <c r="CN688" i="1"/>
  <c r="CN102" i="1"/>
  <c r="CN113" i="1"/>
  <c r="CN152" i="1"/>
  <c r="CN175" i="1"/>
  <c r="CN205" i="1"/>
  <c r="CN221" i="1"/>
  <c r="CN272" i="1"/>
  <c r="CN289" i="1"/>
  <c r="CN300" i="1"/>
  <c r="CN321" i="1"/>
  <c r="CN389" i="1"/>
  <c r="CN516" i="1"/>
  <c r="CN527" i="1"/>
  <c r="CN538" i="1"/>
  <c r="CN558" i="1"/>
  <c r="CN29" i="1"/>
  <c r="CN62" i="1"/>
  <c r="CN105" i="1"/>
  <c r="CN125" i="1"/>
  <c r="CN138" i="1"/>
  <c r="CN154" i="1"/>
  <c r="CN173" i="1"/>
  <c r="CN190" i="1"/>
  <c r="CN202" i="1"/>
  <c r="CN269" i="1"/>
  <c r="CN283" i="1"/>
  <c r="CN591" i="1"/>
  <c r="CN629" i="1"/>
  <c r="CN157" i="1"/>
  <c r="CN177" i="1"/>
  <c r="CN197" i="1"/>
  <c r="CN223" i="1"/>
  <c r="CN255" i="1"/>
  <c r="CN268" i="1"/>
  <c r="CN282" i="1"/>
  <c r="CN292" i="1"/>
  <c r="CN317" i="1"/>
  <c r="CN337" i="1"/>
  <c r="CN382" i="1"/>
  <c r="CN598" i="1"/>
  <c r="CN626" i="1"/>
  <c r="CN643" i="1"/>
  <c r="CN658" i="1"/>
  <c r="CN700" i="1"/>
  <c r="CN816" i="1"/>
  <c r="CN909" i="1"/>
  <c r="CN936" i="1"/>
  <c r="CN829" i="1"/>
  <c r="CN891" i="1"/>
  <c r="CN935" i="1"/>
  <c r="CN980" i="1"/>
  <c r="CN1007" i="1"/>
  <c r="CN985" i="1"/>
  <c r="CN630" i="1"/>
  <c r="CN699" i="1"/>
  <c r="CN942" i="1"/>
  <c r="CN923" i="1"/>
  <c r="CN939" i="1"/>
  <c r="CN949" i="1"/>
  <c r="CN960" i="1"/>
  <c r="CN981" i="1"/>
  <c r="CN107" i="1"/>
  <c r="CN185" i="1"/>
  <c r="CN227" i="1"/>
  <c r="CN259" i="1"/>
  <c r="CN279" i="1"/>
  <c r="CN329" i="1"/>
  <c r="CN459" i="1"/>
  <c r="CN520" i="1"/>
  <c r="CN635" i="1"/>
  <c r="CN690" i="1"/>
  <c r="CN106" i="1"/>
  <c r="CN117" i="1"/>
  <c r="CN162" i="1"/>
  <c r="CN176" i="1"/>
  <c r="CN188" i="1"/>
  <c r="CN229" i="1"/>
  <c r="CN275" i="1"/>
  <c r="CN357" i="1"/>
  <c r="CN540" i="1"/>
  <c r="CN561" i="1"/>
  <c r="CN597" i="1"/>
  <c r="CN78" i="1"/>
  <c r="CN110" i="1"/>
  <c r="CN126" i="1"/>
  <c r="CN158" i="1"/>
  <c r="CN192" i="1"/>
  <c r="CN204" i="1"/>
  <c r="CN224" i="1"/>
  <c r="CN256" i="1"/>
  <c r="CN274" i="1"/>
  <c r="CN318" i="1"/>
  <c r="CN602" i="1"/>
  <c r="CN649" i="1"/>
  <c r="CN691" i="1"/>
  <c r="CN120" i="1"/>
  <c r="CN181" i="1"/>
  <c r="CN260" i="1"/>
  <c r="CN271" i="1"/>
  <c r="CN308" i="1"/>
  <c r="CN339" i="1"/>
  <c r="CN521" i="1"/>
  <c r="CN544" i="1"/>
  <c r="CN554" i="1"/>
  <c r="CN565" i="1"/>
  <c r="CN601" i="1"/>
  <c r="CN646" i="1"/>
  <c r="CN716" i="1"/>
  <c r="CN919" i="1"/>
  <c r="CN946" i="1"/>
  <c r="CN808" i="1"/>
  <c r="CN893" i="1"/>
  <c r="CN901" i="1"/>
  <c r="CN929" i="1"/>
  <c r="CN938" i="1"/>
  <c r="CN948" i="1"/>
  <c r="CN958" i="1"/>
  <c r="CN623" i="1"/>
  <c r="CN655" i="1"/>
  <c r="CN687" i="1"/>
  <c r="CN720" i="1"/>
  <c r="CN753" i="1"/>
  <c r="CN857" i="1"/>
  <c r="CN903" i="1"/>
  <c r="CN941" i="1"/>
  <c r="CN952" i="1"/>
  <c r="CN962" i="1"/>
  <c r="CN1008" i="1"/>
  <c r="CN128" i="1"/>
  <c r="CN189" i="1"/>
  <c r="CN201" i="1"/>
  <c r="CN230" i="1"/>
  <c r="CN262" i="1"/>
  <c r="CN334" i="1"/>
  <c r="CN392" i="1"/>
  <c r="CN476" i="1"/>
  <c r="CN525" i="1"/>
  <c r="CN559" i="1"/>
  <c r="CN603" i="1"/>
  <c r="CN620" i="1"/>
  <c r="CN638" i="1"/>
  <c r="CN111" i="1"/>
  <c r="CN159" i="1"/>
  <c r="CN166" i="1"/>
  <c r="CN198" i="1"/>
  <c r="CN267" i="1"/>
  <c r="CN316" i="1"/>
  <c r="CN325" i="1"/>
  <c r="CN336" i="1"/>
  <c r="CN543" i="1"/>
  <c r="CN563" i="1"/>
  <c r="CN574" i="1"/>
  <c r="CN130" i="1"/>
  <c r="CN147" i="1"/>
  <c r="CN165" i="1"/>
  <c r="CN178" i="1"/>
  <c r="CN193" i="1"/>
  <c r="CN258" i="1"/>
  <c r="CN278" i="1"/>
  <c r="CN340" i="1"/>
  <c r="CN555" i="1"/>
  <c r="CN604" i="1"/>
  <c r="CN634" i="1"/>
  <c r="CN651" i="1"/>
  <c r="CN693" i="1"/>
  <c r="CN747" i="1"/>
  <c r="CN108" i="1"/>
  <c r="CN124" i="1"/>
  <c r="CN150" i="1"/>
  <c r="CN168" i="1"/>
  <c r="CN183" i="1"/>
  <c r="CN231" i="1"/>
  <c r="CN263" i="1"/>
  <c r="CN288" i="1"/>
  <c r="CN322" i="1"/>
  <c r="CN366" i="1"/>
  <c r="CN376" i="1"/>
  <c r="CN523" i="1"/>
  <c r="CN557" i="1"/>
  <c r="CN594" i="1"/>
  <c r="CN639" i="1"/>
  <c r="CN696" i="1"/>
  <c r="CN752" i="1"/>
  <c r="CN905" i="1"/>
  <c r="CN931" i="1"/>
  <c r="CN951" i="1"/>
  <c r="CN930" i="1"/>
  <c r="CN940" i="1"/>
  <c r="CN950" i="1"/>
  <c r="CN1011" i="1"/>
  <c r="CN979" i="1"/>
  <c r="CN625" i="1"/>
  <c r="CN657" i="1"/>
  <c r="CN694" i="1"/>
  <c r="CN799" i="1"/>
  <c r="CN920" i="1"/>
  <c r="CN944" i="1"/>
  <c r="CN965" i="1"/>
  <c r="CN976" i="1"/>
  <c r="CN1010" i="1"/>
  <c r="CN975" i="1"/>
  <c r="CN1004" i="1"/>
  <c r="CN99" i="1"/>
  <c r="CN118" i="1"/>
  <c r="CN142" i="1"/>
  <c r="CN149" i="1"/>
  <c r="CN171" i="1"/>
  <c r="CN191" i="1"/>
  <c r="CN233" i="1"/>
  <c r="CN500" i="1"/>
  <c r="CN645" i="1"/>
  <c r="CN695" i="1"/>
  <c r="CN740" i="1"/>
  <c r="CN112" i="1"/>
  <c r="CN170" i="1"/>
  <c r="CN200" i="1"/>
  <c r="CN270" i="1"/>
  <c r="CN287" i="1"/>
  <c r="CN319" i="1"/>
  <c r="CN328" i="1"/>
  <c r="CN338" i="1"/>
  <c r="CN545" i="1"/>
  <c r="CN556" i="1"/>
  <c r="CN566" i="1"/>
  <c r="CN121" i="1"/>
  <c r="CN151" i="1"/>
  <c r="CN169" i="1"/>
  <c r="CN232" i="1"/>
  <c r="CN264" i="1"/>
  <c r="CN412" i="1"/>
  <c r="CN606" i="1"/>
  <c r="CN622" i="1"/>
  <c r="CN636" i="1"/>
  <c r="CN654" i="1"/>
  <c r="CN686" i="1"/>
  <c r="CN97" i="1"/>
  <c r="CN109" i="1"/>
  <c r="CN153" i="1"/>
  <c r="CN172" i="1"/>
  <c r="CN277" i="1"/>
  <c r="CN335" i="1"/>
  <c r="CN506" i="1"/>
  <c r="CN526" i="1"/>
  <c r="CN542" i="1"/>
  <c r="CN560" i="1"/>
  <c r="CN596" i="1"/>
  <c r="CN641" i="1"/>
  <c r="CN867" i="1"/>
  <c r="CN932" i="1"/>
  <c r="CN943" i="1"/>
  <c r="CN964" i="1"/>
  <c r="CN974" i="1"/>
  <c r="CN963" i="1"/>
  <c r="CN982" i="1"/>
  <c r="CN1006" i="1"/>
  <c r="CN642" i="1"/>
  <c r="CN697" i="1"/>
  <c r="CN913" i="1"/>
  <c r="CN921" i="1"/>
  <c r="CN957" i="1"/>
  <c r="CN984" i="1"/>
  <c r="CN978" i="1"/>
  <c r="CN1014" i="1"/>
  <c r="CN1013" i="1"/>
  <c r="CN1016" i="1"/>
  <c r="CN1017" i="1"/>
  <c r="CN1015" i="1"/>
  <c r="CN1018" i="1"/>
  <c r="CJ16" i="1"/>
  <c r="CM16" i="1" s="1"/>
  <c r="CN16" i="1"/>
  <c r="CC341" i="1"/>
  <c r="CD341" i="1" s="1"/>
  <c r="CC725" i="1"/>
  <c r="CD725" i="1" s="1"/>
  <c r="CC779" i="1"/>
  <c r="CD841" i="1"/>
  <c r="CC845" i="1"/>
  <c r="CD845" i="1" s="1"/>
  <c r="CD849" i="1"/>
  <c r="CC865" i="1"/>
  <c r="CC837" i="1"/>
  <c r="CD837" i="1" s="1"/>
  <c r="CC354" i="1"/>
  <c r="CD354" i="1" s="1"/>
  <c r="CC402" i="1"/>
  <c r="CD402" i="1" s="1"/>
  <c r="CC406" i="1"/>
  <c r="CD406" i="1" s="1"/>
  <c r="CC446" i="1"/>
  <c r="CD446" i="1" s="1"/>
  <c r="CC466" i="1"/>
  <c r="CD466" i="1" s="1"/>
  <c r="CC488" i="1"/>
  <c r="CD488" i="1" s="1"/>
  <c r="CC748" i="1"/>
  <c r="CD748" i="1" s="1"/>
  <c r="CC778" i="1"/>
  <c r="CC782" i="1"/>
  <c r="CD782" i="1" s="1"/>
  <c r="CC798" i="1"/>
  <c r="CD798" i="1" s="1"/>
  <c r="CC802" i="1"/>
  <c r="CD802" i="1" s="1"/>
  <c r="CC878" i="1"/>
  <c r="CD878" i="1" s="1"/>
  <c r="CC898" i="1"/>
  <c r="CD898" i="1" s="1"/>
  <c r="CC351" i="1"/>
  <c r="CC401" i="1"/>
  <c r="CD401" i="1" s="1"/>
  <c r="CC395" i="1"/>
  <c r="CD395" i="1" s="1"/>
  <c r="CC723" i="1"/>
  <c r="CD723" i="1" s="1"/>
  <c r="CC793" i="1"/>
  <c r="CD793" i="1" s="1"/>
  <c r="CC877" i="1"/>
  <c r="CD877" i="1" s="1"/>
  <c r="CC844" i="1"/>
  <c r="CD844" i="1" s="1"/>
  <c r="CD426" i="1"/>
  <c r="CC375" i="1"/>
  <c r="CD375" i="1" s="1"/>
  <c r="CC405" i="1"/>
  <c r="CD405" i="1" s="1"/>
  <c r="CC429" i="1"/>
  <c r="CD429" i="1" s="1"/>
  <c r="CC445" i="1"/>
  <c r="CD445" i="1" s="1"/>
  <c r="CC509" i="1"/>
  <c r="CD509" i="1" s="1"/>
  <c r="CC757" i="1"/>
  <c r="CD757" i="1" s="1"/>
  <c r="CC803" i="1"/>
  <c r="CD803" i="1" s="1"/>
  <c r="CC825" i="1"/>
  <c r="CD825" i="1" s="1"/>
  <c r="CC853" i="1"/>
  <c r="CD853" i="1" s="1"/>
  <c r="CC881" i="1"/>
  <c r="CD881" i="1" s="1"/>
  <c r="CC362" i="1"/>
  <c r="CD362" i="1" s="1"/>
  <c r="CJ237" i="1"/>
  <c r="CM237" i="1" s="1"/>
  <c r="CJ815" i="1"/>
  <c r="CM815" i="1" s="1"/>
  <c r="CI815" i="1"/>
  <c r="CK815" i="1" s="1"/>
  <c r="CO815" i="1" s="1"/>
  <c r="CI443" i="1"/>
  <c r="CK443" i="1" s="1"/>
  <c r="CO443" i="1" s="1"/>
  <c r="CJ443" i="1"/>
  <c r="CM443" i="1" s="1"/>
  <c r="CI475" i="1"/>
  <c r="CK475" i="1" s="1"/>
  <c r="CO475" i="1" s="1"/>
  <c r="CJ475" i="1"/>
  <c r="CM475" i="1" s="1"/>
  <c r="CC491" i="1"/>
  <c r="CD491" i="1" s="1"/>
  <c r="CJ720" i="1"/>
  <c r="CM720" i="1" s="1"/>
  <c r="CC433" i="1"/>
  <c r="CD433" i="1" s="1"/>
  <c r="CI777" i="1"/>
  <c r="CK777" i="1" s="1"/>
  <c r="CO777" i="1" s="1"/>
  <c r="CJ361" i="1"/>
  <c r="CM361" i="1" s="1"/>
  <c r="CI361" i="1"/>
  <c r="CK361" i="1" s="1"/>
  <c r="CJ511" i="1"/>
  <c r="CM511" i="1" s="1"/>
  <c r="CI511" i="1"/>
  <c r="CK511" i="1" s="1"/>
  <c r="CO511" i="1" s="1"/>
  <c r="CI569" i="1"/>
  <c r="CK569" i="1" s="1"/>
  <c r="CO569" i="1" s="1"/>
  <c r="CJ569" i="1"/>
  <c r="CM569" i="1" s="1"/>
  <c r="CJ383" i="1"/>
  <c r="CM383" i="1" s="1"/>
  <c r="CI383" i="1"/>
  <c r="CK383" i="1" s="1"/>
  <c r="CO383" i="1" s="1"/>
  <c r="CI458" i="1"/>
  <c r="CK458" i="1" s="1"/>
  <c r="CO458" i="1" s="1"/>
  <c r="CJ458" i="1"/>
  <c r="CM458" i="1" s="1"/>
  <c r="CI966" i="1"/>
  <c r="CK966" i="1" s="1"/>
  <c r="CO966" i="1" s="1"/>
  <c r="CJ966" i="1"/>
  <c r="CM966" i="1" s="1"/>
  <c r="CI859" i="1"/>
  <c r="CK859" i="1" s="1"/>
  <c r="CO859" i="1" s="1"/>
  <c r="CJ859" i="1"/>
  <c r="CM859" i="1" s="1"/>
  <c r="CI353" i="1"/>
  <c r="CK353" i="1" s="1"/>
  <c r="CO353" i="1" s="1"/>
  <c r="CJ353" i="1"/>
  <c r="CM353" i="1" s="1"/>
  <c r="CI387" i="1"/>
  <c r="CK387" i="1" s="1"/>
  <c r="CO387" i="1" s="1"/>
  <c r="CI872" i="1"/>
  <c r="CK872" i="1" s="1"/>
  <c r="CO872" i="1" s="1"/>
  <c r="CJ872" i="1"/>
  <c r="CM872" i="1" s="1"/>
  <c r="CJ860" i="1"/>
  <c r="CM860" i="1" s="1"/>
  <c r="CI860" i="1"/>
  <c r="CK860" i="1" s="1"/>
  <c r="CO860" i="1" s="1"/>
  <c r="CC860" i="1"/>
  <c r="CD860" i="1" s="1"/>
  <c r="CI775" i="1"/>
  <c r="CK775" i="1" s="1"/>
  <c r="CO775" i="1" s="1"/>
  <c r="CJ775" i="1"/>
  <c r="CM775" i="1" s="1"/>
  <c r="CC775" i="1"/>
  <c r="CD775" i="1" s="1"/>
  <c r="CJ551" i="1"/>
  <c r="CM551" i="1" s="1"/>
  <c r="CI551" i="1"/>
  <c r="CK551" i="1" s="1"/>
  <c r="CO551" i="1" s="1"/>
  <c r="CC480" i="1"/>
  <c r="CD480" i="1" s="1"/>
  <c r="CJ378" i="1"/>
  <c r="CM378" i="1" s="1"/>
  <c r="CJ884" i="1"/>
  <c r="CM884" i="1" s="1"/>
  <c r="CI724" i="1"/>
  <c r="CK724" i="1" s="1"/>
  <c r="CO724" i="1" s="1"/>
  <c r="CJ724" i="1"/>
  <c r="CM724" i="1" s="1"/>
  <c r="CI344" i="1"/>
  <c r="CK344" i="1" s="1"/>
  <c r="CO344" i="1" s="1"/>
  <c r="CJ506" i="1"/>
  <c r="CM506" i="1" s="1"/>
  <c r="CI506" i="1"/>
  <c r="CK506" i="1" s="1"/>
  <c r="CI379" i="1"/>
  <c r="CK379" i="1" s="1"/>
  <c r="CO379" i="1" s="1"/>
  <c r="CJ379" i="1"/>
  <c r="CM379" i="1" s="1"/>
  <c r="CI371" i="1"/>
  <c r="CK371" i="1" s="1"/>
  <c r="CO371" i="1" s="1"/>
  <c r="CJ371" i="1"/>
  <c r="CM371" i="1" s="1"/>
  <c r="CC371" i="1"/>
  <c r="CD371" i="1" s="1"/>
  <c r="CC387" i="1"/>
  <c r="CD387" i="1" s="1"/>
  <c r="CC403" i="1"/>
  <c r="CD403" i="1" s="1"/>
  <c r="CC777" i="1"/>
  <c r="CD777" i="1" s="1"/>
  <c r="CD370" i="1"/>
  <c r="CD374" i="1"/>
  <c r="CC492" i="1"/>
  <c r="CD492" i="1" s="1"/>
  <c r="CI857" i="1"/>
  <c r="CK857" i="1" s="1"/>
  <c r="CO857" i="1" s="1"/>
  <c r="CJ857" i="1"/>
  <c r="CM857" i="1" s="1"/>
  <c r="CJ385" i="1"/>
  <c r="CM385" i="1" s="1"/>
  <c r="CI385" i="1"/>
  <c r="CK385" i="1" s="1"/>
  <c r="CO385" i="1" s="1"/>
  <c r="CI411" i="1"/>
  <c r="CK411" i="1" s="1"/>
  <c r="CO411" i="1" s="1"/>
  <c r="CI459" i="1"/>
  <c r="CK459" i="1" s="1"/>
  <c r="CO459" i="1" s="1"/>
  <c r="CJ459" i="1"/>
  <c r="CM459" i="1" s="1"/>
  <c r="CI507" i="1"/>
  <c r="CK507" i="1" s="1"/>
  <c r="CO507" i="1" s="1"/>
  <c r="CJ507" i="1"/>
  <c r="CM507" i="1" s="1"/>
  <c r="CI720" i="1"/>
  <c r="CK720" i="1" s="1"/>
  <c r="CO720" i="1" s="1"/>
  <c r="CJ819" i="1"/>
  <c r="CM819" i="1" s="1"/>
  <c r="CI819" i="1"/>
  <c r="CK819" i="1" s="1"/>
  <c r="CO819" i="1" s="1"/>
  <c r="CI741" i="1"/>
  <c r="CK741" i="1" s="1"/>
  <c r="CO741" i="1" s="1"/>
  <c r="CJ777" i="1"/>
  <c r="CM777" i="1" s="1"/>
  <c r="CI799" i="1"/>
  <c r="CK799" i="1" s="1"/>
  <c r="CO799" i="1" s="1"/>
  <c r="CJ799" i="1"/>
  <c r="CM799" i="1" s="1"/>
  <c r="CI969" i="1"/>
  <c r="CK969" i="1" s="1"/>
  <c r="CO969" i="1" s="1"/>
  <c r="CI548" i="1"/>
  <c r="CK548" i="1" s="1"/>
  <c r="CO548" i="1" s="1"/>
  <c r="CJ548" i="1"/>
  <c r="CM548" i="1" s="1"/>
  <c r="CI729" i="1"/>
  <c r="CK729" i="1" s="1"/>
  <c r="CO729" i="1" s="1"/>
  <c r="CJ729" i="1"/>
  <c r="CM729" i="1" s="1"/>
  <c r="CI416" i="1"/>
  <c r="CK416" i="1" s="1"/>
  <c r="CO416" i="1" s="1"/>
  <c r="CJ416" i="1"/>
  <c r="CM416" i="1" s="1"/>
  <c r="CC437" i="1"/>
  <c r="CD437" i="1" s="1"/>
  <c r="CJ501" i="1"/>
  <c r="CM501" i="1" s="1"/>
  <c r="CI501" i="1"/>
  <c r="CK501" i="1" s="1"/>
  <c r="CO501" i="1" s="1"/>
  <c r="CJ880" i="1"/>
  <c r="CM880" i="1" s="1"/>
  <c r="CI773" i="1"/>
  <c r="CK773" i="1" s="1"/>
  <c r="CO773" i="1" s="1"/>
  <c r="CJ387" i="1"/>
  <c r="CM387" i="1" s="1"/>
  <c r="CI829" i="1"/>
  <c r="CK829" i="1" s="1"/>
  <c r="CO829" i="1" s="1"/>
  <c r="CJ829" i="1"/>
  <c r="CM829" i="1" s="1"/>
  <c r="CI817" i="1"/>
  <c r="CK817" i="1" s="1"/>
  <c r="CO817" i="1" s="1"/>
  <c r="CJ817" i="1"/>
  <c r="CM817" i="1" s="1"/>
  <c r="CI552" i="1"/>
  <c r="CK552" i="1" s="1"/>
  <c r="CO552" i="1" s="1"/>
  <c r="CJ552" i="1"/>
  <c r="CM552" i="1" s="1"/>
  <c r="CI867" i="1"/>
  <c r="CK867" i="1" s="1"/>
  <c r="CO867" i="1" s="1"/>
  <c r="CJ867" i="1"/>
  <c r="CM867" i="1" s="1"/>
  <c r="CI388" i="1"/>
  <c r="CK388" i="1" s="1"/>
  <c r="CO388" i="1" s="1"/>
  <c r="CJ388" i="1"/>
  <c r="CM388" i="1" s="1"/>
  <c r="CI891" i="1"/>
  <c r="CK891" i="1" s="1"/>
  <c r="CO891" i="1" s="1"/>
  <c r="CJ891" i="1"/>
  <c r="CM891" i="1" s="1"/>
  <c r="CJ892" i="1"/>
  <c r="CM892" i="1" s="1"/>
  <c r="CJ369" i="1"/>
  <c r="CM369" i="1" s="1"/>
  <c r="CI369" i="1"/>
  <c r="CK369" i="1" s="1"/>
  <c r="CO369" i="1" s="1"/>
  <c r="CI875" i="1"/>
  <c r="CK875" i="1" s="1"/>
  <c r="CJ875" i="1"/>
  <c r="CM875" i="1" s="1"/>
  <c r="CI367" i="1"/>
  <c r="CK367" i="1" s="1"/>
  <c r="CO367" i="1" s="1"/>
  <c r="CJ367" i="1"/>
  <c r="CM367" i="1" s="1"/>
  <c r="CC353" i="1"/>
  <c r="CD353" i="1" s="1"/>
  <c r="CC361" i="1"/>
  <c r="CD361" i="1" s="1"/>
  <c r="CC383" i="1"/>
  <c r="CD383" i="1" s="1"/>
  <c r="CC443" i="1"/>
  <c r="CD443" i="1" s="1"/>
  <c r="CC511" i="1"/>
  <c r="CD511" i="1" s="1"/>
  <c r="CC839" i="1"/>
  <c r="CD839" i="1" s="1"/>
  <c r="CC851" i="1"/>
  <c r="CD851" i="1" s="1"/>
  <c r="CC859" i="1"/>
  <c r="CD859" i="1" s="1"/>
  <c r="CC344" i="1"/>
  <c r="CD344" i="1" s="1"/>
  <c r="CC884" i="1"/>
  <c r="CD884" i="1" s="1"/>
  <c r="CJ751" i="1"/>
  <c r="CM751" i="1" s="1"/>
  <c r="CI751" i="1"/>
  <c r="CK751" i="1" s="1"/>
  <c r="CI900" i="1"/>
  <c r="CK900" i="1" s="1"/>
  <c r="CJ900" i="1"/>
  <c r="CM900" i="1" s="1"/>
  <c r="CI378" i="1"/>
  <c r="CK378" i="1" s="1"/>
  <c r="CI457" i="1"/>
  <c r="CK457" i="1" s="1"/>
  <c r="CO457" i="1" s="1"/>
  <c r="CI904" i="1"/>
  <c r="CK904" i="1" s="1"/>
  <c r="CO904" i="1" s="1"/>
  <c r="CJ904" i="1"/>
  <c r="CM904" i="1" s="1"/>
  <c r="CI892" i="1"/>
  <c r="CK892" i="1" s="1"/>
  <c r="CO892" i="1" s="1"/>
  <c r="CI871" i="1"/>
  <c r="CK871" i="1" s="1"/>
  <c r="CJ871" i="1"/>
  <c r="CM871" i="1" s="1"/>
  <c r="CI884" i="1"/>
  <c r="CK884" i="1" s="1"/>
  <c r="CO884" i="1" s="1"/>
  <c r="CJ447" i="1"/>
  <c r="CM447" i="1" s="1"/>
  <c r="CI447" i="1"/>
  <c r="CK447" i="1" s="1"/>
  <c r="CJ344" i="1"/>
  <c r="CM344" i="1" s="1"/>
  <c r="CI345" i="1"/>
  <c r="CK345" i="1" s="1"/>
  <c r="CJ345" i="1"/>
  <c r="CM345" i="1" s="1"/>
  <c r="CI464" i="1"/>
  <c r="CK464" i="1" s="1"/>
  <c r="CO464" i="1" s="1"/>
  <c r="CJ464" i="1"/>
  <c r="CM464" i="1" s="1"/>
  <c r="CJ896" i="1"/>
  <c r="CM896" i="1" s="1"/>
  <c r="CI896" i="1"/>
  <c r="CK896" i="1" s="1"/>
  <c r="CO896" i="1" s="1"/>
  <c r="CJ358" i="1"/>
  <c r="CM358" i="1" s="1"/>
  <c r="CI358" i="1"/>
  <c r="CK358" i="1" s="1"/>
  <c r="CC358" i="1"/>
  <c r="CD358" i="1" s="1"/>
  <c r="CD340" i="1"/>
  <c r="CI772" i="1"/>
  <c r="CK772" i="1" s="1"/>
  <c r="CO772" i="1" s="1"/>
  <c r="CJ879" i="1"/>
  <c r="CM879" i="1" s="1"/>
  <c r="CI363" i="1"/>
  <c r="CK363" i="1" s="1"/>
  <c r="CO363" i="1" s="1"/>
  <c r="CJ363" i="1"/>
  <c r="CM363" i="1" s="1"/>
  <c r="CI377" i="1"/>
  <c r="CK377" i="1" s="1"/>
  <c r="CJ377" i="1"/>
  <c r="CM377" i="1" s="1"/>
  <c r="CJ736" i="1"/>
  <c r="CM736" i="1" s="1"/>
  <c r="CI925" i="1"/>
  <c r="CK925" i="1" s="1"/>
  <c r="CO925" i="1" s="1"/>
  <c r="CJ925" i="1"/>
  <c r="CM925" i="1" s="1"/>
  <c r="CI861" i="1"/>
  <c r="CK861" i="1" s="1"/>
  <c r="CO861" i="1" s="1"/>
  <c r="CJ861" i="1"/>
  <c r="CM861" i="1" s="1"/>
  <c r="CJ828" i="1"/>
  <c r="CM828" i="1" s="1"/>
  <c r="CI719" i="1"/>
  <c r="CK719" i="1" s="1"/>
  <c r="CJ719" i="1"/>
  <c r="CM719" i="1" s="1"/>
  <c r="CJ820" i="1"/>
  <c r="CM820" i="1" s="1"/>
  <c r="CI905" i="1"/>
  <c r="CK905" i="1" s="1"/>
  <c r="CO905" i="1" s="1"/>
  <c r="CI347" i="1"/>
  <c r="CK347" i="1" s="1"/>
  <c r="CO347" i="1" s="1"/>
  <c r="CJ347" i="1"/>
  <c r="CM347" i="1" s="1"/>
  <c r="CJ415" i="1"/>
  <c r="CM415" i="1" s="1"/>
  <c r="CI415" i="1"/>
  <c r="CK415" i="1" s="1"/>
  <c r="CO415" i="1" s="1"/>
  <c r="CI708" i="1"/>
  <c r="CK708" i="1" s="1"/>
  <c r="CO708" i="1" s="1"/>
  <c r="CJ752" i="1"/>
  <c r="CM752" i="1" s="1"/>
  <c r="CI360" i="1"/>
  <c r="CK360" i="1" s="1"/>
  <c r="CO360" i="1" s="1"/>
  <c r="CJ374" i="1"/>
  <c r="CM374" i="1" s="1"/>
  <c r="CJ366" i="1"/>
  <c r="CM366" i="1" s="1"/>
  <c r="CI451" i="1"/>
  <c r="CK451" i="1" s="1"/>
  <c r="CO451" i="1" s="1"/>
  <c r="CJ451" i="1"/>
  <c r="CM451" i="1" s="1"/>
  <c r="CI499" i="1"/>
  <c r="CK499" i="1" s="1"/>
  <c r="CO499" i="1" s="1"/>
  <c r="CJ499" i="1"/>
  <c r="CM499" i="1" s="1"/>
  <c r="CJ717" i="1"/>
  <c r="CM717" i="1" s="1"/>
  <c r="CI717" i="1"/>
  <c r="CK717" i="1" s="1"/>
  <c r="CO717" i="1" s="1"/>
  <c r="CJ442" i="1"/>
  <c r="CM442" i="1" s="1"/>
  <c r="CI442" i="1"/>
  <c r="CK442" i="1" s="1"/>
  <c r="CO442" i="1" s="1"/>
  <c r="CI753" i="1"/>
  <c r="CK753" i="1" s="1"/>
  <c r="CO753" i="1" s="1"/>
  <c r="CJ502" i="1"/>
  <c r="CM502" i="1" s="1"/>
  <c r="CI502" i="1"/>
  <c r="CK502" i="1" s="1"/>
  <c r="CO502" i="1" s="1"/>
  <c r="CI747" i="1"/>
  <c r="CK747" i="1" s="1"/>
  <c r="CO747" i="1" s="1"/>
  <c r="CJ439" i="1"/>
  <c r="CM439" i="1" s="1"/>
  <c r="CJ452" i="1"/>
  <c r="CM452" i="1" s="1"/>
  <c r="CI452" i="1"/>
  <c r="CK452" i="1" s="1"/>
  <c r="CI721" i="1"/>
  <c r="CK721" i="1" s="1"/>
  <c r="CO721" i="1" s="1"/>
  <c r="CJ721" i="1"/>
  <c r="CM721" i="1" s="1"/>
  <c r="CI909" i="1"/>
  <c r="CK909" i="1" s="1"/>
  <c r="CO909" i="1" s="1"/>
  <c r="CJ909" i="1"/>
  <c r="CM909" i="1" s="1"/>
  <c r="CI805" i="1"/>
  <c r="CK805" i="1" s="1"/>
  <c r="CO805" i="1" s="1"/>
  <c r="CJ805" i="1"/>
  <c r="CM805" i="1" s="1"/>
  <c r="CJ703" i="1"/>
  <c r="CM703" i="1" s="1"/>
  <c r="CI342" i="1"/>
  <c r="CK342" i="1" s="1"/>
  <c r="CO342" i="1" s="1"/>
  <c r="CI355" i="1"/>
  <c r="CK355" i="1" s="1"/>
  <c r="CO355" i="1" s="1"/>
  <c r="CJ704" i="1"/>
  <c r="CM704" i="1" s="1"/>
  <c r="CI736" i="1"/>
  <c r="CK736" i="1" s="1"/>
  <c r="CJ414" i="1"/>
  <c r="CM414" i="1" s="1"/>
  <c r="CI500" i="1"/>
  <c r="CK500" i="1" s="1"/>
  <c r="CO500" i="1" s="1"/>
  <c r="CJ883" i="1"/>
  <c r="CM883" i="1" s="1"/>
  <c r="CI776" i="1"/>
  <c r="CK776" i="1" s="1"/>
  <c r="CO776" i="1" s="1"/>
  <c r="CJ913" i="1"/>
  <c r="CM913" i="1" s="1"/>
  <c r="CI828" i="1"/>
  <c r="CK828" i="1" s="1"/>
  <c r="CO828" i="1" s="1"/>
  <c r="CI807" i="1"/>
  <c r="CK807" i="1" s="1"/>
  <c r="CO807" i="1" s="1"/>
  <c r="CJ807" i="1"/>
  <c r="CM807" i="1" s="1"/>
  <c r="CI513" i="1"/>
  <c r="CK513" i="1" s="1"/>
  <c r="CO513" i="1" s="1"/>
  <c r="CI820" i="1"/>
  <c r="CK820" i="1" s="1"/>
  <c r="CO820" i="1" s="1"/>
  <c r="CI863" i="1"/>
  <c r="CK863" i="1" s="1"/>
  <c r="CO863" i="1" s="1"/>
  <c r="CJ863" i="1"/>
  <c r="CM863" i="1" s="1"/>
  <c r="CJ905" i="1"/>
  <c r="CM905" i="1" s="1"/>
  <c r="CJ389" i="1"/>
  <c r="CM389" i="1" s="1"/>
  <c r="CI382" i="1"/>
  <c r="CK382" i="1" s="1"/>
  <c r="CO382" i="1" s="1"/>
  <c r="CJ463" i="1"/>
  <c r="CM463" i="1" s="1"/>
  <c r="CI740" i="1"/>
  <c r="CK740" i="1" s="1"/>
  <c r="CO740" i="1" s="1"/>
  <c r="CI901" i="1"/>
  <c r="CK901" i="1" s="1"/>
  <c r="CO901" i="1" s="1"/>
  <c r="CJ816" i="1"/>
  <c r="CM816" i="1" s="1"/>
  <c r="CI752" i="1"/>
  <c r="CK752" i="1" s="1"/>
  <c r="CO752" i="1" s="1"/>
  <c r="CI707" i="1"/>
  <c r="CK707" i="1" s="1"/>
  <c r="CO707" i="1" s="1"/>
  <c r="CJ707" i="1"/>
  <c r="CM707" i="1" s="1"/>
  <c r="CJ360" i="1"/>
  <c r="CM360" i="1" s="1"/>
  <c r="CI374" i="1"/>
  <c r="CK374" i="1" s="1"/>
  <c r="CO374" i="1" s="1"/>
  <c r="CI366" i="1"/>
  <c r="CK366" i="1" s="1"/>
  <c r="CO366" i="1" s="1"/>
  <c r="CI419" i="1"/>
  <c r="CK419" i="1" s="1"/>
  <c r="CO419" i="1" s="1"/>
  <c r="CI467" i="1"/>
  <c r="CK467" i="1" s="1"/>
  <c r="CJ467" i="1"/>
  <c r="CM467" i="1" s="1"/>
  <c r="CJ510" i="1"/>
  <c r="CM510" i="1" s="1"/>
  <c r="CI510" i="1"/>
  <c r="CK510" i="1" s="1"/>
  <c r="CO510" i="1" s="1"/>
  <c r="CI893" i="1"/>
  <c r="CK893" i="1" s="1"/>
  <c r="CJ893" i="1"/>
  <c r="CM893" i="1" s="1"/>
  <c r="CJ808" i="1"/>
  <c r="CM808" i="1" s="1"/>
  <c r="CI465" i="1"/>
  <c r="CK465" i="1" s="1"/>
  <c r="CO465" i="1" s="1"/>
  <c r="CJ465" i="1"/>
  <c r="CM465" i="1" s="1"/>
  <c r="CJ753" i="1"/>
  <c r="CM753" i="1" s="1"/>
  <c r="CI417" i="1"/>
  <c r="CK417" i="1" s="1"/>
  <c r="CO417" i="1" s="1"/>
  <c r="CJ417" i="1"/>
  <c r="CM417" i="1" s="1"/>
  <c r="CJ455" i="1"/>
  <c r="CM455" i="1" s="1"/>
  <c r="CI455" i="1"/>
  <c r="CK455" i="1" s="1"/>
  <c r="CO455" i="1" s="1"/>
  <c r="CI409" i="1"/>
  <c r="CK409" i="1" s="1"/>
  <c r="CO409" i="1" s="1"/>
  <c r="CJ409" i="1"/>
  <c r="CM409" i="1" s="1"/>
  <c r="CI737" i="1"/>
  <c r="CK737" i="1" s="1"/>
  <c r="CJ737" i="1"/>
  <c r="CM737" i="1" s="1"/>
  <c r="CJ972" i="1"/>
  <c r="CM972" i="1" s="1"/>
  <c r="CI972" i="1"/>
  <c r="CK972" i="1" s="1"/>
  <c r="CO972" i="1" s="1"/>
  <c r="CI421" i="1"/>
  <c r="CK421" i="1" s="1"/>
  <c r="CO421" i="1" s="1"/>
  <c r="CJ915" i="1"/>
  <c r="CM915" i="1" s="1"/>
  <c r="CI550" i="1"/>
  <c r="CK550" i="1" s="1"/>
  <c r="CO550" i="1" s="1"/>
  <c r="CI903" i="1"/>
  <c r="CK903" i="1" s="1"/>
  <c r="CO903" i="1" s="1"/>
  <c r="CI811" i="1"/>
  <c r="CK811" i="1" s="1"/>
  <c r="CO811" i="1" s="1"/>
  <c r="CJ346" i="1"/>
  <c r="CM346" i="1" s="1"/>
  <c r="CI350" i="1"/>
  <c r="CK350" i="1" s="1"/>
  <c r="CO350" i="1" s="1"/>
  <c r="CI391" i="1"/>
  <c r="CK391" i="1" s="1"/>
  <c r="CO391" i="1" s="1"/>
  <c r="CJ391" i="1"/>
  <c r="CM391" i="1" s="1"/>
  <c r="CJ503" i="1"/>
  <c r="CM503" i="1" s="1"/>
  <c r="CI732" i="1"/>
  <c r="CK732" i="1" s="1"/>
  <c r="CI705" i="1"/>
  <c r="CK705" i="1" s="1"/>
  <c r="CO705" i="1" s="1"/>
  <c r="CI444" i="1"/>
  <c r="CK444" i="1" s="1"/>
  <c r="CI827" i="1"/>
  <c r="CK827" i="1" s="1"/>
  <c r="CO827" i="1" s="1"/>
  <c r="CJ827" i="1"/>
  <c r="CM827" i="1" s="1"/>
  <c r="CJ327" i="1"/>
  <c r="CM327" i="1" s="1"/>
  <c r="CI370" i="1"/>
  <c r="CK370" i="1" s="1"/>
  <c r="CO370" i="1" s="1"/>
  <c r="CI390" i="1"/>
  <c r="CK390" i="1" s="1"/>
  <c r="CO390" i="1" s="1"/>
  <c r="CJ351" i="1"/>
  <c r="CM351" i="1" s="1"/>
  <c r="CJ450" i="1"/>
  <c r="CM450" i="1" s="1"/>
  <c r="CI472" i="1"/>
  <c r="CK472" i="1" s="1"/>
  <c r="CO472" i="1" s="1"/>
  <c r="CJ514" i="1"/>
  <c r="CM514" i="1" s="1"/>
  <c r="CJ709" i="1"/>
  <c r="CM709" i="1" s="1"/>
  <c r="CJ725" i="1"/>
  <c r="CM725" i="1" s="1"/>
  <c r="CI362" i="1"/>
  <c r="CK362" i="1" s="1"/>
  <c r="CO362" i="1" s="1"/>
  <c r="CI453" i="1"/>
  <c r="CK453" i="1" s="1"/>
  <c r="CO453" i="1" s="1"/>
  <c r="CJ474" i="1"/>
  <c r="CM474" i="1" s="1"/>
  <c r="CJ706" i="1"/>
  <c r="CM706" i="1" s="1"/>
  <c r="CJ722" i="1"/>
  <c r="CM722" i="1" s="1"/>
  <c r="CJ738" i="1"/>
  <c r="CM738" i="1" s="1"/>
  <c r="CJ754" i="1"/>
  <c r="CM754" i="1" s="1"/>
  <c r="CJ802" i="1"/>
  <c r="CM802" i="1" s="1"/>
  <c r="CJ818" i="1"/>
  <c r="CM818" i="1" s="1"/>
  <c r="CJ834" i="1"/>
  <c r="CM834" i="1" s="1"/>
  <c r="CJ866" i="1"/>
  <c r="CM866" i="1" s="1"/>
  <c r="CJ898" i="1"/>
  <c r="CM898" i="1" s="1"/>
  <c r="CJ914" i="1"/>
  <c r="CM914" i="1" s="1"/>
  <c r="CI460" i="1"/>
  <c r="CK460" i="1" s="1"/>
  <c r="CO460" i="1" s="1"/>
  <c r="CJ970" i="1"/>
  <c r="CM970" i="1" s="1"/>
  <c r="CJ885" i="1"/>
  <c r="CM885" i="1" s="1"/>
  <c r="CI864" i="1"/>
  <c r="CK864" i="1" s="1"/>
  <c r="CO864" i="1" s="1"/>
  <c r="CJ821" i="1"/>
  <c r="CM821" i="1" s="1"/>
  <c r="CI800" i="1"/>
  <c r="CK800" i="1" s="1"/>
  <c r="CO800" i="1" s="1"/>
  <c r="CJ356" i="1"/>
  <c r="CM356" i="1" s="1"/>
  <c r="CJ372" i="1"/>
  <c r="CM372" i="1" s="1"/>
  <c r="CI354" i="1"/>
  <c r="CK354" i="1" s="1"/>
  <c r="CO354" i="1" s="1"/>
  <c r="CJ375" i="1"/>
  <c r="CM375" i="1" s="1"/>
  <c r="CJ877" i="1"/>
  <c r="CM877" i="1" s="1"/>
  <c r="CJ813" i="1"/>
  <c r="CM813" i="1" s="1"/>
  <c r="CJ749" i="1"/>
  <c r="CM749" i="1" s="1"/>
  <c r="CI908" i="1"/>
  <c r="CK908" i="1" s="1"/>
  <c r="CO908" i="1" s="1"/>
  <c r="CJ865" i="1"/>
  <c r="CM865" i="1" s="1"/>
  <c r="CJ801" i="1"/>
  <c r="CM801" i="1" s="1"/>
  <c r="CI780" i="1"/>
  <c r="CK780" i="1" s="1"/>
  <c r="CO780" i="1" s="1"/>
  <c r="CJ497" i="1"/>
  <c r="CM497" i="1" s="1"/>
  <c r="CJ449" i="1"/>
  <c r="CM449" i="1" s="1"/>
  <c r="CI804" i="1"/>
  <c r="CK804" i="1" s="1"/>
  <c r="CO804" i="1" s="1"/>
  <c r="CJ825" i="1"/>
  <c r="CM825" i="1" s="1"/>
  <c r="CI868" i="1"/>
  <c r="CK868" i="1" s="1"/>
  <c r="CO868" i="1" s="1"/>
  <c r="CJ889" i="1"/>
  <c r="CM889" i="1" s="1"/>
  <c r="CJ973" i="1"/>
  <c r="CM973" i="1" s="1"/>
  <c r="CJ359" i="1"/>
  <c r="CM359" i="1" s="1"/>
  <c r="CI461" i="1"/>
  <c r="CK461" i="1" s="1"/>
  <c r="CO461" i="1" s="1"/>
  <c r="CI728" i="1"/>
  <c r="CK728" i="1" s="1"/>
  <c r="CO728" i="1" s="1"/>
  <c r="CI744" i="1"/>
  <c r="CK744" i="1" s="1"/>
  <c r="CO744" i="1" s="1"/>
  <c r="CJ446" i="1"/>
  <c r="CM446" i="1" s="1"/>
  <c r="CI468" i="1"/>
  <c r="CK468" i="1" s="1"/>
  <c r="CO468" i="1" s="1"/>
  <c r="CJ733" i="1"/>
  <c r="CM733" i="1" s="1"/>
  <c r="CJ549" i="1"/>
  <c r="CM549" i="1" s="1"/>
  <c r="CJ570" i="1"/>
  <c r="CM570" i="1" s="1"/>
  <c r="CJ730" i="1"/>
  <c r="CM730" i="1" s="1"/>
  <c r="CJ746" i="1"/>
  <c r="CM746" i="1" s="1"/>
  <c r="CJ778" i="1"/>
  <c r="CM778" i="1" s="1"/>
  <c r="CJ810" i="1"/>
  <c r="CM810" i="1" s="1"/>
  <c r="CJ826" i="1"/>
  <c r="CM826" i="1" s="1"/>
  <c r="CJ858" i="1"/>
  <c r="CM858" i="1" s="1"/>
  <c r="CJ874" i="1"/>
  <c r="CM874" i="1" s="1"/>
  <c r="CJ890" i="1"/>
  <c r="CM890" i="1" s="1"/>
  <c r="CJ906" i="1"/>
  <c r="CM906" i="1" s="1"/>
  <c r="CJ743" i="1"/>
  <c r="CM743" i="1" s="1"/>
  <c r="CI967" i="1"/>
  <c r="CK967" i="1" s="1"/>
  <c r="CO967" i="1" s="1"/>
  <c r="CJ917" i="1"/>
  <c r="CM917" i="1" s="1"/>
  <c r="CJ832" i="1"/>
  <c r="CM832" i="1" s="1"/>
  <c r="CJ470" i="1"/>
  <c r="CM470" i="1" s="1"/>
  <c r="CJ745" i="1"/>
  <c r="CM745" i="1" s="1"/>
  <c r="CJ471" i="1"/>
  <c r="CM471" i="1" s="1"/>
  <c r="CI716" i="1"/>
  <c r="CK716" i="1" s="1"/>
  <c r="CO716" i="1" s="1"/>
  <c r="CI357" i="1"/>
  <c r="CK357" i="1" s="1"/>
  <c r="CO357" i="1" s="1"/>
  <c r="CJ357" i="1"/>
  <c r="CM357" i="1" s="1"/>
  <c r="CI473" i="1"/>
  <c r="CK473" i="1" s="1"/>
  <c r="CO473" i="1" s="1"/>
  <c r="CJ888" i="1"/>
  <c r="CM888" i="1" s="1"/>
  <c r="CJ781" i="1"/>
  <c r="CM781" i="1" s="1"/>
  <c r="CJ912" i="1"/>
  <c r="CM912" i="1" s="1"/>
  <c r="CI739" i="1"/>
  <c r="CK739" i="1" s="1"/>
  <c r="CJ739" i="1"/>
  <c r="CM739" i="1" s="1"/>
  <c r="CJ809" i="1"/>
  <c r="CM809" i="1" s="1"/>
  <c r="CJ873" i="1"/>
  <c r="CM873" i="1" s="1"/>
  <c r="CI916" i="1"/>
  <c r="CK916" i="1" s="1"/>
  <c r="CO916" i="1" s="1"/>
  <c r="CJ343" i="1"/>
  <c r="CM343" i="1" s="1"/>
  <c r="CI386" i="1"/>
  <c r="CK386" i="1" s="1"/>
  <c r="CO386" i="1" s="1"/>
  <c r="CI469" i="1"/>
  <c r="CK469" i="1" s="1"/>
  <c r="CO469" i="1" s="1"/>
  <c r="CI512" i="1"/>
  <c r="CK512" i="1" s="1"/>
  <c r="CO512" i="1" s="1"/>
  <c r="CJ702" i="1"/>
  <c r="CM702" i="1" s="1"/>
  <c r="CJ718" i="1"/>
  <c r="CM718" i="1" s="1"/>
  <c r="CJ734" i="1"/>
  <c r="CM734" i="1" s="1"/>
  <c r="CJ750" i="1"/>
  <c r="CM750" i="1" s="1"/>
  <c r="CJ782" i="1"/>
  <c r="CM782" i="1" s="1"/>
  <c r="CJ814" i="1"/>
  <c r="CM814" i="1" s="1"/>
  <c r="CJ830" i="1"/>
  <c r="CM830" i="1" s="1"/>
  <c r="CJ862" i="1"/>
  <c r="CM862" i="1" s="1"/>
  <c r="CJ878" i="1"/>
  <c r="CM878" i="1" s="1"/>
  <c r="CJ894" i="1"/>
  <c r="CM894" i="1" s="1"/>
  <c r="CJ910" i="1"/>
  <c r="CM910" i="1" s="1"/>
  <c r="CJ926" i="1"/>
  <c r="CM926" i="1" s="1"/>
  <c r="CI824" i="1"/>
  <c r="CK824" i="1" s="1"/>
  <c r="CO824" i="1" s="1"/>
  <c r="CI869" i="1"/>
  <c r="CK869" i="1" s="1"/>
  <c r="CJ876" i="1"/>
  <c r="CM876" i="1" s="1"/>
  <c r="CJ812" i="1"/>
  <c r="CM812" i="1" s="1"/>
  <c r="CJ748" i="1"/>
  <c r="CM748" i="1" s="1"/>
  <c r="CD345" i="1"/>
  <c r="CD349" i="1"/>
  <c r="CC717" i="1"/>
  <c r="CD717" i="1" s="1"/>
  <c r="CD833" i="1"/>
  <c r="CC840" i="1"/>
  <c r="CD840" i="1" s="1"/>
  <c r="CC852" i="1"/>
  <c r="CD852" i="1" s="1"/>
  <c r="CI237" i="1"/>
  <c r="CK237" i="1" s="1"/>
  <c r="CO237" i="1" s="1"/>
  <c r="CJ326" i="1"/>
  <c r="CM326" i="1" s="1"/>
  <c r="CI567" i="1"/>
  <c r="CK567" i="1" s="1"/>
  <c r="BR25" i="1"/>
  <c r="BX25" i="1" s="1"/>
  <c r="CD869" i="1"/>
  <c r="CC367" i="1"/>
  <c r="CD391" i="1"/>
  <c r="CD423" i="1"/>
  <c r="CD427" i="1"/>
  <c r="CD431" i="1"/>
  <c r="CD435" i="1"/>
  <c r="CD493" i="1"/>
  <c r="CD515" i="1"/>
  <c r="CC809" i="1"/>
  <c r="CD809" i="1" s="1"/>
  <c r="CC342" i="1"/>
  <c r="CD342" i="1" s="1"/>
  <c r="CC462" i="1"/>
  <c r="CD760" i="1"/>
  <c r="CC776" i="1"/>
  <c r="CD776" i="1" s="1"/>
  <c r="CC788" i="1"/>
  <c r="CD788" i="1" s="1"/>
  <c r="CC916" i="1"/>
  <c r="CD916" i="1" s="1"/>
  <c r="CI701" i="1"/>
  <c r="CK701" i="1" s="1"/>
  <c r="CO701" i="1" s="1"/>
  <c r="CC18" i="1"/>
  <c r="CC343" i="1"/>
  <c r="CC363" i="1"/>
  <c r="CD419" i="1"/>
  <c r="CD753" i="1"/>
  <c r="CC797" i="1"/>
  <c r="CD797" i="1" s="1"/>
  <c r="CC873" i="1"/>
  <c r="CC904" i="1"/>
  <c r="CD904" i="1" s="1"/>
  <c r="CC19" i="1"/>
  <c r="CI326" i="1"/>
  <c r="CK326" i="1" s="1"/>
  <c r="CD634" i="1"/>
  <c r="CD978" i="1"/>
  <c r="CD846" i="1"/>
  <c r="CD459" i="1"/>
  <c r="CD499" i="1"/>
  <c r="CD781" i="1"/>
  <c r="CD785" i="1"/>
  <c r="CD801" i="1"/>
  <c r="CC346" i="1"/>
  <c r="CD346" i="1" s="1"/>
  <c r="CC470" i="1"/>
  <c r="CD474" i="1"/>
  <c r="CD506" i="1"/>
  <c r="CD510" i="1"/>
  <c r="CD716" i="1"/>
  <c r="CD720" i="1"/>
  <c r="CD734" i="1"/>
  <c r="CD780" i="1"/>
  <c r="CD784" i="1"/>
  <c r="CC794" i="1"/>
  <c r="CD794" i="1" s="1"/>
  <c r="CC874" i="1"/>
  <c r="CC896" i="1"/>
  <c r="CD896" i="1" s="1"/>
  <c r="CC906" i="1"/>
  <c r="CD906" i="1" s="1"/>
  <c r="CI659" i="1"/>
  <c r="CK659" i="1" s="1"/>
  <c r="CJ659" i="1"/>
  <c r="CM659" i="1" s="1"/>
  <c r="CI607" i="1"/>
  <c r="CK607" i="1" s="1"/>
  <c r="CJ607" i="1"/>
  <c r="CM607" i="1" s="1"/>
  <c r="CI546" i="1"/>
  <c r="CK546" i="1" s="1"/>
  <c r="CJ546" i="1"/>
  <c r="CM546" i="1" s="1"/>
  <c r="CJ1020" i="1"/>
  <c r="CM1020" i="1" s="1"/>
  <c r="CI1020" i="1"/>
  <c r="CK1020" i="1" s="1"/>
  <c r="BS66" i="1"/>
  <c r="BY66" i="1" s="1"/>
  <c r="BQ66" i="1"/>
  <c r="BW66" i="1" s="1"/>
  <c r="CD379" i="1"/>
  <c r="CD451" i="1"/>
  <c r="CD729" i="1"/>
  <c r="CD733" i="1"/>
  <c r="CD737" i="1"/>
  <c r="CD741" i="1"/>
  <c r="CD745" i="1"/>
  <c r="CD749" i="1"/>
  <c r="CC811" i="1"/>
  <c r="CD811" i="1" s="1"/>
  <c r="CD428" i="1"/>
  <c r="CD444" i="1"/>
  <c r="CD452" i="1"/>
  <c r="CC730" i="1"/>
  <c r="CD730" i="1" s="1"/>
  <c r="CC762" i="1"/>
  <c r="CD762" i="1" s="1"/>
  <c r="CD812" i="1"/>
  <c r="CD820" i="1"/>
  <c r="CC858" i="1"/>
  <c r="CD862" i="1"/>
  <c r="CD434" i="1"/>
  <c r="CD738" i="1"/>
  <c r="CD357" i="1"/>
  <c r="CD411" i="1"/>
  <c r="CD479" i="1"/>
  <c r="CD483" i="1"/>
  <c r="CD765" i="1"/>
  <c r="CD817" i="1"/>
  <c r="CD827" i="1"/>
  <c r="CD907" i="1"/>
  <c r="CD348" i="1"/>
  <c r="CD352" i="1"/>
  <c r="CD356" i="1"/>
  <c r="CD360" i="1"/>
  <c r="CD394" i="1"/>
  <c r="CD512" i="1"/>
  <c r="CD768" i="1"/>
  <c r="CD796" i="1"/>
  <c r="CD804" i="1"/>
  <c r="CC826" i="1"/>
  <c r="CD826" i="1" s="1"/>
  <c r="CI575" i="1"/>
  <c r="CK575" i="1" s="1"/>
  <c r="CJ575" i="1"/>
  <c r="CM575" i="1" s="1"/>
  <c r="CD557" i="1"/>
  <c r="CD642" i="1"/>
  <c r="CD545" i="1"/>
  <c r="CI340" i="1"/>
  <c r="CK340" i="1" s="1"/>
  <c r="CJ340" i="1"/>
  <c r="CM340" i="1" s="1"/>
  <c r="CD965" i="1"/>
  <c r="CI331" i="1"/>
  <c r="CK331" i="1" s="1"/>
  <c r="CJ331" i="1"/>
  <c r="CM331" i="1" s="1"/>
  <c r="CD525" i="1"/>
  <c r="CD657" i="1"/>
  <c r="CD543" i="1"/>
  <c r="CD520" i="1"/>
  <c r="CJ988" i="1"/>
  <c r="CM988" i="1" s="1"/>
  <c r="BS21" i="1"/>
  <c r="BY21" i="1" s="1"/>
  <c r="BQ28" i="1"/>
  <c r="BW28" i="1" s="1"/>
  <c r="BR28" i="1"/>
  <c r="BX28" i="1" s="1"/>
  <c r="BQ25" i="1"/>
  <c r="BW25" i="1" s="1"/>
  <c r="BS25" i="1"/>
  <c r="BY25" i="1" s="1"/>
  <c r="BQ17" i="1"/>
  <c r="BW17" i="1" s="1"/>
  <c r="CD288" i="1"/>
  <c r="CD597" i="1"/>
  <c r="CD517" i="1"/>
  <c r="CD626" i="1"/>
  <c r="CD1018" i="1"/>
  <c r="CD949" i="1"/>
  <c r="CD982" i="1"/>
  <c r="CD944" i="1"/>
  <c r="CD932" i="1"/>
  <c r="CD120" i="1"/>
  <c r="CD1010" i="1"/>
  <c r="CD561" i="1"/>
  <c r="CD171" i="1"/>
  <c r="CD574" i="1"/>
  <c r="CD566" i="1"/>
  <c r="BR66" i="1"/>
  <c r="BX66" i="1" s="1"/>
  <c r="CJ701" i="1"/>
  <c r="CM701" i="1" s="1"/>
  <c r="CD957" i="1"/>
  <c r="CD105" i="1"/>
  <c r="CJ567" i="1"/>
  <c r="CM567" i="1" s="1"/>
  <c r="CI988" i="1"/>
  <c r="CK988" i="1" s="1"/>
  <c r="CO988" i="1" s="1"/>
  <c r="BS28" i="1"/>
  <c r="BY28" i="1" s="1"/>
  <c r="CD773" i="1"/>
  <c r="CC412" i="1"/>
  <c r="CD412" i="1" s="1"/>
  <c r="CC376" i="1"/>
  <c r="CD376" i="1" s="1"/>
  <c r="CC392" i="1"/>
  <c r="CD392" i="1" s="1"/>
  <c r="CC440" i="1"/>
  <c r="CC504" i="1"/>
  <c r="CD504" i="1" s="1"/>
  <c r="CC400" i="1"/>
  <c r="CD400" i="1" s="1"/>
  <c r="CC464" i="1"/>
  <c r="CD464" i="1" s="1"/>
  <c r="CO476" i="1"/>
  <c r="CC476" i="1"/>
  <c r="CD476" i="1" s="1"/>
  <c r="CD471" i="1"/>
  <c r="CC913" i="1"/>
  <c r="CD913" i="1" s="1"/>
  <c r="CD382" i="1"/>
  <c r="CC386" i="1"/>
  <c r="CD386" i="1" s="1"/>
  <c r="CC414" i="1"/>
  <c r="CD414" i="1" s="1"/>
  <c r="CC502" i="1"/>
  <c r="CC764" i="1"/>
  <c r="CD764" i="1" s="1"/>
  <c r="CC772" i="1"/>
  <c r="CD832" i="1"/>
  <c r="CC836" i="1"/>
  <c r="CD836" i="1" s="1"/>
  <c r="CC420" i="1"/>
  <c r="CD420" i="1" s="1"/>
  <c r="CC742" i="1"/>
  <c r="CD742" i="1" s="1"/>
  <c r="CC774" i="1"/>
  <c r="CD774" i="1" s="1"/>
  <c r="CC806" i="1"/>
  <c r="CD806" i="1" s="1"/>
  <c r="CC838" i="1"/>
  <c r="CD838" i="1" s="1"/>
  <c r="CC870" i="1"/>
  <c r="CD870" i="1" s="1"/>
  <c r="CC365" i="1"/>
  <c r="CD365" i="1" s="1"/>
  <c r="CD369" i="1"/>
  <c r="CC373" i="1"/>
  <c r="CD373" i="1" s="1"/>
  <c r="CC377" i="1"/>
  <c r="CC381" i="1"/>
  <c r="CC385" i="1"/>
  <c r="CD393" i="1"/>
  <c r="CD397" i="1"/>
  <c r="CC409" i="1"/>
  <c r="CD409" i="1" s="1"/>
  <c r="CC413" i="1"/>
  <c r="CD413" i="1" s="1"/>
  <c r="CC417" i="1"/>
  <c r="CD417" i="1" s="1"/>
  <c r="CC421" i="1"/>
  <c r="CD421" i="1" s="1"/>
  <c r="CD425" i="1"/>
  <c r="CC441" i="1"/>
  <c r="CD441" i="1" s="1"/>
  <c r="CC449" i="1"/>
  <c r="CD449" i="1" s="1"/>
  <c r="CC457" i="1"/>
  <c r="CD457" i="1" s="1"/>
  <c r="CC461" i="1"/>
  <c r="CD461" i="1" s="1"/>
  <c r="CD465" i="1"/>
  <c r="CD473" i="1"/>
  <c r="CC477" i="1"/>
  <c r="CD477" i="1" s="1"/>
  <c r="CD481" i="1"/>
  <c r="CC485" i="1"/>
  <c r="CD485" i="1" s="1"/>
  <c r="CD489" i="1"/>
  <c r="CC497" i="1"/>
  <c r="CD501" i="1"/>
  <c r="CC505" i="1"/>
  <c r="CD505" i="1" s="1"/>
  <c r="CC715" i="1"/>
  <c r="CD715" i="1" s="1"/>
  <c r="CD719" i="1"/>
  <c r="CC727" i="1"/>
  <c r="CD727" i="1" s="1"/>
  <c r="CD731" i="1"/>
  <c r="CD735" i="1"/>
  <c r="CD739" i="1"/>
  <c r="CC751" i="1"/>
  <c r="CC755" i="1"/>
  <c r="CD755" i="1" s="1"/>
  <c r="CC759" i="1"/>
  <c r="CD759" i="1" s="1"/>
  <c r="CD763" i="1"/>
  <c r="CC767" i="1"/>
  <c r="CD767" i="1" s="1"/>
  <c r="CC771" i="1"/>
  <c r="CD783" i="1"/>
  <c r="CD787" i="1"/>
  <c r="CD791" i="1"/>
  <c r="CD795" i="1"/>
  <c r="CC807" i="1"/>
  <c r="CC815" i="1"/>
  <c r="CC819" i="1"/>
  <c r="CD819" i="1" s="1"/>
  <c r="CC823" i="1"/>
  <c r="CC831" i="1"/>
  <c r="CC835" i="1"/>
  <c r="CD835" i="1" s="1"/>
  <c r="CD843" i="1"/>
  <c r="CD867" i="1"/>
  <c r="CC871" i="1"/>
  <c r="CD871" i="1" s="1"/>
  <c r="CD875" i="1"/>
  <c r="CC879" i="1"/>
  <c r="CD879" i="1" s="1"/>
  <c r="CC883" i="1"/>
  <c r="CD883" i="1" s="1"/>
  <c r="CC887" i="1"/>
  <c r="CD887" i="1" s="1"/>
  <c r="CD891" i="1"/>
  <c r="CC895" i="1"/>
  <c r="CD895" i="1" s="1"/>
  <c r="CC899" i="1"/>
  <c r="CD899" i="1" s="1"/>
  <c r="CC378" i="1"/>
  <c r="CD378" i="1" s="1"/>
  <c r="CD410" i="1"/>
  <c r="CC442" i="1"/>
  <c r="CD442" i="1" s="1"/>
  <c r="CD450" i="1"/>
  <c r="CC454" i="1"/>
  <c r="CD454" i="1" s="1"/>
  <c r="CD490" i="1"/>
  <c r="CC498" i="1"/>
  <c r="CD498" i="1" s="1"/>
  <c r="CD744" i="1"/>
  <c r="CD752" i="1"/>
  <c r="CD756" i="1"/>
  <c r="CD872" i="1"/>
  <c r="CD876" i="1"/>
  <c r="CD880" i="1"/>
  <c r="CD861" i="1"/>
  <c r="CD912" i="1"/>
  <c r="CC436" i="1"/>
  <c r="CD436" i="1" s="1"/>
  <c r="CC500" i="1"/>
  <c r="CD500" i="1" s="1"/>
  <c r="CD390" i="1"/>
  <c r="CC418" i="1"/>
  <c r="CD418" i="1" s="1"/>
  <c r="CD458" i="1"/>
  <c r="CD824" i="1"/>
  <c r="CC828" i="1"/>
  <c r="CD828" i="1" s="1"/>
  <c r="CC892" i="1"/>
  <c r="CD892" i="1" s="1"/>
  <c r="CC900" i="1"/>
  <c r="CD900" i="1" s="1"/>
  <c r="CC925" i="1"/>
  <c r="CD925" i="1" s="1"/>
  <c r="CC456" i="1"/>
  <c r="CC396" i="1"/>
  <c r="CD396" i="1" s="1"/>
  <c r="CC484" i="1"/>
  <c r="CD484" i="1" s="1"/>
  <c r="CC726" i="1"/>
  <c r="CD726" i="1" s="1"/>
  <c r="CC758" i="1"/>
  <c r="CD758" i="1" s="1"/>
  <c r="CC790" i="1"/>
  <c r="CD790" i="1" s="1"/>
  <c r="CC822" i="1"/>
  <c r="CD822" i="1" s="1"/>
  <c r="CC854" i="1"/>
  <c r="CD854" i="1" s="1"/>
  <c r="CC886" i="1"/>
  <c r="CD886" i="1" s="1"/>
  <c r="CC902" i="1"/>
  <c r="CC364" i="1"/>
  <c r="CD364" i="1" s="1"/>
  <c r="CC380" i="1"/>
  <c r="CD380" i="1" s="1"/>
  <c r="CD366" i="1"/>
  <c r="CC398" i="1"/>
  <c r="CD398" i="1" s="1"/>
  <c r="CC438" i="1"/>
  <c r="CD438" i="1" s="1"/>
  <c r="CC478" i="1"/>
  <c r="CD478" i="1" s="1"/>
  <c r="CC482" i="1"/>
  <c r="CD482" i="1" s="1"/>
  <c r="CC732" i="1"/>
  <c r="CC736" i="1"/>
  <c r="CC792" i="1"/>
  <c r="CD792" i="1" s="1"/>
  <c r="CC856" i="1"/>
  <c r="CD856" i="1" s="1"/>
  <c r="CD864" i="1"/>
  <c r="CD868" i="1"/>
  <c r="CD893" i="1"/>
  <c r="CD897" i="1"/>
  <c r="CD901" i="1"/>
  <c r="CD905" i="1"/>
  <c r="CD909" i="1"/>
  <c r="CD917" i="1"/>
  <c r="CD368" i="1"/>
  <c r="CD384" i="1"/>
  <c r="CD388" i="1"/>
  <c r="CD404" i="1"/>
  <c r="CD408" i="1"/>
  <c r="CD424" i="1"/>
  <c r="CD432" i="1"/>
  <c r="CD468" i="1"/>
  <c r="CD472" i="1"/>
  <c r="CD746" i="1"/>
  <c r="CD750" i="1"/>
  <c r="CD754" i="1"/>
  <c r="CD766" i="1"/>
  <c r="CD770" i="1"/>
  <c r="CD786" i="1"/>
  <c r="CD810" i="1"/>
  <c r="CD814" i="1"/>
  <c r="CD818" i="1"/>
  <c r="CD834" i="1"/>
  <c r="CD842" i="1"/>
  <c r="CD850" i="1"/>
  <c r="CD882" i="1"/>
  <c r="CD890" i="1"/>
  <c r="CD894" i="1"/>
  <c r="CC141" i="1"/>
  <c r="CD141" i="1" s="1"/>
  <c r="CI250" i="1"/>
  <c r="CK250" i="1" s="1"/>
  <c r="CC139" i="1"/>
  <c r="CD139" i="1" s="1"/>
  <c r="CC146" i="1"/>
  <c r="CD146" i="1" s="1"/>
  <c r="CI210" i="1"/>
  <c r="CK210" i="1" s="1"/>
  <c r="CC134" i="1"/>
  <c r="CD134" i="1" s="1"/>
  <c r="CC136" i="1"/>
  <c r="CD136" i="1" s="1"/>
  <c r="CC137" i="1"/>
  <c r="CD137" i="1" s="1"/>
  <c r="CC147" i="1"/>
  <c r="CD147" i="1" s="1"/>
  <c r="CC144" i="1"/>
  <c r="CD144" i="1" s="1"/>
  <c r="CI217" i="1"/>
  <c r="CK217" i="1" s="1"/>
  <c r="CI290" i="1"/>
  <c r="CK290" i="1" s="1"/>
  <c r="CJ333" i="1"/>
  <c r="CM333" i="1" s="1"/>
  <c r="CJ243" i="1"/>
  <c r="CM243" i="1" s="1"/>
  <c r="CJ307" i="1"/>
  <c r="CM307" i="1" s="1"/>
  <c r="CI209" i="1"/>
  <c r="CK209" i="1" s="1"/>
  <c r="CI333" i="1"/>
  <c r="CK333" i="1" s="1"/>
  <c r="CO333" i="1" s="1"/>
  <c r="CJ295" i="1"/>
  <c r="CM295" i="1" s="1"/>
  <c r="CI243" i="1"/>
  <c r="CK243" i="1" s="1"/>
  <c r="CI307" i="1"/>
  <c r="CK307" i="1" s="1"/>
  <c r="CC132" i="1"/>
  <c r="CD132" i="1" s="1"/>
  <c r="CC140" i="1"/>
  <c r="CD140" i="1" s="1"/>
  <c r="CJ208" i="1"/>
  <c r="CM208" i="1" s="1"/>
  <c r="CJ240" i="1"/>
  <c r="CM240" i="1" s="1"/>
  <c r="CI206" i="1"/>
  <c r="CK206" i="1" s="1"/>
  <c r="CJ298" i="1"/>
  <c r="CM298" i="1" s="1"/>
  <c r="CI246" i="1"/>
  <c r="CK246" i="1" s="1"/>
  <c r="CI295" i="1"/>
  <c r="CK295" i="1" s="1"/>
  <c r="CI293" i="1"/>
  <c r="CK293" i="1" s="1"/>
  <c r="CI303" i="1"/>
  <c r="CK303" i="1" s="1"/>
  <c r="CJ216" i="1"/>
  <c r="CM216" i="1" s="1"/>
  <c r="CI294" i="1"/>
  <c r="CK294" i="1" s="1"/>
  <c r="CJ306" i="1"/>
  <c r="CM306" i="1" s="1"/>
  <c r="CJ302" i="1"/>
  <c r="CM302" i="1" s="1"/>
  <c r="CJ292" i="1"/>
  <c r="CM292" i="1" s="1"/>
  <c r="CC142" i="1"/>
  <c r="CD142" i="1" s="1"/>
  <c r="CJ304" i="1"/>
  <c r="CM304" i="1" s="1"/>
  <c r="CD143" i="1"/>
  <c r="CJ207" i="1"/>
  <c r="CM207" i="1" s="1"/>
  <c r="CJ242" i="1"/>
  <c r="CM242" i="1" s="1"/>
  <c r="CJ249" i="1"/>
  <c r="CM249" i="1" s="1"/>
  <c r="CJ334" i="1"/>
  <c r="CM334" i="1" s="1"/>
  <c r="CI244" i="1"/>
  <c r="CK244" i="1" s="1"/>
  <c r="CI308" i="1"/>
  <c r="CK308" i="1" s="1"/>
  <c r="CJ247" i="1"/>
  <c r="CM247" i="1" s="1"/>
  <c r="CJ297" i="1"/>
  <c r="CM297" i="1" s="1"/>
  <c r="CJ248" i="1"/>
  <c r="CM248" i="1" s="1"/>
  <c r="CJ296" i="1"/>
  <c r="CM296" i="1" s="1"/>
  <c r="CJ246" i="1"/>
  <c r="CM246" i="1" s="1"/>
  <c r="CI302" i="1"/>
  <c r="CK302" i="1" s="1"/>
  <c r="CO302" i="1" s="1"/>
  <c r="CJ250" i="1"/>
  <c r="CM250" i="1" s="1"/>
  <c r="CJ244" i="1"/>
  <c r="CM244" i="1" s="1"/>
  <c r="CI208" i="1"/>
  <c r="CK208" i="1" s="1"/>
  <c r="CI304" i="1"/>
  <c r="CK304" i="1" s="1"/>
  <c r="CI207" i="1"/>
  <c r="CK207" i="1" s="1"/>
  <c r="CO207" i="1" s="1"/>
  <c r="CI299" i="1"/>
  <c r="CK299" i="1" s="1"/>
  <c r="CI249" i="1"/>
  <c r="CK249" i="1" s="1"/>
  <c r="CO249" i="1" s="1"/>
  <c r="CJ293" i="1"/>
  <c r="CM293" i="1" s="1"/>
  <c r="CI218" i="1"/>
  <c r="CK218" i="1" s="1"/>
  <c r="CI248" i="1"/>
  <c r="CK248" i="1" s="1"/>
  <c r="CI296" i="1"/>
  <c r="CK296" i="1" s="1"/>
  <c r="CI220" i="1"/>
  <c r="CK220" i="1" s="1"/>
  <c r="CJ217" i="1"/>
  <c r="CM217" i="1" s="1"/>
  <c r="CJ219" i="1"/>
  <c r="CM219" i="1" s="1"/>
  <c r="CI251" i="1"/>
  <c r="CK251" i="1" s="1"/>
  <c r="CC135" i="1"/>
  <c r="CD135" i="1" s="1"/>
  <c r="CI239" i="1"/>
  <c r="CK239" i="1" s="1"/>
  <c r="CD110" i="1"/>
  <c r="CD260" i="1"/>
  <c r="CJ218" i="1"/>
  <c r="CM218" i="1" s="1"/>
  <c r="CI297" i="1"/>
  <c r="CK297" i="1" s="1"/>
  <c r="CJ215" i="1"/>
  <c r="CM215" i="1" s="1"/>
  <c r="CD267" i="1"/>
  <c r="CD190" i="1"/>
  <c r="CD335" i="1"/>
  <c r="CJ252" i="1"/>
  <c r="CM252" i="1" s="1"/>
  <c r="CJ300" i="1"/>
  <c r="CM300" i="1" s="1"/>
  <c r="CI219" i="1"/>
  <c r="CK219" i="1" s="1"/>
  <c r="CJ301" i="1"/>
  <c r="CM301" i="1" s="1"/>
  <c r="CD325" i="1"/>
  <c r="CD138" i="1"/>
  <c r="CD173" i="1"/>
  <c r="CD159" i="1"/>
  <c r="CJ239" i="1"/>
  <c r="CM239" i="1" s="1"/>
  <c r="CI242" i="1"/>
  <c r="CK242" i="1" s="1"/>
  <c r="CI306" i="1"/>
  <c r="CK306" i="1" s="1"/>
  <c r="CJ291" i="1"/>
  <c r="CM291" i="1" s="1"/>
  <c r="CJ241" i="1"/>
  <c r="CM241" i="1" s="1"/>
  <c r="CJ305" i="1"/>
  <c r="CM305" i="1" s="1"/>
  <c r="CD151" i="1"/>
  <c r="CD183" i="1"/>
  <c r="CI215" i="1"/>
  <c r="CK215" i="1" s="1"/>
  <c r="CD108" i="1"/>
  <c r="CI252" i="1"/>
  <c r="CK252" i="1" s="1"/>
  <c r="CD169" i="1"/>
  <c r="CJ210" i="1"/>
  <c r="CM210" i="1" s="1"/>
  <c r="CJ251" i="1"/>
  <c r="CM251" i="1" s="1"/>
  <c r="CJ294" i="1"/>
  <c r="CM294" i="1" s="1"/>
  <c r="CI301" i="1"/>
  <c r="CK301" i="1" s="1"/>
  <c r="CJ245" i="1"/>
  <c r="CM245" i="1" s="1"/>
  <c r="BS18" i="1"/>
  <c r="BY18" i="1" s="1"/>
  <c r="BQ18" i="1"/>
  <c r="BW18" i="1" s="1"/>
  <c r="CC133" i="1"/>
  <c r="CD133" i="1" s="1"/>
  <c r="CC145" i="1"/>
  <c r="CD145" i="1" s="1"/>
  <c r="CI240" i="1"/>
  <c r="CK240" i="1" s="1"/>
  <c r="CJ299" i="1"/>
  <c r="CM299" i="1" s="1"/>
  <c r="CD118" i="1"/>
  <c r="CI291" i="1"/>
  <c r="CK291" i="1" s="1"/>
  <c r="CJ303" i="1"/>
  <c r="CM303" i="1" s="1"/>
  <c r="CJ209" i="1"/>
  <c r="CM209" i="1" s="1"/>
  <c r="CD227" i="1"/>
  <c r="CI241" i="1"/>
  <c r="CK241" i="1" s="1"/>
  <c r="CI305" i="1"/>
  <c r="CK305" i="1" s="1"/>
  <c r="CI247" i="1"/>
  <c r="CK247" i="1" s="1"/>
  <c r="CJ206" i="1"/>
  <c r="CM206" i="1" s="1"/>
  <c r="CI298" i="1"/>
  <c r="CK298" i="1" s="1"/>
  <c r="CD152" i="1"/>
  <c r="CI216" i="1"/>
  <c r="CK216" i="1" s="1"/>
  <c r="CD150" i="1"/>
  <c r="CD259" i="1"/>
  <c r="CJ220" i="1"/>
  <c r="CM220" i="1" s="1"/>
  <c r="CI245" i="1"/>
  <c r="CK245" i="1" s="1"/>
  <c r="BR18" i="1"/>
  <c r="BX18" i="1" s="1"/>
  <c r="CC551" i="1"/>
  <c r="CC526" i="1"/>
  <c r="CD526" i="1" s="1"/>
  <c r="CC540" i="1"/>
  <c r="CC582" i="1"/>
  <c r="CD582" i="1" s="1"/>
  <c r="CC604" i="1"/>
  <c r="CD604" i="1" s="1"/>
  <c r="CC1006" i="1"/>
  <c r="CC121" i="1"/>
  <c r="CC305" i="1"/>
  <c r="CC250" i="1"/>
  <c r="CD250" i="1" s="1"/>
  <c r="CC245" i="1"/>
  <c r="CD245" i="1" s="1"/>
  <c r="CC535" i="1"/>
  <c r="CD535" i="1" s="1"/>
  <c r="CC124" i="1"/>
  <c r="CD124" i="1" s="1"/>
  <c r="CC700" i="1"/>
  <c r="CD700" i="1" s="1"/>
  <c r="CC990" i="1"/>
  <c r="CD990" i="1" s="1"/>
  <c r="CC153" i="1"/>
  <c r="CD153" i="1" s="1"/>
  <c r="CC567" i="1"/>
  <c r="CD567" i="1" s="1"/>
  <c r="CC670" i="1"/>
  <c r="CD670" i="1" s="1"/>
  <c r="CC661" i="1"/>
  <c r="CD661" i="1" s="1"/>
  <c r="CC579" i="1"/>
  <c r="CD579" i="1" s="1"/>
  <c r="CC285" i="1"/>
  <c r="CC291" i="1"/>
  <c r="CD291" i="1" s="1"/>
  <c r="CC575" i="1"/>
  <c r="CD575" i="1" s="1"/>
  <c r="CC301" i="1"/>
  <c r="CC613" i="1"/>
  <c r="CD613" i="1" s="1"/>
  <c r="CC115" i="1"/>
  <c r="CD115" i="1" s="1"/>
  <c r="CC293" i="1"/>
  <c r="CC590" i="1"/>
  <c r="CD590" i="1" s="1"/>
  <c r="CC302" i="1"/>
  <c r="CD302" i="1" s="1"/>
  <c r="CC680" i="1"/>
  <c r="CD680" i="1" s="1"/>
  <c r="CC709" i="1"/>
  <c r="CD709" i="1" s="1"/>
  <c r="CC662" i="1"/>
  <c r="CD662" i="1" s="1"/>
  <c r="CC665" i="1"/>
  <c r="CD665" i="1" s="1"/>
  <c r="CC1002" i="1"/>
  <c r="CD1002" i="1" s="1"/>
  <c r="CJ141" i="1"/>
  <c r="CM141" i="1" s="1"/>
  <c r="CC253" i="1"/>
  <c r="CC711" i="1"/>
  <c r="CD711" i="1" s="1"/>
  <c r="CC104" i="1"/>
  <c r="CC226" i="1"/>
  <c r="CD226" i="1" s="1"/>
  <c r="CC550" i="1"/>
  <c r="CD550" i="1" s="1"/>
  <c r="CI141" i="1"/>
  <c r="CK141" i="1" s="1"/>
  <c r="CO141" i="1" s="1"/>
  <c r="CC337" i="1"/>
  <c r="CD337" i="1" s="1"/>
  <c r="CC653" i="1"/>
  <c r="CC1007" i="1"/>
  <c r="CD1007" i="1" s="1"/>
  <c r="CC235" i="1"/>
  <c r="CD235" i="1" s="1"/>
  <c r="CC591" i="1"/>
  <c r="CC983" i="1"/>
  <c r="CC989" i="1"/>
  <c r="CD989" i="1" s="1"/>
  <c r="CC206" i="1"/>
  <c r="CD206" i="1" s="1"/>
  <c r="CC706" i="1"/>
  <c r="CD706" i="1" s="1"/>
  <c r="CC964" i="1"/>
  <c r="CD964" i="1" s="1"/>
  <c r="CC239" i="1"/>
  <c r="CC263" i="1"/>
  <c r="CC971" i="1"/>
  <c r="CC920" i="1"/>
  <c r="CC333" i="1"/>
  <c r="CC637" i="1"/>
  <c r="CC643" i="1"/>
  <c r="CD643" i="1" s="1"/>
  <c r="CC266" i="1"/>
  <c r="CD266" i="1" s="1"/>
  <c r="CC546" i="1"/>
  <c r="CD546" i="1" s="1"/>
  <c r="CC650" i="1"/>
  <c r="CD650" i="1" s="1"/>
  <c r="CC1016" i="1"/>
  <c r="CD1016" i="1" s="1"/>
  <c r="CJ226" i="1"/>
  <c r="CM226" i="1" s="1"/>
  <c r="CI693" i="1"/>
  <c r="CK693" i="1" s="1"/>
  <c r="CI535" i="1"/>
  <c r="CK535" i="1" s="1"/>
  <c r="CC237" i="1"/>
  <c r="CD237" i="1" s="1"/>
  <c r="CC261" i="1"/>
  <c r="CC277" i="1"/>
  <c r="CC605" i="1"/>
  <c r="CD605" i="1" s="1"/>
  <c r="CC610" i="1"/>
  <c r="CD610" i="1" s="1"/>
  <c r="CC624" i="1"/>
  <c r="CD624" i="1" s="1"/>
  <c r="CC1000" i="1"/>
  <c r="CD1000" i="1" s="1"/>
  <c r="CC243" i="1"/>
  <c r="CC603" i="1"/>
  <c r="CD603" i="1" s="1"/>
  <c r="CC186" i="1"/>
  <c r="CC123" i="1"/>
  <c r="CD123" i="1" s="1"/>
  <c r="CC129" i="1"/>
  <c r="CD129" i="1" s="1"/>
  <c r="CC161" i="1"/>
  <c r="CD161" i="1" s="1"/>
  <c r="CC299" i="1"/>
  <c r="CD299" i="1" s="1"/>
  <c r="CC309" i="1"/>
  <c r="CD309" i="1" s="1"/>
  <c r="CC673" i="1"/>
  <c r="CD673" i="1" s="1"/>
  <c r="CC208" i="1"/>
  <c r="CD208" i="1" s="1"/>
  <c r="CC304" i="1"/>
  <c r="CD304" i="1" s="1"/>
  <c r="CC646" i="1"/>
  <c r="CC664" i="1"/>
  <c r="CD664" i="1" s="1"/>
  <c r="CJ137" i="1"/>
  <c r="CM137" i="1" s="1"/>
  <c r="CC219" i="1"/>
  <c r="CC247" i="1"/>
  <c r="CC157" i="1"/>
  <c r="CC547" i="1"/>
  <c r="CC669" i="1"/>
  <c r="CD669" i="1" s="1"/>
  <c r="CC919" i="1"/>
  <c r="CC953" i="1"/>
  <c r="CD953" i="1" s="1"/>
  <c r="CC973" i="1"/>
  <c r="CD973" i="1" s="1"/>
  <c r="CC188" i="1"/>
  <c r="CC192" i="1"/>
  <c r="CD192" i="1" s="1"/>
  <c r="CC678" i="1"/>
  <c r="CD678" i="1" s="1"/>
  <c r="CI127" i="1"/>
  <c r="CK127" i="1" s="1"/>
  <c r="CI953" i="1"/>
  <c r="CK953" i="1" s="1"/>
  <c r="CI137" i="1"/>
  <c r="CK137" i="1" s="1"/>
  <c r="CO137" i="1" s="1"/>
  <c r="CJ139" i="1"/>
  <c r="CM139" i="1" s="1"/>
  <c r="CI138" i="1"/>
  <c r="CK138" i="1" s="1"/>
  <c r="CO138" i="1" s="1"/>
  <c r="CC1021" i="1"/>
  <c r="CD1021" i="1" s="1"/>
  <c r="CC959" i="1"/>
  <c r="CC313" i="1"/>
  <c r="CD313" i="1" s="1"/>
  <c r="CI143" i="1"/>
  <c r="CK143" i="1" s="1"/>
  <c r="CO143" i="1" s="1"/>
  <c r="CC608" i="1"/>
  <c r="CD608" i="1" s="1"/>
  <c r="CC196" i="1"/>
  <c r="CC212" i="1"/>
  <c r="CD212" i="1" s="1"/>
  <c r="CC583" i="1"/>
  <c r="CD583" i="1" s="1"/>
  <c r="CC994" i="1"/>
  <c r="CD994" i="1" s="1"/>
  <c r="CC704" i="1"/>
  <c r="CD704" i="1" s="1"/>
  <c r="CJ138" i="1"/>
  <c r="CM138" i="1" s="1"/>
  <c r="CJ114" i="1"/>
  <c r="CM114" i="1" s="1"/>
  <c r="CC114" i="1"/>
  <c r="CJ562" i="1"/>
  <c r="CM562" i="1" s="1"/>
  <c r="CC562" i="1"/>
  <c r="CD562" i="1" s="1"/>
  <c r="CC580" i="1"/>
  <c r="CD580" i="1" s="1"/>
  <c r="CI692" i="1"/>
  <c r="CK692" i="1" s="1"/>
  <c r="CC692" i="1"/>
  <c r="CD692" i="1" s="1"/>
  <c r="CJ621" i="1"/>
  <c r="CM621" i="1" s="1"/>
  <c r="CC621" i="1"/>
  <c r="CI977" i="1"/>
  <c r="CK977" i="1" s="1"/>
  <c r="CC977" i="1"/>
  <c r="CD977" i="1" s="1"/>
  <c r="CJ977" i="1"/>
  <c r="CM977" i="1" s="1"/>
  <c r="CC993" i="1"/>
  <c r="CD993" i="1" s="1"/>
  <c r="CC334" i="1"/>
  <c r="CJ954" i="1"/>
  <c r="CM954" i="1" s="1"/>
  <c r="CC999" i="1"/>
  <c r="CD999" i="1" s="1"/>
  <c r="CC647" i="1"/>
  <c r="CD647" i="1" s="1"/>
  <c r="CI1009" i="1"/>
  <c r="CK1009" i="1" s="1"/>
  <c r="CC1009" i="1"/>
  <c r="CD1009" i="1" s="1"/>
  <c r="CJ1009" i="1"/>
  <c r="CM1009" i="1" s="1"/>
  <c r="CC164" i="1"/>
  <c r="CC945" i="1"/>
  <c r="CC640" i="1"/>
  <c r="CD640" i="1" s="1"/>
  <c r="CC131" i="1"/>
  <c r="CD131" i="1" s="1"/>
  <c r="CC565" i="1"/>
  <c r="CD565" i="1" s="1"/>
  <c r="CC595" i="1"/>
  <c r="CD595" i="1" s="1"/>
  <c r="CC214" i="1"/>
  <c r="CD214" i="1" s="1"/>
  <c r="CC592" i="1"/>
  <c r="CC694" i="1"/>
  <c r="CC710" i="1"/>
  <c r="CD710" i="1" s="1"/>
  <c r="CC954" i="1"/>
  <c r="CC960" i="1"/>
  <c r="CD960" i="1" s="1"/>
  <c r="CC980" i="1"/>
  <c r="CI142" i="1"/>
  <c r="CK142" i="1" s="1"/>
  <c r="CO142" i="1" s="1"/>
  <c r="CJ595" i="1"/>
  <c r="CM595" i="1" s="1"/>
  <c r="CJ147" i="1"/>
  <c r="CM147" i="1" s="1"/>
  <c r="CC290" i="1"/>
  <c r="CD290" i="1" s="1"/>
  <c r="CJ987" i="1"/>
  <c r="CM987" i="1" s="1"/>
  <c r="CC987" i="1"/>
  <c r="CD987" i="1" s="1"/>
  <c r="CC663" i="1"/>
  <c r="CD663" i="1" s="1"/>
  <c r="CJ187" i="1"/>
  <c r="CM187" i="1" s="1"/>
  <c r="CC187" i="1"/>
  <c r="CJ637" i="1"/>
  <c r="CM637" i="1" s="1"/>
  <c r="CJ186" i="1"/>
  <c r="CM186" i="1" s="1"/>
  <c r="CC531" i="1"/>
  <c r="CD531" i="1" s="1"/>
  <c r="CC573" i="1"/>
  <c r="CD573" i="1" s="1"/>
  <c r="CC589" i="1"/>
  <c r="CD589" i="1" s="1"/>
  <c r="CC666" i="1"/>
  <c r="CD666" i="1" s="1"/>
  <c r="CC682" i="1"/>
  <c r="CD682" i="1" s="1"/>
  <c r="CJ253" i="1"/>
  <c r="CM253" i="1" s="1"/>
  <c r="CC587" i="1"/>
  <c r="CD587" i="1" s="1"/>
  <c r="CC699" i="1"/>
  <c r="CD699" i="1" s="1"/>
  <c r="CC324" i="1"/>
  <c r="CD324" i="1" s="1"/>
  <c r="CC532" i="1"/>
  <c r="CC570" i="1"/>
  <c r="CD570" i="1" s="1"/>
  <c r="CI144" i="1"/>
  <c r="CK144" i="1" s="1"/>
  <c r="CO144" i="1" s="1"/>
  <c r="CI140" i="1"/>
  <c r="CK140" i="1" s="1"/>
  <c r="CO140" i="1" s="1"/>
  <c r="CJ146" i="1"/>
  <c r="CM146" i="1" s="1"/>
  <c r="CC117" i="1"/>
  <c r="CD117" i="1" s="1"/>
  <c r="CC127" i="1"/>
  <c r="CD127" i="1" s="1"/>
  <c r="CC191" i="1"/>
  <c r="CD191" i="1" s="1"/>
  <c r="CC287" i="1"/>
  <c r="CD287" i="1" s="1"/>
  <c r="CC297" i="1"/>
  <c r="CC549" i="1"/>
  <c r="CD549" i="1" s="1"/>
  <c r="CC553" i="1"/>
  <c r="CD553" i="1" s="1"/>
  <c r="CC569" i="1"/>
  <c r="CD569" i="1" s="1"/>
  <c r="CC671" i="1"/>
  <c r="CD671" i="1" s="1"/>
  <c r="CC1023" i="1"/>
  <c r="CD1023" i="1" s="1"/>
  <c r="CC116" i="1"/>
  <c r="CD116" i="1" s="1"/>
  <c r="CC228" i="1"/>
  <c r="CD228" i="1" s="1"/>
  <c r="CC258" i="1"/>
  <c r="CD258" i="1" s="1"/>
  <c r="CC262" i="1"/>
  <c r="CC528" i="1"/>
  <c r="CC548" i="1"/>
  <c r="CD548" i="1" s="1"/>
  <c r="CC714" i="1"/>
  <c r="CD714" i="1" s="1"/>
  <c r="CJ132" i="1"/>
  <c r="CM132" i="1" s="1"/>
  <c r="CI324" i="1"/>
  <c r="CK324" i="1" s="1"/>
  <c r="CJ145" i="1"/>
  <c r="CM145" i="1" s="1"/>
  <c r="CI133" i="1"/>
  <c r="CK133" i="1" s="1"/>
  <c r="CO133" i="1" s="1"/>
  <c r="CI139" i="1"/>
  <c r="CK139" i="1" s="1"/>
  <c r="CO139" i="1" s="1"/>
  <c r="CI146" i="1"/>
  <c r="CK146" i="1" s="1"/>
  <c r="CO146" i="1" s="1"/>
  <c r="CC207" i="1"/>
  <c r="CC321" i="1"/>
  <c r="CD321" i="1" s="1"/>
  <c r="CC991" i="1"/>
  <c r="CD991" i="1" s="1"/>
  <c r="CC184" i="1"/>
  <c r="CD184" i="1" s="1"/>
  <c r="CC586" i="1"/>
  <c r="CD586" i="1" s="1"/>
  <c r="CC620" i="1"/>
  <c r="CC968" i="1"/>
  <c r="CD968" i="1" s="1"/>
  <c r="CJ133" i="1"/>
  <c r="CM133" i="1" s="1"/>
  <c r="CC205" i="1"/>
  <c r="CD205" i="1" s="1"/>
  <c r="CC323" i="1"/>
  <c r="CD323" i="1" s="1"/>
  <c r="CC585" i="1"/>
  <c r="CD585" i="1" s="1"/>
  <c r="CC697" i="1"/>
  <c r="CD697" i="1" s="1"/>
  <c r="CC713" i="1"/>
  <c r="CD713" i="1" s="1"/>
  <c r="CC154" i="1"/>
  <c r="CD154" i="1" s="1"/>
  <c r="CC218" i="1"/>
  <c r="CD218" i="1" s="1"/>
  <c r="CC242" i="1"/>
  <c r="CD242" i="1" s="1"/>
  <c r="CC282" i="1"/>
  <c r="CC568" i="1"/>
  <c r="CC948" i="1"/>
  <c r="CD948" i="1" s="1"/>
  <c r="CC984" i="1"/>
  <c r="CJ144" i="1"/>
  <c r="CM144" i="1" s="1"/>
  <c r="CJ143" i="1"/>
  <c r="CM143" i="1" s="1"/>
  <c r="CI145" i="1"/>
  <c r="CK145" i="1" s="1"/>
  <c r="CO145" i="1" s="1"/>
  <c r="CJ140" i="1"/>
  <c r="CM140" i="1" s="1"/>
  <c r="CC295" i="1"/>
  <c r="CD295" i="1" s="1"/>
  <c r="CC979" i="1"/>
  <c r="CC316" i="1"/>
  <c r="CD316" i="1" s="1"/>
  <c r="CC576" i="1"/>
  <c r="CD576" i="1" s="1"/>
  <c r="CC600" i="1"/>
  <c r="CJ134" i="1"/>
  <c r="CM134" i="1" s="1"/>
  <c r="CI136" i="1"/>
  <c r="CK136" i="1" s="1"/>
  <c r="CO136" i="1" s="1"/>
  <c r="CI532" i="1"/>
  <c r="CK532" i="1" s="1"/>
  <c r="CC201" i="1"/>
  <c r="CD201" i="1" s="1"/>
  <c r="CC555" i="1"/>
  <c r="CC931" i="1"/>
  <c r="CC210" i="1"/>
  <c r="CD210" i="1" s="1"/>
  <c r="CC211" i="1"/>
  <c r="CD211" i="1" s="1"/>
  <c r="CC217" i="1"/>
  <c r="CD217" i="1" s="1"/>
  <c r="CC225" i="1"/>
  <c r="CD225" i="1" s="1"/>
  <c r="CC339" i="1"/>
  <c r="CD339" i="1" s="1"/>
  <c r="CC667" i="1"/>
  <c r="CD667" i="1" s="1"/>
  <c r="CC681" i="1"/>
  <c r="CD681" i="1" s="1"/>
  <c r="CC703" i="1"/>
  <c r="CC1005" i="1"/>
  <c r="CC174" i="1"/>
  <c r="CD174" i="1" s="1"/>
  <c r="CC330" i="1"/>
  <c r="CD330" i="1" s="1"/>
  <c r="CC596" i="1"/>
  <c r="CD596" i="1" s="1"/>
  <c r="CC616" i="1"/>
  <c r="CD616" i="1" s="1"/>
  <c r="CC940" i="1"/>
  <c r="CD940" i="1" s="1"/>
  <c r="CI592" i="1"/>
  <c r="CK592" i="1" s="1"/>
  <c r="CJ645" i="1"/>
  <c r="CM645" i="1" s="1"/>
  <c r="CI132" i="1"/>
  <c r="CK132" i="1" s="1"/>
  <c r="CO132" i="1" s="1"/>
  <c r="CI134" i="1"/>
  <c r="CK134" i="1" s="1"/>
  <c r="CO134" i="1" s="1"/>
  <c r="CJ649" i="1"/>
  <c r="CM649" i="1" s="1"/>
  <c r="CI174" i="1"/>
  <c r="CK174" i="1" s="1"/>
  <c r="CJ261" i="1"/>
  <c r="CM261" i="1" s="1"/>
  <c r="CJ135" i="1"/>
  <c r="CM135" i="1" s="1"/>
  <c r="CI600" i="1"/>
  <c r="CK600" i="1" s="1"/>
  <c r="CJ959" i="1"/>
  <c r="CM959" i="1" s="1"/>
  <c r="CC203" i="1"/>
  <c r="CD203" i="1" s="1"/>
  <c r="CC249" i="1"/>
  <c r="CD249" i="1" s="1"/>
  <c r="CC269" i="1"/>
  <c r="CC327" i="1"/>
  <c r="CD327" i="1" s="1"/>
  <c r="CC677" i="1"/>
  <c r="CD677" i="1" s="1"/>
  <c r="CC967" i="1"/>
  <c r="CC216" i="1"/>
  <c r="CD216" i="1" s="1"/>
  <c r="CC238" i="1"/>
  <c r="CD238" i="1" s="1"/>
  <c r="CC306" i="1"/>
  <c r="CD306" i="1" s="1"/>
  <c r="CC612" i="1"/>
  <c r="CD612" i="1" s="1"/>
  <c r="CC648" i="1"/>
  <c r="CD648" i="1" s="1"/>
  <c r="CC998" i="1"/>
  <c r="CD998" i="1" s="1"/>
  <c r="CC1022" i="1"/>
  <c r="CD1022" i="1" s="1"/>
  <c r="CJ285" i="1"/>
  <c r="CM285" i="1" s="1"/>
  <c r="CJ225" i="1"/>
  <c r="CM225" i="1" s="1"/>
  <c r="CJ115" i="1"/>
  <c r="CM115" i="1" s="1"/>
  <c r="CJ136" i="1"/>
  <c r="CM136" i="1" s="1"/>
  <c r="CI135" i="1"/>
  <c r="CK135" i="1" s="1"/>
  <c r="CO135" i="1" s="1"/>
  <c r="CI323" i="1"/>
  <c r="CK323" i="1" s="1"/>
  <c r="CJ1004" i="1"/>
  <c r="CM1004" i="1" s="1"/>
  <c r="CC685" i="1"/>
  <c r="CC921" i="1"/>
  <c r="CD921" i="1" s="1"/>
  <c r="CC997" i="1"/>
  <c r="CD997" i="1" s="1"/>
  <c r="CC1019" i="1"/>
  <c r="CD1019" i="1" s="1"/>
  <c r="CC234" i="1"/>
  <c r="CD234" i="1" s="1"/>
  <c r="CC244" i="1"/>
  <c r="CD244" i="1" s="1"/>
  <c r="CC322" i="1"/>
  <c r="CD322" i="1" s="1"/>
  <c r="CC326" i="1"/>
  <c r="CD326" i="1" s="1"/>
  <c r="CC578" i="1"/>
  <c r="CD578" i="1" s="1"/>
  <c r="CC698" i="1"/>
  <c r="CD698" i="1" s="1"/>
  <c r="CC702" i="1"/>
  <c r="CC950" i="1"/>
  <c r="CC992" i="1"/>
  <c r="CD992" i="1" s="1"/>
  <c r="CJ531" i="1"/>
  <c r="CM531" i="1" s="1"/>
  <c r="CJ983" i="1"/>
  <c r="CM983" i="1" s="1"/>
  <c r="CJ330" i="1"/>
  <c r="CM330" i="1" s="1"/>
  <c r="CC281" i="1"/>
  <c r="CC289" i="1"/>
  <c r="CC125" i="1"/>
  <c r="CD125" i="1" s="1"/>
  <c r="CC195" i="1"/>
  <c r="CD195" i="1" s="1"/>
  <c r="CC209" i="1"/>
  <c r="CD209" i="1" s="1"/>
  <c r="CC162" i="1"/>
  <c r="CD162" i="1" s="1"/>
  <c r="CC536" i="1"/>
  <c r="CC544" i="1"/>
  <c r="CD544" i="1" s="1"/>
  <c r="CC552" i="1"/>
  <c r="CD552" i="1" s="1"/>
  <c r="CC618" i="1"/>
  <c r="CD618" i="1" s="1"/>
  <c r="CC1020" i="1"/>
  <c r="CD1020" i="1" s="1"/>
  <c r="CJ981" i="1"/>
  <c r="CM981" i="1" s="1"/>
  <c r="CI536" i="1"/>
  <c r="CK536" i="1" s="1"/>
  <c r="CI624" i="1"/>
  <c r="CK624" i="1" s="1"/>
  <c r="CI228" i="1"/>
  <c r="CK228" i="1" s="1"/>
  <c r="CJ161" i="1"/>
  <c r="CM161" i="1" s="1"/>
  <c r="CJ283" i="1"/>
  <c r="CM283" i="1" s="1"/>
  <c r="CI318" i="1"/>
  <c r="CK318" i="1" s="1"/>
  <c r="CJ126" i="1"/>
  <c r="CM126" i="1" s="1"/>
  <c r="CI524" i="1"/>
  <c r="CK524" i="1" s="1"/>
  <c r="CI605" i="1"/>
  <c r="CK605" i="1" s="1"/>
  <c r="CI685" i="1"/>
  <c r="CK685" i="1" s="1"/>
  <c r="CJ698" i="1"/>
  <c r="CM698" i="1" s="1"/>
  <c r="CI235" i="1"/>
  <c r="CK235" i="1" s="1"/>
  <c r="CJ122" i="1"/>
  <c r="CM122" i="1" s="1"/>
  <c r="CC701" i="1"/>
  <c r="CD701" i="1" s="1"/>
  <c r="CC1003" i="1"/>
  <c r="CD1003" i="1" s="1"/>
  <c r="CC122" i="1"/>
  <c r="CC204" i="1"/>
  <c r="CC220" i="1"/>
  <c r="CD220" i="1" s="1"/>
  <c r="CC314" i="1"/>
  <c r="CD314" i="1" s="1"/>
  <c r="CC332" i="1"/>
  <c r="CD332" i="1" s="1"/>
  <c r="CC331" i="1"/>
  <c r="CD331" i="1" s="1"/>
  <c r="CC577" i="1"/>
  <c r="CD577" i="1" s="1"/>
  <c r="CC581" i="1"/>
  <c r="CD581" i="1" s="1"/>
  <c r="CC707" i="1"/>
  <c r="CD707" i="1" s="1"/>
  <c r="CC923" i="1"/>
  <c r="CD923" i="1" s="1"/>
  <c r="CC939" i="1"/>
  <c r="CD939" i="1" s="1"/>
  <c r="CC246" i="1"/>
  <c r="CD246" i="1" s="1"/>
  <c r="CC294" i="1"/>
  <c r="CD294" i="1" s="1"/>
  <c r="CC310" i="1"/>
  <c r="CD310" i="1" s="1"/>
  <c r="CC584" i="1"/>
  <c r="CD584" i="1" s="1"/>
  <c r="CC708" i="1"/>
  <c r="CD708" i="1" s="1"/>
  <c r="CC966" i="1"/>
  <c r="CD966" i="1" s="1"/>
  <c r="CJ129" i="1"/>
  <c r="CM129" i="1" s="1"/>
  <c r="CJ195" i="1"/>
  <c r="CM195" i="1" s="1"/>
  <c r="CI1005" i="1"/>
  <c r="CK1005" i="1" s="1"/>
  <c r="CI234" i="1"/>
  <c r="CK234" i="1" s="1"/>
  <c r="CI573" i="1"/>
  <c r="CK573" i="1" s="1"/>
  <c r="CJ653" i="1"/>
  <c r="CM653" i="1" s="1"/>
  <c r="CJ650" i="1"/>
  <c r="CM650" i="1" s="1"/>
  <c r="CI945" i="1"/>
  <c r="CK945" i="1" s="1"/>
  <c r="CI519" i="1"/>
  <c r="CK519" i="1" s="1"/>
  <c r="CI986" i="1"/>
  <c r="CK986" i="1" s="1"/>
  <c r="CJ986" i="1"/>
  <c r="CM986" i="1" s="1"/>
  <c r="CC986" i="1"/>
  <c r="CD986" i="1" s="1"/>
  <c r="CJ163" i="1"/>
  <c r="CM163" i="1" s="1"/>
  <c r="CJ254" i="1"/>
  <c r="CM254" i="1" s="1"/>
  <c r="CI254" i="1"/>
  <c r="CK254" i="1" s="1"/>
  <c r="CJ541" i="1"/>
  <c r="CM541" i="1" s="1"/>
  <c r="CI541" i="1"/>
  <c r="CK541" i="1" s="1"/>
  <c r="CJ628" i="1"/>
  <c r="CM628" i="1" s="1"/>
  <c r="CI628" i="1"/>
  <c r="CK628" i="1" s="1"/>
  <c r="CC628" i="1"/>
  <c r="CI633" i="1"/>
  <c r="CK633" i="1" s="1"/>
  <c r="CJ633" i="1"/>
  <c r="CM633" i="1" s="1"/>
  <c r="CI158" i="1"/>
  <c r="CK158" i="1" s="1"/>
  <c r="CJ158" i="1"/>
  <c r="CM158" i="1" s="1"/>
  <c r="CI630" i="1"/>
  <c r="CK630" i="1" s="1"/>
  <c r="CJ630" i="1"/>
  <c r="CM630" i="1" s="1"/>
  <c r="CI918" i="1"/>
  <c r="CK918" i="1" s="1"/>
  <c r="CJ918" i="1"/>
  <c r="CM918" i="1" s="1"/>
  <c r="CC918" i="1"/>
  <c r="CI233" i="1"/>
  <c r="CK233" i="1" s="1"/>
  <c r="CJ233" i="1"/>
  <c r="CM233" i="1" s="1"/>
  <c r="CI652" i="1"/>
  <c r="CK652" i="1" s="1"/>
  <c r="CJ652" i="1"/>
  <c r="CM652" i="1" s="1"/>
  <c r="CC652" i="1"/>
  <c r="CC668" i="1"/>
  <c r="CD668" i="1" s="1"/>
  <c r="CC149" i="1"/>
  <c r="CD149" i="1" s="1"/>
  <c r="CC175" i="1"/>
  <c r="CD175" i="1" s="1"/>
  <c r="CC257" i="1"/>
  <c r="CD257" i="1" s="1"/>
  <c r="CC265" i="1"/>
  <c r="CD265" i="1" s="1"/>
  <c r="CC307" i="1"/>
  <c r="CD307" i="1" s="1"/>
  <c r="CC615" i="1"/>
  <c r="CD615" i="1" s="1"/>
  <c r="CC679" i="1"/>
  <c r="CD679" i="1" s="1"/>
  <c r="CC254" i="1"/>
  <c r="CC298" i="1"/>
  <c r="CD298" i="1" s="1"/>
  <c r="CC614" i="1"/>
  <c r="CD614" i="1" s="1"/>
  <c r="CC676" i="1"/>
  <c r="CD676" i="1" s="1"/>
  <c r="CC684" i="1"/>
  <c r="CD684" i="1" s="1"/>
  <c r="CC712" i="1"/>
  <c r="CD712" i="1" s="1"/>
  <c r="CI521" i="1"/>
  <c r="CK521" i="1" s="1"/>
  <c r="CJ521" i="1"/>
  <c r="CM521" i="1" s="1"/>
  <c r="CI564" i="1"/>
  <c r="CK564" i="1" s="1"/>
  <c r="CC564" i="1"/>
  <c r="CC674" i="1"/>
  <c r="CD674" i="1" s="1"/>
  <c r="CJ518" i="1"/>
  <c r="CM518" i="1" s="1"/>
  <c r="CC518" i="1"/>
  <c r="CD518" i="1" s="1"/>
  <c r="CI276" i="1"/>
  <c r="CK276" i="1" s="1"/>
  <c r="CC292" i="1"/>
  <c r="CD292" i="1" s="1"/>
  <c r="CC308" i="1"/>
  <c r="CD308" i="1" s="1"/>
  <c r="CI97" i="1"/>
  <c r="CK97" i="1" s="1"/>
  <c r="CI193" i="1"/>
  <c r="CK193" i="1" s="1"/>
  <c r="CI105" i="1"/>
  <c r="CK105" i="1" s="1"/>
  <c r="CJ105" i="1"/>
  <c r="CM105" i="1" s="1"/>
  <c r="CI169" i="1"/>
  <c r="CK169" i="1" s="1"/>
  <c r="CJ169" i="1"/>
  <c r="CM169" i="1" s="1"/>
  <c r="CI572" i="1"/>
  <c r="CK572" i="1" s="1"/>
  <c r="CJ572" i="1"/>
  <c r="CM572" i="1" s="1"/>
  <c r="CC572" i="1"/>
  <c r="CC588" i="1"/>
  <c r="CD588" i="1" s="1"/>
  <c r="CC241" i="1"/>
  <c r="CD241" i="1" s="1"/>
  <c r="CC935" i="1"/>
  <c r="CC100" i="1"/>
  <c r="CC974" i="1"/>
  <c r="CI943" i="1"/>
  <c r="CK943" i="1" s="1"/>
  <c r="CJ943" i="1"/>
  <c r="CM943" i="1" s="1"/>
  <c r="CI1013" i="1"/>
  <c r="CK1013" i="1" s="1"/>
  <c r="CJ1013" i="1"/>
  <c r="CM1013" i="1" s="1"/>
  <c r="CI275" i="1"/>
  <c r="CK275" i="1" s="1"/>
  <c r="CJ275" i="1"/>
  <c r="CM275" i="1" s="1"/>
  <c r="CI527" i="1"/>
  <c r="CK527" i="1" s="1"/>
  <c r="CJ527" i="1"/>
  <c r="CM527" i="1" s="1"/>
  <c r="CI559" i="1"/>
  <c r="CK559" i="1" s="1"/>
  <c r="CJ559" i="1"/>
  <c r="CM559" i="1" s="1"/>
  <c r="CJ520" i="1"/>
  <c r="CM520" i="1" s="1"/>
  <c r="CI520" i="1"/>
  <c r="CK520" i="1" s="1"/>
  <c r="CJ644" i="1"/>
  <c r="CM644" i="1" s="1"/>
  <c r="CC644" i="1"/>
  <c r="CI644" i="1"/>
  <c r="CK644" i="1" s="1"/>
  <c r="CC660" i="1"/>
  <c r="CD660" i="1" s="1"/>
  <c r="CI601" i="1"/>
  <c r="CK601" i="1" s="1"/>
  <c r="CJ601" i="1"/>
  <c r="CM601" i="1" s="1"/>
  <c r="CI522" i="1"/>
  <c r="CK522" i="1" s="1"/>
  <c r="CJ522" i="1"/>
  <c r="CM522" i="1" s="1"/>
  <c r="CC522" i="1"/>
  <c r="CD522" i="1" s="1"/>
  <c r="CI598" i="1"/>
  <c r="CK598" i="1" s="1"/>
  <c r="CJ598" i="1"/>
  <c r="CM598" i="1" s="1"/>
  <c r="CI934" i="1"/>
  <c r="CK934" i="1" s="1"/>
  <c r="CJ934" i="1"/>
  <c r="CM934" i="1" s="1"/>
  <c r="CJ599" i="1"/>
  <c r="CM599" i="1" s="1"/>
  <c r="CJ534" i="1"/>
  <c r="CM534" i="1" s="1"/>
  <c r="CC534" i="1"/>
  <c r="CD534" i="1" s="1"/>
  <c r="CI168" i="1"/>
  <c r="CK168" i="1" s="1"/>
  <c r="CI274" i="1"/>
  <c r="CK274" i="1" s="1"/>
  <c r="CI632" i="1"/>
  <c r="CK632" i="1" s="1"/>
  <c r="CC632" i="1"/>
  <c r="CD632" i="1" s="1"/>
  <c r="CI286" i="1"/>
  <c r="CK286" i="1" s="1"/>
  <c r="CJ286" i="1"/>
  <c r="CM286" i="1" s="1"/>
  <c r="CI636" i="1"/>
  <c r="CK636" i="1" s="1"/>
  <c r="CC636" i="1"/>
  <c r="CC155" i="1"/>
  <c r="CD155" i="1" s="1"/>
  <c r="CC163" i="1"/>
  <c r="CD163" i="1" s="1"/>
  <c r="CC541" i="1"/>
  <c r="CC599" i="1"/>
  <c r="CC607" i="1"/>
  <c r="CD607" i="1" s="1"/>
  <c r="CC617" i="1"/>
  <c r="CD617" i="1" s="1"/>
  <c r="CC1001" i="1"/>
  <c r="CD1001" i="1" s="1"/>
  <c r="CC148" i="1"/>
  <c r="CD148" i="1" s="1"/>
  <c r="CC180" i="1"/>
  <c r="CC286" i="1"/>
  <c r="CD286" i="1" s="1"/>
  <c r="CC934" i="1"/>
  <c r="CC970" i="1"/>
  <c r="CD970" i="1" s="1"/>
  <c r="CI259" i="1"/>
  <c r="CK259" i="1" s="1"/>
  <c r="CJ259" i="1"/>
  <c r="CM259" i="1" s="1"/>
  <c r="CI222" i="1"/>
  <c r="CK222" i="1" s="1"/>
  <c r="CC222" i="1"/>
  <c r="CJ634" i="1"/>
  <c r="CM634" i="1" s="1"/>
  <c r="CJ922" i="1"/>
  <c r="CM922" i="1" s="1"/>
  <c r="CC922" i="1"/>
  <c r="CD922" i="1" s="1"/>
  <c r="CI556" i="1"/>
  <c r="CK556" i="1" s="1"/>
  <c r="CJ284" i="1"/>
  <c r="CM284" i="1" s="1"/>
  <c r="CC284" i="1"/>
  <c r="CC300" i="1"/>
  <c r="CD300" i="1" s="1"/>
  <c r="CI185" i="1"/>
  <c r="CK185" i="1" s="1"/>
  <c r="CJ185" i="1"/>
  <c r="CM185" i="1" s="1"/>
  <c r="CJ107" i="1"/>
  <c r="CM107" i="1" s="1"/>
  <c r="CJ155" i="1"/>
  <c r="CM155" i="1" s="1"/>
  <c r="CI265" i="1"/>
  <c r="CK265" i="1" s="1"/>
  <c r="CJ530" i="1"/>
  <c r="CM530" i="1" s="1"/>
  <c r="CC530" i="1"/>
  <c r="CD530" i="1" s="1"/>
  <c r="CD338" i="1"/>
  <c r="CD538" i="1"/>
  <c r="CI921" i="1"/>
  <c r="CK921" i="1" s="1"/>
  <c r="CI981" i="1"/>
  <c r="CK981" i="1" s="1"/>
  <c r="CI111" i="1"/>
  <c r="CK111" i="1" s="1"/>
  <c r="CI688" i="1"/>
  <c r="CK688" i="1" s="1"/>
  <c r="CI542" i="1"/>
  <c r="CK542" i="1" s="1"/>
  <c r="CJ542" i="1"/>
  <c r="CM542" i="1" s="1"/>
  <c r="CI1018" i="1"/>
  <c r="CK1018" i="1" s="1"/>
  <c r="CJ1018" i="1"/>
  <c r="CM1018" i="1" s="1"/>
  <c r="CI949" i="1"/>
  <c r="CK949" i="1" s="1"/>
  <c r="CJ949" i="1"/>
  <c r="CM949" i="1" s="1"/>
  <c r="CI154" i="1"/>
  <c r="CK154" i="1" s="1"/>
  <c r="CI339" i="1"/>
  <c r="CK339" i="1" s="1"/>
  <c r="CI543" i="1"/>
  <c r="CK543" i="1" s="1"/>
  <c r="CJ543" i="1"/>
  <c r="CM543" i="1" s="1"/>
  <c r="CI287" i="1"/>
  <c r="CK287" i="1" s="1"/>
  <c r="CJ596" i="1"/>
  <c r="CM596" i="1" s="1"/>
  <c r="CI526" i="1"/>
  <c r="CK526" i="1" s="1"/>
  <c r="CI697" i="1"/>
  <c r="CK697" i="1" s="1"/>
  <c r="CI565" i="1"/>
  <c r="CK565" i="1" s="1"/>
  <c r="CI694" i="1"/>
  <c r="CK694" i="1" s="1"/>
  <c r="CI932" i="1"/>
  <c r="CK932" i="1" s="1"/>
  <c r="CI152" i="1"/>
  <c r="CK152" i="1" s="1"/>
  <c r="CJ317" i="1"/>
  <c r="CM317" i="1" s="1"/>
  <c r="CI153" i="1"/>
  <c r="CK153" i="1" s="1"/>
  <c r="CI329" i="1"/>
  <c r="CK329" i="1" s="1"/>
  <c r="CI620" i="1"/>
  <c r="CK620" i="1" s="1"/>
  <c r="CI639" i="1"/>
  <c r="CK639" i="1" s="1"/>
  <c r="CJ639" i="1"/>
  <c r="CM639" i="1" s="1"/>
  <c r="CJ964" i="1"/>
  <c r="CM964" i="1" s="1"/>
  <c r="CJ278" i="1"/>
  <c r="CM278" i="1" s="1"/>
  <c r="CJ110" i="1"/>
  <c r="CM110" i="1" s="1"/>
  <c r="CI260" i="1"/>
  <c r="CK260" i="1" s="1"/>
  <c r="CI113" i="1"/>
  <c r="CK113" i="1" s="1"/>
  <c r="CI177" i="1"/>
  <c r="CK177" i="1" s="1"/>
  <c r="CJ227" i="1"/>
  <c r="CM227" i="1" s="1"/>
  <c r="CJ318" i="1"/>
  <c r="CM318" i="1" s="1"/>
  <c r="CI126" i="1"/>
  <c r="CK126" i="1" s="1"/>
  <c r="CI562" i="1"/>
  <c r="CK562" i="1" s="1"/>
  <c r="CJ692" i="1"/>
  <c r="CM692" i="1" s="1"/>
  <c r="CI649" i="1"/>
  <c r="CK649" i="1" s="1"/>
  <c r="CJ544" i="1"/>
  <c r="CM544" i="1" s="1"/>
  <c r="CI646" i="1"/>
  <c r="CK646" i="1" s="1"/>
  <c r="CI950" i="1"/>
  <c r="CK950" i="1" s="1"/>
  <c r="CJ319" i="1"/>
  <c r="CM319" i="1" s="1"/>
  <c r="CJ602" i="1"/>
  <c r="CM602" i="1" s="1"/>
  <c r="CJ938" i="1"/>
  <c r="CM938" i="1" s="1"/>
  <c r="CJ623" i="1"/>
  <c r="CM623" i="1" s="1"/>
  <c r="CI121" i="1"/>
  <c r="CK121" i="1" s="1"/>
  <c r="CI201" i="1"/>
  <c r="CK201" i="1" s="1"/>
  <c r="CI604" i="1"/>
  <c r="CK604" i="1" s="1"/>
  <c r="CI700" i="1"/>
  <c r="CK700" i="1" s="1"/>
  <c r="CI226" i="1"/>
  <c r="CK226" i="1" s="1"/>
  <c r="CJ573" i="1"/>
  <c r="CM573" i="1" s="1"/>
  <c r="CJ605" i="1"/>
  <c r="CM605" i="1" s="1"/>
  <c r="CI621" i="1"/>
  <c r="CK621" i="1" s="1"/>
  <c r="CI637" i="1"/>
  <c r="CK637" i="1" s="1"/>
  <c r="CI653" i="1"/>
  <c r="CK653" i="1" s="1"/>
  <c r="CJ685" i="1"/>
  <c r="CM685" i="1" s="1"/>
  <c r="CJ945" i="1"/>
  <c r="CM945" i="1" s="1"/>
  <c r="CI330" i="1"/>
  <c r="CK330" i="1" s="1"/>
  <c r="CC924" i="1"/>
  <c r="CD924" i="1" s="1"/>
  <c r="CI924" i="1"/>
  <c r="CK924" i="1" s="1"/>
  <c r="CJ924" i="1"/>
  <c r="CM924" i="1" s="1"/>
  <c r="CI98" i="1"/>
  <c r="CK98" i="1" s="1"/>
  <c r="CJ629" i="1"/>
  <c r="CM629" i="1" s="1"/>
  <c r="CI338" i="1"/>
  <c r="CK338" i="1" s="1"/>
  <c r="CI170" i="1"/>
  <c r="CK170" i="1" s="1"/>
  <c r="CJ170" i="1"/>
  <c r="CM170" i="1" s="1"/>
  <c r="CI937" i="1"/>
  <c r="CK937" i="1" s="1"/>
  <c r="CJ937" i="1"/>
  <c r="CM937" i="1" s="1"/>
  <c r="CD649" i="1"/>
  <c r="CC683" i="1"/>
  <c r="CD683" i="1" s="1"/>
  <c r="CC937" i="1"/>
  <c r="CD937" i="1" s="1"/>
  <c r="CC969" i="1"/>
  <c r="CD969" i="1" s="1"/>
  <c r="CC112" i="1"/>
  <c r="CD112" i="1" s="1"/>
  <c r="CC176" i="1"/>
  <c r="CD176" i="1" s="1"/>
  <c r="CD318" i="1"/>
  <c r="CC656" i="1"/>
  <c r="CD656" i="1" s="1"/>
  <c r="CC672" i="1"/>
  <c r="CD672" i="1" s="1"/>
  <c r="CC928" i="1"/>
  <c r="CD224" i="1"/>
  <c r="CD272" i="1"/>
  <c r="CJ77" i="1"/>
  <c r="CM77" i="1" s="1"/>
  <c r="CJ223" i="1"/>
  <c r="CM223" i="1" s="1"/>
  <c r="CJ321" i="1"/>
  <c r="CM321" i="1" s="1"/>
  <c r="CJ118" i="1"/>
  <c r="CM118" i="1" s="1"/>
  <c r="CJ557" i="1"/>
  <c r="CM557" i="1" s="1"/>
  <c r="CJ597" i="1"/>
  <c r="CM597" i="1" s="1"/>
  <c r="CJ951" i="1"/>
  <c r="CM951" i="1" s="1"/>
  <c r="CI150" i="1"/>
  <c r="CK150" i="1" s="1"/>
  <c r="CJ150" i="1"/>
  <c r="CM150" i="1" s="1"/>
  <c r="CJ563" i="1"/>
  <c r="CM563" i="1" s="1"/>
  <c r="CJ525" i="1"/>
  <c r="CM525" i="1" s="1"/>
  <c r="CI525" i="1"/>
  <c r="CK525" i="1" s="1"/>
  <c r="CI335" i="1"/>
  <c r="CK335" i="1" s="1"/>
  <c r="CJ335" i="1"/>
  <c r="CM335" i="1" s="1"/>
  <c r="CJ1015" i="1"/>
  <c r="CM1015" i="1" s="1"/>
  <c r="CJ159" i="1"/>
  <c r="CM159" i="1" s="1"/>
  <c r="CJ182" i="1"/>
  <c r="CM182" i="1" s="1"/>
  <c r="CJ179" i="1"/>
  <c r="CM179" i="1" s="1"/>
  <c r="CI120" i="1"/>
  <c r="CK120" i="1" s="1"/>
  <c r="CI232" i="1"/>
  <c r="CK232" i="1" s="1"/>
  <c r="CJ232" i="1"/>
  <c r="CM232" i="1" s="1"/>
  <c r="CJ976" i="1"/>
  <c r="CM976" i="1" s="1"/>
  <c r="CI976" i="1"/>
  <c r="CK976" i="1" s="1"/>
  <c r="CC213" i="1"/>
  <c r="CD213" i="1" s="1"/>
  <c r="CC659" i="1"/>
  <c r="CD659" i="1" s="1"/>
  <c r="CC995" i="1"/>
  <c r="CD995" i="1" s="1"/>
  <c r="CC1011" i="1"/>
  <c r="CD1011" i="1" s="1"/>
  <c r="CD130" i="1"/>
  <c r="CC230" i="1"/>
  <c r="CC248" i="1"/>
  <c r="CD248" i="1" s="1"/>
  <c r="CC270" i="1"/>
  <c r="CD270" i="1" s="1"/>
  <c r="CI77" i="1"/>
  <c r="CK77" i="1" s="1"/>
  <c r="CJ191" i="1"/>
  <c r="CM191" i="1" s="1"/>
  <c r="CJ98" i="1"/>
  <c r="CM98" i="1" s="1"/>
  <c r="CJ257" i="1"/>
  <c r="CM257" i="1" s="1"/>
  <c r="CI182" i="1"/>
  <c r="CK182" i="1" s="1"/>
  <c r="CI656" i="1"/>
  <c r="CK656" i="1" s="1"/>
  <c r="CI629" i="1"/>
  <c r="CK629" i="1" s="1"/>
  <c r="CJ693" i="1"/>
  <c r="CM693" i="1" s="1"/>
  <c r="CI928" i="1"/>
  <c r="CK928" i="1" s="1"/>
  <c r="CJ65" i="1"/>
  <c r="CM65" i="1" s="1"/>
  <c r="CJ99" i="1"/>
  <c r="CM99" i="1" s="1"/>
  <c r="CI200" i="1"/>
  <c r="CK200" i="1" s="1"/>
  <c r="CI264" i="1"/>
  <c r="CK264" i="1" s="1"/>
  <c r="CJ264" i="1"/>
  <c r="CM264" i="1" s="1"/>
  <c r="CI328" i="1"/>
  <c r="CK328" i="1" s="1"/>
  <c r="CJ328" i="1"/>
  <c r="CM328" i="1" s="1"/>
  <c r="CI106" i="1"/>
  <c r="CK106" i="1" s="1"/>
  <c r="CJ106" i="1"/>
  <c r="CM106" i="1" s="1"/>
  <c r="CJ1008" i="1"/>
  <c r="CM1008" i="1" s="1"/>
  <c r="CI1008" i="1"/>
  <c r="CK1008" i="1" s="1"/>
  <c r="CI957" i="1"/>
  <c r="CK957" i="1" s="1"/>
  <c r="CJ957" i="1"/>
  <c r="CM957" i="1" s="1"/>
  <c r="CI325" i="1"/>
  <c r="CK325" i="1" s="1"/>
  <c r="CJ325" i="1"/>
  <c r="CM325" i="1" s="1"/>
  <c r="CJ687" i="1"/>
  <c r="CM687" i="1" s="1"/>
  <c r="CI280" i="1"/>
  <c r="CK280" i="1" s="1"/>
  <c r="CJ280" i="1"/>
  <c r="CM280" i="1" s="1"/>
  <c r="CJ936" i="1"/>
  <c r="CM936" i="1" s="1"/>
  <c r="CI936" i="1"/>
  <c r="CK936" i="1" s="1"/>
  <c r="CC179" i="1"/>
  <c r="CC197" i="1"/>
  <c r="CD197" i="1" s="1"/>
  <c r="CC619" i="1"/>
  <c r="CD619" i="1" s="1"/>
  <c r="CC963" i="1"/>
  <c r="CC98" i="1"/>
  <c r="CD126" i="1"/>
  <c r="CD178" i="1"/>
  <c r="CC182" i="1"/>
  <c r="CD182" i="1" s="1"/>
  <c r="CD202" i="1"/>
  <c r="CC280" i="1"/>
  <c r="CD280" i="1" s="1"/>
  <c r="CC296" i="1"/>
  <c r="CD296" i="1" s="1"/>
  <c r="CC312" i="1"/>
  <c r="CD312" i="1" s="1"/>
  <c r="CD594" i="1"/>
  <c r="CD602" i="1"/>
  <c r="CD690" i="1"/>
  <c r="CD938" i="1"/>
  <c r="CJ111" i="1"/>
  <c r="CM111" i="1" s="1"/>
  <c r="CJ127" i="1"/>
  <c r="CM127" i="1" s="1"/>
  <c r="CI159" i="1"/>
  <c r="CK159" i="1" s="1"/>
  <c r="CJ175" i="1"/>
  <c r="CM175" i="1" s="1"/>
  <c r="CI223" i="1"/>
  <c r="CK223" i="1" s="1"/>
  <c r="CI162" i="1"/>
  <c r="CK162" i="1" s="1"/>
  <c r="CI278" i="1"/>
  <c r="CK278" i="1" s="1"/>
  <c r="CI118" i="1"/>
  <c r="CK118" i="1" s="1"/>
  <c r="CJ263" i="1"/>
  <c r="CM263" i="1" s="1"/>
  <c r="CI557" i="1"/>
  <c r="CK557" i="1" s="1"/>
  <c r="CI597" i="1"/>
  <c r="CK597" i="1" s="1"/>
  <c r="CI645" i="1"/>
  <c r="CK645" i="1" s="1"/>
  <c r="CI929" i="1"/>
  <c r="CK929" i="1" s="1"/>
  <c r="CJ929" i="1"/>
  <c r="CM929" i="1" s="1"/>
  <c r="CI190" i="1"/>
  <c r="CK190" i="1" s="1"/>
  <c r="CJ190" i="1"/>
  <c r="CM190" i="1" s="1"/>
  <c r="CI696" i="1"/>
  <c r="CK696" i="1" s="1"/>
  <c r="CJ171" i="1"/>
  <c r="CM171" i="1" s="1"/>
  <c r="CJ100" i="1"/>
  <c r="CM100" i="1" s="1"/>
  <c r="CJ116" i="1"/>
  <c r="CM116" i="1" s="1"/>
  <c r="CJ148" i="1"/>
  <c r="CM148" i="1" s="1"/>
  <c r="CJ164" i="1"/>
  <c r="CM164" i="1" s="1"/>
  <c r="CJ180" i="1"/>
  <c r="CM180" i="1" s="1"/>
  <c r="CJ196" i="1"/>
  <c r="CM196" i="1" s="1"/>
  <c r="CI225" i="1"/>
  <c r="CK225" i="1" s="1"/>
  <c r="CJ131" i="1"/>
  <c r="CM131" i="1" s="1"/>
  <c r="CI227" i="1"/>
  <c r="CK227" i="1" s="1"/>
  <c r="CJ1019" i="1"/>
  <c r="CM1019" i="1" s="1"/>
  <c r="CI534" i="1"/>
  <c r="CK534" i="1" s="1"/>
  <c r="CJ281" i="1"/>
  <c r="CM281" i="1" s="1"/>
  <c r="CJ647" i="1"/>
  <c r="CM647" i="1" s="1"/>
  <c r="CJ123" i="1"/>
  <c r="CM123" i="1" s="1"/>
  <c r="CJ203" i="1"/>
  <c r="CM203" i="1" s="1"/>
  <c r="CD952" i="1"/>
  <c r="CD641" i="1"/>
  <c r="CI266" i="1"/>
  <c r="CK266" i="1" s="1"/>
  <c r="CI640" i="1"/>
  <c r="CK640" i="1" s="1"/>
  <c r="CI518" i="1"/>
  <c r="CK518" i="1" s="1"/>
  <c r="CI110" i="1"/>
  <c r="CK110" i="1" s="1"/>
  <c r="CI100" i="1"/>
  <c r="CK100" i="1" s="1"/>
  <c r="CI116" i="1"/>
  <c r="CK116" i="1" s="1"/>
  <c r="CI148" i="1"/>
  <c r="CK148" i="1" s="1"/>
  <c r="CI164" i="1"/>
  <c r="CK164" i="1" s="1"/>
  <c r="CI180" i="1"/>
  <c r="CK180" i="1" s="1"/>
  <c r="CI196" i="1"/>
  <c r="CK196" i="1" s="1"/>
  <c r="CJ228" i="1"/>
  <c r="CM228" i="1" s="1"/>
  <c r="CJ260" i="1"/>
  <c r="CM260" i="1" s="1"/>
  <c r="CJ276" i="1"/>
  <c r="CM276" i="1" s="1"/>
  <c r="CJ324" i="1"/>
  <c r="CM324" i="1" s="1"/>
  <c r="CJ97" i="1"/>
  <c r="CM97" i="1" s="1"/>
  <c r="CJ113" i="1"/>
  <c r="CM113" i="1" s="1"/>
  <c r="CI129" i="1"/>
  <c r="CK129" i="1" s="1"/>
  <c r="CI161" i="1"/>
  <c r="CK161" i="1" s="1"/>
  <c r="CJ177" i="1"/>
  <c r="CM177" i="1" s="1"/>
  <c r="CJ193" i="1"/>
  <c r="CM193" i="1" s="1"/>
  <c r="CJ174" i="1"/>
  <c r="CM174" i="1" s="1"/>
  <c r="CJ953" i="1"/>
  <c r="CM953" i="1" s="1"/>
  <c r="CJ1005" i="1"/>
  <c r="CM1005" i="1" s="1"/>
  <c r="CI104" i="1"/>
  <c r="CK104" i="1" s="1"/>
  <c r="CI184" i="1"/>
  <c r="CK184" i="1" s="1"/>
  <c r="CJ323" i="1"/>
  <c r="CM323" i="1" s="1"/>
  <c r="CI648" i="1"/>
  <c r="CK648" i="1" s="1"/>
  <c r="CI319" i="1"/>
  <c r="CK319" i="1" s="1"/>
  <c r="CI528" i="1"/>
  <c r="CK528" i="1" s="1"/>
  <c r="CI602" i="1"/>
  <c r="CK602" i="1" s="1"/>
  <c r="CI634" i="1"/>
  <c r="CK634" i="1" s="1"/>
  <c r="CI650" i="1"/>
  <c r="CK650" i="1" s="1"/>
  <c r="CI698" i="1"/>
  <c r="CK698" i="1" s="1"/>
  <c r="CI922" i="1"/>
  <c r="CK922" i="1" s="1"/>
  <c r="CI938" i="1"/>
  <c r="CK938" i="1" s="1"/>
  <c r="CI954" i="1"/>
  <c r="CK954" i="1" s="1"/>
  <c r="CJ235" i="1"/>
  <c r="CM235" i="1" s="1"/>
  <c r="CI122" i="1"/>
  <c r="CK122" i="1" s="1"/>
  <c r="CI186" i="1"/>
  <c r="CK186" i="1" s="1"/>
  <c r="CJ265" i="1"/>
  <c r="CM265" i="1" s="1"/>
  <c r="CJ329" i="1"/>
  <c r="CM329" i="1" s="1"/>
  <c r="CJ519" i="1"/>
  <c r="CM519" i="1" s="1"/>
  <c r="CJ535" i="1"/>
  <c r="CM535" i="1" s="1"/>
  <c r="CI530" i="1"/>
  <c r="CK530" i="1" s="1"/>
  <c r="CJ64" i="1"/>
  <c r="CM64" i="1" s="1"/>
  <c r="CJ68" i="1"/>
  <c r="CM68" i="1" s="1"/>
  <c r="CD198" i="1"/>
  <c r="CD278" i="1"/>
  <c r="CD542" i="1"/>
  <c r="CI160" i="1"/>
  <c r="CK160" i="1" s="1"/>
  <c r="CI320" i="1"/>
  <c r="CK320" i="1" s="1"/>
  <c r="CJ320" i="1"/>
  <c r="CM320" i="1" s="1"/>
  <c r="CJ539" i="1"/>
  <c r="CM539" i="1" s="1"/>
  <c r="CI956" i="1"/>
  <c r="CK956" i="1" s="1"/>
  <c r="CI1012" i="1"/>
  <c r="CK1012" i="1" s="1"/>
  <c r="CI101" i="1"/>
  <c r="CK101" i="1" s="1"/>
  <c r="CJ273" i="1"/>
  <c r="CM273" i="1" s="1"/>
  <c r="CI537" i="1"/>
  <c r="CK537" i="1" s="1"/>
  <c r="CJ537" i="1"/>
  <c r="CM537" i="1" s="1"/>
  <c r="CI689" i="1"/>
  <c r="CK689" i="1" s="1"/>
  <c r="CJ689" i="1"/>
  <c r="CM689" i="1" s="1"/>
  <c r="CI533" i="1"/>
  <c r="CK533" i="1" s="1"/>
  <c r="CJ533" i="1"/>
  <c r="CM533" i="1" s="1"/>
  <c r="CI654" i="1"/>
  <c r="CK654" i="1" s="1"/>
  <c r="CJ654" i="1"/>
  <c r="CM654" i="1" s="1"/>
  <c r="CI529" i="1"/>
  <c r="CK529" i="1" s="1"/>
  <c r="CJ529" i="1"/>
  <c r="CM529" i="1" s="1"/>
  <c r="CI961" i="1"/>
  <c r="CK961" i="1" s="1"/>
  <c r="CJ961" i="1"/>
  <c r="CM961" i="1" s="1"/>
  <c r="CJ631" i="1"/>
  <c r="CM631" i="1" s="1"/>
  <c r="CI933" i="1"/>
  <c r="CK933" i="1" s="1"/>
  <c r="CC101" i="1"/>
  <c r="CD177" i="1"/>
  <c r="CC181" i="1"/>
  <c r="CD181" i="1" s="1"/>
  <c r="CD193" i="1"/>
  <c r="CD233" i="1"/>
  <c r="CC533" i="1"/>
  <c r="CC537" i="1"/>
  <c r="CC689" i="1"/>
  <c r="CD689" i="1" s="1"/>
  <c r="CC705" i="1"/>
  <c r="CD705" i="1" s="1"/>
  <c r="CC933" i="1"/>
  <c r="CD985" i="1"/>
  <c r="CI128" i="1"/>
  <c r="CK128" i="1" s="1"/>
  <c r="CI560" i="1"/>
  <c r="CK560" i="1" s="1"/>
  <c r="CI626" i="1"/>
  <c r="CK626" i="1" s="1"/>
  <c r="CJ626" i="1"/>
  <c r="CM626" i="1" s="1"/>
  <c r="CI930" i="1"/>
  <c r="CK930" i="1" s="1"/>
  <c r="CJ930" i="1"/>
  <c r="CM930" i="1" s="1"/>
  <c r="CJ975" i="1"/>
  <c r="CM975" i="1" s="1"/>
  <c r="CI985" i="1"/>
  <c r="CK985" i="1" s="1"/>
  <c r="CJ985" i="1"/>
  <c r="CM985" i="1" s="1"/>
  <c r="CJ269" i="1"/>
  <c r="CM269" i="1" s="1"/>
  <c r="CJ635" i="1"/>
  <c r="CM635" i="1" s="1"/>
  <c r="CI165" i="1"/>
  <c r="CK165" i="1" s="1"/>
  <c r="CI229" i="1"/>
  <c r="CK229" i="1" s="1"/>
  <c r="CJ229" i="1"/>
  <c r="CM229" i="1" s="1"/>
  <c r="CI119" i="1"/>
  <c r="CK119" i="1" s="1"/>
  <c r="CJ119" i="1"/>
  <c r="CM119" i="1" s="1"/>
  <c r="CI167" i="1"/>
  <c r="CK167" i="1" s="1"/>
  <c r="CJ167" i="1"/>
  <c r="CM167" i="1" s="1"/>
  <c r="CJ156" i="1"/>
  <c r="CM156" i="1" s="1"/>
  <c r="CI236" i="1"/>
  <c r="CK236" i="1" s="1"/>
  <c r="CI258" i="1"/>
  <c r="CK258" i="1" s="1"/>
  <c r="CC128" i="1"/>
  <c r="CD128" i="1" s="1"/>
  <c r="CC156" i="1"/>
  <c r="CC160" i="1"/>
  <c r="CD160" i="1" s="1"/>
  <c r="CD168" i="1"/>
  <c r="CC172" i="1"/>
  <c r="CD172" i="1" s="1"/>
  <c r="CD232" i="1"/>
  <c r="CC236" i="1"/>
  <c r="CD236" i="1" s="1"/>
  <c r="CC240" i="1"/>
  <c r="CD240" i="1" s="1"/>
  <c r="CC252" i="1"/>
  <c r="CD252" i="1" s="1"/>
  <c r="CD256" i="1"/>
  <c r="CD264" i="1"/>
  <c r="CC268" i="1"/>
  <c r="CC320" i="1"/>
  <c r="CD320" i="1" s="1"/>
  <c r="CD336" i="1"/>
  <c r="CD516" i="1"/>
  <c r="CD524" i="1"/>
  <c r="CD556" i="1"/>
  <c r="CC560" i="1"/>
  <c r="CD560" i="1" s="1"/>
  <c r="CD688" i="1"/>
  <c r="CD696" i="1"/>
  <c r="CC956" i="1"/>
  <c r="CD956" i="1" s="1"/>
  <c r="CC972" i="1"/>
  <c r="CD972" i="1" s="1"/>
  <c r="CC988" i="1"/>
  <c r="CD988" i="1" s="1"/>
  <c r="CC996" i="1"/>
  <c r="CD996" i="1" s="1"/>
  <c r="CD1008" i="1"/>
  <c r="CC1012" i="1"/>
  <c r="CJ78" i="1"/>
  <c r="CM78" i="1" s="1"/>
  <c r="CI112" i="1"/>
  <c r="CK112" i="1" s="1"/>
  <c r="CI192" i="1"/>
  <c r="CK192" i="1" s="1"/>
  <c r="CI256" i="1"/>
  <c r="CK256" i="1" s="1"/>
  <c r="CJ256" i="1"/>
  <c r="CM256" i="1" s="1"/>
  <c r="CI288" i="1"/>
  <c r="CK288" i="1" s="1"/>
  <c r="CJ288" i="1"/>
  <c r="CM288" i="1" s="1"/>
  <c r="CI336" i="1"/>
  <c r="CK336" i="1" s="1"/>
  <c r="CJ336" i="1"/>
  <c r="CM336" i="1" s="1"/>
  <c r="CI157" i="1"/>
  <c r="CK157" i="1" s="1"/>
  <c r="CI270" i="1"/>
  <c r="CK270" i="1" s="1"/>
  <c r="CJ277" i="1"/>
  <c r="CM277" i="1" s="1"/>
  <c r="CI538" i="1"/>
  <c r="CK538" i="1" s="1"/>
  <c r="CJ538" i="1"/>
  <c r="CM538" i="1" s="1"/>
  <c r="CJ984" i="1"/>
  <c r="CM984" i="1" s="1"/>
  <c r="CI651" i="1"/>
  <c r="CK651" i="1" s="1"/>
  <c r="CJ651" i="1"/>
  <c r="CM651" i="1" s="1"/>
  <c r="CJ1007" i="1"/>
  <c r="CM1007" i="1" s="1"/>
  <c r="CJ591" i="1"/>
  <c r="CM591" i="1" s="1"/>
  <c r="CI114" i="1"/>
  <c r="CK114" i="1" s="1"/>
  <c r="CI198" i="1"/>
  <c r="CK198" i="1" s="1"/>
  <c r="CJ198" i="1"/>
  <c r="CM198" i="1" s="1"/>
  <c r="CJ963" i="1"/>
  <c r="CM963" i="1" s="1"/>
  <c r="CJ699" i="1"/>
  <c r="CM699" i="1" s="1"/>
  <c r="CJ643" i="1"/>
  <c r="CM643" i="1" s="1"/>
  <c r="CJ101" i="1"/>
  <c r="CM101" i="1" s="1"/>
  <c r="CI149" i="1"/>
  <c r="CK149" i="1" s="1"/>
  <c r="CJ289" i="1"/>
  <c r="CM289" i="1" s="1"/>
  <c r="CI1010" i="1"/>
  <c r="CK1010" i="1" s="1"/>
  <c r="CJ1010" i="1"/>
  <c r="CM1010" i="1" s="1"/>
  <c r="CJ939" i="1"/>
  <c r="CM939" i="1" s="1"/>
  <c r="CI561" i="1"/>
  <c r="CK561" i="1" s="1"/>
  <c r="CJ561" i="1"/>
  <c r="CM561" i="1" s="1"/>
  <c r="CJ124" i="1"/>
  <c r="CM124" i="1" s="1"/>
  <c r="CJ204" i="1"/>
  <c r="CM204" i="1" s="1"/>
  <c r="CI316" i="1"/>
  <c r="CK316" i="1" s="1"/>
  <c r="CI230" i="1"/>
  <c r="CK230" i="1" s="1"/>
  <c r="CI322" i="1"/>
  <c r="CK322" i="1" s="1"/>
  <c r="CI516" i="1"/>
  <c r="CK516" i="1" s="1"/>
  <c r="CI558" i="1"/>
  <c r="CK558" i="1" s="1"/>
  <c r="CJ558" i="1"/>
  <c r="CM558" i="1" s="1"/>
  <c r="CI625" i="1"/>
  <c r="CK625" i="1" s="1"/>
  <c r="CJ625" i="1"/>
  <c r="CM625" i="1" s="1"/>
  <c r="CI657" i="1"/>
  <c r="CK657" i="1" s="1"/>
  <c r="CJ657" i="1"/>
  <c r="CM657" i="1" s="1"/>
  <c r="CJ255" i="1"/>
  <c r="CM255" i="1" s="1"/>
  <c r="CI255" i="1"/>
  <c r="CK255" i="1" s="1"/>
  <c r="CI554" i="1"/>
  <c r="CK554" i="1" s="1"/>
  <c r="CJ554" i="1"/>
  <c r="CM554" i="1" s="1"/>
  <c r="CI606" i="1"/>
  <c r="CK606" i="1" s="1"/>
  <c r="CJ606" i="1"/>
  <c r="CM606" i="1" s="1"/>
  <c r="CI638" i="1"/>
  <c r="CK638" i="1" s="1"/>
  <c r="CJ638" i="1"/>
  <c r="CM638" i="1" s="1"/>
  <c r="CI686" i="1"/>
  <c r="CK686" i="1" s="1"/>
  <c r="CJ686" i="1"/>
  <c r="CM686" i="1" s="1"/>
  <c r="CI958" i="1"/>
  <c r="CK958" i="1" s="1"/>
  <c r="CJ958" i="1"/>
  <c r="CM958" i="1" s="1"/>
  <c r="CJ603" i="1"/>
  <c r="CM603" i="1" s="1"/>
  <c r="CJ979" i="1"/>
  <c r="CM979" i="1" s="1"/>
  <c r="CJ919" i="1"/>
  <c r="CM919" i="1" s="1"/>
  <c r="CI566" i="1"/>
  <c r="CK566" i="1" s="1"/>
  <c r="CJ566" i="1"/>
  <c r="CM566" i="1" s="1"/>
  <c r="CJ933" i="1"/>
  <c r="CM933" i="1" s="1"/>
  <c r="CJ282" i="1"/>
  <c r="CM282" i="1" s="1"/>
  <c r="BQ36" i="1"/>
  <c r="BW36" i="1" s="1"/>
  <c r="CD158" i="1"/>
  <c r="CD166" i="1"/>
  <c r="CD194" i="1"/>
  <c r="CI67" i="1"/>
  <c r="CK67" i="1" s="1"/>
  <c r="CI224" i="1"/>
  <c r="CK224" i="1" s="1"/>
  <c r="CJ224" i="1"/>
  <c r="CM224" i="1" s="1"/>
  <c r="CI272" i="1"/>
  <c r="CK272" i="1" s="1"/>
  <c r="CJ272" i="1"/>
  <c r="CM272" i="1" s="1"/>
  <c r="CI109" i="1"/>
  <c r="CK109" i="1" s="1"/>
  <c r="CI189" i="1"/>
  <c r="CK189" i="1" s="1"/>
  <c r="CJ517" i="1"/>
  <c r="CM517" i="1" s="1"/>
  <c r="CI517" i="1"/>
  <c r="CK517" i="1" s="1"/>
  <c r="CI947" i="1"/>
  <c r="CK947" i="1" s="1"/>
  <c r="CJ947" i="1"/>
  <c r="CM947" i="1" s="1"/>
  <c r="CJ927" i="1"/>
  <c r="CM927" i="1" s="1"/>
  <c r="CJ262" i="1"/>
  <c r="CM262" i="1" s="1"/>
  <c r="CI941" i="1"/>
  <c r="CK941" i="1" s="1"/>
  <c r="CJ941" i="1"/>
  <c r="CM941" i="1" s="1"/>
  <c r="CJ571" i="1"/>
  <c r="CM571" i="1" s="1"/>
  <c r="CI944" i="1"/>
  <c r="CK944" i="1" s="1"/>
  <c r="CI181" i="1"/>
  <c r="CK181" i="1" s="1"/>
  <c r="CI231" i="1"/>
  <c r="CK231" i="1" s="1"/>
  <c r="CI978" i="1"/>
  <c r="CK978" i="1" s="1"/>
  <c r="CJ978" i="1"/>
  <c r="CM978" i="1" s="1"/>
  <c r="CJ627" i="1"/>
  <c r="CM627" i="1" s="1"/>
  <c r="CJ172" i="1"/>
  <c r="CM172" i="1" s="1"/>
  <c r="CI268" i="1"/>
  <c r="CK268" i="1" s="1"/>
  <c r="CI593" i="1"/>
  <c r="CK593" i="1" s="1"/>
  <c r="CJ593" i="1"/>
  <c r="CM593" i="1" s="1"/>
  <c r="CI641" i="1"/>
  <c r="CK641" i="1" s="1"/>
  <c r="CJ641" i="1"/>
  <c r="CM641" i="1" s="1"/>
  <c r="CI574" i="1"/>
  <c r="CK574" i="1" s="1"/>
  <c r="CJ574" i="1"/>
  <c r="CM574" i="1" s="1"/>
  <c r="CI622" i="1"/>
  <c r="CK622" i="1" s="1"/>
  <c r="CJ622" i="1"/>
  <c r="CM622" i="1" s="1"/>
  <c r="CI942" i="1"/>
  <c r="CK942" i="1" s="1"/>
  <c r="CJ942" i="1"/>
  <c r="CM942" i="1" s="1"/>
  <c r="CI952" i="1"/>
  <c r="CK952" i="1" s="1"/>
  <c r="CI1006" i="1"/>
  <c r="CK1006" i="1" s="1"/>
  <c r="CD97" i="1"/>
  <c r="CC109" i="1"/>
  <c r="CD109" i="1" s="1"/>
  <c r="CD185" i="1"/>
  <c r="CC189" i="1"/>
  <c r="CD189" i="1" s="1"/>
  <c r="CC273" i="1"/>
  <c r="CD317" i="1"/>
  <c r="CC529" i="1"/>
  <c r="CC593" i="1"/>
  <c r="CC609" i="1"/>
  <c r="CD609" i="1" s="1"/>
  <c r="CD625" i="1"/>
  <c r="CD633" i="1"/>
  <c r="CC961" i="1"/>
  <c r="CD961" i="1" s="1"/>
  <c r="CD981" i="1"/>
  <c r="CD1017" i="1"/>
  <c r="CI173" i="1"/>
  <c r="CK173" i="1" s="1"/>
  <c r="CI221" i="1"/>
  <c r="CK221" i="1" s="1"/>
  <c r="CJ221" i="1"/>
  <c r="CM221" i="1" s="1"/>
  <c r="CJ523" i="1"/>
  <c r="CM523" i="1" s="1"/>
  <c r="CI658" i="1"/>
  <c r="CK658" i="1" s="1"/>
  <c r="CJ658" i="1"/>
  <c r="CM658" i="1" s="1"/>
  <c r="CI962" i="1"/>
  <c r="CK962" i="1" s="1"/>
  <c r="CJ962" i="1"/>
  <c r="CM962" i="1" s="1"/>
  <c r="CI545" i="1"/>
  <c r="CK545" i="1" s="1"/>
  <c r="CJ545" i="1"/>
  <c r="CM545" i="1" s="1"/>
  <c r="CJ655" i="1"/>
  <c r="CM655" i="1" s="1"/>
  <c r="CI178" i="1"/>
  <c r="CK178" i="1" s="1"/>
  <c r="CI1014" i="1"/>
  <c r="CK1014" i="1" s="1"/>
  <c r="CJ1014" i="1"/>
  <c r="CM1014" i="1" s="1"/>
  <c r="CI965" i="1"/>
  <c r="CK965" i="1" s="1"/>
  <c r="CJ965" i="1"/>
  <c r="CM965" i="1" s="1"/>
  <c r="CI199" i="1"/>
  <c r="CK199" i="1" s="1"/>
  <c r="CJ199" i="1"/>
  <c r="CM199" i="1" s="1"/>
  <c r="CI194" i="1"/>
  <c r="CK194" i="1" s="1"/>
  <c r="CJ194" i="1"/>
  <c r="CM194" i="1" s="1"/>
  <c r="CJ691" i="1"/>
  <c r="CM691" i="1" s="1"/>
  <c r="CI102" i="1"/>
  <c r="CK102" i="1" s="1"/>
  <c r="CJ102" i="1"/>
  <c r="CM102" i="1" s="1"/>
  <c r="CI1004" i="1"/>
  <c r="CK1004" i="1" s="1"/>
  <c r="CJ695" i="1"/>
  <c r="CM695" i="1" s="1"/>
  <c r="CI955" i="1"/>
  <c r="CK955" i="1" s="1"/>
  <c r="CJ955" i="1"/>
  <c r="CM955" i="1" s="1"/>
  <c r="BS34" i="1"/>
  <c r="BY34" i="1" s="1"/>
  <c r="BR40" i="1"/>
  <c r="BX40" i="1" s="1"/>
  <c r="CD111" i="1"/>
  <c r="CC119" i="1"/>
  <c r="CD119" i="1" s="1"/>
  <c r="CC167" i="1"/>
  <c r="CD167" i="1" s="1"/>
  <c r="CC199" i="1"/>
  <c r="CD199" i="1" s="1"/>
  <c r="CC215" i="1"/>
  <c r="CC231" i="1"/>
  <c r="CC251" i="1"/>
  <c r="CD271" i="1"/>
  <c r="CD279" i="1"/>
  <c r="CC303" i="1"/>
  <c r="CD303" i="1" s="1"/>
  <c r="CC311" i="1"/>
  <c r="CD311" i="1" s="1"/>
  <c r="CC315" i="1"/>
  <c r="CD315" i="1" s="1"/>
  <c r="CD319" i="1"/>
  <c r="CD519" i="1"/>
  <c r="CC523" i="1"/>
  <c r="CD523" i="1" s="1"/>
  <c r="CC539" i="1"/>
  <c r="CD539" i="1" s="1"/>
  <c r="CC571" i="1"/>
  <c r="CC611" i="1"/>
  <c r="CD611" i="1" s="1"/>
  <c r="CD623" i="1"/>
  <c r="CC627" i="1"/>
  <c r="CD627" i="1" s="1"/>
  <c r="CC631" i="1"/>
  <c r="CD631" i="1" s="1"/>
  <c r="CC635" i="1"/>
  <c r="CD635" i="1" s="1"/>
  <c r="CD639" i="1"/>
  <c r="CC655" i="1"/>
  <c r="CD655" i="1" s="1"/>
  <c r="CC675" i="1"/>
  <c r="CD675" i="1" s="1"/>
  <c r="CC691" i="1"/>
  <c r="CD691" i="1" s="1"/>
  <c r="CC695" i="1"/>
  <c r="CC927" i="1"/>
  <c r="CD927" i="1" s="1"/>
  <c r="CD943" i="1"/>
  <c r="CC947" i="1"/>
  <c r="CD947" i="1" s="1"/>
  <c r="CC955" i="1"/>
  <c r="CC975" i="1"/>
  <c r="CD1015" i="1"/>
  <c r="CJ160" i="1"/>
  <c r="CM160" i="1" s="1"/>
  <c r="CI176" i="1"/>
  <c r="CK176" i="1" s="1"/>
  <c r="CI125" i="1"/>
  <c r="CK125" i="1" s="1"/>
  <c r="CJ173" i="1"/>
  <c r="CM173" i="1" s="1"/>
  <c r="CI205" i="1"/>
  <c r="CK205" i="1" s="1"/>
  <c r="CI202" i="1"/>
  <c r="CK202" i="1" s="1"/>
  <c r="CJ202" i="1"/>
  <c r="CM202" i="1" s="1"/>
  <c r="CI539" i="1"/>
  <c r="CK539" i="1" s="1"/>
  <c r="CJ555" i="1"/>
  <c r="CM555" i="1" s="1"/>
  <c r="CI594" i="1"/>
  <c r="CK594" i="1" s="1"/>
  <c r="CJ594" i="1"/>
  <c r="CM594" i="1" s="1"/>
  <c r="CI642" i="1"/>
  <c r="CK642" i="1" s="1"/>
  <c r="CJ642" i="1"/>
  <c r="CM642" i="1" s="1"/>
  <c r="CI690" i="1"/>
  <c r="CK690" i="1" s="1"/>
  <c r="CJ690" i="1"/>
  <c r="CM690" i="1" s="1"/>
  <c r="CI946" i="1"/>
  <c r="CK946" i="1" s="1"/>
  <c r="CJ946" i="1"/>
  <c r="CM946" i="1" s="1"/>
  <c r="CJ1016" i="1"/>
  <c r="CM1016" i="1" s="1"/>
  <c r="CJ956" i="1"/>
  <c r="CM956" i="1" s="1"/>
  <c r="CJ935" i="1"/>
  <c r="CM935" i="1" s="1"/>
  <c r="CI927" i="1"/>
  <c r="CK927" i="1" s="1"/>
  <c r="CI948" i="1"/>
  <c r="CK948" i="1" s="1"/>
  <c r="CI1017" i="1"/>
  <c r="CK1017" i="1" s="1"/>
  <c r="CJ1017" i="1"/>
  <c r="CM1017" i="1" s="1"/>
  <c r="CJ67" i="1"/>
  <c r="CM67" i="1" s="1"/>
  <c r="CJ178" i="1"/>
  <c r="CM178" i="1" s="1"/>
  <c r="CI283" i="1"/>
  <c r="CK283" i="1" s="1"/>
  <c r="CJ1012" i="1"/>
  <c r="CM1012" i="1" s="1"/>
  <c r="CI980" i="1"/>
  <c r="CK980" i="1" s="1"/>
  <c r="CI920" i="1"/>
  <c r="CK920" i="1" s="1"/>
  <c r="CI571" i="1"/>
  <c r="CK571" i="1" s="1"/>
  <c r="CI982" i="1"/>
  <c r="CK982" i="1" s="1"/>
  <c r="CJ982" i="1"/>
  <c r="CM982" i="1" s="1"/>
  <c r="CJ944" i="1"/>
  <c r="CM944" i="1" s="1"/>
  <c r="CJ923" i="1"/>
  <c r="CM923" i="1" s="1"/>
  <c r="CI117" i="1"/>
  <c r="CK117" i="1" s="1"/>
  <c r="CJ165" i="1"/>
  <c r="CM165" i="1" s="1"/>
  <c r="CI197" i="1"/>
  <c r="CK197" i="1" s="1"/>
  <c r="CI103" i="1"/>
  <c r="CK103" i="1" s="1"/>
  <c r="CJ103" i="1"/>
  <c r="CM103" i="1" s="1"/>
  <c r="CI151" i="1"/>
  <c r="CK151" i="1" s="1"/>
  <c r="CJ151" i="1"/>
  <c r="CM151" i="1" s="1"/>
  <c r="CI183" i="1"/>
  <c r="CK183" i="1" s="1"/>
  <c r="CJ183" i="1"/>
  <c r="CM183" i="1" s="1"/>
  <c r="CI130" i="1"/>
  <c r="CK130" i="1" s="1"/>
  <c r="CJ130" i="1"/>
  <c r="CM130" i="1" s="1"/>
  <c r="CI267" i="1"/>
  <c r="CK267" i="1" s="1"/>
  <c r="CJ267" i="1"/>
  <c r="CM267" i="1" s="1"/>
  <c r="CI960" i="1"/>
  <c r="CK960" i="1" s="1"/>
  <c r="CI627" i="1"/>
  <c r="CK627" i="1" s="1"/>
  <c r="CJ108" i="1"/>
  <c r="CM108" i="1" s="1"/>
  <c r="CI108" i="1"/>
  <c r="CK108" i="1" s="1"/>
  <c r="CI156" i="1"/>
  <c r="CK156" i="1" s="1"/>
  <c r="CJ188" i="1"/>
  <c r="CM188" i="1" s="1"/>
  <c r="CJ236" i="1"/>
  <c r="CM236" i="1" s="1"/>
  <c r="CI284" i="1"/>
  <c r="CK284" i="1" s="1"/>
  <c r="CI273" i="1"/>
  <c r="CK273" i="1" s="1"/>
  <c r="CJ337" i="1"/>
  <c r="CM337" i="1" s="1"/>
  <c r="CI166" i="1"/>
  <c r="CK166" i="1" s="1"/>
  <c r="CJ166" i="1"/>
  <c r="CM166" i="1" s="1"/>
  <c r="CI279" i="1"/>
  <c r="CK279" i="1" s="1"/>
  <c r="CJ279" i="1"/>
  <c r="CM279" i="1" s="1"/>
  <c r="CJ271" i="1"/>
  <c r="CM271" i="1" s="1"/>
  <c r="CI271" i="1"/>
  <c r="CK271" i="1" s="1"/>
  <c r="CJ952" i="1"/>
  <c r="CM952" i="1" s="1"/>
  <c r="CJ931" i="1"/>
  <c r="CM931" i="1" s="1"/>
  <c r="CJ1011" i="1"/>
  <c r="CM1011" i="1" s="1"/>
  <c r="CI940" i="1"/>
  <c r="CK940" i="1" s="1"/>
  <c r="CI631" i="1"/>
  <c r="CK631" i="1" s="1"/>
  <c r="CI974" i="1"/>
  <c r="CK974" i="1" s="1"/>
  <c r="CJ540" i="1"/>
  <c r="CM540" i="1" s="1"/>
  <c r="BS30" i="1"/>
  <c r="BY30" i="1" s="1"/>
  <c r="BS20" i="1"/>
  <c r="BY20" i="1" s="1"/>
  <c r="BR36" i="1"/>
  <c r="BX36" i="1" s="1"/>
  <c r="CI285" i="1"/>
  <c r="CK285" i="1" s="1"/>
  <c r="CJ266" i="1"/>
  <c r="CM266" i="1" s="1"/>
  <c r="CJ536" i="1"/>
  <c r="CM536" i="1" s="1"/>
  <c r="CJ592" i="1"/>
  <c r="CM592" i="1" s="1"/>
  <c r="CJ624" i="1"/>
  <c r="CM624" i="1" s="1"/>
  <c r="CJ640" i="1"/>
  <c r="CM640" i="1" s="1"/>
  <c r="CJ656" i="1"/>
  <c r="CM656" i="1" s="1"/>
  <c r="CJ688" i="1"/>
  <c r="CM688" i="1" s="1"/>
  <c r="CJ564" i="1"/>
  <c r="CM564" i="1" s="1"/>
  <c r="CJ928" i="1"/>
  <c r="CM928" i="1" s="1"/>
  <c r="CI595" i="1"/>
  <c r="CK595" i="1" s="1"/>
  <c r="CI99" i="1"/>
  <c r="CK99" i="1" s="1"/>
  <c r="CI115" i="1"/>
  <c r="CK115" i="1" s="1"/>
  <c r="CI131" i="1"/>
  <c r="CK131" i="1" s="1"/>
  <c r="CI163" i="1"/>
  <c r="CK163" i="1" s="1"/>
  <c r="CI179" i="1"/>
  <c r="CK179" i="1" s="1"/>
  <c r="CI195" i="1"/>
  <c r="CK195" i="1" s="1"/>
  <c r="CI1019" i="1"/>
  <c r="CK1019" i="1" s="1"/>
  <c r="CI987" i="1"/>
  <c r="CK987" i="1" s="1"/>
  <c r="CI951" i="1"/>
  <c r="CK951" i="1" s="1"/>
  <c r="CI599" i="1"/>
  <c r="CK599" i="1" s="1"/>
  <c r="CJ524" i="1"/>
  <c r="CM524" i="1" s="1"/>
  <c r="CI261" i="1"/>
  <c r="CK261" i="1" s="1"/>
  <c r="CJ932" i="1"/>
  <c r="CM932" i="1" s="1"/>
  <c r="CJ104" i="1"/>
  <c r="CM104" i="1" s="1"/>
  <c r="CJ120" i="1"/>
  <c r="CM120" i="1" s="1"/>
  <c r="CJ152" i="1"/>
  <c r="CM152" i="1" s="1"/>
  <c r="CJ168" i="1"/>
  <c r="CM168" i="1" s="1"/>
  <c r="CJ184" i="1"/>
  <c r="CM184" i="1" s="1"/>
  <c r="CJ200" i="1"/>
  <c r="CM200" i="1" s="1"/>
  <c r="CI253" i="1"/>
  <c r="CK253" i="1" s="1"/>
  <c r="CJ274" i="1"/>
  <c r="CM274" i="1" s="1"/>
  <c r="CI317" i="1"/>
  <c r="CK317" i="1" s="1"/>
  <c r="CJ338" i="1"/>
  <c r="CM338" i="1" s="1"/>
  <c r="CJ234" i="1"/>
  <c r="CM234" i="1" s="1"/>
  <c r="CI281" i="1"/>
  <c r="CK281" i="1" s="1"/>
  <c r="CI531" i="1"/>
  <c r="CK531" i="1" s="1"/>
  <c r="CI563" i="1"/>
  <c r="CK563" i="1" s="1"/>
  <c r="CJ600" i="1"/>
  <c r="CM600" i="1" s="1"/>
  <c r="CJ632" i="1"/>
  <c r="CM632" i="1" s="1"/>
  <c r="CJ648" i="1"/>
  <c r="CM648" i="1" s="1"/>
  <c r="CJ696" i="1"/>
  <c r="CM696" i="1" s="1"/>
  <c r="CJ532" i="1"/>
  <c r="CM532" i="1" s="1"/>
  <c r="CJ222" i="1"/>
  <c r="CM222" i="1" s="1"/>
  <c r="CJ528" i="1"/>
  <c r="CM528" i="1" s="1"/>
  <c r="CI1015" i="1"/>
  <c r="CK1015" i="1" s="1"/>
  <c r="CI983" i="1"/>
  <c r="CK983" i="1" s="1"/>
  <c r="CI647" i="1"/>
  <c r="CK647" i="1" s="1"/>
  <c r="CJ556" i="1"/>
  <c r="CM556" i="1" s="1"/>
  <c r="CI623" i="1"/>
  <c r="CK623" i="1" s="1"/>
  <c r="CI687" i="1"/>
  <c r="CK687" i="1" s="1"/>
  <c r="CI959" i="1"/>
  <c r="CK959" i="1" s="1"/>
  <c r="CI107" i="1"/>
  <c r="CK107" i="1" s="1"/>
  <c r="CI123" i="1"/>
  <c r="CK123" i="1" s="1"/>
  <c r="CI155" i="1"/>
  <c r="CK155" i="1" s="1"/>
  <c r="CI171" i="1"/>
  <c r="CK171" i="1" s="1"/>
  <c r="CI187" i="1"/>
  <c r="CK187" i="1" s="1"/>
  <c r="CI203" i="1"/>
  <c r="CK203" i="1" s="1"/>
  <c r="BS36" i="1"/>
  <c r="BY36" i="1" s="1"/>
  <c r="BS40" i="1"/>
  <c r="BY40" i="1" s="1"/>
  <c r="BQ40" i="1"/>
  <c r="BW40" i="1" s="1"/>
  <c r="BR30" i="1"/>
  <c r="BX30" i="1" s="1"/>
  <c r="BQ20" i="1"/>
  <c r="BW20" i="1" s="1"/>
  <c r="BR20" i="1"/>
  <c r="BX20" i="1" s="1"/>
  <c r="BR34" i="1"/>
  <c r="BX34" i="1" s="1"/>
  <c r="BT29" i="1"/>
  <c r="BZ29" i="1" s="1"/>
  <c r="CI68" i="1"/>
  <c r="CK68" i="1" s="1"/>
  <c r="CJ66" i="1"/>
  <c r="CM66" i="1" s="1"/>
  <c r="CI66" i="1"/>
  <c r="CK66" i="1" s="1"/>
  <c r="CI65" i="1"/>
  <c r="CK65" i="1" s="1"/>
  <c r="CI64" i="1"/>
  <c r="CK64" i="1" s="1"/>
  <c r="CJ52" i="1"/>
  <c r="CM52" i="1" s="1"/>
  <c r="CI58" i="1"/>
  <c r="CK58" i="1" s="1"/>
  <c r="CI52" i="1"/>
  <c r="CK52" i="1" s="1"/>
  <c r="CI53" i="1"/>
  <c r="CK53" i="1" s="1"/>
  <c r="CI60" i="1"/>
  <c r="CK60" i="1" s="1"/>
  <c r="CI59" i="1"/>
  <c r="CK59" i="1" s="1"/>
  <c r="CJ53" i="1"/>
  <c r="CM53" i="1" s="1"/>
  <c r="CJ61" i="1"/>
  <c r="CM61" i="1" s="1"/>
  <c r="CI61" i="1"/>
  <c r="CK61" i="1" s="1"/>
  <c r="CJ60" i="1"/>
  <c r="CM60" i="1" s="1"/>
  <c r="CJ59" i="1"/>
  <c r="CM59" i="1" s="1"/>
  <c r="CJ58" i="1"/>
  <c r="CM58" i="1" s="1"/>
  <c r="CJ70" i="1"/>
  <c r="CM70" i="1" s="1"/>
  <c r="CI71" i="1"/>
  <c r="CK71" i="1" s="1"/>
  <c r="CI70" i="1"/>
  <c r="CK70" i="1" s="1"/>
  <c r="CJ71" i="1"/>
  <c r="CM71" i="1" s="1"/>
  <c r="CI72" i="1"/>
  <c r="CK72" i="1" s="1"/>
  <c r="CI32" i="1"/>
  <c r="CK32" i="1" s="1"/>
  <c r="CJ72" i="1"/>
  <c r="CM72" i="1" s="1"/>
  <c r="CJ32" i="1"/>
  <c r="CM32" i="1" s="1"/>
  <c r="CI55" i="1"/>
  <c r="CK55" i="1" s="1"/>
  <c r="CJ24" i="1"/>
  <c r="CM24" i="1" s="1"/>
  <c r="CJ54" i="1"/>
  <c r="CM54" i="1" s="1"/>
  <c r="CI54" i="1"/>
  <c r="CK54" i="1" s="1"/>
  <c r="CI26" i="1"/>
  <c r="CK26" i="1" s="1"/>
  <c r="BR27" i="1"/>
  <c r="BX27" i="1" s="1"/>
  <c r="CI23" i="1"/>
  <c r="CK23" i="1" s="1"/>
  <c r="CJ55" i="1"/>
  <c r="CM55" i="1" s="1"/>
  <c r="CJ23" i="1"/>
  <c r="CM23" i="1" s="1"/>
  <c r="CJ50" i="1"/>
  <c r="CM50" i="1" s="1"/>
  <c r="CJ26" i="1"/>
  <c r="CM26" i="1" s="1"/>
  <c r="BS24" i="1"/>
  <c r="BY24" i="1" s="1"/>
  <c r="BQ22" i="1"/>
  <c r="BW22" i="1" s="1"/>
  <c r="CI27" i="1"/>
  <c r="CK27" i="1" s="1"/>
  <c r="BS22" i="1"/>
  <c r="BY22" i="1" s="1"/>
  <c r="BQ27" i="1"/>
  <c r="BW27" i="1" s="1"/>
  <c r="BR24" i="1"/>
  <c r="BX24" i="1" s="1"/>
  <c r="CJ22" i="1"/>
  <c r="CM22" i="1" s="1"/>
  <c r="CJ27" i="1"/>
  <c r="CM27" i="1" s="1"/>
  <c r="BS27" i="1"/>
  <c r="BY27" i="1" s="1"/>
  <c r="BQ24" i="1"/>
  <c r="BW24" i="1" s="1"/>
  <c r="CI24" i="1"/>
  <c r="CK24" i="1" s="1"/>
  <c r="CI22" i="1"/>
  <c r="CK22" i="1" s="1"/>
  <c r="BR22" i="1"/>
  <c r="BX22" i="1" s="1"/>
  <c r="CI50" i="1"/>
  <c r="CK50" i="1" s="1"/>
  <c r="CI48" i="1"/>
  <c r="CK48" i="1" s="1"/>
  <c r="CJ49" i="1"/>
  <c r="CM49" i="1" s="1"/>
  <c r="CJ48" i="1"/>
  <c r="CM48" i="1" s="1"/>
  <c r="CI49" i="1"/>
  <c r="CK49" i="1" s="1"/>
  <c r="CJ30" i="1"/>
  <c r="CM30" i="1" s="1"/>
  <c r="CJ46" i="1"/>
  <c r="CM46" i="1" s="1"/>
  <c r="CJ47" i="1"/>
  <c r="CM47" i="1" s="1"/>
  <c r="CI46" i="1"/>
  <c r="CK46" i="1" s="1"/>
  <c r="CI47" i="1"/>
  <c r="CK47" i="1" s="1"/>
  <c r="BR31" i="1"/>
  <c r="BX31" i="1" s="1"/>
  <c r="CI30" i="1"/>
  <c r="CK30" i="1" s="1"/>
  <c r="BQ31" i="1"/>
  <c r="BW31" i="1" s="1"/>
  <c r="BS31" i="1"/>
  <c r="BY31" i="1" s="1"/>
  <c r="CI31" i="1"/>
  <c r="CK31" i="1" s="1"/>
  <c r="CJ31" i="1"/>
  <c r="CM31" i="1" s="1"/>
  <c r="CJ39" i="1"/>
  <c r="CM39" i="1" s="1"/>
  <c r="CI39" i="1"/>
  <c r="CK39" i="1" s="1"/>
  <c r="CI33" i="1"/>
  <c r="CK33" i="1" s="1"/>
  <c r="CO913" i="1"/>
  <c r="CJ85" i="1"/>
  <c r="CM85" i="1" s="1"/>
  <c r="CJ51" i="1"/>
  <c r="CM51" i="1" s="1"/>
  <c r="CI92" i="1"/>
  <c r="CK92" i="1" s="1"/>
  <c r="CI57" i="1"/>
  <c r="CK57" i="1" s="1"/>
  <c r="CI76" i="1"/>
  <c r="CK76" i="1" s="1"/>
  <c r="CJ69" i="1"/>
  <c r="CM69" i="1" s="1"/>
  <c r="CJ76" i="1"/>
  <c r="CM76" i="1" s="1"/>
  <c r="CJ92" i="1"/>
  <c r="CM92" i="1" s="1"/>
  <c r="CI89" i="1"/>
  <c r="CK89" i="1" s="1"/>
  <c r="CI51" i="1"/>
  <c r="CK51" i="1" s="1"/>
  <c r="CI73" i="1"/>
  <c r="CK73" i="1" s="1"/>
  <c r="CJ41" i="1"/>
  <c r="CM41" i="1" s="1"/>
  <c r="CJ57" i="1"/>
  <c r="CM57" i="1" s="1"/>
  <c r="CJ73" i="1"/>
  <c r="CM73" i="1" s="1"/>
  <c r="CJ89" i="1"/>
  <c r="CM89" i="1" s="1"/>
  <c r="CI19" i="1"/>
  <c r="CK19" i="1" s="1"/>
  <c r="CI25" i="1"/>
  <c r="CK25" i="1" s="1"/>
  <c r="CJ25" i="1"/>
  <c r="CM25" i="1" s="1"/>
  <c r="CJ38" i="1"/>
  <c r="CM38" i="1" s="1"/>
  <c r="CI82" i="1"/>
  <c r="CK82" i="1" s="1"/>
  <c r="CI41" i="1"/>
  <c r="CK41" i="1" s="1"/>
  <c r="CJ45" i="1"/>
  <c r="CM45" i="1" s="1"/>
  <c r="CJ87" i="1"/>
  <c r="CM87" i="1" s="1"/>
  <c r="CI87" i="1"/>
  <c r="CK87" i="1" s="1"/>
  <c r="CI56" i="1"/>
  <c r="CK56" i="1" s="1"/>
  <c r="BS35" i="1"/>
  <c r="BY35" i="1" s="1"/>
  <c r="CJ74" i="1"/>
  <c r="CM74" i="1" s="1"/>
  <c r="CI44" i="1"/>
  <c r="CK44" i="1" s="1"/>
  <c r="CI94" i="1"/>
  <c r="CK94" i="1" s="1"/>
  <c r="BS39" i="1"/>
  <c r="BY39" i="1" s="1"/>
  <c r="CJ33" i="1"/>
  <c r="CM33" i="1" s="1"/>
  <c r="CJ83" i="1"/>
  <c r="CM83" i="1" s="1"/>
  <c r="CJ96" i="1"/>
  <c r="CM96" i="1" s="1"/>
  <c r="CI74" i="1"/>
  <c r="CK74" i="1" s="1"/>
  <c r="CJ20" i="1"/>
  <c r="CM20" i="1" s="1"/>
  <c r="CI84" i="1"/>
  <c r="CK84" i="1" s="1"/>
  <c r="CJ80" i="1"/>
  <c r="CM80" i="1" s="1"/>
  <c r="CJ62" i="1"/>
  <c r="CM62" i="1" s="1"/>
  <c r="BR37" i="1"/>
  <c r="BX37" i="1" s="1"/>
  <c r="CJ42" i="1"/>
  <c r="CM42" i="1" s="1"/>
  <c r="CJ40" i="1"/>
  <c r="CM40" i="1" s="1"/>
  <c r="CI69" i="1"/>
  <c r="CK69" i="1" s="1"/>
  <c r="CI85" i="1"/>
  <c r="CK85" i="1" s="1"/>
  <c r="CI45" i="1"/>
  <c r="CK45" i="1" s="1"/>
  <c r="CJ91" i="1"/>
  <c r="CM91" i="1" s="1"/>
  <c r="CO147" i="1"/>
  <c r="BQ33" i="1"/>
  <c r="BW33" i="1" s="1"/>
  <c r="CI40" i="1"/>
  <c r="CK40" i="1" s="1"/>
  <c r="CJ56" i="1"/>
  <c r="CM56" i="1" s="1"/>
  <c r="CJ75" i="1"/>
  <c r="CM75" i="1" s="1"/>
  <c r="BS41" i="1"/>
  <c r="BY41" i="1" s="1"/>
  <c r="BS38" i="1"/>
  <c r="BY38" i="1" s="1"/>
  <c r="CC96" i="1"/>
  <c r="CI96" i="1"/>
  <c r="CK96" i="1" s="1"/>
  <c r="CJ94" i="1"/>
  <c r="CM94" i="1" s="1"/>
  <c r="CC17" i="1"/>
  <c r="CI16" i="1"/>
  <c r="CK16" i="1" s="1"/>
  <c r="BQ39" i="1"/>
  <c r="BW39" i="1" s="1"/>
  <c r="CJ44" i="1"/>
  <c r="CM44" i="1" s="1"/>
  <c r="CJ81" i="1"/>
  <c r="CM81" i="1" s="1"/>
  <c r="BQ19" i="1"/>
  <c r="BW19" i="1" s="1"/>
  <c r="BQ38" i="1"/>
  <c r="BW38" i="1" s="1"/>
  <c r="BQ41" i="1"/>
  <c r="BW41" i="1" s="1"/>
  <c r="CI80" i="1"/>
  <c r="CK80" i="1" s="1"/>
  <c r="CI93" i="1"/>
  <c r="CK93" i="1" s="1"/>
  <c r="CJ63" i="1"/>
  <c r="CM63" i="1" s="1"/>
  <c r="CJ79" i="1"/>
  <c r="CM79" i="1" s="1"/>
  <c r="CJ95" i="1"/>
  <c r="CM95" i="1" s="1"/>
  <c r="CI37" i="1"/>
  <c r="CK37" i="1" s="1"/>
  <c r="CJ21" i="1"/>
  <c r="CM21" i="1" s="1"/>
  <c r="CJ84" i="1"/>
  <c r="CM84" i="1" s="1"/>
  <c r="CI81" i="1"/>
  <c r="CK81" i="1" s="1"/>
  <c r="BR35" i="1"/>
  <c r="BX35" i="1" s="1"/>
  <c r="BQ35" i="1"/>
  <c r="BW35" i="1" s="1"/>
  <c r="BR19" i="1"/>
  <c r="BX19" i="1" s="1"/>
  <c r="CC20" i="1"/>
  <c r="CC24" i="1"/>
  <c r="CC30" i="1"/>
  <c r="CC34" i="1"/>
  <c r="CI88" i="1"/>
  <c r="CK88" i="1" s="1"/>
  <c r="CJ86" i="1"/>
  <c r="CM86" i="1" s="1"/>
  <c r="CO425" i="1"/>
  <c r="CI36" i="1"/>
  <c r="CK36" i="1" s="1"/>
  <c r="CI75" i="1"/>
  <c r="CK75" i="1" s="1"/>
  <c r="CI91" i="1"/>
  <c r="CK91" i="1" s="1"/>
  <c r="CI18" i="1"/>
  <c r="CK18" i="1" s="1"/>
  <c r="BR41" i="1"/>
  <c r="BX41" i="1" s="1"/>
  <c r="CC21" i="1"/>
  <c r="CC27" i="1"/>
  <c r="CC33" i="1"/>
  <c r="CC36" i="1"/>
  <c r="CC38" i="1"/>
  <c r="CC41" i="1"/>
  <c r="AE19" i="1"/>
  <c r="CC28" i="1"/>
  <c r="CJ93" i="1"/>
  <c r="CM93" i="1" s="1"/>
  <c r="BS37" i="1"/>
  <c r="BY37" i="1" s="1"/>
  <c r="BR21" i="1"/>
  <c r="BX21" i="1" s="1"/>
  <c r="BQ21" i="1"/>
  <c r="BW21" i="1" s="1"/>
  <c r="BR38" i="1"/>
  <c r="BX38" i="1" s="1"/>
  <c r="CC64" i="1"/>
  <c r="CC29" i="1"/>
  <c r="CI63" i="1"/>
  <c r="CK63" i="1" s="1"/>
  <c r="CI79" i="1"/>
  <c r="CK79" i="1" s="1"/>
  <c r="CI95" i="1"/>
  <c r="CK95" i="1" s="1"/>
  <c r="BR39" i="1"/>
  <c r="BX39" i="1" s="1"/>
  <c r="BQ37" i="1"/>
  <c r="BW37" i="1" s="1"/>
  <c r="CJ37" i="1"/>
  <c r="CM37" i="1" s="1"/>
  <c r="CI21" i="1"/>
  <c r="CK21" i="1" s="1"/>
  <c r="CI20" i="1"/>
  <c r="CK20" i="1" s="1"/>
  <c r="CJ90" i="1"/>
  <c r="CM90" i="1" s="1"/>
  <c r="CJ35" i="1"/>
  <c r="CM35" i="1" s="1"/>
  <c r="CJ19" i="1"/>
  <c r="CM19" i="1" s="1"/>
  <c r="CI86" i="1"/>
  <c r="CK86" i="1" s="1"/>
  <c r="CJ36" i="1"/>
  <c r="CM36" i="1" s="1"/>
  <c r="CJ43" i="1"/>
  <c r="CM43" i="1" s="1"/>
  <c r="CJ34" i="1"/>
  <c r="CM34" i="1" s="1"/>
  <c r="CI83" i="1"/>
  <c r="CK83" i="1" s="1"/>
  <c r="CI90" i="1"/>
  <c r="CK90" i="1" s="1"/>
  <c r="CI35" i="1"/>
  <c r="CK35" i="1" s="1"/>
  <c r="BS19" i="1"/>
  <c r="BY19" i="1" s="1"/>
  <c r="CI42" i="1"/>
  <c r="CK42" i="1" s="1"/>
  <c r="CC22" i="1"/>
  <c r="CC26" i="1"/>
  <c r="CC32" i="1"/>
  <c r="CJ88" i="1"/>
  <c r="CM88" i="1" s="1"/>
  <c r="CO376" i="1"/>
  <c r="CI38" i="1"/>
  <c r="CK38" i="1" s="1"/>
  <c r="CJ82" i="1"/>
  <c r="CM82" i="1" s="1"/>
  <c r="CI43" i="1"/>
  <c r="CK43" i="1" s="1"/>
  <c r="CI34" i="1"/>
  <c r="CK34" i="1" s="1"/>
  <c r="CJ18" i="1"/>
  <c r="CM18" i="1" s="1"/>
  <c r="CC23" i="1"/>
  <c r="CC31" i="1"/>
  <c r="CC35" i="1"/>
  <c r="CC40" i="1"/>
  <c r="CC37" i="1"/>
  <c r="CC39" i="1"/>
  <c r="CC25" i="1"/>
  <c r="CJ17" i="1"/>
  <c r="CM17" i="1" s="1"/>
  <c r="CI17" i="1"/>
  <c r="CK17" i="1" s="1"/>
  <c r="BS17" i="1"/>
  <c r="BY17" i="1" s="1"/>
  <c r="BR17" i="1"/>
  <c r="BX17" i="1" s="1"/>
  <c r="CJ29" i="1"/>
  <c r="CM29" i="1" s="1"/>
  <c r="BS29" i="1"/>
  <c r="BY29" i="1" s="1"/>
  <c r="BR29" i="1"/>
  <c r="BX29" i="1" s="1"/>
  <c r="BQ29" i="1"/>
  <c r="BW29" i="1" s="1"/>
  <c r="CI28" i="1"/>
  <c r="CK28" i="1" s="1"/>
  <c r="CJ28" i="1"/>
  <c r="CM28" i="1" s="1"/>
  <c r="AX405" i="1"/>
  <c r="AX675" i="1"/>
  <c r="AX493" i="1"/>
  <c r="AX578" i="1"/>
  <c r="AX671" i="1"/>
  <c r="AX310" i="1"/>
  <c r="AX403" i="1"/>
  <c r="AX714" i="1"/>
  <c r="AX397" i="1"/>
  <c r="AX668" i="1"/>
  <c r="AX426" i="1"/>
  <c r="AX490" i="1"/>
  <c r="AX766" i="1"/>
  <c r="AX492" i="1"/>
  <c r="AX997" i="1"/>
  <c r="AX428" i="1"/>
  <c r="AX143" i="1"/>
  <c r="AX313" i="1"/>
  <c r="AX395" i="1"/>
  <c r="AX608" i="1"/>
  <c r="AX136" i="1"/>
  <c r="AX669" i="1"/>
  <c r="AX315" i="1"/>
  <c r="AX711" i="1"/>
  <c r="AX406" i="1"/>
  <c r="AX1021" i="1"/>
  <c r="AX213" i="1"/>
  <c r="AX712" i="1"/>
  <c r="AX400" i="1"/>
  <c r="AX586" i="1"/>
  <c r="AX579" i="1"/>
  <c r="AX788" i="1"/>
  <c r="AX684" i="1"/>
  <c r="AX609" i="1"/>
  <c r="AX846" i="1"/>
  <c r="AX144" i="1"/>
  <c r="AX394" i="1"/>
  <c r="AX314" i="1"/>
  <c r="AX665" i="1"/>
  <c r="AX433" i="1"/>
  <c r="AX408" i="1"/>
  <c r="AX576" i="1"/>
  <c r="AX479" i="1"/>
  <c r="AX678" i="1"/>
  <c r="AX764" i="1"/>
  <c r="AX482" i="1"/>
  <c r="AX438" i="1"/>
  <c r="AX993" i="1"/>
  <c r="AX581" i="1"/>
  <c r="AX845" i="1"/>
  <c r="AX989" i="1"/>
  <c r="AX133" i="1"/>
  <c r="AX393" i="1"/>
  <c r="AX214" i="1"/>
  <c r="AX584" i="1"/>
  <c r="AX794" i="1"/>
  <c r="AX856" i="1"/>
  <c r="AX137" i="1"/>
  <c r="AX407" i="1"/>
  <c r="AX430" i="1"/>
  <c r="AX673" i="1"/>
  <c r="AX590" i="1"/>
  <c r="AX793" i="1"/>
  <c r="AX427" i="1"/>
  <c r="AX667" i="1"/>
  <c r="AX784" i="1"/>
  <c r="AX672" i="1"/>
  <c r="AX613" i="1"/>
  <c r="AX680" i="1"/>
  <c r="AX425" i="1"/>
  <c r="AX589" i="1"/>
  <c r="AX485" i="1"/>
  <c r="AX792" i="1"/>
  <c r="AX795" i="1"/>
  <c r="AX424" i="1"/>
  <c r="AX588" i="1"/>
  <c r="AX494" i="1"/>
  <c r="AX881" i="1"/>
  <c r="AX796" i="1"/>
  <c r="AX612" i="1"/>
  <c r="AX484" i="1"/>
  <c r="AX679" i="1"/>
  <c r="AX212" i="1"/>
  <c r="AX495" i="1"/>
  <c r="AX580" i="1"/>
  <c r="AX854" i="1"/>
  <c r="AX1000" i="1"/>
  <c r="AX840" i="1"/>
  <c r="AX615" i="1"/>
  <c r="AX1003" i="1"/>
  <c r="AX844" i="1"/>
  <c r="AX139" i="1"/>
  <c r="AX146" i="1"/>
  <c r="AX999" i="1"/>
  <c r="AX839" i="1"/>
  <c r="AX756" i="1"/>
  <c r="AX1001" i="1"/>
  <c r="AX311" i="1"/>
  <c r="AX758" i="1"/>
  <c r="AX715" i="1"/>
  <c r="AX431" i="1"/>
  <c r="AX585" i="1"/>
  <c r="AX713" i="1"/>
  <c r="AX662" i="1"/>
  <c r="AX790" i="1"/>
  <c r="AX755" i="1"/>
  <c r="AX785" i="1"/>
  <c r="AX843" i="1"/>
  <c r="AX238" i="1"/>
  <c r="AX134" i="1"/>
  <c r="AX841" i="1"/>
  <c r="AX477" i="1"/>
  <c r="AX849" i="1"/>
  <c r="CC65" i="1"/>
  <c r="CC67" i="1"/>
  <c r="BS65" i="1"/>
  <c r="BY65" i="1" s="1"/>
  <c r="CC66" i="1"/>
  <c r="BU65" i="1"/>
  <c r="CA65" i="1" s="1"/>
  <c r="BV65" i="1"/>
  <c r="CB65" i="1" s="1"/>
  <c r="BT67" i="1"/>
  <c r="BZ67" i="1" s="1"/>
  <c r="BR67" i="1"/>
  <c r="BX67" i="1" s="1"/>
  <c r="BT65" i="1"/>
  <c r="BZ65" i="1" s="1"/>
  <c r="BS67" i="1"/>
  <c r="BY67" i="1" s="1"/>
  <c r="BR65" i="1"/>
  <c r="BX65" i="1" s="1"/>
  <c r="BU67" i="1"/>
  <c r="CA67" i="1" s="1"/>
  <c r="BQ65" i="1"/>
  <c r="BW65" i="1" s="1"/>
  <c r="BQ67" i="1"/>
  <c r="BW67" i="1" s="1"/>
  <c r="BV67" i="1"/>
  <c r="CB67" i="1" s="1"/>
  <c r="CD26" i="1" l="1"/>
  <c r="CD23" i="1"/>
  <c r="CD64" i="1"/>
  <c r="CO24" i="1"/>
  <c r="CO734" i="1"/>
  <c r="CO910" i="1"/>
  <c r="CO876" i="1"/>
  <c r="CO346" i="1"/>
  <c r="CO873" i="1"/>
  <c r="CD32" i="1"/>
  <c r="CO34" i="1"/>
  <c r="CO37" i="1"/>
  <c r="CO20" i="1"/>
  <c r="CO737" i="1"/>
  <c r="CO467" i="1"/>
  <c r="CO871" i="1"/>
  <c r="CO719" i="1"/>
  <c r="CO377" i="1"/>
  <c r="CO345" i="1"/>
  <c r="CO751" i="1"/>
  <c r="CO546" i="1"/>
  <c r="CO452" i="1"/>
  <c r="CO358" i="1"/>
  <c r="CO447" i="1"/>
  <c r="CO506" i="1"/>
  <c r="CO607" i="1"/>
  <c r="CO659" i="1"/>
  <c r="CO893" i="1"/>
  <c r="CO361" i="1"/>
  <c r="CO575" i="1"/>
  <c r="CO869" i="1"/>
  <c r="CO739" i="1"/>
  <c r="CD18" i="1"/>
  <c r="CO444" i="1"/>
  <c r="CO732" i="1"/>
  <c r="CO326" i="1"/>
  <c r="CO736" i="1"/>
  <c r="CO900" i="1"/>
  <c r="CO378" i="1"/>
  <c r="CO875" i="1"/>
  <c r="CO567" i="1"/>
  <c r="CO340" i="1"/>
  <c r="CD28" i="1"/>
  <c r="CO331" i="1"/>
  <c r="CD66" i="1"/>
  <c r="CD19" i="1"/>
  <c r="CD25" i="1"/>
  <c r="CO303" i="1"/>
  <c r="CO210" i="1"/>
  <c r="CO250" i="1"/>
  <c r="CO247" i="1"/>
  <c r="CO301" i="1"/>
  <c r="CO248" i="1"/>
  <c r="CO290" i="1"/>
  <c r="CO216" i="1"/>
  <c r="CO219" i="1"/>
  <c r="CO209" i="1"/>
  <c r="CO291" i="1"/>
  <c r="CO294" i="1"/>
  <c r="CO252" i="1"/>
  <c r="CO217" i="1"/>
  <c r="CO293" i="1"/>
  <c r="CO298" i="1"/>
  <c r="CO295" i="1"/>
  <c r="CO206" i="1"/>
  <c r="CO306" i="1"/>
  <c r="CO218" i="1"/>
  <c r="CO244" i="1"/>
  <c r="CO292" i="1"/>
  <c r="CO243" i="1"/>
  <c r="CO307" i="1"/>
  <c r="CO304" i="1"/>
  <c r="CO241" i="1"/>
  <c r="CO239" i="1"/>
  <c r="CO208" i="1"/>
  <c r="CO246" i="1"/>
  <c r="CO299" i="1"/>
  <c r="CO296" i="1"/>
  <c r="CO308" i="1"/>
  <c r="CO242" i="1"/>
  <c r="CO240" i="1"/>
  <c r="CO215" i="1"/>
  <c r="CO220" i="1"/>
  <c r="CO297" i="1"/>
  <c r="CO300" i="1"/>
  <c r="CO334" i="1"/>
  <c r="CO245" i="1"/>
  <c r="CO251" i="1"/>
  <c r="CO305" i="1"/>
  <c r="CO226" i="1"/>
  <c r="CO77" i="1"/>
  <c r="CO191" i="1"/>
  <c r="CO161" i="1"/>
  <c r="CO630" i="1"/>
  <c r="CO97" i="1"/>
  <c r="CO695" i="1"/>
  <c r="CO918" i="1"/>
  <c r="CO637" i="1"/>
  <c r="CO573" i="1"/>
  <c r="CO624" i="1"/>
  <c r="CO938" i="1"/>
  <c r="CO177" i="1"/>
  <c r="CO195" i="1"/>
  <c r="CO535" i="1"/>
  <c r="CO257" i="1"/>
  <c r="CO99" i="1"/>
  <c r="CO592" i="1"/>
  <c r="CO519" i="1"/>
  <c r="CO323" i="1"/>
  <c r="CO225" i="1"/>
  <c r="CO653" i="1"/>
  <c r="CO1009" i="1"/>
  <c r="CO187" i="1"/>
  <c r="CO104" i="1"/>
  <c r="CO115" i="1"/>
  <c r="CO186" i="1"/>
  <c r="CO164" i="1"/>
  <c r="CO983" i="1"/>
  <c r="CO129" i="1"/>
  <c r="CO330" i="1"/>
  <c r="CO169" i="1"/>
  <c r="CO650" i="1"/>
  <c r="CO324" i="1"/>
  <c r="CO647" i="1"/>
  <c r="CO691" i="1"/>
  <c r="CO655" i="1"/>
  <c r="CO523" i="1"/>
  <c r="CO235" i="1"/>
  <c r="CO180" i="1"/>
  <c r="CO100" i="1"/>
  <c r="CO68" i="1"/>
  <c r="CO532" i="1"/>
  <c r="CO261" i="1"/>
  <c r="CO203" i="1"/>
  <c r="CO640" i="1"/>
  <c r="CO597" i="1"/>
  <c r="CO118" i="1"/>
  <c r="CO223" i="1"/>
  <c r="CO127" i="1"/>
  <c r="CO536" i="1"/>
  <c r="CO954" i="1"/>
  <c r="CO977" i="1"/>
  <c r="CO953" i="1"/>
  <c r="CO950" i="1"/>
  <c r="CO556" i="1"/>
  <c r="CO188" i="1"/>
  <c r="CO963" i="1"/>
  <c r="CO112" i="1"/>
  <c r="CO529" i="1"/>
  <c r="CO120" i="1"/>
  <c r="CO563" i="1"/>
  <c r="CO649" i="1"/>
  <c r="CO562" i="1"/>
  <c r="CO260" i="1"/>
  <c r="CO278" i="1"/>
  <c r="CO287" i="1"/>
  <c r="CO253" i="1"/>
  <c r="CO595" i="1"/>
  <c r="CO322" i="1"/>
  <c r="CO124" i="1"/>
  <c r="CO149" i="1"/>
  <c r="CO1007" i="1"/>
  <c r="CO270" i="1"/>
  <c r="CO945" i="1"/>
  <c r="CO621" i="1"/>
  <c r="CO116" i="1"/>
  <c r="CO175" i="1"/>
  <c r="CO605" i="1"/>
  <c r="CO644" i="1"/>
  <c r="CO527" i="1"/>
  <c r="CO228" i="1"/>
  <c r="CO66" i="1"/>
  <c r="CO171" i="1"/>
  <c r="CO959" i="1"/>
  <c r="CO281" i="1"/>
  <c r="CO540" i="1"/>
  <c r="CO923" i="1"/>
  <c r="CO283" i="1"/>
  <c r="CO125" i="1"/>
  <c r="CO1006" i="1"/>
  <c r="CO231" i="1"/>
  <c r="CO269" i="1"/>
  <c r="CO636" i="1"/>
  <c r="CO155" i="1"/>
  <c r="CO987" i="1"/>
  <c r="CO955" i="1"/>
  <c r="CO1004" i="1"/>
  <c r="CO658" i="1"/>
  <c r="CO119" i="1"/>
  <c r="CO329" i="1"/>
  <c r="CO698" i="1"/>
  <c r="CO174" i="1"/>
  <c r="CO276" i="1"/>
  <c r="CO196" i="1"/>
  <c r="CO170" i="1"/>
  <c r="CO285" i="1"/>
  <c r="CO693" i="1"/>
  <c r="CO317" i="1"/>
  <c r="CO565" i="1"/>
  <c r="CO526" i="1"/>
  <c r="CO111" i="1"/>
  <c r="CO564" i="1"/>
  <c r="CO652" i="1"/>
  <c r="CD34" i="1"/>
  <c r="CO123" i="1"/>
  <c r="CO338" i="1"/>
  <c r="CO524" i="1"/>
  <c r="CO974" i="1"/>
  <c r="CO1011" i="1"/>
  <c r="CO952" i="1"/>
  <c r="CO166" i="1"/>
  <c r="CO108" i="1"/>
  <c r="CO960" i="1"/>
  <c r="CO183" i="1"/>
  <c r="CO197" i="1"/>
  <c r="CO117" i="1"/>
  <c r="CO920" i="1"/>
  <c r="CO948" i="1"/>
  <c r="CO935" i="1"/>
  <c r="CO690" i="1"/>
  <c r="CO555" i="1"/>
  <c r="CO202" i="1"/>
  <c r="CO176" i="1"/>
  <c r="CO574" i="1"/>
  <c r="CO268" i="1"/>
  <c r="CO181" i="1"/>
  <c r="CO262" i="1"/>
  <c r="CO517" i="1"/>
  <c r="CO109" i="1"/>
  <c r="CO635" i="1"/>
  <c r="CO533" i="1"/>
  <c r="CO921" i="1"/>
  <c r="CO40" i="1"/>
  <c r="CO102" i="1"/>
  <c r="CO282" i="1"/>
  <c r="CO538" i="1"/>
  <c r="CO634" i="1"/>
  <c r="CO1005" i="1"/>
  <c r="CO518" i="1"/>
  <c r="CO929" i="1"/>
  <c r="CO559" i="1"/>
  <c r="CO158" i="1"/>
  <c r="CO222" i="1"/>
  <c r="CO632" i="1"/>
  <c r="CO168" i="1"/>
  <c r="CO932" i="1"/>
  <c r="CO940" i="1"/>
  <c r="CO931" i="1"/>
  <c r="CO271" i="1"/>
  <c r="CO337" i="1"/>
  <c r="CO267" i="1"/>
  <c r="CO103" i="1"/>
  <c r="CO980" i="1"/>
  <c r="CO927" i="1"/>
  <c r="CO594" i="1"/>
  <c r="CO205" i="1"/>
  <c r="CO258" i="1"/>
  <c r="CO975" i="1"/>
  <c r="CO560" i="1"/>
  <c r="CO537" i="1"/>
  <c r="CO160" i="1"/>
  <c r="CO937" i="1"/>
  <c r="CO924" i="1"/>
  <c r="CO700" i="1"/>
  <c r="CO201" i="1"/>
  <c r="CO602" i="1"/>
  <c r="CO544" i="1"/>
  <c r="CO692" i="1"/>
  <c r="CO126" i="1"/>
  <c r="CO227" i="1"/>
  <c r="CO113" i="1"/>
  <c r="CO110" i="1"/>
  <c r="CO964" i="1"/>
  <c r="CO639" i="1"/>
  <c r="CO620" i="1"/>
  <c r="CO153" i="1"/>
  <c r="CO152" i="1"/>
  <c r="CO694" i="1"/>
  <c r="CO697" i="1"/>
  <c r="CO596" i="1"/>
  <c r="CO543" i="1"/>
  <c r="CO154" i="1"/>
  <c r="CO949" i="1"/>
  <c r="CO542" i="1"/>
  <c r="CO981" i="1"/>
  <c r="CO598" i="1"/>
  <c r="CO275" i="1"/>
  <c r="CO122" i="1"/>
  <c r="CO531" i="1"/>
  <c r="CO65" i="1"/>
  <c r="CO623" i="1"/>
  <c r="CO200" i="1"/>
  <c r="CO131" i="1"/>
  <c r="CO173" i="1"/>
  <c r="CO933" i="1"/>
  <c r="CO958" i="1"/>
  <c r="CO288" i="1"/>
  <c r="CO631" i="1"/>
  <c r="CO961" i="1"/>
  <c r="CO654" i="1"/>
  <c r="CO689" i="1"/>
  <c r="CO320" i="1"/>
  <c r="CO528" i="1"/>
  <c r="CO184" i="1"/>
  <c r="CO190" i="1"/>
  <c r="CO645" i="1"/>
  <c r="CO263" i="1"/>
  <c r="CO162" i="1"/>
  <c r="CO530" i="1"/>
  <c r="CO107" i="1"/>
  <c r="CO922" i="1"/>
  <c r="CO259" i="1"/>
  <c r="CO534" i="1"/>
  <c r="CO934" i="1"/>
  <c r="CO522" i="1"/>
  <c r="CO520" i="1"/>
  <c r="CO105" i="1"/>
  <c r="CO521" i="1"/>
  <c r="CO233" i="1"/>
  <c r="CO541" i="1"/>
  <c r="CO254" i="1"/>
  <c r="CO685" i="1"/>
  <c r="CO629" i="1"/>
  <c r="CO600" i="1"/>
  <c r="CO234" i="1"/>
  <c r="CO979" i="1"/>
  <c r="CO643" i="1"/>
  <c r="CO936" i="1"/>
  <c r="CO280" i="1"/>
  <c r="CO687" i="1"/>
  <c r="CO957" i="1"/>
  <c r="CO1008" i="1"/>
  <c r="CO106" i="1"/>
  <c r="CO264" i="1"/>
  <c r="CO928" i="1"/>
  <c r="CO656" i="1"/>
  <c r="CO98" i="1"/>
  <c r="CO976" i="1"/>
  <c r="CO232" i="1"/>
  <c r="CO159" i="1"/>
  <c r="CO335" i="1"/>
  <c r="CO525" i="1"/>
  <c r="CO150" i="1"/>
  <c r="CO557" i="1"/>
  <c r="CO321" i="1"/>
  <c r="CO566" i="1"/>
  <c r="CO919" i="1"/>
  <c r="CO603" i="1"/>
  <c r="CO686" i="1"/>
  <c r="CO638" i="1"/>
  <c r="CO255" i="1"/>
  <c r="CO657" i="1"/>
  <c r="CO625" i="1"/>
  <c r="CO516" i="1"/>
  <c r="CO230" i="1"/>
  <c r="CO204" i="1"/>
  <c r="CO561" i="1"/>
  <c r="CO939" i="1"/>
  <c r="CO289" i="1"/>
  <c r="CO101" i="1"/>
  <c r="CO699" i="1"/>
  <c r="CO198" i="1"/>
  <c r="CO591" i="1"/>
  <c r="CO651" i="1"/>
  <c r="CO984" i="1"/>
  <c r="CO277" i="1"/>
  <c r="CO157" i="1"/>
  <c r="CO336" i="1"/>
  <c r="CO256" i="1"/>
  <c r="CO192" i="1"/>
  <c r="CO78" i="1"/>
  <c r="CO274" i="1"/>
  <c r="CO951" i="1"/>
  <c r="CO179" i="1"/>
  <c r="CO688" i="1"/>
  <c r="CO284" i="1"/>
  <c r="CO156" i="1"/>
  <c r="CO165" i="1"/>
  <c r="CO946" i="1"/>
  <c r="CO539" i="1"/>
  <c r="CO194" i="1"/>
  <c r="CO199" i="1"/>
  <c r="CO965" i="1"/>
  <c r="CO178" i="1"/>
  <c r="CO545" i="1"/>
  <c r="CO962" i="1"/>
  <c r="CO221" i="1"/>
  <c r="CO942" i="1"/>
  <c r="CO622" i="1"/>
  <c r="CO641" i="1"/>
  <c r="CO593" i="1"/>
  <c r="CO172" i="1"/>
  <c r="CO944" i="1"/>
  <c r="CO941" i="1"/>
  <c r="CO947" i="1"/>
  <c r="CO189" i="1"/>
  <c r="CO272" i="1"/>
  <c r="CO224" i="1"/>
  <c r="CO985" i="1"/>
  <c r="CO626" i="1"/>
  <c r="CO128" i="1"/>
  <c r="CO956" i="1"/>
  <c r="CO648" i="1"/>
  <c r="CO148" i="1"/>
  <c r="CO325" i="1"/>
  <c r="CO328" i="1"/>
  <c r="CO182" i="1"/>
  <c r="CO604" i="1"/>
  <c r="CO121" i="1"/>
  <c r="CO319" i="1"/>
  <c r="CO646" i="1"/>
  <c r="CO318" i="1"/>
  <c r="CO339" i="1"/>
  <c r="CO265" i="1"/>
  <c r="CO185" i="1"/>
  <c r="CO286" i="1"/>
  <c r="CO599" i="1"/>
  <c r="CO601" i="1"/>
  <c r="CO943" i="1"/>
  <c r="CO572" i="1"/>
  <c r="CO193" i="1"/>
  <c r="CO633" i="1"/>
  <c r="CO628" i="1"/>
  <c r="CO163" i="1"/>
  <c r="CO986" i="1"/>
  <c r="CO606" i="1"/>
  <c r="CO554" i="1"/>
  <c r="CO558" i="1"/>
  <c r="CO316" i="1"/>
  <c r="CO1010" i="1"/>
  <c r="CO114" i="1"/>
  <c r="CO266" i="1"/>
  <c r="CO696" i="1"/>
  <c r="CD30" i="1"/>
  <c r="CD20" i="1"/>
  <c r="CO64" i="1"/>
  <c r="AT64" i="1" s="1"/>
  <c r="AU64" i="1" s="1"/>
  <c r="CD40" i="1"/>
  <c r="CO279" i="1"/>
  <c r="CO273" i="1"/>
  <c r="CO130" i="1"/>
  <c r="CO151" i="1"/>
  <c r="CO982" i="1"/>
  <c r="CO1012" i="1"/>
  <c r="CO642" i="1"/>
  <c r="CO978" i="1"/>
  <c r="CO67" i="1"/>
  <c r="CO236" i="1"/>
  <c r="CO167" i="1"/>
  <c r="CO229" i="1"/>
  <c r="CO930" i="1"/>
  <c r="CD36" i="1"/>
  <c r="CO627" i="1"/>
  <c r="CO571" i="1"/>
  <c r="CO81" i="1"/>
  <c r="CO58" i="1"/>
  <c r="CO53" i="1"/>
  <c r="CO52" i="1"/>
  <c r="CO61" i="1"/>
  <c r="CO72" i="1"/>
  <c r="CO70" i="1"/>
  <c r="CO71" i="1"/>
  <c r="CO60" i="1"/>
  <c r="CO59" i="1"/>
  <c r="CO49" i="1"/>
  <c r="CO23" i="1"/>
  <c r="CO26" i="1"/>
  <c r="CO54" i="1"/>
  <c r="CO32" i="1"/>
  <c r="CO55" i="1"/>
  <c r="CO22" i="1"/>
  <c r="CO27" i="1"/>
  <c r="CD22" i="1"/>
  <c r="CO50" i="1"/>
  <c r="CO31" i="1"/>
  <c r="CD27" i="1"/>
  <c r="CO30" i="1"/>
  <c r="CO48" i="1"/>
  <c r="CD24" i="1"/>
  <c r="CO39" i="1"/>
  <c r="CO47" i="1"/>
  <c r="CO46" i="1"/>
  <c r="CD31" i="1"/>
  <c r="CO80" i="1"/>
  <c r="CO96" i="1"/>
  <c r="CO41" i="1"/>
  <c r="CO29" i="1"/>
  <c r="CO51" i="1"/>
  <c r="CO85" i="1"/>
  <c r="CO73" i="1"/>
  <c r="CO76" i="1"/>
  <c r="CO42" i="1"/>
  <c r="CO57" i="1"/>
  <c r="CO69" i="1"/>
  <c r="CO92" i="1"/>
  <c r="CO89" i="1"/>
  <c r="CO88" i="1"/>
  <c r="CO62" i="1"/>
  <c r="CO74" i="1"/>
  <c r="CO79" i="1"/>
  <c r="CO45" i="1"/>
  <c r="CO82" i="1"/>
  <c r="CO83" i="1"/>
  <c r="CO63" i="1"/>
  <c r="CO86" i="1"/>
  <c r="CO33" i="1"/>
  <c r="CO44" i="1"/>
  <c r="CO56" i="1"/>
  <c r="CO87" i="1"/>
  <c r="CO84" i="1"/>
  <c r="CO21" i="1"/>
  <c r="CO91" i="1"/>
  <c r="CO25" i="1"/>
  <c r="CO35" i="1"/>
  <c r="CO75" i="1"/>
  <c r="CO38" i="1"/>
  <c r="CO36" i="1"/>
  <c r="CO18" i="1"/>
  <c r="CD37" i="1"/>
  <c r="CO93" i="1"/>
  <c r="CO28" i="1"/>
  <c r="CO43" i="1"/>
  <c r="CO17" i="1"/>
  <c r="CD39" i="1"/>
  <c r="CD35" i="1"/>
  <c r="CO90" i="1"/>
  <c r="CD41" i="1"/>
  <c r="CO94" i="1"/>
  <c r="CO95" i="1"/>
  <c r="CD21" i="1"/>
  <c r="CD38" i="1"/>
  <c r="CD17" i="1"/>
  <c r="CD29" i="1"/>
  <c r="CD65" i="1"/>
  <c r="CD67" i="1"/>
  <c r="CP66" i="1" l="1"/>
  <c r="AT66" i="1"/>
  <c r="AU66" i="1" s="1"/>
  <c r="CP64" i="1"/>
  <c r="CP67" i="1"/>
  <c r="AT65" i="1"/>
  <c r="AU65" i="1" s="1"/>
  <c r="CP65" i="1" l="1"/>
  <c r="AT67" i="1"/>
  <c r="AU67" i="1" s="1"/>
  <c r="BP11" i="1"/>
  <c r="BK12" i="1"/>
  <c r="BL12" i="1"/>
  <c r="BM12" i="1"/>
  <c r="BN12" i="1"/>
  <c r="BO12" i="1"/>
  <c r="BP12" i="1"/>
  <c r="BK13" i="1"/>
  <c r="BL13" i="1"/>
  <c r="BM13" i="1"/>
  <c r="BN13" i="1"/>
  <c r="BO13" i="1"/>
  <c r="BP13" i="1"/>
  <c r="BL11" i="1"/>
  <c r="BM11" i="1"/>
  <c r="BN11" i="1"/>
  <c r="BO11" i="1"/>
  <c r="BK11" i="1"/>
  <c r="CR13" i="1" l="1"/>
  <c r="CR12" i="1"/>
  <c r="AB11" i="1"/>
  <c r="AV11" i="1" s="1"/>
  <c r="AQ12" i="1"/>
  <c r="CN12" i="1" s="1"/>
  <c r="AQ13" i="1"/>
  <c r="CN13" i="1" s="1"/>
  <c r="AQ11" i="1"/>
  <c r="CN11" i="1" s="1"/>
  <c r="AB12" i="1"/>
  <c r="AV12" i="1" s="1"/>
  <c r="AB13" i="1"/>
  <c r="AV13" i="1" s="1"/>
  <c r="AB14" i="1"/>
  <c r="AV14" i="1" s="1"/>
  <c r="AV15" i="1"/>
  <c r="G69" i="15"/>
  <c r="G68" i="15"/>
  <c r="G79" i="15"/>
  <c r="G74" i="15"/>
  <c r="G77" i="15"/>
  <c r="G65" i="15"/>
  <c r="G76" i="15"/>
  <c r="G71" i="15"/>
  <c r="G70" i="15"/>
  <c r="G67" i="15"/>
  <c r="G78" i="15"/>
  <c r="G75" i="15"/>
  <c r="G72" i="15"/>
  <c r="G73" i="15"/>
  <c r="G4" i="15"/>
  <c r="G80" i="15"/>
  <c r="G12" i="15"/>
  <c r="G59" i="15"/>
  <c r="G6" i="15"/>
  <c r="G14" i="15"/>
  <c r="G22" i="15"/>
  <c r="G16" i="15"/>
  <c r="G35" i="15"/>
  <c r="G44" i="15"/>
  <c r="G26" i="15"/>
  <c r="G33" i="15"/>
  <c r="G60" i="15"/>
  <c r="G7" i="15"/>
  <c r="G10" i="15"/>
  <c r="G51" i="15"/>
  <c r="G19" i="15"/>
  <c r="G18" i="15"/>
  <c r="G63" i="15"/>
  <c r="G38" i="15"/>
  <c r="G56" i="15"/>
  <c r="G5" i="15"/>
  <c r="G24" i="15"/>
  <c r="G50" i="15"/>
  <c r="G8" i="15"/>
  <c r="G28" i="15"/>
  <c r="G9" i="15"/>
  <c r="G43" i="15"/>
  <c r="G17" i="15"/>
  <c r="G20" i="15"/>
  <c r="G15" i="15"/>
  <c r="G23" i="15"/>
  <c r="G21" i="15"/>
  <c r="G13" i="15"/>
  <c r="G61" i="15"/>
  <c r="G40" i="15"/>
  <c r="G31" i="15"/>
  <c r="G32" i="15"/>
  <c r="G36" i="15"/>
  <c r="G37" i="15"/>
  <c r="G34" i="15"/>
  <c r="G25" i="15"/>
  <c r="G58" i="15"/>
  <c r="G42" i="15"/>
  <c r="G49" i="15"/>
  <c r="G53" i="15"/>
  <c r="G52" i="15"/>
  <c r="G47" i="15"/>
  <c r="G46" i="15"/>
  <c r="G57" i="15"/>
  <c r="G27" i="15"/>
  <c r="G30" i="15"/>
  <c r="G39" i="15"/>
  <c r="G41" i="15"/>
  <c r="G48" i="15"/>
  <c r="G29" i="15"/>
  <c r="G64" i="15"/>
  <c r="P64" i="15" l="1"/>
  <c r="Q63" i="15" s="1"/>
  <c r="DB19" i="1"/>
  <c r="AY19" i="1"/>
  <c r="CE19" i="1"/>
  <c r="CO19" i="1" s="1"/>
  <c r="AS15" i="1"/>
  <c r="AS11" i="1"/>
  <c r="CC11" i="1" s="1"/>
  <c r="AS12" i="1"/>
  <c r="CJ12" i="1" s="1"/>
  <c r="CM12" i="1" s="1"/>
  <c r="AS14" i="1"/>
  <c r="AS13" i="1"/>
  <c r="CJ13" i="1" s="1"/>
  <c r="CM13" i="1" s="1"/>
  <c r="AZ14" i="1"/>
  <c r="AZ12" i="1"/>
  <c r="AZ11" i="1"/>
  <c r="AZ15" i="1"/>
  <c r="AZ13" i="1"/>
  <c r="R63" i="15" l="1"/>
  <c r="U63" i="15"/>
  <c r="AW12" i="1"/>
  <c r="DE19" i="1"/>
  <c r="DC961" i="1"/>
  <c r="DC977" i="1"/>
  <c r="DC378" i="1"/>
  <c r="DC1019" i="1"/>
  <c r="DC941" i="1"/>
  <c r="DC901" i="1"/>
  <c r="DC855" i="1"/>
  <c r="DC344" i="1"/>
  <c r="DC1005" i="1"/>
  <c r="DC969" i="1"/>
  <c r="DC346" i="1"/>
  <c r="DC887" i="1"/>
  <c r="DC919" i="1"/>
  <c r="DC951" i="1"/>
  <c r="DC983" i="1"/>
  <c r="DC883" i="1"/>
  <c r="DC915" i="1"/>
  <c r="DC947" i="1"/>
  <c r="DC979" i="1"/>
  <c r="DC893" i="1"/>
  <c r="DC370" i="1"/>
  <c r="DC881" i="1"/>
  <c r="DC999" i="1"/>
  <c r="DC965" i="1"/>
  <c r="DC885" i="1"/>
  <c r="DC831" i="1"/>
  <c r="DC799" i="1"/>
  <c r="DC767" i="1"/>
  <c r="DC735" i="1"/>
  <c r="DC703" i="1"/>
  <c r="DC671" i="1"/>
  <c r="DC644" i="1"/>
  <c r="DC824" i="1"/>
  <c r="DC792" i="1"/>
  <c r="DC760" i="1"/>
  <c r="DC728" i="1"/>
  <c r="DC696" i="1"/>
  <c r="DC664" i="1"/>
  <c r="DC635" i="1"/>
  <c r="DC639" i="1"/>
  <c r="DC624" i="1"/>
  <c r="DC619" i="1"/>
  <c r="DC304" i="1"/>
  <c r="DC289" i="1"/>
  <c r="DC284" i="1"/>
  <c r="DC272" i="1"/>
  <c r="DC208" i="1"/>
  <c r="DC174" i="1"/>
  <c r="DC114" i="1"/>
  <c r="DC118" i="1"/>
  <c r="DC217" i="1"/>
  <c r="DC187" i="1"/>
  <c r="DC204" i="1"/>
  <c r="DC221" i="1"/>
  <c r="DC193" i="1"/>
  <c r="DC260" i="1"/>
  <c r="DC211" i="1"/>
  <c r="DC300" i="1"/>
  <c r="DC358" i="1"/>
  <c r="DC195" i="1"/>
  <c r="DC228" i="1"/>
  <c r="DC324" i="1"/>
  <c r="DC350" i="1"/>
  <c r="DC382" i="1"/>
  <c r="DC853" i="1"/>
  <c r="DC845" i="1"/>
  <c r="DC837" i="1"/>
  <c r="DC829" i="1"/>
  <c r="DC821" i="1"/>
  <c r="DC813" i="1"/>
  <c r="DC805" i="1"/>
  <c r="DC797" i="1"/>
  <c r="DC789" i="1"/>
  <c r="DC781" i="1"/>
  <c r="DC773" i="1"/>
  <c r="DC765" i="1"/>
  <c r="DC757" i="1"/>
  <c r="DC749" i="1"/>
  <c r="DC741" i="1"/>
  <c r="DC733" i="1"/>
  <c r="DC725" i="1"/>
  <c r="DC717" i="1"/>
  <c r="DC709" i="1"/>
  <c r="DC701" i="1"/>
  <c r="DC945" i="1"/>
  <c r="DC985" i="1"/>
  <c r="DC929" i="1"/>
  <c r="DC1017" i="1"/>
  <c r="DC1001" i="1"/>
  <c r="DC362" i="1"/>
  <c r="DC995" i="1"/>
  <c r="DC957" i="1"/>
  <c r="DC316" i="1"/>
  <c r="DC1013" i="1"/>
  <c r="DC921" i="1"/>
  <c r="DC863" i="1"/>
  <c r="DC895" i="1"/>
  <c r="DC927" i="1"/>
  <c r="DC959" i="1"/>
  <c r="DC991" i="1"/>
  <c r="DC891" i="1"/>
  <c r="DC923" i="1"/>
  <c r="DC955" i="1"/>
  <c r="DC987" i="1"/>
  <c r="DC909" i="1"/>
  <c r="DC384" i="1"/>
  <c r="DC897" i="1"/>
  <c r="DC1007" i="1"/>
  <c r="DC981" i="1"/>
  <c r="DC917" i="1"/>
  <c r="DC847" i="1"/>
  <c r="DC376" i="1"/>
  <c r="DC823" i="1"/>
  <c r="DC791" i="1"/>
  <c r="DC759" i="1"/>
  <c r="DC727" i="1"/>
  <c r="DC695" i="1"/>
  <c r="DC663" i="1"/>
  <c r="DC636" i="1"/>
  <c r="DC604" i="1"/>
  <c r="DC848" i="1"/>
  <c r="DC816" i="1"/>
  <c r="DC784" i="1"/>
  <c r="DC752" i="1"/>
  <c r="DC720" i="1"/>
  <c r="DC688" i="1"/>
  <c r="DC656" i="1"/>
  <c r="DC627" i="1"/>
  <c r="DC648" i="1"/>
  <c r="DC632" i="1"/>
  <c r="DC611" i="1"/>
  <c r="DC338" i="1"/>
  <c r="DC321" i="1"/>
  <c r="DC312" i="1"/>
  <c r="DC280" i="1"/>
  <c r="DC130" i="1"/>
  <c r="DC199" i="1"/>
  <c r="DC231" i="1"/>
  <c r="DC188" i="1"/>
  <c r="DC205" i="1"/>
  <c r="DC235" i="1"/>
  <c r="DC209" i="1"/>
  <c r="DC126" i="1"/>
  <c r="DC212" i="1"/>
  <c r="DC340" i="1"/>
  <c r="DC372" i="1"/>
  <c r="DC196" i="1"/>
  <c r="DC229" i="1"/>
  <c r="DC332" i="1"/>
  <c r="DC364" i="1"/>
  <c r="DC860" i="1"/>
  <c r="DC646" i="1"/>
  <c r="DC630" i="1"/>
  <c r="DC602" i="1"/>
  <c r="DC1009" i="1"/>
  <c r="DC873" i="1"/>
  <c r="DC905" i="1"/>
  <c r="DC1003" i="1"/>
  <c r="DC973" i="1"/>
  <c r="DC240" i="1"/>
  <c r="DC937" i="1"/>
  <c r="DC871" i="1"/>
  <c r="DC903" i="1"/>
  <c r="DC935" i="1"/>
  <c r="DC967" i="1"/>
  <c r="DC867" i="1"/>
  <c r="DC899" i="1"/>
  <c r="DC931" i="1"/>
  <c r="DC963" i="1"/>
  <c r="DC861" i="1"/>
  <c r="DC354" i="1"/>
  <c r="DC386" i="1"/>
  <c r="DC913" i="1"/>
  <c r="DC1015" i="1"/>
  <c r="DC933" i="1"/>
  <c r="DC360" i="1"/>
  <c r="DC815" i="1"/>
  <c r="DC783" i="1"/>
  <c r="DC751" i="1"/>
  <c r="DC719" i="1"/>
  <c r="DC687" i="1"/>
  <c r="DC655" i="1"/>
  <c r="DC628" i="1"/>
  <c r="DC207" i="1"/>
  <c r="DC840" i="1"/>
  <c r="DC808" i="1"/>
  <c r="DC776" i="1"/>
  <c r="DC744" i="1"/>
  <c r="DC712" i="1"/>
  <c r="DC680" i="1"/>
  <c r="DC651" i="1"/>
  <c r="DC620" i="1"/>
  <c r="DC647" i="1"/>
  <c r="DC631" i="1"/>
  <c r="DC616" i="1"/>
  <c r="DC603" i="1"/>
  <c r="DC336" i="1"/>
  <c r="DC291" i="1"/>
  <c r="DC49" i="1"/>
  <c r="DC86" i="1"/>
  <c r="DC106" i="1"/>
  <c r="DC201" i="1"/>
  <c r="DC233" i="1"/>
  <c r="DC189" i="1"/>
  <c r="DC219" i="1"/>
  <c r="DC236" i="1"/>
  <c r="DC225" i="1"/>
  <c r="DC252" i="1"/>
  <c r="DC213" i="1"/>
  <c r="DC342" i="1"/>
  <c r="DC374" i="1"/>
  <c r="DC197" i="1"/>
  <c r="DC248" i="1"/>
  <c r="DC334" i="1"/>
  <c r="DC366" i="1"/>
  <c r="DC645" i="1"/>
  <c r="DC629" i="1"/>
  <c r="DC610" i="1"/>
  <c r="DC605" i="1"/>
  <c r="DC594" i="1"/>
  <c r="DC589" i="1"/>
  <c r="DC578" i="1"/>
  <c r="DC573" i="1"/>
  <c r="DC562" i="1"/>
  <c r="DC557" i="1"/>
  <c r="DC546" i="1"/>
  <c r="DC541" i="1"/>
  <c r="DC530" i="1"/>
  <c r="DC525" i="1"/>
  <c r="DC514" i="1"/>
  <c r="DC509" i="1"/>
  <c r="DC925" i="1"/>
  <c r="DC953" i="1"/>
  <c r="DC911" i="1"/>
  <c r="DC907" i="1"/>
  <c r="DC368" i="1"/>
  <c r="DC807" i="1"/>
  <c r="DC679" i="1"/>
  <c r="DC768" i="1"/>
  <c r="DC643" i="1"/>
  <c r="DC608" i="1"/>
  <c r="DC110" i="1"/>
  <c r="DC244" i="1"/>
  <c r="DC388" i="1"/>
  <c r="DC380" i="1"/>
  <c r="DC838" i="1"/>
  <c r="DC806" i="1"/>
  <c r="DC774" i="1"/>
  <c r="DC742" i="1"/>
  <c r="DC710" i="1"/>
  <c r="DC638" i="1"/>
  <c r="DC597" i="1"/>
  <c r="DC570" i="1"/>
  <c r="DC565" i="1"/>
  <c r="DC538" i="1"/>
  <c r="DC533" i="1"/>
  <c r="DC506" i="1"/>
  <c r="DC501" i="1"/>
  <c r="DC490" i="1"/>
  <c r="DC485" i="1"/>
  <c r="DC474" i="1"/>
  <c r="DC469" i="1"/>
  <c r="DC458" i="1"/>
  <c r="DC453" i="1"/>
  <c r="DC442" i="1"/>
  <c r="DC437" i="1"/>
  <c r="DC426" i="1"/>
  <c r="DC421" i="1"/>
  <c r="DC410" i="1"/>
  <c r="DC405" i="1"/>
  <c r="DC394" i="1"/>
  <c r="DC331" i="1"/>
  <c r="DC297" i="1"/>
  <c r="DC267" i="1"/>
  <c r="DC946" i="1"/>
  <c r="DC938" i="1"/>
  <c r="DC930" i="1"/>
  <c r="DC922" i="1"/>
  <c r="DC914" i="1"/>
  <c r="DC906" i="1"/>
  <c r="DC898" i="1"/>
  <c r="DC890" i="1"/>
  <c r="DC882" i="1"/>
  <c r="DC874" i="1"/>
  <c r="DC866" i="1"/>
  <c r="DC843" i="1"/>
  <c r="DC811" i="1"/>
  <c r="DC779" i="1"/>
  <c r="DC747" i="1"/>
  <c r="DC715" i="1"/>
  <c r="DC683" i="1"/>
  <c r="DC1022" i="1"/>
  <c r="DC1014" i="1"/>
  <c r="DC1006" i="1"/>
  <c r="DC998" i="1"/>
  <c r="DC990" i="1"/>
  <c r="DC982" i="1"/>
  <c r="DC974" i="1"/>
  <c r="DC966" i="1"/>
  <c r="DC958" i="1"/>
  <c r="DC950" i="1"/>
  <c r="DC844" i="1"/>
  <c r="DC812" i="1"/>
  <c r="DC780" i="1"/>
  <c r="DC748" i="1"/>
  <c r="DC716" i="1"/>
  <c r="DC684" i="1"/>
  <c r="DC623" i="1"/>
  <c r="DC615" i="1"/>
  <c r="DC607" i="1"/>
  <c r="DC310" i="1"/>
  <c r="DC302" i="1"/>
  <c r="DC278" i="1"/>
  <c r="DC270" i="1"/>
  <c r="DC849" i="1"/>
  <c r="DC833" i="1"/>
  <c r="DC817" i="1"/>
  <c r="DC801" i="1"/>
  <c r="DC785" i="1"/>
  <c r="DC769" i="1"/>
  <c r="DC753" i="1"/>
  <c r="DC737" i="1"/>
  <c r="DC721" i="1"/>
  <c r="DC705" i="1"/>
  <c r="DC689" i="1"/>
  <c r="DC673" i="1"/>
  <c r="DC657" i="1"/>
  <c r="DC641" i="1"/>
  <c r="DC625" i="1"/>
  <c r="DC889" i="1"/>
  <c r="DC839" i="1"/>
  <c r="DC975" i="1"/>
  <c r="DC971" i="1"/>
  <c r="DC1023" i="1"/>
  <c r="DC743" i="1"/>
  <c r="DC612" i="1"/>
  <c r="DC832" i="1"/>
  <c r="DC704" i="1"/>
  <c r="DC352" i="1"/>
  <c r="DC276" i="1"/>
  <c r="DC122" i="1"/>
  <c r="DC220" i="1"/>
  <c r="DC292" i="1"/>
  <c r="DC268" i="1"/>
  <c r="DC854" i="1"/>
  <c r="DC822" i="1"/>
  <c r="DC790" i="1"/>
  <c r="DC758" i="1"/>
  <c r="DC726" i="1"/>
  <c r="DC694" i="1"/>
  <c r="DC686" i="1"/>
  <c r="DC678" i="1"/>
  <c r="DC670" i="1"/>
  <c r="DC662" i="1"/>
  <c r="DC654" i="1"/>
  <c r="DC618" i="1"/>
  <c r="DC613" i="1"/>
  <c r="DC586" i="1"/>
  <c r="DC581" i="1"/>
  <c r="DC554" i="1"/>
  <c r="DC549" i="1"/>
  <c r="DC522" i="1"/>
  <c r="DC517" i="1"/>
  <c r="DC498" i="1"/>
  <c r="DC493" i="1"/>
  <c r="DC482" i="1"/>
  <c r="DC477" i="1"/>
  <c r="DC466" i="1"/>
  <c r="DC461" i="1"/>
  <c r="DC450" i="1"/>
  <c r="DC445" i="1"/>
  <c r="DC434" i="1"/>
  <c r="DC429" i="1"/>
  <c r="DC418" i="1"/>
  <c r="DC413" i="1"/>
  <c r="DC402" i="1"/>
  <c r="DC397" i="1"/>
  <c r="DC329" i="1"/>
  <c r="DC299" i="1"/>
  <c r="DC265" i="1"/>
  <c r="DC224" i="1"/>
  <c r="DC942" i="1"/>
  <c r="DC934" i="1"/>
  <c r="DC926" i="1"/>
  <c r="DC918" i="1"/>
  <c r="DC910" i="1"/>
  <c r="DC902" i="1"/>
  <c r="DC894" i="1"/>
  <c r="DC886" i="1"/>
  <c r="DC878" i="1"/>
  <c r="DC870" i="1"/>
  <c r="DC858" i="1"/>
  <c r="DC827" i="1"/>
  <c r="DC795" i="1"/>
  <c r="DC763" i="1"/>
  <c r="DC731" i="1"/>
  <c r="DC699" i="1"/>
  <c r="DC667" i="1"/>
  <c r="DC1018" i="1"/>
  <c r="DC1010" i="1"/>
  <c r="DC1002" i="1"/>
  <c r="DC994" i="1"/>
  <c r="DC986" i="1"/>
  <c r="DC978" i="1"/>
  <c r="DC970" i="1"/>
  <c r="DC962" i="1"/>
  <c r="DC954" i="1"/>
  <c r="DC859" i="1"/>
  <c r="DC828" i="1"/>
  <c r="DC796" i="1"/>
  <c r="DC764" i="1"/>
  <c r="DC732" i="1"/>
  <c r="DC700" i="1"/>
  <c r="DC668" i="1"/>
  <c r="DC993" i="1"/>
  <c r="DC989" i="1"/>
  <c r="DC869" i="1"/>
  <c r="DC239" i="1"/>
  <c r="DC1021" i="1"/>
  <c r="DC879" i="1"/>
  <c r="DC875" i="1"/>
  <c r="DC877" i="1"/>
  <c r="DC711" i="1"/>
  <c r="DC800" i="1"/>
  <c r="DC672" i="1"/>
  <c r="DC640" i="1"/>
  <c r="DC308" i="1"/>
  <c r="DC215" i="1"/>
  <c r="DC237" i="1"/>
  <c r="DC356" i="1"/>
  <c r="DC348" i="1"/>
  <c r="DC830" i="1"/>
  <c r="DC798" i="1"/>
  <c r="DC766" i="1"/>
  <c r="DC734" i="1"/>
  <c r="DC702" i="1"/>
  <c r="DC693" i="1"/>
  <c r="DC685" i="1"/>
  <c r="DC677" i="1"/>
  <c r="DC669" i="1"/>
  <c r="DC661" i="1"/>
  <c r="DC653" i="1"/>
  <c r="DC621" i="1"/>
  <c r="DC223" i="1"/>
  <c r="DC1020" i="1"/>
  <c r="DC1012" i="1"/>
  <c r="DC1004" i="1"/>
  <c r="DC996" i="1"/>
  <c r="DC988" i="1"/>
  <c r="DC980" i="1"/>
  <c r="DC972" i="1"/>
  <c r="DC964" i="1"/>
  <c r="DC956" i="1"/>
  <c r="DC948" i="1"/>
  <c r="DC851" i="1"/>
  <c r="DC819" i="1"/>
  <c r="DC787" i="1"/>
  <c r="DC755" i="1"/>
  <c r="DC723" i="1"/>
  <c r="DC691" i="1"/>
  <c r="DC659" i="1"/>
  <c r="DC944" i="1"/>
  <c r="DC936" i="1"/>
  <c r="DC928" i="1"/>
  <c r="DC920" i="1"/>
  <c r="DC912" i="1"/>
  <c r="DC904" i="1"/>
  <c r="DC896" i="1"/>
  <c r="DC888" i="1"/>
  <c r="DC880" i="1"/>
  <c r="DC872" i="1"/>
  <c r="DC864" i="1"/>
  <c r="DC852" i="1"/>
  <c r="DC820" i="1"/>
  <c r="DC788" i="1"/>
  <c r="DC756" i="1"/>
  <c r="DC724" i="1"/>
  <c r="DC692" i="1"/>
  <c r="DC660" i="1"/>
  <c r="DC856" i="1"/>
  <c r="DC850" i="1"/>
  <c r="DC834" i="1"/>
  <c r="DC818" i="1"/>
  <c r="DC802" i="1"/>
  <c r="DC786" i="1"/>
  <c r="DC770" i="1"/>
  <c r="DC754" i="1"/>
  <c r="DC738" i="1"/>
  <c r="DC722" i="1"/>
  <c r="DC706" i="1"/>
  <c r="DC690" i="1"/>
  <c r="DC674" i="1"/>
  <c r="DC658" i="1"/>
  <c r="DC642" i="1"/>
  <c r="DC626" i="1"/>
  <c r="DC865" i="1"/>
  <c r="DC203" i="1"/>
  <c r="DC782" i="1"/>
  <c r="DC158" i="1"/>
  <c r="DC992" i="1"/>
  <c r="DC960" i="1"/>
  <c r="DC771" i="1"/>
  <c r="DC932" i="1"/>
  <c r="DC900" i="1"/>
  <c r="DC868" i="1"/>
  <c r="DC836" i="1"/>
  <c r="DC708" i="1"/>
  <c r="DC172" i="1"/>
  <c r="DC825" i="1"/>
  <c r="DC793" i="1"/>
  <c r="DC761" i="1"/>
  <c r="DC729" i="1"/>
  <c r="DC697" i="1"/>
  <c r="DC665" i="1"/>
  <c r="DC633" i="1"/>
  <c r="DC606" i="1"/>
  <c r="DC601" i="1"/>
  <c r="DC590" i="1"/>
  <c r="DC585" i="1"/>
  <c r="DC574" i="1"/>
  <c r="DC569" i="1"/>
  <c r="DC558" i="1"/>
  <c r="DC553" i="1"/>
  <c r="DC542" i="1"/>
  <c r="DC537" i="1"/>
  <c r="DC526" i="1"/>
  <c r="DC521" i="1"/>
  <c r="DC510" i="1"/>
  <c r="DC505" i="1"/>
  <c r="DC494" i="1"/>
  <c r="DC489" i="1"/>
  <c r="DC478" i="1"/>
  <c r="DC473" i="1"/>
  <c r="DC462" i="1"/>
  <c r="DC457" i="1"/>
  <c r="DC446" i="1"/>
  <c r="DC441" i="1"/>
  <c r="DC430" i="1"/>
  <c r="DC425" i="1"/>
  <c r="DC414" i="1"/>
  <c r="DC409" i="1"/>
  <c r="DC398" i="1"/>
  <c r="DC393" i="1"/>
  <c r="DC254" i="1"/>
  <c r="DC191" i="1"/>
  <c r="DC587" i="1"/>
  <c r="DC571" i="1"/>
  <c r="DC555" i="1"/>
  <c r="DC539" i="1"/>
  <c r="DC523" i="1"/>
  <c r="DC507" i="1"/>
  <c r="DC491" i="1"/>
  <c r="DC475" i="1"/>
  <c r="DC459" i="1"/>
  <c r="DC443" i="1"/>
  <c r="DC427" i="1"/>
  <c r="DC411" i="1"/>
  <c r="DC395" i="1"/>
  <c r="DC249" i="1"/>
  <c r="DC600" i="1"/>
  <c r="DC584" i="1"/>
  <c r="DC568" i="1"/>
  <c r="DC552" i="1"/>
  <c r="DC536" i="1"/>
  <c r="DC520" i="1"/>
  <c r="DC504" i="1"/>
  <c r="DC488" i="1"/>
  <c r="DC472" i="1"/>
  <c r="DC456" i="1"/>
  <c r="DC440" i="1"/>
  <c r="DC424" i="1"/>
  <c r="DC408" i="1"/>
  <c r="DC392" i="1"/>
  <c r="DC326" i="1"/>
  <c r="DC318" i="1"/>
  <c r="DC313" i="1"/>
  <c r="DC307" i="1"/>
  <c r="DC135" i="1"/>
  <c r="DC381" i="1"/>
  <c r="DC365" i="1"/>
  <c r="DC349" i="1"/>
  <c r="DC333" i="1"/>
  <c r="DC319" i="1"/>
  <c r="DC287" i="1"/>
  <c r="DC997" i="1"/>
  <c r="DC323" i="1"/>
  <c r="DC134" i="1"/>
  <c r="DC750" i="1"/>
  <c r="DC1000" i="1"/>
  <c r="DC968" i="1"/>
  <c r="DC739" i="1"/>
  <c r="DC940" i="1"/>
  <c r="DC908" i="1"/>
  <c r="DC876" i="1"/>
  <c r="DC804" i="1"/>
  <c r="DC676" i="1"/>
  <c r="DC241" i="1"/>
  <c r="DC857" i="1"/>
  <c r="DC842" i="1"/>
  <c r="DC810" i="1"/>
  <c r="DC778" i="1"/>
  <c r="DC746" i="1"/>
  <c r="DC714" i="1"/>
  <c r="DC682" i="1"/>
  <c r="DC650" i="1"/>
  <c r="DC614" i="1"/>
  <c r="DC609" i="1"/>
  <c r="DC257" i="1"/>
  <c r="DC596" i="1"/>
  <c r="DC580" i="1"/>
  <c r="DC564" i="1"/>
  <c r="DC548" i="1"/>
  <c r="DC532" i="1"/>
  <c r="DC516" i="1"/>
  <c r="DC500" i="1"/>
  <c r="DC484" i="1"/>
  <c r="DC468" i="1"/>
  <c r="DC452" i="1"/>
  <c r="DC436" i="1"/>
  <c r="DC420" i="1"/>
  <c r="DC404" i="1"/>
  <c r="DC328" i="1"/>
  <c r="DC294" i="1"/>
  <c r="DC286" i="1"/>
  <c r="DC281" i="1"/>
  <c r="DC275" i="1"/>
  <c r="DC230" i="1"/>
  <c r="DC180" i="1"/>
  <c r="DC166" i="1"/>
  <c r="DC599" i="1"/>
  <c r="DC583" i="1"/>
  <c r="DC567" i="1"/>
  <c r="DC551" i="1"/>
  <c r="DC535" i="1"/>
  <c r="DC519" i="1"/>
  <c r="DC503" i="1"/>
  <c r="DC487" i="1"/>
  <c r="DC471" i="1"/>
  <c r="DC455" i="1"/>
  <c r="DC439" i="1"/>
  <c r="DC423" i="1"/>
  <c r="DC407" i="1"/>
  <c r="DC391" i="1"/>
  <c r="DC200" i="1"/>
  <c r="DC164" i="1"/>
  <c r="DC150" i="1"/>
  <c r="DC142" i="1"/>
  <c r="DC377" i="1"/>
  <c r="DC361" i="1"/>
  <c r="DC345" i="1"/>
  <c r="DC317" i="1"/>
  <c r="DC306" i="1"/>
  <c r="DC285" i="1"/>
  <c r="DC274" i="1"/>
  <c r="DC253" i="1"/>
  <c r="DC375" i="1"/>
  <c r="DC359" i="1"/>
  <c r="DC343" i="1"/>
  <c r="DC327" i="1"/>
  <c r="DC295" i="1"/>
  <c r="DC263" i="1"/>
  <c r="DC210" i="1"/>
  <c r="DC247" i="1"/>
  <c r="DC111" i="1"/>
  <c r="DC81" i="1"/>
  <c r="DC33" i="1"/>
  <c r="DC119" i="1"/>
  <c r="DC136" i="1"/>
  <c r="DC123" i="1"/>
  <c r="DC1011" i="1"/>
  <c r="DC939" i="1"/>
  <c r="DC949" i="1"/>
  <c r="DC652" i="1"/>
  <c r="DC736" i="1"/>
  <c r="DC90" i="1"/>
  <c r="DC814" i="1"/>
  <c r="DC637" i="1"/>
  <c r="DC1016" i="1"/>
  <c r="DC984" i="1"/>
  <c r="DC952" i="1"/>
  <c r="DC803" i="1"/>
  <c r="DC675" i="1"/>
  <c r="DC924" i="1"/>
  <c r="DC892" i="1"/>
  <c r="DC862" i="1"/>
  <c r="DC740" i="1"/>
  <c r="DC826" i="1"/>
  <c r="DC794" i="1"/>
  <c r="DC762" i="1"/>
  <c r="DC730" i="1"/>
  <c r="DC698" i="1"/>
  <c r="DC666" i="1"/>
  <c r="DC634" i="1"/>
  <c r="DC256" i="1"/>
  <c r="DC192" i="1"/>
  <c r="DC124" i="1"/>
  <c r="DC588" i="1"/>
  <c r="DC572" i="1"/>
  <c r="DC556" i="1"/>
  <c r="DC540" i="1"/>
  <c r="DC524" i="1"/>
  <c r="DC508" i="1"/>
  <c r="DC492" i="1"/>
  <c r="DC476" i="1"/>
  <c r="DC460" i="1"/>
  <c r="DC444" i="1"/>
  <c r="DC428" i="1"/>
  <c r="DC412" i="1"/>
  <c r="DC396" i="1"/>
  <c r="DC283" i="1"/>
  <c r="DC273" i="1"/>
  <c r="DC264" i="1"/>
  <c r="DC216" i="1"/>
  <c r="DC198" i="1"/>
  <c r="DC591" i="1"/>
  <c r="DC575" i="1"/>
  <c r="DC559" i="1"/>
  <c r="DC543" i="1"/>
  <c r="DC527" i="1"/>
  <c r="DC511" i="1"/>
  <c r="DC495" i="1"/>
  <c r="DC479" i="1"/>
  <c r="DC463" i="1"/>
  <c r="DC447" i="1"/>
  <c r="DC431" i="1"/>
  <c r="DC415" i="1"/>
  <c r="DC399" i="1"/>
  <c r="DC288" i="1"/>
  <c r="DC232" i="1"/>
  <c r="DC214" i="1"/>
  <c r="DC182" i="1"/>
  <c r="DC146" i="1"/>
  <c r="DC138" i="1"/>
  <c r="DC385" i="1"/>
  <c r="DC369" i="1"/>
  <c r="DC353" i="1"/>
  <c r="DC337" i="1"/>
  <c r="DC322" i="1"/>
  <c r="DC301" i="1"/>
  <c r="DC290" i="1"/>
  <c r="DC269" i="1"/>
  <c r="DC250" i="1"/>
  <c r="DC383" i="1"/>
  <c r="DC367" i="1"/>
  <c r="DC351" i="1"/>
  <c r="DC335" i="1"/>
  <c r="DC311" i="1"/>
  <c r="DC279" i="1"/>
  <c r="DC255" i="1"/>
  <c r="DC108" i="1"/>
  <c r="DC73" i="1"/>
  <c r="DC116" i="1"/>
  <c r="DC87" i="1"/>
  <c r="DC120" i="1"/>
  <c r="DC943" i="1"/>
  <c r="DC718" i="1"/>
  <c r="DC707" i="1"/>
  <c r="DC916" i="1"/>
  <c r="DC772" i="1"/>
  <c r="DC745" i="1"/>
  <c r="DC595" i="1"/>
  <c r="DC531" i="1"/>
  <c r="DC467" i="1"/>
  <c r="DC403" i="1"/>
  <c r="DC560" i="1"/>
  <c r="DC496" i="1"/>
  <c r="DC432" i="1"/>
  <c r="DC389" i="1"/>
  <c r="DC271" i="1"/>
  <c r="DC363" i="1"/>
  <c r="DC330" i="1"/>
  <c r="DC277" i="1"/>
  <c r="DC266" i="1"/>
  <c r="DC259" i="1"/>
  <c r="DC238" i="1"/>
  <c r="DC206" i="1"/>
  <c r="DC184" i="1"/>
  <c r="DC176" i="1"/>
  <c r="DC168" i="1"/>
  <c r="DC160" i="1"/>
  <c r="DC152" i="1"/>
  <c r="DC144" i="1"/>
  <c r="DC107" i="1"/>
  <c r="DC102" i="1"/>
  <c r="DC141" i="1"/>
  <c r="DC149" i="1"/>
  <c r="DC157" i="1"/>
  <c r="DC165" i="1"/>
  <c r="DC173" i="1"/>
  <c r="DC181" i="1"/>
  <c r="DC79" i="1"/>
  <c r="DC71" i="1"/>
  <c r="DC133" i="1"/>
  <c r="DC117" i="1"/>
  <c r="DC109" i="1"/>
  <c r="DC92" i="1"/>
  <c r="DC64" i="1"/>
  <c r="DC41" i="1"/>
  <c r="DC103" i="1"/>
  <c r="DC99" i="1"/>
  <c r="DC93" i="1"/>
  <c r="DC77" i="1"/>
  <c r="DC61" i="1"/>
  <c r="DC45" i="1"/>
  <c r="DC29" i="1"/>
  <c r="DC83" i="1"/>
  <c r="DC67" i="1"/>
  <c r="DC51" i="1"/>
  <c r="DC35" i="1"/>
  <c r="DC19" i="1"/>
  <c r="DD19" i="1" s="1"/>
  <c r="DC194" i="1"/>
  <c r="DC98" i="1"/>
  <c r="DC161" i="1"/>
  <c r="DC185" i="1"/>
  <c r="DC125" i="1"/>
  <c r="DC775" i="1"/>
  <c r="DC1008" i="1"/>
  <c r="DC884" i="1"/>
  <c r="DC841" i="1"/>
  <c r="DC713" i="1"/>
  <c r="DC622" i="1"/>
  <c r="DC617" i="1"/>
  <c r="DC598" i="1"/>
  <c r="DC593" i="1"/>
  <c r="DC566" i="1"/>
  <c r="DC561" i="1"/>
  <c r="DC534" i="1"/>
  <c r="DC529" i="1"/>
  <c r="DC502" i="1"/>
  <c r="DC497" i="1"/>
  <c r="DC470" i="1"/>
  <c r="DC465" i="1"/>
  <c r="DC438" i="1"/>
  <c r="DC433" i="1"/>
  <c r="DC406" i="1"/>
  <c r="DC401" i="1"/>
  <c r="DC579" i="1"/>
  <c r="DC515" i="1"/>
  <c r="DC451" i="1"/>
  <c r="DC320" i="1"/>
  <c r="DC246" i="1"/>
  <c r="DC544" i="1"/>
  <c r="DC480" i="1"/>
  <c r="DC416" i="1"/>
  <c r="DC315" i="1"/>
  <c r="DC373" i="1"/>
  <c r="DC303" i="1"/>
  <c r="DC387" i="1"/>
  <c r="DC355" i="1"/>
  <c r="DC325" i="1"/>
  <c r="DC314" i="1"/>
  <c r="DC261" i="1"/>
  <c r="DC242" i="1"/>
  <c r="DC226" i="1"/>
  <c r="DC251" i="1"/>
  <c r="DC234" i="1"/>
  <c r="DC202" i="1"/>
  <c r="DC48" i="1"/>
  <c r="DC104" i="1"/>
  <c r="DC143" i="1"/>
  <c r="DC151" i="1"/>
  <c r="DC159" i="1"/>
  <c r="DC167" i="1"/>
  <c r="DC175" i="1"/>
  <c r="DC183" i="1"/>
  <c r="DC131" i="1"/>
  <c r="DC112" i="1"/>
  <c r="DC91" i="1"/>
  <c r="DC82" i="1"/>
  <c r="DC74" i="1"/>
  <c r="DC65" i="1"/>
  <c r="DC32" i="1"/>
  <c r="DC129" i="1"/>
  <c r="DC105" i="1"/>
  <c r="DC63" i="1"/>
  <c r="DC56" i="1"/>
  <c r="DC40" i="1"/>
  <c r="DC24" i="1"/>
  <c r="DD24" i="1" s="1"/>
  <c r="DC89" i="1"/>
  <c r="DC70" i="1"/>
  <c r="DC54" i="1"/>
  <c r="DC38" i="1"/>
  <c r="DC22" i="1"/>
  <c r="DC76" i="1"/>
  <c r="DC60" i="1"/>
  <c r="DC44" i="1"/>
  <c r="DC28" i="1"/>
  <c r="DC976" i="1"/>
  <c r="DC156" i="1"/>
  <c r="DC499" i="1"/>
  <c r="DC528" i="1"/>
  <c r="DC464" i="1"/>
  <c r="DC357" i="1"/>
  <c r="DC379" i="1"/>
  <c r="DC309" i="1"/>
  <c r="DC132" i="1"/>
  <c r="DC222" i="1"/>
  <c r="DC148" i="1"/>
  <c r="DC47" i="1"/>
  <c r="DC145" i="1"/>
  <c r="DC169" i="1"/>
  <c r="DC113" i="1"/>
  <c r="DC227" i="1"/>
  <c r="DC846" i="1"/>
  <c r="DC835" i="1"/>
  <c r="DC777" i="1"/>
  <c r="DC649" i="1"/>
  <c r="DC582" i="1"/>
  <c r="DC577" i="1"/>
  <c r="DC550" i="1"/>
  <c r="DC545" i="1"/>
  <c r="DC518" i="1"/>
  <c r="DC513" i="1"/>
  <c r="DC486" i="1"/>
  <c r="DC481" i="1"/>
  <c r="DC454" i="1"/>
  <c r="DC449" i="1"/>
  <c r="DC422" i="1"/>
  <c r="DC417" i="1"/>
  <c r="DC390" i="1"/>
  <c r="DC547" i="1"/>
  <c r="DC483" i="1"/>
  <c r="DC419" i="1"/>
  <c r="DC576" i="1"/>
  <c r="DC512" i="1"/>
  <c r="DC448" i="1"/>
  <c r="DC305" i="1"/>
  <c r="DC296" i="1"/>
  <c r="DC341" i="1"/>
  <c r="DC127" i="1"/>
  <c r="DC371" i="1"/>
  <c r="DC339" i="1"/>
  <c r="DC293" i="1"/>
  <c r="DC282" i="1"/>
  <c r="DC258" i="1"/>
  <c r="DC245" i="1"/>
  <c r="DC218" i="1"/>
  <c r="DC186" i="1"/>
  <c r="DC178" i="1"/>
  <c r="DC170" i="1"/>
  <c r="DC162" i="1"/>
  <c r="DC154" i="1"/>
  <c r="DC50" i="1"/>
  <c r="DC100" i="1"/>
  <c r="DC139" i="1"/>
  <c r="DC147" i="1"/>
  <c r="DC155" i="1"/>
  <c r="DC163" i="1"/>
  <c r="DC171" i="1"/>
  <c r="DC179" i="1"/>
  <c r="DC128" i="1"/>
  <c r="DC115" i="1"/>
  <c r="DC88" i="1"/>
  <c r="DC80" i="1"/>
  <c r="DC72" i="1"/>
  <c r="DC34" i="1"/>
  <c r="DC137" i="1"/>
  <c r="DC121" i="1"/>
  <c r="DC58" i="1"/>
  <c r="DC42" i="1"/>
  <c r="DC26" i="1"/>
  <c r="DD26" i="1" s="1"/>
  <c r="DC97" i="1"/>
  <c r="DC78" i="1"/>
  <c r="DC62" i="1"/>
  <c r="DC46" i="1"/>
  <c r="DC30" i="1"/>
  <c r="DC84" i="1"/>
  <c r="DC68" i="1"/>
  <c r="DC52" i="1"/>
  <c r="DC36" i="1"/>
  <c r="DC20" i="1"/>
  <c r="DC809" i="1"/>
  <c r="DC681" i="1"/>
  <c r="DC563" i="1"/>
  <c r="DC435" i="1"/>
  <c r="DC592" i="1"/>
  <c r="DC400" i="1"/>
  <c r="DC262" i="1"/>
  <c r="DC347" i="1"/>
  <c r="DC298" i="1"/>
  <c r="DC243" i="1"/>
  <c r="DC190" i="1"/>
  <c r="DC140" i="1"/>
  <c r="DC94" i="1"/>
  <c r="DC153" i="1"/>
  <c r="DC177" i="1"/>
  <c r="DC31" i="1"/>
  <c r="DC96" i="1"/>
  <c r="DC66" i="1"/>
  <c r="DC101" i="1"/>
  <c r="DC53" i="1"/>
  <c r="DC59" i="1"/>
  <c r="DC95" i="1"/>
  <c r="DC55" i="1"/>
  <c r="DC43" i="1"/>
  <c r="DC57" i="1"/>
  <c r="DC85" i="1"/>
  <c r="DC21" i="1"/>
  <c r="DC27" i="1"/>
  <c r="DD27" i="1" s="1"/>
  <c r="DC39" i="1"/>
  <c r="DC69" i="1"/>
  <c r="DC75" i="1"/>
  <c r="DC25" i="1"/>
  <c r="DD25" i="1" s="1"/>
  <c r="DC23" i="1"/>
  <c r="DC37" i="1"/>
  <c r="CI11" i="1"/>
  <c r="CK11" i="1" s="1"/>
  <c r="BA32" i="1"/>
  <c r="BA22" i="1"/>
  <c r="BA24" i="1"/>
  <c r="BA26" i="1"/>
  <c r="BA27" i="1"/>
  <c r="BA23" i="1"/>
  <c r="BA31" i="1"/>
  <c r="BA30" i="1"/>
  <c r="BA25" i="1"/>
  <c r="AW25" i="1"/>
  <c r="AW24" i="1"/>
  <c r="AW19" i="1"/>
  <c r="AW41" i="1"/>
  <c r="AW34" i="1"/>
  <c r="AW32" i="1"/>
  <c r="AW33" i="1"/>
  <c r="AW26" i="1"/>
  <c r="AW18" i="1"/>
  <c r="AW20" i="1"/>
  <c r="AW37" i="1"/>
  <c r="AW39" i="1"/>
  <c r="AW38" i="1"/>
  <c r="AW27" i="1"/>
  <c r="AW21" i="1"/>
  <c r="AW36" i="1"/>
  <c r="AW31" i="1"/>
  <c r="AW35" i="1"/>
  <c r="AW17" i="1"/>
  <c r="AW22" i="1"/>
  <c r="AW23" i="1"/>
  <c r="AW28" i="1"/>
  <c r="AW29" i="1"/>
  <c r="AW40" i="1"/>
  <c r="AW30" i="1"/>
  <c r="BA17" i="1"/>
  <c r="BA19" i="1"/>
  <c r="BA41" i="1"/>
  <c r="BA36" i="1"/>
  <c r="BA29" i="1"/>
  <c r="BA18" i="1"/>
  <c r="BA37" i="1"/>
  <c r="BA35" i="1"/>
  <c r="BA20" i="1"/>
  <c r="BA28" i="1"/>
  <c r="BA40" i="1"/>
  <c r="BA39" i="1"/>
  <c r="BA21" i="1"/>
  <c r="BA38" i="1"/>
  <c r="BA33" i="1"/>
  <c r="BA34" i="1"/>
  <c r="CJ14" i="1"/>
  <c r="CM14" i="1" s="1"/>
  <c r="CI14" i="1"/>
  <c r="CK14" i="1" s="1"/>
  <c r="CJ15" i="1"/>
  <c r="CM15" i="1" s="1"/>
  <c r="CI15" i="1"/>
  <c r="CK15" i="1" s="1"/>
  <c r="CI13" i="1"/>
  <c r="CK13" i="1" s="1"/>
  <c r="CI12" i="1"/>
  <c r="CK12" i="1" s="1"/>
  <c r="CJ11" i="1"/>
  <c r="CM11" i="1" s="1"/>
  <c r="BC1023" i="1"/>
  <c r="CO1023" i="1" s="1"/>
  <c r="BA1023" i="1"/>
  <c r="BB1023" i="1"/>
  <c r="BB715" i="1"/>
  <c r="BA715" i="1"/>
  <c r="BC715" i="1"/>
  <c r="BC895" i="1"/>
  <c r="BA895" i="1"/>
  <c r="BB895" i="1"/>
  <c r="BA887" i="1"/>
  <c r="BC887" i="1"/>
  <c r="BB887" i="1"/>
  <c r="BB149" i="1"/>
  <c r="BC149" i="1"/>
  <c r="BA149" i="1"/>
  <c r="BC606" i="1"/>
  <c r="BB606" i="1"/>
  <c r="BA606" i="1"/>
  <c r="BA925" i="1"/>
  <c r="BC925" i="1"/>
  <c r="BB925" i="1"/>
  <c r="BA679" i="1"/>
  <c r="BB679" i="1"/>
  <c r="BC679" i="1"/>
  <c r="BB977" i="1"/>
  <c r="BC977" i="1"/>
  <c r="BA977" i="1"/>
  <c r="BC1008" i="1"/>
  <c r="BA1008" i="1"/>
  <c r="BB1008" i="1"/>
  <c r="BB923" i="1"/>
  <c r="BA923" i="1"/>
  <c r="BC923" i="1"/>
  <c r="BA821" i="1"/>
  <c r="BC821" i="1"/>
  <c r="BB821" i="1"/>
  <c r="BB725" i="1"/>
  <c r="BC725" i="1"/>
  <c r="BA725" i="1"/>
  <c r="BA538" i="1"/>
  <c r="BC538" i="1"/>
  <c r="BB538" i="1"/>
  <c r="BB1022" i="1"/>
  <c r="BC1022" i="1"/>
  <c r="CO1022" i="1" s="1"/>
  <c r="BA1022" i="1"/>
  <c r="BA974" i="1"/>
  <c r="BC974" i="1"/>
  <c r="BB974" i="1"/>
  <c r="BD974" i="1" s="1"/>
  <c r="BA918" i="1"/>
  <c r="BC918" i="1"/>
  <c r="BB918" i="1"/>
  <c r="BC809" i="1"/>
  <c r="BA809" i="1"/>
  <c r="BB809" i="1"/>
  <c r="BA649" i="1"/>
  <c r="BC649" i="1"/>
  <c r="BB649" i="1"/>
  <c r="BA293" i="1"/>
  <c r="BB293" i="1"/>
  <c r="BD293" i="1" s="1"/>
  <c r="BC293" i="1"/>
  <c r="BB936" i="1"/>
  <c r="BC936" i="1"/>
  <c r="BA936" i="1"/>
  <c r="BC856" i="1"/>
  <c r="BA856" i="1"/>
  <c r="BB856" i="1"/>
  <c r="BC792" i="1"/>
  <c r="BB792" i="1"/>
  <c r="BA792" i="1"/>
  <c r="BB744" i="1"/>
  <c r="BC744" i="1"/>
  <c r="BA744" i="1"/>
  <c r="BC680" i="1"/>
  <c r="BA680" i="1"/>
  <c r="BB680" i="1"/>
  <c r="BC584" i="1"/>
  <c r="BA584" i="1"/>
  <c r="BB584" i="1"/>
  <c r="BB444" i="1"/>
  <c r="BC444" i="1"/>
  <c r="BA444" i="1"/>
  <c r="BA205" i="1"/>
  <c r="BB205" i="1"/>
  <c r="BC205" i="1"/>
  <c r="BC830" i="1"/>
  <c r="BB830" i="1"/>
  <c r="BD830" i="1" s="1"/>
  <c r="BA830" i="1"/>
  <c r="BB766" i="1"/>
  <c r="BC766" i="1"/>
  <c r="BA766" i="1"/>
  <c r="BC702" i="1"/>
  <c r="BB702" i="1"/>
  <c r="BD702" i="1" s="1"/>
  <c r="BA702" i="1"/>
  <c r="BB654" i="1"/>
  <c r="BD654" i="1" s="1"/>
  <c r="BC654" i="1"/>
  <c r="BA654" i="1"/>
  <c r="BA532" i="1"/>
  <c r="BC532" i="1"/>
  <c r="BB532" i="1"/>
  <c r="BD532" i="1" s="1"/>
  <c r="BB366" i="1"/>
  <c r="BC366" i="1"/>
  <c r="BA366" i="1"/>
  <c r="BB633" i="1"/>
  <c r="BC633" i="1"/>
  <c r="BA633" i="1"/>
  <c r="BA585" i="1"/>
  <c r="BC585" i="1"/>
  <c r="BB585" i="1"/>
  <c r="BA537" i="1"/>
  <c r="BC537" i="1"/>
  <c r="BB537" i="1"/>
  <c r="BD537" i="1" s="1"/>
  <c r="BC454" i="1"/>
  <c r="BA454" i="1"/>
  <c r="BB454" i="1"/>
  <c r="BA343" i="1"/>
  <c r="BC343" i="1"/>
  <c r="BB343" i="1"/>
  <c r="BD343" i="1" s="1"/>
  <c r="BA166" i="1"/>
  <c r="BB166" i="1"/>
  <c r="BC166" i="1"/>
  <c r="BB623" i="1"/>
  <c r="BA623" i="1"/>
  <c r="BC623" i="1"/>
  <c r="BC575" i="1"/>
  <c r="BA575" i="1"/>
  <c r="BB575" i="1"/>
  <c r="BB511" i="1"/>
  <c r="BC511" i="1"/>
  <c r="BA511" i="1"/>
  <c r="BC463" i="1"/>
  <c r="BA463" i="1"/>
  <c r="BB463" i="1"/>
  <c r="BD463" i="1" s="1"/>
  <c r="BB355" i="1"/>
  <c r="BD355" i="1" s="1"/>
  <c r="BC355" i="1"/>
  <c r="BA355" i="1"/>
  <c r="CC42" i="1"/>
  <c r="BC42" i="1"/>
  <c r="BB42" i="1"/>
  <c r="BD42" i="1" s="1"/>
  <c r="BA368" i="1"/>
  <c r="BC368" i="1"/>
  <c r="BB368" i="1"/>
  <c r="BA281" i="1"/>
  <c r="BB281" i="1"/>
  <c r="BD281" i="1" s="1"/>
  <c r="BC281" i="1"/>
  <c r="BA217" i="1"/>
  <c r="BB217" i="1"/>
  <c r="BC217" i="1"/>
  <c r="CC89" i="1"/>
  <c r="BB89" i="1"/>
  <c r="BD89" i="1" s="1"/>
  <c r="BC89" i="1"/>
  <c r="BA429" i="1"/>
  <c r="BC429" i="1"/>
  <c r="BB429" i="1"/>
  <c r="BB349" i="1"/>
  <c r="BA349" i="1"/>
  <c r="BC349" i="1"/>
  <c r="BB274" i="1"/>
  <c r="BD274" i="1" s="1"/>
  <c r="BC274" i="1"/>
  <c r="BA274" i="1"/>
  <c r="BC178" i="1"/>
  <c r="BB178" i="1"/>
  <c r="BA178" i="1"/>
  <c r="BC46" i="1"/>
  <c r="CC46" i="1"/>
  <c r="BB46" i="1"/>
  <c r="BD46" i="1" s="1"/>
  <c r="BB299" i="1"/>
  <c r="BC299" i="1"/>
  <c r="BA299" i="1"/>
  <c r="BA235" i="1"/>
  <c r="BC235" i="1"/>
  <c r="BB235" i="1"/>
  <c r="BC171" i="1"/>
  <c r="BA171" i="1"/>
  <c r="BB171" i="1"/>
  <c r="BA107" i="1"/>
  <c r="BB107" i="1"/>
  <c r="BD107" i="1" s="1"/>
  <c r="BC107" i="1"/>
  <c r="BA288" i="1"/>
  <c r="BB288" i="1"/>
  <c r="BC288" i="1"/>
  <c r="BB256" i="1"/>
  <c r="BC256" i="1"/>
  <c r="BA256" i="1"/>
  <c r="BB192" i="1"/>
  <c r="BC192" i="1"/>
  <c r="BA192" i="1"/>
  <c r="BA128" i="1"/>
  <c r="BB128" i="1"/>
  <c r="BC128" i="1"/>
  <c r="BB44" i="1"/>
  <c r="BD44" i="1" s="1"/>
  <c r="CC44" i="1"/>
  <c r="BC44" i="1"/>
  <c r="BB683" i="1"/>
  <c r="BC683" i="1"/>
  <c r="BA683" i="1"/>
  <c r="BB779" i="1"/>
  <c r="BD779" i="1" s="1"/>
  <c r="BA779" i="1"/>
  <c r="BC779" i="1"/>
  <c r="BA783" i="1"/>
  <c r="BC783" i="1"/>
  <c r="BB783" i="1"/>
  <c r="BB951" i="1"/>
  <c r="BD951" i="1" s="1"/>
  <c r="BA951" i="1"/>
  <c r="BC951" i="1"/>
  <c r="BC614" i="1"/>
  <c r="BA614" i="1"/>
  <c r="BB614" i="1"/>
  <c r="BA859" i="1"/>
  <c r="BC859" i="1"/>
  <c r="BB859" i="1"/>
  <c r="BA955" i="1"/>
  <c r="BC955" i="1"/>
  <c r="BB955" i="1"/>
  <c r="BD955" i="1" s="1"/>
  <c r="BA727" i="1"/>
  <c r="BC727" i="1"/>
  <c r="BB727" i="1"/>
  <c r="BB534" i="1"/>
  <c r="BC534" i="1"/>
  <c r="BA534" i="1"/>
  <c r="BB938" i="1"/>
  <c r="BA938" i="1"/>
  <c r="BC938" i="1"/>
  <c r="BA659" i="1"/>
  <c r="BC659" i="1"/>
  <c r="BB659" i="1"/>
  <c r="BA1004" i="1"/>
  <c r="BC1004" i="1"/>
  <c r="BB1004" i="1"/>
  <c r="BD1004" i="1" s="1"/>
  <c r="BB956" i="1"/>
  <c r="BC956" i="1"/>
  <c r="BA956" i="1"/>
  <c r="BC894" i="1"/>
  <c r="BB894" i="1"/>
  <c r="BA894" i="1"/>
  <c r="BB781" i="1"/>
  <c r="BA781" i="1"/>
  <c r="BC781" i="1"/>
  <c r="BA653" i="1"/>
  <c r="BC653" i="1"/>
  <c r="BB653" i="1"/>
  <c r="BD653" i="1" s="1"/>
  <c r="BA197" i="1"/>
  <c r="BB197" i="1"/>
  <c r="BC197" i="1"/>
  <c r="BC986" i="1"/>
  <c r="BB986" i="1"/>
  <c r="BA986" i="1"/>
  <c r="BC915" i="1"/>
  <c r="BA915" i="1"/>
  <c r="BB915" i="1"/>
  <c r="BD915" i="1" s="1"/>
  <c r="BA833" i="1"/>
  <c r="BC833" i="1"/>
  <c r="BB833" i="1"/>
  <c r="BB705" i="1"/>
  <c r="BA705" i="1"/>
  <c r="BC705" i="1"/>
  <c r="BC514" i="1"/>
  <c r="BB514" i="1"/>
  <c r="BA514" i="1"/>
  <c r="BB932" i="1"/>
  <c r="BC932" i="1"/>
  <c r="BA932" i="1"/>
  <c r="BB868" i="1"/>
  <c r="BA868" i="1"/>
  <c r="BC868" i="1"/>
  <c r="BB820" i="1"/>
  <c r="BA820" i="1"/>
  <c r="BC820" i="1"/>
  <c r="BB740" i="1"/>
  <c r="BD740" i="1" s="1"/>
  <c r="BA740" i="1"/>
  <c r="BC740" i="1"/>
  <c r="BC708" i="1"/>
  <c r="BA708" i="1"/>
  <c r="BB708" i="1"/>
  <c r="BC608" i="1"/>
  <c r="BA608" i="1"/>
  <c r="BB608" i="1"/>
  <c r="BB480" i="1"/>
  <c r="BA480" i="1"/>
  <c r="BC480" i="1"/>
  <c r="BC173" i="1"/>
  <c r="BB173" i="1"/>
  <c r="BA173" i="1"/>
  <c r="BB842" i="1"/>
  <c r="BC842" i="1"/>
  <c r="BA842" i="1"/>
  <c r="BC794" i="1"/>
  <c r="BB794" i="1"/>
  <c r="BA794" i="1"/>
  <c r="BC730" i="1"/>
  <c r="BA730" i="1"/>
  <c r="BB730" i="1"/>
  <c r="BA666" i="1"/>
  <c r="BB666" i="1"/>
  <c r="BC666" i="1"/>
  <c r="BB588" i="1"/>
  <c r="BC588" i="1"/>
  <c r="BA588" i="1"/>
  <c r="BC414" i="1"/>
  <c r="BB414" i="1"/>
  <c r="BA414" i="1"/>
  <c r="BA125" i="1"/>
  <c r="BB125" i="1"/>
  <c r="BC125" i="1"/>
  <c r="BB581" i="1"/>
  <c r="BA581" i="1"/>
  <c r="BC581" i="1"/>
  <c r="BB533" i="1"/>
  <c r="BD533" i="1" s="1"/>
  <c r="BA533" i="1"/>
  <c r="BC533" i="1"/>
  <c r="BA485" i="1"/>
  <c r="BC485" i="1"/>
  <c r="BB485" i="1"/>
  <c r="BB399" i="1"/>
  <c r="BC399" i="1"/>
  <c r="BA399" i="1"/>
  <c r="BA150" i="1"/>
  <c r="BB150" i="1"/>
  <c r="BC150" i="1"/>
  <c r="BB635" i="1"/>
  <c r="BA635" i="1"/>
  <c r="BC635" i="1"/>
  <c r="BA587" i="1"/>
  <c r="BC587" i="1"/>
  <c r="BB587" i="1"/>
  <c r="BB507" i="1"/>
  <c r="BA507" i="1"/>
  <c r="BC507" i="1"/>
  <c r="BB475" i="1"/>
  <c r="BA475" i="1"/>
  <c r="BC475" i="1"/>
  <c r="BB347" i="1"/>
  <c r="BD347" i="1" s="1"/>
  <c r="BA347" i="1"/>
  <c r="BC347" i="1"/>
  <c r="BB158" i="1"/>
  <c r="BC158" i="1"/>
  <c r="BA158" i="1"/>
  <c r="BC396" i="1"/>
  <c r="BA396" i="1"/>
  <c r="BB396" i="1"/>
  <c r="BC332" i="1"/>
  <c r="BA332" i="1"/>
  <c r="BB332" i="1"/>
  <c r="BC209" i="1"/>
  <c r="BB209" i="1"/>
  <c r="BA209" i="1"/>
  <c r="BA113" i="1"/>
  <c r="BB113" i="1"/>
  <c r="BC113" i="1"/>
  <c r="BC457" i="1"/>
  <c r="BA457" i="1"/>
  <c r="BB457" i="1"/>
  <c r="BB393" i="1"/>
  <c r="BA393" i="1"/>
  <c r="BC393" i="1"/>
  <c r="BC345" i="1"/>
  <c r="BA345" i="1"/>
  <c r="BB345" i="1"/>
  <c r="BA266" i="1"/>
  <c r="BC266" i="1"/>
  <c r="BB266" i="1"/>
  <c r="BC234" i="1"/>
  <c r="BA234" i="1"/>
  <c r="BB234" i="1"/>
  <c r="BA202" i="1"/>
  <c r="BC202" i="1"/>
  <c r="BB202" i="1"/>
  <c r="BA170" i="1"/>
  <c r="BC170" i="1"/>
  <c r="BB170" i="1"/>
  <c r="BA138" i="1"/>
  <c r="BC138" i="1"/>
  <c r="BB138" i="1"/>
  <c r="BC106" i="1"/>
  <c r="BA106" i="1"/>
  <c r="BB106" i="1"/>
  <c r="BD106" i="1" s="1"/>
  <c r="BC74" i="1"/>
  <c r="BB74" i="1"/>
  <c r="BD74" i="1" s="1"/>
  <c r="CC74" i="1"/>
  <c r="BC327" i="1"/>
  <c r="BA327" i="1"/>
  <c r="BB327" i="1"/>
  <c r="BC311" i="1"/>
  <c r="BA311" i="1"/>
  <c r="BB311" i="1"/>
  <c r="BC295" i="1"/>
  <c r="BA295" i="1"/>
  <c r="BB295" i="1"/>
  <c r="BC279" i="1"/>
  <c r="BA279" i="1"/>
  <c r="BB279" i="1"/>
  <c r="BB263" i="1"/>
  <c r="BD263" i="1" s="1"/>
  <c r="BC263" i="1"/>
  <c r="BA263" i="1"/>
  <c r="BB247" i="1"/>
  <c r="BD247" i="1" s="1"/>
  <c r="BC247" i="1"/>
  <c r="BA247" i="1"/>
  <c r="BB231" i="1"/>
  <c r="BD231" i="1" s="1"/>
  <c r="BC231" i="1"/>
  <c r="BA231" i="1"/>
  <c r="BC215" i="1"/>
  <c r="BB215" i="1"/>
  <c r="BD215" i="1" s="1"/>
  <c r="BA215" i="1"/>
  <c r="BB199" i="1"/>
  <c r="BC199" i="1"/>
  <c r="BA199" i="1"/>
  <c r="BB183" i="1"/>
  <c r="BC183" i="1"/>
  <c r="BA183" i="1"/>
  <c r="BA167" i="1"/>
  <c r="BB167" i="1"/>
  <c r="BC167" i="1"/>
  <c r="BC151" i="1"/>
  <c r="BB151" i="1"/>
  <c r="BA151" i="1"/>
  <c r="BB135" i="1"/>
  <c r="BC135" i="1"/>
  <c r="BA135" i="1"/>
  <c r="BC119" i="1"/>
  <c r="BB119" i="1"/>
  <c r="BA119" i="1"/>
  <c r="BB103" i="1"/>
  <c r="BD103" i="1" s="1"/>
  <c r="BC103" i="1"/>
  <c r="BA103" i="1"/>
  <c r="BC87" i="1"/>
  <c r="CC87" i="1"/>
  <c r="BB87" i="1"/>
  <c r="BD87" i="1" s="1"/>
  <c r="BB71" i="1"/>
  <c r="CC71" i="1"/>
  <c r="CD71" i="1" s="1"/>
  <c r="BC71" i="1"/>
  <c r="CC51" i="1"/>
  <c r="BC51" i="1"/>
  <c r="BB51" i="1"/>
  <c r="BD51" i="1" s="1"/>
  <c r="BA316" i="1"/>
  <c r="BC316" i="1"/>
  <c r="BB316" i="1"/>
  <c r="BC300" i="1"/>
  <c r="BA300" i="1"/>
  <c r="BB300" i="1"/>
  <c r="BB284" i="1"/>
  <c r="BD284" i="1" s="1"/>
  <c r="BC284" i="1"/>
  <c r="BA284" i="1"/>
  <c r="BA268" i="1"/>
  <c r="BB268" i="1"/>
  <c r="BD268" i="1" s="1"/>
  <c r="BC268" i="1"/>
  <c r="BA252" i="1"/>
  <c r="BB252" i="1"/>
  <c r="BC252" i="1"/>
  <c r="BC236" i="1"/>
  <c r="BA236" i="1"/>
  <c r="BB236" i="1"/>
  <c r="BB220" i="1"/>
  <c r="BC220" i="1"/>
  <c r="BA220" i="1"/>
  <c r="BB204" i="1"/>
  <c r="BD204" i="1" s="1"/>
  <c r="BC204" i="1"/>
  <c r="BA204" i="1"/>
  <c r="BA188" i="1"/>
  <c r="BB188" i="1"/>
  <c r="BC188" i="1"/>
  <c r="BC172" i="1"/>
  <c r="BA172" i="1"/>
  <c r="BB172" i="1"/>
  <c r="BB156" i="1"/>
  <c r="BD156" i="1" s="1"/>
  <c r="BC156" i="1"/>
  <c r="BA156" i="1"/>
  <c r="BB140" i="1"/>
  <c r="BC140" i="1"/>
  <c r="BA140" i="1"/>
  <c r="BB124" i="1"/>
  <c r="BC124" i="1"/>
  <c r="BA124" i="1"/>
  <c r="BC108" i="1"/>
  <c r="BA108" i="1"/>
  <c r="BB108" i="1"/>
  <c r="CC92" i="1"/>
  <c r="BB92" i="1"/>
  <c r="BD92" i="1" s="1"/>
  <c r="BC92" i="1"/>
  <c r="BB76" i="1"/>
  <c r="BD76" i="1" s="1"/>
  <c r="BC76" i="1"/>
  <c r="CC76" i="1"/>
  <c r="BB56" i="1"/>
  <c r="BD56" i="1" s="1"/>
  <c r="CC56" i="1"/>
  <c r="BC56" i="1"/>
  <c r="BB919" i="1"/>
  <c r="BA919" i="1"/>
  <c r="BC919" i="1"/>
  <c r="BC1007" i="1"/>
  <c r="BA1007" i="1"/>
  <c r="BB1007" i="1"/>
  <c r="BB646" i="1"/>
  <c r="BD646" i="1" s="1"/>
  <c r="BA646" i="1"/>
  <c r="BC646" i="1"/>
  <c r="BB967" i="1"/>
  <c r="BD967" i="1" s="1"/>
  <c r="BA967" i="1"/>
  <c r="BC967" i="1"/>
  <c r="BB671" i="1"/>
  <c r="BC671" i="1"/>
  <c r="BA671" i="1"/>
  <c r="BA763" i="1"/>
  <c r="BC763" i="1"/>
  <c r="BB763" i="1"/>
  <c r="BB963" i="1"/>
  <c r="BD963" i="1" s="1"/>
  <c r="BA963" i="1"/>
  <c r="BC963" i="1"/>
  <c r="BC743" i="1"/>
  <c r="BA743" i="1"/>
  <c r="BB743" i="1"/>
  <c r="BD743" i="1" s="1"/>
  <c r="BB370" i="1"/>
  <c r="BC370" i="1"/>
  <c r="BA370" i="1"/>
  <c r="BC906" i="1"/>
  <c r="BA906" i="1"/>
  <c r="BB906" i="1"/>
  <c r="BB739" i="1"/>
  <c r="BC739" i="1"/>
  <c r="BA739" i="1"/>
  <c r="BA418" i="1"/>
  <c r="BC418" i="1"/>
  <c r="BB418" i="1"/>
  <c r="BA992" i="1"/>
  <c r="BC992" i="1"/>
  <c r="BB992" i="1"/>
  <c r="BA942" i="1"/>
  <c r="BC942" i="1"/>
  <c r="BB942" i="1"/>
  <c r="BD942" i="1" s="1"/>
  <c r="BB853" i="1"/>
  <c r="BA853" i="1"/>
  <c r="BC853" i="1"/>
  <c r="BB757" i="1"/>
  <c r="BC757" i="1"/>
  <c r="BA757" i="1"/>
  <c r="BB602" i="1"/>
  <c r="BA602" i="1"/>
  <c r="BC602" i="1"/>
  <c r="BC261" i="1"/>
  <c r="BA261" i="1"/>
  <c r="BB261" i="1"/>
  <c r="BD261" i="1" s="1"/>
  <c r="BA958" i="1"/>
  <c r="BC958" i="1"/>
  <c r="BB958" i="1"/>
  <c r="BD958" i="1" s="1"/>
  <c r="BB899" i="1"/>
  <c r="BC899" i="1"/>
  <c r="BA899" i="1"/>
  <c r="BC777" i="1"/>
  <c r="BA777" i="1"/>
  <c r="BB777" i="1"/>
  <c r="BC681" i="1"/>
  <c r="BA681" i="1"/>
  <c r="BB681" i="1"/>
  <c r="BB466" i="1"/>
  <c r="BA466" i="1"/>
  <c r="BC466" i="1"/>
  <c r="BB920" i="1"/>
  <c r="BA920" i="1"/>
  <c r="BC920" i="1"/>
  <c r="BA872" i="1"/>
  <c r="BC872" i="1"/>
  <c r="BB872" i="1"/>
  <c r="BA808" i="1"/>
  <c r="BB808" i="1"/>
  <c r="BD808" i="1" s="1"/>
  <c r="BC808" i="1"/>
  <c r="BB760" i="1"/>
  <c r="BA760" i="1"/>
  <c r="BC760" i="1"/>
  <c r="BB696" i="1"/>
  <c r="BC696" i="1"/>
  <c r="BA696" i="1"/>
  <c r="BB616" i="1"/>
  <c r="BA616" i="1"/>
  <c r="BC616" i="1"/>
  <c r="BC488" i="1"/>
  <c r="BB488" i="1"/>
  <c r="BB342" i="1"/>
  <c r="BC342" i="1"/>
  <c r="BA342" i="1"/>
  <c r="BC846" i="1"/>
  <c r="BB846" i="1"/>
  <c r="BB782" i="1"/>
  <c r="BA782" i="1"/>
  <c r="BC782" i="1"/>
  <c r="BC718" i="1"/>
  <c r="BA718" i="1"/>
  <c r="BB718" i="1"/>
  <c r="BD718" i="1" s="1"/>
  <c r="BB670" i="1"/>
  <c r="BC670" i="1"/>
  <c r="BA670" i="1"/>
  <c r="BA564" i="1"/>
  <c r="BC564" i="1"/>
  <c r="BB564" i="1"/>
  <c r="BD564" i="1" s="1"/>
  <c r="BB428" i="1"/>
  <c r="BA428" i="1"/>
  <c r="BC428" i="1"/>
  <c r="BA569" i="1"/>
  <c r="BC569" i="1"/>
  <c r="BB569" i="1"/>
  <c r="BC521" i="1"/>
  <c r="BA521" i="1"/>
  <c r="BB521" i="1"/>
  <c r="BA473" i="1"/>
  <c r="BC473" i="1"/>
  <c r="BB473" i="1"/>
  <c r="BC375" i="1"/>
  <c r="BA375" i="1"/>
  <c r="BB375" i="1"/>
  <c r="BA102" i="1"/>
  <c r="BB102" i="1"/>
  <c r="BD102" i="1" s="1"/>
  <c r="BC102" i="1"/>
  <c r="BA639" i="1"/>
  <c r="BC639" i="1"/>
  <c r="BB639" i="1"/>
  <c r="BA559" i="1"/>
  <c r="BC559" i="1"/>
  <c r="BB559" i="1"/>
  <c r="BD559" i="1" s="1"/>
  <c r="BA495" i="1"/>
  <c r="BC495" i="1"/>
  <c r="BB495" i="1"/>
  <c r="BB443" i="1"/>
  <c r="BA443" i="1"/>
  <c r="BC443" i="1"/>
  <c r="BA302" i="1"/>
  <c r="BC302" i="1"/>
  <c r="BB302" i="1"/>
  <c r="BA110" i="1"/>
  <c r="BC110" i="1"/>
  <c r="BB110" i="1"/>
  <c r="BC384" i="1"/>
  <c r="BA384" i="1"/>
  <c r="BB384" i="1"/>
  <c r="BB313" i="1"/>
  <c r="BC313" i="1"/>
  <c r="BA313" i="1"/>
  <c r="BB185" i="1"/>
  <c r="BC185" i="1"/>
  <c r="BA185" i="1"/>
  <c r="BB53" i="1"/>
  <c r="BD53" i="1" s="1"/>
  <c r="BC53" i="1"/>
  <c r="CC53" i="1"/>
  <c r="BB413" i="1"/>
  <c r="BC413" i="1"/>
  <c r="BA413" i="1"/>
  <c r="BC365" i="1"/>
  <c r="BA365" i="1"/>
  <c r="BB365" i="1"/>
  <c r="BB306" i="1"/>
  <c r="BA306" i="1"/>
  <c r="BC306" i="1"/>
  <c r="BB146" i="1"/>
  <c r="BC146" i="1"/>
  <c r="BA146" i="1"/>
  <c r="BC331" i="1"/>
  <c r="BA331" i="1"/>
  <c r="BB331" i="1"/>
  <c r="BC283" i="1"/>
  <c r="BA283" i="1"/>
  <c r="BB283" i="1"/>
  <c r="BD283" i="1" s="1"/>
  <c r="BB219" i="1"/>
  <c r="BD219" i="1" s="1"/>
  <c r="BC219" i="1"/>
  <c r="BA219" i="1"/>
  <c r="BC155" i="1"/>
  <c r="BA155" i="1"/>
  <c r="BB155" i="1"/>
  <c r="BB123" i="1"/>
  <c r="BC123" i="1"/>
  <c r="BA123" i="1"/>
  <c r="BC55" i="1"/>
  <c r="CC55" i="1"/>
  <c r="BB55" i="1"/>
  <c r="BD55" i="1" s="1"/>
  <c r="BC304" i="1"/>
  <c r="BA304" i="1"/>
  <c r="BB304" i="1"/>
  <c r="BC240" i="1"/>
  <c r="BB240" i="1"/>
  <c r="BA240" i="1"/>
  <c r="BB176" i="1"/>
  <c r="BC176" i="1"/>
  <c r="BA176" i="1"/>
  <c r="BA112" i="1"/>
  <c r="BB112" i="1"/>
  <c r="BC112" i="1"/>
  <c r="CC60" i="1"/>
  <c r="BB60" i="1"/>
  <c r="BD60" i="1" s="1"/>
  <c r="BC60" i="1"/>
  <c r="BB941" i="1"/>
  <c r="BD941" i="1" s="1"/>
  <c r="BA941" i="1"/>
  <c r="BC941" i="1"/>
  <c r="BB518" i="1"/>
  <c r="BA518" i="1"/>
  <c r="BC518" i="1"/>
  <c r="BC1015" i="1"/>
  <c r="CO1015" i="1" s="1"/>
  <c r="BA1015" i="1"/>
  <c r="BB1015" i="1"/>
  <c r="BA767" i="1"/>
  <c r="BC767" i="1"/>
  <c r="BB767" i="1"/>
  <c r="BB731" i="1"/>
  <c r="BC731" i="1"/>
  <c r="BA731" i="1"/>
  <c r="BA987" i="1"/>
  <c r="BC987" i="1"/>
  <c r="BB987" i="1"/>
  <c r="BB791" i="1"/>
  <c r="BA791" i="1"/>
  <c r="BC791" i="1"/>
  <c r="BB213" i="1"/>
  <c r="BC213" i="1"/>
  <c r="BA213" i="1"/>
  <c r="BC901" i="1"/>
  <c r="BA901" i="1"/>
  <c r="BB901" i="1"/>
  <c r="BB723" i="1"/>
  <c r="BA723" i="1"/>
  <c r="BC723" i="1"/>
  <c r="BA1020" i="1"/>
  <c r="BC1020" i="1"/>
  <c r="CO1020" i="1" s="1"/>
  <c r="BB1020" i="1"/>
  <c r="BA939" i="1"/>
  <c r="BC939" i="1"/>
  <c r="BB939" i="1"/>
  <c r="BB875" i="1"/>
  <c r="BA875" i="1"/>
  <c r="BC875" i="1"/>
  <c r="BB749" i="1"/>
  <c r="BA749" i="1"/>
  <c r="BC749" i="1"/>
  <c r="BB586" i="1"/>
  <c r="BA586" i="1"/>
  <c r="BC586" i="1"/>
  <c r="BA378" i="1"/>
  <c r="BC378" i="1"/>
  <c r="BB378" i="1"/>
  <c r="BB1002" i="1"/>
  <c r="BA1002" i="1"/>
  <c r="BC1002" i="1"/>
  <c r="BC934" i="1"/>
  <c r="BB934" i="1"/>
  <c r="BA934" i="1"/>
  <c r="BA801" i="1"/>
  <c r="BC801" i="1"/>
  <c r="BB801" i="1"/>
  <c r="BB673" i="1"/>
  <c r="BA673" i="1"/>
  <c r="BC673" i="1"/>
  <c r="BB578" i="1"/>
  <c r="BC578" i="1"/>
  <c r="BA578" i="1"/>
  <c r="BB948" i="1"/>
  <c r="BA948" i="1"/>
  <c r="BC948" i="1"/>
  <c r="BA884" i="1"/>
  <c r="BC884" i="1"/>
  <c r="BB884" i="1"/>
  <c r="BB804" i="1"/>
  <c r="BA804" i="1"/>
  <c r="BC804" i="1"/>
  <c r="BA756" i="1"/>
  <c r="BC756" i="1"/>
  <c r="BB756" i="1"/>
  <c r="BB692" i="1"/>
  <c r="BA692" i="1"/>
  <c r="BC692" i="1"/>
  <c r="BB640" i="1"/>
  <c r="BA640" i="1"/>
  <c r="BC640" i="1"/>
  <c r="BB512" i="1"/>
  <c r="BA512" i="1"/>
  <c r="BC512" i="1"/>
  <c r="BC301" i="1"/>
  <c r="BA301" i="1"/>
  <c r="BB301" i="1"/>
  <c r="BD301" i="1" s="1"/>
  <c r="BC858" i="1"/>
  <c r="BA858" i="1"/>
  <c r="BB858" i="1"/>
  <c r="BD858" i="1" s="1"/>
  <c r="BB778" i="1"/>
  <c r="BD778" i="1" s="1"/>
  <c r="BC778" i="1"/>
  <c r="BA778" i="1"/>
  <c r="BC714" i="1"/>
  <c r="BB714" i="1"/>
  <c r="BA714" i="1"/>
  <c r="BC682" i="1"/>
  <c r="BA682" i="1"/>
  <c r="BB682" i="1"/>
  <c r="BA556" i="1"/>
  <c r="BB556" i="1"/>
  <c r="BC556" i="1"/>
  <c r="BB460" i="1"/>
  <c r="BC460" i="1"/>
  <c r="BA460" i="1"/>
  <c r="BB645" i="1"/>
  <c r="BD645" i="1" s="1"/>
  <c r="BA645" i="1"/>
  <c r="BC645" i="1"/>
  <c r="BB597" i="1"/>
  <c r="BC597" i="1"/>
  <c r="BA597" i="1"/>
  <c r="BC549" i="1"/>
  <c r="BA549" i="1"/>
  <c r="BB549" i="1"/>
  <c r="BA469" i="1"/>
  <c r="BC469" i="1"/>
  <c r="BB469" i="1"/>
  <c r="BD469" i="1" s="1"/>
  <c r="BB367" i="1"/>
  <c r="BD367" i="1" s="1"/>
  <c r="BA367" i="1"/>
  <c r="BC367" i="1"/>
  <c r="BA214" i="1"/>
  <c r="BB214" i="1"/>
  <c r="BC214" i="1"/>
  <c r="BB571" i="1"/>
  <c r="BD571" i="1" s="1"/>
  <c r="BC571" i="1"/>
  <c r="BA571" i="1"/>
  <c r="BB523" i="1"/>
  <c r="BC523" i="1"/>
  <c r="BA523" i="1"/>
  <c r="BA459" i="1"/>
  <c r="BB459" i="1"/>
  <c r="BC459" i="1"/>
  <c r="BC379" i="1"/>
  <c r="BA379" i="1"/>
  <c r="BB379" i="1"/>
  <c r="CC94" i="1"/>
  <c r="BC94" i="1"/>
  <c r="BB94" i="1"/>
  <c r="BD94" i="1" s="1"/>
  <c r="BA412" i="1"/>
  <c r="BC412" i="1"/>
  <c r="BB412" i="1"/>
  <c r="BA348" i="1"/>
  <c r="BC348" i="1"/>
  <c r="BB348" i="1"/>
  <c r="BC241" i="1"/>
  <c r="BA241" i="1"/>
  <c r="BB241" i="1"/>
  <c r="BA145" i="1"/>
  <c r="BB145" i="1"/>
  <c r="BC145" i="1"/>
  <c r="BA441" i="1"/>
  <c r="BC441" i="1"/>
  <c r="BB441" i="1"/>
  <c r="BB377" i="1"/>
  <c r="BD377" i="1" s="1"/>
  <c r="BA377" i="1"/>
  <c r="BC377" i="1"/>
  <c r="BA330" i="1"/>
  <c r="BB330" i="1"/>
  <c r="BC330" i="1"/>
  <c r="BC510" i="1"/>
  <c r="BA510" i="1"/>
  <c r="BB510" i="1"/>
  <c r="BC747" i="1"/>
  <c r="BA747" i="1"/>
  <c r="BB747" i="1"/>
  <c r="BD747" i="1" s="1"/>
  <c r="BB277" i="1"/>
  <c r="BD277" i="1" s="1"/>
  <c r="BC277" i="1"/>
  <c r="BA277" i="1"/>
  <c r="BA1005" i="1"/>
  <c r="BC1005" i="1"/>
  <c r="BB1005" i="1"/>
  <c r="BD1005" i="1" s="1"/>
  <c r="BC431" i="1"/>
  <c r="BA431" i="1"/>
  <c r="BB431" i="1"/>
  <c r="BB999" i="1"/>
  <c r="BA999" i="1"/>
  <c r="BC999" i="1"/>
  <c r="BA946" i="1"/>
  <c r="BC946" i="1"/>
  <c r="BB946" i="1"/>
  <c r="BD946" i="1" s="1"/>
  <c r="BB863" i="1"/>
  <c r="BC863" i="1"/>
  <c r="BA863" i="1"/>
  <c r="BA735" i="1"/>
  <c r="BC735" i="1"/>
  <c r="BB735" i="1"/>
  <c r="BB550" i="1"/>
  <c r="BA550" i="1"/>
  <c r="BC550" i="1"/>
  <c r="BB997" i="1"/>
  <c r="BC997" i="1"/>
  <c r="BA997" i="1"/>
  <c r="BA909" i="1"/>
  <c r="BC909" i="1"/>
  <c r="BB909" i="1"/>
  <c r="BA827" i="1"/>
  <c r="BC827" i="1"/>
  <c r="BB827" i="1"/>
  <c r="BB699" i="1"/>
  <c r="BC699" i="1"/>
  <c r="BA699" i="1"/>
  <c r="BA478" i="1"/>
  <c r="BC478" i="1"/>
  <c r="BB478" i="1"/>
  <c r="BB1011" i="1"/>
  <c r="BA1011" i="1"/>
  <c r="BC1011" i="1"/>
  <c r="BC979" i="1"/>
  <c r="BA979" i="1"/>
  <c r="BB979" i="1"/>
  <c r="BD979" i="1" s="1"/>
  <c r="BA935" i="1"/>
  <c r="BC935" i="1"/>
  <c r="BB935" i="1"/>
  <c r="BB898" i="1"/>
  <c r="BA898" i="1"/>
  <c r="BC898" i="1"/>
  <c r="BC839" i="1"/>
  <c r="BA839" i="1"/>
  <c r="BB839" i="1"/>
  <c r="BA775" i="1"/>
  <c r="BC775" i="1"/>
  <c r="BB775" i="1"/>
  <c r="BB711" i="1"/>
  <c r="BA711" i="1"/>
  <c r="BC711" i="1"/>
  <c r="BB630" i="1"/>
  <c r="BD630" i="1" s="1"/>
  <c r="BA630" i="1"/>
  <c r="BC630" i="1"/>
  <c r="BC502" i="1"/>
  <c r="BA502" i="1"/>
  <c r="BB502" i="1"/>
  <c r="BD502" i="1" s="1"/>
  <c r="BB85" i="1"/>
  <c r="CC85" i="1"/>
  <c r="CD85" i="1" s="1"/>
  <c r="BC85" i="1"/>
  <c r="BC993" i="1"/>
  <c r="BA993" i="1"/>
  <c r="BB993" i="1"/>
  <c r="BA961" i="1"/>
  <c r="BC961" i="1"/>
  <c r="BB961" i="1"/>
  <c r="BA933" i="1"/>
  <c r="BC933" i="1"/>
  <c r="BB933" i="1"/>
  <c r="BB879" i="1"/>
  <c r="BA879" i="1"/>
  <c r="BC879" i="1"/>
  <c r="BC835" i="1"/>
  <c r="BA835" i="1"/>
  <c r="BB835" i="1"/>
  <c r="BA771" i="1"/>
  <c r="BC771" i="1"/>
  <c r="BB771" i="1"/>
  <c r="BD771" i="1" s="1"/>
  <c r="BA707" i="1"/>
  <c r="BC707" i="1"/>
  <c r="BB707" i="1"/>
  <c r="BA622" i="1"/>
  <c r="BC622" i="1"/>
  <c r="BB622" i="1"/>
  <c r="BD622" i="1" s="1"/>
  <c r="BC494" i="1"/>
  <c r="BA494" i="1"/>
  <c r="BB494" i="1"/>
  <c r="BB309" i="1"/>
  <c r="BA309" i="1"/>
  <c r="BC309" i="1"/>
  <c r="BC1016" i="1"/>
  <c r="CO1016" i="1" s="1"/>
  <c r="BA1016" i="1"/>
  <c r="BB1016" i="1"/>
  <c r="BB1000" i="1"/>
  <c r="BA1000" i="1"/>
  <c r="BC1000" i="1"/>
  <c r="BA984" i="1"/>
  <c r="BC984" i="1"/>
  <c r="BB984" i="1"/>
  <c r="BD984" i="1" s="1"/>
  <c r="BC968" i="1"/>
  <c r="BA968" i="1"/>
  <c r="BB968" i="1"/>
  <c r="BC952" i="1"/>
  <c r="BA952" i="1"/>
  <c r="BB952" i="1"/>
  <c r="BA929" i="1"/>
  <c r="BC929" i="1"/>
  <c r="BB929" i="1"/>
  <c r="BC910" i="1"/>
  <c r="BA910" i="1"/>
  <c r="BB910" i="1"/>
  <c r="BD910" i="1" s="1"/>
  <c r="BA891" i="1"/>
  <c r="BC891" i="1"/>
  <c r="BB891" i="1"/>
  <c r="BA869" i="1"/>
  <c r="BC869" i="1"/>
  <c r="BB869" i="1"/>
  <c r="BB837" i="1"/>
  <c r="BA837" i="1"/>
  <c r="BC837" i="1"/>
  <c r="BC805" i="1"/>
  <c r="BA805" i="1"/>
  <c r="BB805" i="1"/>
  <c r="BB773" i="1"/>
  <c r="BA773" i="1"/>
  <c r="BC773" i="1"/>
  <c r="BA741" i="1"/>
  <c r="BC741" i="1"/>
  <c r="BB741" i="1"/>
  <c r="BA709" i="1"/>
  <c r="BC709" i="1"/>
  <c r="BB709" i="1"/>
  <c r="BC677" i="1"/>
  <c r="BA677" i="1"/>
  <c r="BB677" i="1"/>
  <c r="BB634" i="1"/>
  <c r="BA634" i="1"/>
  <c r="BC634" i="1"/>
  <c r="BC570" i="1"/>
  <c r="BB570" i="1"/>
  <c r="BA570" i="1"/>
  <c r="BB506" i="1"/>
  <c r="BA506" i="1"/>
  <c r="BC506" i="1"/>
  <c r="BC447" i="1"/>
  <c r="BA447" i="1"/>
  <c r="BB447" i="1"/>
  <c r="BD447" i="1" s="1"/>
  <c r="BB346" i="1"/>
  <c r="BA346" i="1"/>
  <c r="BC346" i="1"/>
  <c r="BC133" i="1"/>
  <c r="BB133" i="1"/>
  <c r="BA133" i="1"/>
  <c r="BA1014" i="1"/>
  <c r="BB1014" i="1"/>
  <c r="BD1014" i="1" s="1"/>
  <c r="BC1014" i="1"/>
  <c r="CO1014" i="1" s="1"/>
  <c r="BA998" i="1"/>
  <c r="BC998" i="1"/>
  <c r="BB998" i="1"/>
  <c r="BC982" i="1"/>
  <c r="BA982" i="1"/>
  <c r="BB982" i="1"/>
  <c r="BA966" i="1"/>
  <c r="BC966" i="1"/>
  <c r="BB966" i="1"/>
  <c r="BC950" i="1"/>
  <c r="BB950" i="1"/>
  <c r="BD950" i="1" s="1"/>
  <c r="BA950" i="1"/>
  <c r="BB931" i="1"/>
  <c r="BA931" i="1"/>
  <c r="BC931" i="1"/>
  <c r="BA905" i="1"/>
  <c r="BC905" i="1"/>
  <c r="BB905" i="1"/>
  <c r="BC886" i="1"/>
  <c r="BB886" i="1"/>
  <c r="BA886" i="1"/>
  <c r="BC857" i="1"/>
  <c r="BA857" i="1"/>
  <c r="BB857" i="1"/>
  <c r="BD857" i="1" s="1"/>
  <c r="BC825" i="1"/>
  <c r="BA825" i="1"/>
  <c r="BB825" i="1"/>
  <c r="BB793" i="1"/>
  <c r="BA793" i="1"/>
  <c r="BC793" i="1"/>
  <c r="BC761" i="1"/>
  <c r="BA761" i="1"/>
  <c r="BB761" i="1"/>
  <c r="BB729" i="1"/>
  <c r="BA729" i="1"/>
  <c r="BC729" i="1"/>
  <c r="BB697" i="1"/>
  <c r="BC697" i="1"/>
  <c r="BA697" i="1"/>
  <c r="BB665" i="1"/>
  <c r="BA665" i="1"/>
  <c r="BC665" i="1"/>
  <c r="BA626" i="1"/>
  <c r="BB626" i="1"/>
  <c r="BC626" i="1"/>
  <c r="BA562" i="1"/>
  <c r="BB562" i="1"/>
  <c r="BC562" i="1"/>
  <c r="BB498" i="1"/>
  <c r="BC498" i="1"/>
  <c r="BA498" i="1"/>
  <c r="BB394" i="1"/>
  <c r="BA394" i="1"/>
  <c r="BC394" i="1"/>
  <c r="BA165" i="1"/>
  <c r="BC165" i="1"/>
  <c r="BB165" i="1"/>
  <c r="BD165" i="1" s="1"/>
  <c r="BC944" i="1"/>
  <c r="BA944" i="1"/>
  <c r="BB944" i="1"/>
  <c r="BB928" i="1"/>
  <c r="BA928" i="1"/>
  <c r="BC928" i="1"/>
  <c r="BB912" i="1"/>
  <c r="BC912" i="1"/>
  <c r="BA912" i="1"/>
  <c r="BB896" i="1"/>
  <c r="BA896" i="1"/>
  <c r="BC896" i="1"/>
  <c r="BC880" i="1"/>
  <c r="BA880" i="1"/>
  <c r="BB880" i="1"/>
  <c r="BB864" i="1"/>
  <c r="BA864" i="1"/>
  <c r="BC864" i="1"/>
  <c r="BB848" i="1"/>
  <c r="BA848" i="1"/>
  <c r="BC848" i="1"/>
  <c r="BB832" i="1"/>
  <c r="BA832" i="1"/>
  <c r="BC832" i="1"/>
  <c r="BB816" i="1"/>
  <c r="BD816" i="1" s="1"/>
  <c r="BA816" i="1"/>
  <c r="BC816" i="1"/>
  <c r="BB800" i="1"/>
  <c r="BD800" i="1" s="1"/>
  <c r="BC800" i="1"/>
  <c r="BA800" i="1"/>
  <c r="BB784" i="1"/>
  <c r="BA784" i="1"/>
  <c r="BC784" i="1"/>
  <c r="BB768" i="1"/>
  <c r="BA768" i="1"/>
  <c r="BC768" i="1"/>
  <c r="BB752" i="1"/>
  <c r="BA752" i="1"/>
  <c r="BC752" i="1"/>
  <c r="BB736" i="1"/>
  <c r="BD736" i="1" s="1"/>
  <c r="BA736" i="1"/>
  <c r="BC736" i="1"/>
  <c r="BB720" i="1"/>
  <c r="BC720" i="1"/>
  <c r="BA720" i="1"/>
  <c r="BC704" i="1"/>
  <c r="BA704" i="1"/>
  <c r="BB704" i="1"/>
  <c r="BA688" i="1"/>
  <c r="BC688" i="1"/>
  <c r="BB688" i="1"/>
  <c r="BB672" i="1"/>
  <c r="BA672" i="1"/>
  <c r="BC672" i="1"/>
  <c r="BA656" i="1"/>
  <c r="BC656" i="1"/>
  <c r="BB656" i="1"/>
  <c r="BB632" i="1"/>
  <c r="BA632" i="1"/>
  <c r="BC632" i="1"/>
  <c r="BA600" i="1"/>
  <c r="BC600" i="1"/>
  <c r="BB600" i="1"/>
  <c r="BD600" i="1" s="1"/>
  <c r="BA568" i="1"/>
  <c r="BC568" i="1"/>
  <c r="BB568" i="1"/>
  <c r="BD568" i="1" s="1"/>
  <c r="BB536" i="1"/>
  <c r="BD536" i="1" s="1"/>
  <c r="BA536" i="1"/>
  <c r="BC536" i="1"/>
  <c r="BB504" i="1"/>
  <c r="BA504" i="1"/>
  <c r="BC504" i="1"/>
  <c r="BB472" i="1"/>
  <c r="BA472" i="1"/>
  <c r="BC472" i="1"/>
  <c r="BC434" i="1"/>
  <c r="BB434" i="1"/>
  <c r="BA434" i="1"/>
  <c r="BC374" i="1"/>
  <c r="BA374" i="1"/>
  <c r="BB374" i="1"/>
  <c r="BA269" i="1"/>
  <c r="BB269" i="1"/>
  <c r="BD269" i="1" s="1"/>
  <c r="BC269" i="1"/>
  <c r="BB141" i="1"/>
  <c r="BC141" i="1"/>
  <c r="BA141" i="1"/>
  <c r="BC870" i="1"/>
  <c r="BB870" i="1"/>
  <c r="BA870" i="1"/>
  <c r="BC854" i="1"/>
  <c r="BB854" i="1"/>
  <c r="BA854" i="1"/>
  <c r="BB838" i="1"/>
  <c r="BA838" i="1"/>
  <c r="BC838" i="1"/>
  <c r="BB822" i="1"/>
  <c r="BA822" i="1"/>
  <c r="BC822" i="1"/>
  <c r="BA806" i="1"/>
  <c r="BB806" i="1"/>
  <c r="BC806" i="1"/>
  <c r="BB790" i="1"/>
  <c r="BA790" i="1"/>
  <c r="BC790" i="1"/>
  <c r="BB774" i="1"/>
  <c r="BA774" i="1"/>
  <c r="BC774" i="1"/>
  <c r="BC758" i="1"/>
  <c r="BA758" i="1"/>
  <c r="BB758" i="1"/>
  <c r="BB742" i="1"/>
  <c r="BC742" i="1"/>
  <c r="BA742" i="1"/>
  <c r="BB726" i="1"/>
  <c r="BC726" i="1"/>
  <c r="BA726" i="1"/>
  <c r="BB710" i="1"/>
  <c r="BC710" i="1"/>
  <c r="BA710" i="1"/>
  <c r="BA694" i="1"/>
  <c r="BB694" i="1"/>
  <c r="BD694" i="1" s="1"/>
  <c r="BC694" i="1"/>
  <c r="BB678" i="1"/>
  <c r="BA678" i="1"/>
  <c r="BC678" i="1"/>
  <c r="BA662" i="1"/>
  <c r="BC662" i="1"/>
  <c r="BB662" i="1"/>
  <c r="BA644" i="1"/>
  <c r="BC644" i="1"/>
  <c r="BB644" i="1"/>
  <c r="BD644" i="1" s="1"/>
  <c r="BB612" i="1"/>
  <c r="BC612" i="1"/>
  <c r="BA612" i="1"/>
  <c r="BA580" i="1"/>
  <c r="BC580" i="1"/>
  <c r="BB580" i="1"/>
  <c r="BB548" i="1"/>
  <c r="BA548" i="1"/>
  <c r="BC548" i="1"/>
  <c r="BC516" i="1"/>
  <c r="BA516" i="1"/>
  <c r="BB516" i="1"/>
  <c r="BA484" i="1"/>
  <c r="BC484" i="1"/>
  <c r="BB484" i="1"/>
  <c r="BA455" i="1"/>
  <c r="BC455" i="1"/>
  <c r="BB455" i="1"/>
  <c r="BD455" i="1" s="1"/>
  <c r="BC398" i="1"/>
  <c r="BA398" i="1"/>
  <c r="BB398" i="1"/>
  <c r="BC334" i="1"/>
  <c r="BA334" i="1"/>
  <c r="BB334" i="1"/>
  <c r="BD334" i="1" s="1"/>
  <c r="BA221" i="1"/>
  <c r="BB221" i="1"/>
  <c r="BD221" i="1" s="1"/>
  <c r="BC221" i="1"/>
  <c r="BB93" i="1"/>
  <c r="BC93" i="1"/>
  <c r="CC93" i="1"/>
  <c r="CD93" i="1" s="1"/>
  <c r="BB641" i="1"/>
  <c r="BA641" i="1"/>
  <c r="BC641" i="1"/>
  <c r="BA625" i="1"/>
  <c r="BC625" i="1"/>
  <c r="BB625" i="1"/>
  <c r="BB609" i="1"/>
  <c r="BA609" i="1"/>
  <c r="BC609" i="1"/>
  <c r="BA593" i="1"/>
  <c r="BC593" i="1"/>
  <c r="BB593" i="1"/>
  <c r="BD593" i="1" s="1"/>
  <c r="BA577" i="1"/>
  <c r="BC577" i="1"/>
  <c r="BB577" i="1"/>
  <c r="BA561" i="1"/>
  <c r="BC561" i="1"/>
  <c r="BB561" i="1"/>
  <c r="BB545" i="1"/>
  <c r="BA545" i="1"/>
  <c r="BC545" i="1"/>
  <c r="BA529" i="1"/>
  <c r="BC529" i="1"/>
  <c r="BB529" i="1"/>
  <c r="BD529" i="1" s="1"/>
  <c r="BB513" i="1"/>
  <c r="BC513" i="1"/>
  <c r="BA513" i="1"/>
  <c r="BA497" i="1"/>
  <c r="BC497" i="1"/>
  <c r="BB497" i="1"/>
  <c r="BD497" i="1" s="1"/>
  <c r="BB481" i="1"/>
  <c r="BC481" i="1"/>
  <c r="BA481" i="1"/>
  <c r="BC465" i="1"/>
  <c r="BA465" i="1"/>
  <c r="BB465" i="1"/>
  <c r="BB448" i="1"/>
  <c r="BD448" i="1" s="1"/>
  <c r="BC448" i="1"/>
  <c r="BA448" i="1"/>
  <c r="BA423" i="1"/>
  <c r="BC423" i="1"/>
  <c r="BB423" i="1"/>
  <c r="BA391" i="1"/>
  <c r="BC391" i="1"/>
  <c r="BB391" i="1"/>
  <c r="BB359" i="1"/>
  <c r="BD359" i="1" s="1"/>
  <c r="BA359" i="1"/>
  <c r="BC359" i="1"/>
  <c r="BC326" i="1"/>
  <c r="BB326" i="1"/>
  <c r="BA326" i="1"/>
  <c r="BB262" i="1"/>
  <c r="BD262" i="1" s="1"/>
  <c r="BC262" i="1"/>
  <c r="BA262" i="1"/>
  <c r="BA198" i="1"/>
  <c r="BC198" i="1"/>
  <c r="BB198" i="1"/>
  <c r="BB134" i="1"/>
  <c r="BA134" i="1"/>
  <c r="BC134" i="1"/>
  <c r="CC70" i="1"/>
  <c r="BC70" i="1"/>
  <c r="BB70" i="1"/>
  <c r="BD70" i="1" s="1"/>
  <c r="BB647" i="1"/>
  <c r="BA647" i="1"/>
  <c r="BC647" i="1"/>
  <c r="BC631" i="1"/>
  <c r="BA631" i="1"/>
  <c r="BB631" i="1"/>
  <c r="BA615" i="1"/>
  <c r="BC615" i="1"/>
  <c r="BB615" i="1"/>
  <c r="BA599" i="1"/>
  <c r="BC599" i="1"/>
  <c r="BB599" i="1"/>
  <c r="BD599" i="1" s="1"/>
  <c r="BB583" i="1"/>
  <c r="BC583" i="1"/>
  <c r="BA583" i="1"/>
  <c r="BA567" i="1"/>
  <c r="BC567" i="1"/>
  <c r="BB567" i="1"/>
  <c r="BB551" i="1"/>
  <c r="BD551" i="1" s="1"/>
  <c r="BA551" i="1"/>
  <c r="BC551" i="1"/>
  <c r="BB535" i="1"/>
  <c r="BC535" i="1"/>
  <c r="BA535" i="1"/>
  <c r="BB519" i="1"/>
  <c r="BA519" i="1"/>
  <c r="BC519" i="1"/>
  <c r="BB503" i="1"/>
  <c r="BD503" i="1" s="1"/>
  <c r="BC503" i="1"/>
  <c r="BA503" i="1"/>
  <c r="BB487" i="1"/>
  <c r="BA487" i="1"/>
  <c r="BC487" i="1"/>
  <c r="BA471" i="1"/>
  <c r="BC471" i="1"/>
  <c r="BB471" i="1"/>
  <c r="BB456" i="1"/>
  <c r="BD456" i="1" s="1"/>
  <c r="BC456" i="1"/>
  <c r="BA456" i="1"/>
  <c r="BB430" i="1"/>
  <c r="BC430" i="1"/>
  <c r="BA430" i="1"/>
  <c r="BC403" i="1"/>
  <c r="BA403" i="1"/>
  <c r="BB403" i="1"/>
  <c r="BC371" i="1"/>
  <c r="BA371" i="1"/>
  <c r="BB371" i="1"/>
  <c r="BC339" i="1"/>
  <c r="BA339" i="1"/>
  <c r="BB339" i="1"/>
  <c r="BA270" i="1"/>
  <c r="BC270" i="1"/>
  <c r="BB270" i="1"/>
  <c r="BC206" i="1"/>
  <c r="BA206" i="1"/>
  <c r="BB206" i="1"/>
  <c r="BB142" i="1"/>
  <c r="BC142" i="1"/>
  <c r="BA142" i="1"/>
  <c r="CC78" i="1"/>
  <c r="BB78" i="1"/>
  <c r="BD78" i="1" s="1"/>
  <c r="BC78" i="1"/>
  <c r="BC424" i="1"/>
  <c r="BA424" i="1"/>
  <c r="BB424" i="1"/>
  <c r="BB408" i="1"/>
  <c r="BC408" i="1"/>
  <c r="BA408" i="1"/>
  <c r="BC392" i="1"/>
  <c r="BA392" i="1"/>
  <c r="BB392" i="1"/>
  <c r="BA376" i="1"/>
  <c r="BC376" i="1"/>
  <c r="BB376" i="1"/>
  <c r="BB360" i="1"/>
  <c r="BC360" i="1"/>
  <c r="BA360" i="1"/>
  <c r="BA344" i="1"/>
  <c r="BC344" i="1"/>
  <c r="BB344" i="1"/>
  <c r="BB329" i="1"/>
  <c r="BC329" i="1"/>
  <c r="BA329" i="1"/>
  <c r="BB297" i="1"/>
  <c r="BD297" i="1" s="1"/>
  <c r="BC297" i="1"/>
  <c r="BA297" i="1"/>
  <c r="BC265" i="1"/>
  <c r="BA265" i="1"/>
  <c r="BB265" i="1"/>
  <c r="BA233" i="1"/>
  <c r="BB233" i="1"/>
  <c r="BC233" i="1"/>
  <c r="BA201" i="1"/>
  <c r="BB201" i="1"/>
  <c r="BC201" i="1"/>
  <c r="BC169" i="1"/>
  <c r="BA169" i="1"/>
  <c r="BB169" i="1"/>
  <c r="BA137" i="1"/>
  <c r="BB137" i="1"/>
  <c r="BC137" i="1"/>
  <c r="BA105" i="1"/>
  <c r="BC105" i="1"/>
  <c r="BB105" i="1"/>
  <c r="BC73" i="1"/>
  <c r="CC73" i="1"/>
  <c r="BB73" i="1"/>
  <c r="BD73" i="1" s="1"/>
  <c r="BB453" i="1"/>
  <c r="BA453" i="1"/>
  <c r="BC453" i="1"/>
  <c r="BB437" i="1"/>
  <c r="BC437" i="1"/>
  <c r="BA437" i="1"/>
  <c r="BB421" i="1"/>
  <c r="BA421" i="1"/>
  <c r="BC421" i="1"/>
  <c r="BA405" i="1"/>
  <c r="BC405" i="1"/>
  <c r="BB405" i="1"/>
  <c r="BC389" i="1"/>
  <c r="BA389" i="1"/>
  <c r="BB389" i="1"/>
  <c r="BD389" i="1" s="1"/>
  <c r="BB373" i="1"/>
  <c r="BA373" i="1"/>
  <c r="BC373" i="1"/>
  <c r="BA357" i="1"/>
  <c r="BB357" i="1"/>
  <c r="BC357" i="1"/>
  <c r="BB341" i="1"/>
  <c r="BC341" i="1"/>
  <c r="BA341" i="1"/>
  <c r="BA322" i="1"/>
  <c r="BB322" i="1"/>
  <c r="BC322" i="1"/>
  <c r="BB290" i="1"/>
  <c r="BA290" i="1"/>
  <c r="BC290" i="1"/>
  <c r="BB258" i="1"/>
  <c r="BC258" i="1"/>
  <c r="BA258" i="1"/>
  <c r="BB226" i="1"/>
  <c r="BC226" i="1"/>
  <c r="BA226" i="1"/>
  <c r="BA194" i="1"/>
  <c r="BB194" i="1"/>
  <c r="BC194" i="1"/>
  <c r="BA162" i="1"/>
  <c r="BC162" i="1"/>
  <c r="BB162" i="1"/>
  <c r="BB130" i="1"/>
  <c r="BC130" i="1"/>
  <c r="BA130" i="1"/>
  <c r="BC98" i="1"/>
  <c r="BA98" i="1"/>
  <c r="BB98" i="1"/>
  <c r="BD98" i="1" s="1"/>
  <c r="BB62" i="1"/>
  <c r="BC62" i="1"/>
  <c r="BQ62" i="1" s="1"/>
  <c r="BW62" i="1" s="1"/>
  <c r="CC62" i="1"/>
  <c r="BA323" i="1"/>
  <c r="BC323" i="1"/>
  <c r="BB323" i="1"/>
  <c r="BB307" i="1"/>
  <c r="BC307" i="1"/>
  <c r="BA307" i="1"/>
  <c r="BA291" i="1"/>
  <c r="BB291" i="1"/>
  <c r="BC291" i="1"/>
  <c r="BA275" i="1"/>
  <c r="BC275" i="1"/>
  <c r="BB275" i="1"/>
  <c r="BD275" i="1" s="1"/>
  <c r="BC259" i="1"/>
  <c r="BA259" i="1"/>
  <c r="BB259" i="1"/>
  <c r="BC243" i="1"/>
  <c r="BA243" i="1"/>
  <c r="BB243" i="1"/>
  <c r="BD243" i="1" s="1"/>
  <c r="BA227" i="1"/>
  <c r="BB227" i="1"/>
  <c r="BC227" i="1"/>
  <c r="BA211" i="1"/>
  <c r="BB211" i="1"/>
  <c r="BC211" i="1"/>
  <c r="BB195" i="1"/>
  <c r="BC195" i="1"/>
  <c r="BA195" i="1"/>
  <c r="BA179" i="1"/>
  <c r="BB179" i="1"/>
  <c r="BC179" i="1"/>
  <c r="BA163" i="1"/>
  <c r="BB163" i="1"/>
  <c r="BC163" i="1"/>
  <c r="BB147" i="1"/>
  <c r="BC147" i="1"/>
  <c r="BA147" i="1"/>
  <c r="BC131" i="1"/>
  <c r="BA131" i="1"/>
  <c r="BB131" i="1"/>
  <c r="BA115" i="1"/>
  <c r="BB115" i="1"/>
  <c r="BC115" i="1"/>
  <c r="BA99" i="1"/>
  <c r="BB99" i="1"/>
  <c r="BD99" i="1" s="1"/>
  <c r="BC99" i="1"/>
  <c r="BC83" i="1"/>
  <c r="BB83" i="1"/>
  <c r="BD83" i="1" s="1"/>
  <c r="CC83" i="1"/>
  <c r="BB63" i="1"/>
  <c r="BD63" i="1" s="1"/>
  <c r="BC63" i="1"/>
  <c r="CC63" i="1"/>
  <c r="BC47" i="1"/>
  <c r="CC47" i="1"/>
  <c r="BB47" i="1"/>
  <c r="BD47" i="1" s="1"/>
  <c r="BB328" i="1"/>
  <c r="BA328" i="1"/>
  <c r="BC328" i="1"/>
  <c r="BC312" i="1"/>
  <c r="BA312" i="1"/>
  <c r="BB312" i="1"/>
  <c r="BB296" i="1"/>
  <c r="BA296" i="1"/>
  <c r="BC296" i="1"/>
  <c r="BB280" i="1"/>
  <c r="BC280" i="1"/>
  <c r="BA280" i="1"/>
  <c r="BA264" i="1"/>
  <c r="BB264" i="1"/>
  <c r="BC264" i="1"/>
  <c r="BA248" i="1"/>
  <c r="BB248" i="1"/>
  <c r="BC248" i="1"/>
  <c r="BA232" i="1"/>
  <c r="BB232" i="1"/>
  <c r="BC232" i="1"/>
  <c r="BC216" i="1"/>
  <c r="BA216" i="1"/>
  <c r="BB216" i="1"/>
  <c r="BB200" i="1"/>
  <c r="BD200" i="1" s="1"/>
  <c r="BC200" i="1"/>
  <c r="BA200" i="1"/>
  <c r="BB184" i="1"/>
  <c r="BC184" i="1"/>
  <c r="BA184" i="1"/>
  <c r="BC168" i="1"/>
  <c r="BB168" i="1"/>
  <c r="BA168" i="1"/>
  <c r="BB152" i="1"/>
  <c r="BC152" i="1"/>
  <c r="BA152" i="1"/>
  <c r="BA136" i="1"/>
  <c r="BB136" i="1"/>
  <c r="BC136" i="1"/>
  <c r="BA120" i="1"/>
  <c r="BC120" i="1"/>
  <c r="BB120" i="1"/>
  <c r="BC104" i="1"/>
  <c r="BB104" i="1"/>
  <c r="BD104" i="1" s="1"/>
  <c r="BA104" i="1"/>
  <c r="CC88" i="1"/>
  <c r="BC88" i="1"/>
  <c r="BB88" i="1"/>
  <c r="BD88" i="1" s="1"/>
  <c r="CC72" i="1"/>
  <c r="BC72" i="1"/>
  <c r="BB72" i="1"/>
  <c r="BD72" i="1" s="1"/>
  <c r="BB52" i="1"/>
  <c r="CC52" i="1"/>
  <c r="CD52" i="1" s="1"/>
  <c r="BC52" i="1"/>
  <c r="BB811" i="1"/>
  <c r="BA811" i="1"/>
  <c r="BC811" i="1"/>
  <c r="BC975" i="1"/>
  <c r="BA975" i="1"/>
  <c r="BB975" i="1"/>
  <c r="BD975" i="1" s="1"/>
  <c r="BC989" i="1"/>
  <c r="BA989" i="1"/>
  <c r="BB989" i="1"/>
  <c r="BC847" i="1"/>
  <c r="BA847" i="1"/>
  <c r="BB847" i="1"/>
  <c r="BB582" i="1"/>
  <c r="BA582" i="1"/>
  <c r="BC582" i="1"/>
  <c r="BB245" i="1"/>
  <c r="BC245" i="1"/>
  <c r="BA245" i="1"/>
  <c r="BA799" i="1"/>
  <c r="BC799" i="1"/>
  <c r="BB799" i="1"/>
  <c r="BD799" i="1" s="1"/>
  <c r="BB965" i="1"/>
  <c r="BA965" i="1"/>
  <c r="BC965" i="1"/>
  <c r="BB885" i="1"/>
  <c r="BD885" i="1" s="1"/>
  <c r="BA885" i="1"/>
  <c r="BC885" i="1"/>
  <c r="BB117" i="1"/>
  <c r="BC117" i="1"/>
  <c r="BA117" i="1"/>
  <c r="BB995" i="1"/>
  <c r="BC995" i="1"/>
  <c r="BA995" i="1"/>
  <c r="BC871" i="1"/>
  <c r="BB871" i="1"/>
  <c r="BA871" i="1"/>
  <c r="BA807" i="1"/>
  <c r="BC807" i="1"/>
  <c r="BB807" i="1"/>
  <c r="BD807" i="1" s="1"/>
  <c r="BC566" i="1"/>
  <c r="BB566" i="1"/>
  <c r="BA566" i="1"/>
  <c r="BB1009" i="1"/>
  <c r="BA1009" i="1"/>
  <c r="BC1009" i="1"/>
  <c r="BB943" i="1"/>
  <c r="BC943" i="1"/>
  <c r="BA943" i="1"/>
  <c r="BB867" i="1"/>
  <c r="BC867" i="1"/>
  <c r="BA867" i="1"/>
  <c r="BB803" i="1"/>
  <c r="BA803" i="1"/>
  <c r="BC803" i="1"/>
  <c r="BA675" i="1"/>
  <c r="BC675" i="1"/>
  <c r="BB675" i="1"/>
  <c r="BA558" i="1"/>
  <c r="BB558" i="1"/>
  <c r="BD558" i="1" s="1"/>
  <c r="BC558" i="1"/>
  <c r="CC49" i="1"/>
  <c r="BC49" i="1"/>
  <c r="BB49" i="1"/>
  <c r="BD49" i="1" s="1"/>
  <c r="BB976" i="1"/>
  <c r="BD976" i="1" s="1"/>
  <c r="BA976" i="1"/>
  <c r="BC976" i="1"/>
  <c r="BA960" i="1"/>
  <c r="BC960" i="1"/>
  <c r="BB960" i="1"/>
  <c r="BC897" i="1"/>
  <c r="BB897" i="1"/>
  <c r="BA897" i="1"/>
  <c r="BC878" i="1"/>
  <c r="BB878" i="1"/>
  <c r="BA878" i="1"/>
  <c r="BA789" i="1"/>
  <c r="BC789" i="1"/>
  <c r="BB789" i="1"/>
  <c r="BB693" i="1"/>
  <c r="BD693" i="1" s="1"/>
  <c r="BC693" i="1"/>
  <c r="BA693" i="1"/>
  <c r="BA661" i="1"/>
  <c r="BC661" i="1"/>
  <c r="BB661" i="1"/>
  <c r="BC474" i="1"/>
  <c r="BA474" i="1"/>
  <c r="BB474" i="1"/>
  <c r="BC410" i="1"/>
  <c r="BB410" i="1"/>
  <c r="BA410" i="1"/>
  <c r="BB1006" i="1"/>
  <c r="BD1006" i="1" s="1"/>
  <c r="BA1006" i="1"/>
  <c r="BC1006" i="1"/>
  <c r="BC990" i="1"/>
  <c r="BB990" i="1"/>
  <c r="BA990" i="1"/>
  <c r="BA937" i="1"/>
  <c r="BC937" i="1"/>
  <c r="BB937" i="1"/>
  <c r="BA873" i="1"/>
  <c r="BC873" i="1"/>
  <c r="BB873" i="1"/>
  <c r="BD873" i="1" s="1"/>
  <c r="BA841" i="1"/>
  <c r="BC841" i="1"/>
  <c r="BB841" i="1"/>
  <c r="BB745" i="1"/>
  <c r="BA745" i="1"/>
  <c r="BC745" i="1"/>
  <c r="BC713" i="1"/>
  <c r="BA713" i="1"/>
  <c r="BB713" i="1"/>
  <c r="BC594" i="1"/>
  <c r="BA594" i="1"/>
  <c r="BB594" i="1"/>
  <c r="BA530" i="1"/>
  <c r="BC530" i="1"/>
  <c r="BB530" i="1"/>
  <c r="BB904" i="1"/>
  <c r="BA904" i="1"/>
  <c r="BC904" i="1"/>
  <c r="BA888" i="1"/>
  <c r="BC888" i="1"/>
  <c r="BB888" i="1"/>
  <c r="BC840" i="1"/>
  <c r="BB840" i="1"/>
  <c r="BA840" i="1"/>
  <c r="BB824" i="1"/>
  <c r="BA824" i="1"/>
  <c r="BC824" i="1"/>
  <c r="BA776" i="1"/>
  <c r="BB776" i="1"/>
  <c r="BC776" i="1"/>
  <c r="BB728" i="1"/>
  <c r="BD728" i="1" s="1"/>
  <c r="BC728" i="1"/>
  <c r="BA728" i="1"/>
  <c r="BB712" i="1"/>
  <c r="BC712" i="1"/>
  <c r="BA712" i="1"/>
  <c r="BC664" i="1"/>
  <c r="BA664" i="1"/>
  <c r="BB664" i="1"/>
  <c r="BC648" i="1"/>
  <c r="BA648" i="1"/>
  <c r="BB648" i="1"/>
  <c r="BB552" i="1"/>
  <c r="BC552" i="1"/>
  <c r="BA552" i="1"/>
  <c r="BB520" i="1"/>
  <c r="BC520" i="1"/>
  <c r="BA520" i="1"/>
  <c r="BC406" i="1"/>
  <c r="BA406" i="1"/>
  <c r="BB406" i="1"/>
  <c r="CC77" i="1"/>
  <c r="BB77" i="1"/>
  <c r="BD77" i="1" s="1"/>
  <c r="BC77" i="1"/>
  <c r="BC862" i="1"/>
  <c r="BB862" i="1"/>
  <c r="BA862" i="1"/>
  <c r="BC814" i="1"/>
  <c r="BA814" i="1"/>
  <c r="BB814" i="1"/>
  <c r="BA798" i="1"/>
  <c r="BC798" i="1"/>
  <c r="BB798" i="1"/>
  <c r="BC750" i="1"/>
  <c r="BA750" i="1"/>
  <c r="BB750" i="1"/>
  <c r="BA734" i="1"/>
  <c r="BC734" i="1"/>
  <c r="BB734" i="1"/>
  <c r="BA686" i="1"/>
  <c r="BC686" i="1"/>
  <c r="BB686" i="1"/>
  <c r="BD686" i="1" s="1"/>
  <c r="BB628" i="1"/>
  <c r="BD628" i="1" s="1"/>
  <c r="BC628" i="1"/>
  <c r="BA628" i="1"/>
  <c r="BB596" i="1"/>
  <c r="BC596" i="1"/>
  <c r="BA596" i="1"/>
  <c r="BB500" i="1"/>
  <c r="BC500" i="1"/>
  <c r="BA500" i="1"/>
  <c r="BA468" i="1"/>
  <c r="BC468" i="1"/>
  <c r="BB468" i="1"/>
  <c r="BC285" i="1"/>
  <c r="BB285" i="1"/>
  <c r="BD285" i="1" s="1"/>
  <c r="BA285" i="1"/>
  <c r="BB157" i="1"/>
  <c r="BD157" i="1" s="1"/>
  <c r="BC157" i="1"/>
  <c r="BA157" i="1"/>
  <c r="BC617" i="1"/>
  <c r="BA617" i="1"/>
  <c r="BB617" i="1"/>
  <c r="BA601" i="1"/>
  <c r="BC601" i="1"/>
  <c r="BB601" i="1"/>
  <c r="BD601" i="1" s="1"/>
  <c r="BA553" i="1"/>
  <c r="BC553" i="1"/>
  <c r="BB553" i="1"/>
  <c r="BB505" i="1"/>
  <c r="BC505" i="1"/>
  <c r="BA505" i="1"/>
  <c r="BB489" i="1"/>
  <c r="BA489" i="1"/>
  <c r="BC489" i="1"/>
  <c r="BA435" i="1"/>
  <c r="BC435" i="1"/>
  <c r="BB435" i="1"/>
  <c r="BB407" i="1"/>
  <c r="BC407" i="1"/>
  <c r="BA407" i="1"/>
  <c r="BC294" i="1"/>
  <c r="BB294" i="1"/>
  <c r="BA294" i="1"/>
  <c r="BC230" i="1"/>
  <c r="BA230" i="1"/>
  <c r="BB230" i="1"/>
  <c r="BD230" i="1" s="1"/>
  <c r="BB607" i="1"/>
  <c r="BA607" i="1"/>
  <c r="BC607" i="1"/>
  <c r="BC591" i="1"/>
  <c r="BA591" i="1"/>
  <c r="BB591" i="1"/>
  <c r="BD591" i="1" s="1"/>
  <c r="BB543" i="1"/>
  <c r="BC543" i="1"/>
  <c r="BA543" i="1"/>
  <c r="BA527" i="1"/>
  <c r="BC527" i="1"/>
  <c r="BB527" i="1"/>
  <c r="BB479" i="1"/>
  <c r="BC479" i="1"/>
  <c r="BA479" i="1"/>
  <c r="BA419" i="1"/>
  <c r="BC419" i="1"/>
  <c r="BB419" i="1"/>
  <c r="BA387" i="1"/>
  <c r="BC387" i="1"/>
  <c r="BB387" i="1"/>
  <c r="BA238" i="1"/>
  <c r="BC238" i="1"/>
  <c r="BB238" i="1"/>
  <c r="BC174" i="1"/>
  <c r="BB174" i="1"/>
  <c r="BA174" i="1"/>
  <c r="BB416" i="1"/>
  <c r="BD416" i="1" s="1"/>
  <c r="BC416" i="1"/>
  <c r="BA416" i="1"/>
  <c r="BB400" i="1"/>
  <c r="BA400" i="1"/>
  <c r="BC400" i="1"/>
  <c r="BC352" i="1"/>
  <c r="BA352" i="1"/>
  <c r="BB352" i="1"/>
  <c r="BA336" i="1"/>
  <c r="BC336" i="1"/>
  <c r="BB336" i="1"/>
  <c r="BA249" i="1"/>
  <c r="BB249" i="1"/>
  <c r="BC249" i="1"/>
  <c r="BB153" i="1"/>
  <c r="BC153" i="1"/>
  <c r="BA153" i="1"/>
  <c r="BB121" i="1"/>
  <c r="BD121" i="1" s="1"/>
  <c r="BC121" i="1"/>
  <c r="BA121" i="1"/>
  <c r="BC445" i="1"/>
  <c r="BA445" i="1"/>
  <c r="BB445" i="1"/>
  <c r="BC397" i="1"/>
  <c r="BA397" i="1"/>
  <c r="BB397" i="1"/>
  <c r="BC381" i="1"/>
  <c r="BA381" i="1"/>
  <c r="BB381" i="1"/>
  <c r="BD381" i="1" s="1"/>
  <c r="BC333" i="1"/>
  <c r="BA333" i="1"/>
  <c r="BB333" i="1"/>
  <c r="BD333" i="1" s="1"/>
  <c r="BB242" i="1"/>
  <c r="BC242" i="1"/>
  <c r="BA242" i="1"/>
  <c r="BB210" i="1"/>
  <c r="BA210" i="1"/>
  <c r="BC210" i="1"/>
  <c r="BC114" i="1"/>
  <c r="BB114" i="1"/>
  <c r="BD114" i="1" s="1"/>
  <c r="BA114" i="1"/>
  <c r="CC82" i="1"/>
  <c r="CD82" i="1" s="1"/>
  <c r="BB82" i="1"/>
  <c r="BC82" i="1"/>
  <c r="BA315" i="1"/>
  <c r="BC315" i="1"/>
  <c r="BB315" i="1"/>
  <c r="BA267" i="1"/>
  <c r="BB267" i="1"/>
  <c r="BC267" i="1"/>
  <c r="BA251" i="1"/>
  <c r="BB251" i="1"/>
  <c r="BD251" i="1" s="1"/>
  <c r="BC251" i="1"/>
  <c r="BA203" i="1"/>
  <c r="BB203" i="1"/>
  <c r="BC203" i="1"/>
  <c r="BA187" i="1"/>
  <c r="BB187" i="1"/>
  <c r="BD187" i="1" s="1"/>
  <c r="BC187" i="1"/>
  <c r="BB139" i="1"/>
  <c r="BC139" i="1"/>
  <c r="BA139" i="1"/>
  <c r="BB91" i="1"/>
  <c r="BD91" i="1" s="1"/>
  <c r="BC91" i="1"/>
  <c r="CC91" i="1"/>
  <c r="BB75" i="1"/>
  <c r="BD75" i="1" s="1"/>
  <c r="CC75" i="1"/>
  <c r="BC75" i="1"/>
  <c r="BA320" i="1"/>
  <c r="BC320" i="1"/>
  <c r="BB320" i="1"/>
  <c r="BA272" i="1"/>
  <c r="BB272" i="1"/>
  <c r="BC272" i="1"/>
  <c r="BB224" i="1"/>
  <c r="BC224" i="1"/>
  <c r="BA224" i="1"/>
  <c r="BC208" i="1"/>
  <c r="BB208" i="1"/>
  <c r="BA208" i="1"/>
  <c r="BC160" i="1"/>
  <c r="BB160" i="1"/>
  <c r="BA160" i="1"/>
  <c r="BC144" i="1"/>
  <c r="BA144" i="1"/>
  <c r="BB144" i="1"/>
  <c r="BA96" i="1"/>
  <c r="BB96" i="1"/>
  <c r="BD96" i="1" s="1"/>
  <c r="BC96" i="1"/>
  <c r="BU80" i="1"/>
  <c r="CA80" i="1" s="1"/>
  <c r="BT80" i="1"/>
  <c r="BZ80" i="1" s="1"/>
  <c r="BB80" i="1"/>
  <c r="BD80" i="1" s="1"/>
  <c r="CC80" i="1"/>
  <c r="BC80" i="1"/>
  <c r="BB877" i="1"/>
  <c r="BA877" i="1"/>
  <c r="BC877" i="1"/>
  <c r="BC959" i="1"/>
  <c r="BA959" i="1"/>
  <c r="BB959" i="1"/>
  <c r="BD959" i="1" s="1"/>
  <c r="BA442" i="1"/>
  <c r="BB442" i="1"/>
  <c r="BC442" i="1"/>
  <c r="BC957" i="1"/>
  <c r="BB957" i="1"/>
  <c r="BC815" i="1"/>
  <c r="BA815" i="1"/>
  <c r="BB815" i="1"/>
  <c r="BD815" i="1" s="1"/>
  <c r="BB452" i="1"/>
  <c r="BC452" i="1"/>
  <c r="BA452" i="1"/>
  <c r="BA882" i="1"/>
  <c r="BC882" i="1"/>
  <c r="BB882" i="1"/>
  <c r="BB1013" i="1"/>
  <c r="BD1013" i="1" s="1"/>
  <c r="BA1013" i="1"/>
  <c r="BC1013" i="1"/>
  <c r="BA949" i="1"/>
  <c r="BC949" i="1"/>
  <c r="BB949" i="1"/>
  <c r="BB542" i="1"/>
  <c r="BA542" i="1"/>
  <c r="BC542" i="1"/>
  <c r="BC1019" i="1"/>
  <c r="CO1019" i="1" s="1"/>
  <c r="BA1019" i="1"/>
  <c r="BB1019" i="1"/>
  <c r="BB903" i="1"/>
  <c r="BD903" i="1" s="1"/>
  <c r="BA903" i="1"/>
  <c r="BC903" i="1"/>
  <c r="BC855" i="1"/>
  <c r="BA855" i="1"/>
  <c r="BB855" i="1"/>
  <c r="BB663" i="1"/>
  <c r="BC663" i="1"/>
  <c r="BA663" i="1"/>
  <c r="BB1001" i="1"/>
  <c r="BA1001" i="1"/>
  <c r="BC1001" i="1"/>
  <c r="BB969" i="1"/>
  <c r="BA969" i="1"/>
  <c r="BC969" i="1"/>
  <c r="BA851" i="1"/>
  <c r="BC851" i="1"/>
  <c r="BB851" i="1"/>
  <c r="BB787" i="1"/>
  <c r="BA787" i="1"/>
  <c r="BC787" i="1"/>
  <c r="BB526" i="1"/>
  <c r="BA526" i="1"/>
  <c r="BC526" i="1"/>
  <c r="BB354" i="1"/>
  <c r="BC354" i="1"/>
  <c r="BA354" i="1"/>
  <c r="BB988" i="1"/>
  <c r="BA988" i="1"/>
  <c r="BC988" i="1"/>
  <c r="BB972" i="1"/>
  <c r="BA972" i="1"/>
  <c r="BC972" i="1"/>
  <c r="BB913" i="1"/>
  <c r="BA913" i="1"/>
  <c r="BC913" i="1"/>
  <c r="BB845" i="1"/>
  <c r="BC845" i="1"/>
  <c r="BA845" i="1"/>
  <c r="BC813" i="1"/>
  <c r="BA813" i="1"/>
  <c r="BB813" i="1"/>
  <c r="BB717" i="1"/>
  <c r="BA717" i="1"/>
  <c r="BC717" i="1"/>
  <c r="BB685" i="1"/>
  <c r="BD685" i="1" s="1"/>
  <c r="BA685" i="1"/>
  <c r="BC685" i="1"/>
  <c r="BC522" i="1"/>
  <c r="BA522" i="1"/>
  <c r="BB522" i="1"/>
  <c r="BC458" i="1"/>
  <c r="BB458" i="1"/>
  <c r="BA458" i="1"/>
  <c r="BA1018" i="1"/>
  <c r="BC1018" i="1"/>
  <c r="CO1018" i="1" s="1"/>
  <c r="BB1018" i="1"/>
  <c r="BB970" i="1"/>
  <c r="BA970" i="1"/>
  <c r="BC970" i="1"/>
  <c r="BB954" i="1"/>
  <c r="BD954" i="1" s="1"/>
  <c r="BA954" i="1"/>
  <c r="BC954" i="1"/>
  <c r="BA889" i="1"/>
  <c r="BC889" i="1"/>
  <c r="BB889" i="1"/>
  <c r="BD889" i="1" s="1"/>
  <c r="BA865" i="1"/>
  <c r="BC865" i="1"/>
  <c r="BB865" i="1"/>
  <c r="BD865" i="1" s="1"/>
  <c r="BB769" i="1"/>
  <c r="BC769" i="1"/>
  <c r="BA769" i="1"/>
  <c r="BB737" i="1"/>
  <c r="BC737" i="1"/>
  <c r="BA737" i="1"/>
  <c r="BB642" i="1"/>
  <c r="BC642" i="1"/>
  <c r="BA642" i="1"/>
  <c r="BA426" i="1"/>
  <c r="BB426" i="1"/>
  <c r="BC426" i="1"/>
  <c r="BC229" i="1"/>
  <c r="BA229" i="1"/>
  <c r="BB229" i="1"/>
  <c r="BD229" i="1" s="1"/>
  <c r="BA916" i="1"/>
  <c r="BC916" i="1"/>
  <c r="BB916" i="1"/>
  <c r="BA900" i="1"/>
  <c r="BC900" i="1"/>
  <c r="BB900" i="1"/>
  <c r="BC852" i="1"/>
  <c r="BA852" i="1"/>
  <c r="BB852" i="1"/>
  <c r="BC836" i="1"/>
  <c r="BA836" i="1"/>
  <c r="BB836" i="1"/>
  <c r="BA788" i="1"/>
  <c r="BC788" i="1"/>
  <c r="BB788" i="1"/>
  <c r="BB772" i="1"/>
  <c r="BD772" i="1" s="1"/>
  <c r="BC772" i="1"/>
  <c r="BA772" i="1"/>
  <c r="BA724" i="1"/>
  <c r="BC724" i="1"/>
  <c r="BB724" i="1"/>
  <c r="BD724" i="1" s="1"/>
  <c r="BA676" i="1"/>
  <c r="BC676" i="1"/>
  <c r="BB676" i="1"/>
  <c r="BB660" i="1"/>
  <c r="BA660" i="1"/>
  <c r="BC660" i="1"/>
  <c r="BB576" i="1"/>
  <c r="BC576" i="1"/>
  <c r="BA576" i="1"/>
  <c r="BC544" i="1"/>
  <c r="BA544" i="1"/>
  <c r="BB544" i="1"/>
  <c r="BB439" i="1"/>
  <c r="BD439" i="1" s="1"/>
  <c r="BC439" i="1"/>
  <c r="BA439" i="1"/>
  <c r="BC390" i="1"/>
  <c r="BB390" i="1"/>
  <c r="BA390" i="1"/>
  <c r="BC826" i="1"/>
  <c r="BA826" i="1"/>
  <c r="BB826" i="1"/>
  <c r="BB810" i="1"/>
  <c r="BA810" i="1"/>
  <c r="BC810" i="1"/>
  <c r="BA762" i="1"/>
  <c r="BC762" i="1"/>
  <c r="BB762" i="1"/>
  <c r="BA746" i="1"/>
  <c r="BC746" i="1"/>
  <c r="BB746" i="1"/>
  <c r="BC698" i="1"/>
  <c r="BB698" i="1"/>
  <c r="BA698" i="1"/>
  <c r="BA650" i="1"/>
  <c r="BC650" i="1"/>
  <c r="BB650" i="1"/>
  <c r="BC620" i="1"/>
  <c r="BA620" i="1"/>
  <c r="BB620" i="1"/>
  <c r="BD620" i="1" s="1"/>
  <c r="BA524" i="1"/>
  <c r="BC524" i="1"/>
  <c r="BB524" i="1"/>
  <c r="BB492" i="1"/>
  <c r="BC492" i="1"/>
  <c r="BA492" i="1"/>
  <c r="BC350" i="1"/>
  <c r="BA350" i="1"/>
  <c r="BB350" i="1"/>
  <c r="BA253" i="1"/>
  <c r="BB253" i="1"/>
  <c r="BD253" i="1" s="1"/>
  <c r="BC253" i="1"/>
  <c r="BB629" i="1"/>
  <c r="BD629" i="1" s="1"/>
  <c r="BA629" i="1"/>
  <c r="BC629" i="1"/>
  <c r="BC613" i="1"/>
  <c r="BA613" i="1"/>
  <c r="BB613" i="1"/>
  <c r="BA565" i="1"/>
  <c r="BC565" i="1"/>
  <c r="BB565" i="1"/>
  <c r="BB517" i="1"/>
  <c r="BA517" i="1"/>
  <c r="BC517" i="1"/>
  <c r="BB501" i="1"/>
  <c r="BA501" i="1"/>
  <c r="BC501" i="1"/>
  <c r="BB451" i="1"/>
  <c r="BA451" i="1"/>
  <c r="BC451" i="1"/>
  <c r="BC432" i="1"/>
  <c r="BA432" i="1"/>
  <c r="BB432" i="1"/>
  <c r="BA335" i="1"/>
  <c r="BC335" i="1"/>
  <c r="BB335" i="1"/>
  <c r="BC278" i="1"/>
  <c r="BA278" i="1"/>
  <c r="BB278" i="1"/>
  <c r="CC86" i="1"/>
  <c r="CD86" i="1" s="1"/>
  <c r="BC86" i="1"/>
  <c r="BB86" i="1"/>
  <c r="BA619" i="1"/>
  <c r="BC619" i="1"/>
  <c r="BB619" i="1"/>
  <c r="BB603" i="1"/>
  <c r="BA603" i="1"/>
  <c r="BC603" i="1"/>
  <c r="BB555" i="1"/>
  <c r="BD555" i="1" s="1"/>
  <c r="BC555" i="1"/>
  <c r="BA555" i="1"/>
  <c r="BB539" i="1"/>
  <c r="BC539" i="1"/>
  <c r="BA539" i="1"/>
  <c r="BB491" i="1"/>
  <c r="BA491" i="1"/>
  <c r="BC491" i="1"/>
  <c r="BB440" i="1"/>
  <c r="BD440" i="1" s="1"/>
  <c r="BC440" i="1"/>
  <c r="BA440" i="1"/>
  <c r="BB411" i="1"/>
  <c r="BA411" i="1"/>
  <c r="BC411" i="1"/>
  <c r="BC286" i="1"/>
  <c r="BB286" i="1"/>
  <c r="BA286" i="1"/>
  <c r="BA222" i="1"/>
  <c r="BB222" i="1"/>
  <c r="BD222" i="1" s="1"/>
  <c r="BC222" i="1"/>
  <c r="BC380" i="1"/>
  <c r="BA380" i="1"/>
  <c r="BB380" i="1"/>
  <c r="BC364" i="1"/>
  <c r="BA364" i="1"/>
  <c r="BB364" i="1"/>
  <c r="BA305" i="1"/>
  <c r="BC305" i="1"/>
  <c r="BB305" i="1"/>
  <c r="BD305" i="1" s="1"/>
  <c r="BA273" i="1"/>
  <c r="BB273" i="1"/>
  <c r="BD273" i="1" s="1"/>
  <c r="BC273" i="1"/>
  <c r="BC177" i="1"/>
  <c r="BA177" i="1"/>
  <c r="BB177" i="1"/>
  <c r="CC81" i="1"/>
  <c r="BB81" i="1"/>
  <c r="BD81" i="1" s="1"/>
  <c r="BC81" i="1"/>
  <c r="CC45" i="1"/>
  <c r="BB45" i="1"/>
  <c r="BD45" i="1" s="1"/>
  <c r="BC45" i="1"/>
  <c r="BB425" i="1"/>
  <c r="BA425" i="1"/>
  <c r="BC425" i="1"/>
  <c r="BB409" i="1"/>
  <c r="BC409" i="1"/>
  <c r="BB361" i="1"/>
  <c r="BC361" i="1"/>
  <c r="BA361" i="1"/>
  <c r="BA298" i="1"/>
  <c r="BB298" i="1"/>
  <c r="BC298" i="1"/>
  <c r="BC386" i="1"/>
  <c r="BA386" i="1"/>
  <c r="BB386" i="1"/>
  <c r="BB651" i="1"/>
  <c r="BA651" i="1"/>
  <c r="BC651" i="1"/>
  <c r="BA914" i="1"/>
  <c r="BB914" i="1"/>
  <c r="BD914" i="1" s="1"/>
  <c r="BC914" i="1"/>
  <c r="BC922" i="1"/>
  <c r="BB922" i="1"/>
  <c r="BA922" i="1"/>
  <c r="BB719" i="1"/>
  <c r="BA719" i="1"/>
  <c r="BC719" i="1"/>
  <c r="BA751" i="1"/>
  <c r="BC751" i="1"/>
  <c r="BB751" i="1"/>
  <c r="BD751" i="1" s="1"/>
  <c r="BB991" i="1"/>
  <c r="BA991" i="1"/>
  <c r="BC991" i="1"/>
  <c r="BB638" i="1"/>
  <c r="BD638" i="1" s="1"/>
  <c r="BA638" i="1"/>
  <c r="BC638" i="1"/>
  <c r="BB574" i="1"/>
  <c r="BA574" i="1"/>
  <c r="BC574" i="1"/>
  <c r="BC843" i="1"/>
  <c r="BA843" i="1"/>
  <c r="BB843" i="1"/>
  <c r="BB1021" i="1"/>
  <c r="BA1021" i="1"/>
  <c r="BC1021" i="1"/>
  <c r="CO1021" i="1" s="1"/>
  <c r="BB917" i="1"/>
  <c r="BC917" i="1"/>
  <c r="BA917" i="1"/>
  <c r="BA655" i="1"/>
  <c r="BC655" i="1"/>
  <c r="BB655" i="1"/>
  <c r="BB973" i="1"/>
  <c r="BA973" i="1"/>
  <c r="BC973" i="1"/>
  <c r="BB687" i="1"/>
  <c r="BD687" i="1" s="1"/>
  <c r="BC687" i="1"/>
  <c r="BA687" i="1"/>
  <c r="BB338" i="1"/>
  <c r="BA338" i="1"/>
  <c r="BC338" i="1"/>
  <c r="BB983" i="1"/>
  <c r="BD983" i="1" s="1"/>
  <c r="BA983" i="1"/>
  <c r="BC983" i="1"/>
  <c r="BB927" i="1"/>
  <c r="BC927" i="1"/>
  <c r="BA927" i="1"/>
  <c r="BB831" i="1"/>
  <c r="BD831" i="1" s="1"/>
  <c r="BC831" i="1"/>
  <c r="BA831" i="1"/>
  <c r="BC703" i="1"/>
  <c r="BA703" i="1"/>
  <c r="BB703" i="1"/>
  <c r="BD703" i="1" s="1"/>
  <c r="BC486" i="1"/>
  <c r="BA486" i="1"/>
  <c r="BB486" i="1"/>
  <c r="BC981" i="1"/>
  <c r="BA981" i="1"/>
  <c r="BB981" i="1"/>
  <c r="BC890" i="1"/>
  <c r="BA890" i="1"/>
  <c r="BB890" i="1"/>
  <c r="BA795" i="1"/>
  <c r="BC795" i="1"/>
  <c r="BB795" i="1"/>
  <c r="BA667" i="1"/>
  <c r="BC667" i="1"/>
  <c r="BB667" i="1"/>
  <c r="BB402" i="1"/>
  <c r="BC402" i="1"/>
  <c r="BA402" i="1"/>
  <c r="BA1003" i="1"/>
  <c r="BC1003" i="1"/>
  <c r="BB1003" i="1"/>
  <c r="BB971" i="1"/>
  <c r="BD971" i="1" s="1"/>
  <c r="BA971" i="1"/>
  <c r="BC971" i="1"/>
  <c r="BA930" i="1"/>
  <c r="BB930" i="1"/>
  <c r="BC930" i="1"/>
  <c r="BC893" i="1"/>
  <c r="BA893" i="1"/>
  <c r="BB893" i="1"/>
  <c r="BA823" i="1"/>
  <c r="BC823" i="1"/>
  <c r="BB823" i="1"/>
  <c r="BD823" i="1" s="1"/>
  <c r="BC759" i="1"/>
  <c r="BA759" i="1"/>
  <c r="BB759" i="1"/>
  <c r="BB695" i="1"/>
  <c r="BD695" i="1" s="1"/>
  <c r="BA695" i="1"/>
  <c r="BC695" i="1"/>
  <c r="BB598" i="1"/>
  <c r="BC598" i="1"/>
  <c r="BA598" i="1"/>
  <c r="BA470" i="1"/>
  <c r="BC470" i="1"/>
  <c r="BB470" i="1"/>
  <c r="BD470" i="1" s="1"/>
  <c r="BC1017" i="1"/>
  <c r="CO1017" i="1" s="1"/>
  <c r="BA1017" i="1"/>
  <c r="BB1017" i="1"/>
  <c r="BA985" i="1"/>
  <c r="BC985" i="1"/>
  <c r="BB985" i="1"/>
  <c r="BB953" i="1"/>
  <c r="BA953" i="1"/>
  <c r="BC953" i="1"/>
  <c r="BA911" i="1"/>
  <c r="BC911" i="1"/>
  <c r="BB911" i="1"/>
  <c r="BD911" i="1" s="1"/>
  <c r="BC874" i="1"/>
  <c r="BA874" i="1"/>
  <c r="BB874" i="1"/>
  <c r="BD874" i="1" s="1"/>
  <c r="BB819" i="1"/>
  <c r="BA819" i="1"/>
  <c r="BC819" i="1"/>
  <c r="BA755" i="1"/>
  <c r="BC755" i="1"/>
  <c r="BB755" i="1"/>
  <c r="BA691" i="1"/>
  <c r="BC691" i="1"/>
  <c r="BB691" i="1"/>
  <c r="BB590" i="1"/>
  <c r="BA590" i="1"/>
  <c r="BC590" i="1"/>
  <c r="BB462" i="1"/>
  <c r="BD462" i="1" s="1"/>
  <c r="BA462" i="1"/>
  <c r="BC462" i="1"/>
  <c r="BA181" i="1"/>
  <c r="BB181" i="1"/>
  <c r="BC181" i="1"/>
  <c r="BB1012" i="1"/>
  <c r="BD1012" i="1" s="1"/>
  <c r="BA1012" i="1"/>
  <c r="BC1012" i="1"/>
  <c r="BC996" i="1"/>
  <c r="BA996" i="1"/>
  <c r="BB996" i="1"/>
  <c r="BC980" i="1"/>
  <c r="BA980" i="1"/>
  <c r="BB980" i="1"/>
  <c r="BD980" i="1" s="1"/>
  <c r="BC964" i="1"/>
  <c r="BA964" i="1"/>
  <c r="BB964" i="1"/>
  <c r="BA945" i="1"/>
  <c r="BC945" i="1"/>
  <c r="BB945" i="1"/>
  <c r="BD945" i="1" s="1"/>
  <c r="BC926" i="1"/>
  <c r="BA926" i="1"/>
  <c r="BB926" i="1"/>
  <c r="BB907" i="1"/>
  <c r="BA907" i="1"/>
  <c r="BC907" i="1"/>
  <c r="BB881" i="1"/>
  <c r="BC881" i="1"/>
  <c r="BA881" i="1"/>
  <c r="BC861" i="1"/>
  <c r="BA861" i="1"/>
  <c r="BB861" i="1"/>
  <c r="BB829" i="1"/>
  <c r="BA829" i="1"/>
  <c r="BC829" i="1"/>
  <c r="BC797" i="1"/>
  <c r="BB797" i="1"/>
  <c r="BA797" i="1"/>
  <c r="BB765" i="1"/>
  <c r="BC765" i="1"/>
  <c r="BA765" i="1"/>
  <c r="BC733" i="1"/>
  <c r="BA733" i="1"/>
  <c r="BB733" i="1"/>
  <c r="BC701" i="1"/>
  <c r="BA701" i="1"/>
  <c r="BB701" i="1"/>
  <c r="BB669" i="1"/>
  <c r="BA669" i="1"/>
  <c r="BC669" i="1"/>
  <c r="BC618" i="1"/>
  <c r="BB618" i="1"/>
  <c r="BA618" i="1"/>
  <c r="BC554" i="1"/>
  <c r="BA554" i="1"/>
  <c r="BB554" i="1"/>
  <c r="BD554" i="1" s="1"/>
  <c r="BB490" i="1"/>
  <c r="BA490" i="1"/>
  <c r="BC490" i="1"/>
  <c r="BB436" i="1"/>
  <c r="BC436" i="1"/>
  <c r="BA436" i="1"/>
  <c r="BA325" i="1"/>
  <c r="BC325" i="1"/>
  <c r="BB325" i="1"/>
  <c r="CC69" i="1"/>
  <c r="BB69" i="1"/>
  <c r="BD69" i="1" s="1"/>
  <c r="BC69" i="1"/>
  <c r="BB1010" i="1"/>
  <c r="BC1010" i="1"/>
  <c r="BA1010" i="1"/>
  <c r="BA994" i="1"/>
  <c r="BB994" i="1"/>
  <c r="BC994" i="1"/>
  <c r="BB978" i="1"/>
  <c r="BA978" i="1"/>
  <c r="BC978" i="1"/>
  <c r="BA962" i="1"/>
  <c r="BC962" i="1"/>
  <c r="BB962" i="1"/>
  <c r="BD962" i="1" s="1"/>
  <c r="BB947" i="1"/>
  <c r="BC947" i="1"/>
  <c r="BA947" i="1"/>
  <c r="BA921" i="1"/>
  <c r="BC921" i="1"/>
  <c r="BB921" i="1"/>
  <c r="BA902" i="1"/>
  <c r="BB902" i="1"/>
  <c r="BD902" i="1" s="1"/>
  <c r="BC902" i="1"/>
  <c r="BC883" i="1"/>
  <c r="BA883" i="1"/>
  <c r="BB883" i="1"/>
  <c r="BA849" i="1"/>
  <c r="BC849" i="1"/>
  <c r="BB849" i="1"/>
  <c r="BA817" i="1"/>
  <c r="BC817" i="1"/>
  <c r="BB817" i="1"/>
  <c r="BB785" i="1"/>
  <c r="BC785" i="1"/>
  <c r="BA785" i="1"/>
  <c r="BC753" i="1"/>
  <c r="BA753" i="1"/>
  <c r="BB753" i="1"/>
  <c r="BA721" i="1"/>
  <c r="BC721" i="1"/>
  <c r="BB721" i="1"/>
  <c r="BA689" i="1"/>
  <c r="BC689" i="1"/>
  <c r="BB689" i="1"/>
  <c r="BA657" i="1"/>
  <c r="BC657" i="1"/>
  <c r="BB657" i="1"/>
  <c r="BA610" i="1"/>
  <c r="BB610" i="1"/>
  <c r="BC610" i="1"/>
  <c r="BC546" i="1"/>
  <c r="BB546" i="1"/>
  <c r="BA546" i="1"/>
  <c r="BC482" i="1"/>
  <c r="BB482" i="1"/>
  <c r="BA482" i="1"/>
  <c r="BA362" i="1"/>
  <c r="BB362" i="1"/>
  <c r="BC362" i="1"/>
  <c r="BB101" i="1"/>
  <c r="BD101" i="1" s="1"/>
  <c r="BC101" i="1"/>
  <c r="BA101" i="1"/>
  <c r="BA940" i="1"/>
  <c r="BC940" i="1"/>
  <c r="BB940" i="1"/>
  <c r="BB924" i="1"/>
  <c r="BC924" i="1"/>
  <c r="BA924" i="1"/>
  <c r="BB908" i="1"/>
  <c r="BA908" i="1"/>
  <c r="BC908" i="1"/>
  <c r="BA892" i="1"/>
  <c r="BC892" i="1"/>
  <c r="BB892" i="1"/>
  <c r="BB876" i="1"/>
  <c r="BA876" i="1"/>
  <c r="BC876" i="1"/>
  <c r="BA860" i="1"/>
  <c r="BC860" i="1"/>
  <c r="BB860" i="1"/>
  <c r="BC844" i="1"/>
  <c r="BA844" i="1"/>
  <c r="BB844" i="1"/>
  <c r="BB828" i="1"/>
  <c r="BC828" i="1"/>
  <c r="BA828" i="1"/>
  <c r="BB812" i="1"/>
  <c r="BC812" i="1"/>
  <c r="BA812" i="1"/>
  <c r="BB796" i="1"/>
  <c r="BA796" i="1"/>
  <c r="BC796" i="1"/>
  <c r="BB780" i="1"/>
  <c r="BC780" i="1"/>
  <c r="BA780" i="1"/>
  <c r="BA764" i="1"/>
  <c r="BC764" i="1"/>
  <c r="BB764" i="1"/>
  <c r="BB748" i="1"/>
  <c r="BC748" i="1"/>
  <c r="BA748" i="1"/>
  <c r="BA732" i="1"/>
  <c r="BC732" i="1"/>
  <c r="BB732" i="1"/>
  <c r="BD732" i="1" s="1"/>
  <c r="BB716" i="1"/>
  <c r="BC716" i="1"/>
  <c r="BA716" i="1"/>
  <c r="BA700" i="1"/>
  <c r="BC700" i="1"/>
  <c r="BB700" i="1"/>
  <c r="BB684" i="1"/>
  <c r="BC684" i="1"/>
  <c r="BA684" i="1"/>
  <c r="BB668" i="1"/>
  <c r="BA668" i="1"/>
  <c r="BC668" i="1"/>
  <c r="BB652" i="1"/>
  <c r="BD652" i="1" s="1"/>
  <c r="BC652" i="1"/>
  <c r="BA652" i="1"/>
  <c r="BC624" i="1"/>
  <c r="BA624" i="1"/>
  <c r="BB624" i="1"/>
  <c r="BA592" i="1"/>
  <c r="BC592" i="1"/>
  <c r="BB592" i="1"/>
  <c r="BD592" i="1" s="1"/>
  <c r="BA560" i="1"/>
  <c r="BC560" i="1"/>
  <c r="BB560" i="1"/>
  <c r="BB528" i="1"/>
  <c r="BD528" i="1" s="1"/>
  <c r="BC528" i="1"/>
  <c r="BA528" i="1"/>
  <c r="BA496" i="1"/>
  <c r="BC496" i="1"/>
  <c r="BB496" i="1"/>
  <c r="BD496" i="1" s="1"/>
  <c r="BC464" i="1"/>
  <c r="BA464" i="1"/>
  <c r="BB464" i="1"/>
  <c r="BC422" i="1"/>
  <c r="BA422" i="1"/>
  <c r="BB422" i="1"/>
  <c r="BA358" i="1"/>
  <c r="BC358" i="1"/>
  <c r="BB358" i="1"/>
  <c r="BA237" i="1"/>
  <c r="BC237" i="1"/>
  <c r="BB237" i="1"/>
  <c r="BA109" i="1"/>
  <c r="BB109" i="1"/>
  <c r="BC109" i="1"/>
  <c r="BA866" i="1"/>
  <c r="BC866" i="1"/>
  <c r="BB866" i="1"/>
  <c r="BD866" i="1" s="1"/>
  <c r="BA850" i="1"/>
  <c r="BB850" i="1"/>
  <c r="BC850" i="1"/>
  <c r="BA834" i="1"/>
  <c r="BC834" i="1"/>
  <c r="BB834" i="1"/>
  <c r="BB818" i="1"/>
  <c r="BC818" i="1"/>
  <c r="BA818" i="1"/>
  <c r="BA802" i="1"/>
  <c r="BC802" i="1"/>
  <c r="BB802" i="1"/>
  <c r="BA786" i="1"/>
  <c r="BC786" i="1"/>
  <c r="BB786" i="1"/>
  <c r="BA770" i="1"/>
  <c r="BC770" i="1"/>
  <c r="BB770" i="1"/>
  <c r="BA754" i="1"/>
  <c r="BC754" i="1"/>
  <c r="BB754" i="1"/>
  <c r="BB738" i="1"/>
  <c r="BC738" i="1"/>
  <c r="BA738" i="1"/>
  <c r="BA722" i="1"/>
  <c r="BB722" i="1"/>
  <c r="BD722" i="1" s="1"/>
  <c r="BC722" i="1"/>
  <c r="BB706" i="1"/>
  <c r="BC706" i="1"/>
  <c r="BA706" i="1"/>
  <c r="BC690" i="1"/>
  <c r="BB690" i="1"/>
  <c r="BA690" i="1"/>
  <c r="BB674" i="1"/>
  <c r="BA674" i="1"/>
  <c r="BC674" i="1"/>
  <c r="BB658" i="1"/>
  <c r="BC658" i="1"/>
  <c r="BA658" i="1"/>
  <c r="BB636" i="1"/>
  <c r="BD636" i="1" s="1"/>
  <c r="BC636" i="1"/>
  <c r="BA636" i="1"/>
  <c r="BC604" i="1"/>
  <c r="BA604" i="1"/>
  <c r="BB604" i="1"/>
  <c r="BB572" i="1"/>
  <c r="BD572" i="1" s="1"/>
  <c r="BA572" i="1"/>
  <c r="BC572" i="1"/>
  <c r="BB540" i="1"/>
  <c r="BD540" i="1" s="1"/>
  <c r="BA540" i="1"/>
  <c r="BC540" i="1"/>
  <c r="BC508" i="1"/>
  <c r="BA508" i="1"/>
  <c r="BB508" i="1"/>
  <c r="BD508" i="1" s="1"/>
  <c r="BA476" i="1"/>
  <c r="BC476" i="1"/>
  <c r="BB476" i="1"/>
  <c r="BB450" i="1"/>
  <c r="BA450" i="1"/>
  <c r="BC450" i="1"/>
  <c r="BB382" i="1"/>
  <c r="BC382" i="1"/>
  <c r="BA382" i="1"/>
  <c r="BB317" i="1"/>
  <c r="BA317" i="1"/>
  <c r="BC317" i="1"/>
  <c r="BA189" i="1"/>
  <c r="BB189" i="1"/>
  <c r="BC189" i="1"/>
  <c r="CC57" i="1"/>
  <c r="BC57" i="1"/>
  <c r="BB57" i="1"/>
  <c r="BD57" i="1" s="1"/>
  <c r="BC637" i="1"/>
  <c r="BA637" i="1"/>
  <c r="BB637" i="1"/>
  <c r="BD637" i="1" s="1"/>
  <c r="BB621" i="1"/>
  <c r="BD621" i="1" s="1"/>
  <c r="BA621" i="1"/>
  <c r="BC621" i="1"/>
  <c r="BC605" i="1"/>
  <c r="BA605" i="1"/>
  <c r="BB605" i="1"/>
  <c r="BC589" i="1"/>
  <c r="BA589" i="1"/>
  <c r="BB589" i="1"/>
  <c r="BC573" i="1"/>
  <c r="BA573" i="1"/>
  <c r="BB573" i="1"/>
  <c r="BB557" i="1"/>
  <c r="BA557" i="1"/>
  <c r="BC557" i="1"/>
  <c r="BA541" i="1"/>
  <c r="BC541" i="1"/>
  <c r="BB541" i="1"/>
  <c r="BD541" i="1" s="1"/>
  <c r="BA525" i="1"/>
  <c r="BC525" i="1"/>
  <c r="BB525" i="1"/>
  <c r="BB509" i="1"/>
  <c r="BC509" i="1"/>
  <c r="BA509" i="1"/>
  <c r="BC493" i="1"/>
  <c r="BA493" i="1"/>
  <c r="BB493" i="1"/>
  <c r="BA477" i="1"/>
  <c r="BC477" i="1"/>
  <c r="BB477" i="1"/>
  <c r="BB461" i="1"/>
  <c r="BC461" i="1"/>
  <c r="BA461" i="1"/>
  <c r="BA438" i="1"/>
  <c r="BC438" i="1"/>
  <c r="BB438" i="1"/>
  <c r="BA415" i="1"/>
  <c r="BC415" i="1"/>
  <c r="BB415" i="1"/>
  <c r="BD415" i="1" s="1"/>
  <c r="BC383" i="1"/>
  <c r="BA383" i="1"/>
  <c r="BB383" i="1"/>
  <c r="BC351" i="1"/>
  <c r="BA351" i="1"/>
  <c r="BB351" i="1"/>
  <c r="BD351" i="1" s="1"/>
  <c r="BB310" i="1"/>
  <c r="BA310" i="1"/>
  <c r="BC310" i="1"/>
  <c r="BB246" i="1"/>
  <c r="BA246" i="1"/>
  <c r="BC246" i="1"/>
  <c r="BB182" i="1"/>
  <c r="BA182" i="1"/>
  <c r="BC182" i="1"/>
  <c r="BC118" i="1"/>
  <c r="BA118" i="1"/>
  <c r="BB118" i="1"/>
  <c r="BC50" i="1"/>
  <c r="CC50" i="1"/>
  <c r="BB50" i="1"/>
  <c r="BD50" i="1" s="1"/>
  <c r="BC643" i="1"/>
  <c r="BA643" i="1"/>
  <c r="BB643" i="1"/>
  <c r="BA627" i="1"/>
  <c r="BC627" i="1"/>
  <c r="BB627" i="1"/>
  <c r="BA611" i="1"/>
  <c r="BC611" i="1"/>
  <c r="BB611" i="1"/>
  <c r="BC595" i="1"/>
  <c r="BA595" i="1"/>
  <c r="BB595" i="1"/>
  <c r="BA579" i="1"/>
  <c r="BC579" i="1"/>
  <c r="BB579" i="1"/>
  <c r="BA563" i="1"/>
  <c r="BC563" i="1"/>
  <c r="BB563" i="1"/>
  <c r="BD563" i="1" s="1"/>
  <c r="BC547" i="1"/>
  <c r="BA547" i="1"/>
  <c r="BB547" i="1"/>
  <c r="BD547" i="1" s="1"/>
  <c r="BA531" i="1"/>
  <c r="BC531" i="1"/>
  <c r="BB531" i="1"/>
  <c r="BB515" i="1"/>
  <c r="BA515" i="1"/>
  <c r="BC515" i="1"/>
  <c r="BA499" i="1"/>
  <c r="BC499" i="1"/>
  <c r="BB499" i="1"/>
  <c r="BB483" i="1"/>
  <c r="BC483" i="1"/>
  <c r="BA483" i="1"/>
  <c r="BB467" i="1"/>
  <c r="BC467" i="1"/>
  <c r="BA467" i="1"/>
  <c r="BA446" i="1"/>
  <c r="BC446" i="1"/>
  <c r="BB446" i="1"/>
  <c r="BC427" i="1"/>
  <c r="BA427" i="1"/>
  <c r="BB427" i="1"/>
  <c r="BC395" i="1"/>
  <c r="BA395" i="1"/>
  <c r="BB395" i="1"/>
  <c r="BC363" i="1"/>
  <c r="BA363" i="1"/>
  <c r="BB363" i="1"/>
  <c r="BD363" i="1" s="1"/>
  <c r="BB318" i="1"/>
  <c r="BA318" i="1"/>
  <c r="BC318" i="1"/>
  <c r="BA254" i="1"/>
  <c r="BC254" i="1"/>
  <c r="BB254" i="1"/>
  <c r="BD254" i="1" s="1"/>
  <c r="BB190" i="1"/>
  <c r="BA190" i="1"/>
  <c r="BC190" i="1"/>
  <c r="BC126" i="1"/>
  <c r="BA126" i="1"/>
  <c r="BB126" i="1"/>
  <c r="CC58" i="1"/>
  <c r="BB58" i="1"/>
  <c r="BD58" i="1" s="1"/>
  <c r="BC58" i="1"/>
  <c r="BA420" i="1"/>
  <c r="BC420" i="1"/>
  <c r="BB420" i="1"/>
  <c r="BB404" i="1"/>
  <c r="BC404" i="1"/>
  <c r="BA404" i="1"/>
  <c r="BB388" i="1"/>
  <c r="BC388" i="1"/>
  <c r="BA388" i="1"/>
  <c r="BB372" i="1"/>
  <c r="BD372" i="1" s="1"/>
  <c r="BC372" i="1"/>
  <c r="BA372" i="1"/>
  <c r="BB356" i="1"/>
  <c r="BA356" i="1"/>
  <c r="BC356" i="1"/>
  <c r="BA340" i="1"/>
  <c r="BC340" i="1"/>
  <c r="BB340" i="1"/>
  <c r="BB321" i="1"/>
  <c r="BA321" i="1"/>
  <c r="BC321" i="1"/>
  <c r="BA289" i="1"/>
  <c r="BC289" i="1"/>
  <c r="BB289" i="1"/>
  <c r="BD289" i="1" s="1"/>
  <c r="BA257" i="1"/>
  <c r="BB257" i="1"/>
  <c r="BC257" i="1"/>
  <c r="BC225" i="1"/>
  <c r="BB225" i="1"/>
  <c r="BA225" i="1"/>
  <c r="BA193" i="1"/>
  <c r="BB193" i="1"/>
  <c r="BC193" i="1"/>
  <c r="BC161" i="1"/>
  <c r="BA161" i="1"/>
  <c r="BB161" i="1"/>
  <c r="BB129" i="1"/>
  <c r="BC129" i="1"/>
  <c r="BA129" i="1"/>
  <c r="BA97" i="1"/>
  <c r="BB97" i="1"/>
  <c r="BC97" i="1"/>
  <c r="BB61" i="1"/>
  <c r="BD61" i="1" s="1"/>
  <c r="BC61" i="1"/>
  <c r="CC61" i="1"/>
  <c r="BC449" i="1"/>
  <c r="BA449" i="1"/>
  <c r="BB449" i="1"/>
  <c r="BC433" i="1"/>
  <c r="BA433" i="1"/>
  <c r="BB433" i="1"/>
  <c r="BA417" i="1"/>
  <c r="BC417" i="1"/>
  <c r="BB417" i="1"/>
  <c r="BB401" i="1"/>
  <c r="BA401" i="1"/>
  <c r="BC401" i="1"/>
  <c r="BB385" i="1"/>
  <c r="BD385" i="1" s="1"/>
  <c r="BC385" i="1"/>
  <c r="BA385" i="1"/>
  <c r="BB369" i="1"/>
  <c r="BC369" i="1"/>
  <c r="BA369" i="1"/>
  <c r="BB353" i="1"/>
  <c r="BA353" i="1"/>
  <c r="BC353" i="1"/>
  <c r="BA337" i="1"/>
  <c r="BC337" i="1"/>
  <c r="BB337" i="1"/>
  <c r="BA314" i="1"/>
  <c r="BC314" i="1"/>
  <c r="BB314" i="1"/>
  <c r="BA282" i="1"/>
  <c r="BB282" i="1"/>
  <c r="BD282" i="1" s="1"/>
  <c r="BC282" i="1"/>
  <c r="BB250" i="1"/>
  <c r="BA250" i="1"/>
  <c r="BC250" i="1"/>
  <c r="BC218" i="1"/>
  <c r="BB218" i="1"/>
  <c r="BA218" i="1"/>
  <c r="BC186" i="1"/>
  <c r="BA186" i="1"/>
  <c r="BB186" i="1"/>
  <c r="BD186" i="1" s="1"/>
  <c r="BC154" i="1"/>
  <c r="BB154" i="1"/>
  <c r="BA154" i="1"/>
  <c r="BA122" i="1"/>
  <c r="BC122" i="1"/>
  <c r="BB122" i="1"/>
  <c r="BD122" i="1" s="1"/>
  <c r="BB90" i="1"/>
  <c r="BD90" i="1" s="1"/>
  <c r="CC90" i="1"/>
  <c r="BC90" i="1"/>
  <c r="CC54" i="1"/>
  <c r="BC54" i="1"/>
  <c r="BB54" i="1"/>
  <c r="BD54" i="1" s="1"/>
  <c r="BB319" i="1"/>
  <c r="BA319" i="1"/>
  <c r="BC319" i="1"/>
  <c r="BC303" i="1"/>
  <c r="BA303" i="1"/>
  <c r="BB303" i="1"/>
  <c r="BA287" i="1"/>
  <c r="BB287" i="1"/>
  <c r="BC287" i="1"/>
  <c r="BA271" i="1"/>
  <c r="BB271" i="1"/>
  <c r="BC271" i="1"/>
  <c r="BB255" i="1"/>
  <c r="BD255" i="1" s="1"/>
  <c r="BC255" i="1"/>
  <c r="BA255" i="1"/>
  <c r="BC239" i="1"/>
  <c r="BB239" i="1"/>
  <c r="BD239" i="1" s="1"/>
  <c r="BA239" i="1"/>
  <c r="BB223" i="1"/>
  <c r="BD223" i="1" s="1"/>
  <c r="BC223" i="1"/>
  <c r="BA223" i="1"/>
  <c r="BC207" i="1"/>
  <c r="BA207" i="1"/>
  <c r="BB207" i="1"/>
  <c r="BD207" i="1" s="1"/>
  <c r="BB191" i="1"/>
  <c r="BC191" i="1"/>
  <c r="BA191" i="1"/>
  <c r="BC175" i="1"/>
  <c r="BB175" i="1"/>
  <c r="BA175" i="1"/>
  <c r="BB159" i="1"/>
  <c r="BC159" i="1"/>
  <c r="BA159" i="1"/>
  <c r="BB143" i="1"/>
  <c r="BC143" i="1"/>
  <c r="BA143" i="1"/>
  <c r="BA127" i="1"/>
  <c r="BB127" i="1"/>
  <c r="BC127" i="1"/>
  <c r="BC111" i="1"/>
  <c r="BA111" i="1"/>
  <c r="BB111" i="1"/>
  <c r="BC95" i="1"/>
  <c r="CC95" i="1"/>
  <c r="BB95" i="1"/>
  <c r="BD95" i="1" s="1"/>
  <c r="BC79" i="1"/>
  <c r="BB79" i="1"/>
  <c r="CC79" i="1"/>
  <c r="CD79" i="1" s="1"/>
  <c r="BB59" i="1"/>
  <c r="BD59" i="1" s="1"/>
  <c r="BC59" i="1"/>
  <c r="CC59" i="1"/>
  <c r="CC43" i="1"/>
  <c r="BB43" i="1"/>
  <c r="BD43" i="1" s="1"/>
  <c r="BC43" i="1"/>
  <c r="BB324" i="1"/>
  <c r="BC324" i="1"/>
  <c r="BA324" i="1"/>
  <c r="BC308" i="1"/>
  <c r="BA308" i="1"/>
  <c r="BB308" i="1"/>
  <c r="BA292" i="1"/>
  <c r="BB292" i="1"/>
  <c r="BC292" i="1"/>
  <c r="BC276" i="1"/>
  <c r="BB276" i="1"/>
  <c r="BD276" i="1" s="1"/>
  <c r="BA276" i="1"/>
  <c r="BA260" i="1"/>
  <c r="BB260" i="1"/>
  <c r="BC260" i="1"/>
  <c r="BC244" i="1"/>
  <c r="BA244" i="1"/>
  <c r="BB244" i="1"/>
  <c r="BC228" i="1"/>
  <c r="BA228" i="1"/>
  <c r="BB228" i="1"/>
  <c r="BA212" i="1"/>
  <c r="BB212" i="1"/>
  <c r="BC212" i="1"/>
  <c r="BB196" i="1"/>
  <c r="BD196" i="1" s="1"/>
  <c r="BC196" i="1"/>
  <c r="BA196" i="1"/>
  <c r="BA180" i="1"/>
  <c r="BB180" i="1"/>
  <c r="BC180" i="1"/>
  <c r="BA164" i="1"/>
  <c r="BB164" i="1"/>
  <c r="BD164" i="1" s="1"/>
  <c r="BC164" i="1"/>
  <c r="BA148" i="1"/>
  <c r="BB148" i="1"/>
  <c r="BC148" i="1"/>
  <c r="BA132" i="1"/>
  <c r="BC132" i="1"/>
  <c r="BB132" i="1"/>
  <c r="BA116" i="1"/>
  <c r="BC116" i="1"/>
  <c r="BB116" i="1"/>
  <c r="BA100" i="1"/>
  <c r="BB100" i="1"/>
  <c r="BD100" i="1" s="1"/>
  <c r="BC100" i="1"/>
  <c r="BC84" i="1"/>
  <c r="BB84" i="1"/>
  <c r="BD84" i="1" s="1"/>
  <c r="CC84" i="1"/>
  <c r="CC68" i="1"/>
  <c r="BC68" i="1"/>
  <c r="BA68" i="1"/>
  <c r="BB68" i="1"/>
  <c r="BD68" i="1" s="1"/>
  <c r="BB48" i="1"/>
  <c r="BD48" i="1" s="1"/>
  <c r="BC48" i="1"/>
  <c r="CC48" i="1"/>
  <c r="BB16" i="1"/>
  <c r="BD16" i="1" s="1"/>
  <c r="BC16" i="1"/>
  <c r="CC16" i="1"/>
  <c r="AW11" i="1"/>
  <c r="BA11" i="1"/>
  <c r="CC15" i="1"/>
  <c r="BB15" i="1"/>
  <c r="BD15" i="1" s="1"/>
  <c r="BB14" i="1"/>
  <c r="BD14" i="1" s="1"/>
  <c r="BC14" i="1"/>
  <c r="CC14" i="1"/>
  <c r="BE11" i="1"/>
  <c r="BB11" i="1"/>
  <c r="BD11" i="1" s="1"/>
  <c r="CC12" i="1"/>
  <c r="BC12" i="1"/>
  <c r="BB12" i="1"/>
  <c r="BD12" i="1" s="1"/>
  <c r="CC13" i="1"/>
  <c r="BC13" i="1"/>
  <c r="BB13" i="1"/>
  <c r="BD13" i="1" s="1"/>
  <c r="X5" i="7"/>
  <c r="X6" i="7"/>
  <c r="X7" i="7"/>
  <c r="X8" i="7"/>
  <c r="X9" i="7"/>
  <c r="X10" i="7"/>
  <c r="X11" i="7"/>
  <c r="X12" i="7"/>
  <c r="X13" i="7"/>
  <c r="X14" i="7"/>
  <c r="X15" i="7"/>
  <c r="X16" i="7"/>
  <c r="X17" i="7"/>
  <c r="X18" i="7"/>
  <c r="X19" i="7"/>
  <c r="X20" i="7"/>
  <c r="X21" i="7"/>
  <c r="X22" i="7"/>
  <c r="X23" i="7"/>
  <c r="X24" i="7"/>
  <c r="X25" i="7"/>
  <c r="X26" i="7"/>
  <c r="X27" i="7"/>
  <c r="X28" i="7"/>
  <c r="X29" i="7"/>
  <c r="X30" i="7"/>
  <c r="X31" i="7"/>
  <c r="X32" i="7"/>
  <c r="X33" i="7"/>
  <c r="X34" i="7"/>
  <c r="X35" i="7"/>
  <c r="X36" i="7"/>
  <c r="X37" i="7"/>
  <c r="X38" i="7"/>
  <c r="X39" i="7"/>
  <c r="X40" i="7"/>
  <c r="X41" i="7"/>
  <c r="X42" i="7"/>
  <c r="X43" i="7"/>
  <c r="X44" i="7"/>
  <c r="X45" i="7"/>
  <c r="X46" i="7"/>
  <c r="X47" i="7"/>
  <c r="X48" i="7"/>
  <c r="X49" i="7"/>
  <c r="X50" i="7"/>
  <c r="X51" i="7"/>
  <c r="X52" i="7"/>
  <c r="X53" i="7"/>
  <c r="X54" i="7"/>
  <c r="X55" i="7"/>
  <c r="X56" i="7"/>
  <c r="X57" i="7"/>
  <c r="X63" i="7"/>
  <c r="X64" i="7"/>
  <c r="X65" i="7"/>
  <c r="X66" i="7"/>
  <c r="X69" i="7"/>
  <c r="X70" i="7"/>
  <c r="X71" i="7"/>
  <c r="X97" i="7"/>
  <c r="X98" i="7"/>
  <c r="X99" i="7"/>
  <c r="X100" i="7"/>
  <c r="X101" i="7"/>
  <c r="X102" i="7"/>
  <c r="X103" i="7"/>
  <c r="X96" i="7"/>
  <c r="X104" i="7"/>
  <c r="X105" i="7"/>
  <c r="X107" i="7"/>
  <c r="X108" i="7"/>
  <c r="X109" i="7"/>
  <c r="X110" i="7"/>
  <c r="X111" i="7"/>
  <c r="X112" i="7"/>
  <c r="X113" i="7"/>
  <c r="X114" i="7"/>
  <c r="X115" i="7"/>
  <c r="X116" i="7"/>
  <c r="X117" i="7"/>
  <c r="X4" i="7"/>
  <c r="BQ46" i="1" l="1"/>
  <c r="BW46" i="1" s="1"/>
  <c r="BS46" i="1"/>
  <c r="BY46" i="1" s="1"/>
  <c r="BR46" i="1"/>
  <c r="BX46" i="1" s="1"/>
  <c r="BS44" i="1"/>
  <c r="BY44" i="1" s="1"/>
  <c r="BQ44" i="1"/>
  <c r="BW44" i="1" s="1"/>
  <c r="BR44" i="1"/>
  <c r="BX44" i="1" s="1"/>
  <c r="BS42" i="1"/>
  <c r="BY42" i="1" s="1"/>
  <c r="BR42" i="1"/>
  <c r="BX42" i="1" s="1"/>
  <c r="BQ42" i="1"/>
  <c r="BW42" i="1" s="1"/>
  <c r="CO16" i="1"/>
  <c r="BV16" i="1"/>
  <c r="CB16" i="1" s="1"/>
  <c r="BV14" i="1"/>
  <c r="CB14" i="1" s="1"/>
  <c r="BV13" i="1"/>
  <c r="CB13" i="1" s="1"/>
  <c r="BT13" i="1"/>
  <c r="BZ13" i="1" s="1"/>
  <c r="BU13" i="1"/>
  <c r="CA13" i="1" s="1"/>
  <c r="BU83" i="1"/>
  <c r="CA83" i="1" s="1"/>
  <c r="BV83" i="1"/>
  <c r="CB83" i="1" s="1"/>
  <c r="BT83" i="1"/>
  <c r="BZ83" i="1" s="1"/>
  <c r="CO15" i="1"/>
  <c r="DD28" i="1"/>
  <c r="DD30" i="1"/>
  <c r="DD29" i="1"/>
  <c r="CO13" i="1"/>
  <c r="DD20" i="1"/>
  <c r="DD21" i="1" s="1"/>
  <c r="DD22" i="1" s="1"/>
  <c r="DD23" i="1" s="1"/>
  <c r="CO1013" i="1"/>
  <c r="CO11" i="1"/>
  <c r="CO12" i="1"/>
  <c r="AT12" i="1" s="1"/>
  <c r="BR462" i="1"/>
  <c r="BX462" i="1" s="1"/>
  <c r="BQ462" i="1"/>
  <c r="BW462" i="1" s="1"/>
  <c r="BS462" i="1"/>
  <c r="BY462" i="1" s="1"/>
  <c r="BQ724" i="1"/>
  <c r="BW724" i="1" s="1"/>
  <c r="CD724" i="1" s="1"/>
  <c r="BR724" i="1"/>
  <c r="BX724" i="1" s="1"/>
  <c r="BS724" i="1"/>
  <c r="BY724" i="1" s="1"/>
  <c r="BS865" i="1"/>
  <c r="BY865" i="1" s="1"/>
  <c r="BR865" i="1"/>
  <c r="BX865" i="1" s="1"/>
  <c r="CD865" i="1" s="1"/>
  <c r="BQ815" i="1"/>
  <c r="BW815" i="1" s="1"/>
  <c r="BS815" i="1"/>
  <c r="BY815" i="1" s="1"/>
  <c r="BR815" i="1"/>
  <c r="BX815" i="1" s="1"/>
  <c r="BS873" i="1"/>
  <c r="BY873" i="1" s="1"/>
  <c r="BR873" i="1"/>
  <c r="BX873" i="1" s="1"/>
  <c r="BR455" i="1"/>
  <c r="BX455" i="1" s="1"/>
  <c r="BS455" i="1"/>
  <c r="BY455" i="1" s="1"/>
  <c r="BQ455" i="1"/>
  <c r="BW455" i="1" s="1"/>
  <c r="CD455" i="1" s="1"/>
  <c r="BR568" i="1"/>
  <c r="BX568" i="1" s="1"/>
  <c r="CD568" i="1" s="1"/>
  <c r="BS568" i="1"/>
  <c r="BY568" i="1" s="1"/>
  <c r="BR800" i="1"/>
  <c r="BX800" i="1" s="1"/>
  <c r="BQ800" i="1"/>
  <c r="BW800" i="1" s="1"/>
  <c r="CD800" i="1" s="1"/>
  <c r="BS800" i="1"/>
  <c r="BY800" i="1" s="1"/>
  <c r="BR857" i="1"/>
  <c r="BX857" i="1" s="1"/>
  <c r="BS857" i="1"/>
  <c r="BY857" i="1" s="1"/>
  <c r="BS377" i="1"/>
  <c r="BY377" i="1" s="1"/>
  <c r="BR377" i="1"/>
  <c r="BX377" i="1" s="1"/>
  <c r="BR367" i="1"/>
  <c r="BX367" i="1" s="1"/>
  <c r="BQ367" i="1"/>
  <c r="BW367" i="1" s="1"/>
  <c r="BS367" i="1"/>
  <c r="BY367" i="1" s="1"/>
  <c r="BQ469" i="1"/>
  <c r="BW469" i="1" s="1"/>
  <c r="BR469" i="1"/>
  <c r="BX469" i="1" s="1"/>
  <c r="BS469" i="1"/>
  <c r="BY469" i="1" s="1"/>
  <c r="BR778" i="1"/>
  <c r="BX778" i="1" s="1"/>
  <c r="BS778" i="1"/>
  <c r="BY778" i="1" s="1"/>
  <c r="BQ778" i="1"/>
  <c r="BW778" i="1" s="1"/>
  <c r="BR858" i="1"/>
  <c r="BX858" i="1" s="1"/>
  <c r="BS858" i="1"/>
  <c r="BY858" i="1" s="1"/>
  <c r="BS740" i="1"/>
  <c r="BY740" i="1" s="1"/>
  <c r="BR740" i="1"/>
  <c r="BX740" i="1" s="1"/>
  <c r="CD740" i="1" s="1"/>
  <c r="BR779" i="1"/>
  <c r="BX779" i="1" s="1"/>
  <c r="BQ779" i="1"/>
  <c r="BW779" i="1" s="1"/>
  <c r="CD779" i="1" s="1"/>
  <c r="BS779" i="1"/>
  <c r="BY779" i="1" s="1"/>
  <c r="BS355" i="1"/>
  <c r="BY355" i="1" s="1"/>
  <c r="BR355" i="1"/>
  <c r="BX355" i="1" s="1"/>
  <c r="BQ355" i="1"/>
  <c r="BW355" i="1" s="1"/>
  <c r="CD355" i="1" s="1"/>
  <c r="BQ463" i="1"/>
  <c r="BW463" i="1" s="1"/>
  <c r="BS463" i="1"/>
  <c r="BY463" i="1" s="1"/>
  <c r="BR463" i="1"/>
  <c r="BX463" i="1" s="1"/>
  <c r="BQ722" i="1"/>
  <c r="BW722" i="1" s="1"/>
  <c r="CD722" i="1" s="1"/>
  <c r="BS722" i="1"/>
  <c r="BY722" i="1" s="1"/>
  <c r="BR722" i="1"/>
  <c r="BX722" i="1" s="1"/>
  <c r="BS866" i="1"/>
  <c r="BY866" i="1" s="1"/>
  <c r="BR866" i="1"/>
  <c r="BX866" i="1" s="1"/>
  <c r="CD866" i="1" s="1"/>
  <c r="BS732" i="1"/>
  <c r="BY732" i="1" s="1"/>
  <c r="BR732" i="1"/>
  <c r="BX732" i="1" s="1"/>
  <c r="CD732" i="1" s="1"/>
  <c r="BR902" i="1"/>
  <c r="BX902" i="1" s="1"/>
  <c r="BQ902" i="1"/>
  <c r="BW902" i="1" s="1"/>
  <c r="CD902" i="1" s="1"/>
  <c r="BS902" i="1"/>
  <c r="BY902" i="1" s="1"/>
  <c r="BR874" i="1"/>
  <c r="BX874" i="1" s="1"/>
  <c r="BS874" i="1"/>
  <c r="BY874" i="1" s="1"/>
  <c r="BR703" i="1"/>
  <c r="BX703" i="1" s="1"/>
  <c r="CD703" i="1" s="1"/>
  <c r="BS703" i="1"/>
  <c r="BY703" i="1" s="1"/>
  <c r="BS440" i="1"/>
  <c r="BY440" i="1" s="1"/>
  <c r="BQ440" i="1"/>
  <c r="BW440" i="1" s="1"/>
  <c r="BR440" i="1"/>
  <c r="BX440" i="1" s="1"/>
  <c r="BR439" i="1"/>
  <c r="BX439" i="1" s="1"/>
  <c r="BQ439" i="1"/>
  <c r="BW439" i="1" s="1"/>
  <c r="BS439" i="1"/>
  <c r="BY439" i="1" s="1"/>
  <c r="BR903" i="1"/>
  <c r="BX903" i="1" s="1"/>
  <c r="BS903" i="1"/>
  <c r="BY903" i="1" s="1"/>
  <c r="BQ903" i="1"/>
  <c r="BW903" i="1" s="1"/>
  <c r="BR416" i="1"/>
  <c r="BX416" i="1" s="1"/>
  <c r="BS416" i="1"/>
  <c r="BY416" i="1" s="1"/>
  <c r="BQ416" i="1"/>
  <c r="BW416" i="1" s="1"/>
  <c r="BR799" i="1"/>
  <c r="BX799" i="1" s="1"/>
  <c r="BQ799" i="1"/>
  <c r="BW799" i="1" s="1"/>
  <c r="BS799" i="1"/>
  <c r="BY799" i="1" s="1"/>
  <c r="BS448" i="1"/>
  <c r="BY448" i="1" s="1"/>
  <c r="BQ448" i="1"/>
  <c r="BW448" i="1" s="1"/>
  <c r="BR448" i="1"/>
  <c r="BX448" i="1" s="1"/>
  <c r="BR447" i="1"/>
  <c r="BX447" i="1" s="1"/>
  <c r="BS447" i="1"/>
  <c r="BY447" i="1" s="1"/>
  <c r="BQ447" i="1"/>
  <c r="BW447" i="1" s="1"/>
  <c r="BS910" i="1"/>
  <c r="BY910" i="1" s="1"/>
  <c r="BR910" i="1"/>
  <c r="BX910" i="1" s="1"/>
  <c r="BQ910" i="1"/>
  <c r="BW910" i="1" s="1"/>
  <c r="BR771" i="1"/>
  <c r="BX771" i="1" s="1"/>
  <c r="BS771" i="1"/>
  <c r="BY771" i="1" s="1"/>
  <c r="BQ771" i="1"/>
  <c r="BW771" i="1" s="1"/>
  <c r="CD771" i="1" s="1"/>
  <c r="BR747" i="1"/>
  <c r="BX747" i="1" s="1"/>
  <c r="BS747" i="1"/>
  <c r="BY747" i="1" s="1"/>
  <c r="BS718" i="1"/>
  <c r="BY718" i="1" s="1"/>
  <c r="BQ718" i="1"/>
  <c r="BW718" i="1" s="1"/>
  <c r="CD718" i="1" s="1"/>
  <c r="BR718" i="1"/>
  <c r="BX718" i="1" s="1"/>
  <c r="BS808" i="1"/>
  <c r="BY808" i="1" s="1"/>
  <c r="BQ808" i="1"/>
  <c r="BW808" i="1" s="1"/>
  <c r="BR808" i="1"/>
  <c r="BX808" i="1" s="1"/>
  <c r="BS743" i="1"/>
  <c r="BY743" i="1" s="1"/>
  <c r="BR743" i="1"/>
  <c r="BX743" i="1" s="1"/>
  <c r="CD743" i="1" s="1"/>
  <c r="BR347" i="1"/>
  <c r="BX347" i="1" s="1"/>
  <c r="BQ347" i="1"/>
  <c r="BW347" i="1" s="1"/>
  <c r="CD347" i="1" s="1"/>
  <c r="BS347" i="1"/>
  <c r="BY347" i="1" s="1"/>
  <c r="BR830" i="1"/>
  <c r="BX830" i="1" s="1"/>
  <c r="BS830" i="1"/>
  <c r="BY830" i="1" s="1"/>
  <c r="BQ830" i="1"/>
  <c r="BW830" i="1" s="1"/>
  <c r="CD830" i="1" s="1"/>
  <c r="BS508" i="1"/>
  <c r="BY508" i="1" s="1"/>
  <c r="BR508" i="1"/>
  <c r="BX508" i="1" s="1"/>
  <c r="CD508" i="1" s="1"/>
  <c r="BS547" i="1"/>
  <c r="BY547" i="1" s="1"/>
  <c r="BR547" i="1"/>
  <c r="BX547" i="1" s="1"/>
  <c r="BQ547" i="1"/>
  <c r="BW547" i="1" s="1"/>
  <c r="BQ351" i="1"/>
  <c r="BW351" i="1" s="1"/>
  <c r="BR351" i="1"/>
  <c r="BX351" i="1" s="1"/>
  <c r="BS351" i="1"/>
  <c r="BY351" i="1" s="1"/>
  <c r="BR751" i="1"/>
  <c r="BX751" i="1" s="1"/>
  <c r="BS751" i="1"/>
  <c r="BY751" i="1" s="1"/>
  <c r="BR914" i="1"/>
  <c r="BX914" i="1" s="1"/>
  <c r="BQ914" i="1"/>
  <c r="BW914" i="1" s="1"/>
  <c r="CD914" i="1" s="1"/>
  <c r="BS914" i="1"/>
  <c r="BY914" i="1" s="1"/>
  <c r="BR885" i="1"/>
  <c r="BX885" i="1" s="1"/>
  <c r="BS885" i="1"/>
  <c r="BY885" i="1" s="1"/>
  <c r="BR456" i="1"/>
  <c r="BX456" i="1" s="1"/>
  <c r="BQ456" i="1"/>
  <c r="BW456" i="1" s="1"/>
  <c r="BS456" i="1"/>
  <c r="BY456" i="1" s="1"/>
  <c r="BS497" i="1"/>
  <c r="BY497" i="1" s="1"/>
  <c r="BR497" i="1"/>
  <c r="BX497" i="1" s="1"/>
  <c r="CD497" i="1" s="1"/>
  <c r="BR816" i="1"/>
  <c r="BX816" i="1" s="1"/>
  <c r="BS816" i="1"/>
  <c r="BY816" i="1" s="1"/>
  <c r="BQ816" i="1"/>
  <c r="BW816" i="1" s="1"/>
  <c r="BR343" i="1"/>
  <c r="BX343" i="1" s="1"/>
  <c r="BQ343" i="1"/>
  <c r="BW343" i="1" s="1"/>
  <c r="BS343" i="1"/>
  <c r="BY343" i="1" s="1"/>
  <c r="BS385" i="1"/>
  <c r="BY385" i="1" s="1"/>
  <c r="BR385" i="1"/>
  <c r="BX385" i="1" s="1"/>
  <c r="CD385" i="1" s="1"/>
  <c r="BR372" i="1"/>
  <c r="BX372" i="1" s="1"/>
  <c r="CD372" i="1" s="1"/>
  <c r="BS372" i="1"/>
  <c r="BY372" i="1" s="1"/>
  <c r="BS363" i="1"/>
  <c r="BY363" i="1" s="1"/>
  <c r="BR363" i="1"/>
  <c r="BX363" i="1" s="1"/>
  <c r="BQ363" i="1"/>
  <c r="BW363" i="1" s="1"/>
  <c r="BQ415" i="1"/>
  <c r="BW415" i="1" s="1"/>
  <c r="BS415" i="1"/>
  <c r="BY415" i="1" s="1"/>
  <c r="BR415" i="1"/>
  <c r="BX415" i="1" s="1"/>
  <c r="BR496" i="1"/>
  <c r="BX496" i="1" s="1"/>
  <c r="CD496" i="1" s="1"/>
  <c r="BS496" i="1"/>
  <c r="BY496" i="1" s="1"/>
  <c r="BS911" i="1"/>
  <c r="BY911" i="1" s="1"/>
  <c r="BR911" i="1"/>
  <c r="BX911" i="1" s="1"/>
  <c r="BQ911" i="1"/>
  <c r="BW911" i="1" s="1"/>
  <c r="BS470" i="1"/>
  <c r="BY470" i="1" s="1"/>
  <c r="BR470" i="1"/>
  <c r="BX470" i="1" s="1"/>
  <c r="BQ470" i="1"/>
  <c r="BW470" i="1" s="1"/>
  <c r="CD470" i="1" s="1"/>
  <c r="BS823" i="1"/>
  <c r="BY823" i="1" s="1"/>
  <c r="BR823" i="1"/>
  <c r="BX823" i="1" s="1"/>
  <c r="BQ823" i="1"/>
  <c r="BW823" i="1" s="1"/>
  <c r="BQ971" i="1"/>
  <c r="BW971" i="1" s="1"/>
  <c r="CD971" i="1" s="1"/>
  <c r="BS971" i="1"/>
  <c r="BY971" i="1" s="1"/>
  <c r="BR971" i="1"/>
  <c r="BX971" i="1" s="1"/>
  <c r="BR831" i="1"/>
  <c r="BX831" i="1" s="1"/>
  <c r="BQ831" i="1"/>
  <c r="BW831" i="1" s="1"/>
  <c r="CD831" i="1" s="1"/>
  <c r="BS831" i="1"/>
  <c r="BY831" i="1" s="1"/>
  <c r="BQ772" i="1"/>
  <c r="BW772" i="1" s="1"/>
  <c r="BR772" i="1"/>
  <c r="BX772" i="1" s="1"/>
  <c r="BS772" i="1"/>
  <c r="BY772" i="1" s="1"/>
  <c r="BS889" i="1"/>
  <c r="BY889" i="1" s="1"/>
  <c r="BR889" i="1"/>
  <c r="BX889" i="1" s="1"/>
  <c r="BS381" i="1"/>
  <c r="BY381" i="1" s="1"/>
  <c r="BR381" i="1"/>
  <c r="BX381" i="1" s="1"/>
  <c r="CD381" i="1" s="1"/>
  <c r="BS728" i="1"/>
  <c r="BY728" i="1" s="1"/>
  <c r="BR728" i="1"/>
  <c r="BX728" i="1" s="1"/>
  <c r="BQ807" i="1"/>
  <c r="BW807" i="1" s="1"/>
  <c r="BR807" i="1"/>
  <c r="BX807" i="1" s="1"/>
  <c r="BS807" i="1"/>
  <c r="BY807" i="1" s="1"/>
  <c r="BR389" i="1"/>
  <c r="BX389" i="1" s="1"/>
  <c r="BS389" i="1"/>
  <c r="BY389" i="1" s="1"/>
  <c r="BS503" i="1"/>
  <c r="BY503" i="1" s="1"/>
  <c r="BR503" i="1"/>
  <c r="BX503" i="1" s="1"/>
  <c r="BQ551" i="1"/>
  <c r="BW551" i="1" s="1"/>
  <c r="BR551" i="1"/>
  <c r="BX551" i="1" s="1"/>
  <c r="BS551" i="1"/>
  <c r="BY551" i="1" s="1"/>
  <c r="BQ359" i="1"/>
  <c r="BW359" i="1" s="1"/>
  <c r="BR359" i="1"/>
  <c r="BX359" i="1" s="1"/>
  <c r="BS359" i="1"/>
  <c r="BY359" i="1" s="1"/>
  <c r="BR736" i="1"/>
  <c r="BX736" i="1" s="1"/>
  <c r="CD736" i="1" s="1"/>
  <c r="BS736" i="1"/>
  <c r="BY736" i="1" s="1"/>
  <c r="BR502" i="1"/>
  <c r="BX502" i="1" s="1"/>
  <c r="BS502" i="1"/>
  <c r="BY502" i="1" s="1"/>
  <c r="BQ967" i="1"/>
  <c r="BW967" i="1" s="1"/>
  <c r="CD967" i="1" s="1"/>
  <c r="BR967" i="1"/>
  <c r="BX967" i="1" s="1"/>
  <c r="BS967" i="1"/>
  <c r="BY967" i="1" s="1"/>
  <c r="BR915" i="1"/>
  <c r="BX915" i="1" s="1"/>
  <c r="BQ915" i="1"/>
  <c r="BW915" i="1" s="1"/>
  <c r="CD915" i="1" s="1"/>
  <c r="BS915" i="1"/>
  <c r="BY915" i="1" s="1"/>
  <c r="BS702" i="1"/>
  <c r="BY702" i="1" s="1"/>
  <c r="BR702" i="1"/>
  <c r="BX702" i="1" s="1"/>
  <c r="BR255" i="1"/>
  <c r="BX255" i="1" s="1"/>
  <c r="BQ255" i="1"/>
  <c r="BW255" i="1" s="1"/>
  <c r="CD255" i="1" s="1"/>
  <c r="BS255" i="1"/>
  <c r="BY255" i="1" s="1"/>
  <c r="BR1006" i="1"/>
  <c r="BX1006" i="1" s="1"/>
  <c r="BQ1006" i="1"/>
  <c r="BW1006" i="1" s="1"/>
  <c r="BS1006" i="1"/>
  <c r="BY1006" i="1" s="1"/>
  <c r="BS104" i="1"/>
  <c r="BY104" i="1" s="1"/>
  <c r="BR104" i="1"/>
  <c r="BX104" i="1" s="1"/>
  <c r="BS537" i="1"/>
  <c r="BY537" i="1" s="1"/>
  <c r="BR537" i="1"/>
  <c r="BX537" i="1" s="1"/>
  <c r="BQ537" i="1"/>
  <c r="BW537" i="1" s="1"/>
  <c r="BQ936" i="1"/>
  <c r="BW936" i="1" s="1"/>
  <c r="BS936" i="1"/>
  <c r="BY936" i="1" s="1"/>
  <c r="BU936" i="1"/>
  <c r="CA936" i="1" s="1"/>
  <c r="BV936" i="1"/>
  <c r="CB936" i="1" s="1"/>
  <c r="BR936" i="1"/>
  <c r="BX936" i="1" s="1"/>
  <c r="BT936" i="1"/>
  <c r="BZ936" i="1" s="1"/>
  <c r="BQ96" i="1"/>
  <c r="BW96" i="1" s="1"/>
  <c r="BS77" i="1"/>
  <c r="BY77" i="1" s="1"/>
  <c r="BQ77" i="1"/>
  <c r="BW77" i="1" s="1"/>
  <c r="BR77" i="1"/>
  <c r="BX77" i="1" s="1"/>
  <c r="BT329" i="1"/>
  <c r="BZ329" i="1" s="1"/>
  <c r="BQ329" i="1"/>
  <c r="BW329" i="1" s="1"/>
  <c r="BS329" i="1"/>
  <c r="BY329" i="1" s="1"/>
  <c r="BV329" i="1"/>
  <c r="CB329" i="1" s="1"/>
  <c r="BR329" i="1"/>
  <c r="BX329" i="1" s="1"/>
  <c r="BU329" i="1"/>
  <c r="CA329" i="1" s="1"/>
  <c r="BR946" i="1"/>
  <c r="BX946" i="1" s="1"/>
  <c r="BQ946" i="1"/>
  <c r="BW946" i="1" s="1"/>
  <c r="BS946" i="1"/>
  <c r="BY946" i="1" s="1"/>
  <c r="BQ533" i="1"/>
  <c r="BW533" i="1" s="1"/>
  <c r="BR533" i="1"/>
  <c r="BX533" i="1" s="1"/>
  <c r="BS533" i="1"/>
  <c r="BY533" i="1" s="1"/>
  <c r="BR541" i="1"/>
  <c r="BX541" i="1" s="1"/>
  <c r="BQ541" i="1"/>
  <c r="BW541" i="1" s="1"/>
  <c r="BS541" i="1"/>
  <c r="BY541" i="1" s="1"/>
  <c r="BS572" i="1"/>
  <c r="BY572" i="1" s="1"/>
  <c r="BR572" i="1"/>
  <c r="BX572" i="1" s="1"/>
  <c r="BS695" i="1"/>
  <c r="BY695" i="1" s="1"/>
  <c r="BR695" i="1"/>
  <c r="BX695" i="1" s="1"/>
  <c r="BS601" i="1"/>
  <c r="BY601" i="1" s="1"/>
  <c r="BQ601" i="1"/>
  <c r="BW601" i="1" s="1"/>
  <c r="BR601" i="1"/>
  <c r="BX601" i="1" s="1"/>
  <c r="BR630" i="1"/>
  <c r="BX630" i="1" s="1"/>
  <c r="BS630" i="1"/>
  <c r="BY630" i="1" s="1"/>
  <c r="BQ630" i="1"/>
  <c r="BW630" i="1" s="1"/>
  <c r="BR231" i="1"/>
  <c r="BX231" i="1" s="1"/>
  <c r="BQ231" i="1"/>
  <c r="BW231" i="1" s="1"/>
  <c r="CD231" i="1" s="1"/>
  <c r="BS231" i="1"/>
  <c r="BY231" i="1" s="1"/>
  <c r="BR48" i="1"/>
  <c r="BX48" i="1" s="1"/>
  <c r="BS48" i="1"/>
  <c r="BY48" i="1" s="1"/>
  <c r="BQ48" i="1"/>
  <c r="BW48" i="1" s="1"/>
  <c r="BQ180" i="1"/>
  <c r="BW180" i="1" s="1"/>
  <c r="BS180" i="1"/>
  <c r="BY180" i="1" s="1"/>
  <c r="BV180" i="1"/>
  <c r="CB180" i="1" s="1"/>
  <c r="BR180" i="1"/>
  <c r="BX180" i="1" s="1"/>
  <c r="BR58" i="1"/>
  <c r="BX58" i="1" s="1"/>
  <c r="BS58" i="1"/>
  <c r="BY58" i="1" s="1"/>
  <c r="BQ58" i="1"/>
  <c r="BW58" i="1" s="1"/>
  <c r="BS555" i="1"/>
  <c r="BY555" i="1" s="1"/>
  <c r="BR555" i="1"/>
  <c r="BX555" i="1" s="1"/>
  <c r="BS75" i="1"/>
  <c r="BY75" i="1" s="1"/>
  <c r="BR75" i="1"/>
  <c r="BX75" i="1" s="1"/>
  <c r="BQ75" i="1"/>
  <c r="BW75" i="1" s="1"/>
  <c r="BR73" i="1"/>
  <c r="BX73" i="1" s="1"/>
  <c r="BS73" i="1"/>
  <c r="BY73" i="1" s="1"/>
  <c r="BQ1014" i="1"/>
  <c r="BW1014" i="1" s="1"/>
  <c r="BS1014" i="1"/>
  <c r="BY1014" i="1" s="1"/>
  <c r="BR1014" i="1"/>
  <c r="BX1014" i="1" s="1"/>
  <c r="BS559" i="1"/>
  <c r="BY559" i="1" s="1"/>
  <c r="BR559" i="1"/>
  <c r="BX559" i="1" s="1"/>
  <c r="BR564" i="1"/>
  <c r="BX564" i="1" s="1"/>
  <c r="BS564" i="1"/>
  <c r="BY564" i="1" s="1"/>
  <c r="BQ942" i="1"/>
  <c r="BW942" i="1" s="1"/>
  <c r="BS942" i="1"/>
  <c r="BY942" i="1" s="1"/>
  <c r="BR942" i="1"/>
  <c r="BX942" i="1" s="1"/>
  <c r="BQ963" i="1"/>
  <c r="BW963" i="1" s="1"/>
  <c r="BS963" i="1"/>
  <c r="BY963" i="1" s="1"/>
  <c r="BR963" i="1"/>
  <c r="BX963" i="1" s="1"/>
  <c r="BQ646" i="1"/>
  <c r="BW646" i="1" s="1"/>
  <c r="BS646" i="1"/>
  <c r="BY646" i="1" s="1"/>
  <c r="BR646" i="1"/>
  <c r="BX646" i="1" s="1"/>
  <c r="BS284" i="1"/>
  <c r="BY284" i="1" s="1"/>
  <c r="BR284" i="1"/>
  <c r="BX284" i="1" s="1"/>
  <c r="BQ284" i="1"/>
  <c r="BW284" i="1" s="1"/>
  <c r="CD284" i="1" s="1"/>
  <c r="BR263" i="1"/>
  <c r="BX263" i="1" s="1"/>
  <c r="BS263" i="1"/>
  <c r="BY263" i="1" s="1"/>
  <c r="BQ263" i="1"/>
  <c r="BW263" i="1" s="1"/>
  <c r="CD263" i="1" s="1"/>
  <c r="BQ955" i="1"/>
  <c r="BW955" i="1" s="1"/>
  <c r="BR955" i="1"/>
  <c r="BX955" i="1" s="1"/>
  <c r="BS955" i="1"/>
  <c r="BY955" i="1" s="1"/>
  <c r="BQ951" i="1"/>
  <c r="BW951" i="1" s="1"/>
  <c r="BS951" i="1"/>
  <c r="BY951" i="1" s="1"/>
  <c r="BR951" i="1"/>
  <c r="BX951" i="1" s="1"/>
  <c r="BR959" i="1"/>
  <c r="BX959" i="1" s="1"/>
  <c r="BS959" i="1"/>
  <c r="BY959" i="1" s="1"/>
  <c r="BQ959" i="1"/>
  <c r="BW959" i="1" s="1"/>
  <c r="BR529" i="1"/>
  <c r="BX529" i="1" s="1"/>
  <c r="BS529" i="1"/>
  <c r="BY529" i="1" s="1"/>
  <c r="BQ529" i="1"/>
  <c r="BW529" i="1" s="1"/>
  <c r="BQ593" i="1"/>
  <c r="BW593" i="1" s="1"/>
  <c r="BR593" i="1"/>
  <c r="BX593" i="1" s="1"/>
  <c r="BS593" i="1"/>
  <c r="BY593" i="1" s="1"/>
  <c r="BR984" i="1"/>
  <c r="BX984" i="1" s="1"/>
  <c r="BS984" i="1"/>
  <c r="BY984" i="1" s="1"/>
  <c r="BT934" i="1"/>
  <c r="BZ934" i="1" s="1"/>
  <c r="BV934" i="1"/>
  <c r="CB934" i="1" s="1"/>
  <c r="BU934" i="1"/>
  <c r="CA934" i="1" s="1"/>
  <c r="BQ934" i="1"/>
  <c r="BW934" i="1" s="1"/>
  <c r="BS934" i="1"/>
  <c r="BY934" i="1" s="1"/>
  <c r="BR934" i="1"/>
  <c r="BX934" i="1" s="1"/>
  <c r="BR276" i="1"/>
  <c r="BX276" i="1" s="1"/>
  <c r="BQ276" i="1"/>
  <c r="BW276" i="1" s="1"/>
  <c r="CD276" i="1" s="1"/>
  <c r="BS276" i="1"/>
  <c r="BY276" i="1" s="1"/>
  <c r="BR223" i="1"/>
  <c r="BX223" i="1" s="1"/>
  <c r="BS223" i="1"/>
  <c r="BY223" i="1" s="1"/>
  <c r="BQ223" i="1"/>
  <c r="BW223" i="1" s="1"/>
  <c r="CD223" i="1" s="1"/>
  <c r="BR980" i="1"/>
  <c r="BX980" i="1" s="1"/>
  <c r="BS980" i="1"/>
  <c r="BY980" i="1" s="1"/>
  <c r="BQ100" i="1"/>
  <c r="BW100" i="1" s="1"/>
  <c r="BR100" i="1"/>
  <c r="BX100" i="1" s="1"/>
  <c r="BS100" i="1"/>
  <c r="BY100" i="1" s="1"/>
  <c r="BR54" i="1"/>
  <c r="BX54" i="1" s="1"/>
  <c r="BQ54" i="1"/>
  <c r="BW54" i="1" s="1"/>
  <c r="BS54" i="1"/>
  <c r="BY54" i="1" s="1"/>
  <c r="BS687" i="1"/>
  <c r="BY687" i="1" s="1"/>
  <c r="BR687" i="1"/>
  <c r="BX687" i="1" s="1"/>
  <c r="BR638" i="1"/>
  <c r="BX638" i="1" s="1"/>
  <c r="BQ638" i="1"/>
  <c r="BW638" i="1" s="1"/>
  <c r="BS638" i="1"/>
  <c r="BY638" i="1" s="1"/>
  <c r="BS976" i="1"/>
  <c r="BY976" i="1" s="1"/>
  <c r="BR976" i="1"/>
  <c r="BX976" i="1" s="1"/>
  <c r="BU931" i="1"/>
  <c r="CA931" i="1" s="1"/>
  <c r="BQ931" i="1"/>
  <c r="BW931" i="1" s="1"/>
  <c r="BT931" i="1"/>
  <c r="BZ931" i="1" s="1"/>
  <c r="BR931" i="1"/>
  <c r="BX931" i="1" s="1"/>
  <c r="BV931" i="1"/>
  <c r="CB931" i="1" s="1"/>
  <c r="BS931" i="1"/>
  <c r="BY931" i="1" s="1"/>
  <c r="BQ929" i="1"/>
  <c r="BW929" i="1" s="1"/>
  <c r="BS929" i="1"/>
  <c r="BY929" i="1" s="1"/>
  <c r="BR929" i="1"/>
  <c r="BX929" i="1" s="1"/>
  <c r="BU929" i="1"/>
  <c r="CA929" i="1" s="1"/>
  <c r="BT929" i="1"/>
  <c r="BZ929" i="1" s="1"/>
  <c r="BV929" i="1"/>
  <c r="CB929" i="1" s="1"/>
  <c r="BS622" i="1"/>
  <c r="BY622" i="1" s="1"/>
  <c r="BQ622" i="1"/>
  <c r="BW622" i="1" s="1"/>
  <c r="BR622" i="1"/>
  <c r="BX622" i="1" s="1"/>
  <c r="BQ102" i="1"/>
  <c r="BW102" i="1" s="1"/>
  <c r="BR102" i="1"/>
  <c r="BX102" i="1" s="1"/>
  <c r="BS102" i="1"/>
  <c r="BY102" i="1" s="1"/>
  <c r="BS920" i="1"/>
  <c r="BY920" i="1" s="1"/>
  <c r="BR920" i="1"/>
  <c r="BX920" i="1" s="1"/>
  <c r="BV920" i="1"/>
  <c r="CB920" i="1" s="1"/>
  <c r="BU920" i="1"/>
  <c r="CA920" i="1" s="1"/>
  <c r="BQ920" i="1"/>
  <c r="BW920" i="1" s="1"/>
  <c r="BT920" i="1"/>
  <c r="BZ920" i="1" s="1"/>
  <c r="BS56" i="1"/>
  <c r="BY56" i="1" s="1"/>
  <c r="BQ56" i="1"/>
  <c r="BW56" i="1" s="1"/>
  <c r="BR56" i="1"/>
  <c r="BX56" i="1" s="1"/>
  <c r="BR188" i="1"/>
  <c r="BX188" i="1" s="1"/>
  <c r="BV188" i="1"/>
  <c r="CB188" i="1" s="1"/>
  <c r="BQ188" i="1"/>
  <c r="BW188" i="1" s="1"/>
  <c r="BS188" i="1"/>
  <c r="BY188" i="1" s="1"/>
  <c r="BQ654" i="1"/>
  <c r="BW654" i="1" s="1"/>
  <c r="BR654" i="1"/>
  <c r="BX654" i="1" s="1"/>
  <c r="BS654" i="1"/>
  <c r="BY654" i="1" s="1"/>
  <c r="BS90" i="1"/>
  <c r="BY90" i="1" s="1"/>
  <c r="BR90" i="1"/>
  <c r="BX90" i="1" s="1"/>
  <c r="BQ90" i="1"/>
  <c r="BW90" i="1" s="1"/>
  <c r="BS122" i="1"/>
  <c r="BY122" i="1" s="1"/>
  <c r="BQ122" i="1"/>
  <c r="BW122" i="1" s="1"/>
  <c r="BR122" i="1"/>
  <c r="BX122" i="1" s="1"/>
  <c r="BS251" i="1"/>
  <c r="BY251" i="1" s="1"/>
  <c r="BQ251" i="1"/>
  <c r="BW251" i="1" s="1"/>
  <c r="BR251" i="1"/>
  <c r="BX251" i="1" s="1"/>
  <c r="BR200" i="1"/>
  <c r="BX200" i="1" s="1"/>
  <c r="BS200" i="1"/>
  <c r="BY200" i="1" s="1"/>
  <c r="BQ243" i="1"/>
  <c r="BW243" i="1" s="1"/>
  <c r="BS243" i="1"/>
  <c r="BY243" i="1" s="1"/>
  <c r="BR243" i="1"/>
  <c r="BX243" i="1" s="1"/>
  <c r="BQ269" i="1"/>
  <c r="BW269" i="1" s="1"/>
  <c r="BS269" i="1"/>
  <c r="BY269" i="1" s="1"/>
  <c r="BR269" i="1"/>
  <c r="BX269" i="1" s="1"/>
  <c r="BS277" i="1"/>
  <c r="BY277" i="1" s="1"/>
  <c r="BR277" i="1"/>
  <c r="BX277" i="1" s="1"/>
  <c r="BQ277" i="1"/>
  <c r="BW277" i="1" s="1"/>
  <c r="BS219" i="1"/>
  <c r="BY219" i="1" s="1"/>
  <c r="BR219" i="1"/>
  <c r="BX219" i="1" s="1"/>
  <c r="BR106" i="1"/>
  <c r="BX106" i="1" s="1"/>
  <c r="BQ106" i="1"/>
  <c r="BW106" i="1" s="1"/>
  <c r="BS106" i="1"/>
  <c r="BY106" i="1" s="1"/>
  <c r="BR107" i="1"/>
  <c r="BX107" i="1" s="1"/>
  <c r="BQ107" i="1"/>
  <c r="BW107" i="1" s="1"/>
  <c r="BS107" i="1"/>
  <c r="BY107" i="1" s="1"/>
  <c r="BS207" i="1"/>
  <c r="BY207" i="1" s="1"/>
  <c r="BR207" i="1"/>
  <c r="BX207" i="1" s="1"/>
  <c r="BR333" i="1"/>
  <c r="BX333" i="1" s="1"/>
  <c r="BS333" i="1"/>
  <c r="BY333" i="1" s="1"/>
  <c r="BS196" i="1"/>
  <c r="BY196" i="1" s="1"/>
  <c r="BR196" i="1"/>
  <c r="BX196" i="1" s="1"/>
  <c r="BR239" i="1"/>
  <c r="BX239" i="1" s="1"/>
  <c r="BQ239" i="1"/>
  <c r="BW239" i="1" s="1"/>
  <c r="BS239" i="1"/>
  <c r="BY239" i="1" s="1"/>
  <c r="BS91" i="1"/>
  <c r="BY91" i="1" s="1"/>
  <c r="BR91" i="1"/>
  <c r="BX91" i="1" s="1"/>
  <c r="BQ91" i="1"/>
  <c r="BW91" i="1" s="1"/>
  <c r="BR157" i="1"/>
  <c r="BX157" i="1" s="1"/>
  <c r="BS157" i="1"/>
  <c r="BY157" i="1" s="1"/>
  <c r="BQ285" i="1"/>
  <c r="BW285" i="1" s="1"/>
  <c r="BR285" i="1"/>
  <c r="BX285" i="1" s="1"/>
  <c r="BS285" i="1"/>
  <c r="BY285" i="1" s="1"/>
  <c r="BQ98" i="1"/>
  <c r="BW98" i="1" s="1"/>
  <c r="BS98" i="1"/>
  <c r="BY98" i="1" s="1"/>
  <c r="BR98" i="1"/>
  <c r="BX98" i="1" s="1"/>
  <c r="BS297" i="1"/>
  <c r="BY297" i="1" s="1"/>
  <c r="BR297" i="1"/>
  <c r="BX297" i="1" s="1"/>
  <c r="BQ297" i="1"/>
  <c r="BW297" i="1" s="1"/>
  <c r="BR165" i="1"/>
  <c r="BX165" i="1" s="1"/>
  <c r="BS165" i="1"/>
  <c r="BY165" i="1" s="1"/>
  <c r="BS156" i="1"/>
  <c r="BY156" i="1" s="1"/>
  <c r="BR156" i="1"/>
  <c r="BX156" i="1" s="1"/>
  <c r="BS215" i="1"/>
  <c r="BY215" i="1" s="1"/>
  <c r="BR215" i="1"/>
  <c r="BX215" i="1" s="1"/>
  <c r="BR281" i="1"/>
  <c r="BX281" i="1" s="1"/>
  <c r="BQ281" i="1"/>
  <c r="BW281" i="1" s="1"/>
  <c r="BS281" i="1"/>
  <c r="BY281" i="1" s="1"/>
  <c r="BS293" i="1"/>
  <c r="BY293" i="1" s="1"/>
  <c r="BR293" i="1"/>
  <c r="BX293" i="1" s="1"/>
  <c r="BQ293" i="1"/>
  <c r="BW293" i="1" s="1"/>
  <c r="BS164" i="1"/>
  <c r="BY164" i="1" s="1"/>
  <c r="BR164" i="1"/>
  <c r="BX164" i="1" s="1"/>
  <c r="BS289" i="1"/>
  <c r="BY289" i="1" s="1"/>
  <c r="BR289" i="1"/>
  <c r="BX289" i="1" s="1"/>
  <c r="BQ289" i="1"/>
  <c r="BW289" i="1" s="1"/>
  <c r="BQ273" i="1"/>
  <c r="BW273" i="1" s="1"/>
  <c r="BS273" i="1"/>
  <c r="BY273" i="1" s="1"/>
  <c r="BR273" i="1"/>
  <c r="BX273" i="1" s="1"/>
  <c r="BQ305" i="1"/>
  <c r="BW305" i="1" s="1"/>
  <c r="BS305" i="1"/>
  <c r="BY305" i="1" s="1"/>
  <c r="BR305" i="1"/>
  <c r="BX305" i="1" s="1"/>
  <c r="BR114" i="1"/>
  <c r="BX114" i="1" s="1"/>
  <c r="BQ114" i="1"/>
  <c r="BW114" i="1" s="1"/>
  <c r="BS114" i="1"/>
  <c r="BY114" i="1" s="1"/>
  <c r="BS121" i="1"/>
  <c r="BY121" i="1" s="1"/>
  <c r="BQ121" i="1"/>
  <c r="BW121" i="1" s="1"/>
  <c r="BR121" i="1"/>
  <c r="BX121" i="1" s="1"/>
  <c r="BR334" i="1"/>
  <c r="BX334" i="1" s="1"/>
  <c r="BS334" i="1"/>
  <c r="BY334" i="1" s="1"/>
  <c r="BR301" i="1"/>
  <c r="BX301" i="1" s="1"/>
  <c r="BS301" i="1"/>
  <c r="BY301" i="1" s="1"/>
  <c r="BQ301" i="1"/>
  <c r="BW301" i="1" s="1"/>
  <c r="BS204" i="1"/>
  <c r="BY204" i="1" s="1"/>
  <c r="BR204" i="1"/>
  <c r="BX204" i="1" s="1"/>
  <c r="BR247" i="1"/>
  <c r="BX247" i="1" s="1"/>
  <c r="BQ247" i="1"/>
  <c r="BW247" i="1" s="1"/>
  <c r="BS247" i="1"/>
  <c r="BY247" i="1" s="1"/>
  <c r="BQ13" i="1"/>
  <c r="BW13" i="1" s="1"/>
  <c r="BR563" i="1"/>
  <c r="BX563" i="1" s="1"/>
  <c r="BS563" i="1"/>
  <c r="BY563" i="1" s="1"/>
  <c r="BR930" i="1"/>
  <c r="BX930" i="1" s="1"/>
  <c r="BT930" i="1"/>
  <c r="BZ930" i="1" s="1"/>
  <c r="BV930" i="1"/>
  <c r="CB930" i="1" s="1"/>
  <c r="BU930" i="1"/>
  <c r="CA930" i="1" s="1"/>
  <c r="BQ930" i="1"/>
  <c r="BW930" i="1" s="1"/>
  <c r="BS930" i="1"/>
  <c r="BY930" i="1" s="1"/>
  <c r="BS230" i="1"/>
  <c r="BY230" i="1" s="1"/>
  <c r="BQ230" i="1"/>
  <c r="BW230" i="1" s="1"/>
  <c r="CD230" i="1" s="1"/>
  <c r="BR230" i="1"/>
  <c r="BX230" i="1" s="1"/>
  <c r="BQ88" i="1"/>
  <c r="BW88" i="1" s="1"/>
  <c r="BS88" i="1"/>
  <c r="BY88" i="1" s="1"/>
  <c r="BR88" i="1"/>
  <c r="BX88" i="1" s="1"/>
  <c r="BQ919" i="1"/>
  <c r="BW919" i="1" s="1"/>
  <c r="BS919" i="1"/>
  <c r="BY919" i="1" s="1"/>
  <c r="BU919" i="1"/>
  <c r="CA919" i="1" s="1"/>
  <c r="BV919" i="1"/>
  <c r="CB919" i="1" s="1"/>
  <c r="BT919" i="1"/>
  <c r="BZ919" i="1" s="1"/>
  <c r="BR919" i="1"/>
  <c r="BX919" i="1" s="1"/>
  <c r="BQ274" i="1"/>
  <c r="BW274" i="1" s="1"/>
  <c r="BS274" i="1"/>
  <c r="BY274" i="1" s="1"/>
  <c r="BR274" i="1"/>
  <c r="BX274" i="1" s="1"/>
  <c r="BR532" i="1"/>
  <c r="BX532" i="1" s="1"/>
  <c r="BS532" i="1"/>
  <c r="BY532" i="1" s="1"/>
  <c r="BQ532" i="1"/>
  <c r="BW532" i="1" s="1"/>
  <c r="BS918" i="1"/>
  <c r="BY918" i="1" s="1"/>
  <c r="BT918" i="1"/>
  <c r="BZ918" i="1" s="1"/>
  <c r="BV918" i="1"/>
  <c r="CB918" i="1" s="1"/>
  <c r="BR918" i="1"/>
  <c r="BX918" i="1" s="1"/>
  <c r="BU918" i="1"/>
  <c r="CA918" i="1" s="1"/>
  <c r="BQ918" i="1"/>
  <c r="BW918" i="1" s="1"/>
  <c r="BQ186" i="1"/>
  <c r="BW186" i="1" s="1"/>
  <c r="BR186" i="1"/>
  <c r="BX186" i="1" s="1"/>
  <c r="BS186" i="1"/>
  <c r="BY186" i="1" s="1"/>
  <c r="BS254" i="1"/>
  <c r="BY254" i="1" s="1"/>
  <c r="BQ254" i="1"/>
  <c r="BW254" i="1" s="1"/>
  <c r="CD254" i="1" s="1"/>
  <c r="BR254" i="1"/>
  <c r="BX254" i="1" s="1"/>
  <c r="BQ592" i="1"/>
  <c r="BW592" i="1" s="1"/>
  <c r="BS592" i="1"/>
  <c r="BY592" i="1" s="1"/>
  <c r="BR592" i="1"/>
  <c r="BX592" i="1" s="1"/>
  <c r="BS693" i="1"/>
  <c r="BY693" i="1" s="1"/>
  <c r="BR693" i="1"/>
  <c r="BX693" i="1" s="1"/>
  <c r="BR558" i="1"/>
  <c r="BX558" i="1" s="1"/>
  <c r="BS558" i="1"/>
  <c r="BY558" i="1" s="1"/>
  <c r="BR599" i="1"/>
  <c r="BX599" i="1" s="1"/>
  <c r="BQ599" i="1"/>
  <c r="BW599" i="1" s="1"/>
  <c r="BS599" i="1"/>
  <c r="BY599" i="1" s="1"/>
  <c r="BR540" i="1"/>
  <c r="BX540" i="1" s="1"/>
  <c r="BQ540" i="1"/>
  <c r="BW540" i="1" s="1"/>
  <c r="BS540" i="1"/>
  <c r="BY540" i="1" s="1"/>
  <c r="BQ629" i="1"/>
  <c r="BW629" i="1" s="1"/>
  <c r="BR629" i="1"/>
  <c r="BX629" i="1" s="1"/>
  <c r="BS629" i="1"/>
  <c r="BY629" i="1" s="1"/>
  <c r="BR954" i="1"/>
  <c r="BX954" i="1" s="1"/>
  <c r="BS954" i="1"/>
  <c r="BY954" i="1" s="1"/>
  <c r="BQ954" i="1"/>
  <c r="BW954" i="1" s="1"/>
  <c r="BS1013" i="1"/>
  <c r="BY1013" i="1" s="1"/>
  <c r="BQ1013" i="1"/>
  <c r="BW1013" i="1" s="1"/>
  <c r="BR1013" i="1"/>
  <c r="BX1013" i="1" s="1"/>
  <c r="BR628" i="1"/>
  <c r="BX628" i="1" s="1"/>
  <c r="BS628" i="1"/>
  <c r="BY628" i="1" s="1"/>
  <c r="BQ628" i="1"/>
  <c r="BW628" i="1" s="1"/>
  <c r="BS975" i="1"/>
  <c r="BY975" i="1" s="1"/>
  <c r="BR975" i="1"/>
  <c r="BX975" i="1" s="1"/>
  <c r="BS72" i="1"/>
  <c r="BY72" i="1" s="1"/>
  <c r="BR72" i="1"/>
  <c r="BX72" i="1" s="1"/>
  <c r="BR941" i="1"/>
  <c r="BX941" i="1" s="1"/>
  <c r="BQ941" i="1"/>
  <c r="BW941" i="1" s="1"/>
  <c r="BS941" i="1"/>
  <c r="BY941" i="1" s="1"/>
  <c r="BS283" i="1"/>
  <c r="BY283" i="1" s="1"/>
  <c r="BR283" i="1"/>
  <c r="BX283" i="1" s="1"/>
  <c r="BQ283" i="1"/>
  <c r="BW283" i="1" s="1"/>
  <c r="BQ68" i="1"/>
  <c r="BW68" i="1" s="1"/>
  <c r="BR68" i="1"/>
  <c r="BX68" i="1" s="1"/>
  <c r="BS68" i="1"/>
  <c r="BY68" i="1" s="1"/>
  <c r="BS621" i="1"/>
  <c r="BY621" i="1" s="1"/>
  <c r="BQ621" i="1"/>
  <c r="BW621" i="1" s="1"/>
  <c r="BR621" i="1"/>
  <c r="BX621" i="1" s="1"/>
  <c r="BQ528" i="1"/>
  <c r="BW528" i="1" s="1"/>
  <c r="BR528" i="1"/>
  <c r="BX528" i="1" s="1"/>
  <c r="BS528" i="1"/>
  <c r="BY528" i="1" s="1"/>
  <c r="BR652" i="1"/>
  <c r="BX652" i="1" s="1"/>
  <c r="BQ652" i="1"/>
  <c r="BW652" i="1" s="1"/>
  <c r="BS652" i="1"/>
  <c r="BY652" i="1" s="1"/>
  <c r="BR1012" i="1"/>
  <c r="BX1012" i="1" s="1"/>
  <c r="BS1012" i="1"/>
  <c r="BY1012" i="1" s="1"/>
  <c r="BQ1012" i="1"/>
  <c r="BW1012" i="1" s="1"/>
  <c r="BQ620" i="1"/>
  <c r="BW620" i="1" s="1"/>
  <c r="BS620" i="1"/>
  <c r="BY620" i="1" s="1"/>
  <c r="BR620" i="1"/>
  <c r="BX620" i="1" s="1"/>
  <c r="BS229" i="1"/>
  <c r="BY229" i="1" s="1"/>
  <c r="BR229" i="1"/>
  <c r="BX229" i="1" s="1"/>
  <c r="BQ229" i="1"/>
  <c r="BW229" i="1" s="1"/>
  <c r="BS591" i="1"/>
  <c r="BY591" i="1" s="1"/>
  <c r="BR591" i="1"/>
  <c r="BX591" i="1" s="1"/>
  <c r="BQ591" i="1"/>
  <c r="BW591" i="1" s="1"/>
  <c r="BQ275" i="1"/>
  <c r="BW275" i="1" s="1"/>
  <c r="BR275" i="1"/>
  <c r="BX275" i="1" s="1"/>
  <c r="BS275" i="1"/>
  <c r="BY275" i="1" s="1"/>
  <c r="BS262" i="1"/>
  <c r="BY262" i="1" s="1"/>
  <c r="BQ262" i="1"/>
  <c r="BW262" i="1" s="1"/>
  <c r="CD262" i="1" s="1"/>
  <c r="BR262" i="1"/>
  <c r="BX262" i="1" s="1"/>
  <c r="BQ221" i="1"/>
  <c r="BW221" i="1" s="1"/>
  <c r="BR221" i="1"/>
  <c r="BX221" i="1" s="1"/>
  <c r="BS221" i="1"/>
  <c r="BY221" i="1" s="1"/>
  <c r="BS644" i="1"/>
  <c r="BY644" i="1" s="1"/>
  <c r="BQ644" i="1"/>
  <c r="BW644" i="1" s="1"/>
  <c r="BR644" i="1"/>
  <c r="BX644" i="1" s="1"/>
  <c r="BR694" i="1"/>
  <c r="BX694" i="1" s="1"/>
  <c r="BS694" i="1"/>
  <c r="BY694" i="1" s="1"/>
  <c r="BT933" i="1"/>
  <c r="BZ933" i="1" s="1"/>
  <c r="BV933" i="1"/>
  <c r="CB933" i="1" s="1"/>
  <c r="BR933" i="1"/>
  <c r="BX933" i="1" s="1"/>
  <c r="BS933" i="1"/>
  <c r="BY933" i="1" s="1"/>
  <c r="BQ933" i="1"/>
  <c r="BW933" i="1" s="1"/>
  <c r="BU933" i="1"/>
  <c r="CA933" i="1" s="1"/>
  <c r="BS1005" i="1"/>
  <c r="BY1005" i="1" s="1"/>
  <c r="BR1005" i="1"/>
  <c r="BX1005" i="1" s="1"/>
  <c r="BQ1005" i="1"/>
  <c r="BW1005" i="1" s="1"/>
  <c r="BS268" i="1"/>
  <c r="BY268" i="1" s="1"/>
  <c r="BR268" i="1"/>
  <c r="BX268" i="1" s="1"/>
  <c r="BQ268" i="1"/>
  <c r="BW268" i="1" s="1"/>
  <c r="CD268" i="1" s="1"/>
  <c r="BR554" i="1"/>
  <c r="BX554" i="1" s="1"/>
  <c r="BS554" i="1"/>
  <c r="BY554" i="1" s="1"/>
  <c r="BS983" i="1"/>
  <c r="BY983" i="1" s="1"/>
  <c r="BR983" i="1"/>
  <c r="BX983" i="1" s="1"/>
  <c r="BQ253" i="1"/>
  <c r="BW253" i="1" s="1"/>
  <c r="BS253" i="1"/>
  <c r="BY253" i="1" s="1"/>
  <c r="BR253" i="1"/>
  <c r="BX253" i="1" s="1"/>
  <c r="BS685" i="1"/>
  <c r="BY685" i="1" s="1"/>
  <c r="BR685" i="1"/>
  <c r="BX685" i="1" s="1"/>
  <c r="BR686" i="1"/>
  <c r="BX686" i="1" s="1"/>
  <c r="BS686" i="1"/>
  <c r="BY686" i="1" s="1"/>
  <c r="BQ328" i="1"/>
  <c r="BW328" i="1" s="1"/>
  <c r="BR328" i="1"/>
  <c r="BX328" i="1" s="1"/>
  <c r="BT328" i="1"/>
  <c r="BZ328" i="1" s="1"/>
  <c r="BS328" i="1"/>
  <c r="BY328" i="1" s="1"/>
  <c r="BV328" i="1"/>
  <c r="CB328" i="1" s="1"/>
  <c r="BU328" i="1"/>
  <c r="CA328" i="1" s="1"/>
  <c r="BQ99" i="1"/>
  <c r="BW99" i="1" s="1"/>
  <c r="BR99" i="1"/>
  <c r="BX99" i="1" s="1"/>
  <c r="BS99" i="1"/>
  <c r="BY99" i="1" s="1"/>
  <c r="BQ536" i="1"/>
  <c r="BW536" i="1" s="1"/>
  <c r="BS536" i="1"/>
  <c r="BY536" i="1" s="1"/>
  <c r="BR536" i="1"/>
  <c r="BX536" i="1" s="1"/>
  <c r="BS950" i="1"/>
  <c r="BY950" i="1" s="1"/>
  <c r="BQ950" i="1"/>
  <c r="BW950" i="1" s="1"/>
  <c r="BR950" i="1"/>
  <c r="BX950" i="1" s="1"/>
  <c r="BT935" i="1"/>
  <c r="BZ935" i="1" s="1"/>
  <c r="BS935" i="1"/>
  <c r="BY935" i="1" s="1"/>
  <c r="BR935" i="1"/>
  <c r="BX935" i="1" s="1"/>
  <c r="BU935" i="1"/>
  <c r="CA935" i="1" s="1"/>
  <c r="BQ935" i="1"/>
  <c r="BW935" i="1" s="1"/>
  <c r="BV935" i="1"/>
  <c r="CB935" i="1" s="1"/>
  <c r="BR979" i="1"/>
  <c r="BX979" i="1" s="1"/>
  <c r="BS979" i="1"/>
  <c r="BY979" i="1" s="1"/>
  <c r="BS645" i="1"/>
  <c r="BY645" i="1" s="1"/>
  <c r="BQ645" i="1"/>
  <c r="BW645" i="1" s="1"/>
  <c r="BR645" i="1"/>
  <c r="BX645" i="1" s="1"/>
  <c r="BS60" i="1"/>
  <c r="BY60" i="1" s="1"/>
  <c r="BQ60" i="1"/>
  <c r="BW60" i="1" s="1"/>
  <c r="BR60" i="1"/>
  <c r="BX60" i="1" s="1"/>
  <c r="BR103" i="1"/>
  <c r="BX103" i="1" s="1"/>
  <c r="BS103" i="1"/>
  <c r="BY103" i="1" s="1"/>
  <c r="BS16" i="1"/>
  <c r="BY16" i="1" s="1"/>
  <c r="BQ16" i="1"/>
  <c r="BW16" i="1" s="1"/>
  <c r="BR16" i="1"/>
  <c r="BX16" i="1" s="1"/>
  <c r="BR282" i="1"/>
  <c r="BX282" i="1" s="1"/>
  <c r="BS282" i="1"/>
  <c r="BY282" i="1" s="1"/>
  <c r="BQ282" i="1"/>
  <c r="BW282" i="1" s="1"/>
  <c r="BS50" i="1"/>
  <c r="BY50" i="1" s="1"/>
  <c r="BR50" i="1"/>
  <c r="BX50" i="1" s="1"/>
  <c r="BQ50" i="1"/>
  <c r="BW50" i="1" s="1"/>
  <c r="BR637" i="1"/>
  <c r="BX637" i="1" s="1"/>
  <c r="BS637" i="1"/>
  <c r="BY637" i="1" s="1"/>
  <c r="BQ637" i="1"/>
  <c r="BW637" i="1" s="1"/>
  <c r="BS636" i="1"/>
  <c r="BY636" i="1" s="1"/>
  <c r="BQ636" i="1"/>
  <c r="BW636" i="1" s="1"/>
  <c r="BR636" i="1"/>
  <c r="BX636" i="1" s="1"/>
  <c r="BS101" i="1"/>
  <c r="BY101" i="1" s="1"/>
  <c r="BR101" i="1"/>
  <c r="BX101" i="1" s="1"/>
  <c r="BQ101" i="1"/>
  <c r="BW101" i="1" s="1"/>
  <c r="BQ962" i="1"/>
  <c r="BW962" i="1" s="1"/>
  <c r="BR962" i="1"/>
  <c r="BX962" i="1" s="1"/>
  <c r="BS962" i="1"/>
  <c r="BY962" i="1" s="1"/>
  <c r="BQ945" i="1"/>
  <c r="BW945" i="1" s="1"/>
  <c r="BS945" i="1"/>
  <c r="BY945" i="1" s="1"/>
  <c r="BR945" i="1"/>
  <c r="BX945" i="1" s="1"/>
  <c r="BS222" i="1"/>
  <c r="BY222" i="1" s="1"/>
  <c r="BQ222" i="1"/>
  <c r="BW222" i="1" s="1"/>
  <c r="CD222" i="1" s="1"/>
  <c r="BR222" i="1"/>
  <c r="BX222" i="1" s="1"/>
  <c r="BV187" i="1"/>
  <c r="CB187" i="1" s="1"/>
  <c r="BQ187" i="1"/>
  <c r="BW187" i="1" s="1"/>
  <c r="BS187" i="1"/>
  <c r="BY187" i="1" s="1"/>
  <c r="BR187" i="1"/>
  <c r="BX187" i="1" s="1"/>
  <c r="BR83" i="1"/>
  <c r="BX83" i="1" s="1"/>
  <c r="BQ83" i="1"/>
  <c r="BW83" i="1" s="1"/>
  <c r="BS83" i="1"/>
  <c r="BY83" i="1" s="1"/>
  <c r="BR179" i="1"/>
  <c r="BX179" i="1" s="1"/>
  <c r="BV179" i="1"/>
  <c r="CB179" i="1" s="1"/>
  <c r="BS179" i="1"/>
  <c r="BY179" i="1" s="1"/>
  <c r="BQ179" i="1"/>
  <c r="BW179" i="1" s="1"/>
  <c r="BQ600" i="1"/>
  <c r="BW600" i="1" s="1"/>
  <c r="BS600" i="1"/>
  <c r="BY600" i="1" s="1"/>
  <c r="BR600" i="1"/>
  <c r="BX600" i="1" s="1"/>
  <c r="BT928" i="1"/>
  <c r="BZ928" i="1" s="1"/>
  <c r="BR928" i="1"/>
  <c r="BX928" i="1" s="1"/>
  <c r="BS928" i="1"/>
  <c r="BY928" i="1" s="1"/>
  <c r="BU928" i="1"/>
  <c r="CA928" i="1" s="1"/>
  <c r="BQ928" i="1"/>
  <c r="BW928" i="1" s="1"/>
  <c r="BV928" i="1"/>
  <c r="CB928" i="1" s="1"/>
  <c r="BS571" i="1"/>
  <c r="BY571" i="1" s="1"/>
  <c r="BR571" i="1"/>
  <c r="BX571" i="1" s="1"/>
  <c r="BS958" i="1"/>
  <c r="BY958" i="1" s="1"/>
  <c r="BR958" i="1"/>
  <c r="BX958" i="1" s="1"/>
  <c r="BQ958" i="1"/>
  <c r="BW958" i="1" s="1"/>
  <c r="BS261" i="1"/>
  <c r="BY261" i="1" s="1"/>
  <c r="BR261" i="1"/>
  <c r="BX261" i="1" s="1"/>
  <c r="BQ261" i="1"/>
  <c r="BW261" i="1" s="1"/>
  <c r="BS653" i="1"/>
  <c r="BY653" i="1" s="1"/>
  <c r="BQ653" i="1"/>
  <c r="BW653" i="1" s="1"/>
  <c r="BR653" i="1"/>
  <c r="BX653" i="1" s="1"/>
  <c r="BQ1004" i="1"/>
  <c r="BW1004" i="1" s="1"/>
  <c r="BS1004" i="1"/>
  <c r="BY1004" i="1" s="1"/>
  <c r="BR1004" i="1"/>
  <c r="BX1004" i="1" s="1"/>
  <c r="BR974" i="1"/>
  <c r="BX974" i="1" s="1"/>
  <c r="BS974" i="1"/>
  <c r="BY974" i="1" s="1"/>
  <c r="BS96" i="1"/>
  <c r="BY96" i="1" s="1"/>
  <c r="BR96" i="1"/>
  <c r="BX96" i="1" s="1"/>
  <c r="BQ94" i="1"/>
  <c r="BW94" i="1" s="1"/>
  <c r="BR94" i="1"/>
  <c r="BX94" i="1" s="1"/>
  <c r="BS94" i="1"/>
  <c r="BY94" i="1" s="1"/>
  <c r="CO14" i="1"/>
  <c r="BS14" i="1"/>
  <c r="BY14" i="1" s="1"/>
  <c r="BQ14" i="1"/>
  <c r="BW14" i="1" s="1"/>
  <c r="BR14" i="1"/>
  <c r="BX14" i="1" s="1"/>
  <c r="BR13" i="1"/>
  <c r="BX13" i="1" s="1"/>
  <c r="BS13" i="1"/>
  <c r="BY13" i="1" s="1"/>
  <c r="BS80" i="1"/>
  <c r="BY80" i="1" s="1"/>
  <c r="BR80" i="1"/>
  <c r="BX80" i="1" s="1"/>
  <c r="BQ63" i="1"/>
  <c r="BW63" i="1" s="1"/>
  <c r="CD62" i="1"/>
  <c r="BR78" i="1"/>
  <c r="BX78" i="1" s="1"/>
  <c r="BR69" i="1"/>
  <c r="BX69" i="1" s="1"/>
  <c r="BU69" i="1"/>
  <c r="CA69" i="1" s="1"/>
  <c r="BT69" i="1"/>
  <c r="BZ69" i="1" s="1"/>
  <c r="BQ80" i="1"/>
  <c r="BW80" i="1" s="1"/>
  <c r="BA78" i="1"/>
  <c r="BQ78" i="1"/>
  <c r="BW78" i="1" s="1"/>
  <c r="BQ69" i="1"/>
  <c r="BW69" i="1" s="1"/>
  <c r="BV80" i="1"/>
  <c r="CB80" i="1" s="1"/>
  <c r="BU78" i="1"/>
  <c r="CA78" i="1" s="1"/>
  <c r="BS78" i="1"/>
  <c r="BY78" i="1" s="1"/>
  <c r="BS69" i="1"/>
  <c r="BY69" i="1" s="1"/>
  <c r="BV69" i="1"/>
  <c r="CB69" i="1" s="1"/>
  <c r="BA69" i="1"/>
  <c r="BA77" i="1"/>
  <c r="BT78" i="1"/>
  <c r="BZ78" i="1" s="1"/>
  <c r="BV78" i="1"/>
  <c r="CB78" i="1" s="1"/>
  <c r="AT21" i="1"/>
  <c r="AU21" i="1" s="1"/>
  <c r="BU63" i="1"/>
  <c r="CA63" i="1" s="1"/>
  <c r="AT20" i="1"/>
  <c r="AU20" i="1" s="1"/>
  <c r="BV89" i="1"/>
  <c r="CB89" i="1" s="1"/>
  <c r="BQ89" i="1"/>
  <c r="BW89" i="1" s="1"/>
  <c r="BV95" i="1"/>
  <c r="CB95" i="1" s="1"/>
  <c r="BV15" i="1"/>
  <c r="CB15" i="1" s="1"/>
  <c r="BR95" i="1"/>
  <c r="BX95" i="1" s="1"/>
  <c r="BQ95" i="1"/>
  <c r="BW95" i="1" s="1"/>
  <c r="BS95" i="1"/>
  <c r="BY95" i="1" s="1"/>
  <c r="BS92" i="1"/>
  <c r="BY92" i="1" s="1"/>
  <c r="BV92" i="1"/>
  <c r="CB92" i="1" s="1"/>
  <c r="BQ12" i="1"/>
  <c r="BW12" i="1" s="1"/>
  <c r="BS15" i="1"/>
  <c r="BY15" i="1" s="1"/>
  <c r="BQ84" i="1"/>
  <c r="BW84" i="1" s="1"/>
  <c r="BA95" i="1"/>
  <c r="BA85" i="1"/>
  <c r="BU92" i="1"/>
  <c r="CA92" i="1" s="1"/>
  <c r="BS87" i="1"/>
  <c r="BY87" i="1" s="1"/>
  <c r="BV87" i="1"/>
  <c r="CB87" i="1" s="1"/>
  <c r="BT89" i="1"/>
  <c r="BZ89" i="1" s="1"/>
  <c r="BR89" i="1"/>
  <c r="BX89" i="1" s="1"/>
  <c r="BA89" i="1"/>
  <c r="BR87" i="1"/>
  <c r="BX87" i="1" s="1"/>
  <c r="BQ15" i="1"/>
  <c r="BW15" i="1" s="1"/>
  <c r="BR84" i="1"/>
  <c r="BX84" i="1" s="1"/>
  <c r="BA83" i="1"/>
  <c r="BU15" i="1"/>
  <c r="CA15" i="1" s="1"/>
  <c r="BV81" i="1"/>
  <c r="CB81" i="1" s="1"/>
  <c r="BU81" i="1"/>
  <c r="CA81" i="1" s="1"/>
  <c r="BA86" i="1"/>
  <c r="BA91" i="1"/>
  <c r="BA88" i="1"/>
  <c r="BA92" i="1"/>
  <c r="BR92" i="1"/>
  <c r="BX92" i="1" s="1"/>
  <c r="BQ87" i="1"/>
  <c r="BW87" i="1" s="1"/>
  <c r="BA87" i="1"/>
  <c r="BV12" i="1"/>
  <c r="CB12" i="1" s="1"/>
  <c r="BV84" i="1"/>
  <c r="CB84" i="1" s="1"/>
  <c r="BA81" i="1"/>
  <c r="BA82" i="1"/>
  <c r="BA93" i="1"/>
  <c r="BA94" i="1"/>
  <c r="BT87" i="1"/>
  <c r="BZ87" i="1" s="1"/>
  <c r="BS84" i="1"/>
  <c r="BY84" i="1" s="1"/>
  <c r="BT81" i="1"/>
  <c r="BZ81" i="1" s="1"/>
  <c r="BA16" i="1"/>
  <c r="BA84" i="1"/>
  <c r="BU95" i="1"/>
  <c r="CA95" i="1" s="1"/>
  <c r="BR15" i="1"/>
  <c r="BX15" i="1" s="1"/>
  <c r="BT15" i="1"/>
  <c r="BZ15" i="1" s="1"/>
  <c r="BT84" i="1"/>
  <c r="BZ84" i="1" s="1"/>
  <c r="BU84" i="1"/>
  <c r="CA84" i="1" s="1"/>
  <c r="BT95" i="1"/>
  <c r="BZ95" i="1" s="1"/>
  <c r="BA90" i="1"/>
  <c r="BS81" i="1"/>
  <c r="BY81" i="1" s="1"/>
  <c r="BR81" i="1"/>
  <c r="BX81" i="1" s="1"/>
  <c r="BQ81" i="1"/>
  <c r="BW81" i="1" s="1"/>
  <c r="BT92" i="1"/>
  <c r="BZ92" i="1" s="1"/>
  <c r="BQ92" i="1"/>
  <c r="BW92" i="1" s="1"/>
  <c r="BU87" i="1"/>
  <c r="CA87" i="1" s="1"/>
  <c r="BS89" i="1"/>
  <c r="BY89" i="1" s="1"/>
  <c r="BU89" i="1"/>
  <c r="CA89" i="1" s="1"/>
  <c r="BR43" i="1"/>
  <c r="BX43" i="1" s="1"/>
  <c r="BS59" i="1"/>
  <c r="BY59" i="1" s="1"/>
  <c r="BU61" i="1"/>
  <c r="CA61" i="1" s="1"/>
  <c r="BA57" i="1"/>
  <c r="BA75" i="1"/>
  <c r="BU49" i="1"/>
  <c r="CA49" i="1" s="1"/>
  <c r="BR47" i="1"/>
  <c r="BX47" i="1" s="1"/>
  <c r="BA60" i="1"/>
  <c r="BS53" i="1"/>
  <c r="BY53" i="1" s="1"/>
  <c r="BU76" i="1"/>
  <c r="CA76" i="1" s="1"/>
  <c r="BS51" i="1"/>
  <c r="BY51" i="1" s="1"/>
  <c r="BU74" i="1"/>
  <c r="CA74" i="1" s="1"/>
  <c r="BA42" i="1"/>
  <c r="BU12" i="1"/>
  <c r="CA12" i="1" s="1"/>
  <c r="BA43" i="1"/>
  <c r="BQ43" i="1"/>
  <c r="BW43" i="1" s="1"/>
  <c r="BA59" i="1"/>
  <c r="BV59" i="1"/>
  <c r="CB59" i="1" s="1"/>
  <c r="BR61" i="1"/>
  <c r="BX61" i="1" s="1"/>
  <c r="BA50" i="1"/>
  <c r="BS57" i="1"/>
  <c r="BY57" i="1" s="1"/>
  <c r="BQ45" i="1"/>
  <c r="BW45" i="1" s="1"/>
  <c r="BU45" i="1"/>
  <c r="CA45" i="1" s="1"/>
  <c r="BV45" i="1"/>
  <c r="CB45" i="1" s="1"/>
  <c r="BT49" i="1"/>
  <c r="BZ49" i="1" s="1"/>
  <c r="BS49" i="1"/>
  <c r="BY49" i="1" s="1"/>
  <c r="BQ49" i="1"/>
  <c r="BW49" i="1" s="1"/>
  <c r="BA52" i="1"/>
  <c r="BV47" i="1"/>
  <c r="CB47" i="1" s="1"/>
  <c r="BT47" i="1"/>
  <c r="BZ47" i="1" s="1"/>
  <c r="BT63" i="1"/>
  <c r="BZ63" i="1" s="1"/>
  <c r="BA62" i="1"/>
  <c r="BU70" i="1"/>
  <c r="CA70" i="1" s="1"/>
  <c r="BS55" i="1"/>
  <c r="BY55" i="1" s="1"/>
  <c r="BQ55" i="1"/>
  <c r="BW55" i="1" s="1"/>
  <c r="BA55" i="1"/>
  <c r="BQ53" i="1"/>
  <c r="BW53" i="1" s="1"/>
  <c r="BR53" i="1"/>
  <c r="BX53" i="1" s="1"/>
  <c r="BS76" i="1"/>
  <c r="BY76" i="1" s="1"/>
  <c r="BA76" i="1"/>
  <c r="BV51" i="1"/>
  <c r="CB51" i="1" s="1"/>
  <c r="BR74" i="1"/>
  <c r="BX74" i="1" s="1"/>
  <c r="BQ74" i="1"/>
  <c r="BW74" i="1" s="1"/>
  <c r="BV43" i="1"/>
  <c r="CB43" i="1" s="1"/>
  <c r="BQ57" i="1"/>
  <c r="BW57" i="1" s="1"/>
  <c r="BV49" i="1"/>
  <c r="CB49" i="1" s="1"/>
  <c r="BR70" i="1"/>
  <c r="BX70" i="1" s="1"/>
  <c r="BT53" i="1"/>
  <c r="BZ53" i="1" s="1"/>
  <c r="BR76" i="1"/>
  <c r="BX76" i="1" s="1"/>
  <c r="BS12" i="1"/>
  <c r="BY12" i="1" s="1"/>
  <c r="BA48" i="1"/>
  <c r="BU43" i="1"/>
  <c r="CA43" i="1" s="1"/>
  <c r="BS43" i="1"/>
  <c r="BY43" i="1" s="1"/>
  <c r="BR59" i="1"/>
  <c r="BX59" i="1" s="1"/>
  <c r="BU59" i="1"/>
  <c r="CA59" i="1" s="1"/>
  <c r="BT59" i="1"/>
  <c r="BZ59" i="1" s="1"/>
  <c r="BA79" i="1"/>
  <c r="BA54" i="1"/>
  <c r="BA61" i="1"/>
  <c r="BQ61" i="1"/>
  <c r="BW61" i="1" s="1"/>
  <c r="BA58" i="1"/>
  <c r="BR57" i="1"/>
  <c r="BX57" i="1" s="1"/>
  <c r="BA45" i="1"/>
  <c r="BR45" i="1"/>
  <c r="BX45" i="1" s="1"/>
  <c r="BA80" i="1"/>
  <c r="BA49" i="1"/>
  <c r="BU47" i="1"/>
  <c r="CA47" i="1" s="1"/>
  <c r="BV63" i="1"/>
  <c r="CB63" i="1" s="1"/>
  <c r="BA73" i="1"/>
  <c r="BT70" i="1"/>
  <c r="BZ70" i="1" s="1"/>
  <c r="BS70" i="1"/>
  <c r="BY70" i="1" s="1"/>
  <c r="BU55" i="1"/>
  <c r="CA55" i="1" s="1"/>
  <c r="BV55" i="1"/>
  <c r="CB55" i="1" s="1"/>
  <c r="BT55" i="1"/>
  <c r="BZ55" i="1" s="1"/>
  <c r="BA53" i="1"/>
  <c r="BA56" i="1"/>
  <c r="BQ76" i="1"/>
  <c r="BW76" i="1" s="1"/>
  <c r="BA51" i="1"/>
  <c r="BQ51" i="1"/>
  <c r="BW51" i="1" s="1"/>
  <c r="BA74" i="1"/>
  <c r="BV74" i="1"/>
  <c r="CB74" i="1" s="1"/>
  <c r="BT74" i="1"/>
  <c r="BZ74" i="1" s="1"/>
  <c r="BA44" i="1"/>
  <c r="BT61" i="1"/>
  <c r="BZ61" i="1" s="1"/>
  <c r="BT57" i="1"/>
  <c r="BZ57" i="1" s="1"/>
  <c r="BA47" i="1"/>
  <c r="BR55" i="1"/>
  <c r="BX55" i="1" s="1"/>
  <c r="BV53" i="1"/>
  <c r="CB53" i="1" s="1"/>
  <c r="BR12" i="1"/>
  <c r="BX12" i="1" s="1"/>
  <c r="BT12" i="1"/>
  <c r="BZ12" i="1" s="1"/>
  <c r="BT43" i="1"/>
  <c r="BZ43" i="1" s="1"/>
  <c r="BQ59" i="1"/>
  <c r="BW59" i="1" s="1"/>
  <c r="BV61" i="1"/>
  <c r="CB61" i="1" s="1"/>
  <c r="BS61" i="1"/>
  <c r="BY61" i="1" s="1"/>
  <c r="BU57" i="1"/>
  <c r="CA57" i="1" s="1"/>
  <c r="BV57" i="1"/>
  <c r="CB57" i="1" s="1"/>
  <c r="BS45" i="1"/>
  <c r="BY45" i="1" s="1"/>
  <c r="BT45" i="1"/>
  <c r="BZ45" i="1" s="1"/>
  <c r="BR49" i="1"/>
  <c r="BX49" i="1" s="1"/>
  <c r="BA72" i="1"/>
  <c r="BQ47" i="1"/>
  <c r="BW47" i="1" s="1"/>
  <c r="BS47" i="1"/>
  <c r="BY47" i="1" s="1"/>
  <c r="BR63" i="1"/>
  <c r="BX63" i="1" s="1"/>
  <c r="BS63" i="1"/>
  <c r="BY63" i="1" s="1"/>
  <c r="BA63" i="1"/>
  <c r="BA70" i="1"/>
  <c r="BQ70" i="1"/>
  <c r="BW70" i="1" s="1"/>
  <c r="BV70" i="1"/>
  <c r="CB70" i="1" s="1"/>
  <c r="BU53" i="1"/>
  <c r="CA53" i="1" s="1"/>
  <c r="BT76" i="1"/>
  <c r="BZ76" i="1" s="1"/>
  <c r="BV76" i="1"/>
  <c r="CB76" i="1" s="1"/>
  <c r="BU51" i="1"/>
  <c r="CA51" i="1" s="1"/>
  <c r="BR51" i="1"/>
  <c r="BX51" i="1" s="1"/>
  <c r="BT51" i="1"/>
  <c r="BZ51" i="1" s="1"/>
  <c r="BA71" i="1"/>
  <c r="BS74" i="1"/>
  <c r="BY74" i="1" s="1"/>
  <c r="BA46" i="1"/>
  <c r="BV11" i="1"/>
  <c r="CB11" i="1" s="1"/>
  <c r="BT11" i="1"/>
  <c r="BQ11" i="1"/>
  <c r="BW11" i="1" s="1"/>
  <c r="BU11" i="1"/>
  <c r="BA488" i="1"/>
  <c r="BA409" i="1"/>
  <c r="BA957" i="1"/>
  <c r="BA846" i="1"/>
  <c r="BA14" i="1"/>
  <c r="AW14" i="1"/>
  <c r="AX11" i="1"/>
  <c r="AW696" i="1"/>
  <c r="AW559" i="1"/>
  <c r="AW389" i="1"/>
  <c r="AW597" i="1"/>
  <c r="AW537" i="1"/>
  <c r="AW299" i="1"/>
  <c r="AW292" i="1"/>
  <c r="AW390" i="1"/>
  <c r="AW466" i="1"/>
  <c r="AW293" i="1"/>
  <c r="AW546" i="1"/>
  <c r="AW381" i="1"/>
  <c r="AW343" i="1"/>
  <c r="AW499" i="1"/>
  <c r="AW483" i="1"/>
  <c r="AW410" i="1"/>
  <c r="AW378" i="1"/>
  <c r="AW296" i="1"/>
  <c r="AW331" i="1"/>
  <c r="AW328" i="1"/>
  <c r="AW320" i="1"/>
  <c r="AW204" i="1"/>
  <c r="AW268" i="1"/>
  <c r="AW206" i="1"/>
  <c r="AW167" i="1"/>
  <c r="AW110" i="1"/>
  <c r="AW107" i="1"/>
  <c r="AW226" i="1"/>
  <c r="AW191" i="1"/>
  <c r="AW148" i="1"/>
  <c r="AW51" i="1"/>
  <c r="AW57" i="1"/>
  <c r="AW46" i="1"/>
  <c r="AW45" i="1"/>
  <c r="AW60" i="1"/>
  <c r="AW544" i="1"/>
  <c r="AW472" i="1"/>
  <c r="AW599" i="1"/>
  <c r="AW533" i="1"/>
  <c r="AW248" i="1"/>
  <c r="AW530" i="1"/>
  <c r="AW362" i="1"/>
  <c r="AW288" i="1"/>
  <c r="AW260" i="1"/>
  <c r="AW142" i="1"/>
  <c r="AW363" i="1"/>
  <c r="AW254" i="1"/>
  <c r="AW95" i="1"/>
  <c r="AW271" i="1"/>
  <c r="AW103" i="1"/>
  <c r="AW81" i="1"/>
  <c r="AW712" i="1"/>
  <c r="AW426" i="1"/>
  <c r="AW555" i="1"/>
  <c r="AW415" i="1"/>
  <c r="AW251" i="1"/>
  <c r="AW323" i="1"/>
  <c r="AW406" i="1"/>
  <c r="AW485" i="1"/>
  <c r="AW414" i="1"/>
  <c r="AW562" i="1"/>
  <c r="AW295" i="1"/>
  <c r="AW253" i="1"/>
  <c r="AW186" i="1"/>
  <c r="AW250" i="1"/>
  <c r="AW310" i="1"/>
  <c r="AW131" i="1"/>
  <c r="AW182" i="1"/>
  <c r="AW213" i="1"/>
  <c r="AW200" i="1"/>
  <c r="AW180" i="1"/>
  <c r="AW159" i="1"/>
  <c r="AW136" i="1"/>
  <c r="AW210" i="1"/>
  <c r="AW162" i="1"/>
  <c r="AW140" i="1"/>
  <c r="AW157" i="1"/>
  <c r="AW102" i="1"/>
  <c r="AW92" i="1"/>
  <c r="AW47" i="1"/>
  <c r="AW52" i="1"/>
  <c r="AW744" i="1"/>
  <c r="AW442" i="1"/>
  <c r="AW445" i="1"/>
  <c r="AW314" i="1"/>
  <c r="AW236" i="1"/>
  <c r="AW207" i="1"/>
  <c r="AW62" i="1"/>
  <c r="AW152" i="1"/>
  <c r="AW202" i="1"/>
  <c r="AW94" i="1"/>
  <c r="AW66" i="1"/>
  <c r="AW728" i="1"/>
  <c r="AW664" i="1"/>
  <c r="AW534" i="1"/>
  <c r="AW592" i="1"/>
  <c r="AW283" i="1"/>
  <c r="AW424" i="1"/>
  <c r="AW458" i="1"/>
  <c r="AW291" i="1"/>
  <c r="AW457" i="1"/>
  <c r="AW358" i="1"/>
  <c r="AW420" i="1"/>
  <c r="AW501" i="1"/>
  <c r="AW478" i="1"/>
  <c r="AW514" i="1"/>
  <c r="AW315" i="1"/>
  <c r="AW394" i="1"/>
  <c r="AW395" i="1"/>
  <c r="AW241" i="1"/>
  <c r="AW317" i="1"/>
  <c r="AW297" i="1"/>
  <c r="AW235" i="1"/>
  <c r="AW282" i="1"/>
  <c r="AW335" i="1"/>
  <c r="AW217" i="1"/>
  <c r="AW151" i="1"/>
  <c r="AW237" i="1"/>
  <c r="AW219" i="1"/>
  <c r="AW175" i="1"/>
  <c r="AW192" i="1"/>
  <c r="AW171" i="1"/>
  <c r="AW117" i="1"/>
  <c r="AW16" i="1"/>
  <c r="AW680" i="1"/>
  <c r="AW386" i="1"/>
  <c r="AW516" i="1"/>
  <c r="AW374" i="1"/>
  <c r="AW334" i="1"/>
  <c r="AW218" i="1"/>
  <c r="AW114" i="1"/>
  <c r="AW65" i="1"/>
  <c r="AW88" i="1"/>
  <c r="AW63" i="1"/>
  <c r="AW90" i="1"/>
  <c r="AW238" i="1"/>
  <c r="AW790" i="1"/>
  <c r="AW538" i="1"/>
  <c r="AW652" i="1"/>
  <c r="AW502" i="1"/>
  <c r="AW798" i="1"/>
  <c r="AW843" i="1"/>
  <c r="AW709" i="1"/>
  <c r="AW841" i="1"/>
  <c r="AW662" i="1"/>
  <c r="AW828" i="1"/>
  <c r="AW951" i="1"/>
  <c r="AW1008" i="1"/>
  <c r="AW879" i="1"/>
  <c r="AW233" i="1"/>
  <c r="AW671" i="1"/>
  <c r="AW618" i="1"/>
  <c r="AW997" i="1"/>
  <c r="AW432" i="1"/>
  <c r="AW980" i="1"/>
  <c r="AW1014" i="1"/>
  <c r="AW927" i="1"/>
  <c r="AW757" i="1"/>
  <c r="AW600" i="1"/>
  <c r="AW104" i="1"/>
  <c r="AW137" i="1"/>
  <c r="AW185" i="1"/>
  <c r="AW221" i="1"/>
  <c r="AW82" i="1"/>
  <c r="AW48" i="1"/>
  <c r="AW231" i="1"/>
  <c r="AW319" i="1"/>
  <c r="AW153" i="1"/>
  <c r="AW274" i="1"/>
  <c r="AW345" i="1"/>
  <c r="AW154" i="1"/>
  <c r="AW70" i="1"/>
  <c r="AW330" i="1"/>
  <c r="AW408" i="1"/>
  <c r="AW346" i="1"/>
  <c r="AW312" i="1"/>
  <c r="AW462" i="1"/>
  <c r="AW497" i="1"/>
  <c r="AW418" i="1"/>
  <c r="AW353" i="1"/>
  <c r="AW318" i="1"/>
  <c r="AW256" i="1"/>
  <c r="AW444" i="1"/>
  <c r="AW525" i="1"/>
  <c r="AW529" i="1"/>
  <c r="AW598" i="1"/>
  <c r="AW545" i="1"/>
  <c r="AW687" i="1"/>
  <c r="AW588" i="1"/>
  <c r="AW633" i="1"/>
  <c r="AW823" i="1"/>
  <c r="AW910" i="1"/>
  <c r="AW907" i="1"/>
  <c r="AW1021" i="1"/>
  <c r="AW677" i="1"/>
  <c r="AW779" i="1"/>
  <c r="AW955" i="1"/>
  <c r="AW524" i="1"/>
  <c r="AW691" i="1"/>
  <c r="AW725" i="1"/>
  <c r="AW803" i="1"/>
  <c r="AW890" i="1"/>
  <c r="AW864" i="1"/>
  <c r="AW1009" i="1"/>
  <c r="AW957" i="1"/>
  <c r="AW993" i="1"/>
  <c r="AW892" i="1"/>
  <c r="AW863" i="1"/>
  <c r="AW304" i="1"/>
  <c r="AW690" i="1"/>
  <c r="AW774" i="1"/>
  <c r="AW503" i="1"/>
  <c r="AW699" i="1"/>
  <c r="AW862" i="1"/>
  <c r="AW964" i="1"/>
  <c r="AW755" i="1"/>
  <c r="AW985" i="1"/>
  <c r="AW982" i="1"/>
  <c r="AW1007" i="1"/>
  <c r="AW280" i="1"/>
  <c r="AW67" i="1"/>
  <c r="AW83" i="1"/>
  <c r="AW106" i="1"/>
  <c r="AW125" i="1"/>
  <c r="AW99" i="1"/>
  <c r="AW120" i="1"/>
  <c r="AW203" i="1"/>
  <c r="AW155" i="1"/>
  <c r="AW150" i="1"/>
  <c r="AW243" i="1"/>
  <c r="AW266" i="1"/>
  <c r="AW265" i="1"/>
  <c r="AW285" i="1"/>
  <c r="AW227" i="1"/>
  <c r="AW411" i="1"/>
  <c r="AW475" i="1"/>
  <c r="AW261" i="1"/>
  <c r="AW349" i="1"/>
  <c r="AW396" i="1"/>
  <c r="AW491" i="1"/>
  <c r="AW574" i="1"/>
  <c r="AW638" i="1"/>
  <c r="AW397" i="1"/>
  <c r="AW446" i="1"/>
  <c r="AW493" i="1"/>
  <c r="AW413" i="1"/>
  <c r="AW350" i="1"/>
  <c r="AW351" i="1"/>
  <c r="AW399" i="1"/>
  <c r="AW569" i="1"/>
  <c r="AW437" i="1"/>
  <c r="AW676" i="1"/>
  <c r="AW740" i="1"/>
  <c r="AW515" i="1"/>
  <c r="AW528" i="1"/>
  <c r="AW746" i="1"/>
  <c r="AW657" i="1"/>
  <c r="AW568" i="1"/>
  <c r="AW404" i="1"/>
  <c r="AW627" i="1"/>
  <c r="AW674" i="1"/>
  <c r="AW700" i="1"/>
  <c r="AW727" i="1"/>
  <c r="AW745" i="1"/>
  <c r="AW894" i="1"/>
  <c r="AW974" i="1"/>
  <c r="AW850" i="1"/>
  <c r="AW946" i="1"/>
  <c r="AW482" i="1"/>
  <c r="AW651" i="1"/>
  <c r="AW802" i="1"/>
  <c r="AW882" i="1"/>
  <c r="AW969" i="1"/>
  <c r="AW886" i="1"/>
  <c r="AW631" i="1"/>
  <c r="AW761" i="1"/>
  <c r="AW796" i="1"/>
  <c r="AW912" i="1"/>
  <c r="AW960" i="1"/>
  <c r="AW995" i="1"/>
  <c r="AW943" i="1"/>
  <c r="AW952" i="1"/>
  <c r="AW895" i="1"/>
  <c r="AW263" i="1"/>
  <c r="AW838" i="1"/>
  <c r="AW96" i="1"/>
  <c r="AW115" i="1"/>
  <c r="AW176" i="1"/>
  <c r="AW163" i="1"/>
  <c r="AW126" i="1"/>
  <c r="AW158" i="1"/>
  <c r="AW224" i="1"/>
  <c r="AW118" i="1"/>
  <c r="AW77" i="1"/>
  <c r="AW262" i="1"/>
  <c r="AW198" i="1"/>
  <c r="AW273" i="1"/>
  <c r="AW212" i="1"/>
  <c r="AW215" i="1"/>
  <c r="AW352" i="1"/>
  <c r="AW423" i="1"/>
  <c r="AW336" i="1"/>
  <c r="AW359" i="1"/>
  <c r="AW430" i="1"/>
  <c r="AW489" i="1"/>
  <c r="AW409" i="1"/>
  <c r="AW341" i="1"/>
  <c r="AW449" i="1"/>
  <c r="AW521" i="1"/>
  <c r="AW549" i="1"/>
  <c r="AW372" i="1"/>
  <c r="AW500" i="1"/>
  <c r="AW626" i="1"/>
  <c r="AW540" i="1"/>
  <c r="AW610" i="1"/>
  <c r="AW719" i="1"/>
  <c r="AW643" i="1"/>
  <c r="AW715" i="1"/>
  <c r="AW620" i="1"/>
  <c r="AW789" i="1"/>
  <c r="AW878" i="1"/>
  <c r="AW971" i="1"/>
  <c r="AW594" i="1"/>
  <c r="AW902" i="1"/>
  <c r="AW741" i="1"/>
  <c r="AW811" i="1"/>
  <c r="AW768" i="1"/>
  <c r="AW767" i="1"/>
  <c r="AW826" i="1"/>
  <c r="AW881" i="1"/>
  <c r="AW924" i="1"/>
  <c r="AW1020" i="1"/>
  <c r="AW911" i="1"/>
  <c r="AW842" i="1"/>
  <c r="AW928" i="1"/>
  <c r="AW697" i="1"/>
  <c r="AW743" i="1"/>
  <c r="AW792" i="1"/>
  <c r="AW897" i="1"/>
  <c r="AW194" i="1"/>
  <c r="AW75" i="1"/>
  <c r="AW246" i="1"/>
  <c r="AW298" i="1"/>
  <c r="AW234" i="1"/>
  <c r="AW617" i="1"/>
  <c r="AW641" i="1"/>
  <c r="AW535" i="1"/>
  <c r="AW869" i="1"/>
  <c r="AW875" i="1"/>
  <c r="AW733" i="1"/>
  <c r="AW857" i="1"/>
  <c r="AW611" i="1"/>
  <c r="AW855" i="1"/>
  <c r="AW992" i="1"/>
  <c r="AW984" i="1"/>
  <c r="AW922" i="1"/>
  <c r="AW748" i="1"/>
  <c r="AW722" i="1"/>
  <c r="AW579" i="1"/>
  <c r="AW702" i="1"/>
  <c r="AW932" i="1"/>
  <c r="AW770" i="1"/>
  <c r="AW634" i="1"/>
  <c r="AW959" i="1"/>
  <c r="AW716" i="1"/>
  <c r="AW781" i="1"/>
  <c r="AW85" i="1"/>
  <c r="AW42" i="1"/>
  <c r="AW101" i="1"/>
  <c r="AW164" i="1"/>
  <c r="AW168" i="1"/>
  <c r="AW229" i="1"/>
  <c r="AW89" i="1"/>
  <c r="AW209" i="1"/>
  <c r="AW247" i="1"/>
  <c r="AW214" i="1"/>
  <c r="AW290" i="1"/>
  <c r="AW281" i="1"/>
  <c r="AW301" i="1"/>
  <c r="AW232" i="1"/>
  <c r="AW360" i="1"/>
  <c r="AW264" i="1"/>
  <c r="AW448" i="1"/>
  <c r="AW375" i="1"/>
  <c r="AW339" i="1"/>
  <c r="AW481" i="1"/>
  <c r="AW401" i="1"/>
  <c r="AW321" i="1"/>
  <c r="AW348" i="1"/>
  <c r="AW553" i="1"/>
  <c r="AW645" i="1"/>
  <c r="AW527" i="1"/>
  <c r="AW388" i="1"/>
  <c r="AW536" i="1"/>
  <c r="AW602" i="1"/>
  <c r="AW570" i="1"/>
  <c r="AW751" i="1"/>
  <c r="AW666" i="1"/>
  <c r="AW577" i="1"/>
  <c r="AW580" i="1"/>
  <c r="AW773" i="1"/>
  <c r="AW837" i="1"/>
  <c r="AW917" i="1"/>
  <c r="AW939" i="1"/>
  <c r="AW640" i="1"/>
  <c r="AW567" i="1"/>
  <c r="AW701" i="1"/>
  <c r="AW809" i="1"/>
  <c r="AW428" i="1"/>
  <c r="AW541" i="1"/>
  <c r="AW659" i="1"/>
  <c r="AW693" i="1"/>
  <c r="AW749" i="1"/>
  <c r="AW812" i="1"/>
  <c r="AW903" i="1"/>
  <c r="AW867" i="1"/>
  <c r="AW979" i="1"/>
  <c r="AW998" i="1"/>
  <c r="AW968" i="1"/>
  <c r="AW888" i="1"/>
  <c r="AW976" i="1"/>
  <c r="AW193" i="1"/>
  <c r="AW784" i="1"/>
  <c r="AW806" i="1"/>
  <c r="AW735" i="1"/>
  <c r="AW510" i="1"/>
  <c r="AW933" i="1"/>
  <c r="AW918" i="1"/>
  <c r="AW795" i="1"/>
  <c r="AW819" i="1"/>
  <c r="AW972" i="1"/>
  <c r="AW913" i="1"/>
  <c r="AW815" i="1"/>
  <c r="AW68" i="1"/>
  <c r="AW69" i="1"/>
  <c r="AW74" i="1"/>
  <c r="AW121" i="1"/>
  <c r="AW149" i="1"/>
  <c r="AW165" i="1"/>
  <c r="AW173" i="1"/>
  <c r="AW216" i="1"/>
  <c r="AW87" i="1"/>
  <c r="AW201" i="1"/>
  <c r="AW278" i="1"/>
  <c r="AW275" i="1"/>
  <c r="AW220" i="1"/>
  <c r="AW308" i="1"/>
  <c r="AW427" i="1"/>
  <c r="AW267" i="1"/>
  <c r="AW364" i="1"/>
  <c r="AW526" i="1"/>
  <c r="AW590" i="1"/>
  <c r="AW654" i="1"/>
  <c r="AW419" i="1"/>
  <c r="AW337" i="1"/>
  <c r="AW477" i="1"/>
  <c r="AW398" i="1"/>
  <c r="AW316" i="1"/>
  <c r="AW435" i="1"/>
  <c r="AW548" i="1"/>
  <c r="AW629" i="1"/>
  <c r="AW464" i="1"/>
  <c r="AW572" i="1"/>
  <c r="AW692" i="1"/>
  <c r="AW756" i="1"/>
  <c r="AW547" i="1"/>
  <c r="AW576" i="1"/>
  <c r="AW721" i="1"/>
  <c r="AW648" i="1"/>
  <c r="AW731" i="1"/>
  <c r="AW543" i="1"/>
  <c r="AW663" i="1"/>
  <c r="AW681" i="1"/>
  <c r="AW706" i="1"/>
  <c r="AW732" i="1"/>
  <c r="AW753" i="1"/>
  <c r="AW901" i="1"/>
  <c r="AW981" i="1"/>
  <c r="AW868" i="1"/>
  <c r="AW953" i="1"/>
  <c r="AW531" i="1"/>
  <c r="AW669" i="1"/>
  <c r="AW820" i="1"/>
  <c r="AW930" i="1"/>
  <c r="AW994" i="1"/>
  <c r="AW595" i="1"/>
  <c r="AW636" i="1"/>
  <c r="AW766" i="1"/>
  <c r="AW817" i="1"/>
  <c r="AW934" i="1"/>
  <c r="AW973" i="1"/>
  <c r="AW1016" i="1"/>
  <c r="AW1000" i="1"/>
  <c r="AW876" i="1"/>
  <c r="AW856" i="1"/>
  <c r="AW799" i="1"/>
  <c r="AW829" i="1"/>
  <c r="AW56" i="1"/>
  <c r="AW78" i="1"/>
  <c r="AW97" i="1"/>
  <c r="AW141" i="1"/>
  <c r="AW169" i="1"/>
  <c r="AW170" i="1"/>
  <c r="AW130" i="1"/>
  <c r="AW161" i="1"/>
  <c r="AW139" i="1"/>
  <c r="AW287" i="1"/>
  <c r="AW189" i="1"/>
  <c r="AW252" i="1"/>
  <c r="AW112" i="1"/>
  <c r="AW371" i="1"/>
  <c r="AW368" i="1"/>
  <c r="AW439" i="1"/>
  <c r="AW416" i="1"/>
  <c r="AW391" i="1"/>
  <c r="AW332" i="1"/>
  <c r="AW468" i="1"/>
  <c r="AW393" i="1"/>
  <c r="AW244" i="1"/>
  <c r="AW300" i="1"/>
  <c r="AW465" i="1"/>
  <c r="AW454" i="1"/>
  <c r="AW460" i="1"/>
  <c r="AW504" i="1"/>
  <c r="AW575" i="1"/>
  <c r="AW646" i="1"/>
  <c r="AW357" i="1"/>
  <c r="AW573" i="1"/>
  <c r="AW698" i="1"/>
  <c r="AW596" i="1"/>
  <c r="AW653" i="1"/>
  <c r="AW678" i="1"/>
  <c r="AW807" i="1"/>
  <c r="AW885" i="1"/>
  <c r="AW987" i="1"/>
  <c r="AW694" i="1"/>
  <c r="AW496" i="1"/>
  <c r="AW777" i="1"/>
  <c r="AW852" i="1"/>
  <c r="AW490" i="1"/>
  <c r="AW771" i="1"/>
  <c r="AW835" i="1"/>
  <c r="AW908" i="1"/>
  <c r="AW956" i="1"/>
  <c r="AW945" i="1"/>
  <c r="AW893" i="1"/>
  <c r="AW906" i="1"/>
  <c r="AW593" i="1"/>
  <c r="AW797" i="1"/>
  <c r="AW607" i="1"/>
  <c r="AW488" i="1"/>
  <c r="AW658" i="1"/>
  <c r="AW711" i="1"/>
  <c r="AW783" i="1"/>
  <c r="AW762" i="1"/>
  <c r="AW742" i="1"/>
  <c r="AW338" i="1"/>
  <c r="AW552" i="1"/>
  <c r="AW763" i="1"/>
  <c r="AW614" i="1"/>
  <c r="AW958" i="1"/>
  <c r="AW978" i="1"/>
  <c r="AW758" i="1"/>
  <c r="AW900" i="1"/>
  <c r="AW760" i="1"/>
  <c r="AW848" i="1"/>
  <c r="AW983" i="1"/>
  <c r="AW915" i="1"/>
  <c r="AW511" i="1"/>
  <c r="AW589" i="1"/>
  <c r="AW830" i="1"/>
  <c r="AW996" i="1"/>
  <c r="AW825" i="1"/>
  <c r="AW810" i="1"/>
  <c r="AW1005" i="1"/>
  <c r="AW832" i="1"/>
  <c r="AW44" i="1"/>
  <c r="AW53" i="1"/>
  <c r="AW79" i="1"/>
  <c r="AW113" i="1"/>
  <c r="AW144" i="1"/>
  <c r="AW109" i="1"/>
  <c r="AW184" i="1"/>
  <c r="AW178" i="1"/>
  <c r="AW174" i="1"/>
  <c r="AW127" i="1"/>
  <c r="AW255" i="1"/>
  <c r="AW133" i="1"/>
  <c r="AW230" i="1"/>
  <c r="AW306" i="1"/>
  <c r="AW284" i="1"/>
  <c r="AW145" i="1"/>
  <c r="AW355" i="1"/>
  <c r="AW276" i="1"/>
  <c r="AW376" i="1"/>
  <c r="AW270" i="1"/>
  <c r="AW479" i="1"/>
  <c r="AW407" i="1"/>
  <c r="AW279" i="1"/>
  <c r="AW461" i="1"/>
  <c r="AW385" i="1"/>
  <c r="AW222" i="1"/>
  <c r="AW447" i="1"/>
  <c r="AW532" i="1"/>
  <c r="AW581" i="1"/>
  <c r="AW486" i="1"/>
  <c r="AW557" i="1"/>
  <c r="AW405" i="1"/>
  <c r="AW554" i="1"/>
  <c r="AW642" i="1"/>
  <c r="AW583" i="1"/>
  <c r="AW730" i="1"/>
  <c r="AW649" i="1"/>
  <c r="AW747" i="1"/>
  <c r="AW791" i="1"/>
  <c r="AW846" i="1"/>
  <c r="AW859" i="1"/>
  <c r="AW1001" i="1"/>
  <c r="AW480" i="1"/>
  <c r="AW621" i="1"/>
  <c r="AW765" i="1"/>
  <c r="AW818" i="1"/>
  <c r="AW704" i="1"/>
  <c r="AW604" i="1"/>
  <c r="AW661" i="1"/>
  <c r="AW717" i="1"/>
  <c r="AW769" i="1"/>
  <c r="AW833" i="1"/>
  <c r="AW970" i="1"/>
  <c r="AW935" i="1"/>
  <c r="AW989" i="1"/>
  <c r="AW1018" i="1"/>
  <c r="AW925" i="1"/>
  <c r="AW845" i="1"/>
  <c r="AW402" i="1"/>
  <c r="AW305" i="1"/>
  <c r="AW816" i="1"/>
  <c r="AW718" i="1"/>
  <c r="AW637" i="1"/>
  <c r="AW988" i="1"/>
  <c r="AW689" i="1"/>
  <c r="AW624" i="1"/>
  <c r="AW990" i="1"/>
  <c r="AW632" i="1"/>
  <c r="AW834" i="1"/>
  <c r="AW874" i="1"/>
  <c r="AW963" i="1"/>
  <c r="AW861" i="1"/>
  <c r="AW370" i="1"/>
  <c r="AW55" i="1"/>
  <c r="AW43" i="1"/>
  <c r="AW73" i="1"/>
  <c r="AW54" i="1"/>
  <c r="AW80" i="1"/>
  <c r="AW195" i="1"/>
  <c r="AW177" i="1"/>
  <c r="AW172" i="1"/>
  <c r="AW183" i="1"/>
  <c r="AW166" i="1"/>
  <c r="AW123" i="1"/>
  <c r="AW146" i="1"/>
  <c r="AW303" i="1"/>
  <c r="AW257" i="1"/>
  <c r="AW143" i="1"/>
  <c r="AW347" i="1"/>
  <c r="AW443" i="1"/>
  <c r="AW324" i="1"/>
  <c r="AW380" i="1"/>
  <c r="AW412" i="1"/>
  <c r="AW542" i="1"/>
  <c r="AW606" i="1"/>
  <c r="AW309" i="1"/>
  <c r="AW431" i="1"/>
  <c r="AW277" i="1"/>
  <c r="AW452" i="1"/>
  <c r="AW382" i="1"/>
  <c r="AW311" i="1"/>
  <c r="AW367" i="1"/>
  <c r="AW474" i="1"/>
  <c r="AW523" i="1"/>
  <c r="AW565" i="1"/>
  <c r="AW519" i="1"/>
  <c r="AW708" i="1"/>
  <c r="AW578" i="1"/>
  <c r="AW507" i="1"/>
  <c r="AW587" i="1"/>
  <c r="AW703" i="1"/>
  <c r="AW605" i="1"/>
  <c r="AW667" i="1"/>
  <c r="AW668" i="1"/>
  <c r="AW688" i="1"/>
  <c r="AW713" i="1"/>
  <c r="AW738" i="1"/>
  <c r="AW782" i="1"/>
  <c r="AW942" i="1"/>
  <c r="AW1006" i="1"/>
  <c r="AW916" i="1"/>
  <c r="AW1012" i="1"/>
  <c r="AW563" i="1"/>
  <c r="AW752" i="1"/>
  <c r="AW827" i="1"/>
  <c r="AW948" i="1"/>
  <c r="AW639" i="1"/>
  <c r="AW612" i="1"/>
  <c r="AW647" i="1"/>
  <c r="AW778" i="1"/>
  <c r="AW887" i="1"/>
  <c r="AW944" i="1"/>
  <c r="AW975" i="1"/>
  <c r="AW1019" i="1"/>
  <c r="AW1015" i="1"/>
  <c r="AW1022" i="1"/>
  <c r="AW961" i="1"/>
  <c r="AW877" i="1"/>
  <c r="AW181" i="1"/>
  <c r="AW71" i="1"/>
  <c r="AW64" i="1"/>
  <c r="AW105" i="1"/>
  <c r="AW72" i="1"/>
  <c r="AW179" i="1"/>
  <c r="AW132" i="1"/>
  <c r="AW205" i="1"/>
  <c r="AW190" i="1"/>
  <c r="AW135" i="1"/>
  <c r="AW199" i="1"/>
  <c r="AW326" i="1"/>
  <c r="AW313" i="1"/>
  <c r="AW333" i="1"/>
  <c r="AW245" i="1"/>
  <c r="AW403" i="1"/>
  <c r="AW384" i="1"/>
  <c r="AW455" i="1"/>
  <c r="AW487" i="1"/>
  <c r="AW451" i="1"/>
  <c r="AW272" i="1"/>
  <c r="AW450" i="1"/>
  <c r="AW377" i="1"/>
  <c r="AW425" i="1"/>
  <c r="AW564" i="1"/>
  <c r="AW433" i="1"/>
  <c r="AW242" i="1"/>
  <c r="AW484" i="1"/>
  <c r="AW508" i="1"/>
  <c r="AW582" i="1"/>
  <c r="AW650" i="1"/>
  <c r="AW608" i="1"/>
  <c r="AW373" i="1"/>
  <c r="AW470" i="1"/>
  <c r="AW673" i="1"/>
  <c r="AW584" i="1"/>
  <c r="AW603" i="1"/>
  <c r="AW710" i="1"/>
  <c r="AW821" i="1"/>
  <c r="AW891" i="1"/>
  <c r="AW1003" i="1"/>
  <c r="AW736" i="1"/>
  <c r="AW635" i="1"/>
  <c r="AW786" i="1"/>
  <c r="AW905" i="1"/>
  <c r="AW556" i="1"/>
  <c r="AW780" i="1"/>
  <c r="AW858" i="1"/>
  <c r="AW880" i="1"/>
  <c r="AW1004" i="1"/>
  <c r="AW860" i="1"/>
  <c r="AW847" i="1"/>
  <c r="AW931" i="1"/>
  <c r="AW665" i="1"/>
  <c r="AW813" i="1"/>
  <c r="AW808" i="1"/>
  <c r="AW776" i="1"/>
  <c r="AW307" i="1"/>
  <c r="AW800" i="1"/>
  <c r="AW550" i="1"/>
  <c r="AW714" i="1"/>
  <c r="AW498" i="1"/>
  <c r="AW899" i="1"/>
  <c r="AW440" i="1"/>
  <c r="AW866" i="1"/>
  <c r="AW865" i="1"/>
  <c r="AW128" i="1"/>
  <c r="AW108" i="1"/>
  <c r="AW259" i="1"/>
  <c r="AW495" i="1"/>
  <c r="AW369" i="1"/>
  <c r="AW517" i="1"/>
  <c r="AW656" i="1"/>
  <c r="AW619" i="1"/>
  <c r="AW1010" i="1"/>
  <c r="AW772" i="1"/>
  <c r="AW871" i="1"/>
  <c r="AW904" i="1"/>
  <c r="AW591" i="1"/>
  <c r="AW889" i="1"/>
  <c r="AW59" i="1"/>
  <c r="AW98" i="1"/>
  <c r="AW197" i="1"/>
  <c r="AW342" i="1"/>
  <c r="AW116" i="1"/>
  <c r="AW622" i="1"/>
  <c r="AW434" i="1"/>
  <c r="AW383" i="1"/>
  <c r="AW660" i="1"/>
  <c r="AW520" i="1"/>
  <c r="AW720" i="1"/>
  <c r="AW1013" i="1"/>
  <c r="AW793" i="1"/>
  <c r="AW616" i="1"/>
  <c r="AW950" i="1"/>
  <c r="AW76" i="1"/>
  <c r="AW86" i="1"/>
  <c r="AW211" i="1"/>
  <c r="AW269" i="1"/>
  <c r="AW471" i="1"/>
  <c r="AW429" i="1"/>
  <c r="AW613" i="1"/>
  <c r="AW615" i="1"/>
  <c r="AW655" i="1"/>
  <c r="AW839" i="1"/>
  <c r="AW739" i="1"/>
  <c r="AW801" i="1"/>
  <c r="AW936" i="1"/>
  <c r="AW679" i="1"/>
  <c r="AW494" i="1"/>
  <c r="AW675" i="1"/>
  <c r="AW977" i="1"/>
  <c r="AW754" i="1"/>
  <c r="AW459" i="1"/>
  <c r="AW456" i="1"/>
  <c r="AW625" i="1"/>
  <c r="AW870" i="1"/>
  <c r="AW512" i="1"/>
  <c r="AW854" i="1"/>
  <c r="AW644" i="1"/>
  <c r="AW788" i="1"/>
  <c r="AW929" i="1"/>
  <c r="AW506" i="1"/>
  <c r="AW966" i="1"/>
  <c r="AW327" i="1"/>
  <c r="AW84" i="1"/>
  <c r="AW160" i="1"/>
  <c r="AW223" i="1"/>
  <c r="AW196" i="1"/>
  <c r="AW302" i="1"/>
  <c r="AW441" i="1"/>
  <c r="AW286" i="1"/>
  <c r="AW683" i="1"/>
  <c r="AW805" i="1"/>
  <c r="AW836" i="1"/>
  <c r="AW685" i="1"/>
  <c r="AW919" i="1"/>
  <c r="AW883" i="1"/>
  <c r="AW734" i="1"/>
  <c r="AW954" i="1"/>
  <c r="AW100" i="1"/>
  <c r="AW134" i="1"/>
  <c r="AW249" i="1"/>
  <c r="AW344" i="1"/>
  <c r="AW365" i="1"/>
  <c r="AW366" i="1"/>
  <c r="AW325" i="1"/>
  <c r="AW551" i="1"/>
  <c r="AW724" i="1"/>
  <c r="AW682" i="1"/>
  <c r="AW601" i="1"/>
  <c r="AW921" i="1"/>
  <c r="AW873" i="1"/>
  <c r="AW759" i="1"/>
  <c r="AW941" i="1"/>
  <c r="AW49" i="1"/>
  <c r="AW239" i="1"/>
  <c r="AW61" i="1"/>
  <c r="AW240" i="1"/>
  <c r="AW361" i="1"/>
  <c r="AW356" i="1"/>
  <c r="AW586" i="1"/>
  <c r="AW561" i="1"/>
  <c r="AW923" i="1"/>
  <c r="AW804" i="1"/>
  <c r="AW938" i="1"/>
  <c r="AW872" i="1"/>
  <c r="AW840" i="1"/>
  <c r="AW824" i="1"/>
  <c r="AW822" i="1"/>
  <c r="AW476" i="1"/>
  <c r="AW628" i="1"/>
  <c r="AW707" i="1"/>
  <c r="AW329" i="1"/>
  <c r="AW558" i="1"/>
  <c r="AW438" i="1"/>
  <c r="AW949" i="1"/>
  <c r="AW920" i="1"/>
  <c r="AW156" i="1"/>
  <c r="AW400" i="1"/>
  <c r="AW539" i="1"/>
  <c r="AW775" i="1"/>
  <c r="AW1011" i="1"/>
  <c r="AW684" i="1"/>
  <c r="AW670" i="1"/>
  <c r="AW937" i="1"/>
  <c r="AW909" i="1"/>
  <c r="AW926" i="1"/>
  <c r="AW849" i="1"/>
  <c r="AW729" i="1"/>
  <c r="AW58" i="1"/>
  <c r="AW208" i="1"/>
  <c r="AW188" i="1"/>
  <c r="AW258" i="1"/>
  <c r="AW387" i="1"/>
  <c r="AW392" i="1"/>
  <c r="AW513" i="1"/>
  <c r="AW417" i="1"/>
  <c r="AW522" i="1"/>
  <c r="AW609" i="1"/>
  <c r="AW853" i="1"/>
  <c r="AW726" i="1"/>
  <c r="AW723" i="1"/>
  <c r="AW844" i="1"/>
  <c r="AW991" i="1"/>
  <c r="AW623" i="1"/>
  <c r="AW764" i="1"/>
  <c r="AW898" i="1"/>
  <c r="AW940" i="1"/>
  <c r="AW50" i="1"/>
  <c r="AW187" i="1"/>
  <c r="AW91" i="1"/>
  <c r="AW379" i="1"/>
  <c r="AW422" i="1"/>
  <c r="AW473" i="1"/>
  <c r="AW469" i="1"/>
  <c r="AW585" i="1"/>
  <c r="AW814" i="1"/>
  <c r="AW962" i="1"/>
  <c r="AW787" i="1"/>
  <c r="AW1023" i="1"/>
  <c r="AW999" i="1"/>
  <c r="AW354" i="1"/>
  <c r="AW111" i="1"/>
  <c r="AW122" i="1"/>
  <c r="AW129" i="1"/>
  <c r="AW463" i="1"/>
  <c r="AW467" i="1"/>
  <c r="AW492" i="1"/>
  <c r="AW560" i="1"/>
  <c r="AW453" i="1"/>
  <c r="AW1017" i="1"/>
  <c r="AW914" i="1"/>
  <c r="AW896" i="1"/>
  <c r="AW947" i="1"/>
  <c r="AW831" i="1"/>
  <c r="AW750" i="1"/>
  <c r="AW967" i="1"/>
  <c r="AW965" i="1"/>
  <c r="AW785" i="1"/>
  <c r="AW672" i="1"/>
  <c r="AW93" i="1"/>
  <c r="AW124" i="1"/>
  <c r="AW147" i="1"/>
  <c r="AW294" i="1"/>
  <c r="AW322" i="1"/>
  <c r="AW289" i="1"/>
  <c r="AW436" i="1"/>
  <c r="AW566" i="1"/>
  <c r="AW705" i="1"/>
  <c r="AW884" i="1"/>
  <c r="AW794" i="1"/>
  <c r="AW1002" i="1"/>
  <c r="AW421" i="1"/>
  <c r="AW986" i="1"/>
  <c r="AW225" i="1"/>
  <c r="AW340" i="1"/>
  <c r="AW509" i="1"/>
  <c r="AW518" i="1"/>
  <c r="AW695" i="1"/>
  <c r="AW630" i="1"/>
  <c r="AW686" i="1"/>
  <c r="AW138" i="1"/>
  <c r="AW119" i="1"/>
  <c r="AW228" i="1"/>
  <c r="AW505" i="1"/>
  <c r="AW737" i="1"/>
  <c r="AW571" i="1"/>
  <c r="AW851" i="1"/>
  <c r="BA65" i="1"/>
  <c r="BA64" i="1"/>
  <c r="BA66" i="1"/>
  <c r="BA67" i="1"/>
  <c r="BA15" i="1"/>
  <c r="AW15" i="1"/>
  <c r="CD46" i="1" l="1"/>
  <c r="CD44" i="1"/>
  <c r="CD42" i="1"/>
  <c r="CU35" i="1"/>
  <c r="DD31" i="1"/>
  <c r="DD34" i="1" s="1"/>
  <c r="CU976" i="1"/>
  <c r="CU11" i="1"/>
  <c r="DD32" i="1"/>
  <c r="DD33" i="1"/>
  <c r="CD702" i="1"/>
  <c r="CD823" i="1"/>
  <c r="CD816" i="1"/>
  <c r="CD102" i="1"/>
  <c r="CP102" i="1" s="1"/>
  <c r="CD807" i="1"/>
  <c r="CD808" i="1"/>
  <c r="CP808" i="1" s="1"/>
  <c r="CD799" i="1"/>
  <c r="CD440" i="1"/>
  <c r="CD858" i="1"/>
  <c r="CD367" i="1"/>
  <c r="CP367" i="1" s="1"/>
  <c r="CD56" i="1"/>
  <c r="CP56" i="1" s="1"/>
  <c r="CD58" i="1"/>
  <c r="CP58" i="1" s="1"/>
  <c r="CD537" i="1"/>
  <c r="CP537" i="1" s="1"/>
  <c r="CD502" i="1"/>
  <c r="CD551" i="1"/>
  <c r="CD389" i="1"/>
  <c r="CD728" i="1"/>
  <c r="CP728" i="1" s="1"/>
  <c r="CD889" i="1"/>
  <c r="CD772" i="1"/>
  <c r="CD415" i="1"/>
  <c r="CD885" i="1"/>
  <c r="CP885" i="1" s="1"/>
  <c r="CD351" i="1"/>
  <c r="CD447" i="1"/>
  <c r="CD448" i="1"/>
  <c r="CD903" i="1"/>
  <c r="CD439" i="1"/>
  <c r="CD874" i="1"/>
  <c r="CD778" i="1"/>
  <c r="CD857" i="1"/>
  <c r="CP857" i="1" s="1"/>
  <c r="CD462" i="1"/>
  <c r="CD654" i="1"/>
  <c r="CD73" i="1"/>
  <c r="CP73" i="1" s="1"/>
  <c r="CD359" i="1"/>
  <c r="CP359" i="1" s="1"/>
  <c r="CD503" i="1"/>
  <c r="CD911" i="1"/>
  <c r="CD363" i="1"/>
  <c r="CP363" i="1" s="1"/>
  <c r="CD343" i="1"/>
  <c r="CD456" i="1"/>
  <c r="CD751" i="1"/>
  <c r="CD547" i="1"/>
  <c r="CD747" i="1"/>
  <c r="CD910" i="1"/>
  <c r="CD416" i="1"/>
  <c r="CD463" i="1"/>
  <c r="CP463" i="1" s="1"/>
  <c r="CD469" i="1"/>
  <c r="CP469" i="1" s="1"/>
  <c r="CD377" i="1"/>
  <c r="CD873" i="1"/>
  <c r="CD815" i="1"/>
  <c r="CD980" i="1"/>
  <c r="CD942" i="1"/>
  <c r="CP942" i="1" s="1"/>
  <c r="CD75" i="1"/>
  <c r="CP75" i="1" s="1"/>
  <c r="CD48" i="1"/>
  <c r="CP48" i="1" s="1"/>
  <c r="CD959" i="1"/>
  <c r="CD555" i="1"/>
  <c r="CD946" i="1"/>
  <c r="CP946" i="1" s="1"/>
  <c r="CD77" i="1"/>
  <c r="CP77" i="1" s="1"/>
  <c r="CD16" i="1"/>
  <c r="CP16" i="1" s="1"/>
  <c r="CD976" i="1"/>
  <c r="CP976" i="1" s="1"/>
  <c r="CD54" i="1"/>
  <c r="CP54" i="1" s="1"/>
  <c r="CD695" i="1"/>
  <c r="CP695" i="1" s="1"/>
  <c r="CD920" i="1"/>
  <c r="CD929" i="1"/>
  <c r="CP929" i="1" s="1"/>
  <c r="CD638" i="1"/>
  <c r="CP638" i="1" s="1"/>
  <c r="CD934" i="1"/>
  <c r="CP934" i="1" s="1"/>
  <c r="CD593" i="1"/>
  <c r="CP593" i="1" s="1"/>
  <c r="CD955" i="1"/>
  <c r="CP955" i="1" s="1"/>
  <c r="CD963" i="1"/>
  <c r="CD180" i="1"/>
  <c r="CP180" i="1" s="1"/>
  <c r="CD541" i="1"/>
  <c r="CD188" i="1"/>
  <c r="CD622" i="1"/>
  <c r="CD931" i="1"/>
  <c r="CP931" i="1" s="1"/>
  <c r="CD100" i="1"/>
  <c r="CP100" i="1" s="1"/>
  <c r="CD984" i="1"/>
  <c r="CD529" i="1"/>
  <c r="CP529" i="1" s="1"/>
  <c r="CD951" i="1"/>
  <c r="CD646" i="1"/>
  <c r="CD564" i="1"/>
  <c r="CD630" i="1"/>
  <c r="CP630" i="1" s="1"/>
  <c r="CD601" i="1"/>
  <c r="CP601" i="1" s="1"/>
  <c r="CD572" i="1"/>
  <c r="CP572" i="1" s="1"/>
  <c r="CD533" i="1"/>
  <c r="CP533" i="1" s="1"/>
  <c r="CD329" i="1"/>
  <c r="CP329" i="1" s="1"/>
  <c r="CD1006" i="1"/>
  <c r="CP1006" i="1" s="1"/>
  <c r="CD687" i="1"/>
  <c r="CD559" i="1"/>
  <c r="CP559" i="1" s="1"/>
  <c r="CD1014" i="1"/>
  <c r="CD936" i="1"/>
  <c r="CP936" i="1" s="1"/>
  <c r="CD104" i="1"/>
  <c r="CD333" i="1"/>
  <c r="CP333" i="1" s="1"/>
  <c r="CD107" i="1"/>
  <c r="CP107" i="1" s="1"/>
  <c r="CD269" i="1"/>
  <c r="CP269" i="1" s="1"/>
  <c r="CD90" i="1"/>
  <c r="CP90" i="1" s="1"/>
  <c r="CD282" i="1"/>
  <c r="CD98" i="1"/>
  <c r="CP98" i="1" s="1"/>
  <c r="CD253" i="1"/>
  <c r="CD221" i="1"/>
  <c r="CD285" i="1"/>
  <c r="CP285" i="1" s="1"/>
  <c r="CD243" i="1"/>
  <c r="CP243" i="1" s="1"/>
  <c r="CD165" i="1"/>
  <c r="CP165" i="1" s="1"/>
  <c r="CD91" i="1"/>
  <c r="CP91" i="1" s="1"/>
  <c r="CD275" i="1"/>
  <c r="CD229" i="1"/>
  <c r="CD247" i="1"/>
  <c r="CP247" i="1" s="1"/>
  <c r="CD301" i="1"/>
  <c r="CP301" i="1" s="1"/>
  <c r="CD334" i="1"/>
  <c r="CP334" i="1" s="1"/>
  <c r="CD273" i="1"/>
  <c r="CP273" i="1" s="1"/>
  <c r="CD164" i="1"/>
  <c r="CP164" i="1" s="1"/>
  <c r="CD215" i="1"/>
  <c r="CP215" i="1" s="1"/>
  <c r="CD157" i="1"/>
  <c r="CP157" i="1" s="1"/>
  <c r="CD196" i="1"/>
  <c r="CP196" i="1" s="1"/>
  <c r="CD207" i="1"/>
  <c r="CP207" i="1" s="1"/>
  <c r="CD219" i="1"/>
  <c r="CP219" i="1" s="1"/>
  <c r="CD200" i="1"/>
  <c r="CD283" i="1"/>
  <c r="CD186" i="1"/>
  <c r="CP186" i="1" s="1"/>
  <c r="CD274" i="1"/>
  <c r="CD114" i="1"/>
  <c r="CP114" i="1" s="1"/>
  <c r="CD305" i="1"/>
  <c r="CP305" i="1" s="1"/>
  <c r="CD289" i="1"/>
  <c r="CP289" i="1" s="1"/>
  <c r="CD261" i="1"/>
  <c r="CD204" i="1"/>
  <c r="CD121" i="1"/>
  <c r="CP121" i="1" s="1"/>
  <c r="CD293" i="1"/>
  <c r="CP293" i="1" s="1"/>
  <c r="CD281" i="1"/>
  <c r="CP281" i="1" s="1"/>
  <c r="CD156" i="1"/>
  <c r="CP156" i="1" s="1"/>
  <c r="CD297" i="1"/>
  <c r="CP297" i="1" s="1"/>
  <c r="CD239" i="1"/>
  <c r="CP239" i="1" s="1"/>
  <c r="CD106" i="1"/>
  <c r="CP106" i="1" s="1"/>
  <c r="CD277" i="1"/>
  <c r="CD251" i="1"/>
  <c r="CP251" i="1" s="1"/>
  <c r="CD122" i="1"/>
  <c r="CP122" i="1" s="1"/>
  <c r="CD694" i="1"/>
  <c r="CP694" i="1" s="1"/>
  <c r="CD653" i="1"/>
  <c r="CP653" i="1" s="1"/>
  <c r="CD571" i="1"/>
  <c r="CP571" i="1" s="1"/>
  <c r="CD60" i="1"/>
  <c r="CP60" i="1" s="1"/>
  <c r="CD72" i="1"/>
  <c r="CP72" i="1" s="1"/>
  <c r="CD540" i="1"/>
  <c r="CP540" i="1" s="1"/>
  <c r="CD1004" i="1"/>
  <c r="CP1004" i="1" s="1"/>
  <c r="CD600" i="1"/>
  <c r="CP600" i="1" s="1"/>
  <c r="CD962" i="1"/>
  <c r="CP962" i="1" s="1"/>
  <c r="CD528" i="1"/>
  <c r="CP528" i="1" s="1"/>
  <c r="CD68" i="1"/>
  <c r="CP68" i="1" s="1"/>
  <c r="CD99" i="1"/>
  <c r="CP99" i="1" s="1"/>
  <c r="CD686" i="1"/>
  <c r="CP686" i="1" s="1"/>
  <c r="CD645" i="1"/>
  <c r="CP645" i="1" s="1"/>
  <c r="CD983" i="1"/>
  <c r="CP983" i="1" s="1"/>
  <c r="CD532" i="1"/>
  <c r="CP532" i="1" s="1"/>
  <c r="CD975" i="1"/>
  <c r="CP975" i="1" s="1"/>
  <c r="CD96" i="1"/>
  <c r="CP96" i="1" s="1"/>
  <c r="CD83" i="1"/>
  <c r="CP83" i="1" s="1"/>
  <c r="CD50" i="1"/>
  <c r="CP50" i="1" s="1"/>
  <c r="CD88" i="1"/>
  <c r="CP88" i="1" s="1"/>
  <c r="CD187" i="1"/>
  <c r="CD328" i="1"/>
  <c r="CP328" i="1" s="1"/>
  <c r="CD1005" i="1"/>
  <c r="CP1005" i="1" s="1"/>
  <c r="CD933" i="1"/>
  <c r="CP933" i="1" s="1"/>
  <c r="CD644" i="1"/>
  <c r="CP644" i="1" s="1"/>
  <c r="CD591" i="1"/>
  <c r="CP591" i="1" s="1"/>
  <c r="CD620" i="1"/>
  <c r="CP620" i="1" s="1"/>
  <c r="CD629" i="1"/>
  <c r="CP629" i="1" s="1"/>
  <c r="CD558" i="1"/>
  <c r="CP558" i="1" s="1"/>
  <c r="CD918" i="1"/>
  <c r="CD958" i="1"/>
  <c r="CP958" i="1" s="1"/>
  <c r="CD637" i="1"/>
  <c r="CP637" i="1" s="1"/>
  <c r="CD935" i="1"/>
  <c r="CP935" i="1" s="1"/>
  <c r="CD1012" i="1"/>
  <c r="CP1012" i="1" s="1"/>
  <c r="CD652" i="1"/>
  <c r="CP652" i="1" s="1"/>
  <c r="CD941" i="1"/>
  <c r="CP941" i="1" s="1"/>
  <c r="CD628" i="1"/>
  <c r="CP628" i="1" s="1"/>
  <c r="CD1013" i="1"/>
  <c r="CP1013" i="1" s="1"/>
  <c r="CD599" i="1"/>
  <c r="CP599" i="1" s="1"/>
  <c r="CD693" i="1"/>
  <c r="CP693" i="1" s="1"/>
  <c r="CD592" i="1"/>
  <c r="CP592" i="1" s="1"/>
  <c r="CD919" i="1"/>
  <c r="CP919" i="1" s="1"/>
  <c r="CD930" i="1"/>
  <c r="CP930" i="1" s="1"/>
  <c r="CD974" i="1"/>
  <c r="CP974" i="1" s="1"/>
  <c r="CD928" i="1"/>
  <c r="CP928" i="1" s="1"/>
  <c r="CD179" i="1"/>
  <c r="CP179" i="1" s="1"/>
  <c r="CD945" i="1"/>
  <c r="CP945" i="1" s="1"/>
  <c r="CD101" i="1"/>
  <c r="CP101" i="1" s="1"/>
  <c r="CD636" i="1"/>
  <c r="CP636" i="1" s="1"/>
  <c r="CD103" i="1"/>
  <c r="CP103" i="1" s="1"/>
  <c r="CD979" i="1"/>
  <c r="CP979" i="1" s="1"/>
  <c r="CD950" i="1"/>
  <c r="CP950" i="1" s="1"/>
  <c r="CD536" i="1"/>
  <c r="CP536" i="1" s="1"/>
  <c r="CD685" i="1"/>
  <c r="CP685" i="1" s="1"/>
  <c r="CD554" i="1"/>
  <c r="CP554" i="1" s="1"/>
  <c r="CD621" i="1"/>
  <c r="CP621" i="1" s="1"/>
  <c r="CD954" i="1"/>
  <c r="CP954" i="1" s="1"/>
  <c r="CD563" i="1"/>
  <c r="CP563" i="1" s="1"/>
  <c r="CD94" i="1"/>
  <c r="CP94" i="1" s="1"/>
  <c r="CD13" i="1"/>
  <c r="CD78" i="1"/>
  <c r="CP78" i="1" s="1"/>
  <c r="CD14" i="1"/>
  <c r="CU14" i="1" s="1"/>
  <c r="CD80" i="1"/>
  <c r="CD63" i="1"/>
  <c r="CD69" i="1"/>
  <c r="CD92" i="1"/>
  <c r="CP21" i="1"/>
  <c r="CP20" i="1"/>
  <c r="CD84" i="1"/>
  <c r="CD61" i="1"/>
  <c r="CD70" i="1"/>
  <c r="CD47" i="1"/>
  <c r="CD87" i="1"/>
  <c r="CD74" i="1"/>
  <c r="CD15" i="1"/>
  <c r="CD51" i="1"/>
  <c r="CD89" i="1"/>
  <c r="CD55" i="1"/>
  <c r="CD95" i="1"/>
  <c r="CD76" i="1"/>
  <c r="CD53" i="1"/>
  <c r="CD59" i="1"/>
  <c r="CD12" i="1"/>
  <c r="CD57" i="1"/>
  <c r="CD49" i="1"/>
  <c r="CD45" i="1"/>
  <c r="CD43" i="1"/>
  <c r="CD81" i="1"/>
  <c r="AT918" i="1"/>
  <c r="AU918" i="1" s="1"/>
  <c r="CP918" i="1"/>
  <c r="CP951" i="1"/>
  <c r="AT951" i="1"/>
  <c r="AU951" i="1" s="1"/>
  <c r="AT158" i="1"/>
  <c r="AU158" i="1" s="1"/>
  <c r="CP158" i="1"/>
  <c r="AT247" i="1"/>
  <c r="AU247" i="1" s="1"/>
  <c r="AT188" i="1"/>
  <c r="AU188" i="1" s="1"/>
  <c r="CP188" i="1"/>
  <c r="AT942" i="1"/>
  <c r="AU942" i="1" s="1"/>
  <c r="CP488" i="1"/>
  <c r="AT488" i="1"/>
  <c r="AU488" i="1" s="1"/>
  <c r="CP791" i="1"/>
  <c r="AT791" i="1"/>
  <c r="AU791" i="1" s="1"/>
  <c r="CP839" i="1"/>
  <c r="AT839" i="1"/>
  <c r="AU839" i="1" s="1"/>
  <c r="AT910" i="1"/>
  <c r="AU910" i="1" s="1"/>
  <c r="CP910" i="1"/>
  <c r="AT793" i="1"/>
  <c r="AU793" i="1" s="1"/>
  <c r="CP793" i="1"/>
  <c r="CP870" i="1"/>
  <c r="AT870" i="1"/>
  <c r="AU870" i="1" s="1"/>
  <c r="CP398" i="1"/>
  <c r="AT398" i="1"/>
  <c r="AU398" i="1" s="1"/>
  <c r="CP430" i="1"/>
  <c r="AT430" i="1"/>
  <c r="AU430" i="1" s="1"/>
  <c r="AT328" i="1"/>
  <c r="AU328" i="1" s="1"/>
  <c r="AT989" i="1"/>
  <c r="AU989" i="1" s="1"/>
  <c r="CP989" i="1"/>
  <c r="CP661" i="1"/>
  <c r="AT661" i="1"/>
  <c r="AU661" i="1" s="1"/>
  <c r="CP153" i="1"/>
  <c r="AT153" i="1"/>
  <c r="AU153" i="1" s="1"/>
  <c r="AT959" i="1"/>
  <c r="AU959" i="1" s="1"/>
  <c r="CP959" i="1"/>
  <c r="AT787" i="1"/>
  <c r="AU787" i="1" s="1"/>
  <c r="CP787" i="1"/>
  <c r="CP772" i="1"/>
  <c r="AT772" i="1"/>
  <c r="AU772" i="1" s="1"/>
  <c r="AT253" i="1"/>
  <c r="AU253" i="1" s="1"/>
  <c r="CP253" i="1"/>
  <c r="AT273" i="1"/>
  <c r="AU273" i="1" s="1"/>
  <c r="CP893" i="1"/>
  <c r="AT893" i="1"/>
  <c r="AU893" i="1" s="1"/>
  <c r="AT996" i="1"/>
  <c r="AU996" i="1" s="1"/>
  <c r="CP996" i="1"/>
  <c r="CP362" i="1"/>
  <c r="AT362" i="1"/>
  <c r="AU362" i="1" s="1"/>
  <c r="AT422" i="1"/>
  <c r="AU422" i="1" s="1"/>
  <c r="CP422" i="1"/>
  <c r="CP317" i="1"/>
  <c r="AT317" i="1"/>
  <c r="AU317" i="1" s="1"/>
  <c r="CP118" i="1"/>
  <c r="AT118" i="1"/>
  <c r="AU118" i="1" s="1"/>
  <c r="CP385" i="1"/>
  <c r="AT385" i="1"/>
  <c r="AU385" i="1" s="1"/>
  <c r="CP175" i="1"/>
  <c r="AT175" i="1"/>
  <c r="AU175" i="1" s="1"/>
  <c r="AT655" i="1"/>
  <c r="AU655" i="1" s="1"/>
  <c r="CP655" i="1"/>
  <c r="CP436" i="1"/>
  <c r="AT436" i="1"/>
  <c r="AU436" i="1" s="1"/>
  <c r="CP716" i="1"/>
  <c r="AT716" i="1"/>
  <c r="AU716" i="1" s="1"/>
  <c r="AT547" i="1"/>
  <c r="AU547" i="1" s="1"/>
  <c r="CP547" i="1"/>
  <c r="AT159" i="1"/>
  <c r="AU159" i="1" s="1"/>
  <c r="CP159" i="1"/>
  <c r="AT143" i="1"/>
  <c r="AU143" i="1" s="1"/>
  <c r="CP143" i="1"/>
  <c r="CP170" i="1"/>
  <c r="AT170" i="1"/>
  <c r="AU170" i="1" s="1"/>
  <c r="AT872" i="1"/>
  <c r="AU872" i="1" s="1"/>
  <c r="CP872" i="1"/>
  <c r="CP884" i="1"/>
  <c r="AT884" i="1"/>
  <c r="AU884" i="1" s="1"/>
  <c r="CP550" i="1"/>
  <c r="AT550" i="1"/>
  <c r="AU550" i="1" s="1"/>
  <c r="AT551" i="1"/>
  <c r="AU551" i="1" s="1"/>
  <c r="CP551" i="1"/>
  <c r="CP163" i="1"/>
  <c r="AT163" i="1"/>
  <c r="AU163" i="1" s="1"/>
  <c r="AT693" i="1"/>
  <c r="AU693" i="1" s="1"/>
  <c r="AT553" i="1"/>
  <c r="AU553" i="1" s="1"/>
  <c r="CP553" i="1"/>
  <c r="CP613" i="1"/>
  <c r="AT613" i="1"/>
  <c r="AU613" i="1" s="1"/>
  <c r="CP849" i="1"/>
  <c r="AT849" i="1"/>
  <c r="AU849" i="1" s="1"/>
  <c r="AT528" i="1"/>
  <c r="AU528" i="1" s="1"/>
  <c r="AT446" i="1"/>
  <c r="AU446" i="1" s="1"/>
  <c r="CP446" i="1"/>
  <c r="CP149" i="1"/>
  <c r="AT149" i="1"/>
  <c r="AU149" i="1" s="1"/>
  <c r="CP585" i="1"/>
  <c r="AT585" i="1"/>
  <c r="AU585" i="1" s="1"/>
  <c r="AT128" i="1"/>
  <c r="AU128" i="1" s="1"/>
  <c r="CP128" i="1"/>
  <c r="CP915" i="1"/>
  <c r="AT915" i="1"/>
  <c r="AU915" i="1" s="1"/>
  <c r="CP71" i="1"/>
  <c r="AT71" i="1"/>
  <c r="AU71" i="1" s="1"/>
  <c r="AT671" i="1"/>
  <c r="AU671" i="1" s="1"/>
  <c r="CP671" i="1"/>
  <c r="AT185" i="1"/>
  <c r="AU185" i="1" s="1"/>
  <c r="CP185" i="1"/>
  <c r="AT767" i="1"/>
  <c r="AU767" i="1" s="1"/>
  <c r="CP767" i="1"/>
  <c r="AT510" i="1"/>
  <c r="AU510" i="1" s="1"/>
  <c r="CP510" i="1"/>
  <c r="CP1000" i="1"/>
  <c r="AT1000" i="1"/>
  <c r="AU1000" i="1" s="1"/>
  <c r="CP854" i="1"/>
  <c r="AT854" i="1"/>
  <c r="AU854" i="1" s="1"/>
  <c r="CP577" i="1"/>
  <c r="AT577" i="1"/>
  <c r="AU577" i="1" s="1"/>
  <c r="AT73" i="1"/>
  <c r="AU73" i="1" s="1"/>
  <c r="AT323" i="1"/>
  <c r="AU323" i="1" s="1"/>
  <c r="CP323" i="1"/>
  <c r="AT975" i="1"/>
  <c r="AU975" i="1" s="1"/>
  <c r="CP878" i="1"/>
  <c r="AT878" i="1"/>
  <c r="AU878" i="1" s="1"/>
  <c r="AT285" i="1"/>
  <c r="AU285" i="1" s="1"/>
  <c r="CP249" i="1"/>
  <c r="AT249" i="1"/>
  <c r="AU249" i="1" s="1"/>
  <c r="CP442" i="1"/>
  <c r="AT442" i="1"/>
  <c r="AU442" i="1" s="1"/>
  <c r="CP900" i="1"/>
  <c r="AT900" i="1"/>
  <c r="AU900" i="1" s="1"/>
  <c r="CP222" i="1"/>
  <c r="AT222" i="1"/>
  <c r="AU222" i="1" s="1"/>
  <c r="CP691" i="1"/>
  <c r="AT691" i="1"/>
  <c r="AU691" i="1" s="1"/>
  <c r="AT191" i="1"/>
  <c r="AU191" i="1" s="1"/>
  <c r="CP191" i="1"/>
  <c r="AT848" i="1"/>
  <c r="AU848" i="1" s="1"/>
  <c r="CP848" i="1"/>
  <c r="CP354" i="1"/>
  <c r="AT354" i="1"/>
  <c r="AU354" i="1" s="1"/>
  <c r="AT986" i="1"/>
  <c r="AU986" i="1" s="1"/>
  <c r="CP986" i="1"/>
  <c r="AT760" i="1"/>
  <c r="AU760" i="1" s="1"/>
  <c r="CP760" i="1"/>
  <c r="CP640" i="1"/>
  <c r="AT640" i="1"/>
  <c r="AU640" i="1" s="1"/>
  <c r="AT258" i="1"/>
  <c r="AU258" i="1" s="1"/>
  <c r="CP258" i="1"/>
  <c r="AT400" i="1"/>
  <c r="AU400" i="1" s="1"/>
  <c r="CP400" i="1"/>
  <c r="AT954" i="1"/>
  <c r="AU954" i="1" s="1"/>
  <c r="AT298" i="1"/>
  <c r="AU298" i="1" s="1"/>
  <c r="CP298" i="1"/>
  <c r="CP971" i="1"/>
  <c r="AT971" i="1"/>
  <c r="AU971" i="1" s="1"/>
  <c r="CP325" i="1"/>
  <c r="AT325" i="1"/>
  <c r="AU325" i="1" s="1"/>
  <c r="AT700" i="1"/>
  <c r="AU700" i="1" s="1"/>
  <c r="CP700" i="1"/>
  <c r="CP438" i="1"/>
  <c r="AT438" i="1"/>
  <c r="AU438" i="1" s="1"/>
  <c r="AT355" i="1"/>
  <c r="AU355" i="1" s="1"/>
  <c r="CP355" i="1"/>
  <c r="CP393" i="1"/>
  <c r="AT393" i="1"/>
  <c r="AU393" i="1" s="1"/>
  <c r="AT958" i="1"/>
  <c r="AU958" i="1" s="1"/>
  <c r="CP455" i="1"/>
  <c r="AT455" i="1"/>
  <c r="AU455" i="1" s="1"/>
  <c r="CP52" i="1"/>
  <c r="AT52" i="1"/>
  <c r="AU52" i="1" s="1"/>
  <c r="AT628" i="1"/>
  <c r="AU628" i="1" s="1"/>
  <c r="AT845" i="1"/>
  <c r="AU845" i="1" s="1"/>
  <c r="CP845" i="1"/>
  <c r="CP795" i="1"/>
  <c r="AT795" i="1"/>
  <c r="AU795" i="1" s="1"/>
  <c r="AT780" i="1"/>
  <c r="AU780" i="1" s="1"/>
  <c r="CP780" i="1"/>
  <c r="AT433" i="1"/>
  <c r="AU433" i="1" s="1"/>
  <c r="CP433" i="1"/>
  <c r="AT794" i="1"/>
  <c r="AU794" i="1" s="1"/>
  <c r="CP794" i="1"/>
  <c r="CP202" i="1"/>
  <c r="AT202" i="1"/>
  <c r="AU202" i="1" s="1"/>
  <c r="CP749" i="1"/>
  <c r="AT749" i="1"/>
  <c r="AU749" i="1" s="1"/>
  <c r="CP412" i="1"/>
  <c r="AT412" i="1"/>
  <c r="AU412" i="1" s="1"/>
  <c r="CP441" i="1"/>
  <c r="AT441" i="1"/>
  <c r="AU441" i="1" s="1"/>
  <c r="CP570" i="1"/>
  <c r="AT570" i="1"/>
  <c r="AU570" i="1" s="1"/>
  <c r="AT498" i="1"/>
  <c r="AU498" i="1" s="1"/>
  <c r="CP498" i="1"/>
  <c r="CP912" i="1"/>
  <c r="AT912" i="1"/>
  <c r="AU912" i="1" s="1"/>
  <c r="CP800" i="1"/>
  <c r="AT800" i="1"/>
  <c r="AU800" i="1" s="1"/>
  <c r="AT752" i="1"/>
  <c r="AU752" i="1" s="1"/>
  <c r="CP752" i="1"/>
  <c r="AT408" i="1"/>
  <c r="AU408" i="1" s="1"/>
  <c r="CP408" i="1"/>
  <c r="CP290" i="1"/>
  <c r="AT290" i="1"/>
  <c r="AU290" i="1" s="1"/>
  <c r="CP280" i="1"/>
  <c r="AT280" i="1"/>
  <c r="AU280" i="1" s="1"/>
  <c r="AT594" i="1"/>
  <c r="AU594" i="1" s="1"/>
  <c r="CP594" i="1"/>
  <c r="CP750" i="1"/>
  <c r="AT750" i="1"/>
  <c r="AU750" i="1" s="1"/>
  <c r="AT238" i="1"/>
  <c r="AU238" i="1" s="1"/>
  <c r="CP238" i="1"/>
  <c r="AT210" i="1"/>
  <c r="AU210" i="1" s="1"/>
  <c r="CP210" i="1"/>
  <c r="CP23" i="1"/>
  <c r="AT23" i="1"/>
  <c r="AU23" i="1" s="1"/>
  <c r="AT922" i="1"/>
  <c r="AU922" i="1" s="1"/>
  <c r="CP922" i="1"/>
  <c r="AT618" i="1"/>
  <c r="AU618" i="1" s="1"/>
  <c r="CP618" i="1"/>
  <c r="AT415" i="1"/>
  <c r="AU415" i="1" s="1"/>
  <c r="CP415" i="1"/>
  <c r="AT276" i="1"/>
  <c r="AU276" i="1" s="1"/>
  <c r="CP276" i="1"/>
  <c r="AT180" i="1"/>
  <c r="AU180" i="1" s="1"/>
  <c r="AT16" i="1"/>
  <c r="AU16" i="1" s="1"/>
  <c r="AT610" i="1"/>
  <c r="AU610" i="1" s="1"/>
  <c r="CP610" i="1"/>
  <c r="CP464" i="1"/>
  <c r="AT464" i="1"/>
  <c r="AU464" i="1" s="1"/>
  <c r="CP467" i="1"/>
  <c r="AT467" i="1"/>
  <c r="AU467" i="1" s="1"/>
  <c r="AT193" i="1"/>
  <c r="AU193" i="1" s="1"/>
  <c r="CP193" i="1"/>
  <c r="AT636" i="1"/>
  <c r="AU636" i="1" s="1"/>
  <c r="CP235" i="1"/>
  <c r="AT235" i="1"/>
  <c r="AU235" i="1" s="1"/>
  <c r="CP306" i="1"/>
  <c r="AT306" i="1"/>
  <c r="AU306" i="1" s="1"/>
  <c r="AT346" i="1"/>
  <c r="AU346" i="1" s="1"/>
  <c r="CP346" i="1"/>
  <c r="AT688" i="1"/>
  <c r="AU688" i="1" s="1"/>
  <c r="CP688" i="1"/>
  <c r="AT270" i="1"/>
  <c r="AU270" i="1" s="1"/>
  <c r="CP270" i="1"/>
  <c r="AT453" i="1"/>
  <c r="AU453" i="1" s="1"/>
  <c r="CP453" i="1"/>
  <c r="CP1018" i="1"/>
  <c r="AT1018" i="1"/>
  <c r="AU1018" i="1" s="1"/>
  <c r="CP340" i="1"/>
  <c r="AT340" i="1"/>
  <c r="AU340" i="1" s="1"/>
  <c r="AT511" i="1"/>
  <c r="AU511" i="1" s="1"/>
  <c r="CP511" i="1"/>
  <c r="CP274" i="1"/>
  <c r="AT274" i="1"/>
  <c r="AU274" i="1" s="1"/>
  <c r="CP842" i="1"/>
  <c r="AT842" i="1"/>
  <c r="AU842" i="1" s="1"/>
  <c r="CP507" i="1"/>
  <c r="AT507" i="1"/>
  <c r="AU507" i="1" s="1"/>
  <c r="AT106" i="1"/>
  <c r="AU106" i="1" s="1"/>
  <c r="CP963" i="1"/>
  <c r="AT963" i="1"/>
  <c r="AU963" i="1" s="1"/>
  <c r="AT25" i="1"/>
  <c r="AU25" i="1" s="1"/>
  <c r="CP25" i="1"/>
  <c r="AT639" i="1"/>
  <c r="AU639" i="1" s="1"/>
  <c r="CP639" i="1"/>
  <c r="AT176" i="1"/>
  <c r="AU176" i="1" s="1"/>
  <c r="CP176" i="1"/>
  <c r="AT518" i="1"/>
  <c r="AU518" i="1" s="1"/>
  <c r="CP518" i="1"/>
  <c r="AT858" i="1"/>
  <c r="AU858" i="1" s="1"/>
  <c r="CP858" i="1"/>
  <c r="AT94" i="1"/>
  <c r="AU94" i="1" s="1"/>
  <c r="AT502" i="1"/>
  <c r="AU502" i="1" s="1"/>
  <c r="CP502" i="1"/>
  <c r="CP944" i="1"/>
  <c r="AT944" i="1"/>
  <c r="AU944" i="1" s="1"/>
  <c r="AT832" i="1"/>
  <c r="AU832" i="1" s="1"/>
  <c r="CP832" i="1"/>
  <c r="AT198" i="1"/>
  <c r="AU198" i="1" s="1"/>
  <c r="CP198" i="1"/>
  <c r="CP392" i="1"/>
  <c r="AT392" i="1"/>
  <c r="AU392" i="1" s="1"/>
  <c r="AT226" i="1"/>
  <c r="AU226" i="1" s="1"/>
  <c r="CP226" i="1"/>
  <c r="CP115" i="1"/>
  <c r="AT115" i="1"/>
  <c r="AU115" i="1" s="1"/>
  <c r="AT685" i="1"/>
  <c r="AU685" i="1" s="1"/>
  <c r="CP754" i="1"/>
  <c r="AT754" i="1"/>
  <c r="AU754" i="1" s="1"/>
  <c r="AT690" i="1"/>
  <c r="AU690" i="1" s="1"/>
  <c r="CP690" i="1"/>
  <c r="AT627" i="1"/>
  <c r="AU627" i="1" s="1"/>
  <c r="CP627" i="1"/>
  <c r="CP573" i="1"/>
  <c r="AT573" i="1"/>
  <c r="AU573" i="1" s="1"/>
  <c r="AT50" i="1"/>
  <c r="AU50" i="1" s="1"/>
  <c r="CP420" i="1"/>
  <c r="AT420" i="1"/>
  <c r="AU420" i="1" s="1"/>
  <c r="AT314" i="1"/>
  <c r="AU314" i="1" s="1"/>
  <c r="CP314" i="1"/>
  <c r="CP308" i="1"/>
  <c r="AT308" i="1"/>
  <c r="AU308" i="1" s="1"/>
  <c r="AT100" i="1"/>
  <c r="AU100" i="1" s="1"/>
  <c r="AT293" i="1"/>
  <c r="AU293" i="1" s="1"/>
  <c r="AT205" i="1"/>
  <c r="AU205" i="1" s="1"/>
  <c r="CP205" i="1"/>
  <c r="AT429" i="1"/>
  <c r="AU429" i="1" s="1"/>
  <c r="CP429" i="1"/>
  <c r="AT727" i="1"/>
  <c r="AU727" i="1" s="1"/>
  <c r="CP727" i="1"/>
  <c r="CP457" i="1"/>
  <c r="AT457" i="1"/>
  <c r="AU457" i="1" s="1"/>
  <c r="AT199" i="1"/>
  <c r="AU199" i="1" s="1"/>
  <c r="CP199" i="1"/>
  <c r="CP992" i="1"/>
  <c r="AT992" i="1"/>
  <c r="AU992" i="1" s="1"/>
  <c r="CP569" i="1"/>
  <c r="AT569" i="1"/>
  <c r="AU569" i="1" s="1"/>
  <c r="AT1002" i="1"/>
  <c r="AU1002" i="1" s="1"/>
  <c r="CP1002" i="1"/>
  <c r="AT804" i="1"/>
  <c r="AU804" i="1" s="1"/>
  <c r="CP804" i="1"/>
  <c r="AT929" i="1"/>
  <c r="AU929" i="1" s="1"/>
  <c r="AT600" i="1"/>
  <c r="AU600" i="1" s="1"/>
  <c r="AT93" i="1"/>
  <c r="AU93" i="1" s="1"/>
  <c r="CP93" i="1"/>
  <c r="AT339" i="1"/>
  <c r="AU339" i="1" s="1"/>
  <c r="CP339" i="1"/>
  <c r="AT179" i="1"/>
  <c r="AU179" i="1" s="1"/>
  <c r="AT264" i="1"/>
  <c r="AU264" i="1" s="1"/>
  <c r="CP264" i="1"/>
  <c r="AT728" i="1"/>
  <c r="AU728" i="1" s="1"/>
  <c r="CP969" i="1"/>
  <c r="AT969" i="1"/>
  <c r="AU969" i="1" s="1"/>
  <c r="CP719" i="1"/>
  <c r="AT719" i="1"/>
  <c r="AU719" i="1" s="1"/>
  <c r="CP911" i="1"/>
  <c r="AT911" i="1"/>
  <c r="AU911" i="1" s="1"/>
  <c r="AT797" i="1"/>
  <c r="AU797" i="1" s="1"/>
  <c r="CP797" i="1"/>
  <c r="AT812" i="1"/>
  <c r="AU812" i="1" s="1"/>
  <c r="CP812" i="1"/>
  <c r="AT246" i="1"/>
  <c r="AU246" i="1" s="1"/>
  <c r="CP246" i="1"/>
  <c r="AT353" i="1"/>
  <c r="AU353" i="1" s="1"/>
  <c r="CP353" i="1"/>
  <c r="CP292" i="1"/>
  <c r="AT292" i="1"/>
  <c r="AU292" i="1" s="1"/>
  <c r="AT895" i="1"/>
  <c r="AU895" i="1" s="1"/>
  <c r="CP895" i="1"/>
  <c r="CP679" i="1"/>
  <c r="AT679" i="1"/>
  <c r="AU679" i="1" s="1"/>
  <c r="AT444" i="1"/>
  <c r="AU444" i="1" s="1"/>
  <c r="CP444" i="1"/>
  <c r="CP766" i="1"/>
  <c r="AT766" i="1"/>
  <c r="AU766" i="1" s="1"/>
  <c r="AT532" i="1"/>
  <c r="AU532" i="1" s="1"/>
  <c r="CP46" i="1"/>
  <c r="AT46" i="1"/>
  <c r="AU46" i="1" s="1"/>
  <c r="AT44" i="1"/>
  <c r="AU44" i="1" s="1"/>
  <c r="CP44" i="1"/>
  <c r="CP783" i="1"/>
  <c r="AT783" i="1"/>
  <c r="AU783" i="1" s="1"/>
  <c r="CP659" i="1"/>
  <c r="AT659" i="1"/>
  <c r="AU659" i="1" s="1"/>
  <c r="AT197" i="1"/>
  <c r="AU197" i="1" s="1"/>
  <c r="CP197" i="1"/>
  <c r="CP705" i="1"/>
  <c r="AT705" i="1"/>
  <c r="AU705" i="1" s="1"/>
  <c r="AT480" i="1"/>
  <c r="AU480" i="1" s="1"/>
  <c r="CP480" i="1"/>
  <c r="CP399" i="1"/>
  <c r="AT399" i="1"/>
  <c r="AU399" i="1" s="1"/>
  <c r="AT113" i="1"/>
  <c r="AU113" i="1" s="1"/>
  <c r="CP113" i="1"/>
  <c r="CP119" i="1"/>
  <c r="AT119" i="1"/>
  <c r="AU119" i="1" s="1"/>
  <c r="CP646" i="1"/>
  <c r="AT646" i="1"/>
  <c r="AU646" i="1" s="1"/>
  <c r="CP853" i="1"/>
  <c r="AT853" i="1"/>
  <c r="AU853" i="1" s="1"/>
  <c r="CP681" i="1"/>
  <c r="AT681" i="1"/>
  <c r="AU681" i="1" s="1"/>
  <c r="CP782" i="1"/>
  <c r="AT782" i="1"/>
  <c r="AU782" i="1" s="1"/>
  <c r="AT564" i="1"/>
  <c r="AU564" i="1" s="1"/>
  <c r="CP564" i="1"/>
  <c r="CP375" i="1"/>
  <c r="AT375" i="1"/>
  <c r="AU375" i="1" s="1"/>
  <c r="CP443" i="1"/>
  <c r="AT443" i="1"/>
  <c r="AU443" i="1" s="1"/>
  <c r="AT413" i="1"/>
  <c r="AU413" i="1" s="1"/>
  <c r="CP413" i="1"/>
  <c r="CP723" i="1"/>
  <c r="AT723" i="1"/>
  <c r="AU723" i="1" s="1"/>
  <c r="AT378" i="1"/>
  <c r="AU378" i="1" s="1"/>
  <c r="CP378" i="1"/>
  <c r="AT512" i="1"/>
  <c r="AU512" i="1" s="1"/>
  <c r="CP512" i="1"/>
  <c r="AT556" i="1"/>
  <c r="AU556" i="1" s="1"/>
  <c r="CP556" i="1"/>
  <c r="CP523" i="1"/>
  <c r="AT523" i="1"/>
  <c r="AU523" i="1" s="1"/>
  <c r="CP241" i="1"/>
  <c r="AT241" i="1"/>
  <c r="AU241" i="1" s="1"/>
  <c r="AT747" i="1"/>
  <c r="AU747" i="1" s="1"/>
  <c r="CP747" i="1"/>
  <c r="CP827" i="1"/>
  <c r="AT827" i="1"/>
  <c r="AU827" i="1" s="1"/>
  <c r="CP775" i="1"/>
  <c r="AT775" i="1"/>
  <c r="AU775" i="1" s="1"/>
  <c r="AT993" i="1"/>
  <c r="AU993" i="1" s="1"/>
  <c r="CP993" i="1"/>
  <c r="AT835" i="1"/>
  <c r="AU835" i="1" s="1"/>
  <c r="CP835" i="1"/>
  <c r="CP869" i="1"/>
  <c r="AT869" i="1"/>
  <c r="AU869" i="1" s="1"/>
  <c r="AT773" i="1"/>
  <c r="AU773" i="1" s="1"/>
  <c r="CP773" i="1"/>
  <c r="AT677" i="1"/>
  <c r="AU677" i="1" s="1"/>
  <c r="CP677" i="1"/>
  <c r="AT950" i="1"/>
  <c r="AU950" i="1" s="1"/>
  <c r="AT825" i="1"/>
  <c r="AU825" i="1" s="1"/>
  <c r="CP825" i="1"/>
  <c r="AT697" i="1"/>
  <c r="AU697" i="1" s="1"/>
  <c r="CP697" i="1"/>
  <c r="AT562" i="1"/>
  <c r="AU562" i="1" s="1"/>
  <c r="CP562" i="1"/>
  <c r="AT536" i="1"/>
  <c r="AU536" i="1" s="1"/>
  <c r="AT141" i="1"/>
  <c r="AU141" i="1" s="1"/>
  <c r="CP141" i="1"/>
  <c r="AT694" i="1"/>
  <c r="AU694" i="1" s="1"/>
  <c r="CP548" i="1"/>
  <c r="AT548" i="1"/>
  <c r="AU548" i="1" s="1"/>
  <c r="CP391" i="1"/>
  <c r="AT391" i="1"/>
  <c r="AU391" i="1" s="1"/>
  <c r="CP134" i="1"/>
  <c r="AT134" i="1"/>
  <c r="AU134" i="1" s="1"/>
  <c r="AT329" i="1"/>
  <c r="AU329" i="1" s="1"/>
  <c r="CP201" i="1"/>
  <c r="AT201" i="1"/>
  <c r="AU201" i="1" s="1"/>
  <c r="CP373" i="1"/>
  <c r="AT373" i="1"/>
  <c r="AU373" i="1" s="1"/>
  <c r="AT322" i="1"/>
  <c r="AU322" i="1" s="1"/>
  <c r="CP322" i="1"/>
  <c r="CP291" i="1"/>
  <c r="AT291" i="1"/>
  <c r="AU291" i="1" s="1"/>
  <c r="AT195" i="1"/>
  <c r="AU195" i="1" s="1"/>
  <c r="CP195" i="1"/>
  <c r="AT248" i="1"/>
  <c r="AU248" i="1" s="1"/>
  <c r="CP248" i="1"/>
  <c r="AT168" i="1"/>
  <c r="AU168" i="1" s="1"/>
  <c r="CP168" i="1"/>
  <c r="AT72" i="1"/>
  <c r="AU72" i="1" s="1"/>
  <c r="CP582" i="1"/>
  <c r="AT582" i="1"/>
  <c r="AU582" i="1" s="1"/>
  <c r="AT943" i="1"/>
  <c r="AU943" i="1" s="1"/>
  <c r="CP943" i="1"/>
  <c r="CP990" i="1"/>
  <c r="AT990" i="1"/>
  <c r="AU990" i="1" s="1"/>
  <c r="CP712" i="1"/>
  <c r="AT712" i="1"/>
  <c r="AU712" i="1" s="1"/>
  <c r="AT520" i="1"/>
  <c r="AU520" i="1" s="1"/>
  <c r="CP520" i="1"/>
  <c r="AT596" i="1"/>
  <c r="AU596" i="1" s="1"/>
  <c r="CP596" i="1"/>
  <c r="AT601" i="1"/>
  <c r="AU601" i="1" s="1"/>
  <c r="CP543" i="1"/>
  <c r="AT543" i="1"/>
  <c r="AU543" i="1" s="1"/>
  <c r="CP445" i="1"/>
  <c r="AT445" i="1"/>
  <c r="AU445" i="1" s="1"/>
  <c r="AT114" i="1"/>
  <c r="AU114" i="1" s="1"/>
  <c r="AT91" i="1"/>
  <c r="AU91" i="1" s="1"/>
  <c r="CP208" i="1"/>
  <c r="AT208" i="1"/>
  <c r="AU208" i="1" s="1"/>
  <c r="AT28" i="1"/>
  <c r="AU28" i="1" s="1"/>
  <c r="CP28" i="1"/>
  <c r="AT1013" i="1"/>
  <c r="AU1013" i="1" s="1"/>
  <c r="CP1001" i="1"/>
  <c r="AT1001" i="1"/>
  <c r="AU1001" i="1" s="1"/>
  <c r="AT642" i="1"/>
  <c r="AU642" i="1" s="1"/>
  <c r="CP642" i="1"/>
  <c r="AT724" i="1"/>
  <c r="AU724" i="1" s="1"/>
  <c r="CP724" i="1"/>
  <c r="AT451" i="1"/>
  <c r="AU451" i="1" s="1"/>
  <c r="CP451" i="1"/>
  <c r="CP278" i="1"/>
  <c r="AT278" i="1"/>
  <c r="AU278" i="1" s="1"/>
  <c r="CP539" i="1"/>
  <c r="AT539" i="1"/>
  <c r="AU539" i="1" s="1"/>
  <c r="CP26" i="1"/>
  <c r="AT26" i="1"/>
  <c r="AU26" i="1" s="1"/>
  <c r="CP425" i="1"/>
  <c r="AT425" i="1"/>
  <c r="AU425" i="1" s="1"/>
  <c r="AT338" i="1"/>
  <c r="AU338" i="1" s="1"/>
  <c r="CP338" i="1"/>
  <c r="AT890" i="1"/>
  <c r="AU890" i="1" s="1"/>
  <c r="CP890" i="1"/>
  <c r="AT701" i="1"/>
  <c r="AU701" i="1" s="1"/>
  <c r="CP701" i="1"/>
  <c r="AT388" i="1"/>
  <c r="AU388" i="1" s="1"/>
  <c r="CP388" i="1"/>
  <c r="CP263" i="1"/>
  <c r="AT263" i="1"/>
  <c r="AU263" i="1" s="1"/>
  <c r="AT473" i="1"/>
  <c r="AU473" i="1" s="1"/>
  <c r="CP473" i="1"/>
  <c r="AT864" i="1"/>
  <c r="AU864" i="1" s="1"/>
  <c r="CP864" i="1"/>
  <c r="AT419" i="1"/>
  <c r="AU419" i="1" s="1"/>
  <c r="CP419" i="1"/>
  <c r="CP315" i="1"/>
  <c r="AT315" i="1"/>
  <c r="AU315" i="1" s="1"/>
  <c r="CP744" i="1"/>
  <c r="AT744" i="1"/>
  <c r="AU744" i="1" s="1"/>
  <c r="AT1004" i="1"/>
  <c r="AU1004" i="1" s="1"/>
  <c r="AT533" i="1"/>
  <c r="AU533" i="1" s="1"/>
  <c r="CP151" i="1"/>
  <c r="AT151" i="1"/>
  <c r="AU151" i="1" s="1"/>
  <c r="CP108" i="1"/>
  <c r="AT108" i="1"/>
  <c r="AU108" i="1" s="1"/>
  <c r="AT808" i="1"/>
  <c r="AU808" i="1" s="1"/>
  <c r="CP313" i="1"/>
  <c r="AT313" i="1"/>
  <c r="AU313" i="1" s="1"/>
  <c r="AT478" i="1"/>
  <c r="AU478" i="1" s="1"/>
  <c r="CP478" i="1"/>
  <c r="CP1016" i="1"/>
  <c r="AT1016" i="1"/>
  <c r="AU1016" i="1" s="1"/>
  <c r="AT568" i="1"/>
  <c r="AU568" i="1" s="1"/>
  <c r="CP568" i="1"/>
  <c r="AT580" i="1"/>
  <c r="AU580" i="1" s="1"/>
  <c r="CP580" i="1"/>
  <c r="AT497" i="1"/>
  <c r="AU497" i="1" s="1"/>
  <c r="CP497" i="1"/>
  <c r="CP130" i="1"/>
  <c r="AT130" i="1"/>
  <c r="AU130" i="1" s="1"/>
  <c r="CP120" i="1"/>
  <c r="AT120" i="1"/>
  <c r="AU120" i="1" s="1"/>
  <c r="AT607" i="1"/>
  <c r="AU607" i="1" s="1"/>
  <c r="CP607" i="1"/>
  <c r="CP203" i="1"/>
  <c r="AT203" i="1"/>
  <c r="AU203" i="1" s="1"/>
  <c r="AT663" i="1"/>
  <c r="AU663" i="1" s="1"/>
  <c r="CP663" i="1"/>
  <c r="CP865" i="1"/>
  <c r="AT865" i="1"/>
  <c r="AU865" i="1" s="1"/>
  <c r="AT746" i="1"/>
  <c r="AU746" i="1" s="1"/>
  <c r="CP746" i="1"/>
  <c r="AT603" i="1"/>
  <c r="AU603" i="1" s="1"/>
  <c r="CP603" i="1"/>
  <c r="CP386" i="1"/>
  <c r="AT386" i="1"/>
  <c r="AU386" i="1" s="1"/>
  <c r="CP981" i="1"/>
  <c r="AT981" i="1"/>
  <c r="AU981" i="1" s="1"/>
  <c r="AT755" i="1"/>
  <c r="AU755" i="1" s="1"/>
  <c r="CP755" i="1"/>
  <c r="AT962" i="1"/>
  <c r="AU962" i="1" s="1"/>
  <c r="AT860" i="1"/>
  <c r="AU860" i="1" s="1"/>
  <c r="CP860" i="1"/>
  <c r="AT802" i="1"/>
  <c r="AU802" i="1" s="1"/>
  <c r="CP802" i="1"/>
  <c r="CP557" i="1"/>
  <c r="AT557" i="1"/>
  <c r="AU557" i="1" s="1"/>
  <c r="CP427" i="1"/>
  <c r="AT427" i="1"/>
  <c r="AU427" i="1" s="1"/>
  <c r="CP111" i="1"/>
  <c r="AT111" i="1"/>
  <c r="AU111" i="1" s="1"/>
  <c r="CP703" i="1"/>
  <c r="AT703" i="1"/>
  <c r="AU703" i="1" s="1"/>
  <c r="AT945" i="1"/>
  <c r="AU945" i="1" s="1"/>
  <c r="AT786" i="1"/>
  <c r="AU786" i="1" s="1"/>
  <c r="CP786" i="1"/>
  <c r="AT363" i="1"/>
  <c r="AU363" i="1" s="1"/>
  <c r="AT319" i="1"/>
  <c r="AU319" i="1" s="1"/>
  <c r="CP319" i="1"/>
  <c r="AT417" i="1"/>
  <c r="AU417" i="1" s="1"/>
  <c r="CP417" i="1"/>
  <c r="CP633" i="1"/>
  <c r="AT633" i="1"/>
  <c r="AU633" i="1" s="1"/>
  <c r="AT820" i="1"/>
  <c r="AU820" i="1" s="1"/>
  <c r="CP820" i="1"/>
  <c r="CP731" i="1"/>
  <c r="AT731" i="1"/>
  <c r="AU731" i="1" s="1"/>
  <c r="AT469" i="1"/>
  <c r="AU469" i="1" s="1"/>
  <c r="CP626" i="1"/>
  <c r="AT626" i="1"/>
  <c r="AU626" i="1" s="1"/>
  <c r="CP641" i="1"/>
  <c r="AT641" i="1"/>
  <c r="AU641" i="1" s="1"/>
  <c r="CP265" i="1"/>
  <c r="AT265" i="1"/>
  <c r="AU265" i="1" s="1"/>
  <c r="CP232" i="1"/>
  <c r="AT232" i="1"/>
  <c r="AU232" i="1" s="1"/>
  <c r="AT566" i="1"/>
  <c r="AU566" i="1" s="1"/>
  <c r="CP566" i="1"/>
  <c r="CP272" i="1"/>
  <c r="AT272" i="1"/>
  <c r="AU272" i="1" s="1"/>
  <c r="CP667" i="1"/>
  <c r="AT667" i="1"/>
  <c r="AU667" i="1" s="1"/>
  <c r="AT908" i="1"/>
  <c r="AU908" i="1" s="1"/>
  <c r="CP908" i="1"/>
  <c r="AT621" i="1"/>
  <c r="AU621" i="1" s="1"/>
  <c r="AT223" i="1"/>
  <c r="AU223" i="1" s="1"/>
  <c r="CP223" i="1"/>
  <c r="AT538" i="1"/>
  <c r="AU538" i="1" s="1"/>
  <c r="CP538" i="1"/>
  <c r="CP217" i="1"/>
  <c r="AT217" i="1"/>
  <c r="AU217" i="1" s="1"/>
  <c r="AT859" i="1"/>
  <c r="AU859" i="1" s="1"/>
  <c r="CP859" i="1"/>
  <c r="CP414" i="1"/>
  <c r="AT414" i="1"/>
  <c r="AU414" i="1" s="1"/>
  <c r="AT268" i="1"/>
  <c r="AU268" i="1" s="1"/>
  <c r="CP268" i="1"/>
  <c r="AT948" i="1"/>
  <c r="AU948" i="1" s="1"/>
  <c r="CP948" i="1"/>
  <c r="AT979" i="1"/>
  <c r="AU979" i="1" s="1"/>
  <c r="CP1014" i="1"/>
  <c r="AT1014" i="1"/>
  <c r="AU1014" i="1" s="1"/>
  <c r="AT504" i="1"/>
  <c r="AU504" i="1" s="1"/>
  <c r="CP504" i="1"/>
  <c r="AT221" i="1"/>
  <c r="AU221" i="1" s="1"/>
  <c r="CP221" i="1"/>
  <c r="AT567" i="1"/>
  <c r="AU567" i="1" s="1"/>
  <c r="CP567" i="1"/>
  <c r="CP216" i="1"/>
  <c r="AT216" i="1"/>
  <c r="AU216" i="1" s="1"/>
  <c r="AT995" i="1"/>
  <c r="AU995" i="1" s="1"/>
  <c r="CP995" i="1"/>
  <c r="AT664" i="1"/>
  <c r="AU664" i="1" s="1"/>
  <c r="CP664" i="1"/>
  <c r="CP407" i="1"/>
  <c r="AT407" i="1"/>
  <c r="AU407" i="1" s="1"/>
  <c r="AT320" i="1"/>
  <c r="AU320" i="1" s="1"/>
  <c r="CP320" i="1"/>
  <c r="CP676" i="1"/>
  <c r="AT676" i="1"/>
  <c r="AU676" i="1" s="1"/>
  <c r="AT629" i="1"/>
  <c r="AU629" i="1" s="1"/>
  <c r="AT1021" i="1"/>
  <c r="AU1021" i="1" s="1"/>
  <c r="CP1021" i="1"/>
  <c r="CP282" i="1"/>
  <c r="AT282" i="1"/>
  <c r="AU282" i="1" s="1"/>
  <c r="AT503" i="1"/>
  <c r="AU503" i="1" s="1"/>
  <c r="CP503" i="1"/>
  <c r="CP855" i="1"/>
  <c r="AT855" i="1"/>
  <c r="AU855" i="1" s="1"/>
  <c r="AT311" i="1"/>
  <c r="AU311" i="1" s="1"/>
  <c r="CP311" i="1"/>
  <c r="AT931" i="1"/>
  <c r="AU931" i="1" s="1"/>
  <c r="AT389" i="1"/>
  <c r="AU389" i="1" s="1"/>
  <c r="CP389" i="1"/>
  <c r="AT184" i="1"/>
  <c r="AU184" i="1" s="1"/>
  <c r="CP184" i="1"/>
  <c r="AT267" i="1"/>
  <c r="AU267" i="1" s="1"/>
  <c r="CP267" i="1"/>
  <c r="AT907" i="1"/>
  <c r="AU907" i="1" s="1"/>
  <c r="CP907" i="1"/>
  <c r="AT482" i="1"/>
  <c r="AU482" i="1" s="1"/>
  <c r="CP482" i="1"/>
  <c r="AT738" i="1"/>
  <c r="AU738" i="1" s="1"/>
  <c r="CP738" i="1"/>
  <c r="AT821" i="1"/>
  <c r="AU821" i="1" s="1"/>
  <c r="CP821" i="1"/>
  <c r="AT256" i="1"/>
  <c r="AU256" i="1" s="1"/>
  <c r="CP256" i="1"/>
  <c r="CP675" i="1"/>
  <c r="AT675" i="1"/>
  <c r="AU675" i="1" s="1"/>
  <c r="CP489" i="1"/>
  <c r="AT489" i="1"/>
  <c r="AU489" i="1" s="1"/>
  <c r="CP501" i="1"/>
  <c r="AT501" i="1"/>
  <c r="AU501" i="1" s="1"/>
  <c r="CP358" i="1"/>
  <c r="AT358" i="1"/>
  <c r="AU358" i="1" s="1"/>
  <c r="AT58" i="1"/>
  <c r="AU58" i="1" s="1"/>
  <c r="AT1023" i="1"/>
  <c r="AU1023" i="1" s="1"/>
  <c r="CP1023" i="1"/>
  <c r="AT725" i="1"/>
  <c r="AU725" i="1" s="1"/>
  <c r="CP725" i="1"/>
  <c r="CP649" i="1"/>
  <c r="AT649" i="1"/>
  <c r="AU649" i="1" s="1"/>
  <c r="CP792" i="1"/>
  <c r="AT792" i="1"/>
  <c r="AU792" i="1" s="1"/>
  <c r="AT171" i="1"/>
  <c r="AU171" i="1" s="1"/>
  <c r="CP171" i="1"/>
  <c r="AT833" i="1"/>
  <c r="AU833" i="1" s="1"/>
  <c r="CP833" i="1"/>
  <c r="AT173" i="1"/>
  <c r="AU173" i="1" s="1"/>
  <c r="CP173" i="1"/>
  <c r="CP730" i="1"/>
  <c r="AT730" i="1"/>
  <c r="AU730" i="1" s="1"/>
  <c r="CP485" i="1"/>
  <c r="AT485" i="1"/>
  <c r="AU485" i="1" s="1"/>
  <c r="AT347" i="1"/>
  <c r="AU347" i="1" s="1"/>
  <c r="CP347" i="1"/>
  <c r="AT332" i="1"/>
  <c r="AU332" i="1" s="1"/>
  <c r="CP332" i="1"/>
  <c r="CP279" i="1"/>
  <c r="AT279" i="1"/>
  <c r="AU279" i="1" s="1"/>
  <c r="AT215" i="1"/>
  <c r="AU215" i="1" s="1"/>
  <c r="CP167" i="1"/>
  <c r="AT167" i="1"/>
  <c r="AU167" i="1" s="1"/>
  <c r="CP220" i="1"/>
  <c r="AT220" i="1"/>
  <c r="AU220" i="1" s="1"/>
  <c r="CP906" i="1"/>
  <c r="AT906" i="1"/>
  <c r="AU906" i="1" s="1"/>
  <c r="CP757" i="1"/>
  <c r="AT757" i="1"/>
  <c r="AU757" i="1" s="1"/>
  <c r="AT920" i="1"/>
  <c r="AU920" i="1" s="1"/>
  <c r="CP920" i="1"/>
  <c r="AT696" i="1"/>
  <c r="AU696" i="1" s="1"/>
  <c r="CP696" i="1"/>
  <c r="AT1020" i="1"/>
  <c r="AU1020" i="1" s="1"/>
  <c r="CP1020" i="1"/>
  <c r="CP778" i="1"/>
  <c r="AT778" i="1"/>
  <c r="AU778" i="1" s="1"/>
  <c r="AT571" i="1"/>
  <c r="AU571" i="1" s="1"/>
  <c r="CP145" i="1"/>
  <c r="AT145" i="1"/>
  <c r="AU145" i="1" s="1"/>
  <c r="AT377" i="1"/>
  <c r="AU377" i="1" s="1"/>
  <c r="CP377" i="1"/>
  <c r="AT431" i="1"/>
  <c r="AU431" i="1" s="1"/>
  <c r="CP431" i="1"/>
  <c r="CP909" i="1"/>
  <c r="AT909" i="1"/>
  <c r="AU909" i="1" s="1"/>
  <c r="CP1011" i="1"/>
  <c r="AT1011" i="1"/>
  <c r="AU1011" i="1" s="1"/>
  <c r="AT707" i="1"/>
  <c r="AU707" i="1" s="1"/>
  <c r="CP707" i="1"/>
  <c r="AT952" i="1"/>
  <c r="AU952" i="1" s="1"/>
  <c r="CP952" i="1"/>
  <c r="AT891" i="1"/>
  <c r="AU891" i="1" s="1"/>
  <c r="CP891" i="1"/>
  <c r="CP634" i="1"/>
  <c r="AT634" i="1"/>
  <c r="AU634" i="1" s="1"/>
  <c r="AT133" i="1"/>
  <c r="AU133" i="1" s="1"/>
  <c r="CP133" i="1"/>
  <c r="AT966" i="1"/>
  <c r="AU966" i="1" s="1"/>
  <c r="CP966" i="1"/>
  <c r="CP761" i="1"/>
  <c r="AT761" i="1"/>
  <c r="AU761" i="1" s="1"/>
  <c r="AT165" i="1"/>
  <c r="AU165" i="1" s="1"/>
  <c r="AT784" i="1"/>
  <c r="AU784" i="1" s="1"/>
  <c r="CP784" i="1"/>
  <c r="CP704" i="1"/>
  <c r="AT704" i="1"/>
  <c r="AU704" i="1" s="1"/>
  <c r="AT472" i="1"/>
  <c r="AU472" i="1" s="1"/>
  <c r="CP472" i="1"/>
  <c r="AT710" i="1"/>
  <c r="AU710" i="1" s="1"/>
  <c r="CP710" i="1"/>
  <c r="AT516" i="1"/>
  <c r="AU516" i="1" s="1"/>
  <c r="CP516" i="1"/>
  <c r="AT465" i="1"/>
  <c r="AU465" i="1" s="1"/>
  <c r="CP465" i="1"/>
  <c r="AT487" i="1"/>
  <c r="AU487" i="1" s="1"/>
  <c r="CP487" i="1"/>
  <c r="AT78" i="1"/>
  <c r="AU78" i="1" s="1"/>
  <c r="CP233" i="1"/>
  <c r="AT233" i="1"/>
  <c r="AU233" i="1" s="1"/>
  <c r="CP162" i="1"/>
  <c r="AT162" i="1"/>
  <c r="AU162" i="1" s="1"/>
  <c r="CP296" i="1"/>
  <c r="AT296" i="1"/>
  <c r="AU296" i="1" s="1"/>
  <c r="AT152" i="1"/>
  <c r="AU152" i="1" s="1"/>
  <c r="CP152" i="1"/>
  <c r="AT88" i="1"/>
  <c r="AU88" i="1" s="1"/>
  <c r="AT558" i="1"/>
  <c r="AU558" i="1" s="1"/>
  <c r="AT976" i="1"/>
  <c r="AU976" i="1" s="1"/>
  <c r="AT789" i="1"/>
  <c r="AU789" i="1" s="1"/>
  <c r="CP789" i="1"/>
  <c r="CP873" i="1"/>
  <c r="AT873" i="1"/>
  <c r="AU873" i="1" s="1"/>
  <c r="CP840" i="1"/>
  <c r="AT840" i="1"/>
  <c r="AU840" i="1" s="1"/>
  <c r="CP862" i="1"/>
  <c r="AT862" i="1"/>
  <c r="AU862" i="1" s="1"/>
  <c r="AT294" i="1"/>
  <c r="AU294" i="1" s="1"/>
  <c r="CP294" i="1"/>
  <c r="AT479" i="1"/>
  <c r="AU479" i="1" s="1"/>
  <c r="CP479" i="1"/>
  <c r="CP381" i="1"/>
  <c r="AT381" i="1"/>
  <c r="AU381" i="1" s="1"/>
  <c r="CP82" i="1"/>
  <c r="AT82" i="1"/>
  <c r="AU82" i="1" s="1"/>
  <c r="CP144" i="1"/>
  <c r="AT144" i="1"/>
  <c r="AU144" i="1" s="1"/>
  <c r="CP957" i="1"/>
  <c r="AT957" i="1"/>
  <c r="AU957" i="1" s="1"/>
  <c r="AT851" i="1"/>
  <c r="AU851" i="1" s="1"/>
  <c r="CP851" i="1"/>
  <c r="AT526" i="1"/>
  <c r="AU526" i="1" s="1"/>
  <c r="CP526" i="1"/>
  <c r="AT813" i="1"/>
  <c r="AU813" i="1" s="1"/>
  <c r="CP813" i="1"/>
  <c r="CP737" i="1"/>
  <c r="AT737" i="1"/>
  <c r="AU737" i="1" s="1"/>
  <c r="CP852" i="1"/>
  <c r="AT852" i="1"/>
  <c r="AU852" i="1" s="1"/>
  <c r="CP698" i="1"/>
  <c r="AT698" i="1"/>
  <c r="AU698" i="1" s="1"/>
  <c r="AT350" i="1"/>
  <c r="AU350" i="1" s="1"/>
  <c r="CP350" i="1"/>
  <c r="CP517" i="1"/>
  <c r="AT517" i="1"/>
  <c r="AU517" i="1" s="1"/>
  <c r="AT86" i="1"/>
  <c r="AU86" i="1" s="1"/>
  <c r="CP86" i="1"/>
  <c r="AT440" i="1"/>
  <c r="AU440" i="1" s="1"/>
  <c r="CP440" i="1"/>
  <c r="AT914" i="1"/>
  <c r="AU914" i="1" s="1"/>
  <c r="CP914" i="1"/>
  <c r="AT638" i="1"/>
  <c r="AU638" i="1" s="1"/>
  <c r="CP687" i="1"/>
  <c r="AT687" i="1"/>
  <c r="AU687" i="1" s="1"/>
  <c r="CP402" i="1"/>
  <c r="AT402" i="1"/>
  <c r="AU402" i="1" s="1"/>
  <c r="CP598" i="1"/>
  <c r="AT598" i="1"/>
  <c r="AU598" i="1" s="1"/>
  <c r="AT181" i="1"/>
  <c r="AU181" i="1" s="1"/>
  <c r="CP181" i="1"/>
  <c r="AT964" i="1"/>
  <c r="AU964" i="1" s="1"/>
  <c r="CP964" i="1"/>
  <c r="CP881" i="1"/>
  <c r="AT881" i="1"/>
  <c r="AU881" i="1" s="1"/>
  <c r="AT921" i="1"/>
  <c r="AU921" i="1" s="1"/>
  <c r="CP921" i="1"/>
  <c r="AT817" i="1"/>
  <c r="AU817" i="1" s="1"/>
  <c r="CP817" i="1"/>
  <c r="CP689" i="1"/>
  <c r="AT689" i="1"/>
  <c r="AU689" i="1" s="1"/>
  <c r="AT924" i="1"/>
  <c r="AU924" i="1" s="1"/>
  <c r="CP924" i="1"/>
  <c r="AT732" i="1"/>
  <c r="AU732" i="1" s="1"/>
  <c r="CP732" i="1"/>
  <c r="CP560" i="1"/>
  <c r="AT560" i="1"/>
  <c r="AU560" i="1" s="1"/>
  <c r="CP834" i="1"/>
  <c r="AT834" i="1"/>
  <c r="AU834" i="1" s="1"/>
  <c r="CP770" i="1"/>
  <c r="AT770" i="1"/>
  <c r="AU770" i="1" s="1"/>
  <c r="AT540" i="1"/>
  <c r="AU540" i="1" s="1"/>
  <c r="CP450" i="1"/>
  <c r="AT450" i="1"/>
  <c r="AU450" i="1" s="1"/>
  <c r="CP509" i="1"/>
  <c r="AT509" i="1"/>
  <c r="AU509" i="1" s="1"/>
  <c r="CP351" i="1"/>
  <c r="AT351" i="1"/>
  <c r="AU351" i="1" s="1"/>
  <c r="CP182" i="1"/>
  <c r="AT182" i="1"/>
  <c r="AU182" i="1" s="1"/>
  <c r="CP579" i="1"/>
  <c r="AT579" i="1"/>
  <c r="AU579" i="1" s="1"/>
  <c r="AT254" i="1"/>
  <c r="AU254" i="1" s="1"/>
  <c r="CP254" i="1"/>
  <c r="AT401" i="1"/>
  <c r="AU401" i="1" s="1"/>
  <c r="CP401" i="1"/>
  <c r="AT303" i="1"/>
  <c r="AU303" i="1" s="1"/>
  <c r="CP303" i="1"/>
  <c r="AT207" i="1"/>
  <c r="AU207" i="1" s="1"/>
  <c r="CP127" i="1"/>
  <c r="AT127" i="1"/>
  <c r="AU127" i="1" s="1"/>
  <c r="AT260" i="1"/>
  <c r="AU260" i="1" s="1"/>
  <c r="CP260" i="1"/>
  <c r="CP116" i="1"/>
  <c r="AT116" i="1"/>
  <c r="AU116" i="1" s="1"/>
  <c r="CP751" i="1"/>
  <c r="AT751" i="1"/>
  <c r="AU751" i="1" s="1"/>
  <c r="AT486" i="1"/>
  <c r="AU486" i="1" s="1"/>
  <c r="CP486" i="1"/>
  <c r="AT1012" i="1"/>
  <c r="AU1012" i="1" s="1"/>
  <c r="CP861" i="1"/>
  <c r="AT861" i="1"/>
  <c r="AU861" i="1" s="1"/>
  <c r="CP978" i="1"/>
  <c r="AT978" i="1"/>
  <c r="AU978" i="1" s="1"/>
  <c r="CP657" i="1"/>
  <c r="AT657" i="1"/>
  <c r="AU657" i="1" s="1"/>
  <c r="AT101" i="1"/>
  <c r="AU101" i="1" s="1"/>
  <c r="AT796" i="1"/>
  <c r="AU796" i="1" s="1"/>
  <c r="CP796" i="1"/>
  <c r="AT684" i="1"/>
  <c r="AU684" i="1" s="1"/>
  <c r="CP684" i="1"/>
  <c r="AT109" i="1"/>
  <c r="AU109" i="1" s="1"/>
  <c r="CP109" i="1"/>
  <c r="CP604" i="1"/>
  <c r="AT604" i="1"/>
  <c r="AU604" i="1" s="1"/>
  <c r="CP589" i="1"/>
  <c r="AT589" i="1"/>
  <c r="AU589" i="1" s="1"/>
  <c r="AT515" i="1"/>
  <c r="AU515" i="1" s="1"/>
  <c r="CP515" i="1"/>
  <c r="CP483" i="1"/>
  <c r="AT483" i="1"/>
  <c r="AU483" i="1" s="1"/>
  <c r="CP395" i="1"/>
  <c r="AT395" i="1"/>
  <c r="AU395" i="1" s="1"/>
  <c r="CP225" i="1"/>
  <c r="AT225" i="1"/>
  <c r="AU225" i="1" s="1"/>
  <c r="CP129" i="1"/>
  <c r="AT129" i="1"/>
  <c r="AU129" i="1" s="1"/>
  <c r="AT90" i="1"/>
  <c r="AU90" i="1" s="1"/>
  <c r="AT287" i="1"/>
  <c r="AU287" i="1" s="1"/>
  <c r="CP287" i="1"/>
  <c r="CP255" i="1"/>
  <c r="AT255" i="1"/>
  <c r="AU255" i="1" s="1"/>
  <c r="AT68" i="1"/>
  <c r="AU68" i="1" s="1"/>
  <c r="CP477" i="1"/>
  <c r="AT477" i="1"/>
  <c r="AU477" i="1" s="1"/>
  <c r="AT154" i="1"/>
  <c r="AU154" i="1" s="1"/>
  <c r="CP154" i="1"/>
  <c r="CP79" i="1"/>
  <c r="AT79" i="1"/>
  <c r="AU79" i="1" s="1"/>
  <c r="AT463" i="1"/>
  <c r="AU463" i="1" s="1"/>
  <c r="AT534" i="1"/>
  <c r="AU534" i="1" s="1"/>
  <c r="CP534" i="1"/>
  <c r="AT932" i="1"/>
  <c r="AU932" i="1" s="1"/>
  <c r="CP932" i="1"/>
  <c r="CP666" i="1"/>
  <c r="AT666" i="1"/>
  <c r="AU666" i="1" s="1"/>
  <c r="AT295" i="1"/>
  <c r="AU295" i="1" s="1"/>
  <c r="CP295" i="1"/>
  <c r="AT252" i="1"/>
  <c r="AU252" i="1" s="1"/>
  <c r="CP252" i="1"/>
  <c r="AT743" i="1"/>
  <c r="AU743" i="1" s="1"/>
  <c r="CP743" i="1"/>
  <c r="AT899" i="1"/>
  <c r="AU899" i="1" s="1"/>
  <c r="CP899" i="1"/>
  <c r="AT495" i="1"/>
  <c r="AU495" i="1" s="1"/>
  <c r="CP495" i="1"/>
  <c r="AT240" i="1"/>
  <c r="AU240" i="1" s="1"/>
  <c r="CP240" i="1"/>
  <c r="AT901" i="1"/>
  <c r="AU901" i="1" s="1"/>
  <c r="CP901" i="1"/>
  <c r="AT578" i="1"/>
  <c r="AU578" i="1" s="1"/>
  <c r="CP578" i="1"/>
  <c r="AT756" i="1"/>
  <c r="AU756" i="1" s="1"/>
  <c r="CP756" i="1"/>
  <c r="CP597" i="1"/>
  <c r="AT597" i="1"/>
  <c r="AU597" i="1" s="1"/>
  <c r="AT863" i="1"/>
  <c r="AU863" i="1" s="1"/>
  <c r="CP863" i="1"/>
  <c r="AT935" i="1"/>
  <c r="AU935" i="1" s="1"/>
  <c r="AT709" i="1"/>
  <c r="AU709" i="1" s="1"/>
  <c r="CP709" i="1"/>
  <c r="AT857" i="1"/>
  <c r="AU857" i="1" s="1"/>
  <c r="AT768" i="1"/>
  <c r="AU768" i="1" s="1"/>
  <c r="CP768" i="1"/>
  <c r="CP374" i="1"/>
  <c r="AT374" i="1"/>
  <c r="AU374" i="1" s="1"/>
  <c r="AT423" i="1"/>
  <c r="AU423" i="1" s="1"/>
  <c r="CP423" i="1"/>
  <c r="CP471" i="1"/>
  <c r="AT471" i="1"/>
  <c r="AU471" i="1" s="1"/>
  <c r="AT424" i="1"/>
  <c r="AU424" i="1" s="1"/>
  <c r="CP424" i="1"/>
  <c r="CP437" i="1"/>
  <c r="AT437" i="1"/>
  <c r="AU437" i="1" s="1"/>
  <c r="AT194" i="1"/>
  <c r="AU194" i="1" s="1"/>
  <c r="CP194" i="1"/>
  <c r="AT227" i="1"/>
  <c r="AU227" i="1" s="1"/>
  <c r="CP227" i="1"/>
  <c r="AT99" i="1"/>
  <c r="AU99" i="1" s="1"/>
  <c r="AT965" i="1"/>
  <c r="AU965" i="1" s="1"/>
  <c r="CP965" i="1"/>
  <c r="AT867" i="1"/>
  <c r="AU867" i="1" s="1"/>
  <c r="CP867" i="1"/>
  <c r="AT1006" i="1"/>
  <c r="AU1006" i="1" s="1"/>
  <c r="AT713" i="1"/>
  <c r="AU713" i="1" s="1"/>
  <c r="CP713" i="1"/>
  <c r="AT157" i="1"/>
  <c r="AU157" i="1" s="1"/>
  <c r="CP160" i="1"/>
  <c r="AT160" i="1"/>
  <c r="AU160" i="1" s="1"/>
  <c r="AT492" i="1"/>
  <c r="AU492" i="1" s="1"/>
  <c r="CP492" i="1"/>
  <c r="AT574" i="1"/>
  <c r="AU574" i="1" s="1"/>
  <c r="CP574" i="1"/>
  <c r="AT470" i="1"/>
  <c r="AU470" i="1" s="1"/>
  <c r="CP470" i="1"/>
  <c r="CP902" i="1"/>
  <c r="AT902" i="1"/>
  <c r="AU902" i="1" s="1"/>
  <c r="AT721" i="1"/>
  <c r="AU721" i="1" s="1"/>
  <c r="CP721" i="1"/>
  <c r="AT844" i="1"/>
  <c r="AU844" i="1" s="1"/>
  <c r="CP844" i="1"/>
  <c r="AT668" i="1"/>
  <c r="AU668" i="1" s="1"/>
  <c r="CP668" i="1"/>
  <c r="CP476" i="1"/>
  <c r="AT476" i="1"/>
  <c r="AU476" i="1" s="1"/>
  <c r="AT525" i="1"/>
  <c r="AU525" i="1" s="1"/>
  <c r="CP525" i="1"/>
  <c r="CP383" i="1"/>
  <c r="AT383" i="1"/>
  <c r="AU383" i="1" s="1"/>
  <c r="AT372" i="1"/>
  <c r="AU372" i="1" s="1"/>
  <c r="CP372" i="1"/>
  <c r="CP161" i="1"/>
  <c r="AT161" i="1"/>
  <c r="AU161" i="1" s="1"/>
  <c r="CP250" i="1"/>
  <c r="AT250" i="1"/>
  <c r="AU250" i="1" s="1"/>
  <c r="AT148" i="1"/>
  <c r="AU148" i="1" s="1"/>
  <c r="CP148" i="1"/>
  <c r="AT606" i="1"/>
  <c r="AU606" i="1" s="1"/>
  <c r="CP606" i="1"/>
  <c r="CP809" i="1"/>
  <c r="AT809" i="1"/>
  <c r="AU809" i="1" s="1"/>
  <c r="AT702" i="1"/>
  <c r="AU702" i="1" s="1"/>
  <c r="CP702" i="1"/>
  <c r="CP454" i="1"/>
  <c r="AT454" i="1"/>
  <c r="AU454" i="1" s="1"/>
  <c r="CP575" i="1"/>
  <c r="AT575" i="1"/>
  <c r="AU575" i="1" s="1"/>
  <c r="CP42" i="1"/>
  <c r="AT42" i="1"/>
  <c r="AU42" i="1" s="1"/>
  <c r="CP349" i="1"/>
  <c r="AT349" i="1"/>
  <c r="AU349" i="1" s="1"/>
  <c r="AT107" i="1"/>
  <c r="AU107" i="1" s="1"/>
  <c r="CP192" i="1"/>
  <c r="AT192" i="1"/>
  <c r="AU192" i="1" s="1"/>
  <c r="AT781" i="1"/>
  <c r="AU781" i="1" s="1"/>
  <c r="CP781" i="1"/>
  <c r="CP708" i="1"/>
  <c r="AT708" i="1"/>
  <c r="AU708" i="1" s="1"/>
  <c r="CP588" i="1"/>
  <c r="AT588" i="1"/>
  <c r="AU588" i="1" s="1"/>
  <c r="AT581" i="1"/>
  <c r="AU581" i="1" s="1"/>
  <c r="CP581" i="1"/>
  <c r="CP209" i="1"/>
  <c r="AT209" i="1"/>
  <c r="AU209" i="1" s="1"/>
  <c r="AT327" i="1"/>
  <c r="AU327" i="1" s="1"/>
  <c r="CP327" i="1"/>
  <c r="CP204" i="1"/>
  <c r="AT204" i="1"/>
  <c r="AU204" i="1" s="1"/>
  <c r="CP763" i="1"/>
  <c r="AT763" i="1"/>
  <c r="AU763" i="1" s="1"/>
  <c r="CP466" i="1"/>
  <c r="AT466" i="1"/>
  <c r="AU466" i="1" s="1"/>
  <c r="AT110" i="1"/>
  <c r="AU110" i="1" s="1"/>
  <c r="CP110" i="1"/>
  <c r="AT155" i="1"/>
  <c r="AU155" i="1" s="1"/>
  <c r="CP155" i="1"/>
  <c r="CP987" i="1"/>
  <c r="AT987" i="1"/>
  <c r="AU987" i="1" s="1"/>
  <c r="CP673" i="1"/>
  <c r="AT673" i="1"/>
  <c r="AU673" i="1" s="1"/>
  <c r="AT692" i="1"/>
  <c r="AU692" i="1" s="1"/>
  <c r="CP692" i="1"/>
  <c r="CP682" i="1"/>
  <c r="AT682" i="1"/>
  <c r="AU682" i="1" s="1"/>
  <c r="AT367" i="1"/>
  <c r="AU367" i="1" s="1"/>
  <c r="AT997" i="1"/>
  <c r="AU997" i="1" s="1"/>
  <c r="CP997" i="1"/>
  <c r="AT898" i="1"/>
  <c r="AU898" i="1" s="1"/>
  <c r="CP898" i="1"/>
  <c r="CP85" i="1"/>
  <c r="AT85" i="1"/>
  <c r="AU85" i="1" s="1"/>
  <c r="CP879" i="1"/>
  <c r="AT879" i="1"/>
  <c r="AU879" i="1" s="1"/>
  <c r="CP982" i="1"/>
  <c r="AT982" i="1"/>
  <c r="AU982" i="1" s="1"/>
  <c r="CP886" i="1"/>
  <c r="AT886" i="1"/>
  <c r="AU886" i="1" s="1"/>
  <c r="AT880" i="1"/>
  <c r="AU880" i="1" s="1"/>
  <c r="CP880" i="1"/>
  <c r="AT632" i="1"/>
  <c r="AU632" i="1" s="1"/>
  <c r="CP632" i="1"/>
  <c r="AT269" i="1"/>
  <c r="AU269" i="1" s="1"/>
  <c r="AT644" i="1"/>
  <c r="AU644" i="1" s="1"/>
  <c r="AT484" i="1"/>
  <c r="AU484" i="1" s="1"/>
  <c r="CP484" i="1"/>
  <c r="CP609" i="1"/>
  <c r="AT609" i="1"/>
  <c r="AU609" i="1" s="1"/>
  <c r="AT513" i="1"/>
  <c r="AU513" i="1" s="1"/>
  <c r="CP513" i="1"/>
  <c r="CP326" i="1"/>
  <c r="AT326" i="1"/>
  <c r="AU326" i="1" s="1"/>
  <c r="AT647" i="1"/>
  <c r="AU647" i="1" s="1"/>
  <c r="CP647" i="1"/>
  <c r="CP341" i="1"/>
  <c r="AT341" i="1"/>
  <c r="AU341" i="1" s="1"/>
  <c r="CP62" i="1"/>
  <c r="AT62" i="1"/>
  <c r="AU62" i="1" s="1"/>
  <c r="CP211" i="1"/>
  <c r="AT211" i="1"/>
  <c r="AU211" i="1" s="1"/>
  <c r="AT83" i="1"/>
  <c r="AU83" i="1" s="1"/>
  <c r="AT200" i="1"/>
  <c r="AU200" i="1" s="1"/>
  <c r="CP200" i="1"/>
  <c r="AT245" i="1"/>
  <c r="AU245" i="1" s="1"/>
  <c r="CP245" i="1"/>
  <c r="AT117" i="1"/>
  <c r="AU117" i="1" s="1"/>
  <c r="CP117" i="1"/>
  <c r="AT803" i="1"/>
  <c r="AU803" i="1" s="1"/>
  <c r="CP803" i="1"/>
  <c r="CP937" i="1"/>
  <c r="AT937" i="1"/>
  <c r="AU937" i="1" s="1"/>
  <c r="AT824" i="1"/>
  <c r="AU824" i="1" s="1"/>
  <c r="CP824" i="1"/>
  <c r="CP406" i="1"/>
  <c r="AT406" i="1"/>
  <c r="AU406" i="1" s="1"/>
  <c r="AT734" i="1"/>
  <c r="AU734" i="1" s="1"/>
  <c r="CP734" i="1"/>
  <c r="CP230" i="1"/>
  <c r="AT230" i="1"/>
  <c r="AU230" i="1" s="1"/>
  <c r="CP174" i="1"/>
  <c r="AT174" i="1"/>
  <c r="AU174" i="1" s="1"/>
  <c r="CP139" i="1"/>
  <c r="AT139" i="1"/>
  <c r="AU139" i="1" s="1"/>
  <c r="AT949" i="1"/>
  <c r="AU949" i="1" s="1"/>
  <c r="CP949" i="1"/>
  <c r="AT717" i="1"/>
  <c r="AU717" i="1" s="1"/>
  <c r="CP717" i="1"/>
  <c r="AT229" i="1"/>
  <c r="AU229" i="1" s="1"/>
  <c r="CP229" i="1"/>
  <c r="AT836" i="1"/>
  <c r="AU836" i="1" s="1"/>
  <c r="CP836" i="1"/>
  <c r="CP826" i="1"/>
  <c r="AT826" i="1"/>
  <c r="AU826" i="1" s="1"/>
  <c r="AT620" i="1"/>
  <c r="AU620" i="1" s="1"/>
  <c r="AT619" i="1"/>
  <c r="AU619" i="1" s="1"/>
  <c r="CP619" i="1"/>
  <c r="CP361" i="1"/>
  <c r="AT361" i="1"/>
  <c r="AU361" i="1" s="1"/>
  <c r="AT930" i="1"/>
  <c r="AU930" i="1" s="1"/>
  <c r="CP733" i="1"/>
  <c r="AT733" i="1"/>
  <c r="AU733" i="1" s="1"/>
  <c r="AT592" i="1"/>
  <c r="AU592" i="1" s="1"/>
  <c r="CP722" i="1"/>
  <c r="AT722" i="1"/>
  <c r="AU722" i="1" s="1"/>
  <c r="AT572" i="1"/>
  <c r="AU572" i="1" s="1"/>
  <c r="CP257" i="1"/>
  <c r="AT257" i="1"/>
  <c r="AU257" i="1" s="1"/>
  <c r="AT132" i="1"/>
  <c r="AU132" i="1" s="1"/>
  <c r="CP132" i="1"/>
  <c r="AT214" i="1"/>
  <c r="AU214" i="1" s="1"/>
  <c r="CP214" i="1"/>
  <c r="CP426" i="1"/>
  <c r="AT426" i="1"/>
  <c r="AU426" i="1" s="1"/>
  <c r="AT983" i="1"/>
  <c r="AU983" i="1" s="1"/>
  <c r="AT1022" i="1"/>
  <c r="AU1022" i="1" s="1"/>
  <c r="CP1022" i="1"/>
  <c r="AT623" i="1"/>
  <c r="AU623" i="1" s="1"/>
  <c r="CP623" i="1"/>
  <c r="AT172" i="1"/>
  <c r="AU172" i="1" s="1"/>
  <c r="CP172" i="1"/>
  <c r="AT56" i="1"/>
  <c r="AU56" i="1" s="1"/>
  <c r="CP616" i="1"/>
  <c r="AT616" i="1"/>
  <c r="AU616" i="1" s="1"/>
  <c r="CP283" i="1"/>
  <c r="AT283" i="1"/>
  <c r="AU283" i="1" s="1"/>
  <c r="CP112" i="1"/>
  <c r="AT112" i="1"/>
  <c r="AU112" i="1" s="1"/>
  <c r="CP999" i="1"/>
  <c r="AT999" i="1"/>
  <c r="AU999" i="1" s="1"/>
  <c r="AT928" i="1"/>
  <c r="AU928" i="1" s="1"/>
  <c r="CP561" i="1"/>
  <c r="AT561" i="1"/>
  <c r="AU561" i="1" s="1"/>
  <c r="CP519" i="1"/>
  <c r="AT519" i="1"/>
  <c r="AU519" i="1" s="1"/>
  <c r="CP137" i="1"/>
  <c r="AT137" i="1"/>
  <c r="AU137" i="1" s="1"/>
  <c r="CP416" i="1"/>
  <c r="AT416" i="1"/>
  <c r="AU416" i="1" s="1"/>
  <c r="AT251" i="1"/>
  <c r="AU251" i="1" s="1"/>
  <c r="CP522" i="1"/>
  <c r="AT522" i="1"/>
  <c r="AU522" i="1" s="1"/>
  <c r="CP177" i="1"/>
  <c r="AT177" i="1"/>
  <c r="AU177" i="1" s="1"/>
  <c r="AT409" i="1"/>
  <c r="AU409" i="1" s="1"/>
  <c r="CP409" i="1"/>
  <c r="AT651" i="1"/>
  <c r="AU651" i="1" s="1"/>
  <c r="CP651" i="1"/>
  <c r="CP917" i="1"/>
  <c r="AT917" i="1"/>
  <c r="AU917" i="1" s="1"/>
  <c r="CP927" i="1"/>
  <c r="AT927" i="1"/>
  <c r="AU927" i="1" s="1"/>
  <c r="CP1003" i="1"/>
  <c r="AT1003" i="1"/>
  <c r="AU1003" i="1" s="1"/>
  <c r="AT759" i="1"/>
  <c r="AU759" i="1" s="1"/>
  <c r="CP759" i="1"/>
  <c r="CP590" i="1"/>
  <c r="AT590" i="1"/>
  <c r="AU590" i="1" s="1"/>
  <c r="AT669" i="1"/>
  <c r="AU669" i="1" s="1"/>
  <c r="CP669" i="1"/>
  <c r="CP1010" i="1"/>
  <c r="AT1010" i="1"/>
  <c r="AU1010" i="1" s="1"/>
  <c r="AT892" i="1"/>
  <c r="AU892" i="1" s="1"/>
  <c r="CP892" i="1"/>
  <c r="AT764" i="1"/>
  <c r="AU764" i="1" s="1"/>
  <c r="CP764" i="1"/>
  <c r="CP496" i="1"/>
  <c r="AT496" i="1"/>
  <c r="AU496" i="1" s="1"/>
  <c r="AT866" i="1"/>
  <c r="AU866" i="1" s="1"/>
  <c r="CP866" i="1"/>
  <c r="AT674" i="1"/>
  <c r="AU674" i="1" s="1"/>
  <c r="CP674" i="1"/>
  <c r="AT541" i="1"/>
  <c r="AU541" i="1" s="1"/>
  <c r="CP541" i="1"/>
  <c r="CP595" i="1"/>
  <c r="AT595" i="1"/>
  <c r="AU595" i="1" s="1"/>
  <c r="AT449" i="1"/>
  <c r="AU449" i="1" s="1"/>
  <c r="CP449" i="1"/>
  <c r="AT244" i="1"/>
  <c r="AU244" i="1" s="1"/>
  <c r="CP244" i="1"/>
  <c r="AT164" i="1"/>
  <c r="AU164" i="1" s="1"/>
  <c r="AT974" i="1"/>
  <c r="AU974" i="1" s="1"/>
  <c r="CP343" i="1"/>
  <c r="AT343" i="1"/>
  <c r="AU343" i="1" s="1"/>
  <c r="CP868" i="1"/>
  <c r="AT868" i="1"/>
  <c r="AU868" i="1" s="1"/>
  <c r="CP396" i="1"/>
  <c r="AT396" i="1"/>
  <c r="AU396" i="1" s="1"/>
  <c r="AT138" i="1"/>
  <c r="AU138" i="1" s="1"/>
  <c r="CP138" i="1"/>
  <c r="CP135" i="1"/>
  <c r="AT135" i="1"/>
  <c r="AU135" i="1" s="1"/>
  <c r="CP316" i="1"/>
  <c r="AT316" i="1"/>
  <c r="AU316" i="1" s="1"/>
  <c r="CP342" i="1"/>
  <c r="AT342" i="1"/>
  <c r="AU342" i="1" s="1"/>
  <c r="AT123" i="1"/>
  <c r="AU123" i="1" s="1"/>
  <c r="CP123" i="1"/>
  <c r="CP379" i="1"/>
  <c r="AT379" i="1"/>
  <c r="AU379" i="1" s="1"/>
  <c r="AT838" i="1"/>
  <c r="AU838" i="1" s="1"/>
  <c r="CP838" i="1"/>
  <c r="CP147" i="1"/>
  <c r="AT147" i="1"/>
  <c r="AU147" i="1" s="1"/>
  <c r="CP312" i="1"/>
  <c r="AT312" i="1"/>
  <c r="AU312" i="1" s="1"/>
  <c r="CP847" i="1"/>
  <c r="AT847" i="1"/>
  <c r="AU847" i="1" s="1"/>
  <c r="CP960" i="1"/>
  <c r="AT960" i="1"/>
  <c r="AU960" i="1" s="1"/>
  <c r="CP814" i="1"/>
  <c r="AT814" i="1"/>
  <c r="AU814" i="1" s="1"/>
  <c r="AT617" i="1"/>
  <c r="AU617" i="1" s="1"/>
  <c r="CP617" i="1"/>
  <c r="CP397" i="1"/>
  <c r="AT397" i="1"/>
  <c r="AU397" i="1" s="1"/>
  <c r="CP877" i="1"/>
  <c r="AT877" i="1"/>
  <c r="AU877" i="1" s="1"/>
  <c r="AT988" i="1"/>
  <c r="AU988" i="1" s="1"/>
  <c r="CP988" i="1"/>
  <c r="AT660" i="1"/>
  <c r="AU660" i="1" s="1"/>
  <c r="CP660" i="1"/>
  <c r="CP831" i="1"/>
  <c r="AT831" i="1"/>
  <c r="AU831" i="1" s="1"/>
  <c r="CP823" i="1"/>
  <c r="AT823" i="1"/>
  <c r="AU823" i="1" s="1"/>
  <c r="AT652" i="1"/>
  <c r="AU652" i="1" s="1"/>
  <c r="AT850" i="1"/>
  <c r="AU850" i="1" s="1"/>
  <c r="CP850" i="1"/>
  <c r="CP189" i="1"/>
  <c r="AT189" i="1"/>
  <c r="AU189" i="1" s="1"/>
  <c r="CP404" i="1"/>
  <c r="AT404" i="1"/>
  <c r="AU404" i="1" s="1"/>
  <c r="CP369" i="1"/>
  <c r="AT369" i="1"/>
  <c r="AU369" i="1" s="1"/>
  <c r="AT887" i="1"/>
  <c r="AU887" i="1" s="1"/>
  <c r="CP887" i="1"/>
  <c r="AT936" i="1"/>
  <c r="AU936" i="1" s="1"/>
  <c r="AT178" i="1"/>
  <c r="AU178" i="1" s="1"/>
  <c r="CP178" i="1"/>
  <c r="CP740" i="1"/>
  <c r="AT740" i="1"/>
  <c r="AU740" i="1" s="1"/>
  <c r="CP475" i="1"/>
  <c r="AT475" i="1"/>
  <c r="AU475" i="1" s="1"/>
  <c r="CP38" i="1"/>
  <c r="AT38" i="1"/>
  <c r="AU38" i="1" s="1"/>
  <c r="CP183" i="1"/>
  <c r="AT183" i="1"/>
  <c r="AU183" i="1" s="1"/>
  <c r="CP300" i="1"/>
  <c r="AT300" i="1"/>
  <c r="AU300" i="1" s="1"/>
  <c r="CP967" i="1"/>
  <c r="AT967" i="1"/>
  <c r="AU967" i="1" s="1"/>
  <c r="CP602" i="1"/>
  <c r="AT602" i="1"/>
  <c r="AU602" i="1" s="1"/>
  <c r="AT521" i="1"/>
  <c r="AU521" i="1" s="1"/>
  <c r="CP521" i="1"/>
  <c r="CP146" i="1"/>
  <c r="AT146" i="1"/>
  <c r="AU146" i="1" s="1"/>
  <c r="CP549" i="1"/>
  <c r="AT549" i="1"/>
  <c r="AU549" i="1" s="1"/>
  <c r="CP277" i="1"/>
  <c r="AT277" i="1"/>
  <c r="AU277" i="1" s="1"/>
  <c r="AT946" i="1"/>
  <c r="AU946" i="1" s="1"/>
  <c r="AT771" i="1"/>
  <c r="AU771" i="1" s="1"/>
  <c r="CP771" i="1"/>
  <c r="CP622" i="1"/>
  <c r="AT622" i="1"/>
  <c r="AU622" i="1" s="1"/>
  <c r="CP805" i="1"/>
  <c r="AT805" i="1"/>
  <c r="AU805" i="1" s="1"/>
  <c r="AT998" i="1"/>
  <c r="AU998" i="1" s="1"/>
  <c r="CP998" i="1"/>
  <c r="CP726" i="1"/>
  <c r="AT726" i="1"/>
  <c r="AU726" i="1" s="1"/>
  <c r="AT593" i="1"/>
  <c r="AU593" i="1" s="1"/>
  <c r="CP631" i="1"/>
  <c r="AT631" i="1"/>
  <c r="AU631" i="1" s="1"/>
  <c r="CP344" i="1"/>
  <c r="AT344" i="1"/>
  <c r="AU344" i="1" s="1"/>
  <c r="CP259" i="1"/>
  <c r="AT259" i="1"/>
  <c r="AU259" i="1" s="1"/>
  <c r="CP36" i="1"/>
  <c r="AT36" i="1"/>
  <c r="AU36" i="1" s="1"/>
  <c r="CP897" i="1"/>
  <c r="AT897" i="1"/>
  <c r="AU897" i="1" s="1"/>
  <c r="AT776" i="1"/>
  <c r="AU776" i="1" s="1"/>
  <c r="CP776" i="1"/>
  <c r="CP500" i="1"/>
  <c r="AT500" i="1"/>
  <c r="AU500" i="1" s="1"/>
  <c r="CP882" i="1"/>
  <c r="AT882" i="1"/>
  <c r="AU882" i="1" s="1"/>
  <c r="AT972" i="1"/>
  <c r="AU972" i="1" s="1"/>
  <c r="CP972" i="1"/>
  <c r="CP916" i="1"/>
  <c r="AT916" i="1"/>
  <c r="AU916" i="1" s="1"/>
  <c r="AT524" i="1"/>
  <c r="AU524" i="1" s="1"/>
  <c r="CP524" i="1"/>
  <c r="AT432" i="1"/>
  <c r="AU432" i="1" s="1"/>
  <c r="CP432" i="1"/>
  <c r="AT411" i="1"/>
  <c r="AU411" i="1" s="1"/>
  <c r="CP411" i="1"/>
  <c r="AT843" i="1"/>
  <c r="AU843" i="1" s="1"/>
  <c r="CP843" i="1"/>
  <c r="AT953" i="1"/>
  <c r="AU953" i="1" s="1"/>
  <c r="CP953" i="1"/>
  <c r="AT926" i="1"/>
  <c r="AU926" i="1" s="1"/>
  <c r="CP926" i="1"/>
  <c r="CP883" i="1"/>
  <c r="AT883" i="1"/>
  <c r="AU883" i="1" s="1"/>
  <c r="AT753" i="1"/>
  <c r="AU753" i="1" s="1"/>
  <c r="CP753" i="1"/>
  <c r="CP624" i="1"/>
  <c r="AT624" i="1"/>
  <c r="AU624" i="1" s="1"/>
  <c r="AT706" i="1"/>
  <c r="AU706" i="1" s="1"/>
  <c r="CP706" i="1"/>
  <c r="CP508" i="1"/>
  <c r="AT508" i="1"/>
  <c r="AU508" i="1" s="1"/>
  <c r="AT310" i="1"/>
  <c r="AU310" i="1" s="1"/>
  <c r="CP310" i="1"/>
  <c r="CP190" i="1"/>
  <c r="AT190" i="1"/>
  <c r="AU190" i="1" s="1"/>
  <c r="AT122" i="1"/>
  <c r="AU122" i="1" s="1"/>
  <c r="AT239" i="1"/>
  <c r="AU239" i="1" s="1"/>
  <c r="CP985" i="1"/>
  <c r="AT985" i="1"/>
  <c r="AU985" i="1" s="1"/>
  <c r="AT785" i="1"/>
  <c r="AU785" i="1" s="1"/>
  <c r="CP785" i="1"/>
  <c r="AT876" i="1"/>
  <c r="AU876" i="1" s="1"/>
  <c r="CP876" i="1"/>
  <c r="AT637" i="1"/>
  <c r="AU637" i="1" s="1"/>
  <c r="CP499" i="1"/>
  <c r="AT499" i="1"/>
  <c r="AU499" i="1" s="1"/>
  <c r="AT289" i="1"/>
  <c r="AU289" i="1" s="1"/>
  <c r="CP271" i="1"/>
  <c r="AT271" i="1"/>
  <c r="AU271" i="1" s="1"/>
  <c r="AT212" i="1"/>
  <c r="AU212" i="1" s="1"/>
  <c r="CP212" i="1"/>
  <c r="AT514" i="1"/>
  <c r="AU514" i="1" s="1"/>
  <c r="CP514" i="1"/>
  <c r="CP284" i="1"/>
  <c r="AT284" i="1"/>
  <c r="AU284" i="1" s="1"/>
  <c r="AT739" i="1"/>
  <c r="AU739" i="1" s="1"/>
  <c r="CP739" i="1"/>
  <c r="AT875" i="1"/>
  <c r="AU875" i="1" s="1"/>
  <c r="CP875" i="1"/>
  <c r="AT645" i="1"/>
  <c r="AU645" i="1" s="1"/>
  <c r="CP309" i="1"/>
  <c r="AT309" i="1"/>
  <c r="AU309" i="1" s="1"/>
  <c r="AT736" i="1"/>
  <c r="AU736" i="1" s="1"/>
  <c r="CP736" i="1"/>
  <c r="AT806" i="1"/>
  <c r="AU806" i="1" s="1"/>
  <c r="CP806" i="1"/>
  <c r="CP262" i="1"/>
  <c r="AT262" i="1"/>
  <c r="AU262" i="1" s="1"/>
  <c r="AT405" i="1"/>
  <c r="AU405" i="1" s="1"/>
  <c r="CP405" i="1"/>
  <c r="AT98" i="1"/>
  <c r="AU98" i="1" s="1"/>
  <c r="CP799" i="1"/>
  <c r="AT799" i="1"/>
  <c r="AU799" i="1" s="1"/>
  <c r="AT841" i="1"/>
  <c r="AU841" i="1" s="1"/>
  <c r="CP841" i="1"/>
  <c r="CP552" i="1"/>
  <c r="AT552" i="1"/>
  <c r="AU552" i="1" s="1"/>
  <c r="CP650" i="1"/>
  <c r="AT650" i="1"/>
  <c r="AU650" i="1" s="1"/>
  <c r="AT819" i="1"/>
  <c r="AU819" i="1" s="1"/>
  <c r="CP819" i="1"/>
  <c r="AT546" i="1"/>
  <c r="AU546" i="1" s="1"/>
  <c r="CP546" i="1"/>
  <c r="AT748" i="1"/>
  <c r="AU748" i="1" s="1"/>
  <c r="CP748" i="1"/>
  <c r="CP493" i="1"/>
  <c r="AT493" i="1"/>
  <c r="AU493" i="1" s="1"/>
  <c r="AT337" i="1"/>
  <c r="AU337" i="1" s="1"/>
  <c r="CP337" i="1"/>
  <c r="AT977" i="1"/>
  <c r="AU977" i="1" s="1"/>
  <c r="CP977" i="1"/>
  <c r="AT856" i="1"/>
  <c r="AU856" i="1" s="1"/>
  <c r="CP856" i="1"/>
  <c r="CP166" i="1"/>
  <c r="AT166" i="1"/>
  <c r="AU166" i="1" s="1"/>
  <c r="CP288" i="1"/>
  <c r="AT288" i="1"/>
  <c r="AU288" i="1" s="1"/>
  <c r="CP894" i="1"/>
  <c r="AT894" i="1"/>
  <c r="AU894" i="1" s="1"/>
  <c r="AT345" i="1"/>
  <c r="AU345" i="1" s="1"/>
  <c r="CP345" i="1"/>
  <c r="CP231" i="1"/>
  <c r="AT231" i="1"/>
  <c r="AU231" i="1" s="1"/>
  <c r="CP140" i="1"/>
  <c r="AT140" i="1"/>
  <c r="AU140" i="1" s="1"/>
  <c r="AT777" i="1"/>
  <c r="AU777" i="1" s="1"/>
  <c r="CP777" i="1"/>
  <c r="AT219" i="1"/>
  <c r="AU219" i="1" s="1"/>
  <c r="AT934" i="1"/>
  <c r="AU934" i="1" s="1"/>
  <c r="AT460" i="1"/>
  <c r="AU460" i="1" s="1"/>
  <c r="CP460" i="1"/>
  <c r="CP961" i="1"/>
  <c r="AT961" i="1"/>
  <c r="AU961" i="1" s="1"/>
  <c r="AT905" i="1"/>
  <c r="AU905" i="1" s="1"/>
  <c r="CP905" i="1"/>
  <c r="CP656" i="1"/>
  <c r="AT656" i="1"/>
  <c r="AU656" i="1" s="1"/>
  <c r="CP774" i="1"/>
  <c r="AT774" i="1"/>
  <c r="AU774" i="1" s="1"/>
  <c r="AT612" i="1"/>
  <c r="AU612" i="1" s="1"/>
  <c r="CP612" i="1"/>
  <c r="CP481" i="1"/>
  <c r="AT481" i="1"/>
  <c r="AU481" i="1" s="1"/>
  <c r="AT403" i="1"/>
  <c r="AU403" i="1" s="1"/>
  <c r="CP403" i="1"/>
  <c r="CP421" i="1"/>
  <c r="AT421" i="1"/>
  <c r="AU421" i="1" s="1"/>
  <c r="AT243" i="1"/>
  <c r="AU243" i="1" s="1"/>
  <c r="AT885" i="1"/>
  <c r="AU885" i="1" s="1"/>
  <c r="AT807" i="1"/>
  <c r="AU807" i="1" s="1"/>
  <c r="CP807" i="1"/>
  <c r="AT888" i="1"/>
  <c r="AU888" i="1" s="1"/>
  <c r="CP888" i="1"/>
  <c r="CP798" i="1"/>
  <c r="AT798" i="1"/>
  <c r="AU798" i="1" s="1"/>
  <c r="AT527" i="1"/>
  <c r="AU527" i="1" s="1"/>
  <c r="CP527" i="1"/>
  <c r="AT333" i="1"/>
  <c r="AU333" i="1" s="1"/>
  <c r="AT1019" i="1"/>
  <c r="AU1019" i="1" s="1"/>
  <c r="CP1019" i="1"/>
  <c r="AT769" i="1"/>
  <c r="AU769" i="1" s="1"/>
  <c r="CP769" i="1"/>
  <c r="CP439" i="1"/>
  <c r="AT439" i="1"/>
  <c r="AU439" i="1" s="1"/>
  <c r="AT762" i="1"/>
  <c r="AU762" i="1" s="1"/>
  <c r="CP762" i="1"/>
  <c r="AT994" i="1"/>
  <c r="AU994" i="1" s="1"/>
  <c r="CP994" i="1"/>
  <c r="CP126" i="1"/>
  <c r="AT126" i="1"/>
  <c r="AU126" i="1" s="1"/>
  <c r="AT48" i="1"/>
  <c r="AU48" i="1" s="1"/>
  <c r="AT790" i="1"/>
  <c r="AU790" i="1" s="1"/>
  <c r="CP790" i="1"/>
  <c r="CP364" i="1"/>
  <c r="AT364" i="1"/>
  <c r="AU364" i="1" s="1"/>
  <c r="CP947" i="1"/>
  <c r="AT947" i="1"/>
  <c r="AU947" i="1" s="1"/>
  <c r="AT124" i="1"/>
  <c r="AU124" i="1" s="1"/>
  <c r="CP124" i="1"/>
  <c r="CP718" i="1"/>
  <c r="AT718" i="1"/>
  <c r="AU718" i="1" s="1"/>
  <c r="AT384" i="1"/>
  <c r="AU384" i="1" s="1"/>
  <c r="CP384" i="1"/>
  <c r="AT586" i="1"/>
  <c r="AU586" i="1" s="1"/>
  <c r="CP586" i="1"/>
  <c r="AT18" i="1"/>
  <c r="AU18" i="1" s="1"/>
  <c r="CP18" i="1"/>
  <c r="AT816" i="1"/>
  <c r="AU816" i="1" s="1"/>
  <c r="CP816" i="1"/>
  <c r="CP357" i="1"/>
  <c r="AT357" i="1"/>
  <c r="AU357" i="1" s="1"/>
  <c r="AT242" i="1"/>
  <c r="AU242" i="1" s="1"/>
  <c r="CP242" i="1"/>
  <c r="AT305" i="1"/>
  <c r="AU305" i="1" s="1"/>
  <c r="AT991" i="1"/>
  <c r="AU991" i="1" s="1"/>
  <c r="CP991" i="1"/>
  <c r="AT1017" i="1"/>
  <c r="AU1017" i="1" s="1"/>
  <c r="CP1017" i="1"/>
  <c r="AT828" i="1"/>
  <c r="AU828" i="1" s="1"/>
  <c r="CP828" i="1"/>
  <c r="AT237" i="1"/>
  <c r="AU237" i="1" s="1"/>
  <c r="CP237" i="1"/>
  <c r="CP382" i="1"/>
  <c r="AT382" i="1"/>
  <c r="AU382" i="1" s="1"/>
  <c r="AT196" i="1"/>
  <c r="AU196" i="1" s="1"/>
  <c r="CP366" i="1"/>
  <c r="AT366" i="1"/>
  <c r="AU366" i="1" s="1"/>
  <c r="AT635" i="1"/>
  <c r="AU635" i="1" s="1"/>
  <c r="CP635" i="1"/>
  <c r="AT939" i="1"/>
  <c r="AU939" i="1" s="1"/>
  <c r="CP939" i="1"/>
  <c r="AT456" i="1"/>
  <c r="AU456" i="1" s="1"/>
  <c r="CP456" i="1"/>
  <c r="AT410" i="1"/>
  <c r="AU410" i="1" s="1"/>
  <c r="CP410" i="1"/>
  <c r="CP815" i="1"/>
  <c r="AT815" i="1"/>
  <c r="AU815" i="1" s="1"/>
  <c r="AT889" i="1"/>
  <c r="AU889" i="1" s="1"/>
  <c r="CP889" i="1"/>
  <c r="CP980" i="1"/>
  <c r="AT980" i="1"/>
  <c r="AU980" i="1" s="1"/>
  <c r="CP818" i="1"/>
  <c r="AT818" i="1"/>
  <c r="AU818" i="1" s="1"/>
  <c r="AT643" i="1"/>
  <c r="AU643" i="1" s="1"/>
  <c r="CP643" i="1"/>
  <c r="CP368" i="1"/>
  <c r="AT368" i="1"/>
  <c r="AU368" i="1" s="1"/>
  <c r="CP938" i="1"/>
  <c r="AT938" i="1"/>
  <c r="AU938" i="1" s="1"/>
  <c r="AT156" i="1"/>
  <c r="AU156" i="1" s="1"/>
  <c r="AT40" i="1"/>
  <c r="AU40" i="1" s="1"/>
  <c r="CP40" i="1"/>
  <c r="AT302" i="1"/>
  <c r="AU302" i="1" s="1"/>
  <c r="CP302" i="1"/>
  <c r="AT630" i="1"/>
  <c r="AU630" i="1" s="1"/>
  <c r="AT494" i="1"/>
  <c r="AU494" i="1" s="1"/>
  <c r="CP494" i="1"/>
  <c r="AT896" i="1"/>
  <c r="AU896" i="1" s="1"/>
  <c r="CP896" i="1"/>
  <c r="CP742" i="1"/>
  <c r="AT742" i="1"/>
  <c r="AU742" i="1" s="1"/>
  <c r="AT334" i="1"/>
  <c r="AU334" i="1" s="1"/>
  <c r="AT529" i="1"/>
  <c r="AU529" i="1" s="1"/>
  <c r="AT376" i="1"/>
  <c r="AU376" i="1" s="1"/>
  <c r="CP376" i="1"/>
  <c r="AT30" i="1"/>
  <c r="AU30" i="1" s="1"/>
  <c r="CP30" i="1"/>
  <c r="AT686" i="1"/>
  <c r="AU686" i="1" s="1"/>
  <c r="CP352" i="1"/>
  <c r="AT352" i="1"/>
  <c r="AU352" i="1" s="1"/>
  <c r="AT75" i="1"/>
  <c r="AU75" i="1" s="1"/>
  <c r="CP903" i="1"/>
  <c r="AT903" i="1"/>
  <c r="AU903" i="1" s="1"/>
  <c r="AT544" i="1"/>
  <c r="AU544" i="1" s="1"/>
  <c r="CP544" i="1"/>
  <c r="CP286" i="1"/>
  <c r="AT286" i="1"/>
  <c r="AU286" i="1" s="1"/>
  <c r="AT874" i="1"/>
  <c r="AU874" i="1" s="1"/>
  <c r="CP874" i="1"/>
  <c r="AT554" i="1"/>
  <c r="AU554" i="1" s="1"/>
  <c r="CP97" i="1"/>
  <c r="AT97" i="1"/>
  <c r="AU97" i="1" s="1"/>
  <c r="AT218" i="1"/>
  <c r="AU218" i="1" s="1"/>
  <c r="CP218" i="1"/>
  <c r="CP973" i="1"/>
  <c r="AT973" i="1"/>
  <c r="AU973" i="1" s="1"/>
  <c r="AT356" i="1"/>
  <c r="AU356" i="1" s="1"/>
  <c r="CP356" i="1"/>
  <c r="AT32" i="1"/>
  <c r="AU32" i="1" s="1"/>
  <c r="CP32" i="1"/>
  <c r="CP720" i="1"/>
  <c r="AT720" i="1"/>
  <c r="AU720" i="1" s="1"/>
  <c r="CP662" i="1"/>
  <c r="AT662" i="1"/>
  <c r="AU662" i="1" s="1"/>
  <c r="CP583" i="1"/>
  <c r="AT583" i="1"/>
  <c r="AU583" i="1" s="1"/>
  <c r="AT105" i="1"/>
  <c r="AU105" i="1" s="1"/>
  <c r="CP105" i="1"/>
  <c r="AT136" i="1"/>
  <c r="AU136" i="1" s="1"/>
  <c r="CP136" i="1"/>
  <c r="AT336" i="1"/>
  <c r="AU336" i="1" s="1"/>
  <c r="CP336" i="1"/>
  <c r="AT810" i="1"/>
  <c r="AU810" i="1" s="1"/>
  <c r="CP810" i="1"/>
  <c r="CP490" i="1"/>
  <c r="AT490" i="1"/>
  <c r="AU490" i="1" s="1"/>
  <c r="AT940" i="1"/>
  <c r="AU940" i="1" s="1"/>
  <c r="CP940" i="1"/>
  <c r="CP1008" i="1"/>
  <c r="AT1008" i="1"/>
  <c r="AU1008" i="1" s="1"/>
  <c r="AT614" i="1"/>
  <c r="AU614" i="1" s="1"/>
  <c r="CP614" i="1"/>
  <c r="AT956" i="1"/>
  <c r="AU956" i="1" s="1"/>
  <c r="CP956" i="1"/>
  <c r="AT234" i="1"/>
  <c r="AU234" i="1" s="1"/>
  <c r="CP234" i="1"/>
  <c r="AT919" i="1"/>
  <c r="AU919" i="1" s="1"/>
  <c r="CP370" i="1"/>
  <c r="AT370" i="1"/>
  <c r="AU370" i="1" s="1"/>
  <c r="AT102" i="1"/>
  <c r="AU102" i="1" s="1"/>
  <c r="CP331" i="1"/>
  <c r="AT331" i="1"/>
  <c r="AU331" i="1" s="1"/>
  <c r="AT60" i="1"/>
  <c r="AU60" i="1" s="1"/>
  <c r="CP1015" i="1"/>
  <c r="AT1015" i="1"/>
  <c r="AU1015" i="1" s="1"/>
  <c r="CP348" i="1"/>
  <c r="AT348" i="1"/>
  <c r="AU348" i="1" s="1"/>
  <c r="CP506" i="1"/>
  <c r="AT506" i="1"/>
  <c r="AU506" i="1" s="1"/>
  <c r="CP672" i="1"/>
  <c r="AT672" i="1"/>
  <c r="AU672" i="1" s="1"/>
  <c r="AT822" i="1"/>
  <c r="AU822" i="1" s="1"/>
  <c r="CP822" i="1"/>
  <c r="AT535" i="1"/>
  <c r="AU535" i="1" s="1"/>
  <c r="CP535" i="1"/>
  <c r="CP142" i="1"/>
  <c r="AT142" i="1"/>
  <c r="AU142" i="1" s="1"/>
  <c r="CP360" i="1"/>
  <c r="AT360" i="1"/>
  <c r="AU360" i="1" s="1"/>
  <c r="AT307" i="1"/>
  <c r="AU307" i="1" s="1"/>
  <c r="CP307" i="1"/>
  <c r="AT871" i="1"/>
  <c r="AU871" i="1" s="1"/>
  <c r="CP871" i="1"/>
  <c r="CP435" i="1"/>
  <c r="AT435" i="1"/>
  <c r="AU435" i="1" s="1"/>
  <c r="AT121" i="1"/>
  <c r="AU121" i="1" s="1"/>
  <c r="CP970" i="1"/>
  <c r="AT970" i="1"/>
  <c r="AU970" i="1" s="1"/>
  <c r="AT576" i="1"/>
  <c r="AU576" i="1" s="1"/>
  <c r="CP576" i="1"/>
  <c r="AT563" i="1"/>
  <c r="AU563" i="1" s="1"/>
  <c r="AT605" i="1"/>
  <c r="AU605" i="1" s="1"/>
  <c r="CP605" i="1"/>
  <c r="CP461" i="1"/>
  <c r="AT461" i="1"/>
  <c r="AU461" i="1" s="1"/>
  <c r="AT611" i="1"/>
  <c r="AU611" i="1" s="1"/>
  <c r="CP611" i="1"/>
  <c r="CP321" i="1"/>
  <c r="AT321" i="1"/>
  <c r="AU321" i="1" s="1"/>
  <c r="AT186" i="1"/>
  <c r="AU186" i="1" s="1"/>
  <c r="AT228" i="1"/>
  <c r="AU228" i="1" s="1"/>
  <c r="CP228" i="1"/>
  <c r="CP584" i="1"/>
  <c r="AT584" i="1"/>
  <c r="AU584" i="1" s="1"/>
  <c r="CP683" i="1"/>
  <c r="AT683" i="1"/>
  <c r="AU683" i="1" s="1"/>
  <c r="AT587" i="1"/>
  <c r="AU587" i="1" s="1"/>
  <c r="CP587" i="1"/>
  <c r="CP266" i="1"/>
  <c r="AT266" i="1"/>
  <c r="AU266" i="1" s="1"/>
  <c r="AT103" i="1"/>
  <c r="AU103" i="1" s="1"/>
  <c r="AT670" i="1"/>
  <c r="AU670" i="1" s="1"/>
  <c r="CP670" i="1"/>
  <c r="CP213" i="1"/>
  <c r="AT213" i="1"/>
  <c r="AU213" i="1" s="1"/>
  <c r="CP801" i="1"/>
  <c r="AT801" i="1"/>
  <c r="AU801" i="1" s="1"/>
  <c r="AT301" i="1"/>
  <c r="AU301" i="1" s="1"/>
  <c r="AT968" i="1"/>
  <c r="AU968" i="1" s="1"/>
  <c r="CP968" i="1"/>
  <c r="AT206" i="1"/>
  <c r="AU206" i="1" s="1"/>
  <c r="CP206" i="1"/>
  <c r="CP131" i="1"/>
  <c r="AT131" i="1"/>
  <c r="AU131" i="1" s="1"/>
  <c r="AT745" i="1"/>
  <c r="AU745" i="1" s="1"/>
  <c r="CP745" i="1"/>
  <c r="CP505" i="1"/>
  <c r="AT505" i="1"/>
  <c r="AU505" i="1" s="1"/>
  <c r="AT695" i="1"/>
  <c r="AU695" i="1" s="1"/>
  <c r="CP462" i="1"/>
  <c r="AT462" i="1"/>
  <c r="AU462" i="1" s="1"/>
  <c r="AT658" i="1"/>
  <c r="AU658" i="1" s="1"/>
  <c r="CP658" i="1"/>
  <c r="AT318" i="1"/>
  <c r="AU318" i="1" s="1"/>
  <c r="CP318" i="1"/>
  <c r="AT54" i="1"/>
  <c r="AU54" i="1" s="1"/>
  <c r="CP324" i="1"/>
  <c r="AT324" i="1"/>
  <c r="AU324" i="1" s="1"/>
  <c r="AT715" i="1"/>
  <c r="AU715" i="1" s="1"/>
  <c r="CP715" i="1"/>
  <c r="CP925" i="1"/>
  <c r="AT925" i="1"/>
  <c r="AU925" i="1" s="1"/>
  <c r="CP923" i="1"/>
  <c r="AT923" i="1"/>
  <c r="AU923" i="1" s="1"/>
  <c r="CP680" i="1"/>
  <c r="AT680" i="1"/>
  <c r="AU680" i="1" s="1"/>
  <c r="AT830" i="1"/>
  <c r="AU830" i="1" s="1"/>
  <c r="CP830" i="1"/>
  <c r="AT654" i="1"/>
  <c r="AU654" i="1" s="1"/>
  <c r="CP654" i="1"/>
  <c r="AT537" i="1"/>
  <c r="AU537" i="1" s="1"/>
  <c r="AT281" i="1"/>
  <c r="AU281" i="1" s="1"/>
  <c r="AT299" i="1"/>
  <c r="AU299" i="1" s="1"/>
  <c r="CP299" i="1"/>
  <c r="CP779" i="1"/>
  <c r="AT779" i="1"/>
  <c r="AU779" i="1" s="1"/>
  <c r="AT955" i="1"/>
  <c r="AU955" i="1" s="1"/>
  <c r="AT653" i="1"/>
  <c r="AU653" i="1" s="1"/>
  <c r="CP608" i="1"/>
  <c r="AT608" i="1"/>
  <c r="AU608" i="1" s="1"/>
  <c r="AT125" i="1"/>
  <c r="AU125" i="1" s="1"/>
  <c r="CP125" i="1"/>
  <c r="CP150" i="1"/>
  <c r="AT150" i="1"/>
  <c r="AU150" i="1" s="1"/>
  <c r="AT236" i="1"/>
  <c r="AU236" i="1" s="1"/>
  <c r="CP236" i="1"/>
  <c r="AT1007" i="1"/>
  <c r="AU1007" i="1" s="1"/>
  <c r="CP1007" i="1"/>
  <c r="AT418" i="1"/>
  <c r="AU418" i="1" s="1"/>
  <c r="CP418" i="1"/>
  <c r="AT261" i="1"/>
  <c r="AU261" i="1" s="1"/>
  <c r="CP261" i="1"/>
  <c r="CP846" i="1"/>
  <c r="AT846" i="1"/>
  <c r="AU846" i="1" s="1"/>
  <c r="AT428" i="1"/>
  <c r="AU428" i="1" s="1"/>
  <c r="CP428" i="1"/>
  <c r="AT559" i="1"/>
  <c r="AU559" i="1" s="1"/>
  <c r="CP365" i="1"/>
  <c r="AT365" i="1"/>
  <c r="AU365" i="1" s="1"/>
  <c r="CP304" i="1"/>
  <c r="AT304" i="1"/>
  <c r="AU304" i="1" s="1"/>
  <c r="AT941" i="1"/>
  <c r="AU941" i="1" s="1"/>
  <c r="AT714" i="1"/>
  <c r="AU714" i="1" s="1"/>
  <c r="CP714" i="1"/>
  <c r="AT459" i="1"/>
  <c r="AU459" i="1" s="1"/>
  <c r="CP459" i="1"/>
  <c r="AT330" i="1"/>
  <c r="AU330" i="1" s="1"/>
  <c r="CP330" i="1"/>
  <c r="AT1005" i="1"/>
  <c r="AU1005" i="1" s="1"/>
  <c r="CP735" i="1"/>
  <c r="AT735" i="1"/>
  <c r="AU735" i="1" s="1"/>
  <c r="AT699" i="1"/>
  <c r="AU699" i="1" s="1"/>
  <c r="CP699" i="1"/>
  <c r="CP711" i="1"/>
  <c r="AT711" i="1"/>
  <c r="AU711" i="1" s="1"/>
  <c r="AT933" i="1"/>
  <c r="AU933" i="1" s="1"/>
  <c r="AT984" i="1"/>
  <c r="AU984" i="1" s="1"/>
  <c r="CP984" i="1"/>
  <c r="AT837" i="1"/>
  <c r="AU837" i="1" s="1"/>
  <c r="CP837" i="1"/>
  <c r="AT741" i="1"/>
  <c r="AU741" i="1" s="1"/>
  <c r="CP741" i="1"/>
  <c r="CP447" i="1"/>
  <c r="AT447" i="1"/>
  <c r="AU447" i="1" s="1"/>
  <c r="AT729" i="1"/>
  <c r="AU729" i="1" s="1"/>
  <c r="CP729" i="1"/>
  <c r="AT665" i="1"/>
  <c r="AU665" i="1" s="1"/>
  <c r="CP665" i="1"/>
  <c r="AT394" i="1"/>
  <c r="AU394" i="1" s="1"/>
  <c r="CP394" i="1"/>
  <c r="AT434" i="1"/>
  <c r="AU434" i="1" s="1"/>
  <c r="CP434" i="1"/>
  <c r="AT758" i="1"/>
  <c r="AU758" i="1" s="1"/>
  <c r="CP758" i="1"/>
  <c r="CP678" i="1"/>
  <c r="AT678" i="1"/>
  <c r="AU678" i="1" s="1"/>
  <c r="CP625" i="1"/>
  <c r="AT625" i="1"/>
  <c r="AU625" i="1" s="1"/>
  <c r="CP545" i="1"/>
  <c r="AT545" i="1"/>
  <c r="AU545" i="1" s="1"/>
  <c r="AT359" i="1"/>
  <c r="AU359" i="1" s="1"/>
  <c r="CP615" i="1"/>
  <c r="AT615" i="1"/>
  <c r="AU615" i="1" s="1"/>
  <c r="AT371" i="1"/>
  <c r="AU371" i="1" s="1"/>
  <c r="CP371" i="1"/>
  <c r="AT297" i="1"/>
  <c r="AU297" i="1" s="1"/>
  <c r="CP169" i="1"/>
  <c r="AT169" i="1"/>
  <c r="AU169" i="1" s="1"/>
  <c r="CP275" i="1"/>
  <c r="AT275" i="1"/>
  <c r="AU275" i="1" s="1"/>
  <c r="CP104" i="1"/>
  <c r="AT104" i="1"/>
  <c r="AU104" i="1" s="1"/>
  <c r="AT811" i="1"/>
  <c r="AU811" i="1" s="1"/>
  <c r="CP811" i="1"/>
  <c r="AT1009" i="1"/>
  <c r="AU1009" i="1" s="1"/>
  <c r="CP1009" i="1"/>
  <c r="CP474" i="1"/>
  <c r="AT474" i="1"/>
  <c r="AU474" i="1" s="1"/>
  <c r="CP530" i="1"/>
  <c r="AT530" i="1"/>
  <c r="AU530" i="1" s="1"/>
  <c r="AT904" i="1"/>
  <c r="AU904" i="1" s="1"/>
  <c r="CP904" i="1"/>
  <c r="AT648" i="1"/>
  <c r="AU648" i="1" s="1"/>
  <c r="CP648" i="1"/>
  <c r="AT77" i="1"/>
  <c r="AU77" i="1" s="1"/>
  <c r="CP468" i="1"/>
  <c r="AT468" i="1"/>
  <c r="AU468" i="1" s="1"/>
  <c r="AT591" i="1"/>
  <c r="AU591" i="1" s="1"/>
  <c r="AT387" i="1"/>
  <c r="AU387" i="1" s="1"/>
  <c r="CP387" i="1"/>
  <c r="CP187" i="1"/>
  <c r="AT187" i="1"/>
  <c r="AU187" i="1" s="1"/>
  <c r="CP224" i="1"/>
  <c r="AT224" i="1"/>
  <c r="AU224" i="1" s="1"/>
  <c r="AT96" i="1"/>
  <c r="AU96" i="1" s="1"/>
  <c r="AT452" i="1"/>
  <c r="AU452" i="1" s="1"/>
  <c r="CP452" i="1"/>
  <c r="CP542" i="1"/>
  <c r="AT542" i="1"/>
  <c r="AU542" i="1" s="1"/>
  <c r="AT913" i="1"/>
  <c r="AU913" i="1" s="1"/>
  <c r="CP913" i="1"/>
  <c r="AT788" i="1"/>
  <c r="AU788" i="1" s="1"/>
  <c r="CP788" i="1"/>
  <c r="CP390" i="1"/>
  <c r="AT390" i="1"/>
  <c r="AU390" i="1" s="1"/>
  <c r="AT565" i="1"/>
  <c r="AU565" i="1" s="1"/>
  <c r="CP565" i="1"/>
  <c r="AT335" i="1"/>
  <c r="AU335" i="1" s="1"/>
  <c r="CP335" i="1"/>
  <c r="AT555" i="1"/>
  <c r="AU555" i="1" s="1"/>
  <c r="CP555" i="1"/>
  <c r="CP491" i="1"/>
  <c r="AT491" i="1"/>
  <c r="AU491" i="1" s="1"/>
  <c r="AT380" i="1"/>
  <c r="AU380" i="1" s="1"/>
  <c r="CP380" i="1"/>
  <c r="CP765" i="1"/>
  <c r="AT765" i="1"/>
  <c r="AU765" i="1" s="1"/>
  <c r="CP448" i="1"/>
  <c r="AT448" i="1"/>
  <c r="AU448" i="1" s="1"/>
  <c r="AT599" i="1"/>
  <c r="AU599" i="1" s="1"/>
  <c r="CP34" i="1"/>
  <c r="AT34" i="1"/>
  <c r="AU34" i="1" s="1"/>
  <c r="AT458" i="1"/>
  <c r="AU458" i="1" s="1"/>
  <c r="CP458" i="1"/>
  <c r="AT829" i="1"/>
  <c r="AU829" i="1" s="1"/>
  <c r="CP829" i="1"/>
  <c r="AT531" i="1"/>
  <c r="AU531" i="1" s="1"/>
  <c r="CP531" i="1"/>
  <c r="AT14" i="1"/>
  <c r="AU14" i="1" s="1"/>
  <c r="AW13" i="1"/>
  <c r="AX12" i="1"/>
  <c r="BA12" i="1"/>
  <c r="DD35" i="1" l="1"/>
  <c r="CP14" i="1"/>
  <c r="AT49" i="1"/>
  <c r="AU49" i="1" s="1"/>
  <c r="CP59" i="1"/>
  <c r="CU75" i="1"/>
  <c r="CP55" i="1"/>
  <c r="AT70" i="1"/>
  <c r="AU70" i="1" s="1"/>
  <c r="AT24" i="1"/>
  <c r="AU24" i="1" s="1"/>
  <c r="AT51" i="1"/>
  <c r="AU51" i="1" s="1"/>
  <c r="AT80" i="1"/>
  <c r="AU80" i="1" s="1"/>
  <c r="AT22" i="1"/>
  <c r="AU22" i="1" s="1"/>
  <c r="CU15" i="1"/>
  <c r="CP61" i="1"/>
  <c r="CU91" i="1"/>
  <c r="AT45" i="1"/>
  <c r="AU45" i="1" s="1"/>
  <c r="CU12" i="1"/>
  <c r="AT53" i="1"/>
  <c r="AU53" i="1" s="1"/>
  <c r="CP19" i="1"/>
  <c r="CP17" i="1"/>
  <c r="AT47" i="1"/>
  <c r="AU47" i="1" s="1"/>
  <c r="AT84" i="1"/>
  <c r="AU84" i="1" s="1"/>
  <c r="AT29" i="1"/>
  <c r="AU29" i="1" s="1"/>
  <c r="CP35" i="1"/>
  <c r="AT43" i="1"/>
  <c r="AU43" i="1" s="1"/>
  <c r="CU45" i="1"/>
  <c r="CU43" i="1"/>
  <c r="CU44" i="1"/>
  <c r="CU42" i="1"/>
  <c r="CP57" i="1"/>
  <c r="CU56" i="1"/>
  <c r="CU57" i="1"/>
  <c r="CP41" i="1"/>
  <c r="CU41" i="1"/>
  <c r="CU40" i="1"/>
  <c r="CP89" i="1"/>
  <c r="CU90" i="1"/>
  <c r="CP39" i="1"/>
  <c r="CU38" i="1"/>
  <c r="CU39" i="1"/>
  <c r="CP69" i="1"/>
  <c r="CU69" i="1"/>
  <c r="CP81" i="1"/>
  <c r="CU82" i="1"/>
  <c r="CU81" i="1"/>
  <c r="CU84" i="1"/>
  <c r="CU83" i="1"/>
  <c r="AT76" i="1"/>
  <c r="AU76" i="1" s="1"/>
  <c r="AT74" i="1"/>
  <c r="AU74" i="1" s="1"/>
  <c r="CU73" i="1"/>
  <c r="CU74" i="1"/>
  <c r="AT63" i="1"/>
  <c r="AU63" i="1" s="1"/>
  <c r="CU63" i="1"/>
  <c r="CU62" i="1"/>
  <c r="AT95" i="1"/>
  <c r="AU95" i="1" s="1"/>
  <c r="CU94" i="1"/>
  <c r="CU95" i="1"/>
  <c r="CU93" i="1"/>
  <c r="AT87" i="1"/>
  <c r="AU87" i="1" s="1"/>
  <c r="CU85" i="1"/>
  <c r="CU87" i="1"/>
  <c r="CU86" i="1"/>
  <c r="CP80" i="1"/>
  <c r="CU80" i="1"/>
  <c r="CP13" i="1"/>
  <c r="CU13" i="1"/>
  <c r="AX13" i="1"/>
  <c r="AT61" i="1"/>
  <c r="AU61" i="1" s="1"/>
  <c r="CP47" i="1"/>
  <c r="CP24" i="1"/>
  <c r="AT69" i="1"/>
  <c r="AU69" i="1" s="1"/>
  <c r="CP63" i="1"/>
  <c r="AT31" i="1"/>
  <c r="AU31" i="1" s="1"/>
  <c r="CP74" i="1"/>
  <c r="CP49" i="1"/>
  <c r="CP84" i="1"/>
  <c r="AT57" i="1"/>
  <c r="AU57" i="1" s="1"/>
  <c r="CP43" i="1"/>
  <c r="CP22" i="1"/>
  <c r="AT89" i="1"/>
  <c r="AU89" i="1" s="1"/>
  <c r="AT17" i="1"/>
  <c r="AU17" i="1" s="1"/>
  <c r="AT81" i="1"/>
  <c r="AU81" i="1" s="1"/>
  <c r="AT41" i="1"/>
  <c r="AU41" i="1" s="1"/>
  <c r="AT27" i="1"/>
  <c r="AU27" i="1" s="1"/>
  <c r="AT35" i="1"/>
  <c r="AU35" i="1" s="1"/>
  <c r="CP95" i="1"/>
  <c r="CP87" i="1"/>
  <c r="CP70" i="1"/>
  <c r="CP51" i="1"/>
  <c r="CP53" i="1"/>
  <c r="AT39" i="1"/>
  <c r="AU39" i="1" s="1"/>
  <c r="CP45" i="1"/>
  <c r="AT19" i="1"/>
  <c r="AU19" i="1" s="1"/>
  <c r="AT55" i="1"/>
  <c r="AU55" i="1" s="1"/>
  <c r="BA13" i="1"/>
  <c r="DD36" i="1" l="1"/>
  <c r="DD38" i="1" s="1"/>
  <c r="DD37" i="1"/>
  <c r="CP15" i="1"/>
  <c r="CP12" i="1"/>
  <c r="AT33" i="1"/>
  <c r="AU33" i="1" s="1"/>
  <c r="AT59" i="1"/>
  <c r="AU59" i="1" s="1"/>
  <c r="CP76" i="1"/>
  <c r="CP92" i="1"/>
  <c r="CU88" i="1"/>
  <c r="CU89" i="1"/>
  <c r="AT92" i="1"/>
  <c r="AU92" i="1" s="1"/>
  <c r="AT15" i="1"/>
  <c r="AU15" i="1" s="1"/>
  <c r="CU79" i="1"/>
  <c r="CU76" i="1"/>
  <c r="CU92" i="1"/>
  <c r="CU16" i="1"/>
  <c r="CU34" i="1"/>
  <c r="CP27" i="1"/>
  <c r="CP29" i="1"/>
  <c r="CP31" i="1"/>
  <c r="CU36" i="1"/>
  <c r="CU37" i="1"/>
  <c r="AT37" i="1"/>
  <c r="AU37" i="1" s="1"/>
  <c r="CU33" i="1"/>
  <c r="CP37" i="1"/>
  <c r="AX14" i="1"/>
  <c r="AK12" i="1"/>
  <c r="AL12" i="1"/>
  <c r="AM12" i="1"/>
  <c r="AN12" i="1"/>
  <c r="AO12" i="1"/>
  <c r="AP12" i="1"/>
  <c r="AK13" i="1"/>
  <c r="AL13" i="1"/>
  <c r="AM13" i="1"/>
  <c r="AN13" i="1"/>
  <c r="AO13" i="1"/>
  <c r="AP13" i="1"/>
  <c r="AK14" i="1"/>
  <c r="AL14" i="1"/>
  <c r="AM14" i="1"/>
  <c r="AN14" i="1"/>
  <c r="AO14" i="1"/>
  <c r="AP14" i="1"/>
  <c r="AK15" i="1"/>
  <c r="AL15" i="1"/>
  <c r="AM15" i="1"/>
  <c r="AN15" i="1"/>
  <c r="AO15" i="1"/>
  <c r="AP15" i="1"/>
  <c r="AK16" i="1"/>
  <c r="AL16" i="1"/>
  <c r="AM16" i="1"/>
  <c r="AN16" i="1"/>
  <c r="AO16" i="1"/>
  <c r="AP16" i="1"/>
  <c r="AK17" i="1"/>
  <c r="AL17" i="1"/>
  <c r="AM17" i="1"/>
  <c r="AN17" i="1"/>
  <c r="AO17" i="1"/>
  <c r="AP17" i="1"/>
  <c r="AK18" i="1"/>
  <c r="AL18" i="1"/>
  <c r="AM18" i="1"/>
  <c r="AN18" i="1"/>
  <c r="AO18" i="1"/>
  <c r="AP18" i="1"/>
  <c r="AK19" i="1"/>
  <c r="AL19" i="1"/>
  <c r="AM19" i="1"/>
  <c r="AN19" i="1"/>
  <c r="AO19" i="1"/>
  <c r="AP19" i="1"/>
  <c r="AK20" i="1"/>
  <c r="AL20" i="1"/>
  <c r="AM20" i="1"/>
  <c r="AN20" i="1"/>
  <c r="AO20" i="1"/>
  <c r="AP20" i="1"/>
  <c r="AK21" i="1"/>
  <c r="AL21" i="1"/>
  <c r="AM21" i="1"/>
  <c r="AN21" i="1"/>
  <c r="AO21" i="1"/>
  <c r="AP21" i="1"/>
  <c r="AK22" i="1"/>
  <c r="AL22" i="1"/>
  <c r="AM22" i="1"/>
  <c r="AN22" i="1"/>
  <c r="AO22" i="1"/>
  <c r="AP22" i="1"/>
  <c r="AK26" i="1"/>
  <c r="AL26" i="1"/>
  <c r="AM26" i="1"/>
  <c r="AN26" i="1"/>
  <c r="AO26" i="1"/>
  <c r="AP26" i="1"/>
  <c r="AK27" i="1"/>
  <c r="AL27" i="1"/>
  <c r="AM27" i="1"/>
  <c r="AN27" i="1"/>
  <c r="AO27" i="1"/>
  <c r="AP27" i="1"/>
  <c r="AK28" i="1"/>
  <c r="AL28" i="1"/>
  <c r="AM28" i="1"/>
  <c r="AN28" i="1"/>
  <c r="AO28" i="1"/>
  <c r="AP28" i="1"/>
  <c r="AK29" i="1"/>
  <c r="AL29" i="1"/>
  <c r="AM29" i="1"/>
  <c r="AN29" i="1"/>
  <c r="AO29" i="1"/>
  <c r="AP29" i="1"/>
  <c r="AK30" i="1"/>
  <c r="AL30" i="1"/>
  <c r="AM30" i="1"/>
  <c r="AN30" i="1"/>
  <c r="AO30" i="1"/>
  <c r="AP30" i="1"/>
  <c r="AK31" i="1"/>
  <c r="AL31" i="1"/>
  <c r="AM31" i="1"/>
  <c r="AN31" i="1"/>
  <c r="AO31" i="1"/>
  <c r="AP31" i="1"/>
  <c r="AK32" i="1"/>
  <c r="AL32" i="1"/>
  <c r="AM32" i="1"/>
  <c r="AN32" i="1"/>
  <c r="AO32" i="1"/>
  <c r="AP32" i="1"/>
  <c r="AK33" i="1"/>
  <c r="AL33" i="1"/>
  <c r="AM33" i="1"/>
  <c r="AN33" i="1"/>
  <c r="AO33" i="1"/>
  <c r="AP33" i="1"/>
  <c r="AK34" i="1"/>
  <c r="AL34" i="1"/>
  <c r="AM34" i="1"/>
  <c r="AN34" i="1"/>
  <c r="AO34" i="1"/>
  <c r="AP34" i="1"/>
  <c r="AK35" i="1"/>
  <c r="AL35" i="1"/>
  <c r="AM35" i="1"/>
  <c r="AN35" i="1"/>
  <c r="AO35" i="1"/>
  <c r="AP35" i="1"/>
  <c r="AK36" i="1"/>
  <c r="AL36" i="1"/>
  <c r="AM36" i="1"/>
  <c r="AN36" i="1"/>
  <c r="AO36" i="1"/>
  <c r="AP36" i="1"/>
  <c r="AK37" i="1"/>
  <c r="AL37" i="1"/>
  <c r="AM37" i="1"/>
  <c r="AN37" i="1"/>
  <c r="AO37" i="1"/>
  <c r="AP37" i="1"/>
  <c r="AK38" i="1"/>
  <c r="AL38" i="1"/>
  <c r="AM38" i="1"/>
  <c r="AN38" i="1"/>
  <c r="AO38" i="1"/>
  <c r="AP38" i="1"/>
  <c r="AK39" i="1"/>
  <c r="AL39" i="1"/>
  <c r="AM39" i="1"/>
  <c r="AN39" i="1"/>
  <c r="AO39" i="1"/>
  <c r="AP39" i="1"/>
  <c r="AK40" i="1"/>
  <c r="AL40" i="1"/>
  <c r="AM40" i="1"/>
  <c r="AN40" i="1"/>
  <c r="AO40" i="1"/>
  <c r="AP40" i="1"/>
  <c r="AK41" i="1"/>
  <c r="AL41" i="1"/>
  <c r="AM41" i="1"/>
  <c r="AN41" i="1"/>
  <c r="AO41" i="1"/>
  <c r="AP41" i="1"/>
  <c r="AK42" i="1"/>
  <c r="AL42" i="1"/>
  <c r="AM42" i="1"/>
  <c r="AN42" i="1"/>
  <c r="AO42" i="1"/>
  <c r="AP42" i="1"/>
  <c r="AK43" i="1"/>
  <c r="AL43" i="1"/>
  <c r="AM43" i="1"/>
  <c r="AN43" i="1"/>
  <c r="AO43" i="1"/>
  <c r="AP43" i="1"/>
  <c r="AK44" i="1"/>
  <c r="AL44" i="1"/>
  <c r="AM44" i="1"/>
  <c r="AN44" i="1"/>
  <c r="AO44" i="1"/>
  <c r="AP44" i="1"/>
  <c r="AK45" i="1"/>
  <c r="AL45" i="1"/>
  <c r="AM45" i="1"/>
  <c r="AN45" i="1"/>
  <c r="AO45" i="1"/>
  <c r="AP45" i="1"/>
  <c r="AK46" i="1"/>
  <c r="AL46" i="1"/>
  <c r="AM46" i="1"/>
  <c r="AN46" i="1"/>
  <c r="AO46" i="1"/>
  <c r="AP46" i="1"/>
  <c r="AK47" i="1"/>
  <c r="AL47" i="1"/>
  <c r="AM47" i="1"/>
  <c r="AN47" i="1"/>
  <c r="AO47" i="1"/>
  <c r="AP47" i="1"/>
  <c r="AK48" i="1"/>
  <c r="AL48" i="1"/>
  <c r="AM48" i="1"/>
  <c r="AN48" i="1"/>
  <c r="AO48" i="1"/>
  <c r="AP48" i="1"/>
  <c r="AK49" i="1"/>
  <c r="AL49" i="1"/>
  <c r="AM49" i="1"/>
  <c r="AN49" i="1"/>
  <c r="AO49" i="1"/>
  <c r="AP49" i="1"/>
  <c r="AK50" i="1"/>
  <c r="AL50" i="1"/>
  <c r="AM50" i="1"/>
  <c r="AN50" i="1"/>
  <c r="AO50" i="1"/>
  <c r="AP50" i="1"/>
  <c r="AK51" i="1"/>
  <c r="AL51" i="1"/>
  <c r="AM51" i="1"/>
  <c r="AN51" i="1"/>
  <c r="AO51" i="1"/>
  <c r="AP51" i="1"/>
  <c r="AK52" i="1"/>
  <c r="AL52" i="1"/>
  <c r="AM52" i="1"/>
  <c r="AN52" i="1"/>
  <c r="AO52" i="1"/>
  <c r="AP52" i="1"/>
  <c r="AK53" i="1"/>
  <c r="AL53" i="1"/>
  <c r="AM53" i="1"/>
  <c r="AN53" i="1"/>
  <c r="AO53" i="1"/>
  <c r="AP53" i="1"/>
  <c r="AK54" i="1"/>
  <c r="AL54" i="1"/>
  <c r="AM54" i="1"/>
  <c r="AN54" i="1"/>
  <c r="AO54" i="1"/>
  <c r="AP54" i="1"/>
  <c r="AK55" i="1"/>
  <c r="AL55" i="1"/>
  <c r="AM55" i="1"/>
  <c r="AN55" i="1"/>
  <c r="AO55" i="1"/>
  <c r="AP55" i="1"/>
  <c r="AC56" i="1"/>
  <c r="AK56" i="1"/>
  <c r="AL56" i="1"/>
  <c r="AM56" i="1"/>
  <c r="AN56" i="1"/>
  <c r="AO56" i="1"/>
  <c r="AP56" i="1"/>
  <c r="AK57" i="1"/>
  <c r="AL57" i="1"/>
  <c r="AM57" i="1"/>
  <c r="AN57" i="1"/>
  <c r="AO57" i="1"/>
  <c r="AP57" i="1"/>
  <c r="AK58" i="1"/>
  <c r="AL58" i="1"/>
  <c r="AM58" i="1"/>
  <c r="AN58" i="1"/>
  <c r="AO58" i="1"/>
  <c r="AP58" i="1"/>
  <c r="AK59" i="1"/>
  <c r="AL59" i="1"/>
  <c r="AM59" i="1"/>
  <c r="AN59" i="1"/>
  <c r="AO59" i="1"/>
  <c r="AP59" i="1"/>
  <c r="AK60" i="1"/>
  <c r="AL60" i="1"/>
  <c r="AM60" i="1"/>
  <c r="AN60" i="1"/>
  <c r="AO60" i="1"/>
  <c r="AP60" i="1"/>
  <c r="AK61" i="1"/>
  <c r="AL61" i="1"/>
  <c r="AM61" i="1"/>
  <c r="AN61" i="1"/>
  <c r="AO61" i="1"/>
  <c r="AP61" i="1"/>
  <c r="AK62" i="1"/>
  <c r="AL62" i="1"/>
  <c r="AM62" i="1"/>
  <c r="AN62" i="1"/>
  <c r="AO62" i="1"/>
  <c r="AP62" i="1"/>
  <c r="AK63" i="1"/>
  <c r="AL63" i="1"/>
  <c r="AM63" i="1"/>
  <c r="AN63" i="1"/>
  <c r="AO63" i="1"/>
  <c r="AP63" i="1"/>
  <c r="AK64" i="1"/>
  <c r="AL64" i="1"/>
  <c r="AM64" i="1"/>
  <c r="AN64" i="1"/>
  <c r="AO64" i="1"/>
  <c r="AP64" i="1"/>
  <c r="AK65" i="1"/>
  <c r="AL65" i="1"/>
  <c r="AM65" i="1"/>
  <c r="AN65" i="1"/>
  <c r="AO65" i="1"/>
  <c r="AP65" i="1"/>
  <c r="AE66" i="1"/>
  <c r="AK66" i="1"/>
  <c r="AL66" i="1"/>
  <c r="AM66" i="1"/>
  <c r="AN66" i="1"/>
  <c r="AO66" i="1"/>
  <c r="AP66" i="1"/>
  <c r="AK67" i="1"/>
  <c r="AL67" i="1"/>
  <c r="AM67" i="1"/>
  <c r="AN67" i="1"/>
  <c r="AO67" i="1"/>
  <c r="AP67" i="1"/>
  <c r="AC68" i="1"/>
  <c r="AK68" i="1"/>
  <c r="AL68" i="1"/>
  <c r="AM68" i="1"/>
  <c r="AN68" i="1"/>
  <c r="AO68" i="1"/>
  <c r="AP68" i="1"/>
  <c r="AK69" i="1"/>
  <c r="AL69" i="1"/>
  <c r="AM69" i="1"/>
  <c r="AN69" i="1"/>
  <c r="AO69" i="1"/>
  <c r="AP69" i="1"/>
  <c r="AK70" i="1"/>
  <c r="AL70" i="1"/>
  <c r="AM70" i="1"/>
  <c r="AN70" i="1"/>
  <c r="AO70" i="1"/>
  <c r="AP70" i="1"/>
  <c r="AK71" i="1"/>
  <c r="AL71" i="1"/>
  <c r="AM71" i="1"/>
  <c r="AN71" i="1"/>
  <c r="AO71" i="1"/>
  <c r="AP71" i="1"/>
  <c r="AK72" i="1"/>
  <c r="AL72" i="1"/>
  <c r="AM72" i="1"/>
  <c r="AN72" i="1"/>
  <c r="AO72" i="1"/>
  <c r="AP72" i="1"/>
  <c r="AK73" i="1"/>
  <c r="AL73" i="1"/>
  <c r="AM73" i="1"/>
  <c r="AN73" i="1"/>
  <c r="AO73" i="1"/>
  <c r="AP73" i="1"/>
  <c r="AK74" i="1"/>
  <c r="AL74" i="1"/>
  <c r="AM74" i="1"/>
  <c r="AN74" i="1"/>
  <c r="AO74" i="1"/>
  <c r="AP74" i="1"/>
  <c r="AK75" i="1"/>
  <c r="AL75" i="1"/>
  <c r="AM75" i="1"/>
  <c r="AN75" i="1"/>
  <c r="AO75" i="1"/>
  <c r="AP75" i="1"/>
  <c r="AK76" i="1"/>
  <c r="AL76" i="1"/>
  <c r="AM76" i="1"/>
  <c r="AN76" i="1"/>
  <c r="AO76" i="1"/>
  <c r="AP76" i="1"/>
  <c r="AK77" i="1"/>
  <c r="AL77" i="1"/>
  <c r="AM77" i="1"/>
  <c r="AN77" i="1"/>
  <c r="AO77" i="1"/>
  <c r="AP77" i="1"/>
  <c r="AK78" i="1"/>
  <c r="AL78" i="1"/>
  <c r="AM78" i="1"/>
  <c r="AN78" i="1"/>
  <c r="AO78" i="1"/>
  <c r="AP78" i="1"/>
  <c r="AK79" i="1"/>
  <c r="AL79" i="1"/>
  <c r="AM79" i="1"/>
  <c r="AN79" i="1"/>
  <c r="AO79" i="1"/>
  <c r="AP79" i="1"/>
  <c r="AK80" i="1"/>
  <c r="AL80" i="1"/>
  <c r="AM80" i="1"/>
  <c r="AN80" i="1"/>
  <c r="AO80" i="1"/>
  <c r="AP80" i="1"/>
  <c r="AK81" i="1"/>
  <c r="AL81" i="1"/>
  <c r="AM81" i="1"/>
  <c r="AN81" i="1"/>
  <c r="AO81" i="1"/>
  <c r="AP81" i="1"/>
  <c r="AK82" i="1"/>
  <c r="AL82" i="1"/>
  <c r="AM82" i="1"/>
  <c r="AN82" i="1"/>
  <c r="AO82" i="1"/>
  <c r="AP82" i="1"/>
  <c r="AK83" i="1"/>
  <c r="AL83" i="1"/>
  <c r="AM83" i="1"/>
  <c r="AN83" i="1"/>
  <c r="AO83" i="1"/>
  <c r="AP83" i="1"/>
  <c r="AK84" i="1"/>
  <c r="AL84" i="1"/>
  <c r="AM84" i="1"/>
  <c r="AN84" i="1"/>
  <c r="AO84" i="1"/>
  <c r="AP84" i="1"/>
  <c r="AK85" i="1"/>
  <c r="AL85" i="1"/>
  <c r="AM85" i="1"/>
  <c r="AN85" i="1"/>
  <c r="AO85" i="1"/>
  <c r="AP85" i="1"/>
  <c r="AK86" i="1"/>
  <c r="AL86" i="1"/>
  <c r="AM86" i="1"/>
  <c r="AN86" i="1"/>
  <c r="AO86" i="1"/>
  <c r="AP86" i="1"/>
  <c r="AK87" i="1"/>
  <c r="AL87" i="1"/>
  <c r="AM87" i="1"/>
  <c r="AN87" i="1"/>
  <c r="AO87" i="1"/>
  <c r="AP87" i="1"/>
  <c r="AK88" i="1"/>
  <c r="AL88" i="1"/>
  <c r="AM88" i="1"/>
  <c r="AN88" i="1"/>
  <c r="AO88" i="1"/>
  <c r="AP88" i="1"/>
  <c r="AK89" i="1"/>
  <c r="AL89" i="1"/>
  <c r="AM89" i="1"/>
  <c r="AN89" i="1"/>
  <c r="AO89" i="1"/>
  <c r="AP89" i="1"/>
  <c r="AK90" i="1"/>
  <c r="AL90" i="1"/>
  <c r="AM90" i="1"/>
  <c r="AN90" i="1"/>
  <c r="AO90" i="1"/>
  <c r="AP90" i="1"/>
  <c r="AK91" i="1"/>
  <c r="AL91" i="1"/>
  <c r="AM91" i="1"/>
  <c r="AN91" i="1"/>
  <c r="AO91" i="1"/>
  <c r="AP91" i="1"/>
  <c r="AK92" i="1"/>
  <c r="AL92" i="1"/>
  <c r="AM92" i="1"/>
  <c r="AN92" i="1"/>
  <c r="AO92" i="1"/>
  <c r="AP92" i="1"/>
  <c r="AK93" i="1"/>
  <c r="AL93" i="1"/>
  <c r="AM93" i="1"/>
  <c r="AN93" i="1"/>
  <c r="AO93" i="1"/>
  <c r="AP93" i="1"/>
  <c r="AK94" i="1"/>
  <c r="AL94" i="1"/>
  <c r="AM94" i="1"/>
  <c r="AN94" i="1"/>
  <c r="AO94" i="1"/>
  <c r="AP94" i="1"/>
  <c r="AK95" i="1"/>
  <c r="AL95" i="1"/>
  <c r="AM95" i="1"/>
  <c r="AN95" i="1"/>
  <c r="AO95" i="1"/>
  <c r="AP95" i="1"/>
  <c r="AK96" i="1"/>
  <c r="AL96" i="1"/>
  <c r="AM96" i="1"/>
  <c r="AN96" i="1"/>
  <c r="AO96" i="1"/>
  <c r="AP96" i="1"/>
  <c r="AK97" i="1"/>
  <c r="AL97" i="1"/>
  <c r="AM97" i="1"/>
  <c r="AN97" i="1"/>
  <c r="AO97" i="1"/>
  <c r="AP97" i="1"/>
  <c r="AK98" i="1"/>
  <c r="AL98" i="1"/>
  <c r="AM98" i="1"/>
  <c r="AN98" i="1"/>
  <c r="AO98" i="1"/>
  <c r="AP98" i="1"/>
  <c r="AK99" i="1"/>
  <c r="AL99" i="1"/>
  <c r="AM99" i="1"/>
  <c r="AN99" i="1"/>
  <c r="AO99" i="1"/>
  <c r="AP99" i="1"/>
  <c r="AK100" i="1"/>
  <c r="AL100" i="1"/>
  <c r="AM100" i="1"/>
  <c r="AN100" i="1"/>
  <c r="AO100" i="1"/>
  <c r="AP100" i="1"/>
  <c r="AK101" i="1"/>
  <c r="AL101" i="1"/>
  <c r="AM101" i="1"/>
  <c r="AN101" i="1"/>
  <c r="AO101" i="1"/>
  <c r="AP101" i="1"/>
  <c r="AK102" i="1"/>
  <c r="AL102" i="1"/>
  <c r="AM102" i="1"/>
  <c r="AN102" i="1"/>
  <c r="AO102" i="1"/>
  <c r="AP102" i="1"/>
  <c r="AK103" i="1"/>
  <c r="AL103" i="1"/>
  <c r="AM103" i="1"/>
  <c r="AN103" i="1"/>
  <c r="AO103" i="1"/>
  <c r="AP103" i="1"/>
  <c r="AK104" i="1"/>
  <c r="AL104" i="1"/>
  <c r="AM104" i="1"/>
  <c r="AN104" i="1"/>
  <c r="AO104" i="1"/>
  <c r="AP104" i="1"/>
  <c r="AK105" i="1"/>
  <c r="AL105" i="1"/>
  <c r="AM105" i="1"/>
  <c r="AN105" i="1"/>
  <c r="AO105" i="1"/>
  <c r="AP105" i="1"/>
  <c r="AK106" i="1"/>
  <c r="AL106" i="1"/>
  <c r="AM106" i="1"/>
  <c r="AN106" i="1"/>
  <c r="AO106" i="1"/>
  <c r="AP106" i="1"/>
  <c r="AK107" i="1"/>
  <c r="AL107" i="1"/>
  <c r="AM107" i="1"/>
  <c r="AN107" i="1"/>
  <c r="AO107" i="1"/>
  <c r="AP107" i="1"/>
  <c r="AK108" i="1"/>
  <c r="AL108" i="1"/>
  <c r="AM108" i="1"/>
  <c r="AN108" i="1"/>
  <c r="AO108" i="1"/>
  <c r="AP108" i="1"/>
  <c r="AK109" i="1"/>
  <c r="AL109" i="1"/>
  <c r="AM109" i="1"/>
  <c r="AN109" i="1"/>
  <c r="AO109" i="1"/>
  <c r="AP109" i="1"/>
  <c r="AK110" i="1"/>
  <c r="AL110" i="1"/>
  <c r="AM110" i="1"/>
  <c r="AN110" i="1"/>
  <c r="AO110" i="1"/>
  <c r="AP110" i="1"/>
  <c r="AK111" i="1"/>
  <c r="AL111" i="1"/>
  <c r="AM111" i="1"/>
  <c r="AN111" i="1"/>
  <c r="AO111" i="1"/>
  <c r="AP111" i="1"/>
  <c r="AK112" i="1"/>
  <c r="AL112" i="1"/>
  <c r="AM112" i="1"/>
  <c r="AN112" i="1"/>
  <c r="AO112" i="1"/>
  <c r="AP112" i="1"/>
  <c r="AK113" i="1"/>
  <c r="AL113" i="1"/>
  <c r="AM113" i="1"/>
  <c r="AN113" i="1"/>
  <c r="AO113" i="1"/>
  <c r="AP113" i="1"/>
  <c r="AK114" i="1"/>
  <c r="AL114" i="1"/>
  <c r="AM114" i="1"/>
  <c r="AN114" i="1"/>
  <c r="AO114" i="1"/>
  <c r="AP114" i="1"/>
  <c r="AK115" i="1"/>
  <c r="AL115" i="1"/>
  <c r="AM115" i="1"/>
  <c r="AN115" i="1"/>
  <c r="AO115" i="1"/>
  <c r="AP115" i="1"/>
  <c r="AK116" i="1"/>
  <c r="AL116" i="1"/>
  <c r="AM116" i="1"/>
  <c r="AN116" i="1"/>
  <c r="AO116" i="1"/>
  <c r="AP116" i="1"/>
  <c r="AK117" i="1"/>
  <c r="AL117" i="1"/>
  <c r="AM117" i="1"/>
  <c r="AN117" i="1"/>
  <c r="AO117" i="1"/>
  <c r="AP117" i="1"/>
  <c r="AK118" i="1"/>
  <c r="AL118" i="1"/>
  <c r="AM118" i="1"/>
  <c r="AN118" i="1"/>
  <c r="AO118" i="1"/>
  <c r="AP118" i="1"/>
  <c r="AK119" i="1"/>
  <c r="AL119" i="1"/>
  <c r="AM119" i="1"/>
  <c r="AN119" i="1"/>
  <c r="AO119" i="1"/>
  <c r="AP119" i="1"/>
  <c r="AK120" i="1"/>
  <c r="AL120" i="1"/>
  <c r="AM120" i="1"/>
  <c r="AN120" i="1"/>
  <c r="AO120" i="1"/>
  <c r="AP120" i="1"/>
  <c r="AK121" i="1"/>
  <c r="AL121" i="1"/>
  <c r="AM121" i="1"/>
  <c r="AN121" i="1"/>
  <c r="AO121" i="1"/>
  <c r="AP121" i="1"/>
  <c r="AK122" i="1"/>
  <c r="AL122" i="1"/>
  <c r="AM122" i="1"/>
  <c r="AN122" i="1"/>
  <c r="AO122" i="1"/>
  <c r="AP122" i="1"/>
  <c r="AK123" i="1"/>
  <c r="AL123" i="1"/>
  <c r="AM123" i="1"/>
  <c r="AN123" i="1"/>
  <c r="AO123" i="1"/>
  <c r="AP123" i="1"/>
  <c r="AK124" i="1"/>
  <c r="AL124" i="1"/>
  <c r="AM124" i="1"/>
  <c r="AN124" i="1"/>
  <c r="AO124" i="1"/>
  <c r="AP124" i="1"/>
  <c r="AK125" i="1"/>
  <c r="AL125" i="1"/>
  <c r="AM125" i="1"/>
  <c r="AN125" i="1"/>
  <c r="AO125" i="1"/>
  <c r="AP125" i="1"/>
  <c r="AK126" i="1"/>
  <c r="AL126" i="1"/>
  <c r="AM126" i="1"/>
  <c r="AN126" i="1"/>
  <c r="AO126" i="1"/>
  <c r="AP126" i="1"/>
  <c r="AK127" i="1"/>
  <c r="AL127" i="1"/>
  <c r="AM127" i="1"/>
  <c r="AN127" i="1"/>
  <c r="AO127" i="1"/>
  <c r="AP127" i="1"/>
  <c r="AK128" i="1"/>
  <c r="AL128" i="1"/>
  <c r="AM128" i="1"/>
  <c r="AN128" i="1"/>
  <c r="AO128" i="1"/>
  <c r="AP128" i="1"/>
  <c r="AK129" i="1"/>
  <c r="AL129" i="1"/>
  <c r="AM129" i="1"/>
  <c r="AN129" i="1"/>
  <c r="AO129" i="1"/>
  <c r="AP129" i="1"/>
  <c r="AK130" i="1"/>
  <c r="AL130" i="1"/>
  <c r="AM130" i="1"/>
  <c r="AN130" i="1"/>
  <c r="AO130" i="1"/>
  <c r="AP130" i="1"/>
  <c r="AK131" i="1"/>
  <c r="AL131" i="1"/>
  <c r="AM131" i="1"/>
  <c r="AN131" i="1"/>
  <c r="AO131" i="1"/>
  <c r="AP131" i="1"/>
  <c r="AK132" i="1"/>
  <c r="AL132" i="1"/>
  <c r="AM132" i="1"/>
  <c r="AN132" i="1"/>
  <c r="AO132" i="1"/>
  <c r="AP132" i="1"/>
  <c r="AK133" i="1"/>
  <c r="AL133" i="1"/>
  <c r="AM133" i="1"/>
  <c r="AN133" i="1"/>
  <c r="AO133" i="1"/>
  <c r="AP133" i="1"/>
  <c r="AK134" i="1"/>
  <c r="AL134" i="1"/>
  <c r="AM134" i="1"/>
  <c r="AN134" i="1"/>
  <c r="AO134" i="1"/>
  <c r="AP134" i="1"/>
  <c r="AK135" i="1"/>
  <c r="AL135" i="1"/>
  <c r="AM135" i="1"/>
  <c r="AN135" i="1"/>
  <c r="AO135" i="1"/>
  <c r="AP135" i="1"/>
  <c r="AK136" i="1"/>
  <c r="AL136" i="1"/>
  <c r="AM136" i="1"/>
  <c r="AN136" i="1"/>
  <c r="AO136" i="1"/>
  <c r="AP136" i="1"/>
  <c r="AK137" i="1"/>
  <c r="AL137" i="1"/>
  <c r="AM137" i="1"/>
  <c r="AN137" i="1"/>
  <c r="AO137" i="1"/>
  <c r="AP137" i="1"/>
  <c r="AK138" i="1"/>
  <c r="AL138" i="1"/>
  <c r="AM138" i="1"/>
  <c r="AN138" i="1"/>
  <c r="AO138" i="1"/>
  <c r="AP138" i="1"/>
  <c r="AK139" i="1"/>
  <c r="AL139" i="1"/>
  <c r="AM139" i="1"/>
  <c r="AN139" i="1"/>
  <c r="AO139" i="1"/>
  <c r="AP139" i="1"/>
  <c r="AK140" i="1"/>
  <c r="AL140" i="1"/>
  <c r="AM140" i="1"/>
  <c r="AN140" i="1"/>
  <c r="AO140" i="1"/>
  <c r="AP140" i="1"/>
  <c r="AK141" i="1"/>
  <c r="AL141" i="1"/>
  <c r="AM141" i="1"/>
  <c r="AN141" i="1"/>
  <c r="AO141" i="1"/>
  <c r="AP141" i="1"/>
  <c r="AK142" i="1"/>
  <c r="AL142" i="1"/>
  <c r="AM142" i="1"/>
  <c r="AN142" i="1"/>
  <c r="AO142" i="1"/>
  <c r="AP142" i="1"/>
  <c r="AK143" i="1"/>
  <c r="AL143" i="1"/>
  <c r="AM143" i="1"/>
  <c r="AN143" i="1"/>
  <c r="AO143" i="1"/>
  <c r="AP143" i="1"/>
  <c r="AK144" i="1"/>
  <c r="AL144" i="1"/>
  <c r="AM144" i="1"/>
  <c r="AN144" i="1"/>
  <c r="AO144" i="1"/>
  <c r="AP144" i="1"/>
  <c r="AK145" i="1"/>
  <c r="AL145" i="1"/>
  <c r="AM145" i="1"/>
  <c r="AN145" i="1"/>
  <c r="AO145" i="1"/>
  <c r="AP145" i="1"/>
  <c r="AK146" i="1"/>
  <c r="AL146" i="1"/>
  <c r="AM146" i="1"/>
  <c r="AN146" i="1"/>
  <c r="AO146" i="1"/>
  <c r="AP146" i="1"/>
  <c r="AG147" i="1"/>
  <c r="AK147" i="1"/>
  <c r="AL147" i="1"/>
  <c r="AM147" i="1"/>
  <c r="AN147" i="1"/>
  <c r="AO147" i="1"/>
  <c r="AP147" i="1"/>
  <c r="AK148" i="1"/>
  <c r="AL148" i="1"/>
  <c r="AM148" i="1"/>
  <c r="AN148" i="1"/>
  <c r="AO148" i="1"/>
  <c r="AP148" i="1"/>
  <c r="AK149" i="1"/>
  <c r="AL149" i="1"/>
  <c r="AM149" i="1"/>
  <c r="AN149" i="1"/>
  <c r="AO149" i="1"/>
  <c r="AP149" i="1"/>
  <c r="AK150" i="1"/>
  <c r="AL150" i="1"/>
  <c r="AM150" i="1"/>
  <c r="AN150" i="1"/>
  <c r="AO150" i="1"/>
  <c r="AP150" i="1"/>
  <c r="AG151" i="1"/>
  <c r="AK151" i="1"/>
  <c r="AL151" i="1"/>
  <c r="AM151" i="1"/>
  <c r="AN151" i="1"/>
  <c r="AO151" i="1"/>
  <c r="AP151" i="1"/>
  <c r="AF152" i="1"/>
  <c r="AK152" i="1"/>
  <c r="AL152" i="1"/>
  <c r="AM152" i="1"/>
  <c r="AN152" i="1"/>
  <c r="AO152" i="1"/>
  <c r="AP152" i="1"/>
  <c r="AK153" i="1"/>
  <c r="AL153" i="1"/>
  <c r="AM153" i="1"/>
  <c r="AN153" i="1"/>
  <c r="AO153" i="1"/>
  <c r="AP153" i="1"/>
  <c r="AK154" i="1"/>
  <c r="AL154" i="1"/>
  <c r="AM154" i="1"/>
  <c r="AN154" i="1"/>
  <c r="AO154" i="1"/>
  <c r="AP154" i="1"/>
  <c r="AK155" i="1"/>
  <c r="AL155" i="1"/>
  <c r="AM155" i="1"/>
  <c r="AN155" i="1"/>
  <c r="AO155" i="1"/>
  <c r="AP155" i="1"/>
  <c r="AK156" i="1"/>
  <c r="AL156" i="1"/>
  <c r="AM156" i="1"/>
  <c r="AN156" i="1"/>
  <c r="AO156" i="1"/>
  <c r="AP156" i="1"/>
  <c r="AK157" i="1"/>
  <c r="AL157" i="1"/>
  <c r="AM157" i="1"/>
  <c r="AN157" i="1"/>
  <c r="AO157" i="1"/>
  <c r="AP157" i="1"/>
  <c r="AK158" i="1"/>
  <c r="AL158" i="1"/>
  <c r="AM158" i="1"/>
  <c r="AN158" i="1"/>
  <c r="AO158" i="1"/>
  <c r="AP158" i="1"/>
  <c r="AK159" i="1"/>
  <c r="AL159" i="1"/>
  <c r="AM159" i="1"/>
  <c r="AN159" i="1"/>
  <c r="AO159" i="1"/>
  <c r="AP159" i="1"/>
  <c r="AK160" i="1"/>
  <c r="AL160" i="1"/>
  <c r="AM160" i="1"/>
  <c r="AN160" i="1"/>
  <c r="AO160" i="1"/>
  <c r="AP160" i="1"/>
  <c r="AK161" i="1"/>
  <c r="AL161" i="1"/>
  <c r="AM161" i="1"/>
  <c r="AN161" i="1"/>
  <c r="AO161" i="1"/>
  <c r="AP161" i="1"/>
  <c r="AK162" i="1"/>
  <c r="AL162" i="1"/>
  <c r="AM162" i="1"/>
  <c r="AN162" i="1"/>
  <c r="AO162" i="1"/>
  <c r="AP162" i="1"/>
  <c r="AK163" i="1"/>
  <c r="AL163" i="1"/>
  <c r="AM163" i="1"/>
  <c r="AN163" i="1"/>
  <c r="AO163" i="1"/>
  <c r="AP163" i="1"/>
  <c r="AK164" i="1"/>
  <c r="AL164" i="1"/>
  <c r="AM164" i="1"/>
  <c r="AN164" i="1"/>
  <c r="AO164" i="1"/>
  <c r="AP164" i="1"/>
  <c r="AK165" i="1"/>
  <c r="AL165" i="1"/>
  <c r="AM165" i="1"/>
  <c r="AN165" i="1"/>
  <c r="AO165" i="1"/>
  <c r="AP165" i="1"/>
  <c r="AK166" i="1"/>
  <c r="AL166" i="1"/>
  <c r="AM166" i="1"/>
  <c r="AN166" i="1"/>
  <c r="AO166" i="1"/>
  <c r="AP166" i="1"/>
  <c r="AK167" i="1"/>
  <c r="AL167" i="1"/>
  <c r="AM167" i="1"/>
  <c r="AN167" i="1"/>
  <c r="AO167" i="1"/>
  <c r="AP167" i="1"/>
  <c r="AK168" i="1"/>
  <c r="AL168" i="1"/>
  <c r="AM168" i="1"/>
  <c r="AN168" i="1"/>
  <c r="AO168" i="1"/>
  <c r="AP168" i="1"/>
  <c r="AK169" i="1"/>
  <c r="AL169" i="1"/>
  <c r="AM169" i="1"/>
  <c r="AN169" i="1"/>
  <c r="AO169" i="1"/>
  <c r="AP169" i="1"/>
  <c r="AK170" i="1"/>
  <c r="AL170" i="1"/>
  <c r="AM170" i="1"/>
  <c r="AN170" i="1"/>
  <c r="AO170" i="1"/>
  <c r="AP170" i="1"/>
  <c r="AK171" i="1"/>
  <c r="AL171" i="1"/>
  <c r="AM171" i="1"/>
  <c r="AN171" i="1"/>
  <c r="AO171" i="1"/>
  <c r="AP171" i="1"/>
  <c r="AK172" i="1"/>
  <c r="AL172" i="1"/>
  <c r="AM172" i="1"/>
  <c r="AN172" i="1"/>
  <c r="AO172" i="1"/>
  <c r="AP172" i="1"/>
  <c r="AK173" i="1"/>
  <c r="AL173" i="1"/>
  <c r="AM173" i="1"/>
  <c r="AN173" i="1"/>
  <c r="AO173" i="1"/>
  <c r="AP173" i="1"/>
  <c r="AK174" i="1"/>
  <c r="AL174" i="1"/>
  <c r="AM174" i="1"/>
  <c r="AN174" i="1"/>
  <c r="AO174" i="1"/>
  <c r="AP174" i="1"/>
  <c r="AK175" i="1"/>
  <c r="AL175" i="1"/>
  <c r="AM175" i="1"/>
  <c r="AN175" i="1"/>
  <c r="AO175" i="1"/>
  <c r="AP175" i="1"/>
  <c r="AK176" i="1"/>
  <c r="AL176" i="1"/>
  <c r="AM176" i="1"/>
  <c r="AN176" i="1"/>
  <c r="AO176" i="1"/>
  <c r="AP176" i="1"/>
  <c r="AK177" i="1"/>
  <c r="AL177" i="1"/>
  <c r="AM177" i="1"/>
  <c r="AN177" i="1"/>
  <c r="AO177" i="1"/>
  <c r="AP177" i="1"/>
  <c r="AK178" i="1"/>
  <c r="AL178" i="1"/>
  <c r="AM178" i="1"/>
  <c r="AN178" i="1"/>
  <c r="AO178" i="1"/>
  <c r="AP178" i="1"/>
  <c r="AK179" i="1"/>
  <c r="AL179" i="1"/>
  <c r="AM179" i="1"/>
  <c r="AN179" i="1"/>
  <c r="AO179" i="1"/>
  <c r="AP179" i="1"/>
  <c r="AK180" i="1"/>
  <c r="AL180" i="1"/>
  <c r="AM180" i="1"/>
  <c r="AN180" i="1"/>
  <c r="AO180" i="1"/>
  <c r="AP180" i="1"/>
  <c r="AK181" i="1"/>
  <c r="AL181" i="1"/>
  <c r="AM181" i="1"/>
  <c r="AN181" i="1"/>
  <c r="AO181" i="1"/>
  <c r="AP181" i="1"/>
  <c r="AK182" i="1"/>
  <c r="AL182" i="1"/>
  <c r="AM182" i="1"/>
  <c r="AN182" i="1"/>
  <c r="AO182" i="1"/>
  <c r="AP182" i="1"/>
  <c r="AK183" i="1"/>
  <c r="AL183" i="1"/>
  <c r="AM183" i="1"/>
  <c r="AN183" i="1"/>
  <c r="AO183" i="1"/>
  <c r="AP183" i="1"/>
  <c r="AK184" i="1"/>
  <c r="AL184" i="1"/>
  <c r="AM184" i="1"/>
  <c r="AN184" i="1"/>
  <c r="AO184" i="1"/>
  <c r="AP184" i="1"/>
  <c r="AK185" i="1"/>
  <c r="AL185" i="1"/>
  <c r="AM185" i="1"/>
  <c r="AN185" i="1"/>
  <c r="AO185" i="1"/>
  <c r="AP185" i="1"/>
  <c r="AK186" i="1"/>
  <c r="AL186" i="1"/>
  <c r="AM186" i="1"/>
  <c r="AN186" i="1"/>
  <c r="AO186" i="1"/>
  <c r="AP186" i="1"/>
  <c r="AK187" i="1"/>
  <c r="AL187" i="1"/>
  <c r="AM187" i="1"/>
  <c r="AN187" i="1"/>
  <c r="AO187" i="1"/>
  <c r="AP187" i="1"/>
  <c r="AK188" i="1"/>
  <c r="AL188" i="1"/>
  <c r="AM188" i="1"/>
  <c r="AN188" i="1"/>
  <c r="AO188" i="1"/>
  <c r="AP188" i="1"/>
  <c r="AK189" i="1"/>
  <c r="AL189" i="1"/>
  <c r="AM189" i="1"/>
  <c r="AN189" i="1"/>
  <c r="AO189" i="1"/>
  <c r="AP189" i="1"/>
  <c r="AK190" i="1"/>
  <c r="AL190" i="1"/>
  <c r="AM190" i="1"/>
  <c r="AN190" i="1"/>
  <c r="AO190" i="1"/>
  <c r="AP190" i="1"/>
  <c r="AK191" i="1"/>
  <c r="AL191" i="1"/>
  <c r="AM191" i="1"/>
  <c r="AN191" i="1"/>
  <c r="AO191" i="1"/>
  <c r="AP191" i="1"/>
  <c r="AK192" i="1"/>
  <c r="AL192" i="1"/>
  <c r="AM192" i="1"/>
  <c r="AN192" i="1"/>
  <c r="AO192" i="1"/>
  <c r="AP192" i="1"/>
  <c r="AK193" i="1"/>
  <c r="AL193" i="1"/>
  <c r="AM193" i="1"/>
  <c r="AN193" i="1"/>
  <c r="AO193" i="1"/>
  <c r="AP193" i="1"/>
  <c r="AK194" i="1"/>
  <c r="AL194" i="1"/>
  <c r="AM194" i="1"/>
  <c r="AN194" i="1"/>
  <c r="AO194" i="1"/>
  <c r="AP194" i="1"/>
  <c r="AK195" i="1"/>
  <c r="AL195" i="1"/>
  <c r="AM195" i="1"/>
  <c r="AN195" i="1"/>
  <c r="AO195" i="1"/>
  <c r="AP195" i="1"/>
  <c r="AK196" i="1"/>
  <c r="AL196" i="1"/>
  <c r="AM196" i="1"/>
  <c r="AN196" i="1"/>
  <c r="AO196" i="1"/>
  <c r="AP196" i="1"/>
  <c r="AK197" i="1"/>
  <c r="AL197" i="1"/>
  <c r="AM197" i="1"/>
  <c r="AN197" i="1"/>
  <c r="AO197" i="1"/>
  <c r="AP197" i="1"/>
  <c r="AK198" i="1"/>
  <c r="AL198" i="1"/>
  <c r="AM198" i="1"/>
  <c r="AN198" i="1"/>
  <c r="AO198" i="1"/>
  <c r="AP198" i="1"/>
  <c r="AK199" i="1"/>
  <c r="AL199" i="1"/>
  <c r="AM199" i="1"/>
  <c r="AN199" i="1"/>
  <c r="AO199" i="1"/>
  <c r="AP199" i="1"/>
  <c r="AK200" i="1"/>
  <c r="AL200" i="1"/>
  <c r="AM200" i="1"/>
  <c r="AN200" i="1"/>
  <c r="AO200" i="1"/>
  <c r="AP200" i="1"/>
  <c r="AK201" i="1"/>
  <c r="AL201" i="1"/>
  <c r="AM201" i="1"/>
  <c r="AN201" i="1"/>
  <c r="AO201" i="1"/>
  <c r="AP201" i="1"/>
  <c r="AK202" i="1"/>
  <c r="AL202" i="1"/>
  <c r="AM202" i="1"/>
  <c r="AN202" i="1"/>
  <c r="AO202" i="1"/>
  <c r="AP202" i="1"/>
  <c r="AK203" i="1"/>
  <c r="AL203" i="1"/>
  <c r="AM203" i="1"/>
  <c r="AN203" i="1"/>
  <c r="AO203" i="1"/>
  <c r="AP203" i="1"/>
  <c r="AK204" i="1"/>
  <c r="AL204" i="1"/>
  <c r="AM204" i="1"/>
  <c r="AN204" i="1"/>
  <c r="AO204" i="1"/>
  <c r="AP204" i="1"/>
  <c r="AK205" i="1"/>
  <c r="AL205" i="1"/>
  <c r="AM205" i="1"/>
  <c r="AN205" i="1"/>
  <c r="AO205" i="1"/>
  <c r="AP205" i="1"/>
  <c r="AK206" i="1"/>
  <c r="AL206" i="1"/>
  <c r="AM206" i="1"/>
  <c r="AN206" i="1"/>
  <c r="AO206" i="1"/>
  <c r="AP206" i="1"/>
  <c r="AK207" i="1"/>
  <c r="AL207" i="1"/>
  <c r="AM207" i="1"/>
  <c r="AN207" i="1"/>
  <c r="AO207" i="1"/>
  <c r="AP207" i="1"/>
  <c r="AK208" i="1"/>
  <c r="AL208" i="1"/>
  <c r="AM208" i="1"/>
  <c r="AN208" i="1"/>
  <c r="AO208" i="1"/>
  <c r="AP208" i="1"/>
  <c r="AK209" i="1"/>
  <c r="AL209" i="1"/>
  <c r="AM209" i="1"/>
  <c r="AN209" i="1"/>
  <c r="AO209" i="1"/>
  <c r="AP209" i="1"/>
  <c r="AK210" i="1"/>
  <c r="AL210" i="1"/>
  <c r="AM210" i="1"/>
  <c r="AN210" i="1"/>
  <c r="AO210" i="1"/>
  <c r="AP210" i="1"/>
  <c r="AK211" i="1"/>
  <c r="AL211" i="1"/>
  <c r="AM211" i="1"/>
  <c r="AN211" i="1"/>
  <c r="AO211" i="1"/>
  <c r="AP211" i="1"/>
  <c r="AK212" i="1"/>
  <c r="AL212" i="1"/>
  <c r="AM212" i="1"/>
  <c r="AN212" i="1"/>
  <c r="AO212" i="1"/>
  <c r="AP212" i="1"/>
  <c r="AK213" i="1"/>
  <c r="AL213" i="1"/>
  <c r="AM213" i="1"/>
  <c r="AN213" i="1"/>
  <c r="AO213" i="1"/>
  <c r="AP213" i="1"/>
  <c r="AE214" i="1"/>
  <c r="AK214" i="1"/>
  <c r="AL214" i="1"/>
  <c r="AM214" i="1"/>
  <c r="AN214" i="1"/>
  <c r="AO214" i="1"/>
  <c r="AP214" i="1"/>
  <c r="AK215" i="1"/>
  <c r="AL215" i="1"/>
  <c r="AM215" i="1"/>
  <c r="AN215" i="1"/>
  <c r="AO215" i="1"/>
  <c r="AP215" i="1"/>
  <c r="AK216" i="1"/>
  <c r="AL216" i="1"/>
  <c r="AM216" i="1"/>
  <c r="AN216" i="1"/>
  <c r="AO216" i="1"/>
  <c r="AP216" i="1"/>
  <c r="AK217" i="1"/>
  <c r="AL217" i="1"/>
  <c r="AM217" i="1"/>
  <c r="AN217" i="1"/>
  <c r="AO217" i="1"/>
  <c r="AP217" i="1"/>
  <c r="AK218" i="1"/>
  <c r="AL218" i="1"/>
  <c r="AM218" i="1"/>
  <c r="AN218" i="1"/>
  <c r="AO218" i="1"/>
  <c r="AP218" i="1"/>
  <c r="AK219" i="1"/>
  <c r="AL219" i="1"/>
  <c r="AM219" i="1"/>
  <c r="AN219" i="1"/>
  <c r="AO219" i="1"/>
  <c r="AP219" i="1"/>
  <c r="AK220" i="1"/>
  <c r="AL220" i="1"/>
  <c r="AM220" i="1"/>
  <c r="AN220" i="1"/>
  <c r="AO220" i="1"/>
  <c r="AP220" i="1"/>
  <c r="AK221" i="1"/>
  <c r="AL221" i="1"/>
  <c r="AM221" i="1"/>
  <c r="AN221" i="1"/>
  <c r="AO221" i="1"/>
  <c r="AP221" i="1"/>
  <c r="AK222" i="1"/>
  <c r="AL222" i="1"/>
  <c r="AM222" i="1"/>
  <c r="AN222" i="1"/>
  <c r="AO222" i="1"/>
  <c r="AP222" i="1"/>
  <c r="AK223" i="1"/>
  <c r="AL223" i="1"/>
  <c r="AM223" i="1"/>
  <c r="AN223" i="1"/>
  <c r="AO223" i="1"/>
  <c r="AP223" i="1"/>
  <c r="AK224" i="1"/>
  <c r="AL224" i="1"/>
  <c r="AM224" i="1"/>
  <c r="AN224" i="1"/>
  <c r="AO224" i="1"/>
  <c r="AP224" i="1"/>
  <c r="AK225" i="1"/>
  <c r="AL225" i="1"/>
  <c r="AM225" i="1"/>
  <c r="AN225" i="1"/>
  <c r="AO225" i="1"/>
  <c r="AP225" i="1"/>
  <c r="AK226" i="1"/>
  <c r="AL226" i="1"/>
  <c r="AM226" i="1"/>
  <c r="AN226" i="1"/>
  <c r="AO226" i="1"/>
  <c r="AP226" i="1"/>
  <c r="AK227" i="1"/>
  <c r="AL227" i="1"/>
  <c r="AM227" i="1"/>
  <c r="AN227" i="1"/>
  <c r="AO227" i="1"/>
  <c r="AP227" i="1"/>
  <c r="AK228" i="1"/>
  <c r="AL228" i="1"/>
  <c r="AM228" i="1"/>
  <c r="AN228" i="1"/>
  <c r="AO228" i="1"/>
  <c r="AP228" i="1"/>
  <c r="AK229" i="1"/>
  <c r="AL229" i="1"/>
  <c r="AM229" i="1"/>
  <c r="AN229" i="1"/>
  <c r="AO229" i="1"/>
  <c r="AP229" i="1"/>
  <c r="AK230" i="1"/>
  <c r="AL230" i="1"/>
  <c r="AM230" i="1"/>
  <c r="AN230" i="1"/>
  <c r="AO230" i="1"/>
  <c r="AP230" i="1"/>
  <c r="AK231" i="1"/>
  <c r="AL231" i="1"/>
  <c r="AM231" i="1"/>
  <c r="AN231" i="1"/>
  <c r="AO231" i="1"/>
  <c r="AP231" i="1"/>
  <c r="AK232" i="1"/>
  <c r="AL232" i="1"/>
  <c r="AM232" i="1"/>
  <c r="AN232" i="1"/>
  <c r="AO232" i="1"/>
  <c r="AP232" i="1"/>
  <c r="AK233" i="1"/>
  <c r="AL233" i="1"/>
  <c r="AM233" i="1"/>
  <c r="AN233" i="1"/>
  <c r="AO233" i="1"/>
  <c r="AP233" i="1"/>
  <c r="AK234" i="1"/>
  <c r="AL234" i="1"/>
  <c r="AM234" i="1"/>
  <c r="AN234" i="1"/>
  <c r="AO234" i="1"/>
  <c r="AP234" i="1"/>
  <c r="AK235" i="1"/>
  <c r="AL235" i="1"/>
  <c r="AM235" i="1"/>
  <c r="AN235" i="1"/>
  <c r="AO235" i="1"/>
  <c r="AP235" i="1"/>
  <c r="AK236" i="1"/>
  <c r="AL236" i="1"/>
  <c r="AM236" i="1"/>
  <c r="AN236" i="1"/>
  <c r="AO236" i="1"/>
  <c r="AP236" i="1"/>
  <c r="AK237" i="1"/>
  <c r="AL237" i="1"/>
  <c r="AM237" i="1"/>
  <c r="AN237" i="1"/>
  <c r="AO237" i="1"/>
  <c r="AP237" i="1"/>
  <c r="AK238" i="1"/>
  <c r="AL238" i="1"/>
  <c r="AM238" i="1"/>
  <c r="AN238" i="1"/>
  <c r="AO238" i="1"/>
  <c r="AP238" i="1"/>
  <c r="AK239" i="1"/>
  <c r="AL239" i="1"/>
  <c r="AM239" i="1"/>
  <c r="AN239" i="1"/>
  <c r="AO239" i="1"/>
  <c r="AP239" i="1"/>
  <c r="AK240" i="1"/>
  <c r="AL240" i="1"/>
  <c r="AM240" i="1"/>
  <c r="AN240" i="1"/>
  <c r="AO240" i="1"/>
  <c r="AP240" i="1"/>
  <c r="AK241" i="1"/>
  <c r="AL241" i="1"/>
  <c r="AM241" i="1"/>
  <c r="AN241" i="1"/>
  <c r="AO241" i="1"/>
  <c r="AP241" i="1"/>
  <c r="AK242" i="1"/>
  <c r="AL242" i="1"/>
  <c r="AM242" i="1"/>
  <c r="AN242" i="1"/>
  <c r="AO242" i="1"/>
  <c r="AP242" i="1"/>
  <c r="AK243" i="1"/>
  <c r="AL243" i="1"/>
  <c r="AM243" i="1"/>
  <c r="AN243" i="1"/>
  <c r="AO243" i="1"/>
  <c r="AP243" i="1"/>
  <c r="AC244" i="1"/>
  <c r="AK244" i="1"/>
  <c r="AL244" i="1"/>
  <c r="AM244" i="1"/>
  <c r="AN244" i="1"/>
  <c r="AO244" i="1"/>
  <c r="AP244" i="1"/>
  <c r="AK245" i="1"/>
  <c r="AL245" i="1"/>
  <c r="AM245" i="1"/>
  <c r="AN245" i="1"/>
  <c r="AO245" i="1"/>
  <c r="AP245" i="1"/>
  <c r="AK246" i="1"/>
  <c r="AL246" i="1"/>
  <c r="AM246" i="1"/>
  <c r="AN246" i="1"/>
  <c r="AO246" i="1"/>
  <c r="AP246" i="1"/>
  <c r="AK247" i="1"/>
  <c r="AL247" i="1"/>
  <c r="AM247" i="1"/>
  <c r="AN247" i="1"/>
  <c r="AO247" i="1"/>
  <c r="AP247" i="1"/>
  <c r="AK248" i="1"/>
  <c r="AL248" i="1"/>
  <c r="AM248" i="1"/>
  <c r="AN248" i="1"/>
  <c r="AO248" i="1"/>
  <c r="AP248" i="1"/>
  <c r="AK249" i="1"/>
  <c r="AL249" i="1"/>
  <c r="AM249" i="1"/>
  <c r="AN249" i="1"/>
  <c r="AO249" i="1"/>
  <c r="AP249" i="1"/>
  <c r="AK250" i="1"/>
  <c r="AL250" i="1"/>
  <c r="AM250" i="1"/>
  <c r="AN250" i="1"/>
  <c r="AO250" i="1"/>
  <c r="AP250" i="1"/>
  <c r="AK251" i="1"/>
  <c r="AL251" i="1"/>
  <c r="AM251" i="1"/>
  <c r="AN251" i="1"/>
  <c r="AO251" i="1"/>
  <c r="AP251" i="1"/>
  <c r="AK252" i="1"/>
  <c r="AL252" i="1"/>
  <c r="AM252" i="1"/>
  <c r="AN252" i="1"/>
  <c r="AO252" i="1"/>
  <c r="AP252" i="1"/>
  <c r="AK253" i="1"/>
  <c r="AL253" i="1"/>
  <c r="AM253" i="1"/>
  <c r="AN253" i="1"/>
  <c r="AO253" i="1"/>
  <c r="AP253" i="1"/>
  <c r="AK254" i="1"/>
  <c r="AL254" i="1"/>
  <c r="AM254" i="1"/>
  <c r="AN254" i="1"/>
  <c r="AO254" i="1"/>
  <c r="AP254" i="1"/>
  <c r="AK255" i="1"/>
  <c r="AL255" i="1"/>
  <c r="AM255" i="1"/>
  <c r="AN255" i="1"/>
  <c r="AO255" i="1"/>
  <c r="AP255" i="1"/>
  <c r="AK256" i="1"/>
  <c r="AL256" i="1"/>
  <c r="AM256" i="1"/>
  <c r="AN256" i="1"/>
  <c r="AO256" i="1"/>
  <c r="AP256" i="1"/>
  <c r="AK257" i="1"/>
  <c r="AL257" i="1"/>
  <c r="AM257" i="1"/>
  <c r="AN257" i="1"/>
  <c r="AO257" i="1"/>
  <c r="AP257" i="1"/>
  <c r="AK258" i="1"/>
  <c r="AL258" i="1"/>
  <c r="AM258" i="1"/>
  <c r="AN258" i="1"/>
  <c r="AO258" i="1"/>
  <c r="AP258" i="1"/>
  <c r="AC259" i="1"/>
  <c r="AK259" i="1"/>
  <c r="AL259" i="1"/>
  <c r="AM259" i="1"/>
  <c r="AN259" i="1"/>
  <c r="AO259" i="1"/>
  <c r="AP259" i="1"/>
  <c r="AK260" i="1"/>
  <c r="AL260" i="1"/>
  <c r="AM260" i="1"/>
  <c r="AN260" i="1"/>
  <c r="AO260" i="1"/>
  <c r="AP260" i="1"/>
  <c r="AK261" i="1"/>
  <c r="AL261" i="1"/>
  <c r="AM261" i="1"/>
  <c r="AN261" i="1"/>
  <c r="AO261" i="1"/>
  <c r="AP261" i="1"/>
  <c r="AK262" i="1"/>
  <c r="AL262" i="1"/>
  <c r="AM262" i="1"/>
  <c r="AN262" i="1"/>
  <c r="AO262" i="1"/>
  <c r="AP262" i="1"/>
  <c r="AK263" i="1"/>
  <c r="AL263" i="1"/>
  <c r="AM263" i="1"/>
  <c r="AN263" i="1"/>
  <c r="AO263" i="1"/>
  <c r="AP263" i="1"/>
  <c r="AK264" i="1"/>
  <c r="AL264" i="1"/>
  <c r="AM264" i="1"/>
  <c r="AN264" i="1"/>
  <c r="AO264" i="1"/>
  <c r="AP264" i="1"/>
  <c r="AK265" i="1"/>
  <c r="AL265" i="1"/>
  <c r="AM265" i="1"/>
  <c r="AN265" i="1"/>
  <c r="AO265" i="1"/>
  <c r="AP265" i="1"/>
  <c r="AK266" i="1"/>
  <c r="AL266" i="1"/>
  <c r="AM266" i="1"/>
  <c r="AN266" i="1"/>
  <c r="AO266" i="1"/>
  <c r="AP266" i="1"/>
  <c r="AC267" i="1"/>
  <c r="AK267" i="1"/>
  <c r="AL267" i="1"/>
  <c r="AM267" i="1"/>
  <c r="AN267" i="1"/>
  <c r="AO267" i="1"/>
  <c r="AP267" i="1"/>
  <c r="AK268" i="1"/>
  <c r="AL268" i="1"/>
  <c r="AM268" i="1"/>
  <c r="AN268" i="1"/>
  <c r="AO268" i="1"/>
  <c r="AP268" i="1"/>
  <c r="AK269" i="1"/>
  <c r="AL269" i="1"/>
  <c r="AM269" i="1"/>
  <c r="AN269" i="1"/>
  <c r="AO269" i="1"/>
  <c r="AP269" i="1"/>
  <c r="AK270" i="1"/>
  <c r="AL270" i="1"/>
  <c r="AM270" i="1"/>
  <c r="AN270" i="1"/>
  <c r="AO270" i="1"/>
  <c r="AP270" i="1"/>
  <c r="AH271" i="1"/>
  <c r="AK271" i="1"/>
  <c r="AL271" i="1"/>
  <c r="AM271" i="1"/>
  <c r="AN271" i="1"/>
  <c r="AO271" i="1"/>
  <c r="AP271" i="1"/>
  <c r="AK272" i="1"/>
  <c r="AL272" i="1"/>
  <c r="AM272" i="1"/>
  <c r="AN272" i="1"/>
  <c r="AO272" i="1"/>
  <c r="AP272" i="1"/>
  <c r="AK273" i="1"/>
  <c r="AL273" i="1"/>
  <c r="AM273" i="1"/>
  <c r="AN273" i="1"/>
  <c r="AO273" i="1"/>
  <c r="AP273" i="1"/>
  <c r="AK274" i="1"/>
  <c r="AL274" i="1"/>
  <c r="AM274" i="1"/>
  <c r="AN274" i="1"/>
  <c r="AO274" i="1"/>
  <c r="AP274" i="1"/>
  <c r="AC275" i="1"/>
  <c r="AK275" i="1"/>
  <c r="AL275" i="1"/>
  <c r="AM275" i="1"/>
  <c r="AN275" i="1"/>
  <c r="AO275" i="1"/>
  <c r="AP275" i="1"/>
  <c r="AK276" i="1"/>
  <c r="AL276" i="1"/>
  <c r="AM276" i="1"/>
  <c r="AN276" i="1"/>
  <c r="AO276" i="1"/>
  <c r="AP276" i="1"/>
  <c r="AK277" i="1"/>
  <c r="AL277" i="1"/>
  <c r="AM277" i="1"/>
  <c r="AN277" i="1"/>
  <c r="AO277" i="1"/>
  <c r="AP277" i="1"/>
  <c r="AK278" i="1"/>
  <c r="AL278" i="1"/>
  <c r="AM278" i="1"/>
  <c r="AN278" i="1"/>
  <c r="AO278" i="1"/>
  <c r="AP278" i="1"/>
  <c r="AK279" i="1"/>
  <c r="AL279" i="1"/>
  <c r="AM279" i="1"/>
  <c r="AN279" i="1"/>
  <c r="AO279" i="1"/>
  <c r="AP279" i="1"/>
  <c r="AK280" i="1"/>
  <c r="AL280" i="1"/>
  <c r="AM280" i="1"/>
  <c r="AN280" i="1"/>
  <c r="AO280" i="1"/>
  <c r="AP280" i="1"/>
  <c r="AK281" i="1"/>
  <c r="AL281" i="1"/>
  <c r="AM281" i="1"/>
  <c r="AN281" i="1"/>
  <c r="AO281" i="1"/>
  <c r="AP281" i="1"/>
  <c r="AK282" i="1"/>
  <c r="AL282" i="1"/>
  <c r="AM282" i="1"/>
  <c r="AN282" i="1"/>
  <c r="AO282" i="1"/>
  <c r="AP282" i="1"/>
  <c r="AK283" i="1"/>
  <c r="AL283" i="1"/>
  <c r="AM283" i="1"/>
  <c r="AN283" i="1"/>
  <c r="AO283" i="1"/>
  <c r="AP283" i="1"/>
  <c r="AK284" i="1"/>
  <c r="AL284" i="1"/>
  <c r="AM284" i="1"/>
  <c r="AN284" i="1"/>
  <c r="AO284" i="1"/>
  <c r="AP284" i="1"/>
  <c r="AK285" i="1"/>
  <c r="AL285" i="1"/>
  <c r="AM285" i="1"/>
  <c r="AN285" i="1"/>
  <c r="AO285" i="1"/>
  <c r="AP285" i="1"/>
  <c r="AK286" i="1"/>
  <c r="AL286" i="1"/>
  <c r="AM286" i="1"/>
  <c r="AN286" i="1"/>
  <c r="AO286" i="1"/>
  <c r="AP286" i="1"/>
  <c r="AK287" i="1"/>
  <c r="AL287" i="1"/>
  <c r="AM287" i="1"/>
  <c r="AN287" i="1"/>
  <c r="AO287" i="1"/>
  <c r="AP287" i="1"/>
  <c r="AK288" i="1"/>
  <c r="AL288" i="1"/>
  <c r="AM288" i="1"/>
  <c r="AN288" i="1"/>
  <c r="AO288" i="1"/>
  <c r="AP288" i="1"/>
  <c r="AK289" i="1"/>
  <c r="AL289" i="1"/>
  <c r="AM289" i="1"/>
  <c r="AN289" i="1"/>
  <c r="AO289" i="1"/>
  <c r="AP289" i="1"/>
  <c r="AK290" i="1"/>
  <c r="AL290" i="1"/>
  <c r="AM290" i="1"/>
  <c r="AN290" i="1"/>
  <c r="AO290" i="1"/>
  <c r="AP290" i="1"/>
  <c r="AC291" i="1"/>
  <c r="AK291" i="1"/>
  <c r="AL291" i="1"/>
  <c r="AM291" i="1"/>
  <c r="AN291" i="1"/>
  <c r="AO291" i="1"/>
  <c r="AP291" i="1"/>
  <c r="AK292" i="1"/>
  <c r="AL292" i="1"/>
  <c r="AM292" i="1"/>
  <c r="AN292" i="1"/>
  <c r="AO292" i="1"/>
  <c r="AP292" i="1"/>
  <c r="AK293" i="1"/>
  <c r="AL293" i="1"/>
  <c r="AM293" i="1"/>
  <c r="AN293" i="1"/>
  <c r="AO293" i="1"/>
  <c r="AP293" i="1"/>
  <c r="AK294" i="1"/>
  <c r="AL294" i="1"/>
  <c r="AM294" i="1"/>
  <c r="AN294" i="1"/>
  <c r="AO294" i="1"/>
  <c r="AP294" i="1"/>
  <c r="AK295" i="1"/>
  <c r="AL295" i="1"/>
  <c r="AM295" i="1"/>
  <c r="AN295" i="1"/>
  <c r="AO295" i="1"/>
  <c r="AP295" i="1"/>
  <c r="AK296" i="1"/>
  <c r="AL296" i="1"/>
  <c r="AM296" i="1"/>
  <c r="AN296" i="1"/>
  <c r="AO296" i="1"/>
  <c r="AP296" i="1"/>
  <c r="AK297" i="1"/>
  <c r="AL297" i="1"/>
  <c r="AM297" i="1"/>
  <c r="AN297" i="1"/>
  <c r="AO297" i="1"/>
  <c r="AP297" i="1"/>
  <c r="AK298" i="1"/>
  <c r="AL298" i="1"/>
  <c r="AM298" i="1"/>
  <c r="AN298" i="1"/>
  <c r="AO298" i="1"/>
  <c r="AP298" i="1"/>
  <c r="AK299" i="1"/>
  <c r="AL299" i="1"/>
  <c r="AM299" i="1"/>
  <c r="AN299" i="1"/>
  <c r="AO299" i="1"/>
  <c r="AP299" i="1"/>
  <c r="AK300" i="1"/>
  <c r="AL300" i="1"/>
  <c r="AM300" i="1"/>
  <c r="AN300" i="1"/>
  <c r="AO300" i="1"/>
  <c r="AP300" i="1"/>
  <c r="AK301" i="1"/>
  <c r="AL301" i="1"/>
  <c r="AM301" i="1"/>
  <c r="AN301" i="1"/>
  <c r="AO301" i="1"/>
  <c r="AP301" i="1"/>
  <c r="AK302" i="1"/>
  <c r="AL302" i="1"/>
  <c r="AM302" i="1"/>
  <c r="AN302" i="1"/>
  <c r="AO302" i="1"/>
  <c r="AP302" i="1"/>
  <c r="AK303" i="1"/>
  <c r="AL303" i="1"/>
  <c r="AM303" i="1"/>
  <c r="AN303" i="1"/>
  <c r="AO303" i="1"/>
  <c r="AP303" i="1"/>
  <c r="AK304" i="1"/>
  <c r="AL304" i="1"/>
  <c r="AM304" i="1"/>
  <c r="AN304" i="1"/>
  <c r="AO304" i="1"/>
  <c r="AP304" i="1"/>
  <c r="AK305" i="1"/>
  <c r="AL305" i="1"/>
  <c r="AM305" i="1"/>
  <c r="AN305" i="1"/>
  <c r="AO305" i="1"/>
  <c r="AP305" i="1"/>
  <c r="AK306" i="1"/>
  <c r="AL306" i="1"/>
  <c r="AM306" i="1"/>
  <c r="AN306" i="1"/>
  <c r="AO306" i="1"/>
  <c r="AP306" i="1"/>
  <c r="AK307" i="1"/>
  <c r="AL307" i="1"/>
  <c r="AM307" i="1"/>
  <c r="AN307" i="1"/>
  <c r="AO307" i="1"/>
  <c r="AP307" i="1"/>
  <c r="AK308" i="1"/>
  <c r="AL308" i="1"/>
  <c r="AM308" i="1"/>
  <c r="AN308" i="1"/>
  <c r="AO308" i="1"/>
  <c r="AP308" i="1"/>
  <c r="AK309" i="1"/>
  <c r="AL309" i="1"/>
  <c r="AM309" i="1"/>
  <c r="AN309" i="1"/>
  <c r="AO309" i="1"/>
  <c r="AP309" i="1"/>
  <c r="AK310" i="1"/>
  <c r="AL310" i="1"/>
  <c r="AM310" i="1"/>
  <c r="AN310" i="1"/>
  <c r="AO310" i="1"/>
  <c r="AP310" i="1"/>
  <c r="AK311" i="1"/>
  <c r="AL311" i="1"/>
  <c r="AM311" i="1"/>
  <c r="AN311" i="1"/>
  <c r="AO311" i="1"/>
  <c r="AP311" i="1"/>
  <c r="AK312" i="1"/>
  <c r="AL312" i="1"/>
  <c r="AM312" i="1"/>
  <c r="AN312" i="1"/>
  <c r="AO312" i="1"/>
  <c r="AP312" i="1"/>
  <c r="AK313" i="1"/>
  <c r="AL313" i="1"/>
  <c r="AM313" i="1"/>
  <c r="AN313" i="1"/>
  <c r="AO313" i="1"/>
  <c r="AP313" i="1"/>
  <c r="AK314" i="1"/>
  <c r="AL314" i="1"/>
  <c r="AM314" i="1"/>
  <c r="AN314" i="1"/>
  <c r="AO314" i="1"/>
  <c r="AP314" i="1"/>
  <c r="AK315" i="1"/>
  <c r="AL315" i="1"/>
  <c r="AM315" i="1"/>
  <c r="AN315" i="1"/>
  <c r="AO315" i="1"/>
  <c r="AP315" i="1"/>
  <c r="AK316" i="1"/>
  <c r="AL316" i="1"/>
  <c r="AM316" i="1"/>
  <c r="AN316" i="1"/>
  <c r="AO316" i="1"/>
  <c r="AP316" i="1"/>
  <c r="AK317" i="1"/>
  <c r="AL317" i="1"/>
  <c r="AM317" i="1"/>
  <c r="AN317" i="1"/>
  <c r="AO317" i="1"/>
  <c r="AP317" i="1"/>
  <c r="AK318" i="1"/>
  <c r="AL318" i="1"/>
  <c r="AM318" i="1"/>
  <c r="AN318" i="1"/>
  <c r="AO318" i="1"/>
  <c r="AP318" i="1"/>
  <c r="AK319" i="1"/>
  <c r="AL319" i="1"/>
  <c r="AM319" i="1"/>
  <c r="AN319" i="1"/>
  <c r="AO319" i="1"/>
  <c r="AP319" i="1"/>
  <c r="AK320" i="1"/>
  <c r="AL320" i="1"/>
  <c r="AM320" i="1"/>
  <c r="AN320" i="1"/>
  <c r="AO320" i="1"/>
  <c r="AP320" i="1"/>
  <c r="AK321" i="1"/>
  <c r="AL321" i="1"/>
  <c r="AM321" i="1"/>
  <c r="AN321" i="1"/>
  <c r="AO321" i="1"/>
  <c r="AP321" i="1"/>
  <c r="AK322" i="1"/>
  <c r="AL322" i="1"/>
  <c r="AM322" i="1"/>
  <c r="AN322" i="1"/>
  <c r="AO322" i="1"/>
  <c r="AP322" i="1"/>
  <c r="AK323" i="1"/>
  <c r="AL323" i="1"/>
  <c r="AM323" i="1"/>
  <c r="AN323" i="1"/>
  <c r="AO323" i="1"/>
  <c r="AP323" i="1"/>
  <c r="AK324" i="1"/>
  <c r="AL324" i="1"/>
  <c r="AM324" i="1"/>
  <c r="AN324" i="1"/>
  <c r="AO324" i="1"/>
  <c r="AP324" i="1"/>
  <c r="AK325" i="1"/>
  <c r="AL325" i="1"/>
  <c r="AM325" i="1"/>
  <c r="AN325" i="1"/>
  <c r="AO325" i="1"/>
  <c r="AP325" i="1"/>
  <c r="AK326" i="1"/>
  <c r="AL326" i="1"/>
  <c r="AM326" i="1"/>
  <c r="AN326" i="1"/>
  <c r="AO326" i="1"/>
  <c r="AP326" i="1"/>
  <c r="AK327" i="1"/>
  <c r="AL327" i="1"/>
  <c r="AM327" i="1"/>
  <c r="AN327" i="1"/>
  <c r="AO327" i="1"/>
  <c r="AP327" i="1"/>
  <c r="AK328" i="1"/>
  <c r="AL328" i="1"/>
  <c r="AM328" i="1"/>
  <c r="AN328" i="1"/>
  <c r="AO328" i="1"/>
  <c r="AP328" i="1"/>
  <c r="AK329" i="1"/>
  <c r="AL329" i="1"/>
  <c r="AM329" i="1"/>
  <c r="AN329" i="1"/>
  <c r="AO329" i="1"/>
  <c r="AP329" i="1"/>
  <c r="AK330" i="1"/>
  <c r="AL330" i="1"/>
  <c r="AM330" i="1"/>
  <c r="AN330" i="1"/>
  <c r="AO330" i="1"/>
  <c r="AP330" i="1"/>
  <c r="AK331" i="1"/>
  <c r="AL331" i="1"/>
  <c r="AM331" i="1"/>
  <c r="AN331" i="1"/>
  <c r="AO331" i="1"/>
  <c r="AP331" i="1"/>
  <c r="AK332" i="1"/>
  <c r="AL332" i="1"/>
  <c r="AM332" i="1"/>
  <c r="AN332" i="1"/>
  <c r="AO332" i="1"/>
  <c r="AP332" i="1"/>
  <c r="AK333" i="1"/>
  <c r="AL333" i="1"/>
  <c r="AM333" i="1"/>
  <c r="AN333" i="1"/>
  <c r="AO333" i="1"/>
  <c r="AP333" i="1"/>
  <c r="AK334" i="1"/>
  <c r="AL334" i="1"/>
  <c r="AM334" i="1"/>
  <c r="AN334" i="1"/>
  <c r="AO334" i="1"/>
  <c r="AP334" i="1"/>
  <c r="AK335" i="1"/>
  <c r="AL335" i="1"/>
  <c r="AM335" i="1"/>
  <c r="AN335" i="1"/>
  <c r="AO335" i="1"/>
  <c r="AP335" i="1"/>
  <c r="AK336" i="1"/>
  <c r="AL336" i="1"/>
  <c r="AM336" i="1"/>
  <c r="AN336" i="1"/>
  <c r="AO336" i="1"/>
  <c r="AP336" i="1"/>
  <c r="AK337" i="1"/>
  <c r="AL337" i="1"/>
  <c r="AM337" i="1"/>
  <c r="AN337" i="1"/>
  <c r="AO337" i="1"/>
  <c r="AP337" i="1"/>
  <c r="AK338" i="1"/>
  <c r="AL338" i="1"/>
  <c r="AM338" i="1"/>
  <c r="AN338" i="1"/>
  <c r="AO338" i="1"/>
  <c r="AP338" i="1"/>
  <c r="AK339" i="1"/>
  <c r="AL339" i="1"/>
  <c r="AM339" i="1"/>
  <c r="AN339" i="1"/>
  <c r="AO339" i="1"/>
  <c r="AP339" i="1"/>
  <c r="AK340" i="1"/>
  <c r="AL340" i="1"/>
  <c r="AM340" i="1"/>
  <c r="AN340" i="1"/>
  <c r="AO340" i="1"/>
  <c r="AP340" i="1"/>
  <c r="AK341" i="1"/>
  <c r="AL341" i="1"/>
  <c r="AM341" i="1"/>
  <c r="AN341" i="1"/>
  <c r="AO341" i="1"/>
  <c r="AP341" i="1"/>
  <c r="AK342" i="1"/>
  <c r="AL342" i="1"/>
  <c r="AM342" i="1"/>
  <c r="AN342" i="1"/>
  <c r="AO342" i="1"/>
  <c r="AP342" i="1"/>
  <c r="AK343" i="1"/>
  <c r="AL343" i="1"/>
  <c r="AM343" i="1"/>
  <c r="AN343" i="1"/>
  <c r="AO343" i="1"/>
  <c r="AP343" i="1"/>
  <c r="AK344" i="1"/>
  <c r="AL344" i="1"/>
  <c r="AM344" i="1"/>
  <c r="AN344" i="1"/>
  <c r="AO344" i="1"/>
  <c r="AP344" i="1"/>
  <c r="AK345" i="1"/>
  <c r="AL345" i="1"/>
  <c r="AM345" i="1"/>
  <c r="AN345" i="1"/>
  <c r="AO345" i="1"/>
  <c r="AP345" i="1"/>
  <c r="AK346" i="1"/>
  <c r="AL346" i="1"/>
  <c r="AM346" i="1"/>
  <c r="AN346" i="1"/>
  <c r="AO346" i="1"/>
  <c r="AP346" i="1"/>
  <c r="AK347" i="1"/>
  <c r="AL347" i="1"/>
  <c r="AM347" i="1"/>
  <c r="AN347" i="1"/>
  <c r="AO347" i="1"/>
  <c r="AP347" i="1"/>
  <c r="AK348" i="1"/>
  <c r="AL348" i="1"/>
  <c r="AM348" i="1"/>
  <c r="AN348" i="1"/>
  <c r="AO348" i="1"/>
  <c r="AP348" i="1"/>
  <c r="AK349" i="1"/>
  <c r="AL349" i="1"/>
  <c r="AM349" i="1"/>
  <c r="AN349" i="1"/>
  <c r="AO349" i="1"/>
  <c r="AP349" i="1"/>
  <c r="AK350" i="1"/>
  <c r="AL350" i="1"/>
  <c r="AM350" i="1"/>
  <c r="AN350" i="1"/>
  <c r="AO350" i="1"/>
  <c r="AP350" i="1"/>
  <c r="AK351" i="1"/>
  <c r="AL351" i="1"/>
  <c r="AM351" i="1"/>
  <c r="AN351" i="1"/>
  <c r="AO351" i="1"/>
  <c r="AP351" i="1"/>
  <c r="AK352" i="1"/>
  <c r="AL352" i="1"/>
  <c r="AM352" i="1"/>
  <c r="AN352" i="1"/>
  <c r="AO352" i="1"/>
  <c r="AP352" i="1"/>
  <c r="AK353" i="1"/>
  <c r="AL353" i="1"/>
  <c r="AM353" i="1"/>
  <c r="AN353" i="1"/>
  <c r="AO353" i="1"/>
  <c r="AP353" i="1"/>
  <c r="AK354" i="1"/>
  <c r="AL354" i="1"/>
  <c r="AM354" i="1"/>
  <c r="AN354" i="1"/>
  <c r="AO354" i="1"/>
  <c r="AP354" i="1"/>
  <c r="AK355" i="1"/>
  <c r="AL355" i="1"/>
  <c r="AM355" i="1"/>
  <c r="AN355" i="1"/>
  <c r="AO355" i="1"/>
  <c r="AP355" i="1"/>
  <c r="AK356" i="1"/>
  <c r="AL356" i="1"/>
  <c r="AM356" i="1"/>
  <c r="AN356" i="1"/>
  <c r="AO356" i="1"/>
  <c r="AP356" i="1"/>
  <c r="AK357" i="1"/>
  <c r="AL357" i="1"/>
  <c r="AM357" i="1"/>
  <c r="AN357" i="1"/>
  <c r="AO357" i="1"/>
  <c r="AP357" i="1"/>
  <c r="AK358" i="1"/>
  <c r="AL358" i="1"/>
  <c r="AM358" i="1"/>
  <c r="AN358" i="1"/>
  <c r="AO358" i="1"/>
  <c r="AP358" i="1"/>
  <c r="AK359" i="1"/>
  <c r="AL359" i="1"/>
  <c r="AM359" i="1"/>
  <c r="AN359" i="1"/>
  <c r="AO359" i="1"/>
  <c r="AP359" i="1"/>
  <c r="AK360" i="1"/>
  <c r="AL360" i="1"/>
  <c r="AM360" i="1"/>
  <c r="AN360" i="1"/>
  <c r="AO360" i="1"/>
  <c r="AP360" i="1"/>
  <c r="AD361" i="1"/>
  <c r="AK361" i="1"/>
  <c r="AL361" i="1"/>
  <c r="AM361" i="1"/>
  <c r="AN361" i="1"/>
  <c r="AO361" i="1"/>
  <c r="AP361" i="1"/>
  <c r="AK362" i="1"/>
  <c r="AL362" i="1"/>
  <c r="AM362" i="1"/>
  <c r="AN362" i="1"/>
  <c r="AO362" i="1"/>
  <c r="AP362" i="1"/>
  <c r="AK363" i="1"/>
  <c r="AL363" i="1"/>
  <c r="AM363" i="1"/>
  <c r="AN363" i="1"/>
  <c r="AO363" i="1"/>
  <c r="AP363" i="1"/>
  <c r="AK364" i="1"/>
  <c r="AL364" i="1"/>
  <c r="AM364" i="1"/>
  <c r="AN364" i="1"/>
  <c r="AO364" i="1"/>
  <c r="AP364" i="1"/>
  <c r="AD365" i="1"/>
  <c r="AK365" i="1"/>
  <c r="AL365" i="1"/>
  <c r="AM365" i="1"/>
  <c r="AN365" i="1"/>
  <c r="AO365" i="1"/>
  <c r="AP365" i="1"/>
  <c r="AK366" i="1"/>
  <c r="AL366" i="1"/>
  <c r="AM366" i="1"/>
  <c r="AN366" i="1"/>
  <c r="AO366" i="1"/>
  <c r="AP366" i="1"/>
  <c r="AK367" i="1"/>
  <c r="AL367" i="1"/>
  <c r="AM367" i="1"/>
  <c r="AN367" i="1"/>
  <c r="AO367" i="1"/>
  <c r="AP367" i="1"/>
  <c r="AK368" i="1"/>
  <c r="AL368" i="1"/>
  <c r="AM368" i="1"/>
  <c r="AN368" i="1"/>
  <c r="AO368" i="1"/>
  <c r="AP368" i="1"/>
  <c r="AD369" i="1"/>
  <c r="AK369" i="1"/>
  <c r="AL369" i="1"/>
  <c r="AM369" i="1"/>
  <c r="AN369" i="1"/>
  <c r="AO369" i="1"/>
  <c r="AP369" i="1"/>
  <c r="AK370" i="1"/>
  <c r="AL370" i="1"/>
  <c r="AM370" i="1"/>
  <c r="AN370" i="1"/>
  <c r="AO370" i="1"/>
  <c r="AP370" i="1"/>
  <c r="AK371" i="1"/>
  <c r="AL371" i="1"/>
  <c r="AM371" i="1"/>
  <c r="AN371" i="1"/>
  <c r="AO371" i="1"/>
  <c r="AP371" i="1"/>
  <c r="AK372" i="1"/>
  <c r="AL372" i="1"/>
  <c r="AM372" i="1"/>
  <c r="AN372" i="1"/>
  <c r="AO372" i="1"/>
  <c r="AP372" i="1"/>
  <c r="AK373" i="1"/>
  <c r="AL373" i="1"/>
  <c r="AM373" i="1"/>
  <c r="AN373" i="1"/>
  <c r="AO373" i="1"/>
  <c r="AP373" i="1"/>
  <c r="AK374" i="1"/>
  <c r="AL374" i="1"/>
  <c r="AM374" i="1"/>
  <c r="AN374" i="1"/>
  <c r="AO374" i="1"/>
  <c r="AP374" i="1"/>
  <c r="AK375" i="1"/>
  <c r="AL375" i="1"/>
  <c r="AM375" i="1"/>
  <c r="AN375" i="1"/>
  <c r="AO375" i="1"/>
  <c r="AP375" i="1"/>
  <c r="AK376" i="1"/>
  <c r="AL376" i="1"/>
  <c r="AM376" i="1"/>
  <c r="AN376" i="1"/>
  <c r="AO376" i="1"/>
  <c r="AP376" i="1"/>
  <c r="AK377" i="1"/>
  <c r="AL377" i="1"/>
  <c r="AM377" i="1"/>
  <c r="AN377" i="1"/>
  <c r="AO377" i="1"/>
  <c r="AP377" i="1"/>
  <c r="AK378" i="1"/>
  <c r="AL378" i="1"/>
  <c r="AM378" i="1"/>
  <c r="AN378" i="1"/>
  <c r="AO378" i="1"/>
  <c r="AP378" i="1"/>
  <c r="AK379" i="1"/>
  <c r="AL379" i="1"/>
  <c r="AM379" i="1"/>
  <c r="AN379" i="1"/>
  <c r="AO379" i="1"/>
  <c r="AP379" i="1"/>
  <c r="AK380" i="1"/>
  <c r="AL380" i="1"/>
  <c r="AM380" i="1"/>
  <c r="AN380" i="1"/>
  <c r="AO380" i="1"/>
  <c r="AP380" i="1"/>
  <c r="AK381" i="1"/>
  <c r="AL381" i="1"/>
  <c r="AM381" i="1"/>
  <c r="AN381" i="1"/>
  <c r="AO381" i="1"/>
  <c r="AP381" i="1"/>
  <c r="AK382" i="1"/>
  <c r="AL382" i="1"/>
  <c r="AM382" i="1"/>
  <c r="AN382" i="1"/>
  <c r="AO382" i="1"/>
  <c r="AP382" i="1"/>
  <c r="AK383" i="1"/>
  <c r="AL383" i="1"/>
  <c r="AM383" i="1"/>
  <c r="AN383" i="1"/>
  <c r="AO383" i="1"/>
  <c r="AP383" i="1"/>
  <c r="AK384" i="1"/>
  <c r="AL384" i="1"/>
  <c r="AM384" i="1"/>
  <c r="AN384" i="1"/>
  <c r="AO384" i="1"/>
  <c r="AP384" i="1"/>
  <c r="AK385" i="1"/>
  <c r="AL385" i="1"/>
  <c r="AM385" i="1"/>
  <c r="AN385" i="1"/>
  <c r="AO385" i="1"/>
  <c r="AP385" i="1"/>
  <c r="AK386" i="1"/>
  <c r="AL386" i="1"/>
  <c r="AM386" i="1"/>
  <c r="AN386" i="1"/>
  <c r="AO386" i="1"/>
  <c r="AP386" i="1"/>
  <c r="AK387" i="1"/>
  <c r="AL387" i="1"/>
  <c r="AM387" i="1"/>
  <c r="AN387" i="1"/>
  <c r="AO387" i="1"/>
  <c r="AP387" i="1"/>
  <c r="AK388" i="1"/>
  <c r="AL388" i="1"/>
  <c r="AM388" i="1"/>
  <c r="AN388" i="1"/>
  <c r="AO388" i="1"/>
  <c r="AP388" i="1"/>
  <c r="AK389" i="1"/>
  <c r="AL389" i="1"/>
  <c r="AM389" i="1"/>
  <c r="AN389" i="1"/>
  <c r="AO389" i="1"/>
  <c r="AP389" i="1"/>
  <c r="AK390" i="1"/>
  <c r="AL390" i="1"/>
  <c r="AM390" i="1"/>
  <c r="AN390" i="1"/>
  <c r="AO390" i="1"/>
  <c r="AP390" i="1"/>
  <c r="AK391" i="1"/>
  <c r="AL391" i="1"/>
  <c r="AM391" i="1"/>
  <c r="AN391" i="1"/>
  <c r="AO391" i="1"/>
  <c r="AP391" i="1"/>
  <c r="AK392" i="1"/>
  <c r="AL392" i="1"/>
  <c r="AM392" i="1"/>
  <c r="AN392" i="1"/>
  <c r="AO392" i="1"/>
  <c r="AP392" i="1"/>
  <c r="AK393" i="1"/>
  <c r="AL393" i="1"/>
  <c r="AM393" i="1"/>
  <c r="AN393" i="1"/>
  <c r="AO393" i="1"/>
  <c r="AP393" i="1"/>
  <c r="AK394" i="1"/>
  <c r="AL394" i="1"/>
  <c r="AM394" i="1"/>
  <c r="AN394" i="1"/>
  <c r="AO394" i="1"/>
  <c r="AP394" i="1"/>
  <c r="AK395" i="1"/>
  <c r="AL395" i="1"/>
  <c r="AM395" i="1"/>
  <c r="AN395" i="1"/>
  <c r="AO395" i="1"/>
  <c r="AP395" i="1"/>
  <c r="AK396" i="1"/>
  <c r="AL396" i="1"/>
  <c r="AM396" i="1"/>
  <c r="AN396" i="1"/>
  <c r="AO396" i="1"/>
  <c r="AP396" i="1"/>
  <c r="AK397" i="1"/>
  <c r="AL397" i="1"/>
  <c r="AM397" i="1"/>
  <c r="AN397" i="1"/>
  <c r="AO397" i="1"/>
  <c r="AP397" i="1"/>
  <c r="AK398" i="1"/>
  <c r="AL398" i="1"/>
  <c r="AM398" i="1"/>
  <c r="AN398" i="1"/>
  <c r="AO398" i="1"/>
  <c r="AP398" i="1"/>
  <c r="AK399" i="1"/>
  <c r="AL399" i="1"/>
  <c r="AM399" i="1"/>
  <c r="AN399" i="1"/>
  <c r="AO399" i="1"/>
  <c r="AP399" i="1"/>
  <c r="AK400" i="1"/>
  <c r="AL400" i="1"/>
  <c r="AM400" i="1"/>
  <c r="AN400" i="1"/>
  <c r="AO400" i="1"/>
  <c r="AP400" i="1"/>
  <c r="AK401" i="1"/>
  <c r="AL401" i="1"/>
  <c r="AM401" i="1"/>
  <c r="AN401" i="1"/>
  <c r="AO401" i="1"/>
  <c r="AP401" i="1"/>
  <c r="AK402" i="1"/>
  <c r="AL402" i="1"/>
  <c r="AM402" i="1"/>
  <c r="AN402" i="1"/>
  <c r="AO402" i="1"/>
  <c r="AP402" i="1"/>
  <c r="AK403" i="1"/>
  <c r="AL403" i="1"/>
  <c r="AM403" i="1"/>
  <c r="AN403" i="1"/>
  <c r="AO403" i="1"/>
  <c r="AP403" i="1"/>
  <c r="AK404" i="1"/>
  <c r="AL404" i="1"/>
  <c r="AM404" i="1"/>
  <c r="AN404" i="1"/>
  <c r="AO404" i="1"/>
  <c r="AP404" i="1"/>
  <c r="AK405" i="1"/>
  <c r="AL405" i="1"/>
  <c r="AM405" i="1"/>
  <c r="AN405" i="1"/>
  <c r="AO405" i="1"/>
  <c r="AP405" i="1"/>
  <c r="AK406" i="1"/>
  <c r="AL406" i="1"/>
  <c r="AM406" i="1"/>
  <c r="AN406" i="1"/>
  <c r="AO406" i="1"/>
  <c r="AP406" i="1"/>
  <c r="AK407" i="1"/>
  <c r="AL407" i="1"/>
  <c r="AM407" i="1"/>
  <c r="AN407" i="1"/>
  <c r="AO407" i="1"/>
  <c r="AP407" i="1"/>
  <c r="AK408" i="1"/>
  <c r="AL408" i="1"/>
  <c r="AM408" i="1"/>
  <c r="AN408" i="1"/>
  <c r="AO408" i="1"/>
  <c r="AP408" i="1"/>
  <c r="AK409" i="1"/>
  <c r="AL409" i="1"/>
  <c r="AM409" i="1"/>
  <c r="AN409" i="1"/>
  <c r="AO409" i="1"/>
  <c r="AP409" i="1"/>
  <c r="AK410" i="1"/>
  <c r="AL410" i="1"/>
  <c r="AM410" i="1"/>
  <c r="AN410" i="1"/>
  <c r="AO410" i="1"/>
  <c r="AP410" i="1"/>
  <c r="AK411" i="1"/>
  <c r="AL411" i="1"/>
  <c r="AM411" i="1"/>
  <c r="AN411" i="1"/>
  <c r="AO411" i="1"/>
  <c r="AP411" i="1"/>
  <c r="AK412" i="1"/>
  <c r="AL412" i="1"/>
  <c r="AM412" i="1"/>
  <c r="AN412" i="1"/>
  <c r="AO412" i="1"/>
  <c r="AP412" i="1"/>
  <c r="AK413" i="1"/>
  <c r="AL413" i="1"/>
  <c r="AM413" i="1"/>
  <c r="AN413" i="1"/>
  <c r="AO413" i="1"/>
  <c r="AP413" i="1"/>
  <c r="AK414" i="1"/>
  <c r="AL414" i="1"/>
  <c r="AM414" i="1"/>
  <c r="AN414" i="1"/>
  <c r="AO414" i="1"/>
  <c r="AP414" i="1"/>
  <c r="AK415" i="1"/>
  <c r="AL415" i="1"/>
  <c r="AM415" i="1"/>
  <c r="AN415" i="1"/>
  <c r="AO415" i="1"/>
  <c r="AP415" i="1"/>
  <c r="AK416" i="1"/>
  <c r="AL416" i="1"/>
  <c r="AM416" i="1"/>
  <c r="AN416" i="1"/>
  <c r="AO416" i="1"/>
  <c r="AP416" i="1"/>
  <c r="AK417" i="1"/>
  <c r="AL417" i="1"/>
  <c r="AM417" i="1"/>
  <c r="AN417" i="1"/>
  <c r="AO417" i="1"/>
  <c r="AP417" i="1"/>
  <c r="AK418" i="1"/>
  <c r="AL418" i="1"/>
  <c r="AM418" i="1"/>
  <c r="AN418" i="1"/>
  <c r="AO418" i="1"/>
  <c r="AP418" i="1"/>
  <c r="AK419" i="1"/>
  <c r="AL419" i="1"/>
  <c r="AM419" i="1"/>
  <c r="AN419" i="1"/>
  <c r="AO419" i="1"/>
  <c r="AP419" i="1"/>
  <c r="AK420" i="1"/>
  <c r="AL420" i="1"/>
  <c r="AM420" i="1"/>
  <c r="AN420" i="1"/>
  <c r="AO420" i="1"/>
  <c r="AP420" i="1"/>
  <c r="AK421" i="1"/>
  <c r="AL421" i="1"/>
  <c r="AM421" i="1"/>
  <c r="AN421" i="1"/>
  <c r="AO421" i="1"/>
  <c r="AP421" i="1"/>
  <c r="AK422" i="1"/>
  <c r="AL422" i="1"/>
  <c r="AM422" i="1"/>
  <c r="AN422" i="1"/>
  <c r="AO422" i="1"/>
  <c r="AP422" i="1"/>
  <c r="AK423" i="1"/>
  <c r="AL423" i="1"/>
  <c r="AM423" i="1"/>
  <c r="AN423" i="1"/>
  <c r="AO423" i="1"/>
  <c r="AP423" i="1"/>
  <c r="AK424" i="1"/>
  <c r="AL424" i="1"/>
  <c r="AM424" i="1"/>
  <c r="AN424" i="1"/>
  <c r="AO424" i="1"/>
  <c r="AP424" i="1"/>
  <c r="AK425" i="1"/>
  <c r="AL425" i="1"/>
  <c r="AM425" i="1"/>
  <c r="AN425" i="1"/>
  <c r="AO425" i="1"/>
  <c r="AP425" i="1"/>
  <c r="AK426" i="1"/>
  <c r="AL426" i="1"/>
  <c r="AM426" i="1"/>
  <c r="AN426" i="1"/>
  <c r="AO426" i="1"/>
  <c r="AP426" i="1"/>
  <c r="AK427" i="1"/>
  <c r="AL427" i="1"/>
  <c r="AM427" i="1"/>
  <c r="AN427" i="1"/>
  <c r="AO427" i="1"/>
  <c r="AP427" i="1"/>
  <c r="AK428" i="1"/>
  <c r="AL428" i="1"/>
  <c r="AM428" i="1"/>
  <c r="AN428" i="1"/>
  <c r="AO428" i="1"/>
  <c r="AP428" i="1"/>
  <c r="AK429" i="1"/>
  <c r="AL429" i="1"/>
  <c r="AM429" i="1"/>
  <c r="AN429" i="1"/>
  <c r="AO429" i="1"/>
  <c r="AP429" i="1"/>
  <c r="AK430" i="1"/>
  <c r="AL430" i="1"/>
  <c r="AM430" i="1"/>
  <c r="AN430" i="1"/>
  <c r="AO430" i="1"/>
  <c r="AP430" i="1"/>
  <c r="AK431" i="1"/>
  <c r="AL431" i="1"/>
  <c r="AM431" i="1"/>
  <c r="AN431" i="1"/>
  <c r="AO431" i="1"/>
  <c r="AP431" i="1"/>
  <c r="AK432" i="1"/>
  <c r="AL432" i="1"/>
  <c r="AM432" i="1"/>
  <c r="AN432" i="1"/>
  <c r="AO432" i="1"/>
  <c r="AP432" i="1"/>
  <c r="AK433" i="1"/>
  <c r="AL433" i="1"/>
  <c r="AM433" i="1"/>
  <c r="AN433" i="1"/>
  <c r="AO433" i="1"/>
  <c r="AP433" i="1"/>
  <c r="AK434" i="1"/>
  <c r="AL434" i="1"/>
  <c r="AM434" i="1"/>
  <c r="AN434" i="1"/>
  <c r="AO434" i="1"/>
  <c r="AP434" i="1"/>
  <c r="AK435" i="1"/>
  <c r="AL435" i="1"/>
  <c r="AM435" i="1"/>
  <c r="AN435" i="1"/>
  <c r="AO435" i="1"/>
  <c r="AP435" i="1"/>
  <c r="AK436" i="1"/>
  <c r="AL436" i="1"/>
  <c r="AM436" i="1"/>
  <c r="AN436" i="1"/>
  <c r="AO436" i="1"/>
  <c r="AP436" i="1"/>
  <c r="AK437" i="1"/>
  <c r="AL437" i="1"/>
  <c r="AM437" i="1"/>
  <c r="AN437" i="1"/>
  <c r="AO437" i="1"/>
  <c r="AP437" i="1"/>
  <c r="AK438" i="1"/>
  <c r="AL438" i="1"/>
  <c r="AM438" i="1"/>
  <c r="AN438" i="1"/>
  <c r="AO438" i="1"/>
  <c r="AP438" i="1"/>
  <c r="AK439" i="1"/>
  <c r="AL439" i="1"/>
  <c r="AM439" i="1"/>
  <c r="AN439" i="1"/>
  <c r="AO439" i="1"/>
  <c r="AP439" i="1"/>
  <c r="AK440" i="1"/>
  <c r="AL440" i="1"/>
  <c r="AM440" i="1"/>
  <c r="AN440" i="1"/>
  <c r="AO440" i="1"/>
  <c r="AP440" i="1"/>
  <c r="AK441" i="1"/>
  <c r="AL441" i="1"/>
  <c r="AM441" i="1"/>
  <c r="AN441" i="1"/>
  <c r="AO441" i="1"/>
  <c r="AP441" i="1"/>
  <c r="AK442" i="1"/>
  <c r="AL442" i="1"/>
  <c r="AM442" i="1"/>
  <c r="AN442" i="1"/>
  <c r="AO442" i="1"/>
  <c r="AP442" i="1"/>
  <c r="AK443" i="1"/>
  <c r="AL443" i="1"/>
  <c r="AM443" i="1"/>
  <c r="AN443" i="1"/>
  <c r="AO443" i="1"/>
  <c r="AP443" i="1"/>
  <c r="AK444" i="1"/>
  <c r="AL444" i="1"/>
  <c r="AM444" i="1"/>
  <c r="AN444" i="1"/>
  <c r="AO444" i="1"/>
  <c r="AP444" i="1"/>
  <c r="AK445" i="1"/>
  <c r="AL445" i="1"/>
  <c r="AM445" i="1"/>
  <c r="AN445" i="1"/>
  <c r="AO445" i="1"/>
  <c r="AP445" i="1"/>
  <c r="AK446" i="1"/>
  <c r="AL446" i="1"/>
  <c r="AM446" i="1"/>
  <c r="AN446" i="1"/>
  <c r="AO446" i="1"/>
  <c r="AP446" i="1"/>
  <c r="AK447" i="1"/>
  <c r="AL447" i="1"/>
  <c r="AM447" i="1"/>
  <c r="AN447" i="1"/>
  <c r="AO447" i="1"/>
  <c r="AP447" i="1"/>
  <c r="AK448" i="1"/>
  <c r="AL448" i="1"/>
  <c r="AM448" i="1"/>
  <c r="AN448" i="1"/>
  <c r="AO448" i="1"/>
  <c r="AP448" i="1"/>
  <c r="AK449" i="1"/>
  <c r="AL449" i="1"/>
  <c r="AM449" i="1"/>
  <c r="AN449" i="1"/>
  <c r="AO449" i="1"/>
  <c r="AP449" i="1"/>
  <c r="AK450" i="1"/>
  <c r="AL450" i="1"/>
  <c r="AM450" i="1"/>
  <c r="AN450" i="1"/>
  <c r="AO450" i="1"/>
  <c r="AP450" i="1"/>
  <c r="AK451" i="1"/>
  <c r="AL451" i="1"/>
  <c r="AM451" i="1"/>
  <c r="AN451" i="1"/>
  <c r="AO451" i="1"/>
  <c r="AP451" i="1"/>
  <c r="AK452" i="1"/>
  <c r="AL452" i="1"/>
  <c r="AM452" i="1"/>
  <c r="AN452" i="1"/>
  <c r="AO452" i="1"/>
  <c r="AP452" i="1"/>
  <c r="AK453" i="1"/>
  <c r="AL453" i="1"/>
  <c r="AM453" i="1"/>
  <c r="AN453" i="1"/>
  <c r="AO453" i="1"/>
  <c r="AP453" i="1"/>
  <c r="AK454" i="1"/>
  <c r="AL454" i="1"/>
  <c r="AM454" i="1"/>
  <c r="AN454" i="1"/>
  <c r="AO454" i="1"/>
  <c r="AP454" i="1"/>
  <c r="AK455" i="1"/>
  <c r="AL455" i="1"/>
  <c r="AM455" i="1"/>
  <c r="AN455" i="1"/>
  <c r="AO455" i="1"/>
  <c r="AP455" i="1"/>
  <c r="AK456" i="1"/>
  <c r="AL456" i="1"/>
  <c r="AM456" i="1"/>
  <c r="AN456" i="1"/>
  <c r="AO456" i="1"/>
  <c r="AP456" i="1"/>
  <c r="AK457" i="1"/>
  <c r="AL457" i="1"/>
  <c r="AM457" i="1"/>
  <c r="AN457" i="1"/>
  <c r="AO457" i="1"/>
  <c r="AP457" i="1"/>
  <c r="AK458" i="1"/>
  <c r="AL458" i="1"/>
  <c r="AM458" i="1"/>
  <c r="AN458" i="1"/>
  <c r="AO458" i="1"/>
  <c r="AP458" i="1"/>
  <c r="AK459" i="1"/>
  <c r="AL459" i="1"/>
  <c r="AM459" i="1"/>
  <c r="AN459" i="1"/>
  <c r="AO459" i="1"/>
  <c r="AP459" i="1"/>
  <c r="AK460" i="1"/>
  <c r="AL460" i="1"/>
  <c r="AM460" i="1"/>
  <c r="AN460" i="1"/>
  <c r="AO460" i="1"/>
  <c r="AP460" i="1"/>
  <c r="AK461" i="1"/>
  <c r="AL461" i="1"/>
  <c r="AM461" i="1"/>
  <c r="AN461" i="1"/>
  <c r="AO461" i="1"/>
  <c r="AP461" i="1"/>
  <c r="AK462" i="1"/>
  <c r="AL462" i="1"/>
  <c r="AM462" i="1"/>
  <c r="AN462" i="1"/>
  <c r="AO462" i="1"/>
  <c r="AP462" i="1"/>
  <c r="AK463" i="1"/>
  <c r="AL463" i="1"/>
  <c r="AM463" i="1"/>
  <c r="AN463" i="1"/>
  <c r="AO463" i="1"/>
  <c r="AP463" i="1"/>
  <c r="AK464" i="1"/>
  <c r="AL464" i="1"/>
  <c r="AM464" i="1"/>
  <c r="AN464" i="1"/>
  <c r="AO464" i="1"/>
  <c r="AP464" i="1"/>
  <c r="AK465" i="1"/>
  <c r="AL465" i="1"/>
  <c r="AM465" i="1"/>
  <c r="AN465" i="1"/>
  <c r="AO465" i="1"/>
  <c r="AP465" i="1"/>
  <c r="AK466" i="1"/>
  <c r="AL466" i="1"/>
  <c r="AM466" i="1"/>
  <c r="AN466" i="1"/>
  <c r="AO466" i="1"/>
  <c r="AP466" i="1"/>
  <c r="AK467" i="1"/>
  <c r="AL467" i="1"/>
  <c r="AM467" i="1"/>
  <c r="AN467" i="1"/>
  <c r="AO467" i="1"/>
  <c r="AP467" i="1"/>
  <c r="AK468" i="1"/>
  <c r="AL468" i="1"/>
  <c r="AM468" i="1"/>
  <c r="AN468" i="1"/>
  <c r="AO468" i="1"/>
  <c r="AP468" i="1"/>
  <c r="AK469" i="1"/>
  <c r="AL469" i="1"/>
  <c r="AM469" i="1"/>
  <c r="AN469" i="1"/>
  <c r="AO469" i="1"/>
  <c r="AP469" i="1"/>
  <c r="AK470" i="1"/>
  <c r="AL470" i="1"/>
  <c r="AM470" i="1"/>
  <c r="AN470" i="1"/>
  <c r="AO470" i="1"/>
  <c r="AP470" i="1"/>
  <c r="AK471" i="1"/>
  <c r="AL471" i="1"/>
  <c r="AM471" i="1"/>
  <c r="AN471" i="1"/>
  <c r="AO471" i="1"/>
  <c r="AP471" i="1"/>
  <c r="AK472" i="1"/>
  <c r="AL472" i="1"/>
  <c r="AM472" i="1"/>
  <c r="AN472" i="1"/>
  <c r="AO472" i="1"/>
  <c r="AP472" i="1"/>
  <c r="AK473" i="1"/>
  <c r="AL473" i="1"/>
  <c r="AM473" i="1"/>
  <c r="AN473" i="1"/>
  <c r="AO473" i="1"/>
  <c r="AP473" i="1"/>
  <c r="AK474" i="1"/>
  <c r="AL474" i="1"/>
  <c r="AM474" i="1"/>
  <c r="AN474" i="1"/>
  <c r="AO474" i="1"/>
  <c r="AP474" i="1"/>
  <c r="AK475" i="1"/>
  <c r="AL475" i="1"/>
  <c r="AM475" i="1"/>
  <c r="AN475" i="1"/>
  <c r="AO475" i="1"/>
  <c r="AP475" i="1"/>
  <c r="AK476" i="1"/>
  <c r="AL476" i="1"/>
  <c r="AM476" i="1"/>
  <c r="AN476" i="1"/>
  <c r="AO476" i="1"/>
  <c r="AP476" i="1"/>
  <c r="AK477" i="1"/>
  <c r="AL477" i="1"/>
  <c r="AM477" i="1"/>
  <c r="AN477" i="1"/>
  <c r="AO477" i="1"/>
  <c r="AP477" i="1"/>
  <c r="AK478" i="1"/>
  <c r="AL478" i="1"/>
  <c r="AM478" i="1"/>
  <c r="AN478" i="1"/>
  <c r="AO478" i="1"/>
  <c r="AP478" i="1"/>
  <c r="AK479" i="1"/>
  <c r="AL479" i="1"/>
  <c r="AM479" i="1"/>
  <c r="AN479" i="1"/>
  <c r="AO479" i="1"/>
  <c r="AP479" i="1"/>
  <c r="AK480" i="1"/>
  <c r="AL480" i="1"/>
  <c r="AM480" i="1"/>
  <c r="AN480" i="1"/>
  <c r="AO480" i="1"/>
  <c r="AP480" i="1"/>
  <c r="AK481" i="1"/>
  <c r="AL481" i="1"/>
  <c r="AM481" i="1"/>
  <c r="AN481" i="1"/>
  <c r="AO481" i="1"/>
  <c r="AP481" i="1"/>
  <c r="AK482" i="1"/>
  <c r="AL482" i="1"/>
  <c r="AM482" i="1"/>
  <c r="AN482" i="1"/>
  <c r="AO482" i="1"/>
  <c r="AP482" i="1"/>
  <c r="AK483" i="1"/>
  <c r="AL483" i="1"/>
  <c r="AM483" i="1"/>
  <c r="AN483" i="1"/>
  <c r="AO483" i="1"/>
  <c r="AP483" i="1"/>
  <c r="AK484" i="1"/>
  <c r="AL484" i="1"/>
  <c r="AM484" i="1"/>
  <c r="AN484" i="1"/>
  <c r="AO484" i="1"/>
  <c r="AP484" i="1"/>
  <c r="AK485" i="1"/>
  <c r="AL485" i="1"/>
  <c r="AM485" i="1"/>
  <c r="AN485" i="1"/>
  <c r="AO485" i="1"/>
  <c r="AP485" i="1"/>
  <c r="AK486" i="1"/>
  <c r="AL486" i="1"/>
  <c r="AM486" i="1"/>
  <c r="AN486" i="1"/>
  <c r="AO486" i="1"/>
  <c r="AP486" i="1"/>
  <c r="AK487" i="1"/>
  <c r="AL487" i="1"/>
  <c r="AM487" i="1"/>
  <c r="AN487" i="1"/>
  <c r="AO487" i="1"/>
  <c r="AP487" i="1"/>
  <c r="AK488" i="1"/>
  <c r="AL488" i="1"/>
  <c r="AM488" i="1"/>
  <c r="AN488" i="1"/>
  <c r="AO488" i="1"/>
  <c r="AP488" i="1"/>
  <c r="AK489" i="1"/>
  <c r="AL489" i="1"/>
  <c r="AM489" i="1"/>
  <c r="AN489" i="1"/>
  <c r="AO489" i="1"/>
  <c r="AP489" i="1"/>
  <c r="AK490" i="1"/>
  <c r="AL490" i="1"/>
  <c r="AM490" i="1"/>
  <c r="AN490" i="1"/>
  <c r="AO490" i="1"/>
  <c r="AP490" i="1"/>
  <c r="AK491" i="1"/>
  <c r="AL491" i="1"/>
  <c r="AM491" i="1"/>
  <c r="AN491" i="1"/>
  <c r="AO491" i="1"/>
  <c r="AP491" i="1"/>
  <c r="AK492" i="1"/>
  <c r="AL492" i="1"/>
  <c r="AM492" i="1"/>
  <c r="AN492" i="1"/>
  <c r="AO492" i="1"/>
  <c r="AP492" i="1"/>
  <c r="AK493" i="1"/>
  <c r="AL493" i="1"/>
  <c r="AM493" i="1"/>
  <c r="AN493" i="1"/>
  <c r="AO493" i="1"/>
  <c r="AP493" i="1"/>
  <c r="AK494" i="1"/>
  <c r="AL494" i="1"/>
  <c r="AM494" i="1"/>
  <c r="AN494" i="1"/>
  <c r="AO494" i="1"/>
  <c r="AP494" i="1"/>
  <c r="AK495" i="1"/>
  <c r="AL495" i="1"/>
  <c r="AM495" i="1"/>
  <c r="AN495" i="1"/>
  <c r="AO495" i="1"/>
  <c r="AP495" i="1"/>
  <c r="AK496" i="1"/>
  <c r="AL496" i="1"/>
  <c r="AM496" i="1"/>
  <c r="AN496" i="1"/>
  <c r="AO496" i="1"/>
  <c r="AP496" i="1"/>
  <c r="AK497" i="1"/>
  <c r="AL497" i="1"/>
  <c r="AM497" i="1"/>
  <c r="AN497" i="1"/>
  <c r="AO497" i="1"/>
  <c r="AP497" i="1"/>
  <c r="AK498" i="1"/>
  <c r="AL498" i="1"/>
  <c r="AM498" i="1"/>
  <c r="AN498" i="1"/>
  <c r="AO498" i="1"/>
  <c r="AP498" i="1"/>
  <c r="AK499" i="1"/>
  <c r="AL499" i="1"/>
  <c r="AM499" i="1"/>
  <c r="AN499" i="1"/>
  <c r="AO499" i="1"/>
  <c r="AP499" i="1"/>
  <c r="AK500" i="1"/>
  <c r="AL500" i="1"/>
  <c r="AM500" i="1"/>
  <c r="AN500" i="1"/>
  <c r="AO500" i="1"/>
  <c r="AP500" i="1"/>
  <c r="AK501" i="1"/>
  <c r="AL501" i="1"/>
  <c r="AM501" i="1"/>
  <c r="AN501" i="1"/>
  <c r="AO501" i="1"/>
  <c r="AP501" i="1"/>
  <c r="AK502" i="1"/>
  <c r="AL502" i="1"/>
  <c r="AM502" i="1"/>
  <c r="AN502" i="1"/>
  <c r="AO502" i="1"/>
  <c r="AP502" i="1"/>
  <c r="AK503" i="1"/>
  <c r="AL503" i="1"/>
  <c r="AM503" i="1"/>
  <c r="AN503" i="1"/>
  <c r="AO503" i="1"/>
  <c r="AP503" i="1"/>
  <c r="AK504" i="1"/>
  <c r="AL504" i="1"/>
  <c r="AM504" i="1"/>
  <c r="AN504" i="1"/>
  <c r="AO504" i="1"/>
  <c r="AP504" i="1"/>
  <c r="AK505" i="1"/>
  <c r="AL505" i="1"/>
  <c r="AM505" i="1"/>
  <c r="AN505" i="1"/>
  <c r="AO505" i="1"/>
  <c r="AP505" i="1"/>
  <c r="AK506" i="1"/>
  <c r="AL506" i="1"/>
  <c r="AM506" i="1"/>
  <c r="AN506" i="1"/>
  <c r="AO506" i="1"/>
  <c r="AP506" i="1"/>
  <c r="AK507" i="1"/>
  <c r="AL507" i="1"/>
  <c r="AM507" i="1"/>
  <c r="AN507" i="1"/>
  <c r="AO507" i="1"/>
  <c r="AP507" i="1"/>
  <c r="AK508" i="1"/>
  <c r="AL508" i="1"/>
  <c r="AM508" i="1"/>
  <c r="AN508" i="1"/>
  <c r="AO508" i="1"/>
  <c r="AP508" i="1"/>
  <c r="AK509" i="1"/>
  <c r="AL509" i="1"/>
  <c r="AM509" i="1"/>
  <c r="AN509" i="1"/>
  <c r="AO509" i="1"/>
  <c r="AP509" i="1"/>
  <c r="AK510" i="1"/>
  <c r="AL510" i="1"/>
  <c r="AM510" i="1"/>
  <c r="AN510" i="1"/>
  <c r="AO510" i="1"/>
  <c r="AP510" i="1"/>
  <c r="AK511" i="1"/>
  <c r="AL511" i="1"/>
  <c r="AM511" i="1"/>
  <c r="AN511" i="1"/>
  <c r="AO511" i="1"/>
  <c r="AP511" i="1"/>
  <c r="AK512" i="1"/>
  <c r="AL512" i="1"/>
  <c r="AM512" i="1"/>
  <c r="AN512" i="1"/>
  <c r="AO512" i="1"/>
  <c r="AP512" i="1"/>
  <c r="AK513" i="1"/>
  <c r="AL513" i="1"/>
  <c r="AM513" i="1"/>
  <c r="AN513" i="1"/>
  <c r="AO513" i="1"/>
  <c r="AP513" i="1"/>
  <c r="AK514" i="1"/>
  <c r="AL514" i="1"/>
  <c r="AM514" i="1"/>
  <c r="AN514" i="1"/>
  <c r="AO514" i="1"/>
  <c r="AP514" i="1"/>
  <c r="AK515" i="1"/>
  <c r="AL515" i="1"/>
  <c r="AM515" i="1"/>
  <c r="AN515" i="1"/>
  <c r="AO515" i="1"/>
  <c r="AP515" i="1"/>
  <c r="AK516" i="1"/>
  <c r="AL516" i="1"/>
  <c r="AM516" i="1"/>
  <c r="AN516" i="1"/>
  <c r="AO516" i="1"/>
  <c r="AP516" i="1"/>
  <c r="AK517" i="1"/>
  <c r="AL517" i="1"/>
  <c r="AM517" i="1"/>
  <c r="AN517" i="1"/>
  <c r="AO517" i="1"/>
  <c r="AP517" i="1"/>
  <c r="AK518" i="1"/>
  <c r="AL518" i="1"/>
  <c r="AM518" i="1"/>
  <c r="AN518" i="1"/>
  <c r="AO518" i="1"/>
  <c r="AP518" i="1"/>
  <c r="AK519" i="1"/>
  <c r="AL519" i="1"/>
  <c r="AM519" i="1"/>
  <c r="AN519" i="1"/>
  <c r="AO519" i="1"/>
  <c r="AP519" i="1"/>
  <c r="AK520" i="1"/>
  <c r="AL520" i="1"/>
  <c r="AM520" i="1"/>
  <c r="AN520" i="1"/>
  <c r="AO520" i="1"/>
  <c r="AP520" i="1"/>
  <c r="AK521" i="1"/>
  <c r="AL521" i="1"/>
  <c r="AM521" i="1"/>
  <c r="AN521" i="1"/>
  <c r="AO521" i="1"/>
  <c r="AP521" i="1"/>
  <c r="AK522" i="1"/>
  <c r="AL522" i="1"/>
  <c r="AM522" i="1"/>
  <c r="AN522" i="1"/>
  <c r="AO522" i="1"/>
  <c r="AP522" i="1"/>
  <c r="AK523" i="1"/>
  <c r="AL523" i="1"/>
  <c r="AM523" i="1"/>
  <c r="AN523" i="1"/>
  <c r="AO523" i="1"/>
  <c r="AP523" i="1"/>
  <c r="AK524" i="1"/>
  <c r="AL524" i="1"/>
  <c r="AM524" i="1"/>
  <c r="AN524" i="1"/>
  <c r="AO524" i="1"/>
  <c r="AP524" i="1"/>
  <c r="AK525" i="1"/>
  <c r="AL525" i="1"/>
  <c r="AM525" i="1"/>
  <c r="AN525" i="1"/>
  <c r="AO525" i="1"/>
  <c r="AP525" i="1"/>
  <c r="AK526" i="1"/>
  <c r="AL526" i="1"/>
  <c r="AM526" i="1"/>
  <c r="AN526" i="1"/>
  <c r="AO526" i="1"/>
  <c r="AP526" i="1"/>
  <c r="AK527" i="1"/>
  <c r="AL527" i="1"/>
  <c r="AM527" i="1"/>
  <c r="AN527" i="1"/>
  <c r="AO527" i="1"/>
  <c r="AP527" i="1"/>
  <c r="AK528" i="1"/>
  <c r="AL528" i="1"/>
  <c r="AM528" i="1"/>
  <c r="AN528" i="1"/>
  <c r="AO528" i="1"/>
  <c r="AP528" i="1"/>
  <c r="AK529" i="1"/>
  <c r="AL529" i="1"/>
  <c r="AM529" i="1"/>
  <c r="AN529" i="1"/>
  <c r="AO529" i="1"/>
  <c r="AP529" i="1"/>
  <c r="AK530" i="1"/>
  <c r="AL530" i="1"/>
  <c r="AM530" i="1"/>
  <c r="AN530" i="1"/>
  <c r="AO530" i="1"/>
  <c r="AP530" i="1"/>
  <c r="AK531" i="1"/>
  <c r="AL531" i="1"/>
  <c r="AM531" i="1"/>
  <c r="AN531" i="1"/>
  <c r="AO531" i="1"/>
  <c r="AP531" i="1"/>
  <c r="AK532" i="1"/>
  <c r="AL532" i="1"/>
  <c r="AM532" i="1"/>
  <c r="AN532" i="1"/>
  <c r="AO532" i="1"/>
  <c r="AP532" i="1"/>
  <c r="AK533" i="1"/>
  <c r="AL533" i="1"/>
  <c r="AM533" i="1"/>
  <c r="AN533" i="1"/>
  <c r="AO533" i="1"/>
  <c r="AP533" i="1"/>
  <c r="AK534" i="1"/>
  <c r="AL534" i="1"/>
  <c r="AM534" i="1"/>
  <c r="AN534" i="1"/>
  <c r="AO534" i="1"/>
  <c r="AP534" i="1"/>
  <c r="AK535" i="1"/>
  <c r="AL535" i="1"/>
  <c r="AM535" i="1"/>
  <c r="AN535" i="1"/>
  <c r="AO535" i="1"/>
  <c r="AP535" i="1"/>
  <c r="AK536" i="1"/>
  <c r="AL536" i="1"/>
  <c r="AM536" i="1"/>
  <c r="AN536" i="1"/>
  <c r="AO536" i="1"/>
  <c r="AP536" i="1"/>
  <c r="AK537" i="1"/>
  <c r="AL537" i="1"/>
  <c r="AM537" i="1"/>
  <c r="AN537" i="1"/>
  <c r="AO537" i="1"/>
  <c r="AP537" i="1"/>
  <c r="AK538" i="1"/>
  <c r="AL538" i="1"/>
  <c r="AM538" i="1"/>
  <c r="AN538" i="1"/>
  <c r="AO538" i="1"/>
  <c r="AP538" i="1"/>
  <c r="AK539" i="1"/>
  <c r="AL539" i="1"/>
  <c r="AM539" i="1"/>
  <c r="AN539" i="1"/>
  <c r="AO539" i="1"/>
  <c r="AP539" i="1"/>
  <c r="AK540" i="1"/>
  <c r="AL540" i="1"/>
  <c r="AM540" i="1"/>
  <c r="AN540" i="1"/>
  <c r="AO540" i="1"/>
  <c r="AP540" i="1"/>
  <c r="AK541" i="1"/>
  <c r="AL541" i="1"/>
  <c r="AM541" i="1"/>
  <c r="AN541" i="1"/>
  <c r="AO541" i="1"/>
  <c r="AP541" i="1"/>
  <c r="AK542" i="1"/>
  <c r="AL542" i="1"/>
  <c r="AM542" i="1"/>
  <c r="AN542" i="1"/>
  <c r="AO542" i="1"/>
  <c r="AP542" i="1"/>
  <c r="AK543" i="1"/>
  <c r="AL543" i="1"/>
  <c r="AM543" i="1"/>
  <c r="AN543" i="1"/>
  <c r="AO543" i="1"/>
  <c r="AP543" i="1"/>
  <c r="AK544" i="1"/>
  <c r="AL544" i="1"/>
  <c r="AM544" i="1"/>
  <c r="AN544" i="1"/>
  <c r="AO544" i="1"/>
  <c r="AP544" i="1"/>
  <c r="AK545" i="1"/>
  <c r="AL545" i="1"/>
  <c r="AM545" i="1"/>
  <c r="AN545" i="1"/>
  <c r="AO545" i="1"/>
  <c r="AP545" i="1"/>
  <c r="AK546" i="1"/>
  <c r="AL546" i="1"/>
  <c r="AM546" i="1"/>
  <c r="AN546" i="1"/>
  <c r="AO546" i="1"/>
  <c r="AP546" i="1"/>
  <c r="AK547" i="1"/>
  <c r="AL547" i="1"/>
  <c r="AM547" i="1"/>
  <c r="AN547" i="1"/>
  <c r="AO547" i="1"/>
  <c r="AP547" i="1"/>
  <c r="AK548" i="1"/>
  <c r="AL548" i="1"/>
  <c r="AM548" i="1"/>
  <c r="AN548" i="1"/>
  <c r="AO548" i="1"/>
  <c r="AP548" i="1"/>
  <c r="AK549" i="1"/>
  <c r="AL549" i="1"/>
  <c r="AM549" i="1"/>
  <c r="AN549" i="1"/>
  <c r="AO549" i="1"/>
  <c r="AP549" i="1"/>
  <c r="AK550" i="1"/>
  <c r="AL550" i="1"/>
  <c r="AM550" i="1"/>
  <c r="AN550" i="1"/>
  <c r="AO550" i="1"/>
  <c r="AP550" i="1"/>
  <c r="AK551" i="1"/>
  <c r="AL551" i="1"/>
  <c r="AM551" i="1"/>
  <c r="AN551" i="1"/>
  <c r="AO551" i="1"/>
  <c r="AP551" i="1"/>
  <c r="AK552" i="1"/>
  <c r="AL552" i="1"/>
  <c r="AM552" i="1"/>
  <c r="AN552" i="1"/>
  <c r="AO552" i="1"/>
  <c r="AP552" i="1"/>
  <c r="AK553" i="1"/>
  <c r="AL553" i="1"/>
  <c r="AM553" i="1"/>
  <c r="AN553" i="1"/>
  <c r="AO553" i="1"/>
  <c r="AP553" i="1"/>
  <c r="AK554" i="1"/>
  <c r="AL554" i="1"/>
  <c r="AM554" i="1"/>
  <c r="AN554" i="1"/>
  <c r="AO554" i="1"/>
  <c r="AP554" i="1"/>
  <c r="AK555" i="1"/>
  <c r="AL555" i="1"/>
  <c r="AM555" i="1"/>
  <c r="AN555" i="1"/>
  <c r="AO555" i="1"/>
  <c r="AP555" i="1"/>
  <c r="AK556" i="1"/>
  <c r="AL556" i="1"/>
  <c r="AM556" i="1"/>
  <c r="AN556" i="1"/>
  <c r="AO556" i="1"/>
  <c r="AP556" i="1"/>
  <c r="AK557" i="1"/>
  <c r="AL557" i="1"/>
  <c r="AM557" i="1"/>
  <c r="AN557" i="1"/>
  <c r="AO557" i="1"/>
  <c r="AP557" i="1"/>
  <c r="AK558" i="1"/>
  <c r="AL558" i="1"/>
  <c r="AM558" i="1"/>
  <c r="AN558" i="1"/>
  <c r="AO558" i="1"/>
  <c r="AP558" i="1"/>
  <c r="AK559" i="1"/>
  <c r="AL559" i="1"/>
  <c r="AM559" i="1"/>
  <c r="AN559" i="1"/>
  <c r="AO559" i="1"/>
  <c r="AP559" i="1"/>
  <c r="AK560" i="1"/>
  <c r="AL560" i="1"/>
  <c r="AM560" i="1"/>
  <c r="AN560" i="1"/>
  <c r="AO560" i="1"/>
  <c r="AP560" i="1"/>
  <c r="AK561" i="1"/>
  <c r="AL561" i="1"/>
  <c r="AM561" i="1"/>
  <c r="AN561" i="1"/>
  <c r="AO561" i="1"/>
  <c r="AP561" i="1"/>
  <c r="AK562" i="1"/>
  <c r="AL562" i="1"/>
  <c r="AM562" i="1"/>
  <c r="AN562" i="1"/>
  <c r="AO562" i="1"/>
  <c r="AP562" i="1"/>
  <c r="AK563" i="1"/>
  <c r="AL563" i="1"/>
  <c r="AM563" i="1"/>
  <c r="AN563" i="1"/>
  <c r="AO563" i="1"/>
  <c r="AP563" i="1"/>
  <c r="AK564" i="1"/>
  <c r="AL564" i="1"/>
  <c r="AM564" i="1"/>
  <c r="AN564" i="1"/>
  <c r="AO564" i="1"/>
  <c r="AP564" i="1"/>
  <c r="AK565" i="1"/>
  <c r="AL565" i="1"/>
  <c r="AM565" i="1"/>
  <c r="AN565" i="1"/>
  <c r="AO565" i="1"/>
  <c r="AP565" i="1"/>
  <c r="AK566" i="1"/>
  <c r="AL566" i="1"/>
  <c r="AM566" i="1"/>
  <c r="AN566" i="1"/>
  <c r="AO566" i="1"/>
  <c r="AP566" i="1"/>
  <c r="AK567" i="1"/>
  <c r="AL567" i="1"/>
  <c r="AM567" i="1"/>
  <c r="AN567" i="1"/>
  <c r="AO567" i="1"/>
  <c r="AP567" i="1"/>
  <c r="AK568" i="1"/>
  <c r="AL568" i="1"/>
  <c r="AM568" i="1"/>
  <c r="AN568" i="1"/>
  <c r="AO568" i="1"/>
  <c r="AP568" i="1"/>
  <c r="AK569" i="1"/>
  <c r="AL569" i="1"/>
  <c r="AM569" i="1"/>
  <c r="AN569" i="1"/>
  <c r="AO569" i="1"/>
  <c r="AP569" i="1"/>
  <c r="AC570" i="1"/>
  <c r="AK570" i="1"/>
  <c r="AL570" i="1"/>
  <c r="AM570" i="1"/>
  <c r="AN570" i="1"/>
  <c r="AO570" i="1"/>
  <c r="AP570" i="1"/>
  <c r="AK571" i="1"/>
  <c r="AL571" i="1"/>
  <c r="AM571" i="1"/>
  <c r="AN571" i="1"/>
  <c r="AO571" i="1"/>
  <c r="AP571" i="1"/>
  <c r="AK572" i="1"/>
  <c r="AL572" i="1"/>
  <c r="AM572" i="1"/>
  <c r="AN572" i="1"/>
  <c r="AO572" i="1"/>
  <c r="AP572" i="1"/>
  <c r="AK573" i="1"/>
  <c r="AL573" i="1"/>
  <c r="AM573" i="1"/>
  <c r="AN573" i="1"/>
  <c r="AO573" i="1"/>
  <c r="AP573" i="1"/>
  <c r="AK574" i="1"/>
  <c r="AL574" i="1"/>
  <c r="AM574" i="1"/>
  <c r="AN574" i="1"/>
  <c r="AO574" i="1"/>
  <c r="AP574" i="1"/>
  <c r="AK575" i="1"/>
  <c r="AL575" i="1"/>
  <c r="AM575" i="1"/>
  <c r="AN575" i="1"/>
  <c r="AO575" i="1"/>
  <c r="AP575" i="1"/>
  <c r="AK576" i="1"/>
  <c r="AL576" i="1"/>
  <c r="AM576" i="1"/>
  <c r="AN576" i="1"/>
  <c r="AO576" i="1"/>
  <c r="AP576" i="1"/>
  <c r="AK577" i="1"/>
  <c r="AL577" i="1"/>
  <c r="AM577" i="1"/>
  <c r="AN577" i="1"/>
  <c r="AO577" i="1"/>
  <c r="AP577" i="1"/>
  <c r="AD578" i="1"/>
  <c r="AK578" i="1"/>
  <c r="AL578" i="1"/>
  <c r="AM578" i="1"/>
  <c r="AN578" i="1"/>
  <c r="AO578" i="1"/>
  <c r="AP578" i="1"/>
  <c r="AK579" i="1"/>
  <c r="AL579" i="1"/>
  <c r="AM579" i="1"/>
  <c r="AN579" i="1"/>
  <c r="AO579" i="1"/>
  <c r="AP579" i="1"/>
  <c r="AK580" i="1"/>
  <c r="AL580" i="1"/>
  <c r="AM580" i="1"/>
  <c r="AN580" i="1"/>
  <c r="AO580" i="1"/>
  <c r="AP580" i="1"/>
  <c r="AK581" i="1"/>
  <c r="AL581" i="1"/>
  <c r="AM581" i="1"/>
  <c r="AN581" i="1"/>
  <c r="AO581" i="1"/>
  <c r="AP581" i="1"/>
  <c r="AK582" i="1"/>
  <c r="AL582" i="1"/>
  <c r="AM582" i="1"/>
  <c r="AN582" i="1"/>
  <c r="AO582" i="1"/>
  <c r="AP582" i="1"/>
  <c r="AK583" i="1"/>
  <c r="AL583" i="1"/>
  <c r="AM583" i="1"/>
  <c r="AN583" i="1"/>
  <c r="AO583" i="1"/>
  <c r="AP583" i="1"/>
  <c r="AK584" i="1"/>
  <c r="AL584" i="1"/>
  <c r="AM584" i="1"/>
  <c r="AN584" i="1"/>
  <c r="AO584" i="1"/>
  <c r="AP584" i="1"/>
  <c r="AK585" i="1"/>
  <c r="AL585" i="1"/>
  <c r="AM585" i="1"/>
  <c r="AN585" i="1"/>
  <c r="AO585" i="1"/>
  <c r="AP585" i="1"/>
  <c r="AK586" i="1"/>
  <c r="AL586" i="1"/>
  <c r="AM586" i="1"/>
  <c r="AN586" i="1"/>
  <c r="AO586" i="1"/>
  <c r="AP586" i="1"/>
  <c r="AK587" i="1"/>
  <c r="AL587" i="1"/>
  <c r="AM587" i="1"/>
  <c r="AN587" i="1"/>
  <c r="AO587" i="1"/>
  <c r="AP587" i="1"/>
  <c r="AK588" i="1"/>
  <c r="AL588" i="1"/>
  <c r="AM588" i="1"/>
  <c r="AN588" i="1"/>
  <c r="AO588" i="1"/>
  <c r="AP588" i="1"/>
  <c r="AG589" i="1"/>
  <c r="AK589" i="1"/>
  <c r="AL589" i="1"/>
  <c r="AM589" i="1"/>
  <c r="AN589" i="1"/>
  <c r="AO589" i="1"/>
  <c r="AP589" i="1"/>
  <c r="AK590" i="1"/>
  <c r="AL590" i="1"/>
  <c r="AM590" i="1"/>
  <c r="AN590" i="1"/>
  <c r="AO590" i="1"/>
  <c r="AP590" i="1"/>
  <c r="AK591" i="1"/>
  <c r="AL591" i="1"/>
  <c r="AM591" i="1"/>
  <c r="AN591" i="1"/>
  <c r="AO591" i="1"/>
  <c r="AP591" i="1"/>
  <c r="AK592" i="1"/>
  <c r="AL592" i="1"/>
  <c r="AM592" i="1"/>
  <c r="AN592" i="1"/>
  <c r="AO592" i="1"/>
  <c r="AP592" i="1"/>
  <c r="AC593" i="1"/>
  <c r="AK593" i="1"/>
  <c r="AL593" i="1"/>
  <c r="AM593" i="1"/>
  <c r="AN593" i="1"/>
  <c r="AO593" i="1"/>
  <c r="AP593" i="1"/>
  <c r="AK594" i="1"/>
  <c r="AL594" i="1"/>
  <c r="AM594" i="1"/>
  <c r="AN594" i="1"/>
  <c r="AO594" i="1"/>
  <c r="AP594" i="1"/>
  <c r="AK595" i="1"/>
  <c r="AL595" i="1"/>
  <c r="AM595" i="1"/>
  <c r="AN595" i="1"/>
  <c r="AO595" i="1"/>
  <c r="AP595" i="1"/>
  <c r="AK596" i="1"/>
  <c r="AL596" i="1"/>
  <c r="AM596" i="1"/>
  <c r="AN596" i="1"/>
  <c r="AO596" i="1"/>
  <c r="AP596" i="1"/>
  <c r="AG597" i="1"/>
  <c r="AK597" i="1"/>
  <c r="AL597" i="1"/>
  <c r="AM597" i="1"/>
  <c r="AN597" i="1"/>
  <c r="AO597" i="1"/>
  <c r="AP597" i="1"/>
  <c r="AK598" i="1"/>
  <c r="AL598" i="1"/>
  <c r="AM598" i="1"/>
  <c r="AN598" i="1"/>
  <c r="AO598" i="1"/>
  <c r="AP598" i="1"/>
  <c r="AK599" i="1"/>
  <c r="AL599" i="1"/>
  <c r="AM599" i="1"/>
  <c r="AN599" i="1"/>
  <c r="AO599" i="1"/>
  <c r="AP599" i="1"/>
  <c r="AK600" i="1"/>
  <c r="AL600" i="1"/>
  <c r="AM600" i="1"/>
  <c r="AN600" i="1"/>
  <c r="AO600" i="1"/>
  <c r="AP600" i="1"/>
  <c r="AC601" i="1"/>
  <c r="AK601" i="1"/>
  <c r="AL601" i="1"/>
  <c r="AM601" i="1"/>
  <c r="AN601" i="1"/>
  <c r="AO601" i="1"/>
  <c r="AP601" i="1"/>
  <c r="AK602" i="1"/>
  <c r="AL602" i="1"/>
  <c r="AM602" i="1"/>
  <c r="AN602" i="1"/>
  <c r="AO602" i="1"/>
  <c r="AP602" i="1"/>
  <c r="AK603" i="1"/>
  <c r="AL603" i="1"/>
  <c r="AM603" i="1"/>
  <c r="AN603" i="1"/>
  <c r="AO603" i="1"/>
  <c r="AP603" i="1"/>
  <c r="AK604" i="1"/>
  <c r="AL604" i="1"/>
  <c r="AM604" i="1"/>
  <c r="AN604" i="1"/>
  <c r="AO604" i="1"/>
  <c r="AP604" i="1"/>
  <c r="AG605" i="1"/>
  <c r="AK605" i="1"/>
  <c r="AL605" i="1"/>
  <c r="AM605" i="1"/>
  <c r="AN605" i="1"/>
  <c r="AO605" i="1"/>
  <c r="AP605" i="1"/>
  <c r="AK606" i="1"/>
  <c r="AL606" i="1"/>
  <c r="AM606" i="1"/>
  <c r="AN606" i="1"/>
  <c r="AO606" i="1"/>
  <c r="AP606" i="1"/>
  <c r="AK607" i="1"/>
  <c r="AL607" i="1"/>
  <c r="AM607" i="1"/>
  <c r="AN607" i="1"/>
  <c r="AO607" i="1"/>
  <c r="AP607" i="1"/>
  <c r="AK608" i="1"/>
  <c r="AL608" i="1"/>
  <c r="AM608" i="1"/>
  <c r="AN608" i="1"/>
  <c r="AO608" i="1"/>
  <c r="AP608" i="1"/>
  <c r="AC609" i="1"/>
  <c r="AK609" i="1"/>
  <c r="AL609" i="1"/>
  <c r="AM609" i="1"/>
  <c r="AN609" i="1"/>
  <c r="AO609" i="1"/>
  <c r="AP609" i="1"/>
  <c r="AK610" i="1"/>
  <c r="AL610" i="1"/>
  <c r="AM610" i="1"/>
  <c r="AN610" i="1"/>
  <c r="AO610" i="1"/>
  <c r="AP610" i="1"/>
  <c r="AK611" i="1"/>
  <c r="AL611" i="1"/>
  <c r="AM611" i="1"/>
  <c r="AN611" i="1"/>
  <c r="AO611" i="1"/>
  <c r="AP611" i="1"/>
  <c r="AK612" i="1"/>
  <c r="AL612" i="1"/>
  <c r="AM612" i="1"/>
  <c r="AN612" i="1"/>
  <c r="AO612" i="1"/>
  <c r="AP612" i="1"/>
  <c r="AG613" i="1"/>
  <c r="AK613" i="1"/>
  <c r="AL613" i="1"/>
  <c r="AM613" i="1"/>
  <c r="AN613" i="1"/>
  <c r="AO613" i="1"/>
  <c r="AP613" i="1"/>
  <c r="AK614" i="1"/>
  <c r="AL614" i="1"/>
  <c r="AM614" i="1"/>
  <c r="AN614" i="1"/>
  <c r="AO614" i="1"/>
  <c r="AP614" i="1"/>
  <c r="AK615" i="1"/>
  <c r="AL615" i="1"/>
  <c r="AM615" i="1"/>
  <c r="AN615" i="1"/>
  <c r="AO615" i="1"/>
  <c r="AP615" i="1"/>
  <c r="AK616" i="1"/>
  <c r="AL616" i="1"/>
  <c r="AM616" i="1"/>
  <c r="AN616" i="1"/>
  <c r="AO616" i="1"/>
  <c r="AP616" i="1"/>
  <c r="AC617" i="1"/>
  <c r="AK617" i="1"/>
  <c r="AL617" i="1"/>
  <c r="AM617" i="1"/>
  <c r="AN617" i="1"/>
  <c r="AO617" i="1"/>
  <c r="AP617" i="1"/>
  <c r="AK618" i="1"/>
  <c r="AL618" i="1"/>
  <c r="AM618" i="1"/>
  <c r="AN618" i="1"/>
  <c r="AO618" i="1"/>
  <c r="AP618" i="1"/>
  <c r="AK619" i="1"/>
  <c r="AL619" i="1"/>
  <c r="AM619" i="1"/>
  <c r="AN619" i="1"/>
  <c r="AO619" i="1"/>
  <c r="AP619" i="1"/>
  <c r="AK620" i="1"/>
  <c r="AL620" i="1"/>
  <c r="AM620" i="1"/>
  <c r="AN620" i="1"/>
  <c r="AO620" i="1"/>
  <c r="AP620" i="1"/>
  <c r="AG621" i="1"/>
  <c r="AK621" i="1"/>
  <c r="AL621" i="1"/>
  <c r="AM621" i="1"/>
  <c r="AN621" i="1"/>
  <c r="AO621" i="1"/>
  <c r="AP621" i="1"/>
  <c r="AK622" i="1"/>
  <c r="AL622" i="1"/>
  <c r="AM622" i="1"/>
  <c r="AN622" i="1"/>
  <c r="AO622" i="1"/>
  <c r="AP622" i="1"/>
  <c r="AK623" i="1"/>
  <c r="AL623" i="1"/>
  <c r="AM623" i="1"/>
  <c r="AN623" i="1"/>
  <c r="AO623" i="1"/>
  <c r="AP623" i="1"/>
  <c r="AK624" i="1"/>
  <c r="AL624" i="1"/>
  <c r="AM624" i="1"/>
  <c r="AN624" i="1"/>
  <c r="AO624" i="1"/>
  <c r="AP624" i="1"/>
  <c r="AC625" i="1"/>
  <c r="AK625" i="1"/>
  <c r="AL625" i="1"/>
  <c r="AM625" i="1"/>
  <c r="AN625" i="1"/>
  <c r="AO625" i="1"/>
  <c r="AP625" i="1"/>
  <c r="AK626" i="1"/>
  <c r="AL626" i="1"/>
  <c r="AM626" i="1"/>
  <c r="AN626" i="1"/>
  <c r="AO626" i="1"/>
  <c r="AP626" i="1"/>
  <c r="AK627" i="1"/>
  <c r="AL627" i="1"/>
  <c r="AM627" i="1"/>
  <c r="AN627" i="1"/>
  <c r="AO627" i="1"/>
  <c r="AP627" i="1"/>
  <c r="AK628" i="1"/>
  <c r="AL628" i="1"/>
  <c r="AM628" i="1"/>
  <c r="AN628" i="1"/>
  <c r="AO628" i="1"/>
  <c r="AP628" i="1"/>
  <c r="AG629" i="1"/>
  <c r="AK629" i="1"/>
  <c r="AL629" i="1"/>
  <c r="AM629" i="1"/>
  <c r="AN629" i="1"/>
  <c r="AO629" i="1"/>
  <c r="AP629" i="1"/>
  <c r="AK630" i="1"/>
  <c r="AL630" i="1"/>
  <c r="AM630" i="1"/>
  <c r="AN630" i="1"/>
  <c r="AO630" i="1"/>
  <c r="AP630" i="1"/>
  <c r="AK631" i="1"/>
  <c r="AL631" i="1"/>
  <c r="AM631" i="1"/>
  <c r="AN631" i="1"/>
  <c r="AO631" i="1"/>
  <c r="AP631" i="1"/>
  <c r="AK632" i="1"/>
  <c r="AL632" i="1"/>
  <c r="AM632" i="1"/>
  <c r="AN632" i="1"/>
  <c r="AO632" i="1"/>
  <c r="AP632" i="1"/>
  <c r="AC633" i="1"/>
  <c r="AK633" i="1"/>
  <c r="AL633" i="1"/>
  <c r="AM633" i="1"/>
  <c r="AN633" i="1"/>
  <c r="AO633" i="1"/>
  <c r="AP633" i="1"/>
  <c r="AK634" i="1"/>
  <c r="AL634" i="1"/>
  <c r="AM634" i="1"/>
  <c r="AN634" i="1"/>
  <c r="AO634" i="1"/>
  <c r="AP634" i="1"/>
  <c r="AK635" i="1"/>
  <c r="AL635" i="1"/>
  <c r="AM635" i="1"/>
  <c r="AN635" i="1"/>
  <c r="AO635" i="1"/>
  <c r="AP635" i="1"/>
  <c r="AK636" i="1"/>
  <c r="AL636" i="1"/>
  <c r="AM636" i="1"/>
  <c r="AN636" i="1"/>
  <c r="AO636" i="1"/>
  <c r="AP636" i="1"/>
  <c r="AG637" i="1"/>
  <c r="AK637" i="1"/>
  <c r="AL637" i="1"/>
  <c r="AM637" i="1"/>
  <c r="AN637" i="1"/>
  <c r="AO637" i="1"/>
  <c r="AP637" i="1"/>
  <c r="AK638" i="1"/>
  <c r="AL638" i="1"/>
  <c r="AM638" i="1"/>
  <c r="AN638" i="1"/>
  <c r="AO638" i="1"/>
  <c r="AP638" i="1"/>
  <c r="AK639" i="1"/>
  <c r="AL639" i="1"/>
  <c r="AM639" i="1"/>
  <c r="AN639" i="1"/>
  <c r="AO639" i="1"/>
  <c r="AP639" i="1"/>
  <c r="AK640" i="1"/>
  <c r="AL640" i="1"/>
  <c r="AM640" i="1"/>
  <c r="AN640" i="1"/>
  <c r="AO640" i="1"/>
  <c r="AP640" i="1"/>
  <c r="AC641" i="1"/>
  <c r="AK641" i="1"/>
  <c r="AL641" i="1"/>
  <c r="AM641" i="1"/>
  <c r="AN641" i="1"/>
  <c r="AO641" i="1"/>
  <c r="AP641" i="1"/>
  <c r="AK642" i="1"/>
  <c r="AL642" i="1"/>
  <c r="AM642" i="1"/>
  <c r="AN642" i="1"/>
  <c r="AO642" i="1"/>
  <c r="AP642" i="1"/>
  <c r="AK643" i="1"/>
  <c r="AL643" i="1"/>
  <c r="AM643" i="1"/>
  <c r="AN643" i="1"/>
  <c r="AO643" i="1"/>
  <c r="AP643" i="1"/>
  <c r="AK644" i="1"/>
  <c r="AL644" i="1"/>
  <c r="AM644" i="1"/>
  <c r="AN644" i="1"/>
  <c r="AO644" i="1"/>
  <c r="AP644" i="1"/>
  <c r="AK645" i="1"/>
  <c r="AL645" i="1"/>
  <c r="AM645" i="1"/>
  <c r="AN645" i="1"/>
  <c r="AO645" i="1"/>
  <c r="AP645" i="1"/>
  <c r="AK646" i="1"/>
  <c r="AL646" i="1"/>
  <c r="AM646" i="1"/>
  <c r="AN646" i="1"/>
  <c r="AO646" i="1"/>
  <c r="AP646" i="1"/>
  <c r="AK647" i="1"/>
  <c r="AL647" i="1"/>
  <c r="AM647" i="1"/>
  <c r="AN647" i="1"/>
  <c r="AO647" i="1"/>
  <c r="AP647" i="1"/>
  <c r="AK648" i="1"/>
  <c r="AL648" i="1"/>
  <c r="AM648" i="1"/>
  <c r="AN648" i="1"/>
  <c r="AO648" i="1"/>
  <c r="AP648" i="1"/>
  <c r="AK649" i="1"/>
  <c r="AL649" i="1"/>
  <c r="AM649" i="1"/>
  <c r="AN649" i="1"/>
  <c r="AO649" i="1"/>
  <c r="AP649" i="1"/>
  <c r="AK650" i="1"/>
  <c r="AL650" i="1"/>
  <c r="AM650" i="1"/>
  <c r="AN650" i="1"/>
  <c r="AO650" i="1"/>
  <c r="AP650" i="1"/>
  <c r="AK651" i="1"/>
  <c r="AL651" i="1"/>
  <c r="AM651" i="1"/>
  <c r="AN651" i="1"/>
  <c r="AO651" i="1"/>
  <c r="AP651" i="1"/>
  <c r="AK652" i="1"/>
  <c r="AL652" i="1"/>
  <c r="AM652" i="1"/>
  <c r="AN652" i="1"/>
  <c r="AO652" i="1"/>
  <c r="AP652" i="1"/>
  <c r="AK653" i="1"/>
  <c r="AL653" i="1"/>
  <c r="AM653" i="1"/>
  <c r="AN653" i="1"/>
  <c r="AO653" i="1"/>
  <c r="AP653" i="1"/>
  <c r="AK654" i="1"/>
  <c r="AL654" i="1"/>
  <c r="AM654" i="1"/>
  <c r="AN654" i="1"/>
  <c r="AO654" i="1"/>
  <c r="AP654" i="1"/>
  <c r="AK655" i="1"/>
  <c r="AL655" i="1"/>
  <c r="AM655" i="1"/>
  <c r="AN655" i="1"/>
  <c r="AO655" i="1"/>
  <c r="AP655" i="1"/>
  <c r="AK656" i="1"/>
  <c r="AL656" i="1"/>
  <c r="AM656" i="1"/>
  <c r="AN656" i="1"/>
  <c r="AO656" i="1"/>
  <c r="AP656" i="1"/>
  <c r="AK657" i="1"/>
  <c r="AL657" i="1"/>
  <c r="AM657" i="1"/>
  <c r="AN657" i="1"/>
  <c r="AO657" i="1"/>
  <c r="AP657" i="1"/>
  <c r="AK658" i="1"/>
  <c r="AL658" i="1"/>
  <c r="AM658" i="1"/>
  <c r="AN658" i="1"/>
  <c r="AO658" i="1"/>
  <c r="AP658" i="1"/>
  <c r="AK659" i="1"/>
  <c r="AL659" i="1"/>
  <c r="AM659" i="1"/>
  <c r="AN659" i="1"/>
  <c r="AO659" i="1"/>
  <c r="AP659" i="1"/>
  <c r="AK660" i="1"/>
  <c r="AL660" i="1"/>
  <c r="AM660" i="1"/>
  <c r="AN660" i="1"/>
  <c r="AO660" i="1"/>
  <c r="AP660" i="1"/>
  <c r="AK661" i="1"/>
  <c r="AL661" i="1"/>
  <c r="AM661" i="1"/>
  <c r="AN661" i="1"/>
  <c r="AO661" i="1"/>
  <c r="AP661" i="1"/>
  <c r="AK662" i="1"/>
  <c r="AL662" i="1"/>
  <c r="AM662" i="1"/>
  <c r="AN662" i="1"/>
  <c r="AO662" i="1"/>
  <c r="AP662" i="1"/>
  <c r="AK663" i="1"/>
  <c r="AL663" i="1"/>
  <c r="AM663" i="1"/>
  <c r="AN663" i="1"/>
  <c r="AO663" i="1"/>
  <c r="AP663" i="1"/>
  <c r="AK664" i="1"/>
  <c r="AL664" i="1"/>
  <c r="AM664" i="1"/>
  <c r="AN664" i="1"/>
  <c r="AO664" i="1"/>
  <c r="AP664" i="1"/>
  <c r="AK665" i="1"/>
  <c r="AL665" i="1"/>
  <c r="AM665" i="1"/>
  <c r="AN665" i="1"/>
  <c r="AO665" i="1"/>
  <c r="AP665" i="1"/>
  <c r="AK666" i="1"/>
  <c r="AL666" i="1"/>
  <c r="AM666" i="1"/>
  <c r="AN666" i="1"/>
  <c r="AO666" i="1"/>
  <c r="AP666" i="1"/>
  <c r="AK667" i="1"/>
  <c r="AL667" i="1"/>
  <c r="AM667" i="1"/>
  <c r="AN667" i="1"/>
  <c r="AO667" i="1"/>
  <c r="AP667" i="1"/>
  <c r="AK668" i="1"/>
  <c r="AL668" i="1"/>
  <c r="AM668" i="1"/>
  <c r="AN668" i="1"/>
  <c r="AO668" i="1"/>
  <c r="AP668" i="1"/>
  <c r="AK669" i="1"/>
  <c r="AL669" i="1"/>
  <c r="AM669" i="1"/>
  <c r="AN669" i="1"/>
  <c r="AO669" i="1"/>
  <c r="AP669" i="1"/>
  <c r="AK670" i="1"/>
  <c r="AL670" i="1"/>
  <c r="AM670" i="1"/>
  <c r="AN670" i="1"/>
  <c r="AO670" i="1"/>
  <c r="AP670" i="1"/>
  <c r="AK671" i="1"/>
  <c r="AL671" i="1"/>
  <c r="AM671" i="1"/>
  <c r="AN671" i="1"/>
  <c r="AO671" i="1"/>
  <c r="AP671" i="1"/>
  <c r="AK672" i="1"/>
  <c r="AL672" i="1"/>
  <c r="AM672" i="1"/>
  <c r="AN672" i="1"/>
  <c r="AO672" i="1"/>
  <c r="AP672" i="1"/>
  <c r="AK673" i="1"/>
  <c r="AL673" i="1"/>
  <c r="AM673" i="1"/>
  <c r="AN673" i="1"/>
  <c r="AO673" i="1"/>
  <c r="AP673" i="1"/>
  <c r="AK674" i="1"/>
  <c r="AL674" i="1"/>
  <c r="AM674" i="1"/>
  <c r="AN674" i="1"/>
  <c r="AO674" i="1"/>
  <c r="AP674" i="1"/>
  <c r="AK675" i="1"/>
  <c r="AL675" i="1"/>
  <c r="AM675" i="1"/>
  <c r="AN675" i="1"/>
  <c r="AO675" i="1"/>
  <c r="AP675" i="1"/>
  <c r="AK676" i="1"/>
  <c r="AL676" i="1"/>
  <c r="AM676" i="1"/>
  <c r="AN676" i="1"/>
  <c r="AO676" i="1"/>
  <c r="AP676" i="1"/>
  <c r="AK677" i="1"/>
  <c r="AL677" i="1"/>
  <c r="AM677" i="1"/>
  <c r="AN677" i="1"/>
  <c r="AO677" i="1"/>
  <c r="AP677" i="1"/>
  <c r="AK678" i="1"/>
  <c r="AL678" i="1"/>
  <c r="AM678" i="1"/>
  <c r="AN678" i="1"/>
  <c r="AO678" i="1"/>
  <c r="AP678" i="1"/>
  <c r="AK679" i="1"/>
  <c r="AL679" i="1"/>
  <c r="AM679" i="1"/>
  <c r="AN679" i="1"/>
  <c r="AO679" i="1"/>
  <c r="AP679" i="1"/>
  <c r="AK680" i="1"/>
  <c r="AL680" i="1"/>
  <c r="AM680" i="1"/>
  <c r="AN680" i="1"/>
  <c r="AO680" i="1"/>
  <c r="AP680" i="1"/>
  <c r="AK681" i="1"/>
  <c r="AL681" i="1"/>
  <c r="AM681" i="1"/>
  <c r="AN681" i="1"/>
  <c r="AO681" i="1"/>
  <c r="AP681" i="1"/>
  <c r="AK682" i="1"/>
  <c r="AL682" i="1"/>
  <c r="AM682" i="1"/>
  <c r="AN682" i="1"/>
  <c r="AO682" i="1"/>
  <c r="AP682" i="1"/>
  <c r="AK683" i="1"/>
  <c r="AL683" i="1"/>
  <c r="AM683" i="1"/>
  <c r="AN683" i="1"/>
  <c r="AO683" i="1"/>
  <c r="AP683" i="1"/>
  <c r="AK684" i="1"/>
  <c r="AL684" i="1"/>
  <c r="AM684" i="1"/>
  <c r="AN684" i="1"/>
  <c r="AO684" i="1"/>
  <c r="AP684" i="1"/>
  <c r="AK685" i="1"/>
  <c r="AL685" i="1"/>
  <c r="AM685" i="1"/>
  <c r="AN685" i="1"/>
  <c r="AO685" i="1"/>
  <c r="AP685" i="1"/>
  <c r="AK686" i="1"/>
  <c r="AL686" i="1"/>
  <c r="AM686" i="1"/>
  <c r="AN686" i="1"/>
  <c r="AO686" i="1"/>
  <c r="AP686" i="1"/>
  <c r="AK687" i="1"/>
  <c r="AL687" i="1"/>
  <c r="AM687" i="1"/>
  <c r="AN687" i="1"/>
  <c r="AO687" i="1"/>
  <c r="AP687" i="1"/>
  <c r="AK688" i="1"/>
  <c r="AL688" i="1"/>
  <c r="AM688" i="1"/>
  <c r="AN688" i="1"/>
  <c r="AO688" i="1"/>
  <c r="AP688" i="1"/>
  <c r="AK689" i="1"/>
  <c r="AL689" i="1"/>
  <c r="AM689" i="1"/>
  <c r="AN689" i="1"/>
  <c r="AO689" i="1"/>
  <c r="AP689" i="1"/>
  <c r="AK690" i="1"/>
  <c r="AL690" i="1"/>
  <c r="AM690" i="1"/>
  <c r="AN690" i="1"/>
  <c r="AO690" i="1"/>
  <c r="AP690" i="1"/>
  <c r="AK691" i="1"/>
  <c r="AL691" i="1"/>
  <c r="AM691" i="1"/>
  <c r="AN691" i="1"/>
  <c r="AO691" i="1"/>
  <c r="AP691" i="1"/>
  <c r="AK692" i="1"/>
  <c r="AL692" i="1"/>
  <c r="AM692" i="1"/>
  <c r="AN692" i="1"/>
  <c r="AO692" i="1"/>
  <c r="AP692" i="1"/>
  <c r="AK693" i="1"/>
  <c r="AL693" i="1"/>
  <c r="AM693" i="1"/>
  <c r="AN693" i="1"/>
  <c r="AO693" i="1"/>
  <c r="AP693" i="1"/>
  <c r="AK694" i="1"/>
  <c r="AL694" i="1"/>
  <c r="AM694" i="1"/>
  <c r="AN694" i="1"/>
  <c r="AO694" i="1"/>
  <c r="AP694" i="1"/>
  <c r="AK695" i="1"/>
  <c r="AL695" i="1"/>
  <c r="AM695" i="1"/>
  <c r="AN695" i="1"/>
  <c r="AO695" i="1"/>
  <c r="AP695" i="1"/>
  <c r="AK696" i="1"/>
  <c r="AL696" i="1"/>
  <c r="AM696" i="1"/>
  <c r="AN696" i="1"/>
  <c r="AO696" i="1"/>
  <c r="AP696" i="1"/>
  <c r="AK697" i="1"/>
  <c r="AL697" i="1"/>
  <c r="AM697" i="1"/>
  <c r="AN697" i="1"/>
  <c r="AO697" i="1"/>
  <c r="AP697" i="1"/>
  <c r="AK698" i="1"/>
  <c r="AL698" i="1"/>
  <c r="AM698" i="1"/>
  <c r="AN698" i="1"/>
  <c r="AO698" i="1"/>
  <c r="AP698" i="1"/>
  <c r="AK699" i="1"/>
  <c r="AL699" i="1"/>
  <c r="AM699" i="1"/>
  <c r="AN699" i="1"/>
  <c r="AO699" i="1"/>
  <c r="AP699" i="1"/>
  <c r="AK700" i="1"/>
  <c r="AL700" i="1"/>
  <c r="AM700" i="1"/>
  <c r="AN700" i="1"/>
  <c r="AO700" i="1"/>
  <c r="AP700" i="1"/>
  <c r="AK701" i="1"/>
  <c r="AL701" i="1"/>
  <c r="AM701" i="1"/>
  <c r="AN701" i="1"/>
  <c r="AO701" i="1"/>
  <c r="AP701" i="1"/>
  <c r="AK702" i="1"/>
  <c r="AL702" i="1"/>
  <c r="AM702" i="1"/>
  <c r="AN702" i="1"/>
  <c r="AO702" i="1"/>
  <c r="AP702" i="1"/>
  <c r="AK703" i="1"/>
  <c r="AL703" i="1"/>
  <c r="AM703" i="1"/>
  <c r="AN703" i="1"/>
  <c r="AO703" i="1"/>
  <c r="AP703" i="1"/>
  <c r="AK704" i="1"/>
  <c r="AL704" i="1"/>
  <c r="AM704" i="1"/>
  <c r="AN704" i="1"/>
  <c r="AO704" i="1"/>
  <c r="AP704" i="1"/>
  <c r="AK705" i="1"/>
  <c r="AL705" i="1"/>
  <c r="AM705" i="1"/>
  <c r="AN705" i="1"/>
  <c r="AO705" i="1"/>
  <c r="AP705" i="1"/>
  <c r="AK706" i="1"/>
  <c r="AL706" i="1"/>
  <c r="AM706" i="1"/>
  <c r="AN706" i="1"/>
  <c r="AO706" i="1"/>
  <c r="AP706" i="1"/>
  <c r="AK707" i="1"/>
  <c r="AL707" i="1"/>
  <c r="AM707" i="1"/>
  <c r="AN707" i="1"/>
  <c r="AO707" i="1"/>
  <c r="AP707" i="1"/>
  <c r="AK708" i="1"/>
  <c r="AL708" i="1"/>
  <c r="AM708" i="1"/>
  <c r="AN708" i="1"/>
  <c r="AO708" i="1"/>
  <c r="AP708" i="1"/>
  <c r="AK709" i="1"/>
  <c r="AL709" i="1"/>
  <c r="AM709" i="1"/>
  <c r="AN709" i="1"/>
  <c r="AO709" i="1"/>
  <c r="AP709" i="1"/>
  <c r="AK710" i="1"/>
  <c r="AL710" i="1"/>
  <c r="AM710" i="1"/>
  <c r="AN710" i="1"/>
  <c r="AO710" i="1"/>
  <c r="AP710" i="1"/>
  <c r="AK711" i="1"/>
  <c r="AL711" i="1"/>
  <c r="AM711" i="1"/>
  <c r="AN711" i="1"/>
  <c r="AO711" i="1"/>
  <c r="AP711" i="1"/>
  <c r="AK712" i="1"/>
  <c r="AL712" i="1"/>
  <c r="AM712" i="1"/>
  <c r="AN712" i="1"/>
  <c r="AO712" i="1"/>
  <c r="AP712" i="1"/>
  <c r="AK713" i="1"/>
  <c r="AL713" i="1"/>
  <c r="AM713" i="1"/>
  <c r="AN713" i="1"/>
  <c r="AO713" i="1"/>
  <c r="AP713" i="1"/>
  <c r="AK714" i="1"/>
  <c r="AL714" i="1"/>
  <c r="AM714" i="1"/>
  <c r="AN714" i="1"/>
  <c r="AO714" i="1"/>
  <c r="AP714" i="1"/>
  <c r="AK715" i="1"/>
  <c r="AL715" i="1"/>
  <c r="AM715" i="1"/>
  <c r="AN715" i="1"/>
  <c r="AO715" i="1"/>
  <c r="AP715" i="1"/>
  <c r="AK716" i="1"/>
  <c r="AL716" i="1"/>
  <c r="AM716" i="1"/>
  <c r="AN716" i="1"/>
  <c r="AO716" i="1"/>
  <c r="AP716" i="1"/>
  <c r="AK717" i="1"/>
  <c r="AL717" i="1"/>
  <c r="AM717" i="1"/>
  <c r="AN717" i="1"/>
  <c r="AO717" i="1"/>
  <c r="AP717" i="1"/>
  <c r="AK718" i="1"/>
  <c r="AL718" i="1"/>
  <c r="AM718" i="1"/>
  <c r="AN718" i="1"/>
  <c r="AO718" i="1"/>
  <c r="AP718" i="1"/>
  <c r="AK719" i="1"/>
  <c r="AL719" i="1"/>
  <c r="AM719" i="1"/>
  <c r="AN719" i="1"/>
  <c r="AO719" i="1"/>
  <c r="AP719" i="1"/>
  <c r="AK720" i="1"/>
  <c r="AL720" i="1"/>
  <c r="AM720" i="1"/>
  <c r="AN720" i="1"/>
  <c r="AO720" i="1"/>
  <c r="AP720" i="1"/>
  <c r="AK721" i="1"/>
  <c r="AL721" i="1"/>
  <c r="AM721" i="1"/>
  <c r="AN721" i="1"/>
  <c r="AO721" i="1"/>
  <c r="AP721" i="1"/>
  <c r="AK722" i="1"/>
  <c r="AL722" i="1"/>
  <c r="AM722" i="1"/>
  <c r="AN722" i="1"/>
  <c r="AO722" i="1"/>
  <c r="AP722" i="1"/>
  <c r="AK723" i="1"/>
  <c r="AL723" i="1"/>
  <c r="AM723" i="1"/>
  <c r="AN723" i="1"/>
  <c r="AO723" i="1"/>
  <c r="AP723" i="1"/>
  <c r="AK724" i="1"/>
  <c r="AL724" i="1"/>
  <c r="AM724" i="1"/>
  <c r="AN724" i="1"/>
  <c r="AO724" i="1"/>
  <c r="AP724" i="1"/>
  <c r="AK725" i="1"/>
  <c r="AL725" i="1"/>
  <c r="AM725" i="1"/>
  <c r="AN725" i="1"/>
  <c r="AO725" i="1"/>
  <c r="AP725" i="1"/>
  <c r="AK726" i="1"/>
  <c r="AL726" i="1"/>
  <c r="AM726" i="1"/>
  <c r="AN726" i="1"/>
  <c r="AO726" i="1"/>
  <c r="AP726" i="1"/>
  <c r="AK727" i="1"/>
  <c r="AL727" i="1"/>
  <c r="AM727" i="1"/>
  <c r="AN727" i="1"/>
  <c r="AO727" i="1"/>
  <c r="AP727" i="1"/>
  <c r="AK728" i="1"/>
  <c r="AL728" i="1"/>
  <c r="AM728" i="1"/>
  <c r="AN728" i="1"/>
  <c r="AO728" i="1"/>
  <c r="AP728" i="1"/>
  <c r="AK729" i="1"/>
  <c r="AL729" i="1"/>
  <c r="AM729" i="1"/>
  <c r="AN729" i="1"/>
  <c r="AO729" i="1"/>
  <c r="AP729" i="1"/>
  <c r="AK730" i="1"/>
  <c r="AL730" i="1"/>
  <c r="AM730" i="1"/>
  <c r="AN730" i="1"/>
  <c r="AO730" i="1"/>
  <c r="AP730" i="1"/>
  <c r="AK731" i="1"/>
  <c r="AL731" i="1"/>
  <c r="AM731" i="1"/>
  <c r="AN731" i="1"/>
  <c r="AO731" i="1"/>
  <c r="AP731" i="1"/>
  <c r="AK732" i="1"/>
  <c r="AL732" i="1"/>
  <c r="AM732" i="1"/>
  <c r="AN732" i="1"/>
  <c r="AO732" i="1"/>
  <c r="AP732" i="1"/>
  <c r="AK733" i="1"/>
  <c r="AL733" i="1"/>
  <c r="AM733" i="1"/>
  <c r="AN733" i="1"/>
  <c r="AO733" i="1"/>
  <c r="AP733" i="1"/>
  <c r="AH734" i="1"/>
  <c r="AK734" i="1"/>
  <c r="AL734" i="1"/>
  <c r="AM734" i="1"/>
  <c r="AN734" i="1"/>
  <c r="AO734" i="1"/>
  <c r="AP734" i="1"/>
  <c r="AK735" i="1"/>
  <c r="AL735" i="1"/>
  <c r="AM735" i="1"/>
  <c r="AN735" i="1"/>
  <c r="AO735" i="1"/>
  <c r="AP735" i="1"/>
  <c r="AK736" i="1"/>
  <c r="AL736" i="1"/>
  <c r="AM736" i="1"/>
  <c r="AN736" i="1"/>
  <c r="AO736" i="1"/>
  <c r="AP736" i="1"/>
  <c r="AK737" i="1"/>
  <c r="AL737" i="1"/>
  <c r="AM737" i="1"/>
  <c r="AN737" i="1"/>
  <c r="AO737" i="1"/>
  <c r="AP737" i="1"/>
  <c r="AK738" i="1"/>
  <c r="AL738" i="1"/>
  <c r="AM738" i="1"/>
  <c r="AN738" i="1"/>
  <c r="AO738" i="1"/>
  <c r="AP738" i="1"/>
  <c r="AK739" i="1"/>
  <c r="AL739" i="1"/>
  <c r="AM739" i="1"/>
  <c r="AN739" i="1"/>
  <c r="AO739" i="1"/>
  <c r="AP739" i="1"/>
  <c r="AK740" i="1"/>
  <c r="AL740" i="1"/>
  <c r="AM740" i="1"/>
  <c r="AN740" i="1"/>
  <c r="AO740" i="1"/>
  <c r="AP740" i="1"/>
  <c r="AK741" i="1"/>
  <c r="AL741" i="1"/>
  <c r="AM741" i="1"/>
  <c r="AN741" i="1"/>
  <c r="AO741" i="1"/>
  <c r="AP741" i="1"/>
  <c r="AK742" i="1"/>
  <c r="AL742" i="1"/>
  <c r="AM742" i="1"/>
  <c r="AN742" i="1"/>
  <c r="AO742" i="1"/>
  <c r="AP742" i="1"/>
  <c r="AK743" i="1"/>
  <c r="AL743" i="1"/>
  <c r="AM743" i="1"/>
  <c r="AN743" i="1"/>
  <c r="AO743" i="1"/>
  <c r="AP743" i="1"/>
  <c r="AK744" i="1"/>
  <c r="AL744" i="1"/>
  <c r="AM744" i="1"/>
  <c r="AN744" i="1"/>
  <c r="AO744" i="1"/>
  <c r="AP744" i="1"/>
  <c r="AK745" i="1"/>
  <c r="AL745" i="1"/>
  <c r="AM745" i="1"/>
  <c r="AN745" i="1"/>
  <c r="AO745" i="1"/>
  <c r="AP745" i="1"/>
  <c r="AE746" i="1"/>
  <c r="AK746" i="1"/>
  <c r="AL746" i="1"/>
  <c r="AM746" i="1"/>
  <c r="AN746" i="1"/>
  <c r="AO746" i="1"/>
  <c r="AP746" i="1"/>
  <c r="AK747" i="1"/>
  <c r="AL747" i="1"/>
  <c r="AM747" i="1"/>
  <c r="AN747" i="1"/>
  <c r="AO747" i="1"/>
  <c r="AP747" i="1"/>
  <c r="AK748" i="1"/>
  <c r="AL748" i="1"/>
  <c r="AM748" i="1"/>
  <c r="AN748" i="1"/>
  <c r="AO748" i="1"/>
  <c r="AP748" i="1"/>
  <c r="AK749" i="1"/>
  <c r="AL749" i="1"/>
  <c r="AM749" i="1"/>
  <c r="AN749" i="1"/>
  <c r="AO749" i="1"/>
  <c r="AP749" i="1"/>
  <c r="AK750" i="1"/>
  <c r="AL750" i="1"/>
  <c r="AM750" i="1"/>
  <c r="AN750" i="1"/>
  <c r="AO750" i="1"/>
  <c r="AP750" i="1"/>
  <c r="AK751" i="1"/>
  <c r="AL751" i="1"/>
  <c r="AM751" i="1"/>
  <c r="AN751" i="1"/>
  <c r="AO751" i="1"/>
  <c r="AP751" i="1"/>
  <c r="AK752" i="1"/>
  <c r="AL752" i="1"/>
  <c r="AM752" i="1"/>
  <c r="AN752" i="1"/>
  <c r="AO752" i="1"/>
  <c r="AP752" i="1"/>
  <c r="AK753" i="1"/>
  <c r="AL753" i="1"/>
  <c r="AM753" i="1"/>
  <c r="AN753" i="1"/>
  <c r="AO753" i="1"/>
  <c r="AP753" i="1"/>
  <c r="AK754" i="1"/>
  <c r="AL754" i="1"/>
  <c r="AM754" i="1"/>
  <c r="AN754" i="1"/>
  <c r="AO754" i="1"/>
  <c r="AP754" i="1"/>
  <c r="AK755" i="1"/>
  <c r="AL755" i="1"/>
  <c r="AM755" i="1"/>
  <c r="AN755" i="1"/>
  <c r="AO755" i="1"/>
  <c r="AP755" i="1"/>
  <c r="AK756" i="1"/>
  <c r="AL756" i="1"/>
  <c r="AM756" i="1"/>
  <c r="AN756" i="1"/>
  <c r="AO756" i="1"/>
  <c r="AP756" i="1"/>
  <c r="AK757" i="1"/>
  <c r="AL757" i="1"/>
  <c r="AM757" i="1"/>
  <c r="AN757" i="1"/>
  <c r="AO757" i="1"/>
  <c r="AP757" i="1"/>
  <c r="AK758" i="1"/>
  <c r="AL758" i="1"/>
  <c r="AM758" i="1"/>
  <c r="AN758" i="1"/>
  <c r="AO758" i="1"/>
  <c r="AP758" i="1"/>
  <c r="AK759" i="1"/>
  <c r="AL759" i="1"/>
  <c r="AM759" i="1"/>
  <c r="AN759" i="1"/>
  <c r="AO759" i="1"/>
  <c r="AP759" i="1"/>
  <c r="AK760" i="1"/>
  <c r="AL760" i="1"/>
  <c r="AM760" i="1"/>
  <c r="AN760" i="1"/>
  <c r="AO760" i="1"/>
  <c r="AP760" i="1"/>
  <c r="AK761" i="1"/>
  <c r="AL761" i="1"/>
  <c r="AM761" i="1"/>
  <c r="AN761" i="1"/>
  <c r="AO761" i="1"/>
  <c r="AP761" i="1"/>
  <c r="AE762" i="1"/>
  <c r="AK762" i="1"/>
  <c r="AL762" i="1"/>
  <c r="AM762" i="1"/>
  <c r="AN762" i="1"/>
  <c r="AO762" i="1"/>
  <c r="AP762" i="1"/>
  <c r="AK763" i="1"/>
  <c r="AL763" i="1"/>
  <c r="AM763" i="1"/>
  <c r="AN763" i="1"/>
  <c r="AO763" i="1"/>
  <c r="AP763" i="1"/>
  <c r="AK764" i="1"/>
  <c r="AL764" i="1"/>
  <c r="AM764" i="1"/>
  <c r="AN764" i="1"/>
  <c r="AO764" i="1"/>
  <c r="AP764" i="1"/>
  <c r="AK765" i="1"/>
  <c r="AL765" i="1"/>
  <c r="AM765" i="1"/>
  <c r="AN765" i="1"/>
  <c r="AO765" i="1"/>
  <c r="AP765" i="1"/>
  <c r="AK766" i="1"/>
  <c r="AL766" i="1"/>
  <c r="AM766" i="1"/>
  <c r="AN766" i="1"/>
  <c r="AO766" i="1"/>
  <c r="AP766" i="1"/>
  <c r="AK767" i="1"/>
  <c r="AL767" i="1"/>
  <c r="AM767" i="1"/>
  <c r="AN767" i="1"/>
  <c r="AO767" i="1"/>
  <c r="AP767" i="1"/>
  <c r="AC768" i="1"/>
  <c r="AK768" i="1"/>
  <c r="AL768" i="1"/>
  <c r="AM768" i="1"/>
  <c r="AN768" i="1"/>
  <c r="AO768" i="1"/>
  <c r="AP768" i="1"/>
  <c r="AK769" i="1"/>
  <c r="AL769" i="1"/>
  <c r="AM769" i="1"/>
  <c r="AN769" i="1"/>
  <c r="AO769" i="1"/>
  <c r="AP769" i="1"/>
  <c r="AE770" i="1"/>
  <c r="AK770" i="1"/>
  <c r="AL770" i="1"/>
  <c r="AM770" i="1"/>
  <c r="AN770" i="1"/>
  <c r="AO770" i="1"/>
  <c r="AP770" i="1"/>
  <c r="AK771" i="1"/>
  <c r="AL771" i="1"/>
  <c r="AM771" i="1"/>
  <c r="AN771" i="1"/>
  <c r="AO771" i="1"/>
  <c r="AP771" i="1"/>
  <c r="AH772" i="1"/>
  <c r="AK772" i="1"/>
  <c r="AL772" i="1"/>
  <c r="AM772" i="1"/>
  <c r="AN772" i="1"/>
  <c r="AO772" i="1"/>
  <c r="AP772" i="1"/>
  <c r="AK773" i="1"/>
  <c r="AL773" i="1"/>
  <c r="AM773" i="1"/>
  <c r="AN773" i="1"/>
  <c r="AO773" i="1"/>
  <c r="AP773" i="1"/>
  <c r="AK774" i="1"/>
  <c r="AL774" i="1"/>
  <c r="AM774" i="1"/>
  <c r="AN774" i="1"/>
  <c r="AO774" i="1"/>
  <c r="AP774" i="1"/>
  <c r="AK775" i="1"/>
  <c r="AL775" i="1"/>
  <c r="AM775" i="1"/>
  <c r="AN775" i="1"/>
  <c r="AO775" i="1"/>
  <c r="AP775" i="1"/>
  <c r="AH776" i="1"/>
  <c r="AK776" i="1"/>
  <c r="AL776" i="1"/>
  <c r="AM776" i="1"/>
  <c r="AN776" i="1"/>
  <c r="AO776" i="1"/>
  <c r="AP776" i="1"/>
  <c r="AK777" i="1"/>
  <c r="AL777" i="1"/>
  <c r="AM777" i="1"/>
  <c r="AN777" i="1"/>
  <c r="AO777" i="1"/>
  <c r="AP777" i="1"/>
  <c r="AK778" i="1"/>
  <c r="AL778" i="1"/>
  <c r="AM778" i="1"/>
  <c r="AN778" i="1"/>
  <c r="AO778" i="1"/>
  <c r="AP778" i="1"/>
  <c r="AK779" i="1"/>
  <c r="AL779" i="1"/>
  <c r="AM779" i="1"/>
  <c r="AN779" i="1"/>
  <c r="AO779" i="1"/>
  <c r="AP779" i="1"/>
  <c r="AK780" i="1"/>
  <c r="AL780" i="1"/>
  <c r="AM780" i="1"/>
  <c r="AN780" i="1"/>
  <c r="AO780" i="1"/>
  <c r="AP780" i="1"/>
  <c r="AK781" i="1"/>
  <c r="AL781" i="1"/>
  <c r="AM781" i="1"/>
  <c r="AN781" i="1"/>
  <c r="AO781" i="1"/>
  <c r="AP781" i="1"/>
  <c r="AK782" i="1"/>
  <c r="AL782" i="1"/>
  <c r="AM782" i="1"/>
  <c r="AN782" i="1"/>
  <c r="AO782" i="1"/>
  <c r="AP782" i="1"/>
  <c r="AK783" i="1"/>
  <c r="AL783" i="1"/>
  <c r="AM783" i="1"/>
  <c r="AN783" i="1"/>
  <c r="AO783" i="1"/>
  <c r="AP783" i="1"/>
  <c r="AC784" i="1"/>
  <c r="AK784" i="1"/>
  <c r="AL784" i="1"/>
  <c r="AM784" i="1"/>
  <c r="AN784" i="1"/>
  <c r="AO784" i="1"/>
  <c r="AP784" i="1"/>
  <c r="AK785" i="1"/>
  <c r="AL785" i="1"/>
  <c r="AM785" i="1"/>
  <c r="AN785" i="1"/>
  <c r="AO785" i="1"/>
  <c r="AP785" i="1"/>
  <c r="AK786" i="1"/>
  <c r="AL786" i="1"/>
  <c r="AM786" i="1"/>
  <c r="AN786" i="1"/>
  <c r="AO786" i="1"/>
  <c r="AP786" i="1"/>
  <c r="AK787" i="1"/>
  <c r="AL787" i="1"/>
  <c r="AM787" i="1"/>
  <c r="AN787" i="1"/>
  <c r="AO787" i="1"/>
  <c r="AP787" i="1"/>
  <c r="AK788" i="1"/>
  <c r="AL788" i="1"/>
  <c r="AM788" i="1"/>
  <c r="AN788" i="1"/>
  <c r="AO788" i="1"/>
  <c r="AP788" i="1"/>
  <c r="AK789" i="1"/>
  <c r="AL789" i="1"/>
  <c r="AM789" i="1"/>
  <c r="AN789" i="1"/>
  <c r="AO789" i="1"/>
  <c r="AP789" i="1"/>
  <c r="AK790" i="1"/>
  <c r="AL790" i="1"/>
  <c r="AM790" i="1"/>
  <c r="AN790" i="1"/>
  <c r="AO790" i="1"/>
  <c r="AP790" i="1"/>
  <c r="AK791" i="1"/>
  <c r="AL791" i="1"/>
  <c r="AM791" i="1"/>
  <c r="AN791" i="1"/>
  <c r="AO791" i="1"/>
  <c r="AP791" i="1"/>
  <c r="AK792" i="1"/>
  <c r="AL792" i="1"/>
  <c r="AM792" i="1"/>
  <c r="AN792" i="1"/>
  <c r="AO792" i="1"/>
  <c r="AP792" i="1"/>
  <c r="AK793" i="1"/>
  <c r="AL793" i="1"/>
  <c r="AM793" i="1"/>
  <c r="AN793" i="1"/>
  <c r="AO793" i="1"/>
  <c r="AP793" i="1"/>
  <c r="AE794" i="1"/>
  <c r="AK794" i="1"/>
  <c r="AL794" i="1"/>
  <c r="AM794" i="1"/>
  <c r="AN794" i="1"/>
  <c r="AO794" i="1"/>
  <c r="AP794" i="1"/>
  <c r="AK795" i="1"/>
  <c r="AL795" i="1"/>
  <c r="AM795" i="1"/>
  <c r="AN795" i="1"/>
  <c r="AO795" i="1"/>
  <c r="AP795" i="1"/>
  <c r="AF796" i="1"/>
  <c r="AK796" i="1"/>
  <c r="AL796" i="1"/>
  <c r="AM796" i="1"/>
  <c r="AN796" i="1"/>
  <c r="AO796" i="1"/>
  <c r="AP796" i="1"/>
  <c r="AK797" i="1"/>
  <c r="AL797" i="1"/>
  <c r="AM797" i="1"/>
  <c r="AN797" i="1"/>
  <c r="AO797" i="1"/>
  <c r="AP797" i="1"/>
  <c r="AK798" i="1"/>
  <c r="AL798" i="1"/>
  <c r="AM798" i="1"/>
  <c r="AN798" i="1"/>
  <c r="AO798" i="1"/>
  <c r="AP798" i="1"/>
  <c r="AK799" i="1"/>
  <c r="AL799" i="1"/>
  <c r="AM799" i="1"/>
  <c r="AN799" i="1"/>
  <c r="AO799" i="1"/>
  <c r="AP799" i="1"/>
  <c r="AK800" i="1"/>
  <c r="AL800" i="1"/>
  <c r="AM800" i="1"/>
  <c r="AN800" i="1"/>
  <c r="AO800" i="1"/>
  <c r="AP800" i="1"/>
  <c r="AK801" i="1"/>
  <c r="AL801" i="1"/>
  <c r="AM801" i="1"/>
  <c r="AN801" i="1"/>
  <c r="AO801" i="1"/>
  <c r="AP801" i="1"/>
  <c r="AK802" i="1"/>
  <c r="AL802" i="1"/>
  <c r="AM802" i="1"/>
  <c r="AN802" i="1"/>
  <c r="AO802" i="1"/>
  <c r="AP802" i="1"/>
  <c r="AK803" i="1"/>
  <c r="AL803" i="1"/>
  <c r="AM803" i="1"/>
  <c r="AN803" i="1"/>
  <c r="AO803" i="1"/>
  <c r="AP803" i="1"/>
  <c r="AK804" i="1"/>
  <c r="AL804" i="1"/>
  <c r="AM804" i="1"/>
  <c r="AN804" i="1"/>
  <c r="AO804" i="1"/>
  <c r="AP804" i="1"/>
  <c r="AK805" i="1"/>
  <c r="AL805" i="1"/>
  <c r="AM805" i="1"/>
  <c r="AN805" i="1"/>
  <c r="AO805" i="1"/>
  <c r="AP805" i="1"/>
  <c r="AK806" i="1"/>
  <c r="AL806" i="1"/>
  <c r="AM806" i="1"/>
  <c r="AN806" i="1"/>
  <c r="AO806" i="1"/>
  <c r="AP806" i="1"/>
  <c r="AK807" i="1"/>
  <c r="AL807" i="1"/>
  <c r="AM807" i="1"/>
  <c r="AN807" i="1"/>
  <c r="AO807" i="1"/>
  <c r="AP807" i="1"/>
  <c r="AK808" i="1"/>
  <c r="AL808" i="1"/>
  <c r="AM808" i="1"/>
  <c r="AN808" i="1"/>
  <c r="AO808" i="1"/>
  <c r="AP808" i="1"/>
  <c r="AK809" i="1"/>
  <c r="AL809" i="1"/>
  <c r="AM809" i="1"/>
  <c r="AN809" i="1"/>
  <c r="AO809" i="1"/>
  <c r="AP809" i="1"/>
  <c r="AK810" i="1"/>
  <c r="AL810" i="1"/>
  <c r="AM810" i="1"/>
  <c r="AN810" i="1"/>
  <c r="AO810" i="1"/>
  <c r="AP810" i="1"/>
  <c r="AK811" i="1"/>
  <c r="AL811" i="1"/>
  <c r="AM811" i="1"/>
  <c r="AN811" i="1"/>
  <c r="AO811" i="1"/>
  <c r="AP811" i="1"/>
  <c r="AK812" i="1"/>
  <c r="AL812" i="1"/>
  <c r="AM812" i="1"/>
  <c r="AN812" i="1"/>
  <c r="AO812" i="1"/>
  <c r="AP812" i="1"/>
  <c r="AK813" i="1"/>
  <c r="AL813" i="1"/>
  <c r="AM813" i="1"/>
  <c r="AN813" i="1"/>
  <c r="AO813" i="1"/>
  <c r="AP813" i="1"/>
  <c r="AK814" i="1"/>
  <c r="AL814" i="1"/>
  <c r="AM814" i="1"/>
  <c r="AN814" i="1"/>
  <c r="AO814" i="1"/>
  <c r="AP814" i="1"/>
  <c r="AK815" i="1"/>
  <c r="AL815" i="1"/>
  <c r="AM815" i="1"/>
  <c r="AN815" i="1"/>
  <c r="AO815" i="1"/>
  <c r="AP815" i="1"/>
  <c r="AK816" i="1"/>
  <c r="AL816" i="1"/>
  <c r="AM816" i="1"/>
  <c r="AN816" i="1"/>
  <c r="AO816" i="1"/>
  <c r="AP816" i="1"/>
  <c r="AK817" i="1"/>
  <c r="AL817" i="1"/>
  <c r="AM817" i="1"/>
  <c r="AN817" i="1"/>
  <c r="AO817" i="1"/>
  <c r="AP817" i="1"/>
  <c r="AK818" i="1"/>
  <c r="AL818" i="1"/>
  <c r="AM818" i="1"/>
  <c r="AN818" i="1"/>
  <c r="AO818" i="1"/>
  <c r="AP818" i="1"/>
  <c r="AK819" i="1"/>
  <c r="AL819" i="1"/>
  <c r="AM819" i="1"/>
  <c r="AN819" i="1"/>
  <c r="AO819" i="1"/>
  <c r="AP819" i="1"/>
  <c r="AK820" i="1"/>
  <c r="AL820" i="1"/>
  <c r="AM820" i="1"/>
  <c r="AN820" i="1"/>
  <c r="AO820" i="1"/>
  <c r="AP820" i="1"/>
  <c r="AK821" i="1"/>
  <c r="AL821" i="1"/>
  <c r="AM821" i="1"/>
  <c r="AN821" i="1"/>
  <c r="AO821" i="1"/>
  <c r="AP821" i="1"/>
  <c r="AK822" i="1"/>
  <c r="AL822" i="1"/>
  <c r="AM822" i="1"/>
  <c r="AN822" i="1"/>
  <c r="AO822" i="1"/>
  <c r="AP822" i="1"/>
  <c r="AK823" i="1"/>
  <c r="AL823" i="1"/>
  <c r="AM823" i="1"/>
  <c r="AN823" i="1"/>
  <c r="AO823" i="1"/>
  <c r="AP823" i="1"/>
  <c r="AK824" i="1"/>
  <c r="AL824" i="1"/>
  <c r="AM824" i="1"/>
  <c r="AN824" i="1"/>
  <c r="AO824" i="1"/>
  <c r="AP824" i="1"/>
  <c r="AK825" i="1"/>
  <c r="AL825" i="1"/>
  <c r="AM825" i="1"/>
  <c r="AN825" i="1"/>
  <c r="AO825" i="1"/>
  <c r="AP825" i="1"/>
  <c r="AE826" i="1"/>
  <c r="AK826" i="1"/>
  <c r="AL826" i="1"/>
  <c r="AM826" i="1"/>
  <c r="AN826" i="1"/>
  <c r="AO826" i="1"/>
  <c r="AP826" i="1"/>
  <c r="AK827" i="1"/>
  <c r="AL827" i="1"/>
  <c r="AM827" i="1"/>
  <c r="AN827" i="1"/>
  <c r="AO827" i="1"/>
  <c r="AP827" i="1"/>
  <c r="AF828" i="1"/>
  <c r="AK828" i="1"/>
  <c r="AL828" i="1"/>
  <c r="AM828" i="1"/>
  <c r="AN828" i="1"/>
  <c r="AO828" i="1"/>
  <c r="AP828" i="1"/>
  <c r="AK829" i="1"/>
  <c r="AL829" i="1"/>
  <c r="AM829" i="1"/>
  <c r="AN829" i="1"/>
  <c r="AO829" i="1"/>
  <c r="AP829" i="1"/>
  <c r="AK830" i="1"/>
  <c r="AL830" i="1"/>
  <c r="AM830" i="1"/>
  <c r="AN830" i="1"/>
  <c r="AO830" i="1"/>
  <c r="AP830" i="1"/>
  <c r="AK831" i="1"/>
  <c r="AL831" i="1"/>
  <c r="AM831" i="1"/>
  <c r="AN831" i="1"/>
  <c r="AO831" i="1"/>
  <c r="AP831" i="1"/>
  <c r="AK832" i="1"/>
  <c r="AL832" i="1"/>
  <c r="AM832" i="1"/>
  <c r="AN832" i="1"/>
  <c r="AO832" i="1"/>
  <c r="AP832" i="1"/>
  <c r="AK833" i="1"/>
  <c r="AL833" i="1"/>
  <c r="AM833" i="1"/>
  <c r="AN833" i="1"/>
  <c r="AO833" i="1"/>
  <c r="AP833" i="1"/>
  <c r="AK834" i="1"/>
  <c r="AL834" i="1"/>
  <c r="AM834" i="1"/>
  <c r="AN834" i="1"/>
  <c r="AO834" i="1"/>
  <c r="AP834" i="1"/>
  <c r="AK835" i="1"/>
  <c r="AL835" i="1"/>
  <c r="AM835" i="1"/>
  <c r="AN835" i="1"/>
  <c r="AO835" i="1"/>
  <c r="AP835" i="1"/>
  <c r="AC836" i="1"/>
  <c r="AK836" i="1"/>
  <c r="AL836" i="1"/>
  <c r="AM836" i="1"/>
  <c r="AN836" i="1"/>
  <c r="AO836" i="1"/>
  <c r="AP836" i="1"/>
  <c r="AK837" i="1"/>
  <c r="AL837" i="1"/>
  <c r="AM837" i="1"/>
  <c r="AN837" i="1"/>
  <c r="AO837" i="1"/>
  <c r="AP837" i="1"/>
  <c r="AK838" i="1"/>
  <c r="AL838" i="1"/>
  <c r="AM838" i="1"/>
  <c r="AN838" i="1"/>
  <c r="AO838" i="1"/>
  <c r="AP838" i="1"/>
  <c r="AK839" i="1"/>
  <c r="AL839" i="1"/>
  <c r="AM839" i="1"/>
  <c r="AN839" i="1"/>
  <c r="AO839" i="1"/>
  <c r="AP839" i="1"/>
  <c r="AK840" i="1"/>
  <c r="AL840" i="1"/>
  <c r="AM840" i="1"/>
  <c r="AN840" i="1"/>
  <c r="AO840" i="1"/>
  <c r="AP840" i="1"/>
  <c r="AK841" i="1"/>
  <c r="AL841" i="1"/>
  <c r="AM841" i="1"/>
  <c r="AN841" i="1"/>
  <c r="AO841" i="1"/>
  <c r="AP841" i="1"/>
  <c r="AK842" i="1"/>
  <c r="AL842" i="1"/>
  <c r="AM842" i="1"/>
  <c r="AN842" i="1"/>
  <c r="AO842" i="1"/>
  <c r="AP842" i="1"/>
  <c r="AK843" i="1"/>
  <c r="AL843" i="1"/>
  <c r="AM843" i="1"/>
  <c r="AN843" i="1"/>
  <c r="AO843" i="1"/>
  <c r="AP843" i="1"/>
  <c r="AK844" i="1"/>
  <c r="AL844" i="1"/>
  <c r="AM844" i="1"/>
  <c r="AN844" i="1"/>
  <c r="AO844" i="1"/>
  <c r="AP844" i="1"/>
  <c r="AD845" i="1"/>
  <c r="AK845" i="1"/>
  <c r="AL845" i="1"/>
  <c r="AM845" i="1"/>
  <c r="AN845" i="1"/>
  <c r="AO845" i="1"/>
  <c r="AP845" i="1"/>
  <c r="AK846" i="1"/>
  <c r="AL846" i="1"/>
  <c r="AM846" i="1"/>
  <c r="AN846" i="1"/>
  <c r="AO846" i="1"/>
  <c r="AP846" i="1"/>
  <c r="AK847" i="1"/>
  <c r="AL847" i="1"/>
  <c r="AM847" i="1"/>
  <c r="AN847" i="1"/>
  <c r="AO847" i="1"/>
  <c r="AP847" i="1"/>
  <c r="AK848" i="1"/>
  <c r="AL848" i="1"/>
  <c r="AM848" i="1"/>
  <c r="AN848" i="1"/>
  <c r="AO848" i="1"/>
  <c r="AP848" i="1"/>
  <c r="AK849" i="1"/>
  <c r="AL849" i="1"/>
  <c r="AM849" i="1"/>
  <c r="AN849" i="1"/>
  <c r="AO849" i="1"/>
  <c r="AP849" i="1"/>
  <c r="AK850" i="1"/>
  <c r="AL850" i="1"/>
  <c r="AM850" i="1"/>
  <c r="AN850" i="1"/>
  <c r="AO850" i="1"/>
  <c r="AP850" i="1"/>
  <c r="AK851" i="1"/>
  <c r="AL851" i="1"/>
  <c r="AM851" i="1"/>
  <c r="AN851" i="1"/>
  <c r="AO851" i="1"/>
  <c r="AP851" i="1"/>
  <c r="AK852" i="1"/>
  <c r="AL852" i="1"/>
  <c r="AM852" i="1"/>
  <c r="AN852" i="1"/>
  <c r="AO852" i="1"/>
  <c r="AP852" i="1"/>
  <c r="AK853" i="1"/>
  <c r="AL853" i="1"/>
  <c r="AM853" i="1"/>
  <c r="AN853" i="1"/>
  <c r="AO853" i="1"/>
  <c r="AP853" i="1"/>
  <c r="AK854" i="1"/>
  <c r="AL854" i="1"/>
  <c r="AM854" i="1"/>
  <c r="AN854" i="1"/>
  <c r="AO854" i="1"/>
  <c r="AP854" i="1"/>
  <c r="AK855" i="1"/>
  <c r="AL855" i="1"/>
  <c r="AM855" i="1"/>
  <c r="AN855" i="1"/>
  <c r="AO855" i="1"/>
  <c r="AP855" i="1"/>
  <c r="AK856" i="1"/>
  <c r="AL856" i="1"/>
  <c r="AM856" i="1"/>
  <c r="AN856" i="1"/>
  <c r="AO856" i="1"/>
  <c r="AP856" i="1"/>
  <c r="AK857" i="1"/>
  <c r="AL857" i="1"/>
  <c r="AM857" i="1"/>
  <c r="AN857" i="1"/>
  <c r="AO857" i="1"/>
  <c r="AP857" i="1"/>
  <c r="AK858" i="1"/>
  <c r="AL858" i="1"/>
  <c r="AM858" i="1"/>
  <c r="AN858" i="1"/>
  <c r="AO858" i="1"/>
  <c r="AP858" i="1"/>
  <c r="AK859" i="1"/>
  <c r="AL859" i="1"/>
  <c r="AM859" i="1"/>
  <c r="AN859" i="1"/>
  <c r="AO859" i="1"/>
  <c r="AP859" i="1"/>
  <c r="AK860" i="1"/>
  <c r="AL860" i="1"/>
  <c r="AM860" i="1"/>
  <c r="AN860" i="1"/>
  <c r="AO860" i="1"/>
  <c r="AP860" i="1"/>
  <c r="AK861" i="1"/>
  <c r="AL861" i="1"/>
  <c r="AM861" i="1"/>
  <c r="AN861" i="1"/>
  <c r="AO861" i="1"/>
  <c r="AP861" i="1"/>
  <c r="AK862" i="1"/>
  <c r="AL862" i="1"/>
  <c r="AM862" i="1"/>
  <c r="AN862" i="1"/>
  <c r="AO862" i="1"/>
  <c r="AP862" i="1"/>
  <c r="AD863" i="1"/>
  <c r="AK863" i="1"/>
  <c r="AL863" i="1"/>
  <c r="AM863" i="1"/>
  <c r="AN863" i="1"/>
  <c r="AO863" i="1"/>
  <c r="AP863" i="1"/>
  <c r="AK864" i="1"/>
  <c r="AL864" i="1"/>
  <c r="AM864" i="1"/>
  <c r="AN864" i="1"/>
  <c r="AO864" i="1"/>
  <c r="AP864" i="1"/>
  <c r="AH865" i="1"/>
  <c r="AK865" i="1"/>
  <c r="AL865" i="1"/>
  <c r="AM865" i="1"/>
  <c r="AN865" i="1"/>
  <c r="AO865" i="1"/>
  <c r="AP865" i="1"/>
  <c r="AK866" i="1"/>
  <c r="AL866" i="1"/>
  <c r="AM866" i="1"/>
  <c r="AN866" i="1"/>
  <c r="AO866" i="1"/>
  <c r="AP866" i="1"/>
  <c r="AK867" i="1"/>
  <c r="AL867" i="1"/>
  <c r="AM867" i="1"/>
  <c r="AN867" i="1"/>
  <c r="AO867" i="1"/>
  <c r="AP867" i="1"/>
  <c r="AK868" i="1"/>
  <c r="AL868" i="1"/>
  <c r="AM868" i="1"/>
  <c r="AN868" i="1"/>
  <c r="AO868" i="1"/>
  <c r="AP868" i="1"/>
  <c r="AK869" i="1"/>
  <c r="AL869" i="1"/>
  <c r="AM869" i="1"/>
  <c r="AN869" i="1"/>
  <c r="AO869" i="1"/>
  <c r="AP869" i="1"/>
  <c r="AK870" i="1"/>
  <c r="AL870" i="1"/>
  <c r="AM870" i="1"/>
  <c r="AN870" i="1"/>
  <c r="AO870" i="1"/>
  <c r="AP870" i="1"/>
  <c r="AK871" i="1"/>
  <c r="AL871" i="1"/>
  <c r="AM871" i="1"/>
  <c r="AN871" i="1"/>
  <c r="AO871" i="1"/>
  <c r="AP871" i="1"/>
  <c r="AK872" i="1"/>
  <c r="AL872" i="1"/>
  <c r="AM872" i="1"/>
  <c r="AN872" i="1"/>
  <c r="AO872" i="1"/>
  <c r="AP872" i="1"/>
  <c r="AK873" i="1"/>
  <c r="AL873" i="1"/>
  <c r="AM873" i="1"/>
  <c r="AN873" i="1"/>
  <c r="AO873" i="1"/>
  <c r="AP873" i="1"/>
  <c r="AK874" i="1"/>
  <c r="AL874" i="1"/>
  <c r="AM874" i="1"/>
  <c r="AN874" i="1"/>
  <c r="AO874" i="1"/>
  <c r="AP874" i="1"/>
  <c r="AK875" i="1"/>
  <c r="AL875" i="1"/>
  <c r="AM875" i="1"/>
  <c r="AN875" i="1"/>
  <c r="AO875" i="1"/>
  <c r="AP875" i="1"/>
  <c r="AK876" i="1"/>
  <c r="AL876" i="1"/>
  <c r="AM876" i="1"/>
  <c r="AN876" i="1"/>
  <c r="AO876" i="1"/>
  <c r="AP876" i="1"/>
  <c r="AK877" i="1"/>
  <c r="AL877" i="1"/>
  <c r="AM877" i="1"/>
  <c r="AN877" i="1"/>
  <c r="AO877" i="1"/>
  <c r="AP877" i="1"/>
  <c r="AK878" i="1"/>
  <c r="AL878" i="1"/>
  <c r="AM878" i="1"/>
  <c r="AN878" i="1"/>
  <c r="AO878" i="1"/>
  <c r="AP878" i="1"/>
  <c r="AF879" i="1"/>
  <c r="AK879" i="1"/>
  <c r="AL879" i="1"/>
  <c r="AM879" i="1"/>
  <c r="AN879" i="1"/>
  <c r="AO879" i="1"/>
  <c r="AP879" i="1"/>
  <c r="AK880" i="1"/>
  <c r="AL880" i="1"/>
  <c r="AM880" i="1"/>
  <c r="AN880" i="1"/>
  <c r="AO880" i="1"/>
  <c r="AP880" i="1"/>
  <c r="AK881" i="1"/>
  <c r="AL881" i="1"/>
  <c r="AM881" i="1"/>
  <c r="AN881" i="1"/>
  <c r="AO881" i="1"/>
  <c r="AP881" i="1"/>
  <c r="AK882" i="1"/>
  <c r="AL882" i="1"/>
  <c r="AM882" i="1"/>
  <c r="AN882" i="1"/>
  <c r="AO882" i="1"/>
  <c r="AP882" i="1"/>
  <c r="AK883" i="1"/>
  <c r="AL883" i="1"/>
  <c r="AM883" i="1"/>
  <c r="AN883" i="1"/>
  <c r="AO883" i="1"/>
  <c r="AP883" i="1"/>
  <c r="AK884" i="1"/>
  <c r="AL884" i="1"/>
  <c r="AM884" i="1"/>
  <c r="AN884" i="1"/>
  <c r="AO884" i="1"/>
  <c r="AP884" i="1"/>
  <c r="AK885" i="1"/>
  <c r="AL885" i="1"/>
  <c r="AM885" i="1"/>
  <c r="AN885" i="1"/>
  <c r="AO885" i="1"/>
  <c r="AP885" i="1"/>
  <c r="AK886" i="1"/>
  <c r="AL886" i="1"/>
  <c r="AM886" i="1"/>
  <c r="AN886" i="1"/>
  <c r="AO886" i="1"/>
  <c r="AP886" i="1"/>
  <c r="AK887" i="1"/>
  <c r="AL887" i="1"/>
  <c r="AM887" i="1"/>
  <c r="AN887" i="1"/>
  <c r="AO887" i="1"/>
  <c r="AP887" i="1"/>
  <c r="AK888" i="1"/>
  <c r="AL888" i="1"/>
  <c r="AM888" i="1"/>
  <c r="AN888" i="1"/>
  <c r="AO888" i="1"/>
  <c r="AP888" i="1"/>
  <c r="AK889" i="1"/>
  <c r="AL889" i="1"/>
  <c r="AM889" i="1"/>
  <c r="AN889" i="1"/>
  <c r="AO889" i="1"/>
  <c r="AP889" i="1"/>
  <c r="AK890" i="1"/>
  <c r="AL890" i="1"/>
  <c r="AM890" i="1"/>
  <c r="AN890" i="1"/>
  <c r="AO890" i="1"/>
  <c r="AP890" i="1"/>
  <c r="AK891" i="1"/>
  <c r="AL891" i="1"/>
  <c r="AM891" i="1"/>
  <c r="AN891" i="1"/>
  <c r="AO891" i="1"/>
  <c r="AP891" i="1"/>
  <c r="AK892" i="1"/>
  <c r="AL892" i="1"/>
  <c r="AM892" i="1"/>
  <c r="AN892" i="1"/>
  <c r="AO892" i="1"/>
  <c r="AP892" i="1"/>
  <c r="AK893" i="1"/>
  <c r="AL893" i="1"/>
  <c r="AM893" i="1"/>
  <c r="AN893" i="1"/>
  <c r="AO893" i="1"/>
  <c r="AP893" i="1"/>
  <c r="AK894" i="1"/>
  <c r="AL894" i="1"/>
  <c r="AM894" i="1"/>
  <c r="AN894" i="1"/>
  <c r="AO894" i="1"/>
  <c r="AP894" i="1"/>
  <c r="AK895" i="1"/>
  <c r="AL895" i="1"/>
  <c r="AM895" i="1"/>
  <c r="AN895" i="1"/>
  <c r="AO895" i="1"/>
  <c r="AP895" i="1"/>
  <c r="AK896" i="1"/>
  <c r="AL896" i="1"/>
  <c r="AM896" i="1"/>
  <c r="AN896" i="1"/>
  <c r="AO896" i="1"/>
  <c r="AP896" i="1"/>
  <c r="AF897" i="1"/>
  <c r="AK897" i="1"/>
  <c r="AL897" i="1"/>
  <c r="AM897" i="1"/>
  <c r="AN897" i="1"/>
  <c r="AO897" i="1"/>
  <c r="AP897" i="1"/>
  <c r="AK898" i="1"/>
  <c r="AL898" i="1"/>
  <c r="AM898" i="1"/>
  <c r="AN898" i="1"/>
  <c r="AO898" i="1"/>
  <c r="AP898" i="1"/>
  <c r="AK899" i="1"/>
  <c r="AL899" i="1"/>
  <c r="AM899" i="1"/>
  <c r="AN899" i="1"/>
  <c r="AO899" i="1"/>
  <c r="AP899" i="1"/>
  <c r="AK900" i="1"/>
  <c r="AL900" i="1"/>
  <c r="AM900" i="1"/>
  <c r="AN900" i="1"/>
  <c r="AO900" i="1"/>
  <c r="AP900" i="1"/>
  <c r="AK901" i="1"/>
  <c r="AL901" i="1"/>
  <c r="AM901" i="1"/>
  <c r="AN901" i="1"/>
  <c r="AO901" i="1"/>
  <c r="AP901" i="1"/>
  <c r="AK902" i="1"/>
  <c r="AL902" i="1"/>
  <c r="AM902" i="1"/>
  <c r="AN902" i="1"/>
  <c r="AO902" i="1"/>
  <c r="AP902" i="1"/>
  <c r="AK903" i="1"/>
  <c r="AL903" i="1"/>
  <c r="AM903" i="1"/>
  <c r="AN903" i="1"/>
  <c r="AO903" i="1"/>
  <c r="AP903" i="1"/>
  <c r="AK904" i="1"/>
  <c r="AL904" i="1"/>
  <c r="AM904" i="1"/>
  <c r="AN904" i="1"/>
  <c r="AO904" i="1"/>
  <c r="AP904" i="1"/>
  <c r="AK905" i="1"/>
  <c r="AL905" i="1"/>
  <c r="AM905" i="1"/>
  <c r="AN905" i="1"/>
  <c r="AO905" i="1"/>
  <c r="AP905" i="1"/>
  <c r="AK906" i="1"/>
  <c r="AL906" i="1"/>
  <c r="AM906" i="1"/>
  <c r="AN906" i="1"/>
  <c r="AO906" i="1"/>
  <c r="AP906" i="1"/>
  <c r="AK907" i="1"/>
  <c r="AL907" i="1"/>
  <c r="AM907" i="1"/>
  <c r="AN907" i="1"/>
  <c r="AO907" i="1"/>
  <c r="AP907" i="1"/>
  <c r="AK908" i="1"/>
  <c r="AL908" i="1"/>
  <c r="AM908" i="1"/>
  <c r="AN908" i="1"/>
  <c r="AO908" i="1"/>
  <c r="AP908" i="1"/>
  <c r="AK909" i="1"/>
  <c r="AL909" i="1"/>
  <c r="AM909" i="1"/>
  <c r="AN909" i="1"/>
  <c r="AO909" i="1"/>
  <c r="AP909" i="1"/>
  <c r="AK910" i="1"/>
  <c r="AL910" i="1"/>
  <c r="AM910" i="1"/>
  <c r="AN910" i="1"/>
  <c r="AO910" i="1"/>
  <c r="AP910" i="1"/>
  <c r="AK911" i="1"/>
  <c r="AL911" i="1"/>
  <c r="AM911" i="1"/>
  <c r="AN911" i="1"/>
  <c r="AO911" i="1"/>
  <c r="AP911" i="1"/>
  <c r="AK912" i="1"/>
  <c r="AL912" i="1"/>
  <c r="AM912" i="1"/>
  <c r="AN912" i="1"/>
  <c r="AO912" i="1"/>
  <c r="AP912" i="1"/>
  <c r="AK913" i="1"/>
  <c r="AL913" i="1"/>
  <c r="AM913" i="1"/>
  <c r="AN913" i="1"/>
  <c r="AO913" i="1"/>
  <c r="AP913" i="1"/>
  <c r="AK914" i="1"/>
  <c r="AL914" i="1"/>
  <c r="AM914" i="1"/>
  <c r="AN914" i="1"/>
  <c r="AO914" i="1"/>
  <c r="AP914" i="1"/>
  <c r="AK915" i="1"/>
  <c r="AL915" i="1"/>
  <c r="AM915" i="1"/>
  <c r="AN915" i="1"/>
  <c r="AO915" i="1"/>
  <c r="AP915" i="1"/>
  <c r="AK916" i="1"/>
  <c r="AL916" i="1"/>
  <c r="AM916" i="1"/>
  <c r="AN916" i="1"/>
  <c r="AO916" i="1"/>
  <c r="AP916" i="1"/>
  <c r="AK917" i="1"/>
  <c r="AL917" i="1"/>
  <c r="AM917" i="1"/>
  <c r="AN917" i="1"/>
  <c r="AO917" i="1"/>
  <c r="AP917" i="1"/>
  <c r="AK918" i="1"/>
  <c r="AL918" i="1"/>
  <c r="AM918" i="1"/>
  <c r="AN918" i="1"/>
  <c r="AO918" i="1"/>
  <c r="AP918" i="1"/>
  <c r="AK919" i="1"/>
  <c r="AL919" i="1"/>
  <c r="AM919" i="1"/>
  <c r="AN919" i="1"/>
  <c r="AO919" i="1"/>
  <c r="AP919" i="1"/>
  <c r="AK920" i="1"/>
  <c r="AL920" i="1"/>
  <c r="AM920" i="1"/>
  <c r="AN920" i="1"/>
  <c r="AO920" i="1"/>
  <c r="AP920" i="1"/>
  <c r="AF921" i="1"/>
  <c r="AK921" i="1"/>
  <c r="AL921" i="1"/>
  <c r="AM921" i="1"/>
  <c r="AN921" i="1"/>
  <c r="AO921" i="1"/>
  <c r="AP921" i="1"/>
  <c r="AK922" i="1"/>
  <c r="AL922" i="1"/>
  <c r="AM922" i="1"/>
  <c r="AN922" i="1"/>
  <c r="AO922" i="1"/>
  <c r="AP922" i="1"/>
  <c r="AK923" i="1"/>
  <c r="AL923" i="1"/>
  <c r="AM923" i="1"/>
  <c r="AN923" i="1"/>
  <c r="AO923" i="1"/>
  <c r="AP923" i="1"/>
  <c r="AK924" i="1"/>
  <c r="AL924" i="1"/>
  <c r="AM924" i="1"/>
  <c r="AN924" i="1"/>
  <c r="AO924" i="1"/>
  <c r="AP924" i="1"/>
  <c r="AK925" i="1"/>
  <c r="AL925" i="1"/>
  <c r="AM925" i="1"/>
  <c r="AN925" i="1"/>
  <c r="AO925" i="1"/>
  <c r="AP925" i="1"/>
  <c r="AK926" i="1"/>
  <c r="AL926" i="1"/>
  <c r="AM926" i="1"/>
  <c r="AN926" i="1"/>
  <c r="AO926" i="1"/>
  <c r="AP926" i="1"/>
  <c r="AK927" i="1"/>
  <c r="AL927" i="1"/>
  <c r="AM927" i="1"/>
  <c r="AN927" i="1"/>
  <c r="AO927" i="1"/>
  <c r="AP927" i="1"/>
  <c r="AK928" i="1"/>
  <c r="AL928" i="1"/>
  <c r="AM928" i="1"/>
  <c r="AN928" i="1"/>
  <c r="AO928" i="1"/>
  <c r="AP928" i="1"/>
  <c r="AH929" i="1"/>
  <c r="AK929" i="1"/>
  <c r="AL929" i="1"/>
  <c r="AM929" i="1"/>
  <c r="AN929" i="1"/>
  <c r="AO929" i="1"/>
  <c r="AP929" i="1"/>
  <c r="AK930" i="1"/>
  <c r="AL930" i="1"/>
  <c r="AM930" i="1"/>
  <c r="AN930" i="1"/>
  <c r="AO930" i="1"/>
  <c r="AP930" i="1"/>
  <c r="AK931" i="1"/>
  <c r="AL931" i="1"/>
  <c r="AM931" i="1"/>
  <c r="AN931" i="1"/>
  <c r="AO931" i="1"/>
  <c r="AP931" i="1"/>
  <c r="AK932" i="1"/>
  <c r="AL932" i="1"/>
  <c r="AM932" i="1"/>
  <c r="AN932" i="1"/>
  <c r="AO932" i="1"/>
  <c r="AP932" i="1"/>
  <c r="AK933" i="1"/>
  <c r="AL933" i="1"/>
  <c r="AM933" i="1"/>
  <c r="AN933" i="1"/>
  <c r="AO933" i="1"/>
  <c r="AP933" i="1"/>
  <c r="AK934" i="1"/>
  <c r="AL934" i="1"/>
  <c r="AM934" i="1"/>
  <c r="AN934" i="1"/>
  <c r="AO934" i="1"/>
  <c r="AP934" i="1"/>
  <c r="AK935" i="1"/>
  <c r="AL935" i="1"/>
  <c r="AM935" i="1"/>
  <c r="AN935" i="1"/>
  <c r="AO935" i="1"/>
  <c r="AP935" i="1"/>
  <c r="AK936" i="1"/>
  <c r="AL936" i="1"/>
  <c r="AM936" i="1"/>
  <c r="AN936" i="1"/>
  <c r="AO936" i="1"/>
  <c r="AP936" i="1"/>
  <c r="AH937" i="1"/>
  <c r="AK937" i="1"/>
  <c r="AL937" i="1"/>
  <c r="AM937" i="1"/>
  <c r="AN937" i="1"/>
  <c r="AO937" i="1"/>
  <c r="AP937" i="1"/>
  <c r="AK938" i="1"/>
  <c r="AL938" i="1"/>
  <c r="AM938" i="1"/>
  <c r="AN938" i="1"/>
  <c r="AO938" i="1"/>
  <c r="AP938" i="1"/>
  <c r="AK939" i="1"/>
  <c r="AL939" i="1"/>
  <c r="AM939" i="1"/>
  <c r="AN939" i="1"/>
  <c r="AO939" i="1"/>
  <c r="AP939" i="1"/>
  <c r="AK940" i="1"/>
  <c r="AL940" i="1"/>
  <c r="AM940" i="1"/>
  <c r="AN940" i="1"/>
  <c r="AO940" i="1"/>
  <c r="AP940" i="1"/>
  <c r="AK941" i="1"/>
  <c r="AL941" i="1"/>
  <c r="AM941" i="1"/>
  <c r="AN941" i="1"/>
  <c r="AO941" i="1"/>
  <c r="AP941" i="1"/>
  <c r="AK942" i="1"/>
  <c r="AL942" i="1"/>
  <c r="AM942" i="1"/>
  <c r="AN942" i="1"/>
  <c r="AO942" i="1"/>
  <c r="AP942" i="1"/>
  <c r="AK943" i="1"/>
  <c r="AL943" i="1"/>
  <c r="AM943" i="1"/>
  <c r="AN943" i="1"/>
  <c r="AO943" i="1"/>
  <c r="AP943" i="1"/>
  <c r="AK944" i="1"/>
  <c r="AL944" i="1"/>
  <c r="AM944" i="1"/>
  <c r="AN944" i="1"/>
  <c r="AO944" i="1"/>
  <c r="AP944" i="1"/>
  <c r="AK945" i="1"/>
  <c r="AL945" i="1"/>
  <c r="AM945" i="1"/>
  <c r="AN945" i="1"/>
  <c r="AO945" i="1"/>
  <c r="AP945" i="1"/>
  <c r="AK946" i="1"/>
  <c r="AL946" i="1"/>
  <c r="AM946" i="1"/>
  <c r="AN946" i="1"/>
  <c r="AO946" i="1"/>
  <c r="AP946" i="1"/>
  <c r="AK947" i="1"/>
  <c r="AL947" i="1"/>
  <c r="AM947" i="1"/>
  <c r="AN947" i="1"/>
  <c r="AO947" i="1"/>
  <c r="AP947" i="1"/>
  <c r="AK948" i="1"/>
  <c r="AL948" i="1"/>
  <c r="AM948" i="1"/>
  <c r="AN948" i="1"/>
  <c r="AO948" i="1"/>
  <c r="AP948" i="1"/>
  <c r="AK949" i="1"/>
  <c r="AL949" i="1"/>
  <c r="AM949" i="1"/>
  <c r="AN949" i="1"/>
  <c r="AO949" i="1"/>
  <c r="AP949" i="1"/>
  <c r="AK950" i="1"/>
  <c r="AL950" i="1"/>
  <c r="AM950" i="1"/>
  <c r="AN950" i="1"/>
  <c r="AO950" i="1"/>
  <c r="AP950" i="1"/>
  <c r="AK951" i="1"/>
  <c r="AL951" i="1"/>
  <c r="AM951" i="1"/>
  <c r="AN951" i="1"/>
  <c r="AO951" i="1"/>
  <c r="AP951" i="1"/>
  <c r="AK952" i="1"/>
  <c r="AL952" i="1"/>
  <c r="AM952" i="1"/>
  <c r="AN952" i="1"/>
  <c r="AO952" i="1"/>
  <c r="AP952" i="1"/>
  <c r="AK953" i="1"/>
  <c r="AL953" i="1"/>
  <c r="AM953" i="1"/>
  <c r="AN953" i="1"/>
  <c r="AO953" i="1"/>
  <c r="AP953" i="1"/>
  <c r="AK954" i="1"/>
  <c r="AL954" i="1"/>
  <c r="AM954" i="1"/>
  <c r="AN954" i="1"/>
  <c r="AO954" i="1"/>
  <c r="AP954" i="1"/>
  <c r="AK955" i="1"/>
  <c r="AL955" i="1"/>
  <c r="AM955" i="1"/>
  <c r="AN955" i="1"/>
  <c r="AO955" i="1"/>
  <c r="AP955" i="1"/>
  <c r="AK956" i="1"/>
  <c r="AL956" i="1"/>
  <c r="AM956" i="1"/>
  <c r="AN956" i="1"/>
  <c r="AO956" i="1"/>
  <c r="AP956" i="1"/>
  <c r="AK957" i="1"/>
  <c r="AL957" i="1"/>
  <c r="AM957" i="1"/>
  <c r="AN957" i="1"/>
  <c r="AO957" i="1"/>
  <c r="AP957" i="1"/>
  <c r="AK958" i="1"/>
  <c r="AL958" i="1"/>
  <c r="AM958" i="1"/>
  <c r="AN958" i="1"/>
  <c r="AO958" i="1"/>
  <c r="AP958" i="1"/>
  <c r="AK959" i="1"/>
  <c r="AL959" i="1"/>
  <c r="AM959" i="1"/>
  <c r="AN959" i="1"/>
  <c r="AO959" i="1"/>
  <c r="AP959" i="1"/>
  <c r="AK960" i="1"/>
  <c r="AL960" i="1"/>
  <c r="AM960" i="1"/>
  <c r="AN960" i="1"/>
  <c r="AO960" i="1"/>
  <c r="AP960" i="1"/>
  <c r="AK961" i="1"/>
  <c r="AL961" i="1"/>
  <c r="AM961" i="1"/>
  <c r="AN961" i="1"/>
  <c r="AO961" i="1"/>
  <c r="AP961" i="1"/>
  <c r="AK962" i="1"/>
  <c r="AL962" i="1"/>
  <c r="AM962" i="1"/>
  <c r="AN962" i="1"/>
  <c r="AO962" i="1"/>
  <c r="AP962" i="1"/>
  <c r="AK963" i="1"/>
  <c r="AL963" i="1"/>
  <c r="AM963" i="1"/>
  <c r="AN963" i="1"/>
  <c r="AO963" i="1"/>
  <c r="AP963" i="1"/>
  <c r="AK964" i="1"/>
  <c r="AL964" i="1"/>
  <c r="AM964" i="1"/>
  <c r="AN964" i="1"/>
  <c r="AO964" i="1"/>
  <c r="AP964" i="1"/>
  <c r="AK965" i="1"/>
  <c r="AL965" i="1"/>
  <c r="AM965" i="1"/>
  <c r="AN965" i="1"/>
  <c r="AO965" i="1"/>
  <c r="AP965" i="1"/>
  <c r="AK966" i="1"/>
  <c r="AL966" i="1"/>
  <c r="AM966" i="1"/>
  <c r="AN966" i="1"/>
  <c r="AO966" i="1"/>
  <c r="AP966" i="1"/>
  <c r="AK967" i="1"/>
  <c r="AL967" i="1"/>
  <c r="AM967" i="1"/>
  <c r="AN967" i="1"/>
  <c r="AO967" i="1"/>
  <c r="AP967" i="1"/>
  <c r="AK968" i="1"/>
  <c r="AL968" i="1"/>
  <c r="AM968" i="1"/>
  <c r="AN968" i="1"/>
  <c r="AO968" i="1"/>
  <c r="AP968" i="1"/>
  <c r="AK969" i="1"/>
  <c r="AL969" i="1"/>
  <c r="AM969" i="1"/>
  <c r="AN969" i="1"/>
  <c r="AO969" i="1"/>
  <c r="AP969" i="1"/>
  <c r="AK970" i="1"/>
  <c r="AL970" i="1"/>
  <c r="AM970" i="1"/>
  <c r="AN970" i="1"/>
  <c r="AO970" i="1"/>
  <c r="AP970" i="1"/>
  <c r="AK971" i="1"/>
  <c r="AL971" i="1"/>
  <c r="AM971" i="1"/>
  <c r="AN971" i="1"/>
  <c r="AO971" i="1"/>
  <c r="AP971" i="1"/>
  <c r="AK972" i="1"/>
  <c r="AL972" i="1"/>
  <c r="AM972" i="1"/>
  <c r="AN972" i="1"/>
  <c r="AO972" i="1"/>
  <c r="AP972" i="1"/>
  <c r="AK973" i="1"/>
  <c r="AL973" i="1"/>
  <c r="AM973" i="1"/>
  <c r="AN973" i="1"/>
  <c r="AO973" i="1"/>
  <c r="AP973" i="1"/>
  <c r="AK974" i="1"/>
  <c r="AL974" i="1"/>
  <c r="AM974" i="1"/>
  <c r="AN974" i="1"/>
  <c r="AO974" i="1"/>
  <c r="AP974" i="1"/>
  <c r="AK975" i="1"/>
  <c r="AL975" i="1"/>
  <c r="AM975" i="1"/>
  <c r="AN975" i="1"/>
  <c r="AO975" i="1"/>
  <c r="AP975" i="1"/>
  <c r="AK976" i="1"/>
  <c r="AL976" i="1"/>
  <c r="AM976" i="1"/>
  <c r="AN976" i="1"/>
  <c r="AO976" i="1"/>
  <c r="AP976" i="1"/>
  <c r="AK977" i="1"/>
  <c r="AL977" i="1"/>
  <c r="AM977" i="1"/>
  <c r="AN977" i="1"/>
  <c r="AO977" i="1"/>
  <c r="AP977" i="1"/>
  <c r="AK978" i="1"/>
  <c r="AL978" i="1"/>
  <c r="AM978" i="1"/>
  <c r="AN978" i="1"/>
  <c r="AO978" i="1"/>
  <c r="AP978" i="1"/>
  <c r="AK979" i="1"/>
  <c r="AL979" i="1"/>
  <c r="AM979" i="1"/>
  <c r="AN979" i="1"/>
  <c r="AO979" i="1"/>
  <c r="AP979" i="1"/>
  <c r="AK980" i="1"/>
  <c r="AL980" i="1"/>
  <c r="AM980" i="1"/>
  <c r="AN980" i="1"/>
  <c r="AO980" i="1"/>
  <c r="AP980" i="1"/>
  <c r="AK981" i="1"/>
  <c r="AL981" i="1"/>
  <c r="AM981" i="1"/>
  <c r="AN981" i="1"/>
  <c r="AO981" i="1"/>
  <c r="AP981" i="1"/>
  <c r="AK982" i="1"/>
  <c r="AL982" i="1"/>
  <c r="AM982" i="1"/>
  <c r="AN982" i="1"/>
  <c r="AO982" i="1"/>
  <c r="AP982" i="1"/>
  <c r="AK983" i="1"/>
  <c r="AL983" i="1"/>
  <c r="AM983" i="1"/>
  <c r="AN983" i="1"/>
  <c r="AO983" i="1"/>
  <c r="AP983" i="1"/>
  <c r="AK984" i="1"/>
  <c r="AL984" i="1"/>
  <c r="AM984" i="1"/>
  <c r="AN984" i="1"/>
  <c r="AO984" i="1"/>
  <c r="AP984" i="1"/>
  <c r="AK985" i="1"/>
  <c r="AL985" i="1"/>
  <c r="AM985" i="1"/>
  <c r="AN985" i="1"/>
  <c r="AO985" i="1"/>
  <c r="AP985" i="1"/>
  <c r="AK986" i="1"/>
  <c r="AL986" i="1"/>
  <c r="AM986" i="1"/>
  <c r="AN986" i="1"/>
  <c r="AO986" i="1"/>
  <c r="AP986" i="1"/>
  <c r="AK987" i="1"/>
  <c r="AL987" i="1"/>
  <c r="AM987" i="1"/>
  <c r="AN987" i="1"/>
  <c r="AO987" i="1"/>
  <c r="AP987" i="1"/>
  <c r="AK988" i="1"/>
  <c r="AL988" i="1"/>
  <c r="AM988" i="1"/>
  <c r="AN988" i="1"/>
  <c r="AO988" i="1"/>
  <c r="AP988" i="1"/>
  <c r="AK989" i="1"/>
  <c r="AL989" i="1"/>
  <c r="AM989" i="1"/>
  <c r="AN989" i="1"/>
  <c r="AO989" i="1"/>
  <c r="AP989" i="1"/>
  <c r="AK990" i="1"/>
  <c r="AL990" i="1"/>
  <c r="AM990" i="1"/>
  <c r="AN990" i="1"/>
  <c r="AO990" i="1"/>
  <c r="AP990" i="1"/>
  <c r="AK991" i="1"/>
  <c r="AL991" i="1"/>
  <c r="AM991" i="1"/>
  <c r="AN991" i="1"/>
  <c r="AO991" i="1"/>
  <c r="AP991" i="1"/>
  <c r="AK992" i="1"/>
  <c r="AL992" i="1"/>
  <c r="AM992" i="1"/>
  <c r="AN992" i="1"/>
  <c r="AO992" i="1"/>
  <c r="AP992" i="1"/>
  <c r="AK993" i="1"/>
  <c r="AL993" i="1"/>
  <c r="AM993" i="1"/>
  <c r="AN993" i="1"/>
  <c r="AO993" i="1"/>
  <c r="AP993" i="1"/>
  <c r="AK994" i="1"/>
  <c r="AL994" i="1"/>
  <c r="AM994" i="1"/>
  <c r="AN994" i="1"/>
  <c r="AO994" i="1"/>
  <c r="AP994" i="1"/>
  <c r="AK995" i="1"/>
  <c r="AL995" i="1"/>
  <c r="AM995" i="1"/>
  <c r="AN995" i="1"/>
  <c r="AO995" i="1"/>
  <c r="AP995" i="1"/>
  <c r="AK996" i="1"/>
  <c r="AL996" i="1"/>
  <c r="AM996" i="1"/>
  <c r="AN996" i="1"/>
  <c r="AO996" i="1"/>
  <c r="AP996" i="1"/>
  <c r="AK997" i="1"/>
  <c r="AL997" i="1"/>
  <c r="AM997" i="1"/>
  <c r="AN997" i="1"/>
  <c r="AO997" i="1"/>
  <c r="AP997" i="1"/>
  <c r="AK998" i="1"/>
  <c r="AL998" i="1"/>
  <c r="AM998" i="1"/>
  <c r="AN998" i="1"/>
  <c r="AO998" i="1"/>
  <c r="AP998" i="1"/>
  <c r="AK999" i="1"/>
  <c r="AL999" i="1"/>
  <c r="AM999" i="1"/>
  <c r="AN999" i="1"/>
  <c r="AO999" i="1"/>
  <c r="AP999" i="1"/>
  <c r="AK1000" i="1"/>
  <c r="AL1000" i="1"/>
  <c r="AM1000" i="1"/>
  <c r="AN1000" i="1"/>
  <c r="AO1000" i="1"/>
  <c r="AP1000" i="1"/>
  <c r="AK1001" i="1"/>
  <c r="AL1001" i="1"/>
  <c r="AM1001" i="1"/>
  <c r="AN1001" i="1"/>
  <c r="AO1001" i="1"/>
  <c r="AP1001" i="1"/>
  <c r="AK1002" i="1"/>
  <c r="AL1002" i="1"/>
  <c r="AM1002" i="1"/>
  <c r="AN1002" i="1"/>
  <c r="AO1002" i="1"/>
  <c r="AP1002" i="1"/>
  <c r="AK1003" i="1"/>
  <c r="AL1003" i="1"/>
  <c r="AM1003" i="1"/>
  <c r="AN1003" i="1"/>
  <c r="AO1003" i="1"/>
  <c r="AP1003" i="1"/>
  <c r="AK1004" i="1"/>
  <c r="AL1004" i="1"/>
  <c r="AM1004" i="1"/>
  <c r="AN1004" i="1"/>
  <c r="AO1004" i="1"/>
  <c r="AP1004" i="1"/>
  <c r="AK1005" i="1"/>
  <c r="AL1005" i="1"/>
  <c r="AM1005" i="1"/>
  <c r="AN1005" i="1"/>
  <c r="AO1005" i="1"/>
  <c r="AP1005" i="1"/>
  <c r="AK1006" i="1"/>
  <c r="AL1006" i="1"/>
  <c r="AM1006" i="1"/>
  <c r="AN1006" i="1"/>
  <c r="AO1006" i="1"/>
  <c r="AP1006" i="1"/>
  <c r="AK1007" i="1"/>
  <c r="AL1007" i="1"/>
  <c r="AM1007" i="1"/>
  <c r="AN1007" i="1"/>
  <c r="AO1007" i="1"/>
  <c r="AP1007" i="1"/>
  <c r="AK1008" i="1"/>
  <c r="AL1008" i="1"/>
  <c r="AM1008" i="1"/>
  <c r="AN1008" i="1"/>
  <c r="AO1008" i="1"/>
  <c r="AP1008" i="1"/>
  <c r="AK1009" i="1"/>
  <c r="AL1009" i="1"/>
  <c r="AM1009" i="1"/>
  <c r="AN1009" i="1"/>
  <c r="AO1009" i="1"/>
  <c r="AP1009" i="1"/>
  <c r="AK1010" i="1"/>
  <c r="AL1010" i="1"/>
  <c r="AM1010" i="1"/>
  <c r="AN1010" i="1"/>
  <c r="AO1010" i="1"/>
  <c r="AP1010" i="1"/>
  <c r="AK1011" i="1"/>
  <c r="AL1011" i="1"/>
  <c r="AM1011" i="1"/>
  <c r="AN1011" i="1"/>
  <c r="AO1011" i="1"/>
  <c r="AP1011" i="1"/>
  <c r="AK1012" i="1"/>
  <c r="AL1012" i="1"/>
  <c r="AM1012" i="1"/>
  <c r="AN1012" i="1"/>
  <c r="AO1012" i="1"/>
  <c r="AP1012" i="1"/>
  <c r="AK1013" i="1"/>
  <c r="AL1013" i="1"/>
  <c r="AM1013" i="1"/>
  <c r="AN1013" i="1"/>
  <c r="AO1013" i="1"/>
  <c r="AP1013" i="1"/>
  <c r="AK1014" i="1"/>
  <c r="AL1014" i="1"/>
  <c r="AM1014" i="1"/>
  <c r="AN1014" i="1"/>
  <c r="AO1014" i="1"/>
  <c r="AP1014" i="1"/>
  <c r="AK1015" i="1"/>
  <c r="AL1015" i="1"/>
  <c r="AM1015" i="1"/>
  <c r="AN1015" i="1"/>
  <c r="AO1015" i="1"/>
  <c r="AP1015" i="1"/>
  <c r="AK1016" i="1"/>
  <c r="AL1016" i="1"/>
  <c r="AM1016" i="1"/>
  <c r="AN1016" i="1"/>
  <c r="AO1016" i="1"/>
  <c r="AP1016" i="1"/>
  <c r="AK1017" i="1"/>
  <c r="AL1017" i="1"/>
  <c r="AM1017" i="1"/>
  <c r="AN1017" i="1"/>
  <c r="AO1017" i="1"/>
  <c r="AP1017" i="1"/>
  <c r="AK1018" i="1"/>
  <c r="AL1018" i="1"/>
  <c r="AM1018" i="1"/>
  <c r="AN1018" i="1"/>
  <c r="AO1018" i="1"/>
  <c r="AP1018" i="1"/>
  <c r="AK1019" i="1"/>
  <c r="AL1019" i="1"/>
  <c r="AM1019" i="1"/>
  <c r="AN1019" i="1"/>
  <c r="AO1019" i="1"/>
  <c r="AP1019" i="1"/>
  <c r="AK1020" i="1"/>
  <c r="AL1020" i="1"/>
  <c r="AM1020" i="1"/>
  <c r="AN1020" i="1"/>
  <c r="AO1020" i="1"/>
  <c r="AP1020" i="1"/>
  <c r="AK1021" i="1"/>
  <c r="AL1021" i="1"/>
  <c r="AM1021" i="1"/>
  <c r="AN1021" i="1"/>
  <c r="AO1021" i="1"/>
  <c r="AP1021" i="1"/>
  <c r="AK1022" i="1"/>
  <c r="AL1022" i="1"/>
  <c r="AM1022" i="1"/>
  <c r="AN1022" i="1"/>
  <c r="AO1022" i="1"/>
  <c r="AP1022" i="1"/>
  <c r="AK1023" i="1"/>
  <c r="AL1023" i="1"/>
  <c r="AM1023" i="1"/>
  <c r="AN1023" i="1"/>
  <c r="AO1023" i="1"/>
  <c r="AP1023" i="1"/>
  <c r="DD44" i="1" l="1"/>
  <c r="DD48" i="1"/>
  <c r="DD58" i="1"/>
  <c r="DD57" i="1"/>
  <c r="DD47" i="1"/>
  <c r="DD42" i="1"/>
  <c r="DD50" i="1"/>
  <c r="DD62" i="1"/>
  <c r="DD63" i="1"/>
  <c r="DD46" i="1"/>
  <c r="DD61" i="1"/>
  <c r="DD52" i="1"/>
  <c r="DD51" i="1"/>
  <c r="DD60" i="1"/>
  <c r="DD56" i="1"/>
  <c r="DD54" i="1"/>
  <c r="DD40" i="1"/>
  <c r="DD45" i="1"/>
  <c r="DD41" i="1"/>
  <c r="DD43" i="1"/>
  <c r="DD55" i="1"/>
  <c r="DD39" i="1"/>
  <c r="DD53" i="1"/>
  <c r="DD49" i="1"/>
  <c r="DD64" i="1"/>
  <c r="DD65" i="1" s="1"/>
  <c r="DD59" i="1"/>
  <c r="AX15" i="1"/>
  <c r="AG750" i="1"/>
  <c r="AE404" i="1"/>
  <c r="AE810" i="1"/>
  <c r="AD222" i="1"/>
  <c r="AG601" i="1"/>
  <c r="AC805" i="1"/>
  <c r="AC790" i="1"/>
  <c r="AC151" i="1"/>
  <c r="AE834" i="1"/>
  <c r="AG823" i="1"/>
  <c r="AD59" i="1"/>
  <c r="AF836" i="1"/>
  <c r="AD162" i="1"/>
  <c r="AJ995" i="1"/>
  <c r="AJ873" i="1"/>
  <c r="AF783" i="1"/>
  <c r="AE556" i="1"/>
  <c r="AD158" i="1"/>
  <c r="AH836" i="1"/>
  <c r="AC796" i="1"/>
  <c r="AF785" i="1"/>
  <c r="AF758" i="1"/>
  <c r="AD601" i="1"/>
  <c r="AI576" i="1"/>
  <c r="AD198" i="1"/>
  <c r="AF135" i="1"/>
  <c r="AG131" i="1"/>
  <c r="AD76" i="1"/>
  <c r="AF16" i="1"/>
  <c r="AH784" i="1"/>
  <c r="AE983" i="1"/>
  <c r="AI916" i="1"/>
  <c r="AH825" i="1"/>
  <c r="AG625" i="1"/>
  <c r="AH601" i="1"/>
  <c r="AG524" i="1"/>
  <c r="AG359" i="1"/>
  <c r="AH151" i="1"/>
  <c r="AH147" i="1"/>
  <c r="AE100" i="1"/>
  <c r="AH625" i="1"/>
  <c r="AH261" i="1"/>
  <c r="AF261" i="1"/>
  <c r="AH244" i="1"/>
  <c r="AH641" i="1"/>
  <c r="AH593" i="1"/>
  <c r="AG244" i="1"/>
  <c r="AJ652" i="1"/>
  <c r="AG641" i="1"/>
  <c r="AH633" i="1"/>
  <c r="AH617" i="1"/>
  <c r="AH609" i="1"/>
  <c r="AG593" i="1"/>
  <c r="AE564" i="1"/>
  <c r="AE424" i="1"/>
  <c r="AE412" i="1"/>
  <c r="AD347" i="1"/>
  <c r="AF335" i="1"/>
  <c r="AG319" i="1"/>
  <c r="AJ311" i="1"/>
  <c r="AF269" i="1"/>
  <c r="AD244" i="1"/>
  <c r="AD27" i="1"/>
  <c r="AC999" i="1"/>
  <c r="AG892" i="1"/>
  <c r="AG853" i="1"/>
  <c r="AC735" i="1"/>
  <c r="AG633" i="1"/>
  <c r="AG617" i="1"/>
  <c r="AG609" i="1"/>
  <c r="AD593" i="1"/>
  <c r="AJ460" i="1"/>
  <c r="AG456" i="1"/>
  <c r="AC440" i="1"/>
  <c r="AD331" i="1"/>
  <c r="AH182" i="1"/>
  <c r="AD174" i="1"/>
  <c r="AC96" i="1"/>
  <c r="AI20" i="1"/>
  <c r="AI752" i="1"/>
  <c r="AI829" i="1"/>
  <c r="AG793" i="1"/>
  <c r="AF764" i="1"/>
  <c r="AC764" i="1"/>
  <c r="AD753" i="1"/>
  <c r="AD293" i="1"/>
  <c r="AI948" i="1"/>
  <c r="AG888" i="1"/>
  <c r="AE880" i="1"/>
  <c r="AD859" i="1"/>
  <c r="AJ775" i="1"/>
  <c r="AH767" i="1"/>
  <c r="AE432" i="1"/>
  <c r="AI949" i="1"/>
  <c r="AJ940" i="1"/>
  <c r="AD582" i="1"/>
  <c r="AG582" i="1"/>
  <c r="AH578" i="1"/>
  <c r="AG578" i="1"/>
  <c r="AC578" i="1"/>
  <c r="AH560" i="1"/>
  <c r="AI774" i="1"/>
  <c r="AH768" i="1"/>
  <c r="AJ749" i="1"/>
  <c r="AG738" i="1"/>
  <c r="AD574" i="1"/>
  <c r="AG574" i="1"/>
  <c r="AC566" i="1"/>
  <c r="AD566" i="1"/>
  <c r="AE544" i="1"/>
  <c r="AG194" i="1"/>
  <c r="AD641" i="1"/>
  <c r="AD633" i="1"/>
  <c r="AD625" i="1"/>
  <c r="AD617" i="1"/>
  <c r="AD609" i="1"/>
  <c r="AI339" i="1"/>
  <c r="AH112" i="1"/>
  <c r="AC108" i="1"/>
  <c r="AD80" i="1"/>
  <c r="AD44" i="1"/>
  <c r="AE40" i="1"/>
  <c r="AG242" i="1"/>
  <c r="AC72" i="1"/>
  <c r="AJ50" i="1"/>
  <c r="AD39" i="1"/>
  <c r="AG190" i="1"/>
  <c r="AH84" i="1"/>
  <c r="AE71" i="1"/>
  <c r="AI54" i="1"/>
  <c r="AC38" i="1"/>
  <c r="AC34" i="1"/>
  <c r="AC26" i="1"/>
  <c r="AC147" i="1"/>
  <c r="AD947" i="1"/>
  <c r="AH947" i="1"/>
  <c r="AD861" i="1"/>
  <c r="AF861" i="1"/>
  <c r="AD917" i="1"/>
  <c r="AF917" i="1"/>
  <c r="AF895" i="1"/>
  <c r="AD895" i="1"/>
  <c r="AH895" i="1"/>
  <c r="AD941" i="1"/>
  <c r="AF941" i="1"/>
  <c r="AF935" i="1"/>
  <c r="AH935" i="1"/>
  <c r="AD935" i="1"/>
  <c r="AF943" i="1"/>
  <c r="AD943" i="1"/>
  <c r="AH943" i="1"/>
  <c r="AI1012" i="1"/>
  <c r="AF951" i="1"/>
  <c r="AH951" i="1"/>
  <c r="AD951" i="1"/>
  <c r="AF871" i="1"/>
  <c r="AD871" i="1"/>
  <c r="AH871" i="1"/>
  <c r="AF855" i="1"/>
  <c r="AH855" i="1"/>
  <c r="AD855" i="1"/>
  <c r="AD879" i="1"/>
  <c r="AI837" i="1"/>
  <c r="AH831" i="1"/>
  <c r="AH828" i="1"/>
  <c r="AJ788" i="1"/>
  <c r="AH765" i="1"/>
  <c r="AI748" i="1"/>
  <c r="AI639" i="1"/>
  <c r="AC615" i="1"/>
  <c r="AC591" i="1"/>
  <c r="AH879" i="1"/>
  <c r="AH562" i="1"/>
  <c r="AD562" i="1"/>
  <c r="AC562" i="1"/>
  <c r="AG562" i="1"/>
  <c r="AD877" i="1"/>
  <c r="AF877" i="1"/>
  <c r="AF734" i="1"/>
  <c r="AH550" i="1"/>
  <c r="AG550" i="1"/>
  <c r="AC550" i="1"/>
  <c r="AD550" i="1"/>
  <c r="AC351" i="1"/>
  <c r="AD792" i="1"/>
  <c r="AH476" i="1"/>
  <c r="AH376" i="1"/>
  <c r="AF977" i="1"/>
  <c r="AG961" i="1"/>
  <c r="AI953" i="1"/>
  <c r="AJ909" i="1"/>
  <c r="AE885" i="1"/>
  <c r="AC828" i="1"/>
  <c r="AG824" i="1"/>
  <c r="AG1020" i="1"/>
  <c r="AD978" i="1"/>
  <c r="AE962" i="1"/>
  <c r="AD954" i="1"/>
  <c r="AF931" i="1"/>
  <c r="AI901" i="1"/>
  <c r="AG887" i="1"/>
  <c r="AJ868" i="1"/>
  <c r="AF863" i="1"/>
  <c r="AH863" i="1"/>
  <c r="AE820" i="1"/>
  <c r="AD799" i="1"/>
  <c r="AH796" i="1"/>
  <c r="AC773" i="1"/>
  <c r="AC772" i="1"/>
  <c r="AF772" i="1"/>
  <c r="AH764" i="1"/>
  <c r="AD734" i="1"/>
  <c r="AF444" i="1"/>
  <c r="AD294" i="1"/>
  <c r="AH570" i="1"/>
  <c r="AG570" i="1"/>
  <c r="AE520" i="1"/>
  <c r="AF504" i="1"/>
  <c r="AD218" i="1"/>
  <c r="AC637" i="1"/>
  <c r="AD637" i="1"/>
  <c r="AC629" i="1"/>
  <c r="AD629" i="1"/>
  <c r="AC621" i="1"/>
  <c r="AD621" i="1"/>
  <c r="AC613" i="1"/>
  <c r="AD613" i="1"/>
  <c r="AC605" i="1"/>
  <c r="AD605" i="1"/>
  <c r="AC597" i="1"/>
  <c r="AD597" i="1"/>
  <c r="AC589" i="1"/>
  <c r="AD589" i="1"/>
  <c r="AH582" i="1"/>
  <c r="AC582" i="1"/>
  <c r="AH574" i="1"/>
  <c r="AC574" i="1"/>
  <c r="AE343" i="1"/>
  <c r="AE327" i="1"/>
  <c r="AJ287" i="1"/>
  <c r="AC279" i="1"/>
  <c r="AG279" i="1"/>
  <c r="AH279" i="1"/>
  <c r="AH66" i="1"/>
  <c r="AH637" i="1"/>
  <c r="AH635" i="1"/>
  <c r="AH629" i="1"/>
  <c r="AC627" i="1"/>
  <c r="AH621" i="1"/>
  <c r="AH619" i="1"/>
  <c r="AH613" i="1"/>
  <c r="AH605" i="1"/>
  <c r="AH597" i="1"/>
  <c r="AH595" i="1"/>
  <c r="AH589" i="1"/>
  <c r="AE587" i="1"/>
  <c r="AD570" i="1"/>
  <c r="AH566" i="1"/>
  <c r="AG566" i="1"/>
  <c r="AD540" i="1"/>
  <c r="AD472" i="1"/>
  <c r="AG468" i="1"/>
  <c r="AE436" i="1"/>
  <c r="AC372" i="1"/>
  <c r="AC355" i="1"/>
  <c r="AF299" i="1"/>
  <c r="AC263" i="1"/>
  <c r="AG263" i="1"/>
  <c r="AH263" i="1"/>
  <c r="AE420" i="1"/>
  <c r="AH361" i="1"/>
  <c r="AG361" i="1"/>
  <c r="AC361" i="1"/>
  <c r="AD210" i="1"/>
  <c r="AJ154" i="1"/>
  <c r="AH408" i="1"/>
  <c r="AH365" i="1"/>
  <c r="AG365" i="1"/>
  <c r="AC365" i="1"/>
  <c r="AC271" i="1"/>
  <c r="AG271" i="1"/>
  <c r="AH186" i="1"/>
  <c r="AH369" i="1"/>
  <c r="AG369" i="1"/>
  <c r="AC369" i="1"/>
  <c r="AJ204" i="1"/>
  <c r="AD62" i="1"/>
  <c r="AG46" i="1"/>
  <c r="AG104" i="1"/>
  <c r="AE92" i="1"/>
  <c r="AE52" i="1"/>
  <c r="AC1014" i="1"/>
  <c r="AG1014" i="1"/>
  <c r="AD1014" i="1"/>
  <c r="AH1014" i="1"/>
  <c r="AE1014" i="1"/>
  <c r="AI1014" i="1"/>
  <c r="AF1014" i="1"/>
  <c r="AJ1014" i="1"/>
  <c r="AC1010" i="1"/>
  <c r="AG1010" i="1"/>
  <c r="AD1010" i="1"/>
  <c r="AH1010" i="1"/>
  <c r="AE1010" i="1"/>
  <c r="AI1010" i="1"/>
  <c r="AF1010" i="1"/>
  <c r="AJ1010" i="1"/>
  <c r="AC1022" i="1"/>
  <c r="AG1022" i="1"/>
  <c r="AD1022" i="1"/>
  <c r="AH1022" i="1"/>
  <c r="AE1022" i="1"/>
  <c r="AI1022" i="1"/>
  <c r="AF1022" i="1"/>
  <c r="AJ1022" i="1"/>
  <c r="AC1018" i="1"/>
  <c r="AG1018" i="1"/>
  <c r="AD1018" i="1"/>
  <c r="AH1018" i="1"/>
  <c r="AE1018" i="1"/>
  <c r="AI1018" i="1"/>
  <c r="AF1018" i="1"/>
  <c r="AJ1018" i="1"/>
  <c r="AC1006" i="1"/>
  <c r="AG1006" i="1"/>
  <c r="AD1006" i="1"/>
  <c r="AH1006" i="1"/>
  <c r="AE1006" i="1"/>
  <c r="AI1006" i="1"/>
  <c r="AF1006" i="1"/>
  <c r="AJ1006" i="1"/>
  <c r="AC1002" i="1"/>
  <c r="AG1002" i="1"/>
  <c r="AD1002" i="1"/>
  <c r="AH1002" i="1"/>
  <c r="AE1002" i="1"/>
  <c r="AI1002" i="1"/>
  <c r="AF1002" i="1"/>
  <c r="AJ1002" i="1"/>
  <c r="AC915" i="1"/>
  <c r="AG915" i="1"/>
  <c r="AE915" i="1"/>
  <c r="AI915" i="1"/>
  <c r="AF915" i="1"/>
  <c r="AD915" i="1"/>
  <c r="AH915" i="1"/>
  <c r="AJ915" i="1"/>
  <c r="AC899" i="1"/>
  <c r="AG899" i="1"/>
  <c r="AE899" i="1"/>
  <c r="AI899" i="1"/>
  <c r="AF899" i="1"/>
  <c r="AH899" i="1"/>
  <c r="AD899" i="1"/>
  <c r="AJ899" i="1"/>
  <c r="AE744" i="1"/>
  <c r="AI744" i="1"/>
  <c r="AC744" i="1"/>
  <c r="AG744" i="1"/>
  <c r="AD744" i="1"/>
  <c r="AH744" i="1"/>
  <c r="AF744" i="1"/>
  <c r="AJ744" i="1"/>
  <c r="AC939" i="1"/>
  <c r="AG939" i="1"/>
  <c r="AE939" i="1"/>
  <c r="AI939" i="1"/>
  <c r="AF939" i="1"/>
  <c r="AH939" i="1"/>
  <c r="AD939" i="1"/>
  <c r="AJ939" i="1"/>
  <c r="AC883" i="1"/>
  <c r="AG883" i="1"/>
  <c r="AE883" i="1"/>
  <c r="AI883" i="1"/>
  <c r="AF883" i="1"/>
  <c r="AH883" i="1"/>
  <c r="AD883" i="1"/>
  <c r="AJ883" i="1"/>
  <c r="AC875" i="1"/>
  <c r="AG875" i="1"/>
  <c r="AE875" i="1"/>
  <c r="AI875" i="1"/>
  <c r="AF875" i="1"/>
  <c r="AH875" i="1"/>
  <c r="AD875" i="1"/>
  <c r="AJ875" i="1"/>
  <c r="AC843" i="1"/>
  <c r="AG843" i="1"/>
  <c r="AE843" i="1"/>
  <c r="AI843" i="1"/>
  <c r="AF843" i="1"/>
  <c r="AH843" i="1"/>
  <c r="AJ843" i="1"/>
  <c r="AD843" i="1"/>
  <c r="AC798" i="1"/>
  <c r="AG798" i="1"/>
  <c r="AD798" i="1"/>
  <c r="AI798" i="1"/>
  <c r="AF798" i="1"/>
  <c r="AJ798" i="1"/>
  <c r="AE798" i="1"/>
  <c r="AH798" i="1"/>
  <c r="AC923" i="1"/>
  <c r="AG923" i="1"/>
  <c r="AE923" i="1"/>
  <c r="AI923" i="1"/>
  <c r="AF923" i="1"/>
  <c r="AH923" i="1"/>
  <c r="AD923" i="1"/>
  <c r="AJ923" i="1"/>
  <c r="AE881" i="1"/>
  <c r="AI881" i="1"/>
  <c r="AC881" i="1"/>
  <c r="AG881" i="1"/>
  <c r="AD881" i="1"/>
  <c r="AJ881" i="1"/>
  <c r="AF881" i="1"/>
  <c r="AH881" i="1"/>
  <c r="AC867" i="1"/>
  <c r="AG867" i="1"/>
  <c r="AE867" i="1"/>
  <c r="AI867" i="1"/>
  <c r="AF867" i="1"/>
  <c r="AH867" i="1"/>
  <c r="AD867" i="1"/>
  <c r="AJ867" i="1"/>
  <c r="AC822" i="1"/>
  <c r="AG822" i="1"/>
  <c r="AD822" i="1"/>
  <c r="AI822" i="1"/>
  <c r="AF822" i="1"/>
  <c r="AE822" i="1"/>
  <c r="AH822" i="1"/>
  <c r="AJ822" i="1"/>
  <c r="AC814" i="1"/>
  <c r="AG814" i="1"/>
  <c r="AD814" i="1"/>
  <c r="AI814" i="1"/>
  <c r="AF814" i="1"/>
  <c r="AJ814" i="1"/>
  <c r="AE814" i="1"/>
  <c r="AH814" i="1"/>
  <c r="AC782" i="1"/>
  <c r="AG782" i="1"/>
  <c r="AD782" i="1"/>
  <c r="AI782" i="1"/>
  <c r="AF782" i="1"/>
  <c r="AJ782" i="1"/>
  <c r="AE782" i="1"/>
  <c r="AH782" i="1"/>
  <c r="AF845" i="1"/>
  <c r="AE776" i="1"/>
  <c r="AI776" i="1"/>
  <c r="AD776" i="1"/>
  <c r="AJ776" i="1"/>
  <c r="AG776" i="1"/>
  <c r="AC770" i="1"/>
  <c r="AG770" i="1"/>
  <c r="AD770" i="1"/>
  <c r="AI770" i="1"/>
  <c r="AF770" i="1"/>
  <c r="AJ770" i="1"/>
  <c r="AC754" i="1"/>
  <c r="AG754" i="1"/>
  <c r="AD754" i="1"/>
  <c r="AI754" i="1"/>
  <c r="AF754" i="1"/>
  <c r="AJ754" i="1"/>
  <c r="AC947" i="1"/>
  <c r="AG947" i="1"/>
  <c r="AE947" i="1"/>
  <c r="AI947" i="1"/>
  <c r="AJ947" i="1"/>
  <c r="AH921" i="1"/>
  <c r="AH897" i="1"/>
  <c r="AE828" i="1"/>
  <c r="AI828" i="1"/>
  <c r="AD828" i="1"/>
  <c r="AJ828" i="1"/>
  <c r="AG828" i="1"/>
  <c r="AE796" i="1"/>
  <c r="AI796" i="1"/>
  <c r="AD796" i="1"/>
  <c r="AJ796" i="1"/>
  <c r="AG796" i="1"/>
  <c r="AF776" i="1"/>
  <c r="AH770" i="1"/>
  <c r="AE764" i="1"/>
  <c r="AI764" i="1"/>
  <c r="AD764" i="1"/>
  <c r="AJ764" i="1"/>
  <c r="AG764" i="1"/>
  <c r="AH754" i="1"/>
  <c r="AE929" i="1"/>
  <c r="AI929" i="1"/>
  <c r="AC929" i="1"/>
  <c r="AG929" i="1"/>
  <c r="AJ929" i="1"/>
  <c r="AJ921" i="1"/>
  <c r="AF929" i="1"/>
  <c r="AE917" i="1"/>
  <c r="AI917" i="1"/>
  <c r="AC917" i="1"/>
  <c r="AG917" i="1"/>
  <c r="AJ917" i="1"/>
  <c r="AE937" i="1"/>
  <c r="AI937" i="1"/>
  <c r="AC937" i="1"/>
  <c r="AG937" i="1"/>
  <c r="AJ937" i="1"/>
  <c r="AE921" i="1"/>
  <c r="AI921" i="1"/>
  <c r="AC921" i="1"/>
  <c r="AG921" i="1"/>
  <c r="AE897" i="1"/>
  <c r="AI897" i="1"/>
  <c r="AC897" i="1"/>
  <c r="AG897" i="1"/>
  <c r="AJ897" i="1"/>
  <c r="AE865" i="1"/>
  <c r="AI865" i="1"/>
  <c r="AC865" i="1"/>
  <c r="AG865" i="1"/>
  <c r="AJ865" i="1"/>
  <c r="AE941" i="1"/>
  <c r="AI941" i="1"/>
  <c r="AC941" i="1"/>
  <c r="AG941" i="1"/>
  <c r="AJ941" i="1"/>
  <c r="AF937" i="1"/>
  <c r="AE877" i="1"/>
  <c r="AI877" i="1"/>
  <c r="AC877" i="1"/>
  <c r="AG877" i="1"/>
  <c r="AJ877" i="1"/>
  <c r="AF865" i="1"/>
  <c r="AE861" i="1"/>
  <c r="AI861" i="1"/>
  <c r="AC861" i="1"/>
  <c r="AG861" i="1"/>
  <c r="AJ861" i="1"/>
  <c r="AE845" i="1"/>
  <c r="AI845" i="1"/>
  <c r="AC845" i="1"/>
  <c r="AG845" i="1"/>
  <c r="AJ845" i="1"/>
  <c r="AC826" i="1"/>
  <c r="AG826" i="1"/>
  <c r="AD826" i="1"/>
  <c r="AI826" i="1"/>
  <c r="AF826" i="1"/>
  <c r="AJ826" i="1"/>
  <c r="AC794" i="1"/>
  <c r="AG794" i="1"/>
  <c r="AD794" i="1"/>
  <c r="AI794" i="1"/>
  <c r="AF794" i="1"/>
  <c r="AJ794" i="1"/>
  <c r="AE784" i="1"/>
  <c r="AI784" i="1"/>
  <c r="AD784" i="1"/>
  <c r="AJ784" i="1"/>
  <c r="AG784" i="1"/>
  <c r="AC776" i="1"/>
  <c r="AE768" i="1"/>
  <c r="AI768" i="1"/>
  <c r="AD768" i="1"/>
  <c r="AJ768" i="1"/>
  <c r="AG768" i="1"/>
  <c r="AC762" i="1"/>
  <c r="AG762" i="1"/>
  <c r="AD762" i="1"/>
  <c r="AI762" i="1"/>
  <c r="AF762" i="1"/>
  <c r="AJ762" i="1"/>
  <c r="AE754" i="1"/>
  <c r="AC746" i="1"/>
  <c r="AG746" i="1"/>
  <c r="AD746" i="1"/>
  <c r="AI746" i="1"/>
  <c r="AF746" i="1"/>
  <c r="AJ746" i="1"/>
  <c r="AC951" i="1"/>
  <c r="AG951" i="1"/>
  <c r="AE951" i="1"/>
  <c r="AI951" i="1"/>
  <c r="AJ951" i="1"/>
  <c r="AF947" i="1"/>
  <c r="AC943" i="1"/>
  <c r="AG943" i="1"/>
  <c r="AE943" i="1"/>
  <c r="AI943" i="1"/>
  <c r="AJ943" i="1"/>
  <c r="AH941" i="1"/>
  <c r="AD937" i="1"/>
  <c r="AC935" i="1"/>
  <c r="AG935" i="1"/>
  <c r="AE935" i="1"/>
  <c r="AI935" i="1"/>
  <c r="AJ935" i="1"/>
  <c r="AD929" i="1"/>
  <c r="AD921" i="1"/>
  <c r="AH917" i="1"/>
  <c r="AD897" i="1"/>
  <c r="AC895" i="1"/>
  <c r="AG895" i="1"/>
  <c r="AE895" i="1"/>
  <c r="AI895" i="1"/>
  <c r="AJ895" i="1"/>
  <c r="AC879" i="1"/>
  <c r="AG879" i="1"/>
  <c r="AE879" i="1"/>
  <c r="AI879" i="1"/>
  <c r="AJ879" i="1"/>
  <c r="AH877" i="1"/>
  <c r="AC871" i="1"/>
  <c r="AG871" i="1"/>
  <c r="AE871" i="1"/>
  <c r="AI871" i="1"/>
  <c r="AJ871" i="1"/>
  <c r="AD865" i="1"/>
  <c r="AC863" i="1"/>
  <c r="AG863" i="1"/>
  <c r="AE863" i="1"/>
  <c r="AI863" i="1"/>
  <c r="AJ863" i="1"/>
  <c r="AH861" i="1"/>
  <c r="AC855" i="1"/>
  <c r="AG855" i="1"/>
  <c r="AE855" i="1"/>
  <c r="AI855" i="1"/>
  <c r="AJ855" i="1"/>
  <c r="AH845" i="1"/>
  <c r="AE836" i="1"/>
  <c r="AI836" i="1"/>
  <c r="AD836" i="1"/>
  <c r="AJ836" i="1"/>
  <c r="AG836" i="1"/>
  <c r="AH826" i="1"/>
  <c r="AH794" i="1"/>
  <c r="AF784" i="1"/>
  <c r="AE772" i="1"/>
  <c r="AI772" i="1"/>
  <c r="AD772" i="1"/>
  <c r="AJ772" i="1"/>
  <c r="AG772" i="1"/>
  <c r="AF768" i="1"/>
  <c r="AH762" i="1"/>
  <c r="AH746" i="1"/>
  <c r="AC734" i="1"/>
  <c r="AG734" i="1"/>
  <c r="AE734" i="1"/>
  <c r="AI734" i="1"/>
  <c r="AJ734" i="1"/>
  <c r="AC202" i="1"/>
  <c r="AG202" i="1"/>
  <c r="AD202" i="1"/>
  <c r="AH202" i="1"/>
  <c r="AE202" i="1"/>
  <c r="AF202" i="1"/>
  <c r="AI202" i="1"/>
  <c r="AJ202" i="1"/>
  <c r="AE283" i="1"/>
  <c r="AI283" i="1"/>
  <c r="AD283" i="1"/>
  <c r="AJ283" i="1"/>
  <c r="AF283" i="1"/>
  <c r="AG283" i="1"/>
  <c r="AH283" i="1"/>
  <c r="AC283" i="1"/>
  <c r="AE641" i="1"/>
  <c r="AI641" i="1"/>
  <c r="AF641" i="1"/>
  <c r="AJ641" i="1"/>
  <c r="AE637" i="1"/>
  <c r="AI637" i="1"/>
  <c r="AF637" i="1"/>
  <c r="AJ637" i="1"/>
  <c r="AE633" i="1"/>
  <c r="AI633" i="1"/>
  <c r="AF633" i="1"/>
  <c r="AJ633" i="1"/>
  <c r="AE629" i="1"/>
  <c r="AI629" i="1"/>
  <c r="AF629" i="1"/>
  <c r="AJ629" i="1"/>
  <c r="AE625" i="1"/>
  <c r="AI625" i="1"/>
  <c r="AF625" i="1"/>
  <c r="AJ625" i="1"/>
  <c r="AE621" i="1"/>
  <c r="AI621" i="1"/>
  <c r="AF621" i="1"/>
  <c r="AJ621" i="1"/>
  <c r="AE617" i="1"/>
  <c r="AI617" i="1"/>
  <c r="AF617" i="1"/>
  <c r="AJ617" i="1"/>
  <c r="AE613" i="1"/>
  <c r="AI613" i="1"/>
  <c r="AF613" i="1"/>
  <c r="AJ613" i="1"/>
  <c r="AE609" i="1"/>
  <c r="AI609" i="1"/>
  <c r="AF609" i="1"/>
  <c r="AJ609" i="1"/>
  <c r="AE605" i="1"/>
  <c r="AI605" i="1"/>
  <c r="AF605" i="1"/>
  <c r="AJ605" i="1"/>
  <c r="AE601" i="1"/>
  <c r="AI601" i="1"/>
  <c r="AF601" i="1"/>
  <c r="AJ601" i="1"/>
  <c r="AE597" i="1"/>
  <c r="AI597" i="1"/>
  <c r="AF597" i="1"/>
  <c r="AJ597" i="1"/>
  <c r="AE593" i="1"/>
  <c r="AI593" i="1"/>
  <c r="AF593" i="1"/>
  <c r="AJ593" i="1"/>
  <c r="AE589" i="1"/>
  <c r="AI589" i="1"/>
  <c r="AF589" i="1"/>
  <c r="AJ589" i="1"/>
  <c r="AC289" i="1"/>
  <c r="AG289" i="1"/>
  <c r="AD289" i="1"/>
  <c r="AI289" i="1"/>
  <c r="AE289" i="1"/>
  <c r="AJ289" i="1"/>
  <c r="AF289" i="1"/>
  <c r="AH289" i="1"/>
  <c r="AE275" i="1"/>
  <c r="AI275" i="1"/>
  <c r="AD275" i="1"/>
  <c r="AJ275" i="1"/>
  <c r="AF275" i="1"/>
  <c r="AG275" i="1"/>
  <c r="AH275" i="1"/>
  <c r="AC214" i="1"/>
  <c r="AG214" i="1"/>
  <c r="AD214" i="1"/>
  <c r="AH214" i="1"/>
  <c r="AI214" i="1"/>
  <c r="AF214" i="1"/>
  <c r="AJ214" i="1"/>
  <c r="AE267" i="1"/>
  <c r="AI267" i="1"/>
  <c r="AD267" i="1"/>
  <c r="AJ267" i="1"/>
  <c r="AF267" i="1"/>
  <c r="AG267" i="1"/>
  <c r="AH267" i="1"/>
  <c r="AC261" i="1"/>
  <c r="AG261" i="1"/>
  <c r="AD261" i="1"/>
  <c r="AI261" i="1"/>
  <c r="AE261" i="1"/>
  <c r="AJ261" i="1"/>
  <c r="AE582" i="1"/>
  <c r="AI582" i="1"/>
  <c r="AF582" i="1"/>
  <c r="AJ582" i="1"/>
  <c r="AE578" i="1"/>
  <c r="AI578" i="1"/>
  <c r="AF578" i="1"/>
  <c r="AJ578" i="1"/>
  <c r="AE574" i="1"/>
  <c r="AI574" i="1"/>
  <c r="AF574" i="1"/>
  <c r="AJ574" i="1"/>
  <c r="AE570" i="1"/>
  <c r="AI570" i="1"/>
  <c r="AF570" i="1"/>
  <c r="AJ570" i="1"/>
  <c r="AE566" i="1"/>
  <c r="AI566" i="1"/>
  <c r="AF566" i="1"/>
  <c r="AJ566" i="1"/>
  <c r="AE562" i="1"/>
  <c r="AI562" i="1"/>
  <c r="AF562" i="1"/>
  <c r="AJ562" i="1"/>
  <c r="AE550" i="1"/>
  <c r="AI550" i="1"/>
  <c r="AF550" i="1"/>
  <c r="AJ550" i="1"/>
  <c r="AE291" i="1"/>
  <c r="AI291" i="1"/>
  <c r="AD291" i="1"/>
  <c r="AJ291" i="1"/>
  <c r="AF291" i="1"/>
  <c r="AG291" i="1"/>
  <c r="AH291" i="1"/>
  <c r="AE259" i="1"/>
  <c r="AI259" i="1"/>
  <c r="AD259" i="1"/>
  <c r="AJ259" i="1"/>
  <c r="AF259" i="1"/>
  <c r="AG259" i="1"/>
  <c r="AH259" i="1"/>
  <c r="AE369" i="1"/>
  <c r="AI369" i="1"/>
  <c r="AF369" i="1"/>
  <c r="AJ369" i="1"/>
  <c r="AE365" i="1"/>
  <c r="AI365" i="1"/>
  <c r="AF365" i="1"/>
  <c r="AJ365" i="1"/>
  <c r="AE361" i="1"/>
  <c r="AI361" i="1"/>
  <c r="AF361" i="1"/>
  <c r="AJ361" i="1"/>
  <c r="AE279" i="1"/>
  <c r="AI279" i="1"/>
  <c r="AD279" i="1"/>
  <c r="AJ279" i="1"/>
  <c r="AF279" i="1"/>
  <c r="AE271" i="1"/>
  <c r="AI271" i="1"/>
  <c r="AD271" i="1"/>
  <c r="AJ271" i="1"/>
  <c r="AF271" i="1"/>
  <c r="AE263" i="1"/>
  <c r="AI263" i="1"/>
  <c r="AD263" i="1"/>
  <c r="AJ263" i="1"/>
  <c r="AF263" i="1"/>
  <c r="AE152" i="1"/>
  <c r="AI152" i="1"/>
  <c r="AC152" i="1"/>
  <c r="AH152" i="1"/>
  <c r="AD152" i="1"/>
  <c r="AJ152" i="1"/>
  <c r="AC58" i="1"/>
  <c r="AG58" i="1"/>
  <c r="AF58" i="1"/>
  <c r="AE58" i="1"/>
  <c r="AH58" i="1"/>
  <c r="AJ58" i="1"/>
  <c r="AD58" i="1"/>
  <c r="AI58" i="1"/>
  <c r="AE244" i="1"/>
  <c r="AI244" i="1"/>
  <c r="AF244" i="1"/>
  <c r="AJ244" i="1"/>
  <c r="AG152" i="1"/>
  <c r="AC70" i="1"/>
  <c r="AG70" i="1"/>
  <c r="AF70" i="1"/>
  <c r="AD70" i="1"/>
  <c r="AJ70" i="1"/>
  <c r="AE70" i="1"/>
  <c r="AH70" i="1"/>
  <c r="AI70" i="1"/>
  <c r="AE151" i="1"/>
  <c r="AI151" i="1"/>
  <c r="AF151" i="1"/>
  <c r="AJ151" i="1"/>
  <c r="AE147" i="1"/>
  <c r="AI147" i="1"/>
  <c r="AF147" i="1"/>
  <c r="AJ147" i="1"/>
  <c r="AD151" i="1"/>
  <c r="AD147" i="1"/>
  <c r="AE68" i="1"/>
  <c r="AI68" i="1"/>
  <c r="AG68" i="1"/>
  <c r="AD68" i="1"/>
  <c r="AF68" i="1"/>
  <c r="AJ68" i="1"/>
  <c r="AE56" i="1"/>
  <c r="AI56" i="1"/>
  <c r="AG56" i="1"/>
  <c r="AF56" i="1"/>
  <c r="AH56" i="1"/>
  <c r="AJ56" i="1"/>
  <c r="AH68" i="1"/>
  <c r="AD56" i="1"/>
  <c r="AC66" i="1"/>
  <c r="AG66" i="1"/>
  <c r="AF66" i="1"/>
  <c r="AJ66" i="1"/>
  <c r="AD66" i="1"/>
  <c r="AI66" i="1"/>
  <c r="DD83" i="1" l="1"/>
  <c r="DD72" i="1"/>
  <c r="DD68" i="1"/>
  <c r="DD85" i="1"/>
  <c r="DD77" i="1"/>
  <c r="DD66" i="1"/>
  <c r="DD69" i="1"/>
  <c r="DD70" i="1"/>
  <c r="DD76" i="1"/>
  <c r="DD67" i="1"/>
  <c r="DD74" i="1"/>
  <c r="DD71" i="1"/>
  <c r="DD79" i="1"/>
  <c r="DD75" i="1"/>
  <c r="DD81" i="1"/>
  <c r="DD73" i="1"/>
  <c r="DD82" i="1"/>
  <c r="DD78" i="1"/>
  <c r="DD80" i="1"/>
  <c r="DD84" i="1"/>
  <c r="AX16" i="1"/>
  <c r="AC948" i="1"/>
  <c r="AC80" i="1"/>
  <c r="AJ40" i="1"/>
  <c r="AE131" i="1"/>
  <c r="AI287" i="1"/>
  <c r="AF59" i="1"/>
  <c r="AJ194" i="1"/>
  <c r="AH351" i="1"/>
  <c r="AI34" i="1"/>
  <c r="AE194" i="1"/>
  <c r="AF210" i="1"/>
  <c r="AD351" i="1"/>
  <c r="AF218" i="1"/>
  <c r="AE752" i="1"/>
  <c r="AH194" i="1"/>
  <c r="AC158" i="1"/>
  <c r="AJ359" i="1"/>
  <c r="AE909" i="1"/>
  <c r="AD888" i="1"/>
  <c r="AF983" i="1"/>
  <c r="AC194" i="1"/>
  <c r="AI412" i="1"/>
  <c r="AJ351" i="1"/>
  <c r="AJ810" i="1"/>
  <c r="AH524" i="1"/>
  <c r="AI222" i="1"/>
  <c r="AI424" i="1"/>
  <c r="AG222" i="1"/>
  <c r="AI750" i="1"/>
  <c r="AI873" i="1"/>
  <c r="AG834" i="1"/>
  <c r="AF576" i="1"/>
  <c r="AH805" i="1"/>
  <c r="AF873" i="1"/>
  <c r="AF27" i="1"/>
  <c r="AC162" i="1"/>
  <c r="AJ793" i="1"/>
  <c r="AF456" i="1"/>
  <c r="AC834" i="1"/>
  <c r="AG96" i="1"/>
  <c r="AC222" i="1"/>
  <c r="AE162" i="1"/>
  <c r="AF194" i="1"/>
  <c r="AD194" i="1"/>
  <c r="AI404" i="1"/>
  <c r="AE351" i="1"/>
  <c r="AH556" i="1"/>
  <c r="AE793" i="1"/>
  <c r="AH773" i="1"/>
  <c r="AF892" i="1"/>
  <c r="AH834" i="1"/>
  <c r="AI162" i="1"/>
  <c r="AE576" i="1"/>
  <c r="AE873" i="1"/>
  <c r="AH873" i="1"/>
  <c r="AJ444" i="1"/>
  <c r="AG351" i="1"/>
  <c r="AC44" i="1"/>
  <c r="AF54" i="1"/>
  <c r="AJ131" i="1"/>
  <c r="AJ222" i="1"/>
  <c r="AE198" i="1"/>
  <c r="AG162" i="1"/>
  <c r="AI194" i="1"/>
  <c r="AD404" i="1"/>
  <c r="AD444" i="1"/>
  <c r="AI351" i="1"/>
  <c r="AE805" i="1"/>
  <c r="AJ834" i="1"/>
  <c r="AH750" i="1"/>
  <c r="AE222" i="1"/>
  <c r="AH76" i="1"/>
  <c r="AI432" i="1"/>
  <c r="AD820" i="1"/>
  <c r="AF810" i="1"/>
  <c r="AJ823" i="1"/>
  <c r="AH995" i="1"/>
  <c r="AE27" i="1"/>
  <c r="AG76" i="1"/>
  <c r="AG108" i="1"/>
  <c r="AH198" i="1"/>
  <c r="AG154" i="1"/>
  <c r="AJ162" i="1"/>
  <c r="AH162" i="1"/>
  <c r="AG576" i="1"/>
  <c r="AH544" i="1"/>
  <c r="AI805" i="1"/>
  <c r="AH456" i="1"/>
  <c r="AF767" i="1"/>
  <c r="AG805" i="1"/>
  <c r="AD805" i="1"/>
  <c r="AG810" i="1"/>
  <c r="AG873" i="1"/>
  <c r="AF805" i="1"/>
  <c r="AF823" i="1"/>
  <c r="AF834" i="1"/>
  <c r="AD790" i="1"/>
  <c r="AD774" i="1"/>
  <c r="AC16" i="1"/>
  <c r="AI790" i="1"/>
  <c r="AF162" i="1"/>
  <c r="AH404" i="1"/>
  <c r="AG424" i="1"/>
  <c r="AC576" i="1"/>
  <c r="AD319" i="1"/>
  <c r="AD823" i="1"/>
  <c r="AD873" i="1"/>
  <c r="AJ805" i="1"/>
  <c r="AC810" i="1"/>
  <c r="AD892" i="1"/>
  <c r="AC873" i="1"/>
  <c r="AD834" i="1"/>
  <c r="AC40" i="1"/>
  <c r="AJ80" i="1"/>
  <c r="AF339" i="1"/>
  <c r="AD335" i="1"/>
  <c r="AF916" i="1"/>
  <c r="AI880" i="1"/>
  <c r="AE524" i="1"/>
  <c r="AF750" i="1"/>
  <c r="AC750" i="1"/>
  <c r="AJ983" i="1"/>
  <c r="AF104" i="1"/>
  <c r="AH222" i="1"/>
  <c r="AD524" i="1"/>
  <c r="AE750" i="1"/>
  <c r="AD750" i="1"/>
  <c r="AI983" i="1"/>
  <c r="AF222" i="1"/>
  <c r="AH131" i="1"/>
  <c r="AD40" i="1"/>
  <c r="AD131" i="1"/>
  <c r="AF131" i="1"/>
  <c r="AJ210" i="1"/>
  <c r="AJ408" i="1"/>
  <c r="AD359" i="1"/>
  <c r="AG40" i="1"/>
  <c r="AF80" i="1"/>
  <c r="AF112" i="1"/>
  <c r="AI131" i="1"/>
  <c r="AG916" i="1"/>
  <c r="AJ916" i="1"/>
  <c r="AJ524" i="1"/>
  <c r="AJ750" i="1"/>
  <c r="AG983" i="1"/>
  <c r="AH154" i="1"/>
  <c r="AG210" i="1"/>
  <c r="AE799" i="1"/>
  <c r="AI468" i="1"/>
  <c r="AC940" i="1"/>
  <c r="AD432" i="1"/>
  <c r="AH540" i="1"/>
  <c r="AG940" i="1"/>
  <c r="AI72" i="1"/>
  <c r="AG436" i="1"/>
  <c r="AE359" i="1"/>
  <c r="AG343" i="1"/>
  <c r="AD476" i="1"/>
  <c r="AD775" i="1"/>
  <c r="AI820" i="1"/>
  <c r="AC880" i="1"/>
  <c r="AC888" i="1"/>
  <c r="AH799" i="1"/>
  <c r="AF948" i="1"/>
  <c r="AH880" i="1"/>
  <c r="AG785" i="1"/>
  <c r="AE931" i="1"/>
  <c r="AF39" i="1"/>
  <c r="AC50" i="1"/>
  <c r="AJ158" i="1"/>
  <c r="AC190" i="1"/>
  <c r="AI269" i="1"/>
  <c r="AI335" i="1"/>
  <c r="AH359" i="1"/>
  <c r="AI504" i="1"/>
  <c r="AF799" i="1"/>
  <c r="AI888" i="1"/>
  <c r="AH775" i="1"/>
  <c r="AF26" i="1"/>
  <c r="AJ100" i="1"/>
  <c r="AF432" i="1"/>
  <c r="AI158" i="1"/>
  <c r="AG269" i="1"/>
  <c r="AH372" i="1"/>
  <c r="AC432" i="1"/>
  <c r="AD556" i="1"/>
  <c r="AG504" i="1"/>
  <c r="AD468" i="1"/>
  <c r="AF520" i="1"/>
  <c r="AF940" i="1"/>
  <c r="AE785" i="1"/>
  <c r="AG39" i="1"/>
  <c r="AD50" i="1"/>
  <c r="AJ46" i="1"/>
  <c r="AJ186" i="1"/>
  <c r="AI182" i="1"/>
  <c r="AH269" i="1"/>
  <c r="AF412" i="1"/>
  <c r="AH158" i="1"/>
  <c r="AH412" i="1"/>
  <c r="AJ556" i="1"/>
  <c r="AG556" i="1"/>
  <c r="AI652" i="1"/>
  <c r="AC504" i="1"/>
  <c r="AD785" i="1"/>
  <c r="AE749" i="1"/>
  <c r="AH39" i="1"/>
  <c r="AI50" i="1"/>
  <c r="AG50" i="1"/>
  <c r="AC46" i="1"/>
  <c r="AD20" i="1"/>
  <c r="AE108" i="1"/>
  <c r="AD72" i="1"/>
  <c r="AF158" i="1"/>
  <c r="AJ269" i="1"/>
  <c r="AG412" i="1"/>
  <c r="AJ432" i="1"/>
  <c r="AF652" i="1"/>
  <c r="AI556" i="1"/>
  <c r="AC556" i="1"/>
  <c r="AE504" i="1"/>
  <c r="AE949" i="1"/>
  <c r="AG1012" i="1"/>
  <c r="AE34" i="1"/>
  <c r="AI440" i="1"/>
  <c r="AD269" i="1"/>
  <c r="AJ412" i="1"/>
  <c r="AC412" i="1"/>
  <c r="AG432" i="1"/>
  <c r="AJ544" i="1"/>
  <c r="AD544" i="1"/>
  <c r="AG735" i="1"/>
  <c r="AI831" i="1"/>
  <c r="AH785" i="1"/>
  <c r="AJ619" i="1"/>
  <c r="AF556" i="1"/>
  <c r="AC652" i="1"/>
  <c r="AC299" i="1"/>
  <c r="AI544" i="1"/>
  <c r="AG544" i="1"/>
  <c r="AH940" i="1"/>
  <c r="AC949" i="1"/>
  <c r="AF949" i="1"/>
  <c r="AE269" i="1"/>
  <c r="AC269" i="1"/>
  <c r="AD412" i="1"/>
  <c r="AH432" i="1"/>
  <c r="AE476" i="1"/>
  <c r="AF540" i="1"/>
  <c r="AF544" i="1"/>
  <c r="AC544" i="1"/>
  <c r="AH885" i="1"/>
  <c r="AJ785" i="1"/>
  <c r="AG748" i="1"/>
  <c r="AG12" i="1"/>
  <c r="AJ12" i="1"/>
  <c r="AF12" i="1"/>
  <c r="AI12" i="1"/>
  <c r="AC12" i="1"/>
  <c r="AD12" i="1"/>
  <c r="AE12" i="1"/>
  <c r="AH12" i="1"/>
  <c r="AD73" i="1"/>
  <c r="AF73" i="1"/>
  <c r="AJ39" i="1"/>
  <c r="AG34" i="1"/>
  <c r="AF50" i="1"/>
  <c r="AJ59" i="1"/>
  <c r="AI46" i="1"/>
  <c r="AD54" i="1"/>
  <c r="AF108" i="1"/>
  <c r="AC84" i="1"/>
  <c r="AJ198" i="1"/>
  <c r="AF404" i="1"/>
  <c r="AD376" i="1"/>
  <c r="AJ404" i="1"/>
  <c r="AC404" i="1"/>
  <c r="AH299" i="1"/>
  <c r="AE335" i="1"/>
  <c r="AC335" i="1"/>
  <c r="AF359" i="1"/>
  <c r="AC359" i="1"/>
  <c r="AD504" i="1"/>
  <c r="AJ576" i="1"/>
  <c r="AD576" i="1"/>
  <c r="AE468" i="1"/>
  <c r="AJ540" i="1"/>
  <c r="AI560" i="1"/>
  <c r="AC749" i="1"/>
  <c r="AI799" i="1"/>
  <c r="AH810" i="1"/>
  <c r="AJ820" i="1"/>
  <c r="AI456" i="1"/>
  <c r="AC456" i="1"/>
  <c r="AC520" i="1"/>
  <c r="AJ799" i="1"/>
  <c r="AD810" i="1"/>
  <c r="AH892" i="1"/>
  <c r="AD916" i="1"/>
  <c r="AJ948" i="1"/>
  <c r="AF880" i="1"/>
  <c r="AF888" i="1"/>
  <c r="AF524" i="1"/>
  <c r="AC524" i="1"/>
  <c r="AJ635" i="1"/>
  <c r="AH823" i="1"/>
  <c r="AE790" i="1"/>
  <c r="AD983" i="1"/>
  <c r="AC983" i="1"/>
  <c r="AH774" i="1"/>
  <c r="AC758" i="1"/>
  <c r="AC59" i="1"/>
  <c r="AE916" i="1"/>
  <c r="AD16" i="1"/>
  <c r="AC587" i="1"/>
  <c r="AG59" i="1"/>
  <c r="AI26" i="1"/>
  <c r="AE59" i="1"/>
  <c r="AF46" i="1"/>
  <c r="AJ52" i="1"/>
  <c r="AG198" i="1"/>
  <c r="AD186" i="1"/>
  <c r="AF242" i="1"/>
  <c r="AG404" i="1"/>
  <c r="AG335" i="1"/>
  <c r="AI359" i="1"/>
  <c r="AH576" i="1"/>
  <c r="AJ560" i="1"/>
  <c r="AG820" i="1"/>
  <c r="AG948" i="1"/>
  <c r="AJ456" i="1"/>
  <c r="AD520" i="1"/>
  <c r="AF749" i="1"/>
  <c r="AC799" i="1"/>
  <c r="AI810" i="1"/>
  <c r="AC831" i="1"/>
  <c r="AE888" i="1"/>
  <c r="AH916" i="1"/>
  <c r="AD948" i="1"/>
  <c r="AI954" i="1"/>
  <c r="AJ880" i="1"/>
  <c r="AJ888" i="1"/>
  <c r="AJ962" i="1"/>
  <c r="AI749" i="1"/>
  <c r="AI823" i="1"/>
  <c r="AC916" i="1"/>
  <c r="AI524" i="1"/>
  <c r="AE748" i="1"/>
  <c r="AG799" i="1"/>
  <c r="AE823" i="1"/>
  <c r="AJ790" i="1"/>
  <c r="AH983" i="1"/>
  <c r="AF20" i="1"/>
  <c r="AC20" i="1"/>
  <c r="AE20" i="1"/>
  <c r="AG775" i="1"/>
  <c r="AE961" i="1"/>
  <c r="AI970" i="1"/>
  <c r="AF991" i="1"/>
  <c r="AC909" i="1"/>
  <c r="AH909" i="1"/>
  <c r="AI940" i="1"/>
  <c r="AD940" i="1"/>
  <c r="AE940" i="1"/>
  <c r="AG949" i="1"/>
  <c r="AJ949" i="1"/>
  <c r="AH949" i="1"/>
  <c r="AD949" i="1"/>
  <c r="AD927" i="1"/>
  <c r="AG135" i="1"/>
  <c r="AH135" i="1"/>
  <c r="AC135" i="1"/>
  <c r="AC76" i="1"/>
  <c r="AJ16" i="1"/>
  <c r="AJ76" i="1"/>
  <c r="AF793" i="1"/>
  <c r="AH793" i="1"/>
  <c r="AG652" i="1"/>
  <c r="AD652" i="1"/>
  <c r="AE652" i="1"/>
  <c r="AH652" i="1"/>
  <c r="AC775" i="1"/>
  <c r="AI775" i="1"/>
  <c r="AF775" i="1"/>
  <c r="AE775" i="1"/>
  <c r="AI16" i="1"/>
  <c r="AF76" i="1"/>
  <c r="AI135" i="1"/>
  <c r="AE16" i="1"/>
  <c r="AE135" i="1"/>
  <c r="AG16" i="1"/>
  <c r="AJ71" i="1"/>
  <c r="AI76" i="1"/>
  <c r="AE76" i="1"/>
  <c r="AD135" i="1"/>
  <c r="AJ135" i="1"/>
  <c r="AF351" i="1"/>
  <c r="AD793" i="1"/>
  <c r="AH958" i="1"/>
  <c r="AE852" i="1"/>
  <c r="AJ852" i="1"/>
  <c r="AH16" i="1"/>
  <c r="AD456" i="1"/>
  <c r="AE456" i="1"/>
  <c r="AI892" i="1"/>
  <c r="AE892" i="1"/>
  <c r="AC892" i="1"/>
  <c r="AJ892" i="1"/>
  <c r="AH27" i="1"/>
  <c r="AC27" i="1"/>
  <c r="AC823" i="1"/>
  <c r="AH790" i="1"/>
  <c r="AG790" i="1"/>
  <c r="AC785" i="1"/>
  <c r="AC131" i="1"/>
  <c r="AH948" i="1"/>
  <c r="AD880" i="1"/>
  <c r="AH888" i="1"/>
  <c r="AG880" i="1"/>
  <c r="AH59" i="1"/>
  <c r="AI785" i="1"/>
  <c r="AI59" i="1"/>
  <c r="AF38" i="1"/>
  <c r="AD52" i="1"/>
  <c r="AG38" i="1"/>
  <c r="AH52" i="1"/>
  <c r="AG52" i="1"/>
  <c r="AC52" i="1"/>
  <c r="AI52" i="1"/>
  <c r="AJ38" i="1"/>
  <c r="AF52" i="1"/>
  <c r="AJ748" i="1"/>
  <c r="AH749" i="1"/>
  <c r="AI834" i="1"/>
  <c r="AF790" i="1"/>
  <c r="AE774" i="1"/>
  <c r="AG774" i="1"/>
  <c r="AF748" i="1"/>
  <c r="AJ885" i="1"/>
  <c r="AD748" i="1"/>
  <c r="AG749" i="1"/>
  <c r="AD749" i="1"/>
  <c r="AG831" i="1"/>
  <c r="AF774" i="1"/>
  <c r="AC774" i="1"/>
  <c r="AC748" i="1"/>
  <c r="AD788" i="1"/>
  <c r="AH901" i="1"/>
  <c r="AH748" i="1"/>
  <c r="AJ774" i="1"/>
  <c r="AF355" i="1"/>
  <c r="AG218" i="1"/>
  <c r="AC783" i="1"/>
  <c r="AG783" i="1"/>
  <c r="AE995" i="1"/>
  <c r="AF154" i="1"/>
  <c r="AC154" i="1"/>
  <c r="AE154" i="1"/>
  <c r="AE372" i="1"/>
  <c r="AD372" i="1"/>
  <c r="AF372" i="1"/>
  <c r="AC294" i="1"/>
  <c r="AI294" i="1"/>
  <c r="AH294" i="1"/>
  <c r="AJ294" i="1"/>
  <c r="AE444" i="1"/>
  <c r="AG444" i="1"/>
  <c r="AC901" i="1"/>
  <c r="AE901" i="1"/>
  <c r="AJ901" i="1"/>
  <c r="AD824" i="1"/>
  <c r="AE824" i="1"/>
  <c r="AJ824" i="1"/>
  <c r="AF824" i="1"/>
  <c r="AG885" i="1"/>
  <c r="AI885" i="1"/>
  <c r="AC825" i="1"/>
  <c r="AG800" i="1"/>
  <c r="AE800" i="1"/>
  <c r="AC54" i="1"/>
  <c r="AH54" i="1"/>
  <c r="AG758" i="1"/>
  <c r="AE758" i="1"/>
  <c r="AI758" i="1"/>
  <c r="AJ758" i="1"/>
  <c r="AF848" i="1"/>
  <c r="AE848" i="1"/>
  <c r="AF34" i="1"/>
  <c r="AI38" i="1"/>
  <c r="AI198" i="1"/>
  <c r="AC198" i="1"/>
  <c r="AD154" i="1"/>
  <c r="AI372" i="1"/>
  <c r="AJ372" i="1"/>
  <c r="AG420" i="1"/>
  <c r="AC444" i="1"/>
  <c r="AC343" i="1"/>
  <c r="AC885" i="1"/>
  <c r="AF294" i="1"/>
  <c r="AG848" i="1"/>
  <c r="AI824" i="1"/>
  <c r="AH758" i="1"/>
  <c r="AI18" i="1"/>
  <c r="AG627" i="1"/>
  <c r="AE627" i="1"/>
  <c r="AH504" i="1"/>
  <c r="AJ504" i="1"/>
  <c r="AH520" i="1"/>
  <c r="AJ520" i="1"/>
  <c r="AG520" i="1"/>
  <c r="AI520" i="1"/>
  <c r="AJ508" i="1"/>
  <c r="AE428" i="1"/>
  <c r="AG428" i="1"/>
  <c r="AG973" i="1"/>
  <c r="AC973" i="1"/>
  <c r="AD783" i="1"/>
  <c r="AH783" i="1"/>
  <c r="AJ783" i="1"/>
  <c r="AI783" i="1"/>
  <c r="AG995" i="1"/>
  <c r="AD995" i="1"/>
  <c r="AF995" i="1"/>
  <c r="AC995" i="1"/>
  <c r="AD38" i="1"/>
  <c r="AF198" i="1"/>
  <c r="AI154" i="1"/>
  <c r="AI444" i="1"/>
  <c r="AG372" i="1"/>
  <c r="AH444" i="1"/>
  <c r="AJ218" i="1"/>
  <c r="AI343" i="1"/>
  <c r="AE783" i="1"/>
  <c r="AG901" i="1"/>
  <c r="AG294" i="1"/>
  <c r="AJ973" i="1"/>
  <c r="AD758" i="1"/>
  <c r="AI995" i="1"/>
  <c r="AC488" i="1"/>
  <c r="AG540" i="1"/>
  <c r="AC540" i="1"/>
  <c r="AE540" i="1"/>
  <c r="AG587" i="1"/>
  <c r="AF587" i="1"/>
  <c r="AH603" i="1"/>
  <c r="AI619" i="1"/>
  <c r="AD619" i="1"/>
  <c r="AE635" i="1"/>
  <c r="AC635" i="1"/>
  <c r="AG909" i="1"/>
  <c r="AI909" i="1"/>
  <c r="AF615" i="1"/>
  <c r="AG615" i="1"/>
  <c r="AF743" i="1"/>
  <c r="AG380" i="1"/>
  <c r="AE400" i="1"/>
  <c r="AG158" i="1"/>
  <c r="AE158" i="1"/>
  <c r="AE14" i="1"/>
  <c r="AC19" i="1"/>
  <c r="AG27" i="1"/>
  <c r="AJ27" i="1"/>
  <c r="AJ20" i="1"/>
  <c r="AG20" i="1"/>
  <c r="AI27" i="1"/>
  <c r="AH20" i="1"/>
  <c r="AD47" i="1"/>
  <c r="AF204" i="1"/>
  <c r="AE204" i="1"/>
  <c r="AD204" i="1"/>
  <c r="AH392" i="1"/>
  <c r="AD933" i="1"/>
  <c r="AH190" i="1"/>
  <c r="AF190" i="1"/>
  <c r="AD190" i="1"/>
  <c r="AJ190" i="1"/>
  <c r="AH242" i="1"/>
  <c r="AE242" i="1"/>
  <c r="AD242" i="1"/>
  <c r="AJ242" i="1"/>
  <c r="AI80" i="1"/>
  <c r="AH80" i="1"/>
  <c r="AC312" i="1"/>
  <c r="AE719" i="1"/>
  <c r="AE778" i="1"/>
  <c r="AD100" i="1"/>
  <c r="AH100" i="1"/>
  <c r="AC100" i="1"/>
  <c r="AF100" i="1"/>
  <c r="AJ34" i="1"/>
  <c r="AH46" i="1"/>
  <c r="AG54" i="1"/>
  <c r="AE190" i="1"/>
  <c r="AF800" i="1"/>
  <c r="AF1012" i="1"/>
  <c r="AI100" i="1"/>
  <c r="AC595" i="1"/>
  <c r="AJ595" i="1"/>
  <c r="AH611" i="1"/>
  <c r="AI611" i="1"/>
  <c r="AD611" i="1"/>
  <c r="AD572" i="1"/>
  <c r="AF572" i="1"/>
  <c r="AG572" i="1"/>
  <c r="AC751" i="1"/>
  <c r="AE376" i="1"/>
  <c r="AG376" i="1"/>
  <c r="AI376" i="1"/>
  <c r="AF376" i="1"/>
  <c r="AC376" i="1"/>
  <c r="AJ376" i="1"/>
  <c r="AG492" i="1"/>
  <c r="AI532" i="1"/>
  <c r="AH548" i="1"/>
  <c r="AE580" i="1"/>
  <c r="AD831" i="1"/>
  <c r="AJ831" i="1"/>
  <c r="AF831" i="1"/>
  <c r="AE831" i="1"/>
  <c r="AD339" i="1"/>
  <c r="AG339" i="1"/>
  <c r="AC339" i="1"/>
  <c r="AH178" i="1"/>
  <c r="AF786" i="1"/>
  <c r="AF293" i="1"/>
  <c r="AI293" i="1"/>
  <c r="AI96" i="1"/>
  <c r="AD96" i="1"/>
  <c r="AF96" i="1"/>
  <c r="AG182" i="1"/>
  <c r="AC182" i="1"/>
  <c r="AJ182" i="1"/>
  <c r="AE440" i="1"/>
  <c r="AJ440" i="1"/>
  <c r="AF440" i="1"/>
  <c r="AH440" i="1"/>
  <c r="AI204" i="1"/>
  <c r="AH615" i="1"/>
  <c r="AJ615" i="1"/>
  <c r="AD615" i="1"/>
  <c r="AI615" i="1"/>
  <c r="AI788" i="1"/>
  <c r="AE788" i="1"/>
  <c r="AG788" i="1"/>
  <c r="AJ84" i="1"/>
  <c r="AD84" i="1"/>
  <c r="AE84" i="1"/>
  <c r="AI84" i="1"/>
  <c r="AE72" i="1"/>
  <c r="AH72" i="1"/>
  <c r="AF72" i="1"/>
  <c r="AJ72" i="1"/>
  <c r="AI112" i="1"/>
  <c r="AJ112" i="1"/>
  <c r="AE112" i="1"/>
  <c r="AD802" i="1"/>
  <c r="AF174" i="1"/>
  <c r="AJ174" i="1"/>
  <c r="AF40" i="1"/>
  <c r="AI40" i="1"/>
  <c r="AE46" i="1"/>
  <c r="AE80" i="1"/>
  <c r="AE54" i="1"/>
  <c r="AG100" i="1"/>
  <c r="AG112" i="1"/>
  <c r="AF84" i="1"/>
  <c r="AC242" i="1"/>
  <c r="AH34" i="1"/>
  <c r="AD34" i="1"/>
  <c r="AH40" i="1"/>
  <c r="AD46" i="1"/>
  <c r="AG80" i="1"/>
  <c r="AJ54" i="1"/>
  <c r="AC112" i="1"/>
  <c r="AG72" i="1"/>
  <c r="AG84" i="1"/>
  <c r="AI242" i="1"/>
  <c r="AI190" i="1"/>
  <c r="AJ1012" i="1"/>
  <c r="AE347" i="1"/>
  <c r="AE615" i="1"/>
  <c r="AC1012" i="1"/>
  <c r="AD408" i="1"/>
  <c r="AI408" i="1"/>
  <c r="AC408" i="1"/>
  <c r="AF408" i="1"/>
  <c r="AI210" i="1"/>
  <c r="AH210" i="1"/>
  <c r="AG307" i="1"/>
  <c r="AF343" i="1"/>
  <c r="AD343" i="1"/>
  <c r="AE753" i="1"/>
  <c r="AJ753" i="1"/>
  <c r="AH753" i="1"/>
  <c r="AE38" i="1"/>
  <c r="AH38" i="1"/>
  <c r="AH50" i="1"/>
  <c r="AE50" i="1"/>
  <c r="AH108" i="1"/>
  <c r="AD108" i="1"/>
  <c r="AI108" i="1"/>
  <c r="AJ108" i="1"/>
  <c r="AJ281" i="1"/>
  <c r="AD815" i="1"/>
  <c r="AD987" i="1"/>
  <c r="AI452" i="1"/>
  <c r="AD560" i="1"/>
  <c r="AE560" i="1"/>
  <c r="AC560" i="1"/>
  <c r="AF560" i="1"/>
  <c r="AC925" i="1"/>
  <c r="AF829" i="1"/>
  <c r="AJ829" i="1"/>
  <c r="AC829" i="1"/>
  <c r="AD853" i="1"/>
  <c r="AI853" i="1"/>
  <c r="AF853" i="1"/>
  <c r="AC853" i="1"/>
  <c r="AH853" i="1"/>
  <c r="AE853" i="1"/>
  <c r="AJ853" i="1"/>
  <c r="AH335" i="1"/>
  <c r="AJ335" i="1"/>
  <c r="AI825" i="1"/>
  <c r="AJ825" i="1"/>
  <c r="AF825" i="1"/>
  <c r="AD825" i="1"/>
  <c r="AG825" i="1"/>
  <c r="AE825" i="1"/>
  <c r="AD92" i="1"/>
  <c r="AI92" i="1"/>
  <c r="AC561" i="1"/>
  <c r="AE408" i="1"/>
  <c r="AG408" i="1"/>
  <c r="AC210" i="1"/>
  <c r="AE210" i="1"/>
  <c r="AH285" i="1"/>
  <c r="AH472" i="1"/>
  <c r="AE472" i="1"/>
  <c r="AH343" i="1"/>
  <c r="AJ343" i="1"/>
  <c r="AG905" i="1"/>
  <c r="AG966" i="1"/>
  <c r="AD891" i="1"/>
  <c r="AG920" i="1"/>
  <c r="AF170" i="1"/>
  <c r="AI170" i="1"/>
  <c r="AI848" i="1"/>
  <c r="AD848" i="1"/>
  <c r="AH848" i="1"/>
  <c r="AJ848" i="1"/>
  <c r="AC848" i="1"/>
  <c r="AC104" i="1"/>
  <c r="AG170" i="1"/>
  <c r="AG560" i="1"/>
  <c r="AG753" i="1"/>
  <c r="AE294" i="1"/>
  <c r="AH816" i="1"/>
  <c r="AE331" i="1"/>
  <c r="AH331" i="1"/>
  <c r="AG311" i="1"/>
  <c r="AI311" i="1"/>
  <c r="AD311" i="1"/>
  <c r="AE311" i="1"/>
  <c r="AG564" i="1"/>
  <c r="AF564" i="1"/>
  <c r="AD564" i="1"/>
  <c r="AI564" i="1"/>
  <c r="AG174" i="1"/>
  <c r="AJ424" i="1"/>
  <c r="AC424" i="1"/>
  <c r="AJ331" i="1"/>
  <c r="AF311" i="1"/>
  <c r="AE765" i="1"/>
  <c r="AC765" i="1"/>
  <c r="AD767" i="1"/>
  <c r="AG767" i="1"/>
  <c r="AJ767" i="1"/>
  <c r="AI767" i="1"/>
  <c r="AC767" i="1"/>
  <c r="AD752" i="1"/>
  <c r="AJ752" i="1"/>
  <c r="AG752" i="1"/>
  <c r="AI735" i="1"/>
  <c r="AE735" i="1"/>
  <c r="AD735" i="1"/>
  <c r="AH735" i="1"/>
  <c r="AD972" i="1"/>
  <c r="AH319" i="1"/>
  <c r="AJ319" i="1"/>
  <c r="AC319" i="1"/>
  <c r="AF319" i="1"/>
  <c r="AD71" i="1"/>
  <c r="AJ73" i="1"/>
  <c r="AH73" i="1"/>
  <c r="AJ62" i="1"/>
  <c r="AJ96" i="1"/>
  <c r="AI174" i="1"/>
  <c r="AC174" i="1"/>
  <c r="AF182" i="1"/>
  <c r="AD182" i="1"/>
  <c r="AJ293" i="1"/>
  <c r="AG293" i="1"/>
  <c r="AE339" i="1"/>
  <c r="AH339" i="1"/>
  <c r="AH424" i="1"/>
  <c r="AD440" i="1"/>
  <c r="AI331" i="1"/>
  <c r="AC331" i="1"/>
  <c r="AH311" i="1"/>
  <c r="AJ332" i="1"/>
  <c r="AE319" i="1"/>
  <c r="AC564" i="1"/>
  <c r="AJ735" i="1"/>
  <c r="AF833" i="1"/>
  <c r="AC859" i="1"/>
  <c r="AF859" i="1"/>
  <c r="AG859" i="1"/>
  <c r="AH859" i="1"/>
  <c r="AE859" i="1"/>
  <c r="AI859" i="1"/>
  <c r="AF671" i="1"/>
  <c r="AG460" i="1"/>
  <c r="AI460" i="1"/>
  <c r="AD460" i="1"/>
  <c r="AE460" i="1"/>
  <c r="AC460" i="1"/>
  <c r="AH460" i="1"/>
  <c r="AJ999" i="1"/>
  <c r="AI999" i="1"/>
  <c r="AG999" i="1"/>
  <c r="AD999" i="1"/>
  <c r="AH999" i="1"/>
  <c r="AF999" i="1"/>
  <c r="AC347" i="1"/>
  <c r="AF347" i="1"/>
  <c r="AG347" i="1"/>
  <c r="AI347" i="1"/>
  <c r="AH347" i="1"/>
  <c r="AJ347" i="1"/>
  <c r="AE62" i="1"/>
  <c r="AG71" i="1"/>
  <c r="AF71" i="1"/>
  <c r="AG73" i="1"/>
  <c r="AE174" i="1"/>
  <c r="AG331" i="1"/>
  <c r="AH564" i="1"/>
  <c r="AC837" i="1"/>
  <c r="AD837" i="1"/>
  <c r="AG837" i="1"/>
  <c r="AI73" i="1"/>
  <c r="AG62" i="1"/>
  <c r="AH96" i="1"/>
  <c r="AE96" i="1"/>
  <c r="AH174" i="1"/>
  <c r="AE182" i="1"/>
  <c r="AF424" i="1"/>
  <c r="AE293" i="1"/>
  <c r="AC293" i="1"/>
  <c r="AJ339" i="1"/>
  <c r="AD424" i="1"/>
  <c r="AG440" i="1"/>
  <c r="AF331" i="1"/>
  <c r="AC311" i="1"/>
  <c r="AI319" i="1"/>
  <c r="AJ564" i="1"/>
  <c r="AF735" i="1"/>
  <c r="AE767" i="1"/>
  <c r="AF460" i="1"/>
  <c r="AE999" i="1"/>
  <c r="AJ859" i="1"/>
  <c r="AE299" i="1"/>
  <c r="AG299" i="1"/>
  <c r="AI299" i="1"/>
  <c r="AD299" i="1"/>
  <c r="AJ299" i="1"/>
  <c r="AH468" i="1"/>
  <c r="AJ468" i="1"/>
  <c r="AC468" i="1"/>
  <c r="AF468" i="1"/>
  <c r="AH327" i="1"/>
  <c r="AD327" i="1"/>
  <c r="AH218" i="1"/>
  <c r="AI218" i="1"/>
  <c r="AC218" i="1"/>
  <c r="AE218" i="1"/>
  <c r="AH293" i="1"/>
  <c r="AG591" i="1"/>
  <c r="AE591" i="1"/>
  <c r="AC607" i="1"/>
  <c r="AH607" i="1"/>
  <c r="AJ607" i="1"/>
  <c r="AD623" i="1"/>
  <c r="AG623" i="1"/>
  <c r="AF623" i="1"/>
  <c r="AH639" i="1"/>
  <c r="AD639" i="1"/>
  <c r="AE48" i="1"/>
  <c r="AI838" i="1"/>
  <c r="AH838" i="1"/>
  <c r="AH965" i="1"/>
  <c r="AD587" i="1"/>
  <c r="AI587" i="1"/>
  <c r="AH587" i="1"/>
  <c r="AJ587" i="1"/>
  <c r="AC619" i="1"/>
  <c r="AE619" i="1"/>
  <c r="AG619" i="1"/>
  <c r="AF619" i="1"/>
  <c r="AG635" i="1"/>
  <c r="AF635" i="1"/>
  <c r="AD635" i="1"/>
  <c r="AI635" i="1"/>
  <c r="AG26" i="1"/>
  <c r="AJ26" i="1"/>
  <c r="AH26" i="1"/>
  <c r="AE26" i="1"/>
  <c r="AD26" i="1"/>
  <c r="AF1020" i="1"/>
  <c r="AC1020" i="1"/>
  <c r="AI1020" i="1"/>
  <c r="AJ1020" i="1"/>
  <c r="AC159" i="1"/>
  <c r="AC278" i="1"/>
  <c r="AG356" i="1"/>
  <c r="AG389" i="1"/>
  <c r="AJ616" i="1"/>
  <c r="AE738" i="1"/>
  <c r="AF738" i="1"/>
  <c r="AI738" i="1"/>
  <c r="AC738" i="1"/>
  <c r="AJ738" i="1"/>
  <c r="AF847" i="1"/>
  <c r="AE887" i="1"/>
  <c r="AI887" i="1"/>
  <c r="AC887" i="1"/>
  <c r="AJ887" i="1"/>
  <c r="AH911" i="1"/>
  <c r="AF44" i="1"/>
  <c r="AI44" i="1"/>
  <c r="AJ44" i="1"/>
  <c r="AH44" i="1"/>
  <c r="AG445" i="1"/>
  <c r="AE44" i="1"/>
  <c r="AC234" i="1"/>
  <c r="AC290" i="1"/>
  <c r="AC320" i="1"/>
  <c r="AJ385" i="1"/>
  <c r="AC348" i="1"/>
  <c r="AD692" i="1"/>
  <c r="AC990" i="1"/>
  <c r="AD109" i="1"/>
  <c r="AJ191" i="1"/>
  <c r="AG381" i="1"/>
  <c r="AC393" i="1"/>
  <c r="AG573" i="1"/>
  <c r="AD961" i="1"/>
  <c r="AJ961" i="1"/>
  <c r="AI961" i="1"/>
  <c r="AF961" i="1"/>
  <c r="AC961" i="1"/>
  <c r="AH961" i="1"/>
  <c r="AC977" i="1"/>
  <c r="AE977" i="1"/>
  <c r="AG977" i="1"/>
  <c r="AJ977" i="1"/>
  <c r="AD977" i="1"/>
  <c r="AH977" i="1"/>
  <c r="AD852" i="1"/>
  <c r="AG852" i="1"/>
  <c r="AH852" i="1"/>
  <c r="AF852" i="1"/>
  <c r="AC405" i="1"/>
  <c r="AE988" i="1"/>
  <c r="AJ413" i="1"/>
  <c r="AG44" i="1"/>
  <c r="AJ175" i="1"/>
  <c r="AG251" i="1"/>
  <c r="AF324" i="1"/>
  <c r="AG377" i="1"/>
  <c r="AG367" i="1"/>
  <c r="AI977" i="1"/>
  <c r="AG355" i="1"/>
  <c r="AI355" i="1"/>
  <c r="AD355" i="1"/>
  <c r="AJ355" i="1"/>
  <c r="AE355" i="1"/>
  <c r="AH355" i="1"/>
  <c r="AE984" i="1"/>
  <c r="AG1000" i="1"/>
  <c r="AJ1000" i="1"/>
  <c r="AI1000" i="1"/>
  <c r="AC1000" i="1"/>
  <c r="AF1000" i="1"/>
  <c r="AI800" i="1"/>
  <c r="AD800" i="1"/>
  <c r="AJ800" i="1"/>
  <c r="AE876" i="1"/>
  <c r="AC789" i="1"/>
  <c r="AF789" i="1"/>
  <c r="AJ789" i="1"/>
  <c r="AE829" i="1"/>
  <c r="AH829" i="1"/>
  <c r="AD112" i="1"/>
  <c r="AC793" i="1"/>
  <c r="AE948" i="1"/>
  <c r="AI540" i="1"/>
  <c r="AG829" i="1"/>
  <c r="AD829" i="1"/>
  <c r="AD838" i="1"/>
  <c r="AI793" i="1"/>
  <c r="AF752" i="1"/>
  <c r="AC752" i="1"/>
  <c r="AH752" i="1"/>
  <c r="AC651" i="1"/>
  <c r="AC287" i="1"/>
  <c r="AH287" i="1"/>
  <c r="AG287" i="1"/>
  <c r="AI868" i="1"/>
  <c r="AE868" i="1"/>
  <c r="AH931" i="1"/>
  <c r="AD931" i="1"/>
  <c r="AH792" i="1"/>
  <c r="AC792" i="1"/>
  <c r="AI62" i="1"/>
  <c r="AC62" i="1"/>
  <c r="AH92" i="1"/>
  <c r="AG92" i="1"/>
  <c r="AI104" i="1"/>
  <c r="AJ104" i="1"/>
  <c r="AF287" i="1"/>
  <c r="AE287" i="1"/>
  <c r="AI186" i="1"/>
  <c r="AG186" i="1"/>
  <c r="AE170" i="1"/>
  <c r="AC170" i="1"/>
  <c r="AF428" i="1"/>
  <c r="AJ420" i="1"/>
  <c r="AC420" i="1"/>
  <c r="AJ428" i="1"/>
  <c r="AC428" i="1"/>
  <c r="AJ436" i="1"/>
  <c r="AC436" i="1"/>
  <c r="AI327" i="1"/>
  <c r="AG327" i="1"/>
  <c r="AI472" i="1"/>
  <c r="AG472" i="1"/>
  <c r="AI476" i="1"/>
  <c r="AG476" i="1"/>
  <c r="AJ591" i="1"/>
  <c r="AH591" i="1"/>
  <c r="AI607" i="1"/>
  <c r="AD607" i="1"/>
  <c r="AE623" i="1"/>
  <c r="AC623" i="1"/>
  <c r="AF639" i="1"/>
  <c r="AG639" i="1"/>
  <c r="AG868" i="1"/>
  <c r="AI595" i="1"/>
  <c r="AD595" i="1"/>
  <c r="AF611" i="1"/>
  <c r="AG611" i="1"/>
  <c r="AJ627" i="1"/>
  <c r="AH627" i="1"/>
  <c r="AF765" i="1"/>
  <c r="AG773" i="1"/>
  <c r="AD773" i="1"/>
  <c r="AE789" i="1"/>
  <c r="AJ837" i="1"/>
  <c r="AF868" i="1"/>
  <c r="AD962" i="1"/>
  <c r="AI978" i="1"/>
  <c r="AJ954" i="1"/>
  <c r="AF962" i="1"/>
  <c r="AG978" i="1"/>
  <c r="AE572" i="1"/>
  <c r="AC572" i="1"/>
  <c r="AI765" i="1"/>
  <c r="AG931" i="1"/>
  <c r="AG765" i="1"/>
  <c r="AD765" i="1"/>
  <c r="AI792" i="1"/>
  <c r="AH953" i="1"/>
  <c r="AG953" i="1"/>
  <c r="AF973" i="1"/>
  <c r="AI973" i="1"/>
  <c r="AE838" i="1"/>
  <c r="AG838" i="1"/>
  <c r="AC39" i="1"/>
  <c r="AI39" i="1"/>
  <c r="AE39" i="1"/>
  <c r="AE1012" i="1"/>
  <c r="AD1012" i="1"/>
  <c r="AH1012" i="1"/>
  <c r="AJ953" i="1"/>
  <c r="AF92" i="1"/>
  <c r="AC92" i="1"/>
  <c r="AH104" i="1"/>
  <c r="AH420" i="1"/>
  <c r="AH428" i="1"/>
  <c r="AH436" i="1"/>
  <c r="AF327" i="1"/>
  <c r="AC327" i="1"/>
  <c r="AF472" i="1"/>
  <c r="AC472" i="1"/>
  <c r="AF476" i="1"/>
  <c r="AC476" i="1"/>
  <c r="AI591" i="1"/>
  <c r="AD591" i="1"/>
  <c r="AF607" i="1"/>
  <c r="AG607" i="1"/>
  <c r="AJ623" i="1"/>
  <c r="AH623" i="1"/>
  <c r="AE639" i="1"/>
  <c r="AC639" i="1"/>
  <c r="AI773" i="1"/>
  <c r="AI789" i="1"/>
  <c r="AC954" i="1"/>
  <c r="AC962" i="1"/>
  <c r="AC978" i="1"/>
  <c r="AF595" i="1"/>
  <c r="AG595" i="1"/>
  <c r="AE611" i="1"/>
  <c r="AC611" i="1"/>
  <c r="AI627" i="1"/>
  <c r="AD627" i="1"/>
  <c r="AJ773" i="1"/>
  <c r="AH789" i="1"/>
  <c r="AE837" i="1"/>
  <c r="AH868" i="1"/>
  <c r="AF954" i="1"/>
  <c r="AJ978" i="1"/>
  <c r="AI962" i="1"/>
  <c r="AG954" i="1"/>
  <c r="AJ572" i="1"/>
  <c r="AH572" i="1"/>
  <c r="AF792" i="1"/>
  <c r="AC868" i="1"/>
  <c r="AJ931" i="1"/>
  <c r="AC931" i="1"/>
  <c r="AE978" i="1"/>
  <c r="AJ765" i="1"/>
  <c r="AF773" i="1"/>
  <c r="AG792" i="1"/>
  <c r="AE792" i="1"/>
  <c r="AF837" i="1"/>
  <c r="AE953" i="1"/>
  <c r="AC953" i="1"/>
  <c r="AE973" i="1"/>
  <c r="AD973" i="1"/>
  <c r="AF838" i="1"/>
  <c r="AC838" i="1"/>
  <c r="AC204" i="1"/>
  <c r="AH204" i="1"/>
  <c r="AG204" i="1"/>
  <c r="AH738" i="1"/>
  <c r="AD738" i="1"/>
  <c r="AC820" i="1"/>
  <c r="AH820" i="1"/>
  <c r="AF820" i="1"/>
  <c r="AD901" i="1"/>
  <c r="AF901" i="1"/>
  <c r="AE1020" i="1"/>
  <c r="AD1020" i="1"/>
  <c r="AH1020" i="1"/>
  <c r="AH824" i="1"/>
  <c r="AC824" i="1"/>
  <c r="AD885" i="1"/>
  <c r="AF885" i="1"/>
  <c r="AC852" i="1"/>
  <c r="AI852" i="1"/>
  <c r="AI753" i="1"/>
  <c r="AC753" i="1"/>
  <c r="AF753" i="1"/>
  <c r="AC800" i="1"/>
  <c r="AH800" i="1"/>
  <c r="AD953" i="1"/>
  <c r="AH62" i="1"/>
  <c r="AE104" i="1"/>
  <c r="AE186" i="1"/>
  <c r="AC186" i="1"/>
  <c r="AH170" i="1"/>
  <c r="AF62" i="1"/>
  <c r="AJ92" i="1"/>
  <c r="AD104" i="1"/>
  <c r="AF186" i="1"/>
  <c r="AD287" i="1"/>
  <c r="AJ170" i="1"/>
  <c r="AD170" i="1"/>
  <c r="AF420" i="1"/>
  <c r="AF436" i="1"/>
  <c r="AI420" i="1"/>
  <c r="AI428" i="1"/>
  <c r="AI436" i="1"/>
  <c r="AD420" i="1"/>
  <c r="AD428" i="1"/>
  <c r="AD436" i="1"/>
  <c r="AJ327" i="1"/>
  <c r="AJ472" i="1"/>
  <c r="AJ476" i="1"/>
  <c r="AF591" i="1"/>
  <c r="AE607" i="1"/>
  <c r="AI623" i="1"/>
  <c r="AJ639" i="1"/>
  <c r="AH954" i="1"/>
  <c r="AH962" i="1"/>
  <c r="AH978" i="1"/>
  <c r="AE595" i="1"/>
  <c r="AJ611" i="1"/>
  <c r="AF627" i="1"/>
  <c r="AE773" i="1"/>
  <c r="AG789" i="1"/>
  <c r="AD789" i="1"/>
  <c r="AH837" i="1"/>
  <c r="AD868" i="1"/>
  <c r="AG962" i="1"/>
  <c r="AF978" i="1"/>
  <c r="AI572" i="1"/>
  <c r="AI931" i="1"/>
  <c r="AE954" i="1"/>
  <c r="AJ792" i="1"/>
  <c r="AF953" i="1"/>
  <c r="AH973" i="1"/>
  <c r="AJ838" i="1"/>
  <c r="AI71" i="1"/>
  <c r="AC71" i="1"/>
  <c r="AH71" i="1"/>
  <c r="AC73" i="1"/>
  <c r="AE73" i="1"/>
  <c r="AF887" i="1"/>
  <c r="AH887" i="1"/>
  <c r="AD887" i="1"/>
  <c r="AE1000" i="1"/>
  <c r="AD1000" i="1"/>
  <c r="AH1000" i="1"/>
  <c r="AD909" i="1"/>
  <c r="AF909" i="1"/>
  <c r="AC788" i="1"/>
  <c r="AH788" i="1"/>
  <c r="AF788" i="1"/>
  <c r="AH988" i="1"/>
  <c r="AF85" i="1"/>
  <c r="AJ85" i="1"/>
  <c r="AD85" i="1"/>
  <c r="AI85" i="1"/>
  <c r="AE85" i="1"/>
  <c r="AC85" i="1"/>
  <c r="AG85" i="1"/>
  <c r="AH85" i="1"/>
  <c r="AC125" i="1"/>
  <c r="AG125" i="1"/>
  <c r="AD125" i="1"/>
  <c r="AH125" i="1"/>
  <c r="AJ125" i="1"/>
  <c r="AE125" i="1"/>
  <c r="AI125" i="1"/>
  <c r="AF125" i="1"/>
  <c r="AF93" i="1"/>
  <c r="AJ93" i="1"/>
  <c r="AD93" i="1"/>
  <c r="AI93" i="1"/>
  <c r="AE93" i="1"/>
  <c r="AG93" i="1"/>
  <c r="AH93" i="1"/>
  <c r="AC93" i="1"/>
  <c r="AC121" i="1"/>
  <c r="AG121" i="1"/>
  <c r="AD121" i="1"/>
  <c r="AH121" i="1"/>
  <c r="AJ121" i="1"/>
  <c r="AE121" i="1"/>
  <c r="AI121" i="1"/>
  <c r="AF121" i="1"/>
  <c r="AF227" i="1"/>
  <c r="AJ227" i="1"/>
  <c r="AC227" i="1"/>
  <c r="AG227" i="1"/>
  <c r="AD227" i="1"/>
  <c r="AI227" i="1"/>
  <c r="AE227" i="1"/>
  <c r="AH227" i="1"/>
  <c r="AF274" i="1"/>
  <c r="AJ274" i="1"/>
  <c r="AC274" i="1"/>
  <c r="AH274" i="1"/>
  <c r="AD274" i="1"/>
  <c r="AI274" i="1"/>
  <c r="AG274" i="1"/>
  <c r="AE274" i="1"/>
  <c r="AF304" i="1"/>
  <c r="AJ304" i="1"/>
  <c r="AC304" i="1"/>
  <c r="AG304" i="1"/>
  <c r="AE304" i="1"/>
  <c r="AH304" i="1"/>
  <c r="AI304" i="1"/>
  <c r="AD304" i="1"/>
  <c r="AC133" i="1"/>
  <c r="AG133" i="1"/>
  <c r="AD133" i="1"/>
  <c r="AH133" i="1"/>
  <c r="AJ133" i="1"/>
  <c r="AE133" i="1"/>
  <c r="AF133" i="1"/>
  <c r="AI133" i="1"/>
  <c r="AF525" i="1"/>
  <c r="AJ525" i="1"/>
  <c r="AC525" i="1"/>
  <c r="AG525" i="1"/>
  <c r="AE525" i="1"/>
  <c r="AH525" i="1"/>
  <c r="AD525" i="1"/>
  <c r="AI525" i="1"/>
  <c r="AF581" i="1"/>
  <c r="AJ581" i="1"/>
  <c r="AC581" i="1"/>
  <c r="AG581" i="1"/>
  <c r="AD581" i="1"/>
  <c r="AE581" i="1"/>
  <c r="AH581" i="1"/>
  <c r="AI581" i="1"/>
  <c r="AF485" i="1"/>
  <c r="AJ485" i="1"/>
  <c r="AC485" i="1"/>
  <c r="AG485" i="1"/>
  <c r="AE485" i="1"/>
  <c r="AH485" i="1"/>
  <c r="AI485" i="1"/>
  <c r="AD485" i="1"/>
  <c r="AF529" i="1"/>
  <c r="AJ529" i="1"/>
  <c r="AC529" i="1"/>
  <c r="AG529" i="1"/>
  <c r="AE529" i="1"/>
  <c r="AH529" i="1"/>
  <c r="AD529" i="1"/>
  <c r="AI529" i="1"/>
  <c r="AC647" i="1"/>
  <c r="AG647" i="1"/>
  <c r="AH647" i="1"/>
  <c r="AE647" i="1"/>
  <c r="AJ647" i="1"/>
  <c r="AI647" i="1"/>
  <c r="AD647" i="1"/>
  <c r="AF647" i="1"/>
  <c r="AF660" i="1"/>
  <c r="AJ660" i="1"/>
  <c r="AG660" i="1"/>
  <c r="AD660" i="1"/>
  <c r="AI660" i="1"/>
  <c r="AE660" i="1"/>
  <c r="AH660" i="1"/>
  <c r="AC660" i="1"/>
  <c r="AF724" i="1"/>
  <c r="AJ724" i="1"/>
  <c r="AG724" i="1"/>
  <c r="AD724" i="1"/>
  <c r="AI724" i="1"/>
  <c r="AE724" i="1"/>
  <c r="AH724" i="1"/>
  <c r="AC724" i="1"/>
  <c r="AF696" i="1"/>
  <c r="AJ696" i="1"/>
  <c r="AG696" i="1"/>
  <c r="AD696" i="1"/>
  <c r="AI696" i="1"/>
  <c r="AE696" i="1"/>
  <c r="AC696" i="1"/>
  <c r="AH696" i="1"/>
  <c r="AF513" i="1"/>
  <c r="AJ513" i="1"/>
  <c r="AC513" i="1"/>
  <c r="AG513" i="1"/>
  <c r="AE513" i="1"/>
  <c r="AH513" i="1"/>
  <c r="AD513" i="1"/>
  <c r="AI513" i="1"/>
  <c r="AF716" i="1"/>
  <c r="AJ716" i="1"/>
  <c r="AG716" i="1"/>
  <c r="AD716" i="1"/>
  <c r="AI716" i="1"/>
  <c r="AE716" i="1"/>
  <c r="AC716" i="1"/>
  <c r="AH716" i="1"/>
  <c r="AD976" i="1"/>
  <c r="AH976" i="1"/>
  <c r="AE976" i="1"/>
  <c r="AJ976" i="1"/>
  <c r="AF976" i="1"/>
  <c r="AC976" i="1"/>
  <c r="AI976" i="1"/>
  <c r="AG976" i="1"/>
  <c r="AF1019" i="1"/>
  <c r="AJ1019" i="1"/>
  <c r="AC1019" i="1"/>
  <c r="AG1019" i="1"/>
  <c r="AD1019" i="1"/>
  <c r="AH1019" i="1"/>
  <c r="AE1019" i="1"/>
  <c r="AI1019" i="1"/>
  <c r="AC28" i="1"/>
  <c r="AG28" i="1"/>
  <c r="AH28" i="1"/>
  <c r="AD28" i="1"/>
  <c r="AI28" i="1"/>
  <c r="AE28" i="1"/>
  <c r="AJ28" i="1"/>
  <c r="AF28" i="1"/>
  <c r="AF122" i="1"/>
  <c r="AJ122" i="1"/>
  <c r="AC122" i="1"/>
  <c r="AG122" i="1"/>
  <c r="AI122" i="1"/>
  <c r="AD122" i="1"/>
  <c r="AH122" i="1"/>
  <c r="AE122" i="1"/>
  <c r="AC42" i="1"/>
  <c r="AG42" i="1"/>
  <c r="AE42" i="1"/>
  <c r="AI42" i="1"/>
  <c r="AJ42" i="1"/>
  <c r="AD42" i="1"/>
  <c r="AF42" i="1"/>
  <c r="AH42" i="1"/>
  <c r="AC129" i="1"/>
  <c r="AG129" i="1"/>
  <c r="AD129" i="1"/>
  <c r="AH129" i="1"/>
  <c r="AJ129" i="1"/>
  <c r="AE129" i="1"/>
  <c r="AI129" i="1"/>
  <c r="AF129" i="1"/>
  <c r="AF155" i="1"/>
  <c r="AJ155" i="1"/>
  <c r="AC155" i="1"/>
  <c r="AG155" i="1"/>
  <c r="AD155" i="1"/>
  <c r="AH155" i="1"/>
  <c r="AE155" i="1"/>
  <c r="AI155" i="1"/>
  <c r="AF215" i="1"/>
  <c r="AJ215" i="1"/>
  <c r="AC215" i="1"/>
  <c r="AG215" i="1"/>
  <c r="AH215" i="1"/>
  <c r="AD215" i="1"/>
  <c r="AE215" i="1"/>
  <c r="AI215" i="1"/>
  <c r="AF207" i="1"/>
  <c r="AJ207" i="1"/>
  <c r="AC207" i="1"/>
  <c r="AG207" i="1"/>
  <c r="AH207" i="1"/>
  <c r="AI207" i="1"/>
  <c r="AD207" i="1"/>
  <c r="AE207" i="1"/>
  <c r="AF219" i="1"/>
  <c r="AJ219" i="1"/>
  <c r="AC219" i="1"/>
  <c r="AG219" i="1"/>
  <c r="AD219" i="1"/>
  <c r="AH219" i="1"/>
  <c r="AI219" i="1"/>
  <c r="AE219" i="1"/>
  <c r="AF266" i="1"/>
  <c r="AJ266" i="1"/>
  <c r="AC266" i="1"/>
  <c r="AH266" i="1"/>
  <c r="AD266" i="1"/>
  <c r="AI266" i="1"/>
  <c r="AE266" i="1"/>
  <c r="AG266" i="1"/>
  <c r="AF195" i="1"/>
  <c r="AJ195" i="1"/>
  <c r="AC195" i="1"/>
  <c r="AG195" i="1"/>
  <c r="AD195" i="1"/>
  <c r="AH195" i="1"/>
  <c r="AI195" i="1"/>
  <c r="AE195" i="1"/>
  <c r="AC667" i="1"/>
  <c r="AG667" i="1"/>
  <c r="AH667" i="1"/>
  <c r="AE667" i="1"/>
  <c r="AJ667" i="1"/>
  <c r="AD667" i="1"/>
  <c r="AI667" i="1"/>
  <c r="AF667" i="1"/>
  <c r="AC699" i="1"/>
  <c r="AG699" i="1"/>
  <c r="AH699" i="1"/>
  <c r="AE699" i="1"/>
  <c r="AJ699" i="1"/>
  <c r="AD699" i="1"/>
  <c r="AI699" i="1"/>
  <c r="AF699" i="1"/>
  <c r="AC731" i="1"/>
  <c r="AG731" i="1"/>
  <c r="AH731" i="1"/>
  <c r="AE731" i="1"/>
  <c r="AJ731" i="1"/>
  <c r="AD731" i="1"/>
  <c r="AI731" i="1"/>
  <c r="AF731" i="1"/>
  <c r="AC655" i="1"/>
  <c r="AG655" i="1"/>
  <c r="AH655" i="1"/>
  <c r="AE655" i="1"/>
  <c r="AJ655" i="1"/>
  <c r="AD655" i="1"/>
  <c r="AI655" i="1"/>
  <c r="AF655" i="1"/>
  <c r="AC687" i="1"/>
  <c r="AG687" i="1"/>
  <c r="AH687" i="1"/>
  <c r="AE687" i="1"/>
  <c r="AJ687" i="1"/>
  <c r="AD687" i="1"/>
  <c r="AI687" i="1"/>
  <c r="AF687" i="1"/>
  <c r="AE959" i="1"/>
  <c r="AI959" i="1"/>
  <c r="AD959" i="1"/>
  <c r="AJ959" i="1"/>
  <c r="AF959" i="1"/>
  <c r="AC959" i="1"/>
  <c r="AH959" i="1"/>
  <c r="AG959" i="1"/>
  <c r="AE967" i="1"/>
  <c r="AI967" i="1"/>
  <c r="AD967" i="1"/>
  <c r="AJ967" i="1"/>
  <c r="AH967" i="1"/>
  <c r="AF967" i="1"/>
  <c r="AC967" i="1"/>
  <c r="AG967" i="1"/>
  <c r="AE975" i="1"/>
  <c r="AI975" i="1"/>
  <c r="AD975" i="1"/>
  <c r="AJ975" i="1"/>
  <c r="AF975" i="1"/>
  <c r="AH975" i="1"/>
  <c r="AC975" i="1"/>
  <c r="AG975" i="1"/>
  <c r="AC986" i="1"/>
  <c r="AG986" i="1"/>
  <c r="AD986" i="1"/>
  <c r="AH986" i="1"/>
  <c r="AF986" i="1"/>
  <c r="AJ986" i="1"/>
  <c r="AE986" i="1"/>
  <c r="AI986" i="1"/>
  <c r="AD45" i="1"/>
  <c r="AH45" i="1"/>
  <c r="AF45" i="1"/>
  <c r="AJ45" i="1"/>
  <c r="AE45" i="1"/>
  <c r="AI45" i="1"/>
  <c r="AG45" i="1"/>
  <c r="AC45" i="1"/>
  <c r="AF81" i="1"/>
  <c r="AJ81" i="1"/>
  <c r="AD81" i="1"/>
  <c r="AI81" i="1"/>
  <c r="AE81" i="1"/>
  <c r="AH81" i="1"/>
  <c r="AC81" i="1"/>
  <c r="AG81" i="1"/>
  <c r="AF352" i="1"/>
  <c r="AJ352" i="1"/>
  <c r="AC352" i="1"/>
  <c r="AG352" i="1"/>
  <c r="AE352" i="1"/>
  <c r="AH352" i="1"/>
  <c r="AI352" i="1"/>
  <c r="AD352" i="1"/>
  <c r="AF401" i="1"/>
  <c r="AJ401" i="1"/>
  <c r="AC401" i="1"/>
  <c r="AG401" i="1"/>
  <c r="AE401" i="1"/>
  <c r="AH401" i="1"/>
  <c r="AI401" i="1"/>
  <c r="AD401" i="1"/>
  <c r="AF409" i="1"/>
  <c r="AJ409" i="1"/>
  <c r="AC409" i="1"/>
  <c r="AG409" i="1"/>
  <c r="AE409" i="1"/>
  <c r="AH409" i="1"/>
  <c r="AI409" i="1"/>
  <c r="AD409" i="1"/>
  <c r="AF421" i="1"/>
  <c r="AJ421" i="1"/>
  <c r="AC421" i="1"/>
  <c r="AG421" i="1"/>
  <c r="AE421" i="1"/>
  <c r="AH421" i="1"/>
  <c r="AI421" i="1"/>
  <c r="AD421" i="1"/>
  <c r="AF429" i="1"/>
  <c r="AJ429" i="1"/>
  <c r="AC429" i="1"/>
  <c r="AG429" i="1"/>
  <c r="AE429" i="1"/>
  <c r="AH429" i="1"/>
  <c r="AI429" i="1"/>
  <c r="AD429" i="1"/>
  <c r="AF437" i="1"/>
  <c r="AJ437" i="1"/>
  <c r="AC437" i="1"/>
  <c r="AG437" i="1"/>
  <c r="AE437" i="1"/>
  <c r="AH437" i="1"/>
  <c r="AI437" i="1"/>
  <c r="AD437" i="1"/>
  <c r="AF569" i="1"/>
  <c r="AJ569" i="1"/>
  <c r="AC569" i="1"/>
  <c r="AG569" i="1"/>
  <c r="AD569" i="1"/>
  <c r="AE569" i="1"/>
  <c r="AH569" i="1"/>
  <c r="AI569" i="1"/>
  <c r="AF473" i="1"/>
  <c r="AJ473" i="1"/>
  <c r="AC473" i="1"/>
  <c r="AG473" i="1"/>
  <c r="AE473" i="1"/>
  <c r="AH473" i="1"/>
  <c r="AD473" i="1"/>
  <c r="AI473" i="1"/>
  <c r="AD586" i="1"/>
  <c r="AH586" i="1"/>
  <c r="AE586" i="1"/>
  <c r="AI586" i="1"/>
  <c r="AC586" i="1"/>
  <c r="AF586" i="1"/>
  <c r="AG586" i="1"/>
  <c r="AJ586" i="1"/>
  <c r="AF672" i="1"/>
  <c r="AJ672" i="1"/>
  <c r="AG672" i="1"/>
  <c r="AD672" i="1"/>
  <c r="AI672" i="1"/>
  <c r="AE672" i="1"/>
  <c r="AC672" i="1"/>
  <c r="AH672" i="1"/>
  <c r="AF704" i="1"/>
  <c r="AJ704" i="1"/>
  <c r="AG704" i="1"/>
  <c r="AD704" i="1"/>
  <c r="AI704" i="1"/>
  <c r="AE704" i="1"/>
  <c r="AC704" i="1"/>
  <c r="AH704" i="1"/>
  <c r="AC643" i="1"/>
  <c r="AG643" i="1"/>
  <c r="AH643" i="1"/>
  <c r="AE643" i="1"/>
  <c r="AJ643" i="1"/>
  <c r="AI643" i="1"/>
  <c r="AD643" i="1"/>
  <c r="AF643" i="1"/>
  <c r="AE740" i="1"/>
  <c r="AI740" i="1"/>
  <c r="AC740" i="1"/>
  <c r="AG740" i="1"/>
  <c r="AH740" i="1"/>
  <c r="AD740" i="1"/>
  <c r="AF740" i="1"/>
  <c r="AJ740" i="1"/>
  <c r="AC22" i="1"/>
  <c r="AG22" i="1"/>
  <c r="AE22" i="1"/>
  <c r="AI22" i="1"/>
  <c r="AH22" i="1"/>
  <c r="AJ22" i="1"/>
  <c r="AD22" i="1"/>
  <c r="AF22" i="1"/>
  <c r="AF55" i="1"/>
  <c r="AJ55" i="1"/>
  <c r="AE55" i="1"/>
  <c r="AD55" i="1"/>
  <c r="AG55" i="1"/>
  <c r="AH55" i="1"/>
  <c r="AI55" i="1"/>
  <c r="AC55" i="1"/>
  <c r="AF247" i="1"/>
  <c r="AJ247" i="1"/>
  <c r="AC247" i="1"/>
  <c r="AG247" i="1"/>
  <c r="AI247" i="1"/>
  <c r="AD247" i="1"/>
  <c r="AE247" i="1"/>
  <c r="AH247" i="1"/>
  <c r="AC145" i="1"/>
  <c r="AG145" i="1"/>
  <c r="AD145" i="1"/>
  <c r="AH145" i="1"/>
  <c r="AJ145" i="1"/>
  <c r="AE145" i="1"/>
  <c r="AI145" i="1"/>
  <c r="AF145" i="1"/>
  <c r="AF171" i="1"/>
  <c r="AJ171" i="1"/>
  <c r="AC171" i="1"/>
  <c r="AG171" i="1"/>
  <c r="AD171" i="1"/>
  <c r="AH171" i="1"/>
  <c r="AE171" i="1"/>
  <c r="AI171" i="1"/>
  <c r="AF258" i="1"/>
  <c r="AJ258" i="1"/>
  <c r="AC258" i="1"/>
  <c r="AH258" i="1"/>
  <c r="AD258" i="1"/>
  <c r="AI258" i="1"/>
  <c r="AE258" i="1"/>
  <c r="AG258" i="1"/>
  <c r="AF368" i="1"/>
  <c r="AJ368" i="1"/>
  <c r="AC368" i="1"/>
  <c r="AG368" i="1"/>
  <c r="AD368" i="1"/>
  <c r="AE368" i="1"/>
  <c r="AH368" i="1"/>
  <c r="AI368" i="1"/>
  <c r="AF308" i="1"/>
  <c r="AJ308" i="1"/>
  <c r="AC308" i="1"/>
  <c r="AG308" i="1"/>
  <c r="AE308" i="1"/>
  <c r="AH308" i="1"/>
  <c r="AD308" i="1"/>
  <c r="AI308" i="1"/>
  <c r="AF557" i="1"/>
  <c r="AJ557" i="1"/>
  <c r="AC557" i="1"/>
  <c r="AG557" i="1"/>
  <c r="AH557" i="1"/>
  <c r="AI557" i="1"/>
  <c r="AD557" i="1"/>
  <c r="AE557" i="1"/>
  <c r="AC226" i="1"/>
  <c r="AG226" i="1"/>
  <c r="AD226" i="1"/>
  <c r="AH226" i="1"/>
  <c r="AE226" i="1"/>
  <c r="AF226" i="1"/>
  <c r="AJ226" i="1"/>
  <c r="AI226" i="1"/>
  <c r="AF336" i="1"/>
  <c r="AJ336" i="1"/>
  <c r="AC336" i="1"/>
  <c r="AG336" i="1"/>
  <c r="AE336" i="1"/>
  <c r="AH336" i="1"/>
  <c r="AI336" i="1"/>
  <c r="AD336" i="1"/>
  <c r="AF373" i="1"/>
  <c r="AJ373" i="1"/>
  <c r="AC373" i="1"/>
  <c r="AG373" i="1"/>
  <c r="AE373" i="1"/>
  <c r="AH373" i="1"/>
  <c r="AI373" i="1"/>
  <c r="AD373" i="1"/>
  <c r="AC141" i="1"/>
  <c r="AG141" i="1"/>
  <c r="AD141" i="1"/>
  <c r="AH141" i="1"/>
  <c r="AJ141" i="1"/>
  <c r="AE141" i="1"/>
  <c r="AF141" i="1"/>
  <c r="AI141" i="1"/>
  <c r="AF477" i="1"/>
  <c r="AJ477" i="1"/>
  <c r="AC477" i="1"/>
  <c r="AG477" i="1"/>
  <c r="AE477" i="1"/>
  <c r="AH477" i="1"/>
  <c r="AD477" i="1"/>
  <c r="AI477" i="1"/>
  <c r="AF509" i="1"/>
  <c r="AJ509" i="1"/>
  <c r="AC509" i="1"/>
  <c r="AG509" i="1"/>
  <c r="AE509" i="1"/>
  <c r="AH509" i="1"/>
  <c r="AD509" i="1"/>
  <c r="AI509" i="1"/>
  <c r="AF541" i="1"/>
  <c r="AJ541" i="1"/>
  <c r="AC541" i="1"/>
  <c r="AG541" i="1"/>
  <c r="AE541" i="1"/>
  <c r="AH541" i="1"/>
  <c r="AD541" i="1"/>
  <c r="AI541" i="1"/>
  <c r="AF489" i="1"/>
  <c r="AJ489" i="1"/>
  <c r="AC489" i="1"/>
  <c r="AG489" i="1"/>
  <c r="AE489" i="1"/>
  <c r="AH489" i="1"/>
  <c r="AD489" i="1"/>
  <c r="AI489" i="1"/>
  <c r="AF316" i="1"/>
  <c r="AJ316" i="1"/>
  <c r="AC316" i="1"/>
  <c r="AG316" i="1"/>
  <c r="AE316" i="1"/>
  <c r="AH316" i="1"/>
  <c r="AD316" i="1"/>
  <c r="AI316" i="1"/>
  <c r="AF469" i="1"/>
  <c r="AJ469" i="1"/>
  <c r="AC469" i="1"/>
  <c r="AG469" i="1"/>
  <c r="AE469" i="1"/>
  <c r="AH469" i="1"/>
  <c r="AI469" i="1"/>
  <c r="AD469" i="1"/>
  <c r="AF501" i="1"/>
  <c r="AJ501" i="1"/>
  <c r="AC501" i="1"/>
  <c r="AG501" i="1"/>
  <c r="AE501" i="1"/>
  <c r="AH501" i="1"/>
  <c r="AI501" i="1"/>
  <c r="AD501" i="1"/>
  <c r="AF533" i="1"/>
  <c r="AJ533" i="1"/>
  <c r="AC533" i="1"/>
  <c r="AG533" i="1"/>
  <c r="AE533" i="1"/>
  <c r="AH533" i="1"/>
  <c r="AI533" i="1"/>
  <c r="AD533" i="1"/>
  <c r="AC584" i="1"/>
  <c r="AG584" i="1"/>
  <c r="AD584" i="1"/>
  <c r="AH584" i="1"/>
  <c r="AE584" i="1"/>
  <c r="AF584" i="1"/>
  <c r="AI584" i="1"/>
  <c r="AJ584" i="1"/>
  <c r="AF608" i="1"/>
  <c r="AJ608" i="1"/>
  <c r="AC608" i="1"/>
  <c r="AG608" i="1"/>
  <c r="AD608" i="1"/>
  <c r="AE608" i="1"/>
  <c r="AH608" i="1"/>
  <c r="AI608" i="1"/>
  <c r="AF640" i="1"/>
  <c r="AJ640" i="1"/>
  <c r="AC640" i="1"/>
  <c r="AG640" i="1"/>
  <c r="AD640" i="1"/>
  <c r="AE640" i="1"/>
  <c r="AH640" i="1"/>
  <c r="AI640" i="1"/>
  <c r="AC675" i="1"/>
  <c r="AG675" i="1"/>
  <c r="AH675" i="1"/>
  <c r="AE675" i="1"/>
  <c r="AJ675" i="1"/>
  <c r="AD675" i="1"/>
  <c r="AI675" i="1"/>
  <c r="AF675" i="1"/>
  <c r="AC707" i="1"/>
  <c r="AG707" i="1"/>
  <c r="AH707" i="1"/>
  <c r="AE707" i="1"/>
  <c r="AJ707" i="1"/>
  <c r="AD707" i="1"/>
  <c r="AI707" i="1"/>
  <c r="AF707" i="1"/>
  <c r="AC230" i="1"/>
  <c r="AG230" i="1"/>
  <c r="AD230" i="1"/>
  <c r="AH230" i="1"/>
  <c r="AJ230" i="1"/>
  <c r="AF230" i="1"/>
  <c r="AI230" i="1"/>
  <c r="AE230" i="1"/>
  <c r="AF596" i="1"/>
  <c r="AJ596" i="1"/>
  <c r="AC596" i="1"/>
  <c r="AG596" i="1"/>
  <c r="AD596" i="1"/>
  <c r="AE596" i="1"/>
  <c r="AH596" i="1"/>
  <c r="AI596" i="1"/>
  <c r="AC711" i="1"/>
  <c r="AG711" i="1"/>
  <c r="AH711" i="1"/>
  <c r="AE711" i="1"/>
  <c r="AJ711" i="1"/>
  <c r="AD711" i="1"/>
  <c r="AI711" i="1"/>
  <c r="AF711" i="1"/>
  <c r="AC552" i="1"/>
  <c r="AG552" i="1"/>
  <c r="AD552" i="1"/>
  <c r="AH552" i="1"/>
  <c r="AJ552" i="1"/>
  <c r="AE552" i="1"/>
  <c r="AF552" i="1"/>
  <c r="AI552" i="1"/>
  <c r="AC568" i="1"/>
  <c r="AG568" i="1"/>
  <c r="AD568" i="1"/>
  <c r="AH568" i="1"/>
  <c r="AE568" i="1"/>
  <c r="AF568" i="1"/>
  <c r="AI568" i="1"/>
  <c r="AJ568" i="1"/>
  <c r="AF680" i="1"/>
  <c r="AJ680" i="1"/>
  <c r="AG680" i="1"/>
  <c r="AD680" i="1"/>
  <c r="AI680" i="1"/>
  <c r="AE680" i="1"/>
  <c r="AC680" i="1"/>
  <c r="AH680" i="1"/>
  <c r="AF712" i="1"/>
  <c r="AJ712" i="1"/>
  <c r="AG712" i="1"/>
  <c r="AD712" i="1"/>
  <c r="AI712" i="1"/>
  <c r="AE712" i="1"/>
  <c r="AC712" i="1"/>
  <c r="AH712" i="1"/>
  <c r="AF33" i="1"/>
  <c r="AJ33" i="1"/>
  <c r="AC33" i="1"/>
  <c r="AH33" i="1"/>
  <c r="AE33" i="1"/>
  <c r="AI33" i="1"/>
  <c r="AD33" i="1"/>
  <c r="AG33" i="1"/>
  <c r="AF449" i="1"/>
  <c r="AJ449" i="1"/>
  <c r="AC449" i="1"/>
  <c r="AG449" i="1"/>
  <c r="AE449" i="1"/>
  <c r="AH449" i="1"/>
  <c r="AD449" i="1"/>
  <c r="AI449" i="1"/>
  <c r="AF588" i="1"/>
  <c r="AJ588" i="1"/>
  <c r="AC588" i="1"/>
  <c r="AG588" i="1"/>
  <c r="AD588" i="1"/>
  <c r="AE588" i="1"/>
  <c r="AH588" i="1"/>
  <c r="AI588" i="1"/>
  <c r="AF620" i="1"/>
  <c r="AJ620" i="1"/>
  <c r="AC620" i="1"/>
  <c r="AG620" i="1"/>
  <c r="AD620" i="1"/>
  <c r="AE620" i="1"/>
  <c r="AH620" i="1"/>
  <c r="AI620" i="1"/>
  <c r="AF668" i="1"/>
  <c r="AJ668" i="1"/>
  <c r="AG668" i="1"/>
  <c r="AD668" i="1"/>
  <c r="AI668" i="1"/>
  <c r="AE668" i="1"/>
  <c r="AC668" i="1"/>
  <c r="AH668" i="1"/>
  <c r="AF700" i="1"/>
  <c r="AJ700" i="1"/>
  <c r="AG700" i="1"/>
  <c r="AD700" i="1"/>
  <c r="AI700" i="1"/>
  <c r="AE700" i="1"/>
  <c r="AC700" i="1"/>
  <c r="AH700" i="1"/>
  <c r="AD956" i="1"/>
  <c r="AH956" i="1"/>
  <c r="AE956" i="1"/>
  <c r="AJ956" i="1"/>
  <c r="AC956" i="1"/>
  <c r="AI956" i="1"/>
  <c r="AF956" i="1"/>
  <c r="AG956" i="1"/>
  <c r="AD964" i="1"/>
  <c r="AH964" i="1"/>
  <c r="AE964" i="1"/>
  <c r="AJ964" i="1"/>
  <c r="AF964" i="1"/>
  <c r="AC964" i="1"/>
  <c r="AI964" i="1"/>
  <c r="AG964" i="1"/>
  <c r="AF1003" i="1"/>
  <c r="AJ1003" i="1"/>
  <c r="AC1003" i="1"/>
  <c r="AG1003" i="1"/>
  <c r="AD1003" i="1"/>
  <c r="AH1003" i="1"/>
  <c r="AE1003" i="1"/>
  <c r="AI1003" i="1"/>
  <c r="AF1007" i="1"/>
  <c r="AJ1007" i="1"/>
  <c r="AC1007" i="1"/>
  <c r="AG1007" i="1"/>
  <c r="AD1007" i="1"/>
  <c r="AH1007" i="1"/>
  <c r="AI1007" i="1"/>
  <c r="AE1007" i="1"/>
  <c r="AD53" i="1"/>
  <c r="AH53" i="1"/>
  <c r="AG53" i="1"/>
  <c r="AE53" i="1"/>
  <c r="AF53" i="1"/>
  <c r="AC53" i="1"/>
  <c r="AI53" i="1"/>
  <c r="AJ53" i="1"/>
  <c r="AF97" i="1"/>
  <c r="AJ97" i="1"/>
  <c r="AD97" i="1"/>
  <c r="AI97" i="1"/>
  <c r="AE97" i="1"/>
  <c r="AC97" i="1"/>
  <c r="AH97" i="1"/>
  <c r="AG97" i="1"/>
  <c r="AF126" i="1"/>
  <c r="AJ126" i="1"/>
  <c r="AC126" i="1"/>
  <c r="AG126" i="1"/>
  <c r="AI126" i="1"/>
  <c r="AD126" i="1"/>
  <c r="AH126" i="1"/>
  <c r="AE126" i="1"/>
  <c r="AF105" i="1"/>
  <c r="AJ105" i="1"/>
  <c r="AD105" i="1"/>
  <c r="AI105" i="1"/>
  <c r="AE105" i="1"/>
  <c r="AC105" i="1"/>
  <c r="AG105" i="1"/>
  <c r="AH105" i="1"/>
  <c r="AF203" i="1"/>
  <c r="AJ203" i="1"/>
  <c r="AC203" i="1"/>
  <c r="AG203" i="1"/>
  <c r="AD203" i="1"/>
  <c r="AE203" i="1"/>
  <c r="AH203" i="1"/>
  <c r="AI203" i="1"/>
  <c r="AF223" i="1"/>
  <c r="AJ223" i="1"/>
  <c r="AC223" i="1"/>
  <c r="AG223" i="1"/>
  <c r="AH223" i="1"/>
  <c r="AD223" i="1"/>
  <c r="AE223" i="1"/>
  <c r="AI223" i="1"/>
  <c r="AF199" i="1"/>
  <c r="AJ199" i="1"/>
  <c r="AC199" i="1"/>
  <c r="AG199" i="1"/>
  <c r="AH199" i="1"/>
  <c r="AD199" i="1"/>
  <c r="AE199" i="1"/>
  <c r="AI199" i="1"/>
  <c r="AF163" i="1"/>
  <c r="AJ163" i="1"/>
  <c r="AC163" i="1"/>
  <c r="AG163" i="1"/>
  <c r="AD163" i="1"/>
  <c r="AH163" i="1"/>
  <c r="AI163" i="1"/>
  <c r="AE163" i="1"/>
  <c r="AC246" i="1"/>
  <c r="AG246" i="1"/>
  <c r="AD246" i="1"/>
  <c r="AH246" i="1"/>
  <c r="AJ246" i="1"/>
  <c r="AF246" i="1"/>
  <c r="AI246" i="1"/>
  <c r="AE246" i="1"/>
  <c r="AF101" i="1"/>
  <c r="AJ101" i="1"/>
  <c r="AD101" i="1"/>
  <c r="AI101" i="1"/>
  <c r="AE101" i="1"/>
  <c r="AG101" i="1"/>
  <c r="AH101" i="1"/>
  <c r="AC101" i="1"/>
  <c r="AF183" i="1"/>
  <c r="AJ183" i="1"/>
  <c r="AC183" i="1"/>
  <c r="AG183" i="1"/>
  <c r="AH183" i="1"/>
  <c r="AD183" i="1"/>
  <c r="AE183" i="1"/>
  <c r="AI183" i="1"/>
  <c r="AC149" i="1"/>
  <c r="AG149" i="1"/>
  <c r="AD149" i="1"/>
  <c r="AH149" i="1"/>
  <c r="AJ149" i="1"/>
  <c r="AE149" i="1"/>
  <c r="AF149" i="1"/>
  <c r="AI149" i="1"/>
  <c r="AF461" i="1"/>
  <c r="AJ461" i="1"/>
  <c r="AC461" i="1"/>
  <c r="AG461" i="1"/>
  <c r="AE461" i="1"/>
  <c r="AH461" i="1"/>
  <c r="AD461" i="1"/>
  <c r="AI461" i="1"/>
  <c r="AF493" i="1"/>
  <c r="AJ493" i="1"/>
  <c r="AC493" i="1"/>
  <c r="AG493" i="1"/>
  <c r="AE493" i="1"/>
  <c r="AH493" i="1"/>
  <c r="AD493" i="1"/>
  <c r="AI493" i="1"/>
  <c r="AF457" i="1"/>
  <c r="AJ457" i="1"/>
  <c r="AC457" i="1"/>
  <c r="AG457" i="1"/>
  <c r="AE457" i="1"/>
  <c r="AH457" i="1"/>
  <c r="AD457" i="1"/>
  <c r="AI457" i="1"/>
  <c r="AF521" i="1"/>
  <c r="AJ521" i="1"/>
  <c r="AC521" i="1"/>
  <c r="AG521" i="1"/>
  <c r="AE521" i="1"/>
  <c r="AH521" i="1"/>
  <c r="AD521" i="1"/>
  <c r="AI521" i="1"/>
  <c r="AC273" i="1"/>
  <c r="AG273" i="1"/>
  <c r="AD273" i="1"/>
  <c r="AI273" i="1"/>
  <c r="AE273" i="1"/>
  <c r="AJ273" i="1"/>
  <c r="AF273" i="1"/>
  <c r="AH273" i="1"/>
  <c r="AF453" i="1"/>
  <c r="AJ453" i="1"/>
  <c r="AC453" i="1"/>
  <c r="AG453" i="1"/>
  <c r="AE453" i="1"/>
  <c r="AH453" i="1"/>
  <c r="AI453" i="1"/>
  <c r="AD453" i="1"/>
  <c r="AF517" i="1"/>
  <c r="AJ517" i="1"/>
  <c r="AC517" i="1"/>
  <c r="AG517" i="1"/>
  <c r="AE517" i="1"/>
  <c r="AH517" i="1"/>
  <c r="AI517" i="1"/>
  <c r="AD517" i="1"/>
  <c r="AF549" i="1"/>
  <c r="AJ549" i="1"/>
  <c r="AC549" i="1"/>
  <c r="AG549" i="1"/>
  <c r="AE549" i="1"/>
  <c r="AH549" i="1"/>
  <c r="AI549" i="1"/>
  <c r="AD549" i="1"/>
  <c r="AF577" i="1"/>
  <c r="AJ577" i="1"/>
  <c r="AC577" i="1"/>
  <c r="AG577" i="1"/>
  <c r="AD577" i="1"/>
  <c r="AE577" i="1"/>
  <c r="AI577" i="1"/>
  <c r="AH577" i="1"/>
  <c r="AF497" i="1"/>
  <c r="AJ497" i="1"/>
  <c r="AC497" i="1"/>
  <c r="AG497" i="1"/>
  <c r="AE497" i="1"/>
  <c r="AH497" i="1"/>
  <c r="AD497" i="1"/>
  <c r="AI497" i="1"/>
  <c r="AF624" i="1"/>
  <c r="AJ624" i="1"/>
  <c r="AC624" i="1"/>
  <c r="AG624" i="1"/>
  <c r="AD624" i="1"/>
  <c r="AE624" i="1"/>
  <c r="AH624" i="1"/>
  <c r="AI624" i="1"/>
  <c r="AC659" i="1"/>
  <c r="AG659" i="1"/>
  <c r="AH659" i="1"/>
  <c r="AE659" i="1"/>
  <c r="AJ659" i="1"/>
  <c r="AD659" i="1"/>
  <c r="AI659" i="1"/>
  <c r="AF659" i="1"/>
  <c r="AC691" i="1"/>
  <c r="AG691" i="1"/>
  <c r="AH691" i="1"/>
  <c r="AE691" i="1"/>
  <c r="AJ691" i="1"/>
  <c r="AD691" i="1"/>
  <c r="AI691" i="1"/>
  <c r="AF691" i="1"/>
  <c r="AC723" i="1"/>
  <c r="AG723" i="1"/>
  <c r="AH723" i="1"/>
  <c r="AE723" i="1"/>
  <c r="AJ723" i="1"/>
  <c r="AD723" i="1"/>
  <c r="AI723" i="1"/>
  <c r="AF723" i="1"/>
  <c r="AC679" i="1"/>
  <c r="AG679" i="1"/>
  <c r="AH679" i="1"/>
  <c r="AE679" i="1"/>
  <c r="AJ679" i="1"/>
  <c r="AD679" i="1"/>
  <c r="AI679" i="1"/>
  <c r="AF679" i="1"/>
  <c r="AE732" i="1"/>
  <c r="AI732" i="1"/>
  <c r="AC732" i="1"/>
  <c r="AG732" i="1"/>
  <c r="AH732" i="1"/>
  <c r="AD732" i="1"/>
  <c r="AF732" i="1"/>
  <c r="AJ732" i="1"/>
  <c r="AF664" i="1"/>
  <c r="AJ664" i="1"/>
  <c r="AG664" i="1"/>
  <c r="AD664" i="1"/>
  <c r="AI664" i="1"/>
  <c r="AE664" i="1"/>
  <c r="AC664" i="1"/>
  <c r="AH664" i="1"/>
  <c r="AF728" i="1"/>
  <c r="AJ728" i="1"/>
  <c r="AG728" i="1"/>
  <c r="AD728" i="1"/>
  <c r="AI728" i="1"/>
  <c r="AE728" i="1"/>
  <c r="AC728" i="1"/>
  <c r="AH728" i="1"/>
  <c r="AF604" i="1"/>
  <c r="AJ604" i="1"/>
  <c r="AC604" i="1"/>
  <c r="AG604" i="1"/>
  <c r="AD604" i="1"/>
  <c r="AE604" i="1"/>
  <c r="AH604" i="1"/>
  <c r="AI604" i="1"/>
  <c r="AF636" i="1"/>
  <c r="AJ636" i="1"/>
  <c r="AC636" i="1"/>
  <c r="AG636" i="1"/>
  <c r="AD636" i="1"/>
  <c r="AE636" i="1"/>
  <c r="AH636" i="1"/>
  <c r="AI636" i="1"/>
  <c r="AF684" i="1"/>
  <c r="AJ684" i="1"/>
  <c r="AG684" i="1"/>
  <c r="AD684" i="1"/>
  <c r="AI684" i="1"/>
  <c r="AE684" i="1"/>
  <c r="AC684" i="1"/>
  <c r="AH684" i="1"/>
  <c r="AD960" i="1"/>
  <c r="AH960" i="1"/>
  <c r="AE960" i="1"/>
  <c r="AJ960" i="1"/>
  <c r="AF960" i="1"/>
  <c r="AC960" i="1"/>
  <c r="AI960" i="1"/>
  <c r="AG960" i="1"/>
  <c r="AD968" i="1"/>
  <c r="AH968" i="1"/>
  <c r="AE968" i="1"/>
  <c r="AJ968" i="1"/>
  <c r="AC968" i="1"/>
  <c r="AI968" i="1"/>
  <c r="AF968" i="1"/>
  <c r="AG968" i="1"/>
  <c r="AC982" i="1"/>
  <c r="AG982" i="1"/>
  <c r="AF982" i="1"/>
  <c r="AJ982" i="1"/>
  <c r="AD982" i="1"/>
  <c r="AH982" i="1"/>
  <c r="AE982" i="1"/>
  <c r="AI982" i="1"/>
  <c r="AF1023" i="1"/>
  <c r="AJ1023" i="1"/>
  <c r="AC1023" i="1"/>
  <c r="AG1023" i="1"/>
  <c r="AD1023" i="1"/>
  <c r="AH1023" i="1"/>
  <c r="AI1023" i="1"/>
  <c r="AE1023" i="1"/>
  <c r="AD65" i="1"/>
  <c r="AH65" i="1"/>
  <c r="AG65" i="1"/>
  <c r="AC65" i="1"/>
  <c r="AJ65" i="1"/>
  <c r="AE65" i="1"/>
  <c r="AI65" i="1"/>
  <c r="AF65" i="1"/>
  <c r="AF77" i="1"/>
  <c r="AJ77" i="1"/>
  <c r="AD77" i="1"/>
  <c r="AI77" i="1"/>
  <c r="AE77" i="1"/>
  <c r="AC77" i="1"/>
  <c r="AG77" i="1"/>
  <c r="AH77" i="1"/>
  <c r="AF179" i="1"/>
  <c r="AJ179" i="1"/>
  <c r="AC179" i="1"/>
  <c r="AG179" i="1"/>
  <c r="AD179" i="1"/>
  <c r="AH179" i="1"/>
  <c r="AI179" i="1"/>
  <c r="AE179" i="1"/>
  <c r="AF344" i="1"/>
  <c r="AJ344" i="1"/>
  <c r="AC344" i="1"/>
  <c r="AG344" i="1"/>
  <c r="AE344" i="1"/>
  <c r="AH344" i="1"/>
  <c r="AD344" i="1"/>
  <c r="AI344" i="1"/>
  <c r="AF286" i="1"/>
  <c r="AJ286" i="1"/>
  <c r="AC286" i="1"/>
  <c r="AH286" i="1"/>
  <c r="AD286" i="1"/>
  <c r="AI286" i="1"/>
  <c r="AE286" i="1"/>
  <c r="AG286" i="1"/>
  <c r="AF262" i="1"/>
  <c r="AJ262" i="1"/>
  <c r="AC262" i="1"/>
  <c r="AH262" i="1"/>
  <c r="AD262" i="1"/>
  <c r="AI262" i="1"/>
  <c r="AE262" i="1"/>
  <c r="AG262" i="1"/>
  <c r="AF397" i="1"/>
  <c r="AJ397" i="1"/>
  <c r="AC397" i="1"/>
  <c r="AG397" i="1"/>
  <c r="AE397" i="1"/>
  <c r="AH397" i="1"/>
  <c r="AI397" i="1"/>
  <c r="AD397" i="1"/>
  <c r="AF417" i="1"/>
  <c r="AJ417" i="1"/>
  <c r="AC417" i="1"/>
  <c r="AG417" i="1"/>
  <c r="AE417" i="1"/>
  <c r="AH417" i="1"/>
  <c r="AI417" i="1"/>
  <c r="AD417" i="1"/>
  <c r="AF425" i="1"/>
  <c r="AJ425" i="1"/>
  <c r="AC425" i="1"/>
  <c r="AG425" i="1"/>
  <c r="AE425" i="1"/>
  <c r="AH425" i="1"/>
  <c r="AI425" i="1"/>
  <c r="AD425" i="1"/>
  <c r="AF433" i="1"/>
  <c r="AJ433" i="1"/>
  <c r="AC433" i="1"/>
  <c r="AG433" i="1"/>
  <c r="AE433" i="1"/>
  <c r="AH433" i="1"/>
  <c r="AI433" i="1"/>
  <c r="AD433" i="1"/>
  <c r="AF441" i="1"/>
  <c r="AJ441" i="1"/>
  <c r="AC441" i="1"/>
  <c r="AG441" i="1"/>
  <c r="AE441" i="1"/>
  <c r="AH441" i="1"/>
  <c r="AI441" i="1"/>
  <c r="AD441" i="1"/>
  <c r="AF537" i="1"/>
  <c r="AJ537" i="1"/>
  <c r="AC537" i="1"/>
  <c r="AG537" i="1"/>
  <c r="AE537" i="1"/>
  <c r="AH537" i="1"/>
  <c r="AD537" i="1"/>
  <c r="AI537" i="1"/>
  <c r="AF465" i="1"/>
  <c r="AJ465" i="1"/>
  <c r="AC465" i="1"/>
  <c r="AG465" i="1"/>
  <c r="AE465" i="1"/>
  <c r="AH465" i="1"/>
  <c r="AD465" i="1"/>
  <c r="AI465" i="1"/>
  <c r="AF481" i="1"/>
  <c r="AJ481" i="1"/>
  <c r="AC481" i="1"/>
  <c r="AG481" i="1"/>
  <c r="AE481" i="1"/>
  <c r="AH481" i="1"/>
  <c r="AD481" i="1"/>
  <c r="AI481" i="1"/>
  <c r="AF612" i="1"/>
  <c r="AJ612" i="1"/>
  <c r="AC612" i="1"/>
  <c r="AG612" i="1"/>
  <c r="AD612" i="1"/>
  <c r="AE612" i="1"/>
  <c r="AH612" i="1"/>
  <c r="AI612" i="1"/>
  <c r="AC663" i="1"/>
  <c r="AG663" i="1"/>
  <c r="AH663" i="1"/>
  <c r="AE663" i="1"/>
  <c r="AJ663" i="1"/>
  <c r="AD663" i="1"/>
  <c r="AI663" i="1"/>
  <c r="AF663" i="1"/>
  <c r="AF708" i="1"/>
  <c r="AJ708" i="1"/>
  <c r="AG708" i="1"/>
  <c r="AD708" i="1"/>
  <c r="AI708" i="1"/>
  <c r="AE708" i="1"/>
  <c r="AH708" i="1"/>
  <c r="AC708" i="1"/>
  <c r="AC727" i="1"/>
  <c r="AG727" i="1"/>
  <c r="AH727" i="1"/>
  <c r="AE727" i="1"/>
  <c r="AJ727" i="1"/>
  <c r="AD727" i="1"/>
  <c r="AI727" i="1"/>
  <c r="AF727" i="1"/>
  <c r="AF32" i="1"/>
  <c r="AJ32" i="1"/>
  <c r="AC32" i="1"/>
  <c r="AG32" i="1"/>
  <c r="AE32" i="1"/>
  <c r="AI32" i="1"/>
  <c r="AD32" i="1"/>
  <c r="AH32" i="1"/>
  <c r="AF89" i="1"/>
  <c r="AJ89" i="1"/>
  <c r="AD89" i="1"/>
  <c r="AI89" i="1"/>
  <c r="AE89" i="1"/>
  <c r="AH89" i="1"/>
  <c r="AC89" i="1"/>
  <c r="AG89" i="1"/>
  <c r="AF118" i="1"/>
  <c r="AJ118" i="1"/>
  <c r="AC118" i="1"/>
  <c r="AG118" i="1"/>
  <c r="AI118" i="1"/>
  <c r="AD118" i="1"/>
  <c r="AH118" i="1"/>
  <c r="AE118" i="1"/>
  <c r="AC254" i="1"/>
  <c r="AG254" i="1"/>
  <c r="AD254" i="1"/>
  <c r="AH254" i="1"/>
  <c r="AJ254" i="1"/>
  <c r="AE254" i="1"/>
  <c r="AF254" i="1"/>
  <c r="AI254" i="1"/>
  <c r="AF167" i="1"/>
  <c r="AJ167" i="1"/>
  <c r="AC167" i="1"/>
  <c r="AG167" i="1"/>
  <c r="AH167" i="1"/>
  <c r="AD167" i="1"/>
  <c r="AE167" i="1"/>
  <c r="AI167" i="1"/>
  <c r="AF235" i="1"/>
  <c r="AJ235" i="1"/>
  <c r="AC235" i="1"/>
  <c r="AG235" i="1"/>
  <c r="AE235" i="1"/>
  <c r="AD235" i="1"/>
  <c r="AH235" i="1"/>
  <c r="AI235" i="1"/>
  <c r="AD35" i="1"/>
  <c r="AH35" i="1"/>
  <c r="AE35" i="1"/>
  <c r="AJ35" i="1"/>
  <c r="AG35" i="1"/>
  <c r="AF35" i="1"/>
  <c r="AI35" i="1"/>
  <c r="AC35" i="1"/>
  <c r="AC31" i="1"/>
  <c r="AG31" i="1"/>
  <c r="AD31" i="1"/>
  <c r="AH31" i="1"/>
  <c r="AF31" i="1"/>
  <c r="AJ31" i="1"/>
  <c r="AE31" i="1"/>
  <c r="AI31" i="1"/>
  <c r="AD69" i="1"/>
  <c r="AH69" i="1"/>
  <c r="AG69" i="1"/>
  <c r="AE69" i="1"/>
  <c r="AF69" i="1"/>
  <c r="AI69" i="1"/>
  <c r="AJ69" i="1"/>
  <c r="AC69" i="1"/>
  <c r="AF130" i="1"/>
  <c r="AJ130" i="1"/>
  <c r="AC130" i="1"/>
  <c r="AG130" i="1"/>
  <c r="AI130" i="1"/>
  <c r="AD130" i="1"/>
  <c r="AH130" i="1"/>
  <c r="AE130" i="1"/>
  <c r="AF134" i="1"/>
  <c r="AJ134" i="1"/>
  <c r="AC134" i="1"/>
  <c r="AG134" i="1"/>
  <c r="AI134" i="1"/>
  <c r="AD134" i="1"/>
  <c r="AE134" i="1"/>
  <c r="AH134" i="1"/>
  <c r="AF138" i="1"/>
  <c r="AJ138" i="1"/>
  <c r="AC138" i="1"/>
  <c r="AG138" i="1"/>
  <c r="AI138" i="1"/>
  <c r="AD138" i="1"/>
  <c r="AH138" i="1"/>
  <c r="AE138" i="1"/>
  <c r="AF142" i="1"/>
  <c r="AJ142" i="1"/>
  <c r="AC142" i="1"/>
  <c r="AG142" i="1"/>
  <c r="AI142" i="1"/>
  <c r="AD142" i="1"/>
  <c r="AE142" i="1"/>
  <c r="AH142" i="1"/>
  <c r="AF146" i="1"/>
  <c r="AJ146" i="1"/>
  <c r="AC146" i="1"/>
  <c r="AG146" i="1"/>
  <c r="AI146" i="1"/>
  <c r="AD146" i="1"/>
  <c r="AH146" i="1"/>
  <c r="AE146" i="1"/>
  <c r="AF150" i="1"/>
  <c r="AJ150" i="1"/>
  <c r="AC150" i="1"/>
  <c r="AG150" i="1"/>
  <c r="AI150" i="1"/>
  <c r="AD150" i="1"/>
  <c r="AE150" i="1"/>
  <c r="AH150" i="1"/>
  <c r="AF113" i="1"/>
  <c r="AJ113" i="1"/>
  <c r="AD113" i="1"/>
  <c r="AI113" i="1"/>
  <c r="AE113" i="1"/>
  <c r="AH113" i="1"/>
  <c r="AC113" i="1"/>
  <c r="AG113" i="1"/>
  <c r="AC117" i="1"/>
  <c r="AG117" i="1"/>
  <c r="AD117" i="1"/>
  <c r="AH117" i="1"/>
  <c r="AJ117" i="1"/>
  <c r="AE117" i="1"/>
  <c r="AI117" i="1"/>
  <c r="AF117" i="1"/>
  <c r="AC137" i="1"/>
  <c r="AG137" i="1"/>
  <c r="AD137" i="1"/>
  <c r="AH137" i="1"/>
  <c r="AJ137" i="1"/>
  <c r="AE137" i="1"/>
  <c r="AI137" i="1"/>
  <c r="AF137" i="1"/>
  <c r="AF231" i="1"/>
  <c r="AJ231" i="1"/>
  <c r="AC231" i="1"/>
  <c r="AG231" i="1"/>
  <c r="AI231" i="1"/>
  <c r="AD231" i="1"/>
  <c r="AE231" i="1"/>
  <c r="AH231" i="1"/>
  <c r="AF239" i="1"/>
  <c r="AJ239" i="1"/>
  <c r="AC239" i="1"/>
  <c r="AG239" i="1"/>
  <c r="AI239" i="1"/>
  <c r="AH239" i="1"/>
  <c r="AD239" i="1"/>
  <c r="AE239" i="1"/>
  <c r="AF51" i="1"/>
  <c r="AJ51" i="1"/>
  <c r="AE51" i="1"/>
  <c r="AC51" i="1"/>
  <c r="AI51" i="1"/>
  <c r="AD51" i="1"/>
  <c r="AH51" i="1"/>
  <c r="AG51" i="1"/>
  <c r="AF187" i="1"/>
  <c r="AJ187" i="1"/>
  <c r="AC187" i="1"/>
  <c r="AG187" i="1"/>
  <c r="AD187" i="1"/>
  <c r="AH187" i="1"/>
  <c r="AE187" i="1"/>
  <c r="AI187" i="1"/>
  <c r="AC238" i="1"/>
  <c r="AG238" i="1"/>
  <c r="AD238" i="1"/>
  <c r="AH238" i="1"/>
  <c r="AJ238" i="1"/>
  <c r="AE238" i="1"/>
  <c r="AI238" i="1"/>
  <c r="AF238" i="1"/>
  <c r="AF243" i="1"/>
  <c r="AJ243" i="1"/>
  <c r="AC243" i="1"/>
  <c r="AG243" i="1"/>
  <c r="AE243" i="1"/>
  <c r="AI243" i="1"/>
  <c r="AD243" i="1"/>
  <c r="AH243" i="1"/>
  <c r="AF211" i="1"/>
  <c r="AJ211" i="1"/>
  <c r="AC211" i="1"/>
  <c r="AG211" i="1"/>
  <c r="AD211" i="1"/>
  <c r="AE211" i="1"/>
  <c r="AH211" i="1"/>
  <c r="AI211" i="1"/>
  <c r="AC250" i="1"/>
  <c r="AG250" i="1"/>
  <c r="AD250" i="1"/>
  <c r="AH250" i="1"/>
  <c r="AF250" i="1"/>
  <c r="AE250" i="1"/>
  <c r="AI250" i="1"/>
  <c r="AJ250" i="1"/>
  <c r="AF282" i="1"/>
  <c r="AJ282" i="1"/>
  <c r="AC282" i="1"/>
  <c r="AH282" i="1"/>
  <c r="AD282" i="1"/>
  <c r="AI282" i="1"/>
  <c r="AE282" i="1"/>
  <c r="AG282" i="1"/>
  <c r="AF296" i="1"/>
  <c r="AJ296" i="1"/>
  <c r="AC296" i="1"/>
  <c r="AG296" i="1"/>
  <c r="AE296" i="1"/>
  <c r="AH296" i="1"/>
  <c r="AD296" i="1"/>
  <c r="AI296" i="1"/>
  <c r="AF328" i="1"/>
  <c r="AJ328" i="1"/>
  <c r="AC328" i="1"/>
  <c r="AG328" i="1"/>
  <c r="AE328" i="1"/>
  <c r="AH328" i="1"/>
  <c r="AD328" i="1"/>
  <c r="AI328" i="1"/>
  <c r="AF360" i="1"/>
  <c r="AJ360" i="1"/>
  <c r="AC360" i="1"/>
  <c r="AG360" i="1"/>
  <c r="AE360" i="1"/>
  <c r="AH360" i="1"/>
  <c r="AD360" i="1"/>
  <c r="AI360" i="1"/>
  <c r="AF553" i="1"/>
  <c r="AJ553" i="1"/>
  <c r="AC553" i="1"/>
  <c r="AG553" i="1"/>
  <c r="AI553" i="1"/>
  <c r="AD553" i="1"/>
  <c r="AE553" i="1"/>
  <c r="AH553" i="1"/>
  <c r="AF340" i="1"/>
  <c r="AJ340" i="1"/>
  <c r="AC340" i="1"/>
  <c r="AG340" i="1"/>
  <c r="AE340" i="1"/>
  <c r="AH340" i="1"/>
  <c r="AD340" i="1"/>
  <c r="AI340" i="1"/>
  <c r="AF364" i="1"/>
  <c r="AJ364" i="1"/>
  <c r="AC364" i="1"/>
  <c r="AG364" i="1"/>
  <c r="AD364" i="1"/>
  <c r="AE364" i="1"/>
  <c r="AH364" i="1"/>
  <c r="AI364" i="1"/>
  <c r="AF270" i="1"/>
  <c r="AJ270" i="1"/>
  <c r="AC270" i="1"/>
  <c r="AH270" i="1"/>
  <c r="AD270" i="1"/>
  <c r="AI270" i="1"/>
  <c r="AE270" i="1"/>
  <c r="AG270" i="1"/>
  <c r="AF585" i="1"/>
  <c r="AJ585" i="1"/>
  <c r="AC585" i="1"/>
  <c r="AG585" i="1"/>
  <c r="AD585" i="1"/>
  <c r="AE585" i="1"/>
  <c r="AH585" i="1"/>
  <c r="AI585" i="1"/>
  <c r="AF505" i="1"/>
  <c r="AJ505" i="1"/>
  <c r="AC505" i="1"/>
  <c r="AG505" i="1"/>
  <c r="AE505" i="1"/>
  <c r="AH505" i="1"/>
  <c r="AD505" i="1"/>
  <c r="AI505" i="1"/>
  <c r="AF565" i="1"/>
  <c r="AJ565" i="1"/>
  <c r="AC565" i="1"/>
  <c r="AG565" i="1"/>
  <c r="AD565" i="1"/>
  <c r="AE565" i="1"/>
  <c r="AH565" i="1"/>
  <c r="AI565" i="1"/>
  <c r="AF300" i="1"/>
  <c r="AJ300" i="1"/>
  <c r="AC300" i="1"/>
  <c r="AG300" i="1"/>
  <c r="AE300" i="1"/>
  <c r="AH300" i="1"/>
  <c r="AD300" i="1"/>
  <c r="AI300" i="1"/>
  <c r="AF592" i="1"/>
  <c r="AJ592" i="1"/>
  <c r="AC592" i="1"/>
  <c r="AG592" i="1"/>
  <c r="AD592" i="1"/>
  <c r="AE592" i="1"/>
  <c r="AH592" i="1"/>
  <c r="AI592" i="1"/>
  <c r="AF656" i="1"/>
  <c r="AJ656" i="1"/>
  <c r="AG656" i="1"/>
  <c r="AD656" i="1"/>
  <c r="AI656" i="1"/>
  <c r="AE656" i="1"/>
  <c r="AC656" i="1"/>
  <c r="AH656" i="1"/>
  <c r="AF688" i="1"/>
  <c r="AJ688" i="1"/>
  <c r="AG688" i="1"/>
  <c r="AD688" i="1"/>
  <c r="AI688" i="1"/>
  <c r="AE688" i="1"/>
  <c r="AC688" i="1"/>
  <c r="AH688" i="1"/>
  <c r="AF720" i="1"/>
  <c r="AJ720" i="1"/>
  <c r="AG720" i="1"/>
  <c r="AD720" i="1"/>
  <c r="AI720" i="1"/>
  <c r="AE720" i="1"/>
  <c r="AC720" i="1"/>
  <c r="AH720" i="1"/>
  <c r="AF545" i="1"/>
  <c r="AJ545" i="1"/>
  <c r="AC545" i="1"/>
  <c r="AG545" i="1"/>
  <c r="AE545" i="1"/>
  <c r="AH545" i="1"/>
  <c r="AD545" i="1"/>
  <c r="AI545" i="1"/>
  <c r="AF628" i="1"/>
  <c r="AJ628" i="1"/>
  <c r="AC628" i="1"/>
  <c r="AG628" i="1"/>
  <c r="AD628" i="1"/>
  <c r="AE628" i="1"/>
  <c r="AH628" i="1"/>
  <c r="AI628" i="1"/>
  <c r="AF676" i="1"/>
  <c r="AJ676" i="1"/>
  <c r="AG676" i="1"/>
  <c r="AD676" i="1"/>
  <c r="AI676" i="1"/>
  <c r="AE676" i="1"/>
  <c r="AH676" i="1"/>
  <c r="AC676" i="1"/>
  <c r="AC695" i="1"/>
  <c r="AG695" i="1"/>
  <c r="AH695" i="1"/>
  <c r="AE695" i="1"/>
  <c r="AJ695" i="1"/>
  <c r="AD695" i="1"/>
  <c r="AI695" i="1"/>
  <c r="AF695" i="1"/>
  <c r="AF600" i="1"/>
  <c r="AJ600" i="1"/>
  <c r="AC600" i="1"/>
  <c r="AG600" i="1"/>
  <c r="AD600" i="1"/>
  <c r="AE600" i="1"/>
  <c r="AH600" i="1"/>
  <c r="AI600" i="1"/>
  <c r="AF632" i="1"/>
  <c r="AJ632" i="1"/>
  <c r="AC632" i="1"/>
  <c r="AG632" i="1"/>
  <c r="AD632" i="1"/>
  <c r="AE632" i="1"/>
  <c r="AH632" i="1"/>
  <c r="AI632" i="1"/>
  <c r="AC683" i="1"/>
  <c r="AG683" i="1"/>
  <c r="AH683" i="1"/>
  <c r="AE683" i="1"/>
  <c r="AJ683" i="1"/>
  <c r="AD683" i="1"/>
  <c r="AI683" i="1"/>
  <c r="AF683" i="1"/>
  <c r="AC715" i="1"/>
  <c r="AG715" i="1"/>
  <c r="AH715" i="1"/>
  <c r="AE715" i="1"/>
  <c r="AJ715" i="1"/>
  <c r="AD715" i="1"/>
  <c r="AI715" i="1"/>
  <c r="AF715" i="1"/>
  <c r="AC703" i="1"/>
  <c r="AG703" i="1"/>
  <c r="AH703" i="1"/>
  <c r="AE703" i="1"/>
  <c r="AJ703" i="1"/>
  <c r="AD703" i="1"/>
  <c r="AI703" i="1"/>
  <c r="AF703" i="1"/>
  <c r="AC994" i="1"/>
  <c r="AG994" i="1"/>
  <c r="AD994" i="1"/>
  <c r="AH994" i="1"/>
  <c r="AF994" i="1"/>
  <c r="AJ994" i="1"/>
  <c r="AE994" i="1"/>
  <c r="AI994" i="1"/>
  <c r="AF1011" i="1"/>
  <c r="AJ1011" i="1"/>
  <c r="AG1011" i="1"/>
  <c r="AC1011" i="1"/>
  <c r="AD1011" i="1"/>
  <c r="AH1011" i="1"/>
  <c r="AE1011" i="1"/>
  <c r="AI1011" i="1"/>
  <c r="AE955" i="1"/>
  <c r="AI955" i="1"/>
  <c r="AD955" i="1"/>
  <c r="AJ955" i="1"/>
  <c r="AF955" i="1"/>
  <c r="AC955" i="1"/>
  <c r="AH955" i="1"/>
  <c r="AG955" i="1"/>
  <c r="AE963" i="1"/>
  <c r="AI963" i="1"/>
  <c r="AD963" i="1"/>
  <c r="AJ963" i="1"/>
  <c r="AF963" i="1"/>
  <c r="AC963" i="1"/>
  <c r="AH963" i="1"/>
  <c r="AG963" i="1"/>
  <c r="AE971" i="1"/>
  <c r="AI971" i="1"/>
  <c r="AD971" i="1"/>
  <c r="AJ971" i="1"/>
  <c r="AC971" i="1"/>
  <c r="AF971" i="1"/>
  <c r="AH971" i="1"/>
  <c r="AG971" i="1"/>
  <c r="AE979" i="1"/>
  <c r="AI979" i="1"/>
  <c r="AD979" i="1"/>
  <c r="AJ979" i="1"/>
  <c r="AF979" i="1"/>
  <c r="AC979" i="1"/>
  <c r="AH979" i="1"/>
  <c r="AG979" i="1"/>
  <c r="AC998" i="1"/>
  <c r="AG998" i="1"/>
  <c r="AD998" i="1"/>
  <c r="AH998" i="1"/>
  <c r="AF998" i="1"/>
  <c r="AJ998" i="1"/>
  <c r="AE998" i="1"/>
  <c r="AI998" i="1"/>
  <c r="AF1015" i="1"/>
  <c r="AJ1015" i="1"/>
  <c r="AC1015" i="1"/>
  <c r="AG1015" i="1"/>
  <c r="AD1015" i="1"/>
  <c r="AH1015" i="1"/>
  <c r="AI1015" i="1"/>
  <c r="AE1015" i="1"/>
  <c r="L25" i="2" l="1"/>
  <c r="L22" i="2"/>
  <c r="L28" i="2"/>
  <c r="L38" i="2"/>
  <c r="L20" i="2"/>
  <c r="L56" i="2"/>
  <c r="L18" i="2"/>
  <c r="L44" i="2"/>
  <c r="L42" i="2"/>
  <c r="L37" i="2"/>
  <c r="L40" i="2"/>
  <c r="L26" i="2"/>
  <c r="L62" i="2"/>
  <c r="L34" i="2"/>
  <c r="L30" i="2"/>
  <c r="L47" i="2"/>
  <c r="L51" i="2"/>
  <c r="L41" i="2"/>
  <c r="L17" i="2"/>
  <c r="L64" i="2"/>
  <c r="L21" i="2"/>
  <c r="L31" i="2"/>
  <c r="L58" i="2"/>
  <c r="L35" i="2"/>
  <c r="L54" i="2"/>
  <c r="L43" i="2"/>
  <c r="L29" i="2"/>
  <c r="L50" i="2"/>
  <c r="L19" i="2"/>
  <c r="L15" i="2"/>
  <c r="L16" i="2"/>
  <c r="L39" i="2"/>
  <c r="L59" i="2"/>
  <c r="L36" i="2"/>
  <c r="L23" i="2"/>
  <c r="L32" i="2"/>
  <c r="L24" i="2"/>
  <c r="L33" i="2"/>
  <c r="L61" i="2"/>
  <c r="L53" i="2"/>
  <c r="L27" i="2"/>
  <c r="L60" i="2"/>
  <c r="L48" i="2"/>
  <c r="L49" i="2"/>
  <c r="L57" i="2"/>
  <c r="L63" i="2"/>
  <c r="L52" i="2"/>
  <c r="L46" i="2"/>
  <c r="L55" i="2"/>
  <c r="L45" i="2"/>
  <c r="AX17" i="1"/>
  <c r="AD958" i="1"/>
  <c r="AH719" i="1"/>
  <c r="AJ958" i="1"/>
  <c r="AF14" i="1"/>
  <c r="AE175" i="1"/>
  <c r="AH367" i="1"/>
  <c r="AI719" i="1"/>
  <c r="AE532" i="1"/>
  <c r="AF573" i="1"/>
  <c r="AI234" i="1"/>
  <c r="AF488" i="1"/>
  <c r="AC778" i="1"/>
  <c r="AC367" i="1"/>
  <c r="AG19" i="1"/>
  <c r="AJ367" i="1"/>
  <c r="AH561" i="1"/>
  <c r="AC324" i="1"/>
  <c r="AE367" i="1"/>
  <c r="AJ561" i="1"/>
  <c r="AC970" i="1"/>
  <c r="AE966" i="1"/>
  <c r="AF580" i="1"/>
  <c r="AJ445" i="1"/>
  <c r="AH405" i="1"/>
  <c r="AD405" i="1"/>
  <c r="AC991" i="1"/>
  <c r="AJ719" i="1"/>
  <c r="AC719" i="1"/>
  <c r="AF751" i="1"/>
  <c r="AG532" i="1"/>
  <c r="AD719" i="1"/>
  <c r="AG719" i="1"/>
  <c r="AD532" i="1"/>
  <c r="AE47" i="1"/>
  <c r="AF719" i="1"/>
  <c r="AJ324" i="1"/>
  <c r="AH984" i="1"/>
  <c r="AI991" i="1"/>
  <c r="AE891" i="1"/>
  <c r="AH802" i="1"/>
  <c r="AD324" i="1"/>
  <c r="AH991" i="1"/>
  <c r="AG18" i="1"/>
  <c r="AH324" i="1"/>
  <c r="AD991" i="1"/>
  <c r="AJ251" i="1"/>
  <c r="AH377" i="1"/>
  <c r="AD573" i="1"/>
  <c r="AG970" i="1"/>
  <c r="AH381" i="1"/>
  <c r="AH109" i="1"/>
  <c r="AF970" i="1"/>
  <c r="AG580" i="1"/>
  <c r="AD508" i="1"/>
  <c r="AE380" i="1"/>
  <c r="AI290" i="1"/>
  <c r="AJ381" i="1"/>
  <c r="AI109" i="1"/>
  <c r="AC580" i="1"/>
  <c r="AC508" i="1"/>
  <c r="AE561" i="1"/>
  <c r="AF561" i="1"/>
  <c r="AH389" i="1"/>
  <c r="AJ14" i="1"/>
  <c r="AE786" i="1"/>
  <c r="AI307" i="1"/>
  <c r="AI561" i="1"/>
  <c r="AG561" i="1"/>
  <c r="AI14" i="1"/>
  <c r="AD561" i="1"/>
  <c r="AG14" i="1"/>
  <c r="AG743" i="1"/>
  <c r="AF905" i="1"/>
  <c r="AC802" i="1"/>
  <c r="AI492" i="1"/>
  <c r="AG958" i="1"/>
  <c r="AG815" i="1"/>
  <c r="AD671" i="1"/>
  <c r="AI47" i="1"/>
  <c r="AD356" i="1"/>
  <c r="AJ802" i="1"/>
  <c r="AI802" i="1"/>
  <c r="AE18" i="1"/>
  <c r="AE651" i="1"/>
  <c r="AD159" i="1"/>
  <c r="AH47" i="1"/>
  <c r="AC356" i="1"/>
  <c r="AE972" i="1"/>
  <c r="AD616" i="1"/>
  <c r="AC891" i="1"/>
  <c r="AG802" i="1"/>
  <c r="AE802" i="1"/>
  <c r="AG651" i="1"/>
  <c r="AJ159" i="1"/>
  <c r="AJ47" i="1"/>
  <c r="AF616" i="1"/>
  <c r="AJ891" i="1"/>
  <c r="AF802" i="1"/>
  <c r="AD18" i="1"/>
  <c r="AI488" i="1"/>
  <c r="AC786" i="1"/>
  <c r="AH751" i="1"/>
  <c r="AH159" i="1"/>
  <c r="AG332" i="1"/>
  <c r="AJ356" i="1"/>
  <c r="AG616" i="1"/>
  <c r="AE970" i="1"/>
  <c r="AC833" i="1"/>
  <c r="AI285" i="1"/>
  <c r="AD488" i="1"/>
  <c r="AH488" i="1"/>
  <c r="AG281" i="1"/>
  <c r="AI786" i="1"/>
  <c r="AI159" i="1"/>
  <c r="AG159" i="1"/>
  <c r="AF356" i="1"/>
  <c r="AI972" i="1"/>
  <c r="AH616" i="1"/>
  <c r="AC616" i="1"/>
  <c r="AI312" i="1"/>
  <c r="AD847" i="1"/>
  <c r="AD970" i="1"/>
  <c r="AH970" i="1"/>
  <c r="AJ970" i="1"/>
  <c r="AD285" i="1"/>
  <c r="AF933" i="1"/>
  <c r="AE488" i="1"/>
  <c r="AI891" i="1"/>
  <c r="AI958" i="1"/>
  <c r="AC281" i="1"/>
  <c r="AH786" i="1"/>
  <c r="AE958" i="1"/>
  <c r="AJ759" i="1"/>
  <c r="AF759" i="1"/>
  <c r="AH759" i="1"/>
  <c r="AC759" i="1"/>
  <c r="AG759" i="1"/>
  <c r="AE759" i="1"/>
  <c r="AI759" i="1"/>
  <c r="AD759" i="1"/>
  <c r="AG991" i="1"/>
  <c r="AE991" i="1"/>
  <c r="AJ991" i="1"/>
  <c r="AF159" i="1"/>
  <c r="AH356" i="1"/>
  <c r="AH972" i="1"/>
  <c r="AI616" i="1"/>
  <c r="AC332" i="1"/>
  <c r="AE356" i="1"/>
  <c r="AE159" i="1"/>
  <c r="AI356" i="1"/>
  <c r="AC972" i="1"/>
  <c r="AE616" i="1"/>
  <c r="AJ285" i="1"/>
  <c r="AF891" i="1"/>
  <c r="AE452" i="1"/>
  <c r="AJ786" i="1"/>
  <c r="AG786" i="1"/>
  <c r="AD786" i="1"/>
  <c r="AC958" i="1"/>
  <c r="AF958" i="1"/>
  <c r="AF927" i="1"/>
  <c r="AH927" i="1"/>
  <c r="AE927" i="1"/>
  <c r="AC927" i="1"/>
  <c r="AI927" i="1"/>
  <c r="AJ927" i="1"/>
  <c r="AG927" i="1"/>
  <c r="AI19" i="1"/>
  <c r="AE445" i="1"/>
  <c r="AF312" i="1"/>
  <c r="AC816" i="1"/>
  <c r="AJ751" i="1"/>
  <c r="AD548" i="1"/>
  <c r="AF508" i="1"/>
  <c r="AE312" i="1"/>
  <c r="AI778" i="1"/>
  <c r="AC603" i="1"/>
  <c r="AF445" i="1"/>
  <c r="AH445" i="1"/>
  <c r="AG312" i="1"/>
  <c r="AE920" i="1"/>
  <c r="AE548" i="1"/>
  <c r="AG400" i="1"/>
  <c r="AD400" i="1"/>
  <c r="AJ400" i="1"/>
  <c r="AI400" i="1"/>
  <c r="AC400" i="1"/>
  <c r="AF400" i="1"/>
  <c r="AD603" i="1"/>
  <c r="AI603" i="1"/>
  <c r="AF603" i="1"/>
  <c r="AG603" i="1"/>
  <c r="AE912" i="1"/>
  <c r="AH912" i="1"/>
  <c r="AJ912" i="1"/>
  <c r="AG912" i="1"/>
  <c r="AD912" i="1"/>
  <c r="AI912" i="1"/>
  <c r="AF912" i="1"/>
  <c r="AC912" i="1"/>
  <c r="BZ11" i="1"/>
  <c r="AC841" i="1"/>
  <c r="AF841" i="1"/>
  <c r="AE841" i="1"/>
  <c r="AJ841" i="1"/>
  <c r="AG841" i="1"/>
  <c r="AD841" i="1"/>
  <c r="AH841" i="1"/>
  <c r="AI841" i="1"/>
  <c r="AH17" i="1"/>
  <c r="AF15" i="1"/>
  <c r="AC413" i="1"/>
  <c r="AD743" i="1"/>
  <c r="AH743" i="1"/>
  <c r="AE743" i="1"/>
  <c r="AF925" i="1"/>
  <c r="AF380" i="1"/>
  <c r="AC743" i="1"/>
  <c r="AG671" i="1"/>
  <c r="AG47" i="1"/>
  <c r="AF47" i="1"/>
  <c r="AC385" i="1"/>
  <c r="AF381" i="1"/>
  <c r="AH14" i="1"/>
  <c r="AC14" i="1"/>
  <c r="AE573" i="1"/>
  <c r="AF109" i="1"/>
  <c r="AJ743" i="1"/>
  <c r="AI743" i="1"/>
  <c r="AJ18" i="1"/>
  <c r="AH18" i="1"/>
  <c r="AI966" i="1"/>
  <c r="AJ603" i="1"/>
  <c r="AH987" i="1"/>
  <c r="AE281" i="1"/>
  <c r="CA11" i="1"/>
  <c r="AE508" i="1"/>
  <c r="AH508" i="1"/>
  <c r="AI508" i="1"/>
  <c r="AG508" i="1"/>
  <c r="AH380" i="1"/>
  <c r="AC380" i="1"/>
  <c r="AI380" i="1"/>
  <c r="AD380" i="1"/>
  <c r="AJ380" i="1"/>
  <c r="AE872" i="1"/>
  <c r="AF872" i="1"/>
  <c r="AG872" i="1"/>
  <c r="AD872" i="1"/>
  <c r="AC872" i="1"/>
  <c r="AI872" i="1"/>
  <c r="AJ872" i="1"/>
  <c r="AH872" i="1"/>
  <c r="AH303" i="1"/>
  <c r="AJ303" i="1"/>
  <c r="AD303" i="1"/>
  <c r="AF303" i="1"/>
  <c r="AC303" i="1"/>
  <c r="AI303" i="1"/>
  <c r="AG303" i="1"/>
  <c r="AE303" i="1"/>
  <c r="AJ320" i="1"/>
  <c r="AC47" i="1"/>
  <c r="AI692" i="1"/>
  <c r="AE381" i="1"/>
  <c r="AD14" i="1"/>
  <c r="AJ573" i="1"/>
  <c r="AE109" i="1"/>
  <c r="AI178" i="1"/>
  <c r="AC18" i="1"/>
  <c r="AF18" i="1"/>
  <c r="AE603" i="1"/>
  <c r="AH400" i="1"/>
  <c r="AG488" i="1"/>
  <c r="AJ488" i="1"/>
  <c r="AF19" i="1"/>
  <c r="AJ19" i="1"/>
  <c r="AD19" i="1"/>
  <c r="AH19" i="1"/>
  <c r="AC671" i="1"/>
  <c r="AH175" i="1"/>
  <c r="AJ920" i="1"/>
  <c r="AD452" i="1"/>
  <c r="AG987" i="1"/>
  <c r="AC957" i="1"/>
  <c r="AE957" i="1"/>
  <c r="AI957" i="1"/>
  <c r="AF957" i="1"/>
  <c r="AJ957" i="1"/>
  <c r="AH957" i="1"/>
  <c r="AG957" i="1"/>
  <c r="AD957" i="1"/>
  <c r="AF492" i="1"/>
  <c r="AH492" i="1"/>
  <c r="AJ492" i="1"/>
  <c r="AC492" i="1"/>
  <c r="AE671" i="1"/>
  <c r="AF651" i="1"/>
  <c r="AI671" i="1"/>
  <c r="AH671" i="1"/>
  <c r="AI651" i="1"/>
  <c r="AG191" i="1"/>
  <c r="AF175" i="1"/>
  <c r="AD251" i="1"/>
  <c r="AF393" i="1"/>
  <c r="AJ348" i="1"/>
  <c r="AJ990" i="1"/>
  <c r="AH312" i="1"/>
  <c r="AJ312" i="1"/>
  <c r="AG285" i="1"/>
  <c r="AF285" i="1"/>
  <c r="AF778" i="1"/>
  <c r="AD920" i="1"/>
  <c r="AF966" i="1"/>
  <c r="AE751" i="1"/>
  <c r="AI925" i="1"/>
  <c r="AG452" i="1"/>
  <c r="AC987" i="1"/>
  <c r="AD492" i="1"/>
  <c r="AG751" i="1"/>
  <c r="AE818" i="1"/>
  <c r="AD818" i="1"/>
  <c r="AG818" i="1"/>
  <c r="AJ818" i="1"/>
  <c r="AH818" i="1"/>
  <c r="AC818" i="1"/>
  <c r="AI818" i="1"/>
  <c r="AF818" i="1"/>
  <c r="AH631" i="1"/>
  <c r="AJ631" i="1"/>
  <c r="AD631" i="1"/>
  <c r="AI631" i="1"/>
  <c r="AE631" i="1"/>
  <c r="AC631" i="1"/>
  <c r="AF631" i="1"/>
  <c r="AG631" i="1"/>
  <c r="AJ580" i="1"/>
  <c r="AI580" i="1"/>
  <c r="AH580" i="1"/>
  <c r="AD580" i="1"/>
  <c r="AC532" i="1"/>
  <c r="AJ532" i="1"/>
  <c r="AH532" i="1"/>
  <c r="AF532" i="1"/>
  <c r="AE480" i="1"/>
  <c r="AG480" i="1"/>
  <c r="AI480" i="1"/>
  <c r="AC480" i="1"/>
  <c r="AF480" i="1"/>
  <c r="AD480" i="1"/>
  <c r="AJ480" i="1"/>
  <c r="AH480" i="1"/>
  <c r="AG933" i="1"/>
  <c r="AC933" i="1"/>
  <c r="AE933" i="1"/>
  <c r="AI933" i="1"/>
  <c r="AJ933" i="1"/>
  <c r="AH933" i="1"/>
  <c r="AE388" i="1"/>
  <c r="AC388" i="1"/>
  <c r="AJ388" i="1"/>
  <c r="AH388" i="1"/>
  <c r="AG388" i="1"/>
  <c r="AF388" i="1"/>
  <c r="AD388" i="1"/>
  <c r="AI388" i="1"/>
  <c r="AD178" i="1"/>
  <c r="AC178" i="1"/>
  <c r="AJ671" i="1"/>
  <c r="AG178" i="1"/>
  <c r="AJ966" i="1"/>
  <c r="AI548" i="1"/>
  <c r="AF548" i="1"/>
  <c r="AG548" i="1"/>
  <c r="AC548" i="1"/>
  <c r="AJ778" i="1"/>
  <c r="AG778" i="1"/>
  <c r="AD295" i="1"/>
  <c r="AE295" i="1"/>
  <c r="AG295" i="1"/>
  <c r="AI295" i="1"/>
  <c r="AC295" i="1"/>
  <c r="AF295" i="1"/>
  <c r="AJ295" i="1"/>
  <c r="AH295" i="1"/>
  <c r="AD599" i="1"/>
  <c r="AI599" i="1"/>
  <c r="AG599" i="1"/>
  <c r="AF599" i="1"/>
  <c r="AH599" i="1"/>
  <c r="AE599" i="1"/>
  <c r="AJ599" i="1"/>
  <c r="AC599" i="1"/>
  <c r="AE392" i="1"/>
  <c r="AD392" i="1"/>
  <c r="AG392" i="1"/>
  <c r="AF392" i="1"/>
  <c r="AI392" i="1"/>
  <c r="AC392" i="1"/>
  <c r="AJ392" i="1"/>
  <c r="AI191" i="1"/>
  <c r="AC175" i="1"/>
  <c r="AE393" i="1"/>
  <c r="AJ377" i="1"/>
  <c r="AF278" i="1"/>
  <c r="AD312" i="1"/>
  <c r="AF178" i="1"/>
  <c r="AJ178" i="1"/>
  <c r="AH778" i="1"/>
  <c r="AD778" i="1"/>
  <c r="AI751" i="1"/>
  <c r="AJ548" i="1"/>
  <c r="AE492" i="1"/>
  <c r="AE178" i="1"/>
  <c r="AD751" i="1"/>
  <c r="AF307" i="1"/>
  <c r="AH307" i="1"/>
  <c r="AE307" i="1"/>
  <c r="AC307" i="1"/>
  <c r="AJ307" i="1"/>
  <c r="AD307" i="1"/>
  <c r="AI945" i="1"/>
  <c r="AF945" i="1"/>
  <c r="AE945" i="1"/>
  <c r="AD945" i="1"/>
  <c r="AJ945" i="1"/>
  <c r="AH945" i="1"/>
  <c r="AC945" i="1"/>
  <c r="AG945" i="1"/>
  <c r="AG869" i="1"/>
  <c r="AE869" i="1"/>
  <c r="AJ869" i="1"/>
  <c r="AC869" i="1"/>
  <c r="AH869" i="1"/>
  <c r="AI869" i="1"/>
  <c r="AD320" i="1"/>
  <c r="AE234" i="1"/>
  <c r="AE191" i="1"/>
  <c r="AD393" i="1"/>
  <c r="AG393" i="1"/>
  <c r="AH990" i="1"/>
  <c r="AI367" i="1"/>
  <c r="AD367" i="1"/>
  <c r="AH320" i="1"/>
  <c r="AH234" i="1"/>
  <c r="AD191" i="1"/>
  <c r="AF367" i="1"/>
  <c r="AG320" i="1"/>
  <c r="AG234" i="1"/>
  <c r="AH191" i="1"/>
  <c r="AF191" i="1"/>
  <c r="AD332" i="1"/>
  <c r="AH393" i="1"/>
  <c r="AJ393" i="1"/>
  <c r="AD278" i="1"/>
  <c r="AG972" i="1"/>
  <c r="AJ972" i="1"/>
  <c r="AG348" i="1"/>
  <c r="AJ405" i="1"/>
  <c r="AI990" i="1"/>
  <c r="AI324" i="1"/>
  <c r="AG324" i="1"/>
  <c r="AD869" i="1"/>
  <c r="AF920" i="1"/>
  <c r="AI920" i="1"/>
  <c r="AH920" i="1"/>
  <c r="AC920" i="1"/>
  <c r="AH966" i="1"/>
  <c r="AC966" i="1"/>
  <c r="AD966" i="1"/>
  <c r="AD464" i="1"/>
  <c r="AJ464" i="1"/>
  <c r="AH464" i="1"/>
  <c r="AE464" i="1"/>
  <c r="AG464" i="1"/>
  <c r="AI464" i="1"/>
  <c r="AC464" i="1"/>
  <c r="AF464" i="1"/>
  <c r="AD277" i="1"/>
  <c r="AF277" i="1"/>
  <c r="AG277" i="1"/>
  <c r="AH277" i="1"/>
  <c r="AI277" i="1"/>
  <c r="AC277" i="1"/>
  <c r="AJ277" i="1"/>
  <c r="AE277" i="1"/>
  <c r="AH889" i="1"/>
  <c r="AC889" i="1"/>
  <c r="AG889" i="1"/>
  <c r="AD889" i="1"/>
  <c r="AI889" i="1"/>
  <c r="AE889" i="1"/>
  <c r="AJ889" i="1"/>
  <c r="AF889" i="1"/>
  <c r="AC500" i="1"/>
  <c r="AF500" i="1"/>
  <c r="AI500" i="1"/>
  <c r="AG500" i="1"/>
  <c r="AE500" i="1"/>
  <c r="AD500" i="1"/>
  <c r="AJ500" i="1"/>
  <c r="AH500" i="1"/>
  <c r="AF281" i="1"/>
  <c r="AH281" i="1"/>
  <c r="AI281" i="1"/>
  <c r="AD281" i="1"/>
  <c r="AH891" i="1"/>
  <c r="AG891" i="1"/>
  <c r="AC166" i="1"/>
  <c r="AI166" i="1"/>
  <c r="AD166" i="1"/>
  <c r="AJ166" i="1"/>
  <c r="AH166" i="1"/>
  <c r="AG166" i="1"/>
  <c r="AE166" i="1"/>
  <c r="AF166" i="1"/>
  <c r="AE285" i="1"/>
  <c r="AC285" i="1"/>
  <c r="AI257" i="1"/>
  <c r="AH257" i="1"/>
  <c r="AE257" i="1"/>
  <c r="AC257" i="1"/>
  <c r="AF257" i="1"/>
  <c r="AJ257" i="1"/>
  <c r="AD257" i="1"/>
  <c r="AG257" i="1"/>
  <c r="AE448" i="1"/>
  <c r="AH448" i="1"/>
  <c r="AF448" i="1"/>
  <c r="AC448" i="1"/>
  <c r="AG448" i="1"/>
  <c r="AJ448" i="1"/>
  <c r="AD448" i="1"/>
  <c r="AI448" i="1"/>
  <c r="AJ925" i="1"/>
  <c r="AH925" i="1"/>
  <c r="AG925" i="1"/>
  <c r="AD925" i="1"/>
  <c r="AE925" i="1"/>
  <c r="AJ452" i="1"/>
  <c r="AC452" i="1"/>
  <c r="AF452" i="1"/>
  <c r="AH452" i="1"/>
  <c r="AJ987" i="1"/>
  <c r="AE987" i="1"/>
  <c r="AF987" i="1"/>
  <c r="AI987" i="1"/>
  <c r="AF815" i="1"/>
  <c r="AE815" i="1"/>
  <c r="AI815" i="1"/>
  <c r="AJ815" i="1"/>
  <c r="AH815" i="1"/>
  <c r="AC815" i="1"/>
  <c r="AH323" i="1"/>
  <c r="AC323" i="1"/>
  <c r="AI323" i="1"/>
  <c r="AE323" i="1"/>
  <c r="AJ323" i="1"/>
  <c r="AD323" i="1"/>
  <c r="AF323" i="1"/>
  <c r="AG323" i="1"/>
  <c r="AF980" i="1"/>
  <c r="AG980" i="1"/>
  <c r="AD980" i="1"/>
  <c r="AC980" i="1"/>
  <c r="AI980" i="1"/>
  <c r="AJ980" i="1"/>
  <c r="AE980" i="1"/>
  <c r="AH980" i="1"/>
  <c r="AC191" i="1"/>
  <c r="AI348" i="1"/>
  <c r="AJ389" i="1"/>
  <c r="AI332" i="1"/>
  <c r="AI393" i="1"/>
  <c r="AF972" i="1"/>
  <c r="AH348" i="1"/>
  <c r="AG405" i="1"/>
  <c r="AG990" i="1"/>
  <c r="AE324" i="1"/>
  <c r="AF869" i="1"/>
  <c r="AJ905" i="1"/>
  <c r="AE905" i="1"/>
  <c r="AD905" i="1"/>
  <c r="AC905" i="1"/>
  <c r="AI905" i="1"/>
  <c r="AH905" i="1"/>
  <c r="AE996" i="1"/>
  <c r="AJ996" i="1"/>
  <c r="AH996" i="1"/>
  <c r="AC996" i="1"/>
  <c r="AI996" i="1"/>
  <c r="AG996" i="1"/>
  <c r="AD996" i="1"/>
  <c r="AF996" i="1"/>
  <c r="AH739" i="1"/>
  <c r="AF739" i="1"/>
  <c r="AG739" i="1"/>
  <c r="AC739" i="1"/>
  <c r="AD739" i="1"/>
  <c r="AJ739" i="1"/>
  <c r="AG864" i="1"/>
  <c r="AH864" i="1"/>
  <c r="AF864" i="1"/>
  <c r="AD864" i="1"/>
  <c r="AJ864" i="1"/>
  <c r="AE864" i="1"/>
  <c r="AI864" i="1"/>
  <c r="AC864" i="1"/>
  <c r="AG849" i="1"/>
  <c r="AE849" i="1"/>
  <c r="AJ849" i="1"/>
  <c r="AC849" i="1"/>
  <c r="AF849" i="1"/>
  <c r="AH849" i="1"/>
  <c r="AD849" i="1"/>
  <c r="AI849" i="1"/>
  <c r="AE251" i="1"/>
  <c r="AF251" i="1"/>
  <c r="AF385" i="1"/>
  <c r="AF377" i="1"/>
  <c r="AG278" i="1"/>
  <c r="AH278" i="1"/>
  <c r="AG692" i="1"/>
  <c r="AH290" i="1"/>
  <c r="AE389" i="1"/>
  <c r="AI856" i="1"/>
  <c r="AF856" i="1"/>
  <c r="AJ856" i="1"/>
  <c r="AC856" i="1"/>
  <c r="AH856" i="1"/>
  <c r="AD856" i="1"/>
  <c r="AG856" i="1"/>
  <c r="AE856" i="1"/>
  <c r="AH251" i="1"/>
  <c r="AC251" i="1"/>
  <c r="AE332" i="1"/>
  <c r="AF332" i="1"/>
  <c r="AI445" i="1"/>
  <c r="AC445" i="1"/>
  <c r="AE413" i="1"/>
  <c r="AE385" i="1"/>
  <c r="AI377" i="1"/>
  <c r="AC377" i="1"/>
  <c r="AI278" i="1"/>
  <c r="AJ278" i="1"/>
  <c r="AH692" i="1"/>
  <c r="AG290" i="1"/>
  <c r="AI389" i="1"/>
  <c r="AC389" i="1"/>
  <c r="AI381" i="1"/>
  <c r="AC381" i="1"/>
  <c r="AH573" i="1"/>
  <c r="AC573" i="1"/>
  <c r="AC109" i="1"/>
  <c r="AJ109" i="1"/>
  <c r="AC756" i="1"/>
  <c r="AE756" i="1"/>
  <c r="AG756" i="1"/>
  <c r="AF756" i="1"/>
  <c r="AI756" i="1"/>
  <c r="AH756" i="1"/>
  <c r="AJ756" i="1"/>
  <c r="AD756" i="1"/>
  <c r="AC965" i="1"/>
  <c r="AD965" i="1"/>
  <c r="AF965" i="1"/>
  <c r="AI965" i="1"/>
  <c r="AE965" i="1"/>
  <c r="AJ965" i="1"/>
  <c r="AG965" i="1"/>
  <c r="AE781" i="1"/>
  <c r="AJ781" i="1"/>
  <c r="AG781" i="1"/>
  <c r="AC781" i="1"/>
  <c r="AH781" i="1"/>
  <c r="AD781" i="1"/>
  <c r="AF781" i="1"/>
  <c r="AI781" i="1"/>
  <c r="AF903" i="1"/>
  <c r="AH903" i="1"/>
  <c r="AG903" i="1"/>
  <c r="AE903" i="1"/>
  <c r="AJ903" i="1"/>
  <c r="AD903" i="1"/>
  <c r="AC903" i="1"/>
  <c r="AI903" i="1"/>
  <c r="AC806" i="1"/>
  <c r="AF806" i="1"/>
  <c r="AG806" i="1"/>
  <c r="AE806" i="1"/>
  <c r="AD806" i="1"/>
  <c r="AI806" i="1"/>
  <c r="AJ806" i="1"/>
  <c r="AH806" i="1"/>
  <c r="AC757" i="1"/>
  <c r="AF757" i="1"/>
  <c r="AJ757" i="1"/>
  <c r="AD757" i="1"/>
  <c r="AG757" i="1"/>
  <c r="AH757" i="1"/>
  <c r="AE757" i="1"/>
  <c r="AI757" i="1"/>
  <c r="AH813" i="1"/>
  <c r="AE813" i="1"/>
  <c r="AI813" i="1"/>
  <c r="AD813" i="1"/>
  <c r="AJ813" i="1"/>
  <c r="AG813" i="1"/>
  <c r="AF813" i="1"/>
  <c r="AC813" i="1"/>
  <c r="AE974" i="1"/>
  <c r="AF974" i="1"/>
  <c r="AJ974" i="1"/>
  <c r="AC974" i="1"/>
  <c r="AG974" i="1"/>
  <c r="AD974" i="1"/>
  <c r="AI974" i="1"/>
  <c r="AH974" i="1"/>
  <c r="AE1008" i="1"/>
  <c r="AJ1008" i="1"/>
  <c r="AD1008" i="1"/>
  <c r="AG1008" i="1"/>
  <c r="AF1008" i="1"/>
  <c r="AI1008" i="1"/>
  <c r="AC1008" i="1"/>
  <c r="AH1008" i="1"/>
  <c r="AH857" i="1"/>
  <c r="AI857" i="1"/>
  <c r="AD857" i="1"/>
  <c r="AC857" i="1"/>
  <c r="AE857" i="1"/>
  <c r="AG857" i="1"/>
  <c r="AJ857" i="1"/>
  <c r="AF857" i="1"/>
  <c r="AC907" i="1"/>
  <c r="AF907" i="1"/>
  <c r="AG907" i="1"/>
  <c r="AH907" i="1"/>
  <c r="AE907" i="1"/>
  <c r="AI907" i="1"/>
  <c r="AJ907" i="1"/>
  <c r="AD907" i="1"/>
  <c r="AF413" i="1"/>
  <c r="AE377" i="1"/>
  <c r="AF389" i="1"/>
  <c r="AE739" i="1"/>
  <c r="AI936" i="1"/>
  <c r="AJ936" i="1"/>
  <c r="AG936" i="1"/>
  <c r="AD936" i="1"/>
  <c r="AF936" i="1"/>
  <c r="AC936" i="1"/>
  <c r="AH936" i="1"/>
  <c r="AE936" i="1"/>
  <c r="AG896" i="1"/>
  <c r="AJ896" i="1"/>
  <c r="AE896" i="1"/>
  <c r="AD896" i="1"/>
  <c r="AH896" i="1"/>
  <c r="AI896" i="1"/>
  <c r="AF896" i="1"/>
  <c r="AC896" i="1"/>
  <c r="AI48" i="1"/>
  <c r="AJ48" i="1"/>
  <c r="AD48" i="1"/>
  <c r="AC48" i="1"/>
  <c r="AF48" i="1"/>
  <c r="AG48" i="1"/>
  <c r="AE833" i="1"/>
  <c r="AJ833" i="1"/>
  <c r="AH833" i="1"/>
  <c r="AG833" i="1"/>
  <c r="AD833" i="1"/>
  <c r="AC736" i="1"/>
  <c r="AJ736" i="1"/>
  <c r="AG736" i="1"/>
  <c r="AI736" i="1"/>
  <c r="AD736" i="1"/>
  <c r="AH736" i="1"/>
  <c r="AF736" i="1"/>
  <c r="AE736" i="1"/>
  <c r="AH913" i="1"/>
  <c r="AE913" i="1"/>
  <c r="AJ913" i="1"/>
  <c r="AI913" i="1"/>
  <c r="AF913" i="1"/>
  <c r="AC913" i="1"/>
  <c r="AD913" i="1"/>
  <c r="AG913" i="1"/>
  <c r="AG791" i="1"/>
  <c r="AH791" i="1"/>
  <c r="AF791" i="1"/>
  <c r="AE791" i="1"/>
  <c r="AI791" i="1"/>
  <c r="AD791" i="1"/>
  <c r="AJ791" i="1"/>
  <c r="AC791" i="1"/>
  <c r="AI251" i="1"/>
  <c r="AH332" i="1"/>
  <c r="AD445" i="1"/>
  <c r="AI413" i="1"/>
  <c r="AI385" i="1"/>
  <c r="AD377" i="1"/>
  <c r="AE278" i="1"/>
  <c r="AF692" i="1"/>
  <c r="AJ290" i="1"/>
  <c r="AD389" i="1"/>
  <c r="AD381" i="1"/>
  <c r="AI573" i="1"/>
  <c r="AG109" i="1"/>
  <c r="AI739" i="1"/>
  <c r="AH48" i="1"/>
  <c r="AI833" i="1"/>
  <c r="AI969" i="1"/>
  <c r="AF969" i="1"/>
  <c r="AC969" i="1"/>
  <c r="AE969" i="1"/>
  <c r="AJ969" i="1"/>
  <c r="AH969" i="1"/>
  <c r="AG969" i="1"/>
  <c r="AD969" i="1"/>
  <c r="AE797" i="1"/>
  <c r="AJ797" i="1"/>
  <c r="AG797" i="1"/>
  <c r="AC797" i="1"/>
  <c r="AI797" i="1"/>
  <c r="AF797" i="1"/>
  <c r="AD797" i="1"/>
  <c r="AH797" i="1"/>
  <c r="AG807" i="1"/>
  <c r="AH807" i="1"/>
  <c r="AI807" i="1"/>
  <c r="AF807" i="1"/>
  <c r="AE807" i="1"/>
  <c r="AJ807" i="1"/>
  <c r="AD807" i="1"/>
  <c r="AC807" i="1"/>
  <c r="AG644" i="1"/>
  <c r="AD644" i="1"/>
  <c r="AH644" i="1"/>
  <c r="AE644" i="1"/>
  <c r="AJ644" i="1"/>
  <c r="AI644" i="1"/>
  <c r="AF644" i="1"/>
  <c r="AC644" i="1"/>
  <c r="AE904" i="1"/>
  <c r="AG904" i="1"/>
  <c r="AJ904" i="1"/>
  <c r="AD904" i="1"/>
  <c r="AF904" i="1"/>
  <c r="AI904" i="1"/>
  <c r="AH904" i="1"/>
  <c r="AC904" i="1"/>
  <c r="AE816" i="1"/>
  <c r="AG816" i="1"/>
  <c r="AI816" i="1"/>
  <c r="AD816" i="1"/>
  <c r="AF816" i="1"/>
  <c r="AJ816" i="1"/>
  <c r="AJ13" i="1"/>
  <c r="AH236" i="1"/>
  <c r="AD236" i="1"/>
  <c r="AC236" i="1"/>
  <c r="AG236" i="1"/>
  <c r="AJ236" i="1"/>
  <c r="AE236" i="1"/>
  <c r="AI236" i="1"/>
  <c r="AF236" i="1"/>
  <c r="AH876" i="1"/>
  <c r="AG876" i="1"/>
  <c r="AF876" i="1"/>
  <c r="AI876" i="1"/>
  <c r="AJ876" i="1"/>
  <c r="AD876" i="1"/>
  <c r="AG984" i="1"/>
  <c r="AJ984" i="1"/>
  <c r="AI984" i="1"/>
  <c r="AF984" i="1"/>
  <c r="AC984" i="1"/>
  <c r="AC496" i="1"/>
  <c r="AF496" i="1"/>
  <c r="AG496" i="1"/>
  <c r="AI496" i="1"/>
  <c r="AD496" i="1"/>
  <c r="AJ496" i="1"/>
  <c r="AH496" i="1"/>
  <c r="AE496" i="1"/>
  <c r="AH36" i="1"/>
  <c r="AG36" i="1"/>
  <c r="AE36" i="1"/>
  <c r="AD36" i="1"/>
  <c r="AI36" i="1"/>
  <c r="AC36" i="1"/>
  <c r="AF36" i="1"/>
  <c r="AJ36" i="1"/>
  <c r="AJ839" i="1"/>
  <c r="AD839" i="1"/>
  <c r="AC839" i="1"/>
  <c r="AH839" i="1"/>
  <c r="AI839" i="1"/>
  <c r="AF839" i="1"/>
  <c r="AE839" i="1"/>
  <c r="AG839" i="1"/>
  <c r="AG528" i="1"/>
  <c r="AI528" i="1"/>
  <c r="AD528" i="1"/>
  <c r="AJ528" i="1"/>
  <c r="AH528" i="1"/>
  <c r="AE528" i="1"/>
  <c r="AC528" i="1"/>
  <c r="AF528" i="1"/>
  <c r="AC893" i="1"/>
  <c r="AD893" i="1"/>
  <c r="AG893" i="1"/>
  <c r="AF893" i="1"/>
  <c r="AE893" i="1"/>
  <c r="AJ893" i="1"/>
  <c r="AI893" i="1"/>
  <c r="AH893" i="1"/>
  <c r="AD648" i="1"/>
  <c r="AH648" i="1"/>
  <c r="AJ648" i="1"/>
  <c r="AI648" i="1"/>
  <c r="AE648" i="1"/>
  <c r="AC648" i="1"/>
  <c r="AF648" i="1"/>
  <c r="AG648" i="1"/>
  <c r="AC119" i="1"/>
  <c r="AG119" i="1"/>
  <c r="AD119" i="1"/>
  <c r="AH119" i="1"/>
  <c r="AJ119" i="1"/>
  <c r="AF119" i="1"/>
  <c r="AE119" i="1"/>
  <c r="AI119" i="1"/>
  <c r="AC911" i="1"/>
  <c r="AJ911" i="1"/>
  <c r="AG911" i="1"/>
  <c r="AE911" i="1"/>
  <c r="AI911" i="1"/>
  <c r="AD830" i="1"/>
  <c r="AE830" i="1"/>
  <c r="AI830" i="1"/>
  <c r="AH830" i="1"/>
  <c r="AC830" i="1"/>
  <c r="AF830" i="1"/>
  <c r="AG830" i="1"/>
  <c r="AJ830" i="1"/>
  <c r="AD651" i="1"/>
  <c r="AH651" i="1"/>
  <c r="AE320" i="1"/>
  <c r="AF320" i="1"/>
  <c r="AJ234" i="1"/>
  <c r="AD234" i="1"/>
  <c r="AI175" i="1"/>
  <c r="AG175" i="1"/>
  <c r="AD413" i="1"/>
  <c r="AG413" i="1"/>
  <c r="AD385" i="1"/>
  <c r="AG385" i="1"/>
  <c r="AE692" i="1"/>
  <c r="AJ692" i="1"/>
  <c r="AE348" i="1"/>
  <c r="AF348" i="1"/>
  <c r="AD290" i="1"/>
  <c r="AF290" i="1"/>
  <c r="AE405" i="1"/>
  <c r="AF405" i="1"/>
  <c r="AE990" i="1"/>
  <c r="AD990" i="1"/>
  <c r="AD984" i="1"/>
  <c r="AF911" i="1"/>
  <c r="AE255" i="1"/>
  <c r="AI255" i="1"/>
  <c r="AH255" i="1"/>
  <c r="AJ255" i="1"/>
  <c r="AD255" i="1"/>
  <c r="AF255" i="1"/>
  <c r="AC255" i="1"/>
  <c r="AG255" i="1"/>
  <c r="AG139" i="1"/>
  <c r="AH139" i="1"/>
  <c r="AC139" i="1"/>
  <c r="AE139" i="1"/>
  <c r="AF139" i="1"/>
  <c r="AJ139" i="1"/>
  <c r="AD139" i="1"/>
  <c r="AI139" i="1"/>
  <c r="AH127" i="1"/>
  <c r="AD127" i="1"/>
  <c r="AC127" i="1"/>
  <c r="AG127" i="1"/>
  <c r="AI127" i="1"/>
  <c r="AE127" i="1"/>
  <c r="AF127" i="1"/>
  <c r="AJ127" i="1"/>
  <c r="AC900" i="1"/>
  <c r="AI900" i="1"/>
  <c r="AF900" i="1"/>
  <c r="AG900" i="1"/>
  <c r="AJ900" i="1"/>
  <c r="AE900" i="1"/>
  <c r="AD900" i="1"/>
  <c r="AH900" i="1"/>
  <c r="AE396" i="1"/>
  <c r="AH396" i="1"/>
  <c r="AF396" i="1"/>
  <c r="AC396" i="1"/>
  <c r="AJ396" i="1"/>
  <c r="AI396" i="1"/>
  <c r="AG396" i="1"/>
  <c r="AD396" i="1"/>
  <c r="AE315" i="1"/>
  <c r="AC315" i="1"/>
  <c r="AF315" i="1"/>
  <c r="AG315" i="1"/>
  <c r="AI315" i="1"/>
  <c r="AD315" i="1"/>
  <c r="AJ315" i="1"/>
  <c r="AH315" i="1"/>
  <c r="AI265" i="1"/>
  <c r="AH265" i="1"/>
  <c r="AC265" i="1"/>
  <c r="AE265" i="1"/>
  <c r="AG265" i="1"/>
  <c r="AJ265" i="1"/>
  <c r="AD265" i="1"/>
  <c r="AF265" i="1"/>
  <c r="AE851" i="1"/>
  <c r="AJ851" i="1"/>
  <c r="AI851" i="1"/>
  <c r="AD851" i="1"/>
  <c r="AC851" i="1"/>
  <c r="AF851" i="1"/>
  <c r="AG851" i="1"/>
  <c r="AH851" i="1"/>
  <c r="AE512" i="1"/>
  <c r="AC512" i="1"/>
  <c r="AF512" i="1"/>
  <c r="AG512" i="1"/>
  <c r="AI512" i="1"/>
  <c r="AD512" i="1"/>
  <c r="AJ512" i="1"/>
  <c r="AH512" i="1"/>
  <c r="AG88" i="1"/>
  <c r="AD88" i="1"/>
  <c r="AI88" i="1"/>
  <c r="AC88" i="1"/>
  <c r="AE88" i="1"/>
  <c r="AF88" i="1"/>
  <c r="AJ88" i="1"/>
  <c r="AH88" i="1"/>
  <c r="AF817" i="1"/>
  <c r="AI817" i="1"/>
  <c r="AC817" i="1"/>
  <c r="AD817" i="1"/>
  <c r="AG817" i="1"/>
  <c r="AH817" i="1"/>
  <c r="AE817" i="1"/>
  <c r="AJ817" i="1"/>
  <c r="AG484" i="1"/>
  <c r="AI484" i="1"/>
  <c r="AD484" i="1"/>
  <c r="AE484" i="1"/>
  <c r="AH484" i="1"/>
  <c r="AJ484" i="1"/>
  <c r="AC484" i="1"/>
  <c r="AF484" i="1"/>
  <c r="AG516" i="1"/>
  <c r="AI516" i="1"/>
  <c r="AD516" i="1"/>
  <c r="AE516" i="1"/>
  <c r="AH516" i="1"/>
  <c r="AJ516" i="1"/>
  <c r="AF516" i="1"/>
  <c r="AC516" i="1"/>
  <c r="AC988" i="1"/>
  <c r="AF988" i="1"/>
  <c r="AI988" i="1"/>
  <c r="AG988" i="1"/>
  <c r="AJ988" i="1"/>
  <c r="AG536" i="1"/>
  <c r="AI536" i="1"/>
  <c r="AD536" i="1"/>
  <c r="AE536" i="1"/>
  <c r="AH536" i="1"/>
  <c r="AJ536" i="1"/>
  <c r="AC536" i="1"/>
  <c r="AF536" i="1"/>
  <c r="AD742" i="1"/>
  <c r="AE742" i="1"/>
  <c r="AI742" i="1"/>
  <c r="AH742" i="1"/>
  <c r="AC742" i="1"/>
  <c r="AJ742" i="1"/>
  <c r="AF742" i="1"/>
  <c r="AG742" i="1"/>
  <c r="AD919" i="1"/>
  <c r="AH919" i="1"/>
  <c r="AG919" i="1"/>
  <c r="AE919" i="1"/>
  <c r="AI919" i="1"/>
  <c r="AJ919" i="1"/>
  <c r="AF919" i="1"/>
  <c r="AC919" i="1"/>
  <c r="AC769" i="1"/>
  <c r="AF769" i="1"/>
  <c r="AE769" i="1"/>
  <c r="AJ769" i="1"/>
  <c r="AI769" i="1"/>
  <c r="AD769" i="1"/>
  <c r="AG769" i="1"/>
  <c r="AH769" i="1"/>
  <c r="AD766" i="1"/>
  <c r="AE766" i="1"/>
  <c r="AI766" i="1"/>
  <c r="AH766" i="1"/>
  <c r="AC766" i="1"/>
  <c r="AF766" i="1"/>
  <c r="AG766" i="1"/>
  <c r="AJ766" i="1"/>
  <c r="AI847" i="1"/>
  <c r="AC847" i="1"/>
  <c r="AJ847" i="1"/>
  <c r="AG847" i="1"/>
  <c r="AE847" i="1"/>
  <c r="AJ651" i="1"/>
  <c r="AI320" i="1"/>
  <c r="AF234" i="1"/>
  <c r="AD175" i="1"/>
  <c r="AH413" i="1"/>
  <c r="AH385" i="1"/>
  <c r="AC692" i="1"/>
  <c r="AD348" i="1"/>
  <c r="AE290" i="1"/>
  <c r="AI405" i="1"/>
  <c r="AF990" i="1"/>
  <c r="AD988" i="1"/>
  <c r="AC876" i="1"/>
  <c r="AD911" i="1"/>
  <c r="AH847" i="1"/>
  <c r="AF809" i="1"/>
  <c r="AC809" i="1"/>
  <c r="AI809" i="1"/>
  <c r="AD809" i="1"/>
  <c r="AG809" i="1"/>
  <c r="AH809" i="1"/>
  <c r="AE809" i="1"/>
  <c r="AJ809" i="1"/>
  <c r="AC228" i="1"/>
  <c r="AH228" i="1"/>
  <c r="AG228" i="1"/>
  <c r="AF228" i="1"/>
  <c r="AE228" i="1"/>
  <c r="AD228" i="1"/>
  <c r="AI228" i="1"/>
  <c r="AJ228" i="1"/>
  <c r="AG143" i="1"/>
  <c r="AH143" i="1"/>
  <c r="AC143" i="1"/>
  <c r="AI143" i="1"/>
  <c r="AF143" i="1"/>
  <c r="AJ143" i="1"/>
  <c r="AD143" i="1"/>
  <c r="AE143" i="1"/>
  <c r="AD363" i="1"/>
  <c r="AI363" i="1"/>
  <c r="AH363" i="1"/>
  <c r="AJ363" i="1"/>
  <c r="AC363" i="1"/>
  <c r="AE363" i="1"/>
  <c r="AG363" i="1"/>
  <c r="AF363" i="1"/>
  <c r="AE416" i="1"/>
  <c r="AG416" i="1"/>
  <c r="AD416" i="1"/>
  <c r="AI416" i="1"/>
  <c r="AH416" i="1"/>
  <c r="AF416" i="1"/>
  <c r="AC416" i="1"/>
  <c r="AJ416" i="1"/>
  <c r="AE384" i="1"/>
  <c r="AH384" i="1"/>
  <c r="AC384" i="1"/>
  <c r="AJ384" i="1"/>
  <c r="AI384" i="1"/>
  <c r="AG384" i="1"/>
  <c r="AD384" i="1"/>
  <c r="AF384" i="1"/>
  <c r="AG928" i="1"/>
  <c r="AH928" i="1"/>
  <c r="AF928" i="1"/>
  <c r="AE928" i="1"/>
  <c r="AJ928" i="1"/>
  <c r="AI928" i="1"/>
  <c r="AC928" i="1"/>
  <c r="AD928" i="1"/>
  <c r="AC821" i="1"/>
  <c r="AF821" i="1"/>
  <c r="AJ821" i="1"/>
  <c r="AI821" i="1"/>
  <c r="AD821" i="1"/>
  <c r="AG821" i="1"/>
  <c r="AH821" i="1"/>
  <c r="AE821" i="1"/>
  <c r="AG240" i="1"/>
  <c r="AH240" i="1"/>
  <c r="AD240" i="1"/>
  <c r="AI240" i="1"/>
  <c r="AJ240" i="1"/>
  <c r="AE240" i="1"/>
  <c r="AF240" i="1"/>
  <c r="AC240" i="1"/>
  <c r="AH206" i="1"/>
  <c r="AJ206" i="1"/>
  <c r="AC206" i="1"/>
  <c r="AI206" i="1"/>
  <c r="AG206" i="1"/>
  <c r="AE206" i="1"/>
  <c r="AF206" i="1"/>
  <c r="AD206" i="1"/>
  <c r="AD24" i="1"/>
  <c r="AH24" i="1"/>
  <c r="AF24" i="1"/>
  <c r="AI24" i="1"/>
  <c r="AC24" i="1"/>
  <c r="AE24" i="1"/>
  <c r="AJ24" i="1"/>
  <c r="AG24" i="1"/>
  <c r="AE1004" i="1"/>
  <c r="AH1004" i="1"/>
  <c r="AD1004" i="1"/>
  <c r="AG1004" i="1"/>
  <c r="AJ1004" i="1"/>
  <c r="AC1004" i="1"/>
  <c r="AF1004" i="1"/>
  <c r="AI1004" i="1"/>
  <c r="AF57" i="1"/>
  <c r="AJ57" i="1"/>
  <c r="AD57" i="1"/>
  <c r="AI57" i="1"/>
  <c r="AG57" i="1"/>
  <c r="AE57" i="1"/>
  <c r="AH57" i="1"/>
  <c r="AC57" i="1"/>
  <c r="AI908" i="1"/>
  <c r="AE908" i="1"/>
  <c r="AF908" i="1"/>
  <c r="AJ908" i="1"/>
  <c r="AC908" i="1"/>
  <c r="AH908" i="1"/>
  <c r="AD908" i="1"/>
  <c r="AG908" i="1"/>
  <c r="AF761" i="1"/>
  <c r="AC761" i="1"/>
  <c r="AI761" i="1"/>
  <c r="AD761" i="1"/>
  <c r="AG761" i="1"/>
  <c r="AJ761" i="1"/>
  <c r="AH761" i="1"/>
  <c r="AE761" i="1"/>
  <c r="AC924" i="1"/>
  <c r="AE924" i="1"/>
  <c r="AH924" i="1"/>
  <c r="AG924" i="1"/>
  <c r="AD924" i="1"/>
  <c r="AF924" i="1"/>
  <c r="AJ924" i="1"/>
  <c r="AI924" i="1"/>
  <c r="AH780" i="1"/>
  <c r="AF780" i="1"/>
  <c r="AC780" i="1"/>
  <c r="AJ780" i="1"/>
  <c r="AD780" i="1"/>
  <c r="AE780" i="1"/>
  <c r="AG780" i="1"/>
  <c r="AI780" i="1"/>
  <c r="AC804" i="1"/>
  <c r="AF804" i="1"/>
  <c r="AH804" i="1"/>
  <c r="AJ804" i="1"/>
  <c r="AE804" i="1"/>
  <c r="AG804" i="1"/>
  <c r="AD804" i="1"/>
  <c r="AI804" i="1"/>
  <c r="AH808" i="1"/>
  <c r="AC808" i="1"/>
  <c r="AI808" i="1"/>
  <c r="AG808" i="1"/>
  <c r="AD808" i="1"/>
  <c r="AE808" i="1"/>
  <c r="AF808" i="1"/>
  <c r="AJ808" i="1"/>
  <c r="AH840" i="1"/>
  <c r="AI840" i="1"/>
  <c r="AC840" i="1"/>
  <c r="AE840" i="1"/>
  <c r="AG840" i="1"/>
  <c r="AF840" i="1"/>
  <c r="AD840" i="1"/>
  <c r="AJ840" i="1"/>
  <c r="AH760" i="1"/>
  <c r="AJ760" i="1"/>
  <c r="AE760" i="1"/>
  <c r="AG760" i="1"/>
  <c r="AF760" i="1"/>
  <c r="AI760" i="1"/>
  <c r="AC760" i="1"/>
  <c r="AD760" i="1"/>
  <c r="AC371" i="1"/>
  <c r="AF371" i="1"/>
  <c r="AH371" i="1"/>
  <c r="AG371" i="1"/>
  <c r="AE371" i="1"/>
  <c r="AJ371" i="1"/>
  <c r="AD371" i="1"/>
  <c r="AI371" i="1"/>
  <c r="AI932" i="1"/>
  <c r="AE932" i="1"/>
  <c r="AF932" i="1"/>
  <c r="AH932" i="1"/>
  <c r="AJ932" i="1"/>
  <c r="AC932" i="1"/>
  <c r="AD932" i="1"/>
  <c r="AG932" i="1"/>
  <c r="AE952" i="1"/>
  <c r="AG952" i="1"/>
  <c r="AJ952" i="1"/>
  <c r="AD952" i="1"/>
  <c r="AF952" i="1"/>
  <c r="AI952" i="1"/>
  <c r="AH952" i="1"/>
  <c r="AC952" i="1"/>
  <c r="AC860" i="1"/>
  <c r="AE860" i="1"/>
  <c r="AI860" i="1"/>
  <c r="AD860" i="1"/>
  <c r="AH860" i="1"/>
  <c r="AG860" i="1"/>
  <c r="AF860" i="1"/>
  <c r="AJ860" i="1"/>
  <c r="AI43" i="1"/>
  <c r="AE43" i="1"/>
  <c r="AJ43" i="1"/>
  <c r="AG43" i="1"/>
  <c r="AC43" i="1"/>
  <c r="AD43" i="1"/>
  <c r="AF43" i="1"/>
  <c r="AH43" i="1"/>
  <c r="AH115" i="1"/>
  <c r="AD115" i="1"/>
  <c r="AC115" i="1"/>
  <c r="AG115" i="1"/>
  <c r="AF115" i="1"/>
  <c r="AJ115" i="1"/>
  <c r="AE115" i="1"/>
  <c r="AI115" i="1"/>
  <c r="AC884" i="1"/>
  <c r="AE884" i="1"/>
  <c r="AF884" i="1"/>
  <c r="AJ884" i="1"/>
  <c r="AG884" i="1"/>
  <c r="AD884" i="1"/>
  <c r="AI884" i="1"/>
  <c r="AH884" i="1"/>
  <c r="AE1016" i="1"/>
  <c r="AH1016" i="1"/>
  <c r="AD1016" i="1"/>
  <c r="AG1016" i="1"/>
  <c r="AF1016" i="1"/>
  <c r="AC1016" i="1"/>
  <c r="AJ1016" i="1"/>
  <c r="AI1016" i="1"/>
  <c r="AC844" i="1"/>
  <c r="AI844" i="1"/>
  <c r="AD844" i="1"/>
  <c r="AE844" i="1"/>
  <c r="AH844" i="1"/>
  <c r="AG844" i="1"/>
  <c r="AJ844" i="1"/>
  <c r="AF844" i="1"/>
  <c r="AE992" i="1"/>
  <c r="AH992" i="1"/>
  <c r="AD992" i="1"/>
  <c r="AC992" i="1"/>
  <c r="AJ992" i="1"/>
  <c r="AI992" i="1"/>
  <c r="AG992" i="1"/>
  <c r="AF992" i="1"/>
  <c r="AD123" i="1"/>
  <c r="AH123" i="1"/>
  <c r="AC123" i="1"/>
  <c r="AG123" i="1"/>
  <c r="AE123" i="1"/>
  <c r="AI123" i="1"/>
  <c r="AJ123" i="1"/>
  <c r="AF123" i="1"/>
  <c r="AI944" i="1"/>
  <c r="AG944" i="1"/>
  <c r="AJ944" i="1"/>
  <c r="AC944" i="1"/>
  <c r="AD944" i="1"/>
  <c r="AH944" i="1"/>
  <c r="AE944" i="1"/>
  <c r="AF944" i="1"/>
  <c r="AF801" i="1"/>
  <c r="AI801" i="1"/>
  <c r="AC801" i="1"/>
  <c r="AE801" i="1"/>
  <c r="AJ801" i="1"/>
  <c r="AH801" i="1"/>
  <c r="AD801" i="1"/>
  <c r="AG801" i="1"/>
  <c r="AC812" i="1"/>
  <c r="AF812" i="1"/>
  <c r="AH812" i="1"/>
  <c r="AJ812" i="1"/>
  <c r="AE812" i="1"/>
  <c r="AG812" i="1"/>
  <c r="AI812" i="1"/>
  <c r="AD812" i="1"/>
  <c r="AF777" i="1"/>
  <c r="AI777" i="1"/>
  <c r="AC777" i="1"/>
  <c r="AH777" i="1"/>
  <c r="AE777" i="1"/>
  <c r="AD777" i="1"/>
  <c r="AG777" i="1"/>
  <c r="AJ777" i="1"/>
  <c r="AC832" i="1"/>
  <c r="AH832" i="1"/>
  <c r="AD832" i="1"/>
  <c r="AJ832" i="1"/>
  <c r="AE832" i="1"/>
  <c r="AG832" i="1"/>
  <c r="AF832" i="1"/>
  <c r="AI832" i="1"/>
  <c r="AH252" i="1"/>
  <c r="AD252" i="1"/>
  <c r="AG252" i="1"/>
  <c r="AC252" i="1"/>
  <c r="AE252" i="1"/>
  <c r="AI252" i="1"/>
  <c r="AJ252" i="1"/>
  <c r="AF252" i="1"/>
  <c r="AD914" i="1"/>
  <c r="AH914" i="1"/>
  <c r="AF914" i="1"/>
  <c r="AJ914" i="1"/>
  <c r="AE914" i="1"/>
  <c r="AG914" i="1"/>
  <c r="AC914" i="1"/>
  <c r="AI914" i="1"/>
  <c r="AD630" i="1"/>
  <c r="AH630" i="1"/>
  <c r="AE630" i="1"/>
  <c r="AI630" i="1"/>
  <c r="AC630" i="1"/>
  <c r="AF630" i="1"/>
  <c r="AG630" i="1"/>
  <c r="AJ630" i="1"/>
  <c r="AD471" i="1"/>
  <c r="AH471" i="1"/>
  <c r="AE471" i="1"/>
  <c r="AI471" i="1"/>
  <c r="AF471" i="1"/>
  <c r="AG471" i="1"/>
  <c r="AJ471" i="1"/>
  <c r="AC471" i="1"/>
  <c r="AD322" i="1"/>
  <c r="AH322" i="1"/>
  <c r="AE322" i="1"/>
  <c r="AI322" i="1"/>
  <c r="AF322" i="1"/>
  <c r="AG322" i="1"/>
  <c r="AJ322" i="1"/>
  <c r="AC322" i="1"/>
  <c r="AD177" i="1"/>
  <c r="AH177" i="1"/>
  <c r="AE177" i="1"/>
  <c r="AI177" i="1"/>
  <c r="AF177" i="1"/>
  <c r="AJ177" i="1"/>
  <c r="AG177" i="1"/>
  <c r="AC177" i="1"/>
  <c r="AD157" i="1"/>
  <c r="AH157" i="1"/>
  <c r="AE157" i="1"/>
  <c r="AI157" i="1"/>
  <c r="AJ157" i="1"/>
  <c r="AF157" i="1"/>
  <c r="AG157" i="1"/>
  <c r="AC157" i="1"/>
  <c r="AD95" i="1"/>
  <c r="AH95" i="1"/>
  <c r="AF95" i="1"/>
  <c r="AG95" i="1"/>
  <c r="AI95" i="1"/>
  <c r="AJ95" i="1"/>
  <c r="AE95" i="1"/>
  <c r="AC95" i="1"/>
  <c r="AD745" i="1"/>
  <c r="AH745" i="1"/>
  <c r="AE745" i="1"/>
  <c r="AJ745" i="1"/>
  <c r="AG745" i="1"/>
  <c r="AC745" i="1"/>
  <c r="AF745" i="1"/>
  <c r="AI745" i="1"/>
  <c r="AE657" i="1"/>
  <c r="AI657" i="1"/>
  <c r="AC657" i="1"/>
  <c r="AH657" i="1"/>
  <c r="AF657" i="1"/>
  <c r="AJ657" i="1"/>
  <c r="AD657" i="1"/>
  <c r="AG657" i="1"/>
  <c r="AD606" i="1"/>
  <c r="AH606" i="1"/>
  <c r="AE606" i="1"/>
  <c r="AI606" i="1"/>
  <c r="AC606" i="1"/>
  <c r="AF606" i="1"/>
  <c r="AG606" i="1"/>
  <c r="AJ606" i="1"/>
  <c r="AE106" i="1"/>
  <c r="AI106" i="1"/>
  <c r="AF106" i="1"/>
  <c r="AG106" i="1"/>
  <c r="AD106" i="1"/>
  <c r="AH106" i="1"/>
  <c r="AC106" i="1"/>
  <c r="AJ106" i="1"/>
  <c r="AD346" i="1"/>
  <c r="AH346" i="1"/>
  <c r="AE346" i="1"/>
  <c r="AI346" i="1"/>
  <c r="AF346" i="1"/>
  <c r="AG346" i="1"/>
  <c r="AC346" i="1"/>
  <c r="AJ346" i="1"/>
  <c r="AE180" i="1"/>
  <c r="AI180" i="1"/>
  <c r="AF180" i="1"/>
  <c r="AJ180" i="1"/>
  <c r="AD180" i="1"/>
  <c r="AH180" i="1"/>
  <c r="AC180" i="1"/>
  <c r="AG180" i="1"/>
  <c r="AD706" i="1"/>
  <c r="AH706" i="1"/>
  <c r="AC706" i="1"/>
  <c r="AI706" i="1"/>
  <c r="AF706" i="1"/>
  <c r="AE706" i="1"/>
  <c r="AJ706" i="1"/>
  <c r="AG706" i="1"/>
  <c r="AD626" i="1"/>
  <c r="AH626" i="1"/>
  <c r="AE626" i="1"/>
  <c r="AI626" i="1"/>
  <c r="AC626" i="1"/>
  <c r="AF626" i="1"/>
  <c r="AG626" i="1"/>
  <c r="AJ626" i="1"/>
  <c r="AD938" i="1"/>
  <c r="AH938" i="1"/>
  <c r="AF938" i="1"/>
  <c r="AJ938" i="1"/>
  <c r="AE938" i="1"/>
  <c r="AG938" i="1"/>
  <c r="AC938" i="1"/>
  <c r="AI938" i="1"/>
  <c r="AF755" i="1"/>
  <c r="AJ755" i="1"/>
  <c r="AC755" i="1"/>
  <c r="AH755" i="1"/>
  <c r="AE755" i="1"/>
  <c r="AG755" i="1"/>
  <c r="AI755" i="1"/>
  <c r="AD755" i="1"/>
  <c r="AD710" i="1"/>
  <c r="AH710" i="1"/>
  <c r="AC710" i="1"/>
  <c r="AI710" i="1"/>
  <c r="AF710" i="1"/>
  <c r="AE710" i="1"/>
  <c r="AJ710" i="1"/>
  <c r="AG710" i="1"/>
  <c r="AD678" i="1"/>
  <c r="AH678" i="1"/>
  <c r="AC678" i="1"/>
  <c r="AI678" i="1"/>
  <c r="AF678" i="1"/>
  <c r="AE678" i="1"/>
  <c r="AJ678" i="1"/>
  <c r="AG678" i="1"/>
  <c r="AD583" i="1"/>
  <c r="AH583" i="1"/>
  <c r="AE583" i="1"/>
  <c r="AI583" i="1"/>
  <c r="AC583" i="1"/>
  <c r="AF583" i="1"/>
  <c r="AG583" i="1"/>
  <c r="AJ583" i="1"/>
  <c r="AD362" i="1"/>
  <c r="AH362" i="1"/>
  <c r="AE362" i="1"/>
  <c r="AI362" i="1"/>
  <c r="AC362" i="1"/>
  <c r="AF362" i="1"/>
  <c r="AG362" i="1"/>
  <c r="AJ362" i="1"/>
  <c r="AD475" i="1"/>
  <c r="AH475" i="1"/>
  <c r="AE475" i="1"/>
  <c r="AI475" i="1"/>
  <c r="AF475" i="1"/>
  <c r="AG475" i="1"/>
  <c r="AC475" i="1"/>
  <c r="AJ475" i="1"/>
  <c r="AD310" i="1"/>
  <c r="AH310" i="1"/>
  <c r="AE310" i="1"/>
  <c r="AI310" i="1"/>
  <c r="AF310" i="1"/>
  <c r="AG310" i="1"/>
  <c r="AC310" i="1"/>
  <c r="AJ310" i="1"/>
  <c r="AD288" i="1"/>
  <c r="AH288" i="1"/>
  <c r="AE288" i="1"/>
  <c r="AJ288" i="1"/>
  <c r="AF288" i="1"/>
  <c r="AC288" i="1"/>
  <c r="AG288" i="1"/>
  <c r="AI288" i="1"/>
  <c r="AD37" i="1"/>
  <c r="AH37" i="1"/>
  <c r="AF37" i="1"/>
  <c r="AJ37" i="1"/>
  <c r="AE37" i="1"/>
  <c r="AI37" i="1"/>
  <c r="AG37" i="1"/>
  <c r="AC37" i="1"/>
  <c r="AD551" i="1"/>
  <c r="AH551" i="1"/>
  <c r="AE551" i="1"/>
  <c r="AI551" i="1"/>
  <c r="AC551" i="1"/>
  <c r="AF551" i="1"/>
  <c r="AJ551" i="1"/>
  <c r="AG551" i="1"/>
  <c r="AD75" i="1"/>
  <c r="AH75" i="1"/>
  <c r="AF75" i="1"/>
  <c r="AG75" i="1"/>
  <c r="AJ75" i="1"/>
  <c r="AC75" i="1"/>
  <c r="AI75" i="1"/>
  <c r="AE75" i="1"/>
  <c r="AD292" i="1"/>
  <c r="AH292" i="1"/>
  <c r="AE292" i="1"/>
  <c r="AJ292" i="1"/>
  <c r="AF292" i="1"/>
  <c r="AG292" i="1"/>
  <c r="AI292" i="1"/>
  <c r="AC292" i="1"/>
  <c r="AD698" i="1"/>
  <c r="AH698" i="1"/>
  <c r="AC698" i="1"/>
  <c r="AI698" i="1"/>
  <c r="AF698" i="1"/>
  <c r="AE698" i="1"/>
  <c r="AJ698" i="1"/>
  <c r="AG698" i="1"/>
  <c r="AD567" i="1"/>
  <c r="AH567" i="1"/>
  <c r="AE567" i="1"/>
  <c r="AI567" i="1"/>
  <c r="AC567" i="1"/>
  <c r="AF567" i="1"/>
  <c r="AG567" i="1"/>
  <c r="AJ567" i="1"/>
  <c r="AD515" i="1"/>
  <c r="AH515" i="1"/>
  <c r="AE515" i="1"/>
  <c r="AI515" i="1"/>
  <c r="AF515" i="1"/>
  <c r="AG515" i="1"/>
  <c r="AC515" i="1"/>
  <c r="AJ515" i="1"/>
  <c r="AD302" i="1"/>
  <c r="AH302" i="1"/>
  <c r="AE302" i="1"/>
  <c r="AI302" i="1"/>
  <c r="AF302" i="1"/>
  <c r="AG302" i="1"/>
  <c r="AC302" i="1"/>
  <c r="AJ302" i="1"/>
  <c r="AE102" i="1"/>
  <c r="AI102" i="1"/>
  <c r="AF102" i="1"/>
  <c r="AG102" i="1"/>
  <c r="AH102" i="1"/>
  <c r="AJ102" i="1"/>
  <c r="AC102" i="1"/>
  <c r="AD102" i="1"/>
  <c r="AF787" i="1"/>
  <c r="AJ787" i="1"/>
  <c r="AC787" i="1"/>
  <c r="AH787" i="1"/>
  <c r="AE787" i="1"/>
  <c r="AD787" i="1"/>
  <c r="AG787" i="1"/>
  <c r="AI787" i="1"/>
  <c r="AE701" i="1"/>
  <c r="AI701" i="1"/>
  <c r="AC701" i="1"/>
  <c r="AH701" i="1"/>
  <c r="AF701" i="1"/>
  <c r="AJ701" i="1"/>
  <c r="AD701" i="1"/>
  <c r="AG701" i="1"/>
  <c r="AE653" i="1"/>
  <c r="AI653" i="1"/>
  <c r="AC653" i="1"/>
  <c r="AH653" i="1"/>
  <c r="AF653" i="1"/>
  <c r="AJ653" i="1"/>
  <c r="AD653" i="1"/>
  <c r="AG653" i="1"/>
  <c r="AD181" i="1"/>
  <c r="AH181" i="1"/>
  <c r="AE181" i="1"/>
  <c r="AI181" i="1"/>
  <c r="AJ181" i="1"/>
  <c r="AF181" i="1"/>
  <c r="AC181" i="1"/>
  <c r="AG181" i="1"/>
  <c r="AD249" i="1"/>
  <c r="AH249" i="1"/>
  <c r="AE249" i="1"/>
  <c r="AI249" i="1"/>
  <c r="AG249" i="1"/>
  <c r="AC249" i="1"/>
  <c r="AF249" i="1"/>
  <c r="AJ249" i="1"/>
  <c r="AD237" i="1"/>
  <c r="AH237" i="1"/>
  <c r="AE237" i="1"/>
  <c r="AI237" i="1"/>
  <c r="AC237" i="1"/>
  <c r="AF237" i="1"/>
  <c r="AG237" i="1"/>
  <c r="AJ237" i="1"/>
  <c r="AE498" i="1"/>
  <c r="AI498" i="1"/>
  <c r="AF498" i="1"/>
  <c r="AJ498" i="1"/>
  <c r="AH498" i="1"/>
  <c r="AC498" i="1"/>
  <c r="AD498" i="1"/>
  <c r="AG498" i="1"/>
  <c r="AE313" i="1"/>
  <c r="AI313" i="1"/>
  <c r="AF313" i="1"/>
  <c r="AJ313" i="1"/>
  <c r="AH313" i="1"/>
  <c r="AC313" i="1"/>
  <c r="AG313" i="1"/>
  <c r="AD313" i="1"/>
  <c r="AD161" i="1"/>
  <c r="AH161" i="1"/>
  <c r="AE161" i="1"/>
  <c r="AI161" i="1"/>
  <c r="AF161" i="1"/>
  <c r="AJ161" i="1"/>
  <c r="AG161" i="1"/>
  <c r="AC161" i="1"/>
  <c r="AD479" i="1"/>
  <c r="AH479" i="1"/>
  <c r="AE479" i="1"/>
  <c r="AI479" i="1"/>
  <c r="AF479" i="1"/>
  <c r="AG479" i="1"/>
  <c r="AC479" i="1"/>
  <c r="AJ479" i="1"/>
  <c r="AD233" i="1"/>
  <c r="AH233" i="1"/>
  <c r="AE233" i="1"/>
  <c r="AI233" i="1"/>
  <c r="AG233" i="1"/>
  <c r="AC233" i="1"/>
  <c r="AF233" i="1"/>
  <c r="AJ233" i="1"/>
  <c r="AD850" i="1"/>
  <c r="AH850" i="1"/>
  <c r="AF850" i="1"/>
  <c r="AJ850" i="1"/>
  <c r="AE850" i="1"/>
  <c r="AG850" i="1"/>
  <c r="AI850" i="1"/>
  <c r="AC850" i="1"/>
  <c r="AE494" i="1"/>
  <c r="AI494" i="1"/>
  <c r="AF494" i="1"/>
  <c r="AJ494" i="1"/>
  <c r="AH494" i="1"/>
  <c r="AC494" i="1"/>
  <c r="AG494" i="1"/>
  <c r="AD494" i="1"/>
  <c r="AE386" i="1"/>
  <c r="AI386" i="1"/>
  <c r="AF386" i="1"/>
  <c r="AJ386" i="1"/>
  <c r="AH386" i="1"/>
  <c r="AC386" i="1"/>
  <c r="AD386" i="1"/>
  <c r="AG386" i="1"/>
  <c r="AE374" i="1"/>
  <c r="AI374" i="1"/>
  <c r="AF374" i="1"/>
  <c r="AJ374" i="1"/>
  <c r="AH374" i="1"/>
  <c r="AC374" i="1"/>
  <c r="AD374" i="1"/>
  <c r="AG374" i="1"/>
  <c r="AD419" i="1"/>
  <c r="AH419" i="1"/>
  <c r="AE419" i="1"/>
  <c r="AI419" i="1"/>
  <c r="AF419" i="1"/>
  <c r="AG419" i="1"/>
  <c r="AJ419" i="1"/>
  <c r="AC419" i="1"/>
  <c r="AD383" i="1"/>
  <c r="AH383" i="1"/>
  <c r="AE383" i="1"/>
  <c r="AI383" i="1"/>
  <c r="AF383" i="1"/>
  <c r="AG383" i="1"/>
  <c r="AJ383" i="1"/>
  <c r="AC383" i="1"/>
  <c r="AD555" i="1"/>
  <c r="AH555" i="1"/>
  <c r="AE555" i="1"/>
  <c r="AI555" i="1"/>
  <c r="AG555" i="1"/>
  <c r="AJ555" i="1"/>
  <c r="AF555" i="1"/>
  <c r="AC555" i="1"/>
  <c r="AE168" i="1"/>
  <c r="AI168" i="1"/>
  <c r="AF168" i="1"/>
  <c r="AJ168" i="1"/>
  <c r="AH168" i="1"/>
  <c r="AD168" i="1"/>
  <c r="AG168" i="1"/>
  <c r="AC168" i="1"/>
  <c r="AE176" i="1"/>
  <c r="AI176" i="1"/>
  <c r="AF176" i="1"/>
  <c r="AJ176" i="1"/>
  <c r="AH176" i="1"/>
  <c r="AD176" i="1"/>
  <c r="AC176" i="1"/>
  <c r="AG176" i="1"/>
  <c r="AD918" i="1"/>
  <c r="AH918" i="1"/>
  <c r="AF918" i="1"/>
  <c r="AJ918" i="1"/>
  <c r="AI918" i="1"/>
  <c r="AG918" i="1"/>
  <c r="AC918" i="1"/>
  <c r="AE918" i="1"/>
  <c r="AF747" i="1"/>
  <c r="AJ747" i="1"/>
  <c r="AC747" i="1"/>
  <c r="AH747" i="1"/>
  <c r="AE747" i="1"/>
  <c r="AD747" i="1"/>
  <c r="AG747" i="1"/>
  <c r="AI747" i="1"/>
  <c r="AE522" i="1"/>
  <c r="AI522" i="1"/>
  <c r="AF522" i="1"/>
  <c r="AJ522" i="1"/>
  <c r="AH522" i="1"/>
  <c r="AC522" i="1"/>
  <c r="AD522" i="1"/>
  <c r="AG522" i="1"/>
  <c r="AD898" i="1"/>
  <c r="AH898" i="1"/>
  <c r="AF898" i="1"/>
  <c r="AJ898" i="1"/>
  <c r="AE898" i="1"/>
  <c r="AC898" i="1"/>
  <c r="AG898" i="1"/>
  <c r="AI898" i="1"/>
  <c r="AD598" i="1"/>
  <c r="AH598" i="1"/>
  <c r="AE598" i="1"/>
  <c r="AI598" i="1"/>
  <c r="AC598" i="1"/>
  <c r="AF598" i="1"/>
  <c r="AG598" i="1"/>
  <c r="AJ598" i="1"/>
  <c r="AE530" i="1"/>
  <c r="AI530" i="1"/>
  <c r="AF530" i="1"/>
  <c r="AJ530" i="1"/>
  <c r="AH530" i="1"/>
  <c r="AC530" i="1"/>
  <c r="AD530" i="1"/>
  <c r="AG530" i="1"/>
  <c r="AD503" i="1"/>
  <c r="AH503" i="1"/>
  <c r="AE503" i="1"/>
  <c r="AI503" i="1"/>
  <c r="AF503" i="1"/>
  <c r="AG503" i="1"/>
  <c r="AJ503" i="1"/>
  <c r="AC503" i="1"/>
  <c r="AD268" i="1"/>
  <c r="AH268" i="1"/>
  <c r="AE268" i="1"/>
  <c r="AJ268" i="1"/>
  <c r="AF268" i="1"/>
  <c r="AG268" i="1"/>
  <c r="AI268" i="1"/>
  <c r="AC268" i="1"/>
  <c r="AE64" i="1"/>
  <c r="AI64" i="1"/>
  <c r="AG64" i="1"/>
  <c r="AC64" i="1"/>
  <c r="AJ64" i="1"/>
  <c r="AD64" i="1"/>
  <c r="AF64" i="1"/>
  <c r="AH64" i="1"/>
  <c r="AE721" i="1"/>
  <c r="AI721" i="1"/>
  <c r="AC721" i="1"/>
  <c r="AH721" i="1"/>
  <c r="AF721" i="1"/>
  <c r="AJ721" i="1"/>
  <c r="AD721" i="1"/>
  <c r="AG721" i="1"/>
  <c r="AD638" i="1"/>
  <c r="AH638" i="1"/>
  <c r="AE638" i="1"/>
  <c r="AI638" i="1"/>
  <c r="AC638" i="1"/>
  <c r="AF638" i="1"/>
  <c r="AG638" i="1"/>
  <c r="AJ638" i="1"/>
  <c r="AD165" i="1"/>
  <c r="AH165" i="1"/>
  <c r="AE165" i="1"/>
  <c r="AI165" i="1"/>
  <c r="AJ165" i="1"/>
  <c r="AF165" i="1"/>
  <c r="AC165" i="1"/>
  <c r="AG165" i="1"/>
  <c r="AD674" i="1"/>
  <c r="AH674" i="1"/>
  <c r="AC674" i="1"/>
  <c r="AI674" i="1"/>
  <c r="AF674" i="1"/>
  <c r="AE674" i="1"/>
  <c r="AJ674" i="1"/>
  <c r="AG674" i="1"/>
  <c r="AD571" i="1"/>
  <c r="AH571" i="1"/>
  <c r="AE571" i="1"/>
  <c r="AI571" i="1"/>
  <c r="AC571" i="1"/>
  <c r="AF571" i="1"/>
  <c r="AJ571" i="1"/>
  <c r="AG571" i="1"/>
  <c r="AD483" i="1"/>
  <c r="AH483" i="1"/>
  <c r="AE483" i="1"/>
  <c r="AI483" i="1"/>
  <c r="AF483" i="1"/>
  <c r="AG483" i="1"/>
  <c r="AC483" i="1"/>
  <c r="AJ483" i="1"/>
  <c r="AD318" i="1"/>
  <c r="AH318" i="1"/>
  <c r="AE318" i="1"/>
  <c r="AI318" i="1"/>
  <c r="AF318" i="1"/>
  <c r="AG318" i="1"/>
  <c r="AC318" i="1"/>
  <c r="AJ318" i="1"/>
  <c r="AD726" i="1"/>
  <c r="AH726" i="1"/>
  <c r="AC726" i="1"/>
  <c r="AI726" i="1"/>
  <c r="AF726" i="1"/>
  <c r="AE726" i="1"/>
  <c r="AJ726" i="1"/>
  <c r="AG726" i="1"/>
  <c r="AD662" i="1"/>
  <c r="AH662" i="1"/>
  <c r="AC662" i="1"/>
  <c r="AI662" i="1"/>
  <c r="AF662" i="1"/>
  <c r="AE662" i="1"/>
  <c r="AJ662" i="1"/>
  <c r="AG662" i="1"/>
  <c r="AD618" i="1"/>
  <c r="AH618" i="1"/>
  <c r="AE618" i="1"/>
  <c r="AI618" i="1"/>
  <c r="AC618" i="1"/>
  <c r="AF618" i="1"/>
  <c r="AG618" i="1"/>
  <c r="AJ618" i="1"/>
  <c r="AD539" i="1"/>
  <c r="AH539" i="1"/>
  <c r="AE539" i="1"/>
  <c r="AI539" i="1"/>
  <c r="AF539" i="1"/>
  <c r="AG539" i="1"/>
  <c r="AC539" i="1"/>
  <c r="AJ539" i="1"/>
  <c r="AD209" i="1"/>
  <c r="AH209" i="1"/>
  <c r="AE209" i="1"/>
  <c r="AI209" i="1"/>
  <c r="AF209" i="1"/>
  <c r="AG209" i="1"/>
  <c r="AJ209" i="1"/>
  <c r="AC209" i="1"/>
  <c r="AE357" i="1"/>
  <c r="AI357" i="1"/>
  <c r="AF357" i="1"/>
  <c r="AJ357" i="1"/>
  <c r="AH357" i="1"/>
  <c r="AC357" i="1"/>
  <c r="AD357" i="1"/>
  <c r="AG357" i="1"/>
  <c r="AD666" i="1"/>
  <c r="AH666" i="1"/>
  <c r="AC666" i="1"/>
  <c r="AI666" i="1"/>
  <c r="AF666" i="1"/>
  <c r="AE666" i="1"/>
  <c r="AJ666" i="1"/>
  <c r="AG666" i="1"/>
  <c r="AD370" i="1"/>
  <c r="AH370" i="1"/>
  <c r="AE370" i="1"/>
  <c r="AI370" i="1"/>
  <c r="AC370" i="1"/>
  <c r="AF370" i="1"/>
  <c r="AJ370" i="1"/>
  <c r="AG370" i="1"/>
  <c r="AD894" i="1"/>
  <c r="AH894" i="1"/>
  <c r="AF894" i="1"/>
  <c r="AJ894" i="1"/>
  <c r="AI894" i="1"/>
  <c r="AC894" i="1"/>
  <c r="AG894" i="1"/>
  <c r="AE894" i="1"/>
  <c r="AE685" i="1"/>
  <c r="AI685" i="1"/>
  <c r="AC685" i="1"/>
  <c r="AH685" i="1"/>
  <c r="AF685" i="1"/>
  <c r="AJ685" i="1"/>
  <c r="AD685" i="1"/>
  <c r="AG685" i="1"/>
  <c r="AE301" i="1"/>
  <c r="AI301" i="1"/>
  <c r="AF301" i="1"/>
  <c r="AJ301" i="1"/>
  <c r="AH301" i="1"/>
  <c r="AC301" i="1"/>
  <c r="AD301" i="1"/>
  <c r="AG301" i="1"/>
  <c r="AE337" i="1"/>
  <c r="AI337" i="1"/>
  <c r="AF337" i="1"/>
  <c r="AJ337" i="1"/>
  <c r="AH337" i="1"/>
  <c r="AC337" i="1"/>
  <c r="AD337" i="1"/>
  <c r="AG337" i="1"/>
  <c r="AD116" i="1"/>
  <c r="AH116" i="1"/>
  <c r="AE116" i="1"/>
  <c r="AI116" i="1"/>
  <c r="AJ116" i="1"/>
  <c r="AC116" i="1"/>
  <c r="AF116" i="1"/>
  <c r="AG116" i="1"/>
  <c r="AD527" i="1"/>
  <c r="AH527" i="1"/>
  <c r="AE527" i="1"/>
  <c r="AI527" i="1"/>
  <c r="AF527" i="1"/>
  <c r="AG527" i="1"/>
  <c r="AC527" i="1"/>
  <c r="AJ527" i="1"/>
  <c r="AD276" i="1"/>
  <c r="AH276" i="1"/>
  <c r="AE276" i="1"/>
  <c r="AJ276" i="1"/>
  <c r="AF276" i="1"/>
  <c r="AG276" i="1"/>
  <c r="AI276" i="1"/>
  <c r="AC276" i="1"/>
  <c r="AE422" i="1"/>
  <c r="AI422" i="1"/>
  <c r="AF422" i="1"/>
  <c r="AJ422" i="1"/>
  <c r="AH422" i="1"/>
  <c r="AC422" i="1"/>
  <c r="AD422" i="1"/>
  <c r="AG422" i="1"/>
  <c r="AD435" i="1"/>
  <c r="AH435" i="1"/>
  <c r="AE435" i="1"/>
  <c r="AI435" i="1"/>
  <c r="AF435" i="1"/>
  <c r="AG435" i="1"/>
  <c r="AJ435" i="1"/>
  <c r="AC435" i="1"/>
  <c r="AD399" i="1"/>
  <c r="AH399" i="1"/>
  <c r="AE399" i="1"/>
  <c r="AI399" i="1"/>
  <c r="AF399" i="1"/>
  <c r="AG399" i="1"/>
  <c r="AJ399" i="1"/>
  <c r="AC399" i="1"/>
  <c r="AD205" i="1"/>
  <c r="AH205" i="1"/>
  <c r="AE205" i="1"/>
  <c r="AI205" i="1"/>
  <c r="AJ205" i="1"/>
  <c r="AG205" i="1"/>
  <c r="AF205" i="1"/>
  <c r="AC205" i="1"/>
  <c r="AD1013" i="1"/>
  <c r="AH1013" i="1"/>
  <c r="AE1013" i="1"/>
  <c r="AI1013" i="1"/>
  <c r="AF1013" i="1"/>
  <c r="AJ1013" i="1"/>
  <c r="AC1013" i="1"/>
  <c r="AG1013" i="1"/>
  <c r="AD878" i="1"/>
  <c r="AH878" i="1"/>
  <c r="AF878" i="1"/>
  <c r="AJ878" i="1"/>
  <c r="AI878" i="1"/>
  <c r="AG878" i="1"/>
  <c r="AC878" i="1"/>
  <c r="AE878" i="1"/>
  <c r="AE442" i="1"/>
  <c r="AI442" i="1"/>
  <c r="AF442" i="1"/>
  <c r="AJ442" i="1"/>
  <c r="AH442" i="1"/>
  <c r="AC442" i="1"/>
  <c r="AD442" i="1"/>
  <c r="AG442" i="1"/>
  <c r="AE378" i="1"/>
  <c r="AI378" i="1"/>
  <c r="AF378" i="1"/>
  <c r="AJ378" i="1"/>
  <c r="AH378" i="1"/>
  <c r="AC378" i="1"/>
  <c r="AD378" i="1"/>
  <c r="AG378" i="1"/>
  <c r="AE486" i="1"/>
  <c r="AI486" i="1"/>
  <c r="AF486" i="1"/>
  <c r="AJ486" i="1"/>
  <c r="AH486" i="1"/>
  <c r="AC486" i="1"/>
  <c r="AD486" i="1"/>
  <c r="AG486" i="1"/>
  <c r="AE382" i="1"/>
  <c r="AI382" i="1"/>
  <c r="AF382" i="1"/>
  <c r="AJ382" i="1"/>
  <c r="AH382" i="1"/>
  <c r="AC382" i="1"/>
  <c r="AD382" i="1"/>
  <c r="AG382" i="1"/>
  <c r="AE297" i="1"/>
  <c r="AI297" i="1"/>
  <c r="AF297" i="1"/>
  <c r="AJ297" i="1"/>
  <c r="AH297" i="1"/>
  <c r="AC297" i="1"/>
  <c r="AG297" i="1"/>
  <c r="AD297" i="1"/>
  <c r="AE349" i="1"/>
  <c r="AI349" i="1"/>
  <c r="AF349" i="1"/>
  <c r="AJ349" i="1"/>
  <c r="AH349" i="1"/>
  <c r="AC349" i="1"/>
  <c r="AD349" i="1"/>
  <c r="AG349" i="1"/>
  <c r="AD217" i="1"/>
  <c r="AH217" i="1"/>
  <c r="AE217" i="1"/>
  <c r="AI217" i="1"/>
  <c r="AF217" i="1"/>
  <c r="AJ217" i="1"/>
  <c r="AC217" i="1"/>
  <c r="AG217" i="1"/>
  <c r="AE729" i="1"/>
  <c r="AI729" i="1"/>
  <c r="AC729" i="1"/>
  <c r="AH729" i="1"/>
  <c r="AF729" i="1"/>
  <c r="AJ729" i="1"/>
  <c r="AD729" i="1"/>
  <c r="AG729" i="1"/>
  <c r="AE665" i="1"/>
  <c r="AI665" i="1"/>
  <c r="AC665" i="1"/>
  <c r="AH665" i="1"/>
  <c r="AF665" i="1"/>
  <c r="AJ665" i="1"/>
  <c r="AD665" i="1"/>
  <c r="AG665" i="1"/>
  <c r="AD930" i="1"/>
  <c r="AH930" i="1"/>
  <c r="AF930" i="1"/>
  <c r="AJ930" i="1"/>
  <c r="AE930" i="1"/>
  <c r="AC930" i="1"/>
  <c r="AG930" i="1"/>
  <c r="AI930" i="1"/>
  <c r="AD511" i="1"/>
  <c r="AH511" i="1"/>
  <c r="AE511" i="1"/>
  <c r="AI511" i="1"/>
  <c r="AF511" i="1"/>
  <c r="AG511" i="1"/>
  <c r="AC511" i="1"/>
  <c r="AJ511" i="1"/>
  <c r="AD185" i="1"/>
  <c r="AH185" i="1"/>
  <c r="AE185" i="1"/>
  <c r="AI185" i="1"/>
  <c r="AF185" i="1"/>
  <c r="AJ185" i="1"/>
  <c r="AC185" i="1"/>
  <c r="AG185" i="1"/>
  <c r="AD103" i="1"/>
  <c r="AH103" i="1"/>
  <c r="AF103" i="1"/>
  <c r="AG103" i="1"/>
  <c r="AI103" i="1"/>
  <c r="AJ103" i="1"/>
  <c r="AC103" i="1"/>
  <c r="AE103" i="1"/>
  <c r="AD842" i="1"/>
  <c r="AH842" i="1"/>
  <c r="AF842" i="1"/>
  <c r="AJ842" i="1"/>
  <c r="AE842" i="1"/>
  <c r="AG842" i="1"/>
  <c r="AI842" i="1"/>
  <c r="AC842" i="1"/>
  <c r="AD862" i="1"/>
  <c r="AH862" i="1"/>
  <c r="AF862" i="1"/>
  <c r="AJ862" i="1"/>
  <c r="AI862" i="1"/>
  <c r="AC862" i="1"/>
  <c r="AG862" i="1"/>
  <c r="AE862" i="1"/>
  <c r="AD741" i="1"/>
  <c r="AH741" i="1"/>
  <c r="AF741" i="1"/>
  <c r="AJ741" i="1"/>
  <c r="AI741" i="1"/>
  <c r="AE741" i="1"/>
  <c r="AC741" i="1"/>
  <c r="AG741" i="1"/>
  <c r="AE462" i="1"/>
  <c r="AI462" i="1"/>
  <c r="AF462" i="1"/>
  <c r="AJ462" i="1"/>
  <c r="AH462" i="1"/>
  <c r="AC462" i="1"/>
  <c r="AG462" i="1"/>
  <c r="AD462" i="1"/>
  <c r="AE402" i="1"/>
  <c r="AI402" i="1"/>
  <c r="AF402" i="1"/>
  <c r="AJ402" i="1"/>
  <c r="AH402" i="1"/>
  <c r="AC402" i="1"/>
  <c r="AD402" i="1"/>
  <c r="AG402" i="1"/>
  <c r="AE502" i="1"/>
  <c r="AI502" i="1"/>
  <c r="AF502" i="1"/>
  <c r="AJ502" i="1"/>
  <c r="AH502" i="1"/>
  <c r="AC502" i="1"/>
  <c r="AD502" i="1"/>
  <c r="AG502" i="1"/>
  <c r="AE438" i="1"/>
  <c r="AI438" i="1"/>
  <c r="AF438" i="1"/>
  <c r="AJ438" i="1"/>
  <c r="AH438" i="1"/>
  <c r="AC438" i="1"/>
  <c r="AD438" i="1"/>
  <c r="AG438" i="1"/>
  <c r="AE341" i="1"/>
  <c r="AI341" i="1"/>
  <c r="AF341" i="1"/>
  <c r="AJ341" i="1"/>
  <c r="AH341" i="1"/>
  <c r="AC341" i="1"/>
  <c r="AD341" i="1"/>
  <c r="AG341" i="1"/>
  <c r="AD447" i="1"/>
  <c r="AH447" i="1"/>
  <c r="AE447" i="1"/>
  <c r="AI447" i="1"/>
  <c r="AF447" i="1"/>
  <c r="AG447" i="1"/>
  <c r="AJ447" i="1"/>
  <c r="AC447" i="1"/>
  <c r="AD431" i="1"/>
  <c r="AH431" i="1"/>
  <c r="AE431" i="1"/>
  <c r="AI431" i="1"/>
  <c r="AF431" i="1"/>
  <c r="AG431" i="1"/>
  <c r="AJ431" i="1"/>
  <c r="AC431" i="1"/>
  <c r="AD415" i="1"/>
  <c r="AH415" i="1"/>
  <c r="AE415" i="1"/>
  <c r="AI415" i="1"/>
  <c r="AF415" i="1"/>
  <c r="AG415" i="1"/>
  <c r="AJ415" i="1"/>
  <c r="AC415" i="1"/>
  <c r="AD403" i="1"/>
  <c r="AH403" i="1"/>
  <c r="AE403" i="1"/>
  <c r="AI403" i="1"/>
  <c r="AF403" i="1"/>
  <c r="AG403" i="1"/>
  <c r="AJ403" i="1"/>
  <c r="AC403" i="1"/>
  <c r="AD387" i="1"/>
  <c r="AH387" i="1"/>
  <c r="AE387" i="1"/>
  <c r="AI387" i="1"/>
  <c r="AF387" i="1"/>
  <c r="AG387" i="1"/>
  <c r="AJ387" i="1"/>
  <c r="AC387" i="1"/>
  <c r="AE224" i="1"/>
  <c r="AI224" i="1"/>
  <c r="AF224" i="1"/>
  <c r="AJ224" i="1"/>
  <c r="AH224" i="1"/>
  <c r="AC224" i="1"/>
  <c r="AD224" i="1"/>
  <c r="AG224" i="1"/>
  <c r="AD169" i="1"/>
  <c r="AH169" i="1"/>
  <c r="AE169" i="1"/>
  <c r="AI169" i="1"/>
  <c r="AF169" i="1"/>
  <c r="AJ169" i="1"/>
  <c r="AC169" i="1"/>
  <c r="AG169" i="1"/>
  <c r="AD922" i="1"/>
  <c r="AH922" i="1"/>
  <c r="AF922" i="1"/>
  <c r="AJ922" i="1"/>
  <c r="AE922" i="1"/>
  <c r="AG922" i="1"/>
  <c r="AC922" i="1"/>
  <c r="AI922" i="1"/>
  <c r="AD906" i="1"/>
  <c r="AH906" i="1"/>
  <c r="AF906" i="1"/>
  <c r="AJ906" i="1"/>
  <c r="AE906" i="1"/>
  <c r="AC906" i="1"/>
  <c r="AG906" i="1"/>
  <c r="AI906" i="1"/>
  <c r="AD890" i="1"/>
  <c r="AH890" i="1"/>
  <c r="AF890" i="1"/>
  <c r="AJ890" i="1"/>
  <c r="AE890" i="1"/>
  <c r="AG890" i="1"/>
  <c r="AC890" i="1"/>
  <c r="AI890" i="1"/>
  <c r="AF811" i="1"/>
  <c r="AJ811" i="1"/>
  <c r="AC811" i="1"/>
  <c r="AH811" i="1"/>
  <c r="AE811" i="1"/>
  <c r="AG811" i="1"/>
  <c r="AI811" i="1"/>
  <c r="AD811" i="1"/>
  <c r="AD650" i="1"/>
  <c r="AH650" i="1"/>
  <c r="AC650" i="1"/>
  <c r="AI650" i="1"/>
  <c r="AF650" i="1"/>
  <c r="AG650" i="1"/>
  <c r="AJ650" i="1"/>
  <c r="AE650" i="1"/>
  <c r="AD614" i="1"/>
  <c r="AH614" i="1"/>
  <c r="AE614" i="1"/>
  <c r="AI614" i="1"/>
  <c r="AC614" i="1"/>
  <c r="AF614" i="1"/>
  <c r="AG614" i="1"/>
  <c r="AJ614" i="1"/>
  <c r="AE325" i="1"/>
  <c r="AI325" i="1"/>
  <c r="AF325" i="1"/>
  <c r="AJ325" i="1"/>
  <c r="AH325" i="1"/>
  <c r="AC325" i="1"/>
  <c r="AD325" i="1"/>
  <c r="AG325" i="1"/>
  <c r="AE345" i="1"/>
  <c r="AI345" i="1"/>
  <c r="AF345" i="1"/>
  <c r="AJ345" i="1"/>
  <c r="AH345" i="1"/>
  <c r="AC345" i="1"/>
  <c r="AG345" i="1"/>
  <c r="AD345" i="1"/>
  <c r="AD519" i="1"/>
  <c r="AH519" i="1"/>
  <c r="AE519" i="1"/>
  <c r="AI519" i="1"/>
  <c r="AF519" i="1"/>
  <c r="AG519" i="1"/>
  <c r="AJ519" i="1"/>
  <c r="AC519" i="1"/>
  <c r="AD487" i="1"/>
  <c r="AH487" i="1"/>
  <c r="AE487" i="1"/>
  <c r="AI487" i="1"/>
  <c r="AF487" i="1"/>
  <c r="AG487" i="1"/>
  <c r="AJ487" i="1"/>
  <c r="AC487" i="1"/>
  <c r="AD455" i="1"/>
  <c r="AH455" i="1"/>
  <c r="AE455" i="1"/>
  <c r="AI455" i="1"/>
  <c r="AF455" i="1"/>
  <c r="AG455" i="1"/>
  <c r="AJ455" i="1"/>
  <c r="AC455" i="1"/>
  <c r="AE110" i="1"/>
  <c r="AI110" i="1"/>
  <c r="AF110" i="1"/>
  <c r="AG110" i="1"/>
  <c r="AC110" i="1"/>
  <c r="AD110" i="1"/>
  <c r="AH110" i="1"/>
  <c r="AJ110" i="1"/>
  <c r="AD338" i="1"/>
  <c r="AH338" i="1"/>
  <c r="AE338" i="1"/>
  <c r="AI338" i="1"/>
  <c r="AF338" i="1"/>
  <c r="AG338" i="1"/>
  <c r="AJ338" i="1"/>
  <c r="AC338" i="1"/>
  <c r="AD306" i="1"/>
  <c r="AH306" i="1"/>
  <c r="AE306" i="1"/>
  <c r="AI306" i="1"/>
  <c r="AF306" i="1"/>
  <c r="AG306" i="1"/>
  <c r="AJ306" i="1"/>
  <c r="AC306" i="1"/>
  <c r="AD284" i="1"/>
  <c r="AH284" i="1"/>
  <c r="AE284" i="1"/>
  <c r="AJ284" i="1"/>
  <c r="AF284" i="1"/>
  <c r="AG284" i="1"/>
  <c r="AI284" i="1"/>
  <c r="AC284" i="1"/>
  <c r="AD107" i="1"/>
  <c r="AH107" i="1"/>
  <c r="AF107" i="1"/>
  <c r="AG107" i="1"/>
  <c r="AE107" i="1"/>
  <c r="AI107" i="1"/>
  <c r="AC107" i="1"/>
  <c r="AJ107" i="1"/>
  <c r="AD132" i="1"/>
  <c r="AH132" i="1"/>
  <c r="AE132" i="1"/>
  <c r="AI132" i="1"/>
  <c r="AJ132" i="1"/>
  <c r="AC132" i="1"/>
  <c r="AG132" i="1"/>
  <c r="AF132" i="1"/>
  <c r="AE114" i="1"/>
  <c r="AF114" i="1"/>
  <c r="AJ114" i="1"/>
  <c r="AG114" i="1"/>
  <c r="AI114" i="1"/>
  <c r="AC114" i="1"/>
  <c r="AH114" i="1"/>
  <c r="AD114" i="1"/>
  <c r="AE90" i="1"/>
  <c r="AI90" i="1"/>
  <c r="AF90" i="1"/>
  <c r="AG90" i="1"/>
  <c r="AJ90" i="1"/>
  <c r="AC90" i="1"/>
  <c r="AD90" i="1"/>
  <c r="AH90" i="1"/>
  <c r="AE74" i="1"/>
  <c r="AI74" i="1"/>
  <c r="AF74" i="1"/>
  <c r="AG74" i="1"/>
  <c r="AJ74" i="1"/>
  <c r="AC74" i="1"/>
  <c r="AH74" i="1"/>
  <c r="AD74" i="1"/>
  <c r="AD221" i="1"/>
  <c r="AH221" i="1"/>
  <c r="AE221" i="1"/>
  <c r="AI221" i="1"/>
  <c r="AJ221" i="1"/>
  <c r="AC221" i="1"/>
  <c r="AF221" i="1"/>
  <c r="AG221" i="1"/>
  <c r="AE216" i="1"/>
  <c r="AI216" i="1"/>
  <c r="AF216" i="1"/>
  <c r="AJ216" i="1"/>
  <c r="AH216" i="1"/>
  <c r="AG216" i="1"/>
  <c r="AC216" i="1"/>
  <c r="AD216" i="1"/>
  <c r="AE98" i="1"/>
  <c r="AI98" i="1"/>
  <c r="AF98" i="1"/>
  <c r="AG98" i="1"/>
  <c r="AC98" i="1"/>
  <c r="AD98" i="1"/>
  <c r="AJ98" i="1"/>
  <c r="AH98" i="1"/>
  <c r="AD30" i="1"/>
  <c r="AH30" i="1"/>
  <c r="AE30" i="1"/>
  <c r="AI30" i="1"/>
  <c r="AF30" i="1"/>
  <c r="AJ30" i="1"/>
  <c r="AG30" i="1"/>
  <c r="AC30" i="1"/>
  <c r="AD934" i="1"/>
  <c r="AH934" i="1"/>
  <c r="AF934" i="1"/>
  <c r="AJ934" i="1"/>
  <c r="AI934" i="1"/>
  <c r="AC934" i="1"/>
  <c r="AG934" i="1"/>
  <c r="AE934" i="1"/>
  <c r="AF819" i="1"/>
  <c r="AJ819" i="1"/>
  <c r="AC819" i="1"/>
  <c r="AH819" i="1"/>
  <c r="AE819" i="1"/>
  <c r="AD819" i="1"/>
  <c r="AG819" i="1"/>
  <c r="AI819" i="1"/>
  <c r="AE705" i="1"/>
  <c r="AI705" i="1"/>
  <c r="AC705" i="1"/>
  <c r="AH705" i="1"/>
  <c r="AF705" i="1"/>
  <c r="AJ705" i="1"/>
  <c r="AD705" i="1"/>
  <c r="AG705" i="1"/>
  <c r="AE673" i="1"/>
  <c r="AI673" i="1"/>
  <c r="AC673" i="1"/>
  <c r="AH673" i="1"/>
  <c r="AF673" i="1"/>
  <c r="AJ673" i="1"/>
  <c r="AD673" i="1"/>
  <c r="AG673" i="1"/>
  <c r="AE649" i="1"/>
  <c r="AI649" i="1"/>
  <c r="AC649" i="1"/>
  <c r="AH649" i="1"/>
  <c r="AF649" i="1"/>
  <c r="AJ649" i="1"/>
  <c r="AD649" i="1"/>
  <c r="AG649" i="1"/>
  <c r="AD622" i="1"/>
  <c r="AH622" i="1"/>
  <c r="AE622" i="1"/>
  <c r="AI622" i="1"/>
  <c r="AC622" i="1"/>
  <c r="AF622" i="1"/>
  <c r="AG622" i="1"/>
  <c r="AJ622" i="1"/>
  <c r="AE188" i="1"/>
  <c r="AI188" i="1"/>
  <c r="AF188" i="1"/>
  <c r="AJ188" i="1"/>
  <c r="AD188" i="1"/>
  <c r="AH188" i="1"/>
  <c r="AC188" i="1"/>
  <c r="AG188" i="1"/>
  <c r="AD330" i="1"/>
  <c r="AH330" i="1"/>
  <c r="AE330" i="1"/>
  <c r="AI330" i="1"/>
  <c r="AF330" i="1"/>
  <c r="AG330" i="1"/>
  <c r="AC330" i="1"/>
  <c r="AJ330" i="1"/>
  <c r="AE196" i="1"/>
  <c r="AI196" i="1"/>
  <c r="AF196" i="1"/>
  <c r="AJ196" i="1"/>
  <c r="AD196" i="1"/>
  <c r="AH196" i="1"/>
  <c r="AC196" i="1"/>
  <c r="AG196" i="1"/>
  <c r="AE192" i="1"/>
  <c r="AI192" i="1"/>
  <c r="AF192" i="1"/>
  <c r="AJ192" i="1"/>
  <c r="AH192" i="1"/>
  <c r="AD192" i="1"/>
  <c r="AC192" i="1"/>
  <c r="AG192" i="1"/>
  <c r="AD722" i="1"/>
  <c r="AH722" i="1"/>
  <c r="AC722" i="1"/>
  <c r="AI722" i="1"/>
  <c r="AF722" i="1"/>
  <c r="AE722" i="1"/>
  <c r="AJ722" i="1"/>
  <c r="AG722" i="1"/>
  <c r="AD690" i="1"/>
  <c r="AH690" i="1"/>
  <c r="AC690" i="1"/>
  <c r="AI690" i="1"/>
  <c r="AF690" i="1"/>
  <c r="AE690" i="1"/>
  <c r="AJ690" i="1"/>
  <c r="AG690" i="1"/>
  <c r="AD658" i="1"/>
  <c r="AH658" i="1"/>
  <c r="AC658" i="1"/>
  <c r="AI658" i="1"/>
  <c r="AF658" i="1"/>
  <c r="AE658" i="1"/>
  <c r="AJ658" i="1"/>
  <c r="AG658" i="1"/>
  <c r="AD610" i="1"/>
  <c r="AH610" i="1"/>
  <c r="AE610" i="1"/>
  <c r="AI610" i="1"/>
  <c r="AC610" i="1"/>
  <c r="AF610" i="1"/>
  <c r="AG610" i="1"/>
  <c r="AJ610" i="1"/>
  <c r="AD559" i="1"/>
  <c r="AH559" i="1"/>
  <c r="AE559" i="1"/>
  <c r="AI559" i="1"/>
  <c r="AF559" i="1"/>
  <c r="AG559" i="1"/>
  <c r="AC559" i="1"/>
  <c r="AJ559" i="1"/>
  <c r="AD467" i="1"/>
  <c r="AH467" i="1"/>
  <c r="AE467" i="1"/>
  <c r="AI467" i="1"/>
  <c r="AF467" i="1"/>
  <c r="AG467" i="1"/>
  <c r="AC467" i="1"/>
  <c r="AJ467" i="1"/>
  <c r="AD334" i="1"/>
  <c r="AH334" i="1"/>
  <c r="AE334" i="1"/>
  <c r="AI334" i="1"/>
  <c r="AF334" i="1"/>
  <c r="AG334" i="1"/>
  <c r="AC334" i="1"/>
  <c r="AJ334" i="1"/>
  <c r="AD245" i="1"/>
  <c r="AH245" i="1"/>
  <c r="AE245" i="1"/>
  <c r="AI245" i="1"/>
  <c r="AC245" i="1"/>
  <c r="AJ245" i="1"/>
  <c r="AF245" i="1"/>
  <c r="AG245" i="1"/>
  <c r="AD99" i="1"/>
  <c r="AH99" i="1"/>
  <c r="AF99" i="1"/>
  <c r="AG99" i="1"/>
  <c r="AC99" i="1"/>
  <c r="AE99" i="1"/>
  <c r="AJ99" i="1"/>
  <c r="AI99" i="1"/>
  <c r="AD946" i="1"/>
  <c r="AH946" i="1"/>
  <c r="AF946" i="1"/>
  <c r="AJ946" i="1"/>
  <c r="AE946" i="1"/>
  <c r="AG946" i="1"/>
  <c r="AC946" i="1"/>
  <c r="AI946" i="1"/>
  <c r="AD874" i="1"/>
  <c r="AH874" i="1"/>
  <c r="AF874" i="1"/>
  <c r="AJ874" i="1"/>
  <c r="AE874" i="1"/>
  <c r="AG874" i="1"/>
  <c r="AC874" i="1"/>
  <c r="AI874" i="1"/>
  <c r="AF763" i="1"/>
  <c r="AJ763" i="1"/>
  <c r="AC763" i="1"/>
  <c r="AH763" i="1"/>
  <c r="AE763" i="1"/>
  <c r="AG763" i="1"/>
  <c r="AI763" i="1"/>
  <c r="AD763" i="1"/>
  <c r="AD718" i="1"/>
  <c r="AH718" i="1"/>
  <c r="AC718" i="1"/>
  <c r="AI718" i="1"/>
  <c r="AF718" i="1"/>
  <c r="AE718" i="1"/>
  <c r="AJ718" i="1"/>
  <c r="AG718" i="1"/>
  <c r="AD702" i="1"/>
  <c r="AH702" i="1"/>
  <c r="AC702" i="1"/>
  <c r="AI702" i="1"/>
  <c r="AF702" i="1"/>
  <c r="AE702" i="1"/>
  <c r="AJ702" i="1"/>
  <c r="AG702" i="1"/>
  <c r="AD686" i="1"/>
  <c r="AH686" i="1"/>
  <c r="AC686" i="1"/>
  <c r="AI686" i="1"/>
  <c r="AF686" i="1"/>
  <c r="AE686" i="1"/>
  <c r="AJ686" i="1"/>
  <c r="AG686" i="1"/>
  <c r="AD670" i="1"/>
  <c r="AH670" i="1"/>
  <c r="AC670" i="1"/>
  <c r="AI670" i="1"/>
  <c r="AF670" i="1"/>
  <c r="AE670" i="1"/>
  <c r="AJ670" i="1"/>
  <c r="AG670" i="1"/>
  <c r="AD654" i="1"/>
  <c r="AH654" i="1"/>
  <c r="AC654" i="1"/>
  <c r="AI654" i="1"/>
  <c r="AF654" i="1"/>
  <c r="AE654" i="1"/>
  <c r="AJ654" i="1"/>
  <c r="AG654" i="1"/>
  <c r="AD634" i="1"/>
  <c r="AH634" i="1"/>
  <c r="AE634" i="1"/>
  <c r="AI634" i="1"/>
  <c r="AC634" i="1"/>
  <c r="AF634" i="1"/>
  <c r="AG634" i="1"/>
  <c r="AJ634" i="1"/>
  <c r="AD602" i="1"/>
  <c r="AH602" i="1"/>
  <c r="AE602" i="1"/>
  <c r="AI602" i="1"/>
  <c r="AC602" i="1"/>
  <c r="AF602" i="1"/>
  <c r="AG602" i="1"/>
  <c r="AJ602" i="1"/>
  <c r="AD366" i="1"/>
  <c r="AH366" i="1"/>
  <c r="AE366" i="1"/>
  <c r="AI366" i="1"/>
  <c r="AC366" i="1"/>
  <c r="AF366" i="1"/>
  <c r="AG366" i="1"/>
  <c r="AJ366" i="1"/>
  <c r="AD253" i="1"/>
  <c r="AH253" i="1"/>
  <c r="AE253" i="1"/>
  <c r="AI253" i="1"/>
  <c r="AC253" i="1"/>
  <c r="AF253" i="1"/>
  <c r="AG253" i="1"/>
  <c r="AJ253" i="1"/>
  <c r="AD523" i="1"/>
  <c r="AH523" i="1"/>
  <c r="AE523" i="1"/>
  <c r="AI523" i="1"/>
  <c r="AF523" i="1"/>
  <c r="AG523" i="1"/>
  <c r="AC523" i="1"/>
  <c r="AJ523" i="1"/>
  <c r="AD491" i="1"/>
  <c r="AH491" i="1"/>
  <c r="AE491" i="1"/>
  <c r="AI491" i="1"/>
  <c r="AF491" i="1"/>
  <c r="AG491" i="1"/>
  <c r="AC491" i="1"/>
  <c r="AJ491" i="1"/>
  <c r="AD459" i="1"/>
  <c r="AH459" i="1"/>
  <c r="AE459" i="1"/>
  <c r="AI459" i="1"/>
  <c r="AF459" i="1"/>
  <c r="AG459" i="1"/>
  <c r="AC459" i="1"/>
  <c r="AJ459" i="1"/>
  <c r="AD272" i="1"/>
  <c r="AH272" i="1"/>
  <c r="AE272" i="1"/>
  <c r="AJ272" i="1"/>
  <c r="AF272" i="1"/>
  <c r="AC272" i="1"/>
  <c r="AI272" i="1"/>
  <c r="AG272" i="1"/>
  <c r="AF63" i="1"/>
  <c r="AJ63" i="1"/>
  <c r="AE63" i="1"/>
  <c r="AH63" i="1"/>
  <c r="AC63" i="1"/>
  <c r="AI63" i="1"/>
  <c r="AG63" i="1"/>
  <c r="AD63" i="1"/>
  <c r="AD91" i="1"/>
  <c r="AH91" i="1"/>
  <c r="AF91" i="1"/>
  <c r="AG91" i="1"/>
  <c r="AJ91" i="1"/>
  <c r="AC91" i="1"/>
  <c r="AE91" i="1"/>
  <c r="AI91" i="1"/>
  <c r="AD646" i="1"/>
  <c r="AH646" i="1"/>
  <c r="AC646" i="1"/>
  <c r="AI646" i="1"/>
  <c r="AF646" i="1"/>
  <c r="AG646" i="1"/>
  <c r="AE646" i="1"/>
  <c r="AJ646" i="1"/>
  <c r="AD997" i="1"/>
  <c r="AH997" i="1"/>
  <c r="AG997" i="1"/>
  <c r="AE997" i="1"/>
  <c r="AI997" i="1"/>
  <c r="AC997" i="1"/>
  <c r="AF997" i="1"/>
  <c r="AJ997" i="1"/>
  <c r="AD985" i="1"/>
  <c r="AH985" i="1"/>
  <c r="AE985" i="1"/>
  <c r="AI985" i="1"/>
  <c r="AC985" i="1"/>
  <c r="AG985" i="1"/>
  <c r="AF985" i="1"/>
  <c r="AJ985" i="1"/>
  <c r="AE60" i="1"/>
  <c r="AI60" i="1"/>
  <c r="AG60" i="1"/>
  <c r="AH60" i="1"/>
  <c r="AC60" i="1"/>
  <c r="AJ60" i="1"/>
  <c r="AD60" i="1"/>
  <c r="AF60" i="1"/>
  <c r="AD579" i="1"/>
  <c r="AH579" i="1"/>
  <c r="AE579" i="1"/>
  <c r="AI579" i="1"/>
  <c r="AC579" i="1"/>
  <c r="AF579" i="1"/>
  <c r="AG579" i="1"/>
  <c r="AJ579" i="1"/>
  <c r="AD714" i="1"/>
  <c r="AH714" i="1"/>
  <c r="AC714" i="1"/>
  <c r="AI714" i="1"/>
  <c r="AF714" i="1"/>
  <c r="AE714" i="1"/>
  <c r="AJ714" i="1"/>
  <c r="AG714" i="1"/>
  <c r="AD682" i="1"/>
  <c r="AH682" i="1"/>
  <c r="AC682" i="1"/>
  <c r="AI682" i="1"/>
  <c r="AF682" i="1"/>
  <c r="AE682" i="1"/>
  <c r="AJ682" i="1"/>
  <c r="AG682" i="1"/>
  <c r="AD563" i="1"/>
  <c r="AH563" i="1"/>
  <c r="AE563" i="1"/>
  <c r="AI563" i="1"/>
  <c r="AC563" i="1"/>
  <c r="AF563" i="1"/>
  <c r="AG563" i="1"/>
  <c r="AJ563" i="1"/>
  <c r="AD594" i="1"/>
  <c r="AH594" i="1"/>
  <c r="AE594" i="1"/>
  <c r="AI594" i="1"/>
  <c r="AC594" i="1"/>
  <c r="AF594" i="1"/>
  <c r="AG594" i="1"/>
  <c r="AJ594" i="1"/>
  <c r="AD531" i="1"/>
  <c r="AH531" i="1"/>
  <c r="AE531" i="1"/>
  <c r="AI531" i="1"/>
  <c r="AF531" i="1"/>
  <c r="AG531" i="1"/>
  <c r="AC531" i="1"/>
  <c r="AJ531" i="1"/>
  <c r="AD499" i="1"/>
  <c r="AH499" i="1"/>
  <c r="AE499" i="1"/>
  <c r="AI499" i="1"/>
  <c r="AF499" i="1"/>
  <c r="AG499" i="1"/>
  <c r="AC499" i="1"/>
  <c r="AJ499" i="1"/>
  <c r="AD264" i="1"/>
  <c r="AH264" i="1"/>
  <c r="AE264" i="1"/>
  <c r="AJ264" i="1"/>
  <c r="AF264" i="1"/>
  <c r="AC264" i="1"/>
  <c r="AG264" i="1"/>
  <c r="AI264" i="1"/>
  <c r="AD49" i="1"/>
  <c r="AH49" i="1"/>
  <c r="AG49" i="1"/>
  <c r="AC49" i="1"/>
  <c r="AJ49" i="1"/>
  <c r="AE49" i="1"/>
  <c r="AF49" i="1"/>
  <c r="AI49" i="1"/>
  <c r="AD858" i="1"/>
  <c r="AH858" i="1"/>
  <c r="AF858" i="1"/>
  <c r="AJ858" i="1"/>
  <c r="AE858" i="1"/>
  <c r="AG858" i="1"/>
  <c r="AC858" i="1"/>
  <c r="AI858" i="1"/>
  <c r="AE506" i="1"/>
  <c r="AI506" i="1"/>
  <c r="AF506" i="1"/>
  <c r="AJ506" i="1"/>
  <c r="AH506" i="1"/>
  <c r="AC506" i="1"/>
  <c r="AD506" i="1"/>
  <c r="AG506" i="1"/>
  <c r="AD535" i="1"/>
  <c r="AH535" i="1"/>
  <c r="AE535" i="1"/>
  <c r="AI535" i="1"/>
  <c r="AF535" i="1"/>
  <c r="AG535" i="1"/>
  <c r="AJ535" i="1"/>
  <c r="AC535" i="1"/>
  <c r="AD354" i="1"/>
  <c r="AH354" i="1"/>
  <c r="AE354" i="1"/>
  <c r="AI354" i="1"/>
  <c r="AF354" i="1"/>
  <c r="AG354" i="1"/>
  <c r="AJ354" i="1"/>
  <c r="AC354" i="1"/>
  <c r="AE82" i="1"/>
  <c r="AI82" i="1"/>
  <c r="AF82" i="1"/>
  <c r="AG82" i="1"/>
  <c r="AJ82" i="1"/>
  <c r="AC82" i="1"/>
  <c r="AD82" i="1"/>
  <c r="AH82" i="1"/>
  <c r="AD910" i="1"/>
  <c r="AH910" i="1"/>
  <c r="AF910" i="1"/>
  <c r="AJ910" i="1"/>
  <c r="AI910" i="1"/>
  <c r="AC910" i="1"/>
  <c r="AG910" i="1"/>
  <c r="AE910" i="1"/>
  <c r="AE689" i="1"/>
  <c r="AI689" i="1"/>
  <c r="AC689" i="1"/>
  <c r="AH689" i="1"/>
  <c r="AF689" i="1"/>
  <c r="AJ689" i="1"/>
  <c r="AD689" i="1"/>
  <c r="AG689" i="1"/>
  <c r="AE78" i="1"/>
  <c r="AI78" i="1"/>
  <c r="AF78" i="1"/>
  <c r="AG78" i="1"/>
  <c r="AD78" i="1"/>
  <c r="AH78" i="1"/>
  <c r="AJ78" i="1"/>
  <c r="AC78" i="1"/>
  <c r="AD451" i="1"/>
  <c r="AH451" i="1"/>
  <c r="AE451" i="1"/>
  <c r="AI451" i="1"/>
  <c r="AF451" i="1"/>
  <c r="AG451" i="1"/>
  <c r="AC451" i="1"/>
  <c r="AJ451" i="1"/>
  <c r="AD350" i="1"/>
  <c r="AH350" i="1"/>
  <c r="AE350" i="1"/>
  <c r="AI350" i="1"/>
  <c r="AF350" i="1"/>
  <c r="AG350" i="1"/>
  <c r="AC350" i="1"/>
  <c r="AJ350" i="1"/>
  <c r="AD241" i="1"/>
  <c r="AH241" i="1"/>
  <c r="AE241" i="1"/>
  <c r="AI241" i="1"/>
  <c r="AG241" i="1"/>
  <c r="AF241" i="1"/>
  <c r="AJ241" i="1"/>
  <c r="AC241" i="1"/>
  <c r="AD83" i="1"/>
  <c r="AH83" i="1"/>
  <c r="AF83" i="1"/>
  <c r="AG83" i="1"/>
  <c r="AJ83" i="1"/>
  <c r="AC83" i="1"/>
  <c r="AE83" i="1"/>
  <c r="AI83" i="1"/>
  <c r="AF827" i="1"/>
  <c r="AJ827" i="1"/>
  <c r="AC827" i="1"/>
  <c r="AH827" i="1"/>
  <c r="AE827" i="1"/>
  <c r="AG827" i="1"/>
  <c r="AI827" i="1"/>
  <c r="AD827" i="1"/>
  <c r="AD694" i="1"/>
  <c r="AH694" i="1"/>
  <c r="AC694" i="1"/>
  <c r="AI694" i="1"/>
  <c r="AF694" i="1"/>
  <c r="AE694" i="1"/>
  <c r="AJ694" i="1"/>
  <c r="AG694" i="1"/>
  <c r="AD507" i="1"/>
  <c r="AH507" i="1"/>
  <c r="AE507" i="1"/>
  <c r="AI507" i="1"/>
  <c r="AF507" i="1"/>
  <c r="AG507" i="1"/>
  <c r="AC507" i="1"/>
  <c r="AJ507" i="1"/>
  <c r="AD989" i="1"/>
  <c r="AH989" i="1"/>
  <c r="AE989" i="1"/>
  <c r="AI989" i="1"/>
  <c r="AC989" i="1"/>
  <c r="AG989" i="1"/>
  <c r="AF989" i="1"/>
  <c r="AJ989" i="1"/>
  <c r="AD993" i="1"/>
  <c r="AH993" i="1"/>
  <c r="AE993" i="1"/>
  <c r="AI993" i="1"/>
  <c r="AC993" i="1"/>
  <c r="AG993" i="1"/>
  <c r="AF993" i="1"/>
  <c r="AJ993" i="1"/>
  <c r="AD730" i="1"/>
  <c r="AH730" i="1"/>
  <c r="AC730" i="1"/>
  <c r="AI730" i="1"/>
  <c r="AF730" i="1"/>
  <c r="AE730" i="1"/>
  <c r="AJ730" i="1"/>
  <c r="AG730" i="1"/>
  <c r="AD642" i="1"/>
  <c r="AH642" i="1"/>
  <c r="AE642" i="1"/>
  <c r="AI642" i="1"/>
  <c r="AC642" i="1"/>
  <c r="AF642" i="1"/>
  <c r="AG642" i="1"/>
  <c r="AJ642" i="1"/>
  <c r="AD547" i="1"/>
  <c r="AH547" i="1"/>
  <c r="AE547" i="1"/>
  <c r="AI547" i="1"/>
  <c r="AF547" i="1"/>
  <c r="AG547" i="1"/>
  <c r="AC547" i="1"/>
  <c r="AJ547" i="1"/>
  <c r="AD280" i="1"/>
  <c r="AH280" i="1"/>
  <c r="AE280" i="1"/>
  <c r="AJ280" i="1"/>
  <c r="AF280" i="1"/>
  <c r="AC280" i="1"/>
  <c r="AG280" i="1"/>
  <c r="AI280" i="1"/>
  <c r="AD87" i="1"/>
  <c r="AH87" i="1"/>
  <c r="AF87" i="1"/>
  <c r="AG87" i="1"/>
  <c r="AE87" i="1"/>
  <c r="AI87" i="1"/>
  <c r="AC87" i="1"/>
  <c r="AJ87" i="1"/>
  <c r="AD950" i="1"/>
  <c r="AH950" i="1"/>
  <c r="AF950" i="1"/>
  <c r="AJ950" i="1"/>
  <c r="AI950" i="1"/>
  <c r="AG950" i="1"/>
  <c r="AC950" i="1"/>
  <c r="AE950" i="1"/>
  <c r="AE717" i="1"/>
  <c r="AI717" i="1"/>
  <c r="AC717" i="1"/>
  <c r="AH717" i="1"/>
  <c r="AF717" i="1"/>
  <c r="AJ717" i="1"/>
  <c r="AD717" i="1"/>
  <c r="AG717" i="1"/>
  <c r="AE669" i="1"/>
  <c r="AI669" i="1"/>
  <c r="AC669" i="1"/>
  <c r="AH669" i="1"/>
  <c r="AF669" i="1"/>
  <c r="AJ669" i="1"/>
  <c r="AD669" i="1"/>
  <c r="AG669" i="1"/>
  <c r="AD153" i="1"/>
  <c r="AH153" i="1"/>
  <c r="AE153" i="1"/>
  <c r="AI153" i="1"/>
  <c r="AF153" i="1"/>
  <c r="AJ153" i="1"/>
  <c r="AC153" i="1"/>
  <c r="AG153" i="1"/>
  <c r="AD79" i="1"/>
  <c r="AH79" i="1"/>
  <c r="AF79" i="1"/>
  <c r="AG79" i="1"/>
  <c r="AE79" i="1"/>
  <c r="AI79" i="1"/>
  <c r="AC79" i="1"/>
  <c r="AJ79" i="1"/>
  <c r="AD342" i="1"/>
  <c r="AH342" i="1"/>
  <c r="AE342" i="1"/>
  <c r="AI342" i="1"/>
  <c r="AF342" i="1"/>
  <c r="AG342" i="1"/>
  <c r="AC342" i="1"/>
  <c r="AJ342" i="1"/>
  <c r="AD111" i="1"/>
  <c r="AH111" i="1"/>
  <c r="AF111" i="1"/>
  <c r="AG111" i="1"/>
  <c r="AC111" i="1"/>
  <c r="AE111" i="1"/>
  <c r="AI111" i="1"/>
  <c r="AJ111" i="1"/>
  <c r="AD981" i="1"/>
  <c r="AH981" i="1"/>
  <c r="AE981" i="1"/>
  <c r="AI981" i="1"/>
  <c r="AC981" i="1"/>
  <c r="AG981" i="1"/>
  <c r="AF981" i="1"/>
  <c r="AJ981" i="1"/>
  <c r="AF835" i="1"/>
  <c r="AJ835" i="1"/>
  <c r="AC835" i="1"/>
  <c r="AH835" i="1"/>
  <c r="AE835" i="1"/>
  <c r="AD835" i="1"/>
  <c r="AG835" i="1"/>
  <c r="AI835" i="1"/>
  <c r="AE490" i="1"/>
  <c r="AI490" i="1"/>
  <c r="AF490" i="1"/>
  <c r="AJ490" i="1"/>
  <c r="AH490" i="1"/>
  <c r="AC490" i="1"/>
  <c r="AD490" i="1"/>
  <c r="AG490" i="1"/>
  <c r="AE510" i="1"/>
  <c r="AI510" i="1"/>
  <c r="AF510" i="1"/>
  <c r="AJ510" i="1"/>
  <c r="AH510" i="1"/>
  <c r="AC510" i="1"/>
  <c r="AG510" i="1"/>
  <c r="AD510" i="1"/>
  <c r="AE410" i="1"/>
  <c r="AI410" i="1"/>
  <c r="AF410" i="1"/>
  <c r="AJ410" i="1"/>
  <c r="AH410" i="1"/>
  <c r="AC410" i="1"/>
  <c r="AD410" i="1"/>
  <c r="AG410" i="1"/>
  <c r="AE514" i="1"/>
  <c r="AI514" i="1"/>
  <c r="AF514" i="1"/>
  <c r="AJ514" i="1"/>
  <c r="AH514" i="1"/>
  <c r="AC514" i="1"/>
  <c r="AD514" i="1"/>
  <c r="AG514" i="1"/>
  <c r="AE446" i="1"/>
  <c r="AI446" i="1"/>
  <c r="AF446" i="1"/>
  <c r="AJ446" i="1"/>
  <c r="AH446" i="1"/>
  <c r="AC446" i="1"/>
  <c r="AD446" i="1"/>
  <c r="AG446" i="1"/>
  <c r="AE414" i="1"/>
  <c r="AI414" i="1"/>
  <c r="AF414" i="1"/>
  <c r="AJ414" i="1"/>
  <c r="AH414" i="1"/>
  <c r="AC414" i="1"/>
  <c r="AD414" i="1"/>
  <c r="AG414" i="1"/>
  <c r="AE212" i="1"/>
  <c r="AI212" i="1"/>
  <c r="AF212" i="1"/>
  <c r="AJ212" i="1"/>
  <c r="AD212" i="1"/>
  <c r="AC212" i="1"/>
  <c r="AG212" i="1"/>
  <c r="AH212" i="1"/>
  <c r="AE184" i="1"/>
  <c r="AI184" i="1"/>
  <c r="AF184" i="1"/>
  <c r="AJ184" i="1"/>
  <c r="AH184" i="1"/>
  <c r="AD184" i="1"/>
  <c r="AG184" i="1"/>
  <c r="AC184" i="1"/>
  <c r="AD173" i="1"/>
  <c r="AH173" i="1"/>
  <c r="AE173" i="1"/>
  <c r="AI173" i="1"/>
  <c r="AJ173" i="1"/>
  <c r="AF173" i="1"/>
  <c r="AC173" i="1"/>
  <c r="AG173" i="1"/>
  <c r="AE697" i="1"/>
  <c r="AI697" i="1"/>
  <c r="AC697" i="1"/>
  <c r="AH697" i="1"/>
  <c r="AF697" i="1"/>
  <c r="AJ697" i="1"/>
  <c r="AD697" i="1"/>
  <c r="AG697" i="1"/>
  <c r="AD590" i="1"/>
  <c r="AH590" i="1"/>
  <c r="AE590" i="1"/>
  <c r="AI590" i="1"/>
  <c r="AC590" i="1"/>
  <c r="AF590" i="1"/>
  <c r="AG590" i="1"/>
  <c r="AJ590" i="1"/>
  <c r="AF23" i="1"/>
  <c r="AJ23" i="1"/>
  <c r="AD23" i="1"/>
  <c r="AH23" i="1"/>
  <c r="AI23" i="1"/>
  <c r="AC23" i="1"/>
  <c r="AG23" i="1"/>
  <c r="AE23" i="1"/>
  <c r="AD1009" i="1"/>
  <c r="AH1009" i="1"/>
  <c r="AE1009" i="1"/>
  <c r="AI1009" i="1"/>
  <c r="AF1009" i="1"/>
  <c r="AJ1009" i="1"/>
  <c r="AC1009" i="1"/>
  <c r="AG1009" i="1"/>
  <c r="AD866" i="1"/>
  <c r="AH866" i="1"/>
  <c r="AF866" i="1"/>
  <c r="AJ866" i="1"/>
  <c r="AE866" i="1"/>
  <c r="AG866" i="1"/>
  <c r="AC866" i="1"/>
  <c r="AI866" i="1"/>
  <c r="AE538" i="1"/>
  <c r="AI538" i="1"/>
  <c r="AF538" i="1"/>
  <c r="AJ538" i="1"/>
  <c r="AH538" i="1"/>
  <c r="AC538" i="1"/>
  <c r="AD538" i="1"/>
  <c r="AG538" i="1"/>
  <c r="AD314" i="1"/>
  <c r="AH314" i="1"/>
  <c r="AE314" i="1"/>
  <c r="AI314" i="1"/>
  <c r="AF314" i="1"/>
  <c r="AG314" i="1"/>
  <c r="AC314" i="1"/>
  <c r="AJ314" i="1"/>
  <c r="AE546" i="1"/>
  <c r="AI546" i="1"/>
  <c r="AF546" i="1"/>
  <c r="AJ546" i="1"/>
  <c r="AH546" i="1"/>
  <c r="AC546" i="1"/>
  <c r="AD546" i="1"/>
  <c r="AG546" i="1"/>
  <c r="AE474" i="1"/>
  <c r="AI474" i="1"/>
  <c r="AF474" i="1"/>
  <c r="AJ474" i="1"/>
  <c r="AH474" i="1"/>
  <c r="AC474" i="1"/>
  <c r="AD474" i="1"/>
  <c r="AG474" i="1"/>
  <c r="AD926" i="1"/>
  <c r="AH926" i="1"/>
  <c r="AF926" i="1"/>
  <c r="AJ926" i="1"/>
  <c r="AI926" i="1"/>
  <c r="AC926" i="1"/>
  <c r="AG926" i="1"/>
  <c r="AE926" i="1"/>
  <c r="AD854" i="1"/>
  <c r="AH854" i="1"/>
  <c r="AF854" i="1"/>
  <c r="AJ854" i="1"/>
  <c r="AI854" i="1"/>
  <c r="AC854" i="1"/>
  <c r="AE854" i="1"/>
  <c r="AG854" i="1"/>
  <c r="AD737" i="1"/>
  <c r="AH737" i="1"/>
  <c r="AF737" i="1"/>
  <c r="AJ737" i="1"/>
  <c r="AE737" i="1"/>
  <c r="AI737" i="1"/>
  <c r="AC737" i="1"/>
  <c r="AG737" i="1"/>
  <c r="AE725" i="1"/>
  <c r="AI725" i="1"/>
  <c r="AC725" i="1"/>
  <c r="AH725" i="1"/>
  <c r="AF725" i="1"/>
  <c r="AJ725" i="1"/>
  <c r="AD725" i="1"/>
  <c r="AG725" i="1"/>
  <c r="AE709" i="1"/>
  <c r="AI709" i="1"/>
  <c r="AC709" i="1"/>
  <c r="AH709" i="1"/>
  <c r="AF709" i="1"/>
  <c r="AJ709" i="1"/>
  <c r="AD709" i="1"/>
  <c r="AG709" i="1"/>
  <c r="AE693" i="1"/>
  <c r="AI693" i="1"/>
  <c r="AC693" i="1"/>
  <c r="AH693" i="1"/>
  <c r="AF693" i="1"/>
  <c r="AJ693" i="1"/>
  <c r="AD693" i="1"/>
  <c r="AG693" i="1"/>
  <c r="AE677" i="1"/>
  <c r="AI677" i="1"/>
  <c r="AC677" i="1"/>
  <c r="AH677" i="1"/>
  <c r="AF677" i="1"/>
  <c r="AJ677" i="1"/>
  <c r="AD677" i="1"/>
  <c r="AG677" i="1"/>
  <c r="AE661" i="1"/>
  <c r="AI661" i="1"/>
  <c r="AC661" i="1"/>
  <c r="AH661" i="1"/>
  <c r="AF661" i="1"/>
  <c r="AJ661" i="1"/>
  <c r="AD661" i="1"/>
  <c r="AG661" i="1"/>
  <c r="AE645" i="1"/>
  <c r="AI645" i="1"/>
  <c r="AC645" i="1"/>
  <c r="AH645" i="1"/>
  <c r="AF645" i="1"/>
  <c r="AJ645" i="1"/>
  <c r="AD645" i="1"/>
  <c r="AG645" i="1"/>
  <c r="AE458" i="1"/>
  <c r="AI458" i="1"/>
  <c r="AF458" i="1"/>
  <c r="AJ458" i="1"/>
  <c r="AH458" i="1"/>
  <c r="AC458" i="1"/>
  <c r="AD458" i="1"/>
  <c r="AG458" i="1"/>
  <c r="AE466" i="1"/>
  <c r="AI466" i="1"/>
  <c r="AF466" i="1"/>
  <c r="AJ466" i="1"/>
  <c r="AH466" i="1"/>
  <c r="AC466" i="1"/>
  <c r="AD466" i="1"/>
  <c r="AG466" i="1"/>
  <c r="AD575" i="1"/>
  <c r="AH575" i="1"/>
  <c r="AE575" i="1"/>
  <c r="AI575" i="1"/>
  <c r="AC575" i="1"/>
  <c r="AF575" i="1"/>
  <c r="AG575" i="1"/>
  <c r="AJ575" i="1"/>
  <c r="AD193" i="1"/>
  <c r="AH193" i="1"/>
  <c r="AE193" i="1"/>
  <c r="AI193" i="1"/>
  <c r="AF193" i="1"/>
  <c r="AJ193" i="1"/>
  <c r="AG193" i="1"/>
  <c r="AC193" i="1"/>
  <c r="AE305" i="1"/>
  <c r="AI305" i="1"/>
  <c r="AF305" i="1"/>
  <c r="AJ305" i="1"/>
  <c r="AH305" i="1"/>
  <c r="AC305" i="1"/>
  <c r="AD305" i="1"/>
  <c r="AG305" i="1"/>
  <c r="AD197" i="1"/>
  <c r="AH197" i="1"/>
  <c r="AE197" i="1"/>
  <c r="AI197" i="1"/>
  <c r="AJ197" i="1"/>
  <c r="AF197" i="1"/>
  <c r="AC197" i="1"/>
  <c r="AG197" i="1"/>
  <c r="AE160" i="1"/>
  <c r="AI160" i="1"/>
  <c r="AF160" i="1"/>
  <c r="AJ160" i="1"/>
  <c r="AH160" i="1"/>
  <c r="AD160" i="1"/>
  <c r="AC160" i="1"/>
  <c r="AG160" i="1"/>
  <c r="AD41" i="1"/>
  <c r="AH41" i="1"/>
  <c r="AF41" i="1"/>
  <c r="AJ41" i="1"/>
  <c r="AI41" i="1"/>
  <c r="AC41" i="1"/>
  <c r="AE41" i="1"/>
  <c r="AG41" i="1"/>
  <c r="AD358" i="1"/>
  <c r="AH358" i="1"/>
  <c r="AE358" i="1"/>
  <c r="AI358" i="1"/>
  <c r="AF358" i="1"/>
  <c r="AG358" i="1"/>
  <c r="AC358" i="1"/>
  <c r="AJ358" i="1"/>
  <c r="AD326" i="1"/>
  <c r="AH326" i="1"/>
  <c r="AE326" i="1"/>
  <c r="AI326" i="1"/>
  <c r="AF326" i="1"/>
  <c r="AG326" i="1"/>
  <c r="AC326" i="1"/>
  <c r="AJ326" i="1"/>
  <c r="AD256" i="1"/>
  <c r="AH256" i="1"/>
  <c r="AE256" i="1"/>
  <c r="AJ256" i="1"/>
  <c r="AF256" i="1"/>
  <c r="AC256" i="1"/>
  <c r="AG256" i="1"/>
  <c r="AI256" i="1"/>
  <c r="AD201" i="1"/>
  <c r="AH201" i="1"/>
  <c r="AE201" i="1"/>
  <c r="AI201" i="1"/>
  <c r="AF201" i="1"/>
  <c r="AC201" i="1"/>
  <c r="AG201" i="1"/>
  <c r="AJ201" i="1"/>
  <c r="AE232" i="1"/>
  <c r="AI232" i="1"/>
  <c r="AF232" i="1"/>
  <c r="AJ232" i="1"/>
  <c r="AC232" i="1"/>
  <c r="AD232" i="1"/>
  <c r="AH232" i="1"/>
  <c r="AG232" i="1"/>
  <c r="AD543" i="1"/>
  <c r="AH543" i="1"/>
  <c r="AE543" i="1"/>
  <c r="AI543" i="1"/>
  <c r="AF543" i="1"/>
  <c r="AG543" i="1"/>
  <c r="AC543" i="1"/>
  <c r="AJ543" i="1"/>
  <c r="AD495" i="1"/>
  <c r="AH495" i="1"/>
  <c r="AE495" i="1"/>
  <c r="AI495" i="1"/>
  <c r="AF495" i="1"/>
  <c r="AG495" i="1"/>
  <c r="AC495" i="1"/>
  <c r="AJ495" i="1"/>
  <c r="AD463" i="1"/>
  <c r="AH463" i="1"/>
  <c r="AE463" i="1"/>
  <c r="AI463" i="1"/>
  <c r="AF463" i="1"/>
  <c r="AG463" i="1"/>
  <c r="AC463" i="1"/>
  <c r="AJ463" i="1"/>
  <c r="AE321" i="1"/>
  <c r="AI321" i="1"/>
  <c r="AF321" i="1"/>
  <c r="AJ321" i="1"/>
  <c r="AH321" i="1"/>
  <c r="AC321" i="1"/>
  <c r="AD321" i="1"/>
  <c r="AG321" i="1"/>
  <c r="AD260" i="1"/>
  <c r="AH260" i="1"/>
  <c r="AE260" i="1"/>
  <c r="AJ260" i="1"/>
  <c r="AF260" i="1"/>
  <c r="AG260" i="1"/>
  <c r="AI260" i="1"/>
  <c r="AC260" i="1"/>
  <c r="AD140" i="1"/>
  <c r="AH140" i="1"/>
  <c r="AE140" i="1"/>
  <c r="AI140" i="1"/>
  <c r="AJ140" i="1"/>
  <c r="AC140" i="1"/>
  <c r="AG140" i="1"/>
  <c r="AF140" i="1"/>
  <c r="AE418" i="1"/>
  <c r="AI418" i="1"/>
  <c r="AF418" i="1"/>
  <c r="AJ418" i="1"/>
  <c r="AH418" i="1"/>
  <c r="AC418" i="1"/>
  <c r="AD418" i="1"/>
  <c r="AG418" i="1"/>
  <c r="AE309" i="1"/>
  <c r="AI309" i="1"/>
  <c r="AF309" i="1"/>
  <c r="AJ309" i="1"/>
  <c r="AH309" i="1"/>
  <c r="AC309" i="1"/>
  <c r="AD309" i="1"/>
  <c r="AG309" i="1"/>
  <c r="AE534" i="1"/>
  <c r="AI534" i="1"/>
  <c r="AF534" i="1"/>
  <c r="AJ534" i="1"/>
  <c r="AH534" i="1"/>
  <c r="AC534" i="1"/>
  <c r="AD534" i="1"/>
  <c r="AG534" i="1"/>
  <c r="AE390" i="1"/>
  <c r="AI390" i="1"/>
  <c r="AF390" i="1"/>
  <c r="AJ390" i="1"/>
  <c r="AH390" i="1"/>
  <c r="AC390" i="1"/>
  <c r="AD390" i="1"/>
  <c r="AG390" i="1"/>
  <c r="AE208" i="1"/>
  <c r="AI208" i="1"/>
  <c r="AF208" i="1"/>
  <c r="AJ208" i="1"/>
  <c r="AH208" i="1"/>
  <c r="AD208" i="1"/>
  <c r="AG208" i="1"/>
  <c r="AC208" i="1"/>
  <c r="AD443" i="1"/>
  <c r="AH443" i="1"/>
  <c r="AE443" i="1"/>
  <c r="AI443" i="1"/>
  <c r="AF443" i="1"/>
  <c r="AG443" i="1"/>
  <c r="AJ443" i="1"/>
  <c r="AC443" i="1"/>
  <c r="AD427" i="1"/>
  <c r="AH427" i="1"/>
  <c r="AE427" i="1"/>
  <c r="AI427" i="1"/>
  <c r="AF427" i="1"/>
  <c r="AG427" i="1"/>
  <c r="AJ427" i="1"/>
  <c r="AC427" i="1"/>
  <c r="AD411" i="1"/>
  <c r="AH411" i="1"/>
  <c r="AE411" i="1"/>
  <c r="AI411" i="1"/>
  <c r="AF411" i="1"/>
  <c r="AG411" i="1"/>
  <c r="AJ411" i="1"/>
  <c r="AC411" i="1"/>
  <c r="AD391" i="1"/>
  <c r="AH391" i="1"/>
  <c r="AE391" i="1"/>
  <c r="AI391" i="1"/>
  <c r="AF391" i="1"/>
  <c r="AG391" i="1"/>
  <c r="AJ391" i="1"/>
  <c r="AC391" i="1"/>
  <c r="AD375" i="1"/>
  <c r="AH375" i="1"/>
  <c r="AE375" i="1"/>
  <c r="AI375" i="1"/>
  <c r="AF375" i="1"/>
  <c r="AG375" i="1"/>
  <c r="AJ375" i="1"/>
  <c r="AC375" i="1"/>
  <c r="AE156" i="1"/>
  <c r="AI156" i="1"/>
  <c r="AF156" i="1"/>
  <c r="AJ156" i="1"/>
  <c r="AD156" i="1"/>
  <c r="AH156" i="1"/>
  <c r="AC156" i="1"/>
  <c r="AG156" i="1"/>
  <c r="AD225" i="1"/>
  <c r="AH225" i="1"/>
  <c r="AE225" i="1"/>
  <c r="AI225" i="1"/>
  <c r="AF225" i="1"/>
  <c r="AC225" i="1"/>
  <c r="AG225" i="1"/>
  <c r="AJ225" i="1"/>
  <c r="AD120" i="1"/>
  <c r="AH120" i="1"/>
  <c r="AE120" i="1"/>
  <c r="AI120" i="1"/>
  <c r="AJ120" i="1"/>
  <c r="AC120" i="1"/>
  <c r="AF120" i="1"/>
  <c r="AG120" i="1"/>
  <c r="AF67" i="1"/>
  <c r="AJ67" i="1"/>
  <c r="AE67" i="1"/>
  <c r="AC67" i="1"/>
  <c r="AI67" i="1"/>
  <c r="AD67" i="1"/>
  <c r="AG67" i="1"/>
  <c r="AH67" i="1"/>
  <c r="AD25" i="1"/>
  <c r="AH25" i="1"/>
  <c r="AF25" i="1"/>
  <c r="AJ25" i="1"/>
  <c r="AC25" i="1"/>
  <c r="AE25" i="1"/>
  <c r="AI25" i="1"/>
  <c r="AG25" i="1"/>
  <c r="AD1021" i="1"/>
  <c r="AH1021" i="1"/>
  <c r="AE1021" i="1"/>
  <c r="AI1021" i="1"/>
  <c r="AF1021" i="1"/>
  <c r="AJ1021" i="1"/>
  <c r="AC1021" i="1"/>
  <c r="AG1021" i="1"/>
  <c r="AD1005" i="1"/>
  <c r="AH1005" i="1"/>
  <c r="AE1005" i="1"/>
  <c r="AI1005" i="1"/>
  <c r="AF1005" i="1"/>
  <c r="AJ1005" i="1"/>
  <c r="AC1005" i="1"/>
  <c r="AG1005" i="1"/>
  <c r="AD942" i="1"/>
  <c r="AH942" i="1"/>
  <c r="AF942" i="1"/>
  <c r="AJ942" i="1"/>
  <c r="AI942" i="1"/>
  <c r="AC942" i="1"/>
  <c r="AG942" i="1"/>
  <c r="AE942" i="1"/>
  <c r="AD886" i="1"/>
  <c r="AH886" i="1"/>
  <c r="AF886" i="1"/>
  <c r="AJ886" i="1"/>
  <c r="AI886" i="1"/>
  <c r="AC886" i="1"/>
  <c r="AG886" i="1"/>
  <c r="AE886" i="1"/>
  <c r="AD846" i="1"/>
  <c r="AH846" i="1"/>
  <c r="AF846" i="1"/>
  <c r="AJ846" i="1"/>
  <c r="AI846" i="1"/>
  <c r="AC846" i="1"/>
  <c r="AE846" i="1"/>
  <c r="AG846" i="1"/>
  <c r="AF771" i="1"/>
  <c r="AJ771" i="1"/>
  <c r="AC771" i="1"/>
  <c r="AH771" i="1"/>
  <c r="AE771" i="1"/>
  <c r="AD771" i="1"/>
  <c r="AG771" i="1"/>
  <c r="AI771" i="1"/>
  <c r="AD733" i="1"/>
  <c r="AH733" i="1"/>
  <c r="AF733" i="1"/>
  <c r="AJ733" i="1"/>
  <c r="AI733" i="1"/>
  <c r="AE733" i="1"/>
  <c r="AC733" i="1"/>
  <c r="AG733" i="1"/>
  <c r="AE558" i="1"/>
  <c r="AI558" i="1"/>
  <c r="AF558" i="1"/>
  <c r="AJ558" i="1"/>
  <c r="AH558" i="1"/>
  <c r="AC558" i="1"/>
  <c r="AD558" i="1"/>
  <c r="AG558" i="1"/>
  <c r="AE542" i="1"/>
  <c r="AI542" i="1"/>
  <c r="AF542" i="1"/>
  <c r="AJ542" i="1"/>
  <c r="AH542" i="1"/>
  <c r="AC542" i="1"/>
  <c r="AG542" i="1"/>
  <c r="AD542" i="1"/>
  <c r="AE478" i="1"/>
  <c r="AI478" i="1"/>
  <c r="AF478" i="1"/>
  <c r="AJ478" i="1"/>
  <c r="AH478" i="1"/>
  <c r="AC478" i="1"/>
  <c r="AG478" i="1"/>
  <c r="AD478" i="1"/>
  <c r="AE426" i="1"/>
  <c r="AI426" i="1"/>
  <c r="AF426" i="1"/>
  <c r="AJ426" i="1"/>
  <c r="AH426" i="1"/>
  <c r="AC426" i="1"/>
  <c r="AD426" i="1"/>
  <c r="AG426" i="1"/>
  <c r="AE394" i="1"/>
  <c r="AI394" i="1"/>
  <c r="AF394" i="1"/>
  <c r="AJ394" i="1"/>
  <c r="AH394" i="1"/>
  <c r="AC394" i="1"/>
  <c r="AD394" i="1"/>
  <c r="AG394" i="1"/>
  <c r="AE248" i="1"/>
  <c r="AI248" i="1"/>
  <c r="AF248" i="1"/>
  <c r="AJ248" i="1"/>
  <c r="AC248" i="1"/>
  <c r="AD248" i="1"/>
  <c r="AH248" i="1"/>
  <c r="AG248" i="1"/>
  <c r="AE450" i="1"/>
  <c r="AI450" i="1"/>
  <c r="AF450" i="1"/>
  <c r="AJ450" i="1"/>
  <c r="AH450" i="1"/>
  <c r="AC450" i="1"/>
  <c r="AD450" i="1"/>
  <c r="AG450" i="1"/>
  <c r="AE518" i="1"/>
  <c r="AI518" i="1"/>
  <c r="AF518" i="1"/>
  <c r="AJ518" i="1"/>
  <c r="AH518" i="1"/>
  <c r="AC518" i="1"/>
  <c r="AD518" i="1"/>
  <c r="AG518" i="1"/>
  <c r="AE454" i="1"/>
  <c r="AI454" i="1"/>
  <c r="AF454" i="1"/>
  <c r="AJ454" i="1"/>
  <c r="AH454" i="1"/>
  <c r="AC454" i="1"/>
  <c r="AD454" i="1"/>
  <c r="AG454" i="1"/>
  <c r="AE430" i="1"/>
  <c r="AI430" i="1"/>
  <c r="AF430" i="1"/>
  <c r="AJ430" i="1"/>
  <c r="AH430" i="1"/>
  <c r="AC430" i="1"/>
  <c r="AD430" i="1"/>
  <c r="AG430" i="1"/>
  <c r="AE398" i="1"/>
  <c r="AI398" i="1"/>
  <c r="AF398" i="1"/>
  <c r="AJ398" i="1"/>
  <c r="AH398" i="1"/>
  <c r="AC398" i="1"/>
  <c r="AD398" i="1"/>
  <c r="AG398" i="1"/>
  <c r="AE200" i="1"/>
  <c r="AI200" i="1"/>
  <c r="AF200" i="1"/>
  <c r="AJ200" i="1"/>
  <c r="AH200" i="1"/>
  <c r="AC200" i="1"/>
  <c r="AD200" i="1"/>
  <c r="AG200" i="1"/>
  <c r="AE317" i="1"/>
  <c r="AI317" i="1"/>
  <c r="AF317" i="1"/>
  <c r="AJ317" i="1"/>
  <c r="AH317" i="1"/>
  <c r="AC317" i="1"/>
  <c r="AD317" i="1"/>
  <c r="AG317" i="1"/>
  <c r="AD229" i="1"/>
  <c r="AH229" i="1"/>
  <c r="AE229" i="1"/>
  <c r="AI229" i="1"/>
  <c r="AJ229" i="1"/>
  <c r="AF229" i="1"/>
  <c r="AG229" i="1"/>
  <c r="AC229" i="1"/>
  <c r="AE172" i="1"/>
  <c r="AI172" i="1"/>
  <c r="AF172" i="1"/>
  <c r="AJ172" i="1"/>
  <c r="AD172" i="1"/>
  <c r="AH172" i="1"/>
  <c r="AC172" i="1"/>
  <c r="AG172" i="1"/>
  <c r="AD189" i="1"/>
  <c r="AH189" i="1"/>
  <c r="AE189" i="1"/>
  <c r="AI189" i="1"/>
  <c r="AJ189" i="1"/>
  <c r="AF189" i="1"/>
  <c r="AG189" i="1"/>
  <c r="AC189" i="1"/>
  <c r="AE94" i="1"/>
  <c r="AI94" i="1"/>
  <c r="AG94" i="1"/>
  <c r="AC94" i="1"/>
  <c r="AJ94" i="1"/>
  <c r="AD94" i="1"/>
  <c r="AF94" i="1"/>
  <c r="AH94" i="1"/>
  <c r="AD144" i="1"/>
  <c r="AH144" i="1"/>
  <c r="AE144" i="1"/>
  <c r="AI144" i="1"/>
  <c r="AJ144" i="1"/>
  <c r="AC144" i="1"/>
  <c r="AF144" i="1"/>
  <c r="AG144" i="1"/>
  <c r="AD870" i="1"/>
  <c r="AH870" i="1"/>
  <c r="AF870" i="1"/>
  <c r="AJ870" i="1"/>
  <c r="AI870" i="1"/>
  <c r="AC870" i="1"/>
  <c r="AG870" i="1"/>
  <c r="AE870" i="1"/>
  <c r="AE713" i="1"/>
  <c r="AI713" i="1"/>
  <c r="AC713" i="1"/>
  <c r="AH713" i="1"/>
  <c r="AF713" i="1"/>
  <c r="AJ713" i="1"/>
  <c r="AD713" i="1"/>
  <c r="AG713" i="1"/>
  <c r="AE681" i="1"/>
  <c r="AI681" i="1"/>
  <c r="AC681" i="1"/>
  <c r="AH681" i="1"/>
  <c r="AF681" i="1"/>
  <c r="AJ681" i="1"/>
  <c r="AD681" i="1"/>
  <c r="AG681" i="1"/>
  <c r="AE29" i="1"/>
  <c r="AI29" i="1"/>
  <c r="AF29" i="1"/>
  <c r="AJ29" i="1"/>
  <c r="AH29" i="1"/>
  <c r="AD29" i="1"/>
  <c r="AG29" i="1"/>
  <c r="AC29" i="1"/>
  <c r="AD21" i="1"/>
  <c r="AH21" i="1"/>
  <c r="AF21" i="1"/>
  <c r="AJ21" i="1"/>
  <c r="AG21" i="1"/>
  <c r="AI21" i="1"/>
  <c r="AE21" i="1"/>
  <c r="AC21" i="1"/>
  <c r="AD1017" i="1"/>
  <c r="AH1017" i="1"/>
  <c r="AE1017" i="1"/>
  <c r="AI1017" i="1"/>
  <c r="AF1017" i="1"/>
  <c r="AJ1017" i="1"/>
  <c r="AC1017" i="1"/>
  <c r="AG1017" i="1"/>
  <c r="AD1001" i="1"/>
  <c r="AH1001" i="1"/>
  <c r="AE1001" i="1"/>
  <c r="AI1001" i="1"/>
  <c r="AF1001" i="1"/>
  <c r="AJ1001" i="1"/>
  <c r="AC1001" i="1"/>
  <c r="AG1001" i="1"/>
  <c r="AD882" i="1"/>
  <c r="AH882" i="1"/>
  <c r="AF882" i="1"/>
  <c r="AJ882" i="1"/>
  <c r="AE882" i="1"/>
  <c r="AG882" i="1"/>
  <c r="AC882" i="1"/>
  <c r="AI882" i="1"/>
  <c r="AF779" i="1"/>
  <c r="AJ779" i="1"/>
  <c r="AC779" i="1"/>
  <c r="AH779" i="1"/>
  <c r="AE779" i="1"/>
  <c r="AG779" i="1"/>
  <c r="AI779" i="1"/>
  <c r="AD779" i="1"/>
  <c r="AE554" i="1"/>
  <c r="AI554" i="1"/>
  <c r="AF554" i="1"/>
  <c r="AJ554" i="1"/>
  <c r="AC554" i="1"/>
  <c r="AD554" i="1"/>
  <c r="AG554" i="1"/>
  <c r="AH554" i="1"/>
  <c r="AE353" i="1"/>
  <c r="AI353" i="1"/>
  <c r="AF353" i="1"/>
  <c r="AJ353" i="1"/>
  <c r="AH353" i="1"/>
  <c r="AC353" i="1"/>
  <c r="AD353" i="1"/>
  <c r="AG353" i="1"/>
  <c r="AD298" i="1"/>
  <c r="AH298" i="1"/>
  <c r="AE298" i="1"/>
  <c r="AI298" i="1"/>
  <c r="AF298" i="1"/>
  <c r="AG298" i="1"/>
  <c r="AC298" i="1"/>
  <c r="AJ298" i="1"/>
  <c r="AE164" i="1"/>
  <c r="AI164" i="1"/>
  <c r="AF164" i="1"/>
  <c r="AJ164" i="1"/>
  <c r="AD164" i="1"/>
  <c r="AH164" i="1"/>
  <c r="AC164" i="1"/>
  <c r="AG164" i="1"/>
  <c r="AD136" i="1"/>
  <c r="AH136" i="1"/>
  <c r="AE136" i="1"/>
  <c r="AI136" i="1"/>
  <c r="AJ136" i="1"/>
  <c r="AC136" i="1"/>
  <c r="AF136" i="1"/>
  <c r="AG136" i="1"/>
  <c r="AE86" i="1"/>
  <c r="AI86" i="1"/>
  <c r="AF86" i="1"/>
  <c r="AG86" i="1"/>
  <c r="AD86" i="1"/>
  <c r="AH86" i="1"/>
  <c r="AC86" i="1"/>
  <c r="AJ86" i="1"/>
  <c r="AF795" i="1"/>
  <c r="AJ795" i="1"/>
  <c r="AC795" i="1"/>
  <c r="AH795" i="1"/>
  <c r="AE795" i="1"/>
  <c r="AG795" i="1"/>
  <c r="AI795" i="1"/>
  <c r="AD795" i="1"/>
  <c r="AD902" i="1"/>
  <c r="AH902" i="1"/>
  <c r="AF902" i="1"/>
  <c r="AJ902" i="1"/>
  <c r="AI902" i="1"/>
  <c r="AC902" i="1"/>
  <c r="AG902" i="1"/>
  <c r="AE902" i="1"/>
  <c r="AF803" i="1"/>
  <c r="AJ803" i="1"/>
  <c r="AC803" i="1"/>
  <c r="AH803" i="1"/>
  <c r="AE803" i="1"/>
  <c r="AD803" i="1"/>
  <c r="AG803" i="1"/>
  <c r="AI803" i="1"/>
  <c r="AE526" i="1"/>
  <c r="AI526" i="1"/>
  <c r="AF526" i="1"/>
  <c r="AJ526" i="1"/>
  <c r="AH526" i="1"/>
  <c r="AC526" i="1"/>
  <c r="AG526" i="1"/>
  <c r="AD526" i="1"/>
  <c r="AE434" i="1"/>
  <c r="AI434" i="1"/>
  <c r="AF434" i="1"/>
  <c r="AJ434" i="1"/>
  <c r="AH434" i="1"/>
  <c r="AC434" i="1"/>
  <c r="AD434" i="1"/>
  <c r="AG434" i="1"/>
  <c r="AE220" i="1"/>
  <c r="AI220" i="1"/>
  <c r="AF220" i="1"/>
  <c r="AJ220" i="1"/>
  <c r="AD220" i="1"/>
  <c r="AC220" i="1"/>
  <c r="AG220" i="1"/>
  <c r="AH220" i="1"/>
  <c r="AE482" i="1"/>
  <c r="AI482" i="1"/>
  <c r="AF482" i="1"/>
  <c r="AJ482" i="1"/>
  <c r="AH482" i="1"/>
  <c r="AC482" i="1"/>
  <c r="AD482" i="1"/>
  <c r="AG482" i="1"/>
  <c r="AE470" i="1"/>
  <c r="AI470" i="1"/>
  <c r="AF470" i="1"/>
  <c r="AJ470" i="1"/>
  <c r="AH470" i="1"/>
  <c r="AC470" i="1"/>
  <c r="AD470" i="1"/>
  <c r="AG470" i="1"/>
  <c r="AE406" i="1"/>
  <c r="AI406" i="1"/>
  <c r="AF406" i="1"/>
  <c r="AJ406" i="1"/>
  <c r="AH406" i="1"/>
  <c r="AC406" i="1"/>
  <c r="AD406" i="1"/>
  <c r="AG406" i="1"/>
  <c r="AE329" i="1"/>
  <c r="AI329" i="1"/>
  <c r="AF329" i="1"/>
  <c r="AJ329" i="1"/>
  <c r="AH329" i="1"/>
  <c r="AC329" i="1"/>
  <c r="AG329" i="1"/>
  <c r="AD329" i="1"/>
  <c r="AD439" i="1"/>
  <c r="AH439" i="1"/>
  <c r="AE439" i="1"/>
  <c r="AI439" i="1"/>
  <c r="AF439" i="1"/>
  <c r="AG439" i="1"/>
  <c r="AJ439" i="1"/>
  <c r="AC439" i="1"/>
  <c r="AD423" i="1"/>
  <c r="AH423" i="1"/>
  <c r="AE423" i="1"/>
  <c r="AI423" i="1"/>
  <c r="AF423" i="1"/>
  <c r="AG423" i="1"/>
  <c r="AJ423" i="1"/>
  <c r="AC423" i="1"/>
  <c r="AD407" i="1"/>
  <c r="AH407" i="1"/>
  <c r="AE407" i="1"/>
  <c r="AI407" i="1"/>
  <c r="AF407" i="1"/>
  <c r="AG407" i="1"/>
  <c r="AJ407" i="1"/>
  <c r="AC407" i="1"/>
  <c r="AD395" i="1"/>
  <c r="AH395" i="1"/>
  <c r="AE395" i="1"/>
  <c r="AI395" i="1"/>
  <c r="AF395" i="1"/>
  <c r="AG395" i="1"/>
  <c r="AJ395" i="1"/>
  <c r="AC395" i="1"/>
  <c r="AD379" i="1"/>
  <c r="AH379" i="1"/>
  <c r="AE379" i="1"/>
  <c r="AI379" i="1"/>
  <c r="AF379" i="1"/>
  <c r="AG379" i="1"/>
  <c r="AJ379" i="1"/>
  <c r="AC379" i="1"/>
  <c r="AE333" i="1"/>
  <c r="AI333" i="1"/>
  <c r="AF333" i="1"/>
  <c r="AJ333" i="1"/>
  <c r="AH333" i="1"/>
  <c r="AC333" i="1"/>
  <c r="AD333" i="1"/>
  <c r="AG333" i="1"/>
  <c r="AD124" i="1"/>
  <c r="AH124" i="1"/>
  <c r="AE124" i="1"/>
  <c r="AI124" i="1"/>
  <c r="AJ124" i="1"/>
  <c r="AC124" i="1"/>
  <c r="AF124" i="1"/>
  <c r="AG124" i="1"/>
  <c r="AD213" i="1"/>
  <c r="AH213" i="1"/>
  <c r="AE213" i="1"/>
  <c r="AI213" i="1"/>
  <c r="AJ213" i="1"/>
  <c r="AC213" i="1"/>
  <c r="AF213" i="1"/>
  <c r="AG213" i="1"/>
  <c r="AD128" i="1"/>
  <c r="AH128" i="1"/>
  <c r="AE128" i="1"/>
  <c r="AI128" i="1"/>
  <c r="AJ128" i="1"/>
  <c r="AC128" i="1"/>
  <c r="AF128" i="1"/>
  <c r="AG128" i="1"/>
  <c r="AD148" i="1"/>
  <c r="AH148" i="1"/>
  <c r="AE148" i="1"/>
  <c r="AI148" i="1"/>
  <c r="AJ148" i="1"/>
  <c r="AC148" i="1"/>
  <c r="AG148" i="1"/>
  <c r="AF148" i="1"/>
  <c r="AD61" i="1"/>
  <c r="AH61" i="1"/>
  <c r="AG61" i="1"/>
  <c r="AI61" i="1"/>
  <c r="AC61" i="1"/>
  <c r="AJ61" i="1"/>
  <c r="AF61" i="1"/>
  <c r="AE61" i="1"/>
  <c r="AB5" i="1" l="1"/>
  <c r="AX18" i="1"/>
  <c r="AD17" i="1"/>
  <c r="AF17" i="1"/>
  <c r="AC15" i="1"/>
  <c r="AH15" i="1"/>
  <c r="AJ15" i="1"/>
  <c r="AE15" i="1"/>
  <c r="AI17" i="1"/>
  <c r="AC17" i="1"/>
  <c r="AG17" i="1"/>
  <c r="AJ17" i="1"/>
  <c r="AG15" i="1"/>
  <c r="AD15" i="1"/>
  <c r="AE17" i="1"/>
  <c r="AI15" i="1"/>
  <c r="CR11" i="1"/>
  <c r="CS34" i="1" s="1"/>
  <c r="AF13" i="1"/>
  <c r="AI13" i="1"/>
  <c r="AH13" i="1"/>
  <c r="AE13" i="1"/>
  <c r="AG13" i="1"/>
  <c r="AD13" i="1"/>
  <c r="AC13" i="1"/>
  <c r="AK11" i="1"/>
  <c r="AL11" i="1"/>
  <c r="AM11" i="1"/>
  <c r="AN11" i="1"/>
  <c r="AO11" i="1"/>
  <c r="AP11" i="1"/>
  <c r="L114" i="7"/>
  <c r="M114" i="7"/>
  <c r="L115" i="7"/>
  <c r="M115" i="7"/>
  <c r="L116" i="7"/>
  <c r="M116" i="7"/>
  <c r="L117" i="7"/>
  <c r="M117" i="7"/>
  <c r="V61" i="10"/>
  <c r="U61" i="10"/>
  <c r="U10" i="10" s="1"/>
  <c r="T61" i="10"/>
  <c r="T10" i="10" s="1"/>
  <c r="S61" i="10"/>
  <c r="S10" i="10" s="1"/>
  <c r="R61" i="10"/>
  <c r="R10" i="10" s="1"/>
  <c r="Q61" i="10"/>
  <c r="P61" i="10"/>
  <c r="P10" i="10" s="1"/>
  <c r="O61" i="10"/>
  <c r="O10" i="10" s="1"/>
  <c r="N61" i="10"/>
  <c r="M61" i="10"/>
  <c r="M10" i="10" s="1"/>
  <c r="L61" i="10"/>
  <c r="L10" i="10" s="1"/>
  <c r="K61" i="10"/>
  <c r="K10" i="10" s="1"/>
  <c r="J61" i="10"/>
  <c r="J10" i="10" s="1"/>
  <c r="I61" i="10"/>
  <c r="I10" i="10" s="1"/>
  <c r="H61" i="10"/>
  <c r="H10" i="10" s="1"/>
  <c r="G61" i="10"/>
  <c r="G10" i="10" s="1"/>
  <c r="F61" i="10"/>
  <c r="F10" i="10" s="1"/>
  <c r="E61" i="10"/>
  <c r="E10" i="10" s="1"/>
  <c r="D61" i="10"/>
  <c r="C61" i="10"/>
  <c r="C10" i="10" s="1"/>
  <c r="B61" i="10"/>
  <c r="B10" i="10" s="1"/>
  <c r="V60" i="10"/>
  <c r="V9" i="10" s="1"/>
  <c r="U60" i="10"/>
  <c r="U9" i="10" s="1"/>
  <c r="T60" i="10"/>
  <c r="T9" i="10" s="1"/>
  <c r="S60" i="10"/>
  <c r="S9" i="10" s="1"/>
  <c r="R60" i="10"/>
  <c r="R9" i="10" s="1"/>
  <c r="Q60" i="10"/>
  <c r="Q9" i="10" s="1"/>
  <c r="P60" i="10"/>
  <c r="P9" i="10" s="1"/>
  <c r="O60" i="10"/>
  <c r="O9" i="10" s="1"/>
  <c r="N60" i="10"/>
  <c r="N9" i="10" s="1"/>
  <c r="M60" i="10"/>
  <c r="M9" i="10" s="1"/>
  <c r="L60" i="10"/>
  <c r="L9" i="10" s="1"/>
  <c r="K60" i="10"/>
  <c r="K9" i="10" s="1"/>
  <c r="J60" i="10"/>
  <c r="J9" i="10" s="1"/>
  <c r="I60" i="10"/>
  <c r="I9" i="10" s="1"/>
  <c r="H60" i="10"/>
  <c r="H9" i="10" s="1"/>
  <c r="G60" i="10"/>
  <c r="G9" i="10" s="1"/>
  <c r="F60" i="10"/>
  <c r="F9" i="10" s="1"/>
  <c r="E60" i="10"/>
  <c r="E9" i="10" s="1"/>
  <c r="D60" i="10"/>
  <c r="D9" i="10" s="1"/>
  <c r="C60" i="10"/>
  <c r="C9" i="10" s="1"/>
  <c r="B60" i="10"/>
  <c r="B9" i="10" s="1"/>
  <c r="V59" i="10"/>
  <c r="V8" i="10" s="1"/>
  <c r="U59" i="10"/>
  <c r="U8" i="10" s="1"/>
  <c r="T59" i="10"/>
  <c r="T8" i="10" s="1"/>
  <c r="S59" i="10"/>
  <c r="S8" i="10" s="1"/>
  <c r="R59" i="10"/>
  <c r="R8" i="10" s="1"/>
  <c r="Q59" i="10"/>
  <c r="Q8" i="10" s="1"/>
  <c r="P59" i="10"/>
  <c r="P8" i="10" s="1"/>
  <c r="O59" i="10"/>
  <c r="O8" i="10" s="1"/>
  <c r="N59" i="10"/>
  <c r="N8" i="10" s="1"/>
  <c r="M59" i="10"/>
  <c r="M8" i="10" s="1"/>
  <c r="L59" i="10"/>
  <c r="L8" i="10" s="1"/>
  <c r="K59" i="10"/>
  <c r="K8" i="10" s="1"/>
  <c r="J59" i="10"/>
  <c r="J8" i="10" s="1"/>
  <c r="I59" i="10"/>
  <c r="I8" i="10" s="1"/>
  <c r="H59" i="10"/>
  <c r="H8" i="10" s="1"/>
  <c r="G59" i="10"/>
  <c r="G8" i="10" s="1"/>
  <c r="F59" i="10"/>
  <c r="F8" i="10" s="1"/>
  <c r="E59" i="10"/>
  <c r="E8" i="10" s="1"/>
  <c r="D59" i="10"/>
  <c r="D8" i="10" s="1"/>
  <c r="C59" i="10"/>
  <c r="C8" i="10" s="1"/>
  <c r="B59" i="10"/>
  <c r="B8" i="10" s="1"/>
  <c r="BG11" i="1" l="1"/>
  <c r="BS11" i="1" s="1"/>
  <c r="BY11" i="1" s="1"/>
  <c r="BG33" i="1"/>
  <c r="BS33" i="1" s="1"/>
  <c r="BY33" i="1" s="1"/>
  <c r="BF33" i="1"/>
  <c r="BR33" i="1" s="1"/>
  <c r="BX33" i="1" s="1"/>
  <c r="BF11" i="1"/>
  <c r="BR11" i="1" s="1"/>
  <c r="BX11" i="1" s="1"/>
  <c r="AX19" i="1"/>
  <c r="AX20" i="1" s="1"/>
  <c r="AX21" i="1" s="1"/>
  <c r="AX22" i="1" s="1"/>
  <c r="CS11" i="1"/>
  <c r="CS12" i="1"/>
  <c r="CS49" i="1"/>
  <c r="CS68" i="1"/>
  <c r="CS67" i="1"/>
  <c r="CS18" i="1"/>
  <c r="CS36" i="1"/>
  <c r="CS29" i="1"/>
  <c r="CS60" i="1"/>
  <c r="CS64" i="1"/>
  <c r="CS17" i="1"/>
  <c r="CS37" i="1"/>
  <c r="CS303" i="1"/>
  <c r="CS847" i="1"/>
  <c r="CS154" i="1"/>
  <c r="CS869" i="1"/>
  <c r="CS896" i="1"/>
  <c r="CS852" i="1"/>
  <c r="CS15" i="1"/>
  <c r="CS529" i="1"/>
  <c r="CS122" i="1"/>
  <c r="CS767" i="1"/>
  <c r="CS197" i="1"/>
  <c r="CS917" i="1"/>
  <c r="CS522" i="1"/>
  <c r="CS630" i="1"/>
  <c r="CS724" i="1"/>
  <c r="CS474" i="1"/>
  <c r="CS774" i="1"/>
  <c r="CS47" i="1"/>
  <c r="CS545" i="1"/>
  <c r="CS695" i="1"/>
  <c r="CS624" i="1"/>
  <c r="CS688" i="1"/>
  <c r="CS742" i="1"/>
  <c r="CS791" i="1"/>
  <c r="CS960" i="1"/>
  <c r="CS124" i="1"/>
  <c r="CS666" i="1"/>
  <c r="CS1006" i="1"/>
  <c r="CS643" i="1"/>
  <c r="CS676" i="1"/>
  <c r="CS571" i="1"/>
  <c r="CS577" i="1"/>
  <c r="CS614" i="1"/>
  <c r="CS645" i="1"/>
  <c r="CS506" i="1"/>
  <c r="CS552" i="1"/>
  <c r="CS246" i="1"/>
  <c r="CS468" i="1"/>
  <c r="CS830" i="1"/>
  <c r="CS507" i="1"/>
  <c r="CS435" i="1"/>
  <c r="CS108" i="1"/>
  <c r="CS406" i="1"/>
  <c r="CS539" i="1"/>
  <c r="CS712" i="1"/>
  <c r="CS445" i="1"/>
  <c r="CS144" i="1"/>
  <c r="CS909" i="1"/>
  <c r="CS926" i="1"/>
  <c r="CS442" i="1"/>
  <c r="CS654" i="1"/>
  <c r="CS215" i="1"/>
  <c r="CS446" i="1"/>
  <c r="CS73" i="1"/>
  <c r="CS455" i="1"/>
  <c r="CS964" i="1"/>
  <c r="CS111" i="1"/>
  <c r="CS270" i="1"/>
  <c r="CS690" i="1"/>
  <c r="CS168" i="1"/>
  <c r="CS150" i="1"/>
  <c r="CS589" i="1"/>
  <c r="CS217" i="1"/>
  <c r="CS357" i="1"/>
  <c r="CS561" i="1"/>
  <c r="CS218" i="1"/>
  <c r="CS777" i="1"/>
  <c r="CS361" i="1"/>
  <c r="CS854" i="1"/>
  <c r="CS757" i="1"/>
  <c r="CS980" i="1"/>
  <c r="CS139" i="1"/>
  <c r="CS700" i="1"/>
  <c r="CS747" i="1"/>
  <c r="CS14" i="1"/>
  <c r="CS55" i="1"/>
  <c r="CS70" i="1"/>
  <c r="CS19" i="1"/>
  <c r="CS83" i="1"/>
  <c r="CS61" i="1"/>
  <c r="CS27" i="1"/>
  <c r="CS72" i="1"/>
  <c r="CS48" i="1"/>
  <c r="CS78" i="1"/>
  <c r="CS21" i="1"/>
  <c r="CS377" i="1"/>
  <c r="CS887" i="1"/>
  <c r="CS362" i="1"/>
  <c r="CS949" i="1"/>
  <c r="CS992" i="1"/>
  <c r="CS636" i="1"/>
  <c r="CS226" i="1"/>
  <c r="CS62" i="1"/>
  <c r="CS434" i="1"/>
  <c r="CS855" i="1"/>
  <c r="CS661" i="1"/>
  <c r="CS965" i="1"/>
  <c r="CS832" i="1"/>
  <c r="CS890" i="1"/>
  <c r="CS924" i="1"/>
  <c r="CS646" i="1"/>
  <c r="CS902" i="1"/>
  <c r="CS81" i="1"/>
  <c r="CS126" i="1"/>
  <c r="CS863" i="1"/>
  <c r="CS677" i="1"/>
  <c r="CS864" i="1"/>
  <c r="CS870" i="1"/>
  <c r="CS325" i="1"/>
  <c r="CS762" i="1"/>
  <c r="CS487" i="1"/>
  <c r="CS836" i="1"/>
  <c r="CS79" i="1"/>
  <c r="CS663" i="1"/>
  <c r="CS956" i="1"/>
  <c r="CS505" i="1"/>
  <c r="CS309" i="1"/>
  <c r="CS966" i="1"/>
  <c r="CS880" i="1"/>
  <c r="CS982" i="1"/>
  <c r="CS817" i="1"/>
  <c r="CS338" i="1"/>
  <c r="CS464" i="1"/>
  <c r="CS958" i="1"/>
  <c r="CS656" i="1"/>
  <c r="CS360" i="1"/>
  <c r="CS315" i="1"/>
  <c r="CS900" i="1"/>
  <c r="CS359" i="1"/>
  <c r="CS586" i="1"/>
  <c r="CS732" i="1"/>
  <c r="CS272" i="1"/>
  <c r="CS741" i="1"/>
  <c r="CS901" i="1"/>
  <c r="CS438" i="1"/>
  <c r="CS903" i="1"/>
  <c r="CS483" i="1"/>
  <c r="CS653" i="1"/>
  <c r="CS201" i="1"/>
  <c r="CS530" i="1"/>
  <c r="CS224" i="1"/>
  <c r="CS239" i="1"/>
  <c r="CS427" i="1"/>
  <c r="CS805" i="1"/>
  <c r="CS344" i="1"/>
  <c r="CS467" i="1"/>
  <c r="CS792" i="1"/>
  <c r="CS171" i="1"/>
  <c r="CS915" i="1"/>
  <c r="CS946" i="1"/>
  <c r="CS612" i="1"/>
  <c r="CS212" i="1"/>
  <c r="CS413" i="1"/>
  <c r="CS840" i="1"/>
  <c r="CS56" i="1"/>
  <c r="CS92" i="1"/>
  <c r="CS146" i="1"/>
  <c r="CS625" i="1"/>
  <c r="CS71" i="1"/>
  <c r="CS24" i="1"/>
  <c r="CS35" i="1"/>
  <c r="CS44" i="1"/>
  <c r="CS33" i="1"/>
  <c r="CS59" i="1"/>
  <c r="CS30" i="1"/>
  <c r="CS52" i="1"/>
  <c r="CS32" i="1"/>
  <c r="CS20" i="1"/>
  <c r="CS90" i="1"/>
  <c r="CS521" i="1"/>
  <c r="CS927" i="1"/>
  <c r="CS693" i="1"/>
  <c r="CS138" i="1"/>
  <c r="CS341" i="1"/>
  <c r="CS974" i="1"/>
  <c r="CS436" i="1"/>
  <c r="CS462" i="1"/>
  <c r="CS637" i="1"/>
  <c r="CS895" i="1"/>
  <c r="CS709" i="1"/>
  <c r="CS1005" i="1"/>
  <c r="CS928" i="1"/>
  <c r="CS978" i="1"/>
  <c r="CS972" i="1"/>
  <c r="CS686" i="1"/>
  <c r="CS990" i="1"/>
  <c r="CS460" i="1"/>
  <c r="CS389" i="1"/>
  <c r="CS26" i="1"/>
  <c r="CS53" i="1"/>
  <c r="CS660" i="1"/>
  <c r="CS46" i="1"/>
  <c r="CS853" i="1"/>
  <c r="CS892" i="1"/>
  <c r="CS813" i="1"/>
  <c r="CS670" i="1"/>
  <c r="CS141" i="1"/>
  <c r="CS1007" i="1"/>
  <c r="CS538" i="1"/>
  <c r="CS919" i="1"/>
  <c r="CS800" i="1"/>
  <c r="CS480" i="1"/>
  <c r="CS170" i="1"/>
  <c r="CS470" i="1"/>
  <c r="CS232" i="1"/>
  <c r="CS403" i="1"/>
  <c r="CS714" i="1"/>
  <c r="CS417" i="1"/>
  <c r="CS996" i="1"/>
  <c r="CS231" i="1"/>
  <c r="CS519" i="1"/>
  <c r="CS176" i="1"/>
  <c r="CS366" i="1"/>
  <c r="CS778" i="1"/>
  <c r="CS657" i="1"/>
  <c r="CS336" i="1"/>
  <c r="CS408" i="1"/>
  <c r="CS86" i="1"/>
  <c r="CS745" i="1"/>
  <c r="CS989" i="1"/>
  <c r="CS461" i="1"/>
  <c r="CS421" i="1"/>
  <c r="CS155" i="1"/>
  <c r="CS533" i="1"/>
  <c r="CS591" i="1"/>
  <c r="CS342" i="1"/>
  <c r="CS667" i="1"/>
  <c r="CS422" i="1"/>
  <c r="CS119" i="1"/>
  <c r="CS546" i="1"/>
  <c r="CS204" i="1"/>
  <c r="CS371" i="1"/>
  <c r="CS743" i="1"/>
  <c r="CS196" i="1"/>
  <c r="CS729" i="1"/>
  <c r="CS193" i="1"/>
  <c r="CS649" i="1"/>
  <c r="CS871" i="1"/>
  <c r="CS877" i="1"/>
  <c r="CS220" i="1"/>
  <c r="CS286" i="1"/>
  <c r="CS976" i="1"/>
  <c r="CS13" i="1"/>
  <c r="CS28" i="1"/>
  <c r="CS66" i="1"/>
  <c r="CS51" i="1"/>
  <c r="CS65" i="1"/>
  <c r="CS50" i="1"/>
  <c r="CS54" i="1"/>
  <c r="CS16" i="1"/>
  <c r="CS80" i="1"/>
  <c r="CS31" i="1"/>
  <c r="CS84" i="1"/>
  <c r="CS94" i="1"/>
  <c r="CS58" i="1"/>
  <c r="CS975" i="1"/>
  <c r="CS781" i="1"/>
  <c r="CS382" i="1"/>
  <c r="CS708" i="1"/>
  <c r="CS938" i="1"/>
  <c r="CS164" i="1"/>
  <c r="CS611" i="1"/>
  <c r="CS687" i="1"/>
  <c r="CS1023" i="1"/>
  <c r="CS789" i="1"/>
  <c r="CS414" i="1"/>
  <c r="CS1008" i="1"/>
  <c r="CS644" i="1"/>
  <c r="CS1020" i="1"/>
  <c r="CS734" i="1"/>
  <c r="CS1002" i="1"/>
  <c r="CS564" i="1"/>
  <c r="CS594" i="1"/>
  <c r="CS557" i="1"/>
  <c r="CS596" i="1"/>
  <c r="CS517" i="1"/>
  <c r="CS148" i="1"/>
  <c r="CS617" i="1"/>
  <c r="CS710" i="1"/>
  <c r="CS437" i="1"/>
  <c r="CS838" i="1"/>
  <c r="CS334" i="1"/>
  <c r="CS725" i="1"/>
  <c r="CS750" i="1"/>
  <c r="CS69" i="1"/>
  <c r="CS549" i="1"/>
  <c r="CS751" i="1"/>
  <c r="CS87" i="1"/>
  <c r="CS316" i="1"/>
  <c r="CS103" i="1"/>
  <c r="CS664" i="1"/>
  <c r="CS82" i="1"/>
  <c r="CS189" i="1"/>
  <c r="CS773" i="1"/>
  <c r="CS696" i="1"/>
  <c r="CS516" i="1"/>
  <c r="CS304" i="1"/>
  <c r="CS563" i="1"/>
  <c r="CS391" i="1"/>
  <c r="CS45" i="1"/>
  <c r="CS277" i="1"/>
  <c r="CS500" i="1"/>
  <c r="CS404" i="1"/>
  <c r="CS251" i="1"/>
  <c r="CS181" i="1"/>
  <c r="CS632" i="1"/>
  <c r="CS650" i="1"/>
  <c r="CS343" i="1"/>
  <c r="CS639" i="1"/>
  <c r="CS157" i="1"/>
  <c r="CS306" i="1"/>
  <c r="CS457" i="1"/>
  <c r="CS616" i="1"/>
  <c r="CS267" i="1"/>
  <c r="CS728" i="1"/>
  <c r="CS89" i="1"/>
  <c r="CS551" i="1"/>
  <c r="CS1010" i="1"/>
  <c r="CS163" i="1"/>
  <c r="CS904" i="1"/>
  <c r="CS347" i="1"/>
  <c r="CS565" i="1"/>
  <c r="CS884" i="1"/>
  <c r="CS25" i="1"/>
  <c r="CS57" i="1"/>
  <c r="CS509" i="1"/>
  <c r="CS808" i="1"/>
  <c r="CS898" i="1"/>
  <c r="CS283" i="1"/>
  <c r="CS253" i="1"/>
  <c r="CS578" i="1"/>
  <c r="CS310" i="1"/>
  <c r="CS380" i="1"/>
  <c r="CS535" i="1"/>
  <c r="CS718" i="1"/>
  <c r="CS320" i="1"/>
  <c r="CS385" i="1"/>
  <c r="CS1011" i="1"/>
  <c r="CS748" i="1"/>
  <c r="CS825" i="1"/>
  <c r="CS531" i="1"/>
  <c r="CS727" i="1"/>
  <c r="CS1021" i="1"/>
  <c r="CS331" i="1"/>
  <c r="CS553" i="1"/>
  <c r="CS1014" i="1"/>
  <c r="CS188" i="1"/>
  <c r="CS1015" i="1"/>
  <c r="CS1022" i="1"/>
  <c r="CS394" i="1"/>
  <c r="CS828" i="1"/>
  <c r="CS179" i="1"/>
  <c r="CS633" i="1"/>
  <c r="CS935" i="1"/>
  <c r="CS451" i="1"/>
  <c r="CS868" i="1"/>
  <c r="CS194" i="1"/>
  <c r="CS746" i="1"/>
  <c r="CS166" i="1"/>
  <c r="CS672" i="1"/>
  <c r="CS216" i="1"/>
  <c r="CS515" i="1"/>
  <c r="CS963" i="1"/>
  <c r="CS556" i="1"/>
  <c r="CS588" i="1"/>
  <c r="CS619" i="1"/>
  <c r="CS367" i="1"/>
  <c r="CS363" i="1"/>
  <c r="CS717" i="1"/>
  <c r="CS1003" i="1"/>
  <c r="CS268" i="1"/>
  <c r="CS916" i="1"/>
  <c r="CS328" i="1"/>
  <c r="CS499" i="1"/>
  <c r="CS172" i="1"/>
  <c r="CS668" i="1"/>
  <c r="CS894" i="1"/>
  <c r="CS608" i="1"/>
  <c r="CS889" i="1"/>
  <c r="CS711" i="1"/>
  <c r="CS248" i="1"/>
  <c r="CS525" i="1"/>
  <c r="CS102" i="1"/>
  <c r="CS208" i="1"/>
  <c r="CS799" i="1"/>
  <c r="CS704" i="1"/>
  <c r="CS858" i="1"/>
  <c r="CS452" i="1"/>
  <c r="CS353" i="1"/>
  <c r="CS300" i="1"/>
  <c r="CS721" i="1"/>
  <c r="CS288" i="1"/>
  <c r="CS257" i="1"/>
  <c r="CS1004" i="1"/>
  <c r="CS685" i="1"/>
  <c r="CS387" i="1"/>
  <c r="CS899" i="1"/>
  <c r="CS235" i="1"/>
  <c r="CS689" i="1"/>
  <c r="CS811" i="1"/>
  <c r="CS511" i="1"/>
  <c r="CS985" i="1"/>
  <c r="CS495" i="1"/>
  <c r="CS1000" i="1"/>
  <c r="CS991" i="1"/>
  <c r="CS88" i="1"/>
  <c r="CS207" i="1"/>
  <c r="CS293" i="1"/>
  <c r="CS104" i="1"/>
  <c r="CS599" i="1"/>
  <c r="CS100" i="1"/>
  <c r="CS562" i="1"/>
  <c r="CS961" i="1"/>
  <c r="CS463" i="1"/>
  <c r="CS648" i="1"/>
  <c r="CS449" i="1"/>
  <c r="CS398" i="1"/>
  <c r="CS169" i="1"/>
  <c r="CS620" i="1"/>
  <c r="CS921" i="1"/>
  <c r="CS63" i="1"/>
  <c r="CS349" i="1"/>
  <c r="CS514" i="1"/>
  <c r="CS772" i="1"/>
  <c r="CS136" i="1"/>
  <c r="CS669" i="1"/>
  <c r="CS702" i="1"/>
  <c r="CS200" i="1"/>
  <c r="CS419" i="1"/>
  <c r="CS400" i="1"/>
  <c r="CS859" i="1"/>
  <c r="CS265" i="1"/>
  <c r="CS860" i="1"/>
  <c r="CS626" i="1"/>
  <c r="CS541" i="1"/>
  <c r="CS433" i="1"/>
  <c r="CS333" i="1"/>
  <c r="CS544" i="1"/>
  <c r="CS986" i="1"/>
  <c r="CS368" i="1"/>
  <c r="CS40" i="1"/>
  <c r="CS106" i="1"/>
  <c r="CS920" i="1"/>
  <c r="CS673" i="1"/>
  <c r="CS575" i="1"/>
  <c r="CS167" i="1"/>
  <c r="CS600" i="1"/>
  <c r="CS699" i="1"/>
  <c r="CS1009" i="1"/>
  <c r="CS641" i="1"/>
  <c r="CS967" i="1"/>
  <c r="CS173" i="1"/>
  <c r="CS327" i="1"/>
  <c r="CS294" i="1"/>
  <c r="CS844" i="1"/>
  <c r="CS607" i="1"/>
  <c r="CS365" i="1"/>
  <c r="CS117" i="1"/>
  <c r="CS504" i="1"/>
  <c r="CS397" i="1"/>
  <c r="CS593" i="1"/>
  <c r="CS994" i="1"/>
  <c r="CS922" i="1"/>
  <c r="CS280" i="1"/>
  <c r="CS112" i="1"/>
  <c r="CS199" i="1"/>
  <c r="CS605" i="1"/>
  <c r="CS846" i="1"/>
  <c r="CS513" i="1"/>
  <c r="CS475" i="1"/>
  <c r="CS831" i="1"/>
  <c r="CS908" i="1"/>
  <c r="CS942" i="1"/>
  <c r="CS295" i="1"/>
  <c r="CS137" i="1"/>
  <c r="CS590" i="1"/>
  <c r="CS93" i="1"/>
  <c r="CS182" i="1"/>
  <c r="CS876" i="1"/>
  <c r="CS337" i="1"/>
  <c r="CS440" i="1"/>
  <c r="CS284" i="1"/>
  <c r="CS301" i="1"/>
  <c r="CS606" i="1"/>
  <c r="CS807" i="1"/>
  <c r="CS484" i="1"/>
  <c r="CS340" i="1"/>
  <c r="CS580" i="1"/>
  <c r="CS508" i="1"/>
  <c r="CS478" i="1"/>
  <c r="CS376" i="1"/>
  <c r="CS395" i="1"/>
  <c r="CS418" i="1"/>
  <c r="CS213" i="1"/>
  <c r="CS684" i="1"/>
  <c r="CS305" i="1"/>
  <c r="CS934" i="1"/>
  <c r="CS205" i="1"/>
  <c r="CS848" i="1"/>
  <c r="CS569" i="1"/>
  <c r="CS405" i="1"/>
  <c r="CS911" i="1"/>
  <c r="CS532" i="1"/>
  <c r="CS123" i="1"/>
  <c r="CS537" i="1"/>
  <c r="CS128" i="1"/>
  <c r="CS143" i="1"/>
  <c r="CS313" i="1"/>
  <c r="CS736" i="1"/>
  <c r="CS879" i="1"/>
  <c r="CS101" i="1"/>
  <c r="CS698" i="1"/>
  <c r="CS983" i="1"/>
  <c r="CS133" i="1"/>
  <c r="CS392" i="1"/>
  <c r="CS951" i="1"/>
  <c r="CS623" i="1"/>
  <c r="CS782" i="1"/>
  <c r="CS943" i="1"/>
  <c r="CS132" i="1"/>
  <c r="CS665" i="1"/>
  <c r="CS969" i="1"/>
  <c r="CS373" i="1"/>
  <c r="CS806" i="1"/>
  <c r="CS842" i="1"/>
  <c r="CS581" i="1"/>
  <c r="CS85" i="1"/>
  <c r="CS190" i="1"/>
  <c r="CS252" i="1"/>
  <c r="CS862" i="1"/>
  <c r="CS574" i="1"/>
  <c r="CS274" i="1"/>
  <c r="CS319" i="1"/>
  <c r="CS971" i="1"/>
  <c r="CS230" i="1"/>
  <c r="CS554" i="1"/>
  <c r="CS796" i="1"/>
  <c r="CS127" i="1"/>
  <c r="CS912" i="1"/>
  <c r="CS837" i="1"/>
  <c r="CS497" i="1"/>
  <c r="CS823" i="1"/>
  <c r="CS671" i="1"/>
  <c r="CS183" i="1"/>
  <c r="CS744" i="1"/>
  <c r="CS307" i="1"/>
  <c r="CS490" i="1"/>
  <c r="CS125" i="1"/>
  <c r="CS703" i="1"/>
  <c r="CS364" i="1"/>
  <c r="CS933" i="1"/>
  <c r="CS393" i="1"/>
  <c r="CS76" i="1"/>
  <c r="CS43" i="1"/>
  <c r="CS77" i="1"/>
  <c r="CS576" i="1"/>
  <c r="CS482" i="1"/>
  <c r="CS816" i="1"/>
  <c r="CS761" i="1"/>
  <c r="CS259" i="1"/>
  <c r="CS219" i="1"/>
  <c r="CS793" i="1"/>
  <c r="CS221" i="1"/>
  <c r="CS390" i="1"/>
  <c r="CS613" i="1"/>
  <c r="CS149" i="1"/>
  <c r="CS425" i="1"/>
  <c r="CS153" i="1"/>
  <c r="CS424" i="1"/>
  <c r="CS829" i="1"/>
  <c r="CS97" i="1"/>
  <c r="CS886" i="1"/>
  <c r="CS195" i="1"/>
  <c r="CS383" i="1"/>
  <c r="CS615" i="1"/>
  <c r="CS74" i="1"/>
  <c r="CS570" i="1"/>
  <c r="CS450" i="1"/>
  <c r="CS987" i="1"/>
  <c r="CS214" i="1"/>
  <c r="CS775" i="1"/>
  <c r="CS968" i="1"/>
  <c r="CS642" i="1"/>
  <c r="CS228" i="1"/>
  <c r="CS694" i="1"/>
  <c r="CS675" i="1"/>
  <c r="CS152" i="1"/>
  <c r="CS749" i="1"/>
  <c r="CS243" i="1"/>
  <c r="CS426" i="1"/>
  <c r="CS256" i="1"/>
  <c r="CS162" i="1"/>
  <c r="CS719" i="1"/>
  <c r="CS410" i="1"/>
  <c r="CS486" i="1"/>
  <c r="CS317" i="1"/>
  <c r="CS835" i="1"/>
  <c r="CS735" i="1"/>
  <c r="CS151" i="1"/>
  <c r="CS250" i="1"/>
  <c r="CS780" i="1"/>
  <c r="CS873" i="1"/>
  <c r="CS910" i="1"/>
  <c r="CS453" i="1"/>
  <c r="CS115" i="1"/>
  <c r="CS822" i="1"/>
  <c r="CS324" i="1"/>
  <c r="CS692" i="1"/>
  <c r="CS883" i="1"/>
  <c r="CS471" i="1"/>
  <c r="CS261" i="1"/>
  <c r="CS229" i="1"/>
  <c r="CS573" i="1"/>
  <c r="CS91" i="1"/>
  <c r="CS266" i="1"/>
  <c r="CS953" i="1"/>
  <c r="CS323" i="1"/>
  <c r="CS634" i="1"/>
  <c r="CS174" i="1"/>
  <c r="CS423" i="1"/>
  <c r="CS872" i="1"/>
  <c r="CS939" i="1"/>
  <c r="CS98" i="1"/>
  <c r="CS740" i="1"/>
  <c r="CS874" i="1"/>
  <c r="CS809" i="1"/>
  <c r="CS412" i="1"/>
  <c r="CS973" i="1"/>
  <c r="CS302" i="1"/>
  <c r="CS1012" i="1"/>
  <c r="CS245" i="1"/>
  <c r="CS766" i="1"/>
  <c r="CS555" i="1"/>
  <c r="CS352" i="1"/>
  <c r="CS186" i="1"/>
  <c r="CS804" i="1"/>
  <c r="CS234" i="1"/>
  <c r="CS236" i="1"/>
  <c r="CS857" i="1"/>
  <c r="CS962" i="1"/>
  <c r="CS818" i="1"/>
  <c r="CS621" i="1"/>
  <c r="CS993" i="1"/>
  <c r="CS264" i="1"/>
  <c r="CS856" i="1"/>
  <c r="CS430" i="1"/>
  <c r="CS160" i="1"/>
  <c r="CS175" i="1"/>
  <c r="CS355" i="1"/>
  <c r="CS603" i="1"/>
  <c r="CS374" i="1"/>
  <c r="CS682" i="1"/>
  <c r="CS107" i="1"/>
  <c r="CS494" i="1"/>
  <c r="CS465" i="1"/>
  <c r="CS369" i="1"/>
  <c r="CS679" i="1"/>
  <c r="CS354" i="1"/>
  <c r="CS726" i="1"/>
  <c r="CS826" i="1"/>
  <c r="CS981" i="1"/>
  <c r="CS997" i="1"/>
  <c r="CS542" i="1"/>
  <c r="CS814" i="1"/>
  <c r="CS528" i="1"/>
  <c r="CS1013" i="1"/>
  <c r="CS180" i="1"/>
  <c r="CS584" i="1"/>
  <c r="CS784" i="1"/>
  <c r="CS358" i="1"/>
  <c r="CS691" i="1"/>
  <c r="CS635" i="1"/>
  <c r="CS705" i="1"/>
  <c r="CS769" i="1"/>
  <c r="CS416" i="1"/>
  <c r="CS891" i="1"/>
  <c r="CS501" i="1"/>
  <c r="CS129" i="1"/>
  <c r="CS585" i="1"/>
  <c r="CS843" i="1"/>
  <c r="CS867" i="1"/>
  <c r="CS399" i="1"/>
  <c r="CS244" i="1"/>
  <c r="CS472" i="1"/>
  <c r="CS22" i="1"/>
  <c r="CS378" i="1"/>
  <c r="CS184" i="1"/>
  <c r="CS733" i="1"/>
  <c r="CS202" i="1"/>
  <c r="CS737" i="1"/>
  <c r="CS701" i="1"/>
  <c r="CS945" i="1"/>
  <c r="CS678" i="1"/>
  <c r="CS794" i="1"/>
  <c r="CS810" i="1"/>
  <c r="CS38" i="1"/>
  <c r="CS401" i="1"/>
  <c r="CS203" i="1"/>
  <c r="CS255" i="1"/>
  <c r="CS753" i="1"/>
  <c r="CS285" i="1"/>
  <c r="CS481" i="1"/>
  <c r="CS582" i="1"/>
  <c r="CS760" i="1"/>
  <c r="CS527" i="1"/>
  <c r="CS592" i="1"/>
  <c r="CS116" i="1"/>
  <c r="CS628" i="1"/>
  <c r="CS723" i="1"/>
  <c r="CS158" i="1"/>
  <c r="CS697" i="1"/>
  <c r="CS428" i="1"/>
  <c r="CS618" i="1"/>
  <c r="CS579" i="1"/>
  <c r="CS314" i="1"/>
  <c r="CS96" i="1"/>
  <c r="CS534" i="1"/>
  <c r="CS795" i="1"/>
  <c r="CS242" i="1"/>
  <c r="CS140" i="1"/>
  <c r="CS473" i="1"/>
  <c r="CS706" i="1"/>
  <c r="CS375" i="1"/>
  <c r="CS39" i="1"/>
  <c r="CS114" i="1"/>
  <c r="CS659" i="1"/>
  <c r="CS431" i="1"/>
  <c r="CS925" i="1"/>
  <c r="CS443" i="1"/>
  <c r="CS292" i="1"/>
  <c r="CS914" i="1"/>
  <c r="CS819" i="1"/>
  <c r="CS931" i="1"/>
  <c r="CS105" i="1"/>
  <c r="CS888" i="1"/>
  <c r="CS707" i="1"/>
  <c r="CS258" i="1"/>
  <c r="CS970" i="1"/>
  <c r="CS297" i="1"/>
  <c r="CS536" i="1"/>
  <c r="CS558" i="1"/>
  <c r="CS752" i="1"/>
  <c r="CS322" i="1"/>
  <c r="CS893" i="1"/>
  <c r="CS95" i="1"/>
  <c r="CS411" i="1"/>
  <c r="CS225" i="1"/>
  <c r="CS110" i="1"/>
  <c r="CS459" i="1"/>
  <c r="CS206" i="1"/>
  <c r="CS222" i="1"/>
  <c r="CS878" i="1"/>
  <c r="CS503" i="1"/>
  <c r="CS191" i="1"/>
  <c r="CS929" i="1"/>
  <c r="CS851" i="1"/>
  <c r="CS540" i="1"/>
  <c r="CS587" i="1"/>
  <c r="CS1001" i="1"/>
  <c r="CS1016" i="1"/>
  <c r="CS262" i="1"/>
  <c r="CS662" i="1"/>
  <c r="CS601" i="1"/>
  <c r="CS812" i="1"/>
  <c r="CS947" i="1"/>
  <c r="CS227" i="1"/>
  <c r="CS597" i="1"/>
  <c r="CS432" i="1"/>
  <c r="CS260" i="1"/>
  <c r="CS510" i="1"/>
  <c r="CS187" i="1"/>
  <c r="CS271" i="1"/>
  <c r="CS815" i="1"/>
  <c r="CS865" i="1"/>
  <c r="CS372" i="1"/>
  <c r="CS821" i="1"/>
  <c r="CS279" i="1"/>
  <c r="CS937" i="1"/>
  <c r="CS237" i="1"/>
  <c r="CS977" i="1"/>
  <c r="CS379" i="1"/>
  <c r="CS622" i="1"/>
  <c r="CS476" i="1"/>
  <c r="CS249" i="1"/>
  <c r="CS948" i="1"/>
  <c r="CS913" i="1"/>
  <c r="CS388" i="1"/>
  <c r="CS776" i="1"/>
  <c r="CS629" i="1"/>
  <c r="CS113" i="1"/>
  <c r="CS526" i="1"/>
  <c r="CS559" i="1"/>
  <c r="CS429" i="1"/>
  <c r="CS281" i="1"/>
  <c r="CS263" i="1"/>
  <c r="CS604" i="1"/>
  <c r="CS329" i="1"/>
  <c r="CS326" i="1"/>
  <c r="CS120" i="1"/>
  <c r="CS296" i="1"/>
  <c r="CS332" i="1"/>
  <c r="CS783" i="1"/>
  <c r="CS75" i="1"/>
  <c r="CS936" i="1"/>
  <c r="CS731" i="1"/>
  <c r="CS396" i="1"/>
  <c r="CS940" i="1"/>
  <c r="CS415" i="1"/>
  <c r="CS276" i="1"/>
  <c r="CS420" i="1"/>
  <c r="CS785" i="1"/>
  <c r="CS786" i="1"/>
  <c r="CS290" i="1"/>
  <c r="CS238" i="1"/>
  <c r="CS351" i="1"/>
  <c r="CS797" i="1"/>
  <c r="CS647" i="1"/>
  <c r="CS930" i="1"/>
  <c r="CS489" i="1"/>
  <c r="CS609" i="1"/>
  <c r="CS177" i="1"/>
  <c r="CS335" i="1"/>
  <c r="CS680" i="1"/>
  <c r="CS957" i="1"/>
  <c r="CS923" i="1"/>
  <c r="CS402" i="1"/>
  <c r="CS550" i="1"/>
  <c r="CS223" i="1"/>
  <c r="CS770" i="1"/>
  <c r="CS339" i="1"/>
  <c r="CS41" i="1"/>
  <c r="CS610" i="1"/>
  <c r="CS907" i="1"/>
  <c r="CS771" i="1"/>
  <c r="CS407" i="1"/>
  <c r="CS42" i="1"/>
  <c r="CS787" i="1"/>
  <c r="CS998" i="1"/>
  <c r="CS386" i="1"/>
  <c r="CS627" i="1"/>
  <c r="CS211" i="1"/>
  <c r="CS738" i="1"/>
  <c r="CS209" i="1"/>
  <c r="CS1018" i="1"/>
  <c r="CS275" i="1"/>
  <c r="CS918" i="1"/>
  <c r="CS524" i="1"/>
  <c r="CS454" i="1"/>
  <c r="CS674" i="1"/>
  <c r="CS548" i="1"/>
  <c r="CS754" i="1"/>
  <c r="CS897" i="1"/>
  <c r="CS477" i="1"/>
  <c r="CS493" i="1"/>
  <c r="CS492" i="1"/>
  <c r="CS345" i="1"/>
  <c r="CS655" i="1"/>
  <c r="CS788" i="1"/>
  <c r="CS598" i="1"/>
  <c r="CS640" i="1"/>
  <c r="CS638" i="1"/>
  <c r="CS716" i="1"/>
  <c r="CS291" i="1"/>
  <c r="CS348" i="1"/>
  <c r="CS572" i="1"/>
  <c r="CS765" i="1"/>
  <c r="CS159" i="1"/>
  <c r="CS756" i="1"/>
  <c r="CS198" i="1"/>
  <c r="CS850" i="1"/>
  <c r="CS1017" i="1"/>
  <c r="CS802" i="1"/>
  <c r="CS866" i="1"/>
  <c r="CS241" i="1"/>
  <c r="CS458" i="1"/>
  <c r="CS882" i="1"/>
  <c r="CS841" i="1"/>
  <c r="CS547" i="1"/>
  <c r="CS631" i="1"/>
  <c r="CS240" i="1"/>
  <c r="CS512" i="1"/>
  <c r="CS298" i="1"/>
  <c r="CS210" i="1"/>
  <c r="CS130" i="1"/>
  <c r="CS488" i="1"/>
  <c r="CS954" i="1"/>
  <c r="CS350" i="1"/>
  <c r="CS683" i="1"/>
  <c r="CS955" i="1"/>
  <c r="CS950" i="1"/>
  <c r="CS282" i="1"/>
  <c r="CS758" i="1"/>
  <c r="CS131" i="1"/>
  <c r="CS713" i="1"/>
  <c r="CS518" i="1"/>
  <c r="CS995" i="1"/>
  <c r="CS456" i="1"/>
  <c r="CS161" i="1"/>
  <c r="CS142" i="1"/>
  <c r="CS289" i="1"/>
  <c r="CS192" i="1"/>
  <c r="CS941" i="1"/>
  <c r="CS730" i="1"/>
  <c r="CS988" i="1"/>
  <c r="CS441" i="1"/>
  <c r="CS602" i="1"/>
  <c r="CS485" i="1"/>
  <c r="CS502" i="1"/>
  <c r="CS121" i="1"/>
  <c r="CS652" i="1"/>
  <c r="CS839" i="1"/>
  <c r="CS118" i="1"/>
  <c r="CS444" i="1"/>
  <c r="CS681" i="1"/>
  <c r="CS145" i="1"/>
  <c r="CS979" i="1"/>
  <c r="CS318" i="1"/>
  <c r="CS845" i="1"/>
  <c r="CS768" i="1"/>
  <c r="CS156" i="1"/>
  <c r="CS881" i="1"/>
  <c r="CS23" i="1"/>
  <c r="CS439" i="1"/>
  <c r="CS834" i="1"/>
  <c r="CS287" i="1"/>
  <c r="CS803" i="1"/>
  <c r="CS311" i="1"/>
  <c r="CS905" i="1"/>
  <c r="CS498" i="1"/>
  <c r="CS755" i="1"/>
  <c r="CS658" i="1"/>
  <c r="CS147" i="1"/>
  <c r="CS952" i="1"/>
  <c r="CS491" i="1"/>
  <c r="CS833" i="1"/>
  <c r="CS254" i="1"/>
  <c r="CS984" i="1"/>
  <c r="CS568" i="1"/>
  <c r="CS384" i="1"/>
  <c r="CS906" i="1"/>
  <c r="CS932" i="1"/>
  <c r="CS330" i="1"/>
  <c r="CS479" i="1"/>
  <c r="CS312" i="1"/>
  <c r="CS959" i="1"/>
  <c r="CS448" i="1"/>
  <c r="CS885" i="1"/>
  <c r="CS185" i="1"/>
  <c r="CS409" i="1"/>
  <c r="CS999" i="1"/>
  <c r="CS321" i="1"/>
  <c r="CS824" i="1"/>
  <c r="CS520" i="1"/>
  <c r="CS722" i="1"/>
  <c r="CS178" i="1"/>
  <c r="CS523" i="1"/>
  <c r="CS566" i="1"/>
  <c r="CS543" i="1"/>
  <c r="CS849" i="1"/>
  <c r="CS739" i="1"/>
  <c r="CS247" i="1"/>
  <c r="CS233" i="1"/>
  <c r="CS798" i="1"/>
  <c r="CS1019" i="1"/>
  <c r="CS820" i="1"/>
  <c r="CS764" i="1"/>
  <c r="CS720" i="1"/>
  <c r="CS381" i="1"/>
  <c r="CS109" i="1"/>
  <c r="CS346" i="1"/>
  <c r="CS567" i="1"/>
  <c r="CS583" i="1"/>
  <c r="CS356" i="1"/>
  <c r="CS779" i="1"/>
  <c r="CS308" i="1"/>
  <c r="CS715" i="1"/>
  <c r="CS269" i="1"/>
  <c r="CS790" i="1"/>
  <c r="CS759" i="1"/>
  <c r="CS827" i="1"/>
  <c r="CS595" i="1"/>
  <c r="CS134" i="1"/>
  <c r="CS496" i="1"/>
  <c r="CS165" i="1"/>
  <c r="CS299" i="1"/>
  <c r="CS135" i="1"/>
  <c r="CS944" i="1"/>
  <c r="CS447" i="1"/>
  <c r="CS651" i="1"/>
  <c r="CS466" i="1"/>
  <c r="CS801" i="1"/>
  <c r="CS278" i="1"/>
  <c r="CS273" i="1"/>
  <c r="CS469" i="1"/>
  <c r="CS875" i="1"/>
  <c r="CS370" i="1"/>
  <c r="CS763" i="1"/>
  <c r="CS861" i="1"/>
  <c r="CS560" i="1"/>
  <c r="CS99" i="1"/>
  <c r="CD11" i="1"/>
  <c r="AX23" i="1"/>
  <c r="AX24" i="1" s="1"/>
  <c r="J62" i="10"/>
  <c r="J63" i="10" s="1"/>
  <c r="E62" i="10"/>
  <c r="E63" i="10" s="1"/>
  <c r="U62" i="10"/>
  <c r="U11" i="10" s="1"/>
  <c r="D10" i="10"/>
  <c r="D62" i="10"/>
  <c r="D11" i="10" s="1"/>
  <c r="N10" i="10"/>
  <c r="N62" i="10"/>
  <c r="N11" i="10" s="1"/>
  <c r="G62" i="10"/>
  <c r="G63" i="10" s="1"/>
  <c r="G12" i="10" s="1"/>
  <c r="K62" i="10"/>
  <c r="K11" i="10" s="1"/>
  <c r="C62" i="10"/>
  <c r="C11" i="10" s="1"/>
  <c r="T62" i="10"/>
  <c r="T63" i="10" s="1"/>
  <c r="T64" i="10" s="1"/>
  <c r="T13" i="10" s="1"/>
  <c r="F62" i="10"/>
  <c r="F11" i="10" s="1"/>
  <c r="R62" i="10"/>
  <c r="R63" i="10" s="1"/>
  <c r="R64" i="10" s="1"/>
  <c r="R13" i="10" s="1"/>
  <c r="M62" i="10"/>
  <c r="Q10" i="10"/>
  <c r="Q62" i="10"/>
  <c r="Q11" i="10" s="1"/>
  <c r="V10" i="10"/>
  <c r="V62" i="10"/>
  <c r="O62" i="10"/>
  <c r="S62" i="10"/>
  <c r="I62" i="10"/>
  <c r="L62" i="10"/>
  <c r="H62" i="10"/>
  <c r="P62" i="10"/>
  <c r="B62" i="10"/>
  <c r="G64" i="10" l="1"/>
  <c r="G13" i="10" s="1"/>
  <c r="F63" i="10"/>
  <c r="F12" i="10" s="1"/>
  <c r="CD33" i="1"/>
  <c r="CP33" i="1" s="1"/>
  <c r="R12" i="10"/>
  <c r="D63" i="10"/>
  <c r="D12" i="10" s="1"/>
  <c r="Q63" i="10"/>
  <c r="Q12" i="10" s="1"/>
  <c r="J11" i="10"/>
  <c r="E11" i="10"/>
  <c r="C63" i="10"/>
  <c r="C64" i="10" s="1"/>
  <c r="C13" i="10" s="1"/>
  <c r="K63" i="10"/>
  <c r="R11" i="10"/>
  <c r="U63" i="10"/>
  <c r="N63" i="10"/>
  <c r="N64" i="10" s="1"/>
  <c r="N13" i="10" s="1"/>
  <c r="AX25" i="1"/>
  <c r="AX26" i="1" s="1"/>
  <c r="AX27" i="1" s="1"/>
  <c r="CU310" i="1"/>
  <c r="CU423" i="1"/>
  <c r="CU788" i="1"/>
  <c r="CU256" i="1"/>
  <c r="CU768" i="1"/>
  <c r="CU343" i="1"/>
  <c r="CU887" i="1"/>
  <c r="CU99" i="1"/>
  <c r="CU592" i="1"/>
  <c r="CU908" i="1"/>
  <c r="CU282" i="1"/>
  <c r="CU855" i="1"/>
  <c r="CU1005" i="1"/>
  <c r="CU802" i="1"/>
  <c r="CU304" i="1"/>
  <c r="CU319" i="1"/>
  <c r="CU503" i="1"/>
  <c r="CU177" i="1"/>
  <c r="CU176" i="1"/>
  <c r="CU587" i="1"/>
  <c r="CU827" i="1"/>
  <c r="CU776" i="1"/>
  <c r="CU257" i="1"/>
  <c r="CU137" i="1"/>
  <c r="CU957" i="1"/>
  <c r="CU458" i="1"/>
  <c r="CU347" i="1"/>
  <c r="CU539" i="1"/>
  <c r="CU795" i="1"/>
  <c r="CU129" i="1"/>
  <c r="CU359" i="1"/>
  <c r="CU117" i="1"/>
  <c r="CU517" i="1"/>
  <c r="CU495" i="1"/>
  <c r="CU332" i="1"/>
  <c r="CU23" i="1"/>
  <c r="CU480" i="1"/>
  <c r="CU124" i="1"/>
  <c r="CU317" i="1"/>
  <c r="CU843" i="1"/>
  <c r="CU442" i="1"/>
  <c r="CU160" i="1"/>
  <c r="CU280" i="1"/>
  <c r="CU582" i="1"/>
  <c r="CU911" i="1"/>
  <c r="CU612" i="1"/>
  <c r="CU997" i="1"/>
  <c r="CU528" i="1"/>
  <c r="CU818" i="1"/>
  <c r="CU262" i="1"/>
  <c r="CU293" i="1"/>
  <c r="CU264" i="1"/>
  <c r="CU563" i="1"/>
  <c r="CU504" i="1"/>
  <c r="CU20" i="1"/>
  <c r="CU627" i="1"/>
  <c r="CU737" i="1"/>
  <c r="CU670" i="1"/>
  <c r="CU313" i="1"/>
  <c r="CU969" i="1"/>
  <c r="CU492" i="1"/>
  <c r="CU689" i="1"/>
  <c r="CU830" i="1"/>
  <c r="CU940" i="1"/>
  <c r="CU205" i="1"/>
  <c r="CU565" i="1"/>
  <c r="CU476" i="1"/>
  <c r="CU554" i="1"/>
  <c r="CU437" i="1"/>
  <c r="CU516" i="1"/>
  <c r="CU303" i="1"/>
  <c r="CU620" i="1"/>
  <c r="CU218" i="1"/>
  <c r="CU580" i="1"/>
  <c r="CU994" i="1"/>
  <c r="CU155" i="1"/>
  <c r="CU555" i="1"/>
  <c r="CU875" i="1"/>
  <c r="CU794" i="1"/>
  <c r="CU242" i="1"/>
  <c r="CU309" i="1"/>
  <c r="CU301" i="1"/>
  <c r="CU244" i="1"/>
  <c r="CU191" i="1"/>
  <c r="CU773" i="1"/>
  <c r="CU241" i="1"/>
  <c r="CU520" i="1"/>
  <c r="CU890" i="1"/>
  <c r="CU494" i="1"/>
  <c r="CU471" i="1"/>
  <c r="CU860" i="1"/>
  <c r="CU615" i="1"/>
  <c r="CU967" i="1"/>
  <c r="CU816" i="1"/>
  <c r="CU474" i="1"/>
  <c r="CU409" i="1"/>
  <c r="CU549" i="1"/>
  <c r="CU398" i="1"/>
  <c r="CU573" i="1"/>
  <c r="CU938" i="1"/>
  <c r="CU1021" i="1"/>
  <c r="CU497" i="1"/>
  <c r="CU556" i="1"/>
  <c r="CU470" i="1"/>
  <c r="CU682" i="1"/>
  <c r="CU558" i="1"/>
  <c r="CU1015" i="1"/>
  <c r="CU449" i="1"/>
  <c r="CU598" i="1"/>
  <c r="CU249" i="1"/>
  <c r="CU194" i="1"/>
  <c r="CU288" i="1"/>
  <c r="CU429" i="1"/>
  <c r="CU720" i="1"/>
  <c r="CU519" i="1"/>
  <c r="CU60" i="1"/>
  <c r="CU523" i="1"/>
  <c r="CU1010" i="1"/>
  <c r="CU402" i="1"/>
  <c r="CU479" i="1"/>
  <c r="CU719" i="1"/>
  <c r="CU526" i="1"/>
  <c r="CU46" i="1"/>
  <c r="CU52" i="1"/>
  <c r="CU134" i="1"/>
  <c r="CU379" i="1"/>
  <c r="CU435" i="1"/>
  <c r="CU100" i="1"/>
  <c r="CU878" i="1"/>
  <c r="CU377" i="1"/>
  <c r="CU926" i="1"/>
  <c r="CU574" i="1"/>
  <c r="CU718" i="1"/>
  <c r="CU542" i="1"/>
  <c r="CU560" i="1"/>
  <c r="CU906" i="1"/>
  <c r="CU407" i="1"/>
  <c r="CU779" i="1"/>
  <c r="CU354" i="1"/>
  <c r="CU607" i="1"/>
  <c r="CU569" i="1"/>
  <c r="CU960" i="1"/>
  <c r="CU919" i="1"/>
  <c r="CU642" i="1"/>
  <c r="CU147" i="1"/>
  <c r="CU747" i="1"/>
  <c r="CU634" i="1"/>
  <c r="CU418" i="1"/>
  <c r="CU195" i="1"/>
  <c r="CU484" i="1"/>
  <c r="CU799" i="1"/>
  <c r="CU260" i="1"/>
  <c r="CU693" i="1"/>
  <c r="CU949" i="1"/>
  <c r="CU774" i="1"/>
  <c r="CU108" i="1"/>
  <c r="CU658" i="1"/>
  <c r="CU214" i="1"/>
  <c r="CU144" i="1"/>
  <c r="CU473" i="1"/>
  <c r="CU371" i="1"/>
  <c r="CU524" i="1"/>
  <c r="CU697" i="1"/>
  <c r="CU814" i="1"/>
  <c r="CU947" i="1"/>
  <c r="CU897" i="1"/>
  <c r="CU127" i="1"/>
  <c r="CU617" i="1"/>
  <c r="CU910" i="1"/>
  <c r="CU851" i="1"/>
  <c r="CU849" i="1"/>
  <c r="CU450" i="1"/>
  <c r="CU886" i="1"/>
  <c r="CU482" i="1"/>
  <c r="CU936" i="1"/>
  <c r="CU743" i="1"/>
  <c r="CU808" i="1"/>
  <c r="CU797" i="1"/>
  <c r="CU652" i="1"/>
  <c r="CU405" i="1"/>
  <c r="CU621" i="1"/>
  <c r="CU78" i="1"/>
  <c r="CU104" i="1"/>
  <c r="CU525" i="1"/>
  <c r="CU330" i="1"/>
  <c r="CU962" i="1"/>
  <c r="CU168" i="1"/>
  <c r="CU763" i="1"/>
  <c r="CU610" i="1"/>
  <c r="CU202" i="1"/>
  <c r="CU829" i="1"/>
  <c r="CU110" i="1"/>
  <c r="CU339" i="1"/>
  <c r="CU667" i="1"/>
  <c r="CU986" i="1"/>
  <c r="CU258" i="1"/>
  <c r="CU453" i="1"/>
  <c r="CU116" i="1"/>
  <c r="CU536" i="1"/>
  <c r="CU791" i="1"/>
  <c r="CU254" i="1"/>
  <c r="CU577" i="1"/>
  <c r="CU826" i="1"/>
  <c r="CU267" i="1"/>
  <c r="CU575" i="1"/>
  <c r="CU847" i="1"/>
  <c r="CU741" i="1"/>
  <c r="CU934" i="1"/>
  <c r="CU946" i="1"/>
  <c r="CU326" i="1"/>
  <c r="CU521" i="1"/>
  <c r="CU499" i="1"/>
  <c r="CU665" i="1"/>
  <c r="CU622" i="1"/>
  <c r="CU606" i="1"/>
  <c r="CU199" i="1"/>
  <c r="CU713" i="1"/>
  <c r="CU327" i="1"/>
  <c r="CU817" i="1"/>
  <c r="CU584" i="1"/>
  <c r="CU346" i="1"/>
  <c r="CU350" i="1"/>
  <c r="CU207" i="1"/>
  <c r="CU224" i="1"/>
  <c r="CU687" i="1"/>
  <c r="CU486" i="1"/>
  <c r="CU172" i="1"/>
  <c r="CU845" i="1"/>
  <c r="CU126" i="1"/>
  <c r="CU381" i="1"/>
  <c r="CU121" i="1"/>
  <c r="CU273" i="1"/>
  <c r="CU181" i="1"/>
  <c r="CU408" i="1"/>
  <c r="CU604" i="1"/>
  <c r="CU863" i="1"/>
  <c r="CU431" i="1"/>
  <c r="CU757" i="1"/>
  <c r="CU1013" i="1"/>
  <c r="CU646" i="1"/>
  <c r="CU68" i="1"/>
  <c r="CU490" i="1"/>
  <c r="CU278" i="1"/>
  <c r="CU229" i="1"/>
  <c r="CU115" i="1"/>
  <c r="CU451" i="1"/>
  <c r="CU803" i="1"/>
  <c r="CU825" i="1"/>
  <c r="CU538" i="1"/>
  <c r="CU456" i="1"/>
  <c r="CU67" i="1"/>
  <c r="CU643" i="1"/>
  <c r="CU745" i="1"/>
  <c r="CU654" i="1"/>
  <c r="CU335" i="1"/>
  <c r="CU401" i="1"/>
  <c r="CU186" i="1"/>
  <c r="CU455" i="1"/>
  <c r="CU209" i="1"/>
  <c r="CU932" i="1"/>
  <c r="CU295" i="1"/>
  <c r="CU891" i="1"/>
  <c r="CU355" i="1"/>
  <c r="CU286" i="1"/>
  <c r="CU859" i="1"/>
  <c r="CU322" i="1"/>
  <c r="CU287" i="1"/>
  <c r="CU32" i="1"/>
  <c r="CU715" i="1"/>
  <c r="CU485" i="1"/>
  <c r="CU975" i="1"/>
  <c r="CU678" i="1"/>
  <c r="CU390" i="1"/>
  <c r="CU383" i="1"/>
  <c r="CU611" i="1"/>
  <c r="CU566" i="1"/>
  <c r="CU787" i="1"/>
  <c r="CU684" i="1"/>
  <c r="CU432" i="1"/>
  <c r="CU216" i="1"/>
  <c r="CU784" i="1"/>
  <c r="CU1007" i="1"/>
  <c r="CU404" i="1"/>
  <c r="CU162" i="1"/>
  <c r="CU511" i="1"/>
  <c r="CU927" i="1"/>
  <c r="CU821" i="1"/>
  <c r="CU466" i="1"/>
  <c r="CU167" i="1"/>
  <c r="CU315" i="1"/>
  <c r="CU515" i="1"/>
  <c r="CU953" i="1"/>
  <c r="CU641" i="1"/>
  <c r="CU899" i="1"/>
  <c r="CU156" i="1"/>
  <c r="CU977" i="1"/>
  <c r="CU500" i="1"/>
  <c r="CU197" i="1"/>
  <c r="CU907" i="1"/>
  <c r="CU434" i="1"/>
  <c r="CU527" i="1"/>
  <c r="CU879" i="1"/>
  <c r="CU161" i="1"/>
  <c r="CU657" i="1"/>
  <c r="CU937" i="1"/>
  <c r="CU734" i="1"/>
  <c r="CU545" i="1"/>
  <c r="CU440" i="1"/>
  <c r="CU243" i="1"/>
  <c r="CU374" i="1"/>
  <c r="CU850" i="1"/>
  <c r="CU496" i="1"/>
  <c r="CU683" i="1"/>
  <c r="CU656" i="1"/>
  <c r="CU881" i="1"/>
  <c r="CU846" i="1"/>
  <c r="CU297" i="1"/>
  <c r="CU143" i="1"/>
  <c r="CU729" i="1"/>
  <c r="CU392" i="1"/>
  <c r="CU165" i="1"/>
  <c r="CU626" i="1"/>
  <c r="CU742" i="1"/>
  <c r="CU709" i="1"/>
  <c r="CU463" i="1"/>
  <c r="CU385" i="1"/>
  <c r="CU973" i="1"/>
  <c r="CU268" i="1"/>
  <c r="CU454" i="1"/>
  <c r="CU445" i="1"/>
  <c r="CU624" i="1"/>
  <c r="CU351" i="1"/>
  <c r="CU270" i="1"/>
  <c r="CU318" i="1"/>
  <c r="CU140" i="1"/>
  <c r="CU903" i="1"/>
  <c r="CU112" i="1"/>
  <c r="CU923" i="1"/>
  <c r="CU203" i="1"/>
  <c r="CU452" i="1"/>
  <c r="CU630" i="1"/>
  <c r="CU300" i="1"/>
  <c r="CU152" i="1"/>
  <c r="CU388" i="1"/>
  <c r="CU220" i="1"/>
  <c r="CU208" i="1"/>
  <c r="CU739" i="1"/>
  <c r="CU883" i="1"/>
  <c r="CU835" i="1"/>
  <c r="CU228" i="1"/>
  <c r="CU1003" i="1"/>
  <c r="CU424" i="1"/>
  <c r="CU447" i="1"/>
  <c r="CU876" i="1"/>
  <c r="CU433" i="1"/>
  <c r="CU619" i="1"/>
  <c r="CU338" i="1"/>
  <c r="CU591" i="1"/>
  <c r="CU991" i="1"/>
  <c r="CU885" i="1"/>
  <c r="CU135" i="1"/>
  <c r="CU150" i="1"/>
  <c r="CU400" i="1"/>
  <c r="CU579" i="1"/>
  <c r="CU50" i="1"/>
  <c r="CU769" i="1"/>
  <c r="CU399" i="1"/>
  <c r="CU588" i="1"/>
  <c r="CU1012" i="1"/>
  <c r="CU653" i="1"/>
  <c r="CU211" i="1"/>
  <c r="CU762" i="1"/>
  <c r="CU331" i="1"/>
  <c r="CU329" i="1"/>
  <c r="CU132" i="1"/>
  <c r="CU113" i="1"/>
  <c r="CU979" i="1"/>
  <c r="CU681" i="1"/>
  <c r="CU961" i="1"/>
  <c r="CU686" i="1"/>
  <c r="CU675" i="1"/>
  <c r="CU505" i="1"/>
  <c r="CU246" i="1"/>
  <c r="CU305" i="1"/>
  <c r="CU639" i="1"/>
  <c r="CU222" i="1"/>
  <c r="CU625" i="1"/>
  <c r="CU905" i="1"/>
  <c r="CU798" i="1"/>
  <c r="CU425" i="1"/>
  <c r="CU356" i="1"/>
  <c r="CU221" i="1"/>
  <c r="CU358" i="1"/>
  <c r="CU882" i="1"/>
  <c r="CU996" i="1"/>
  <c r="CU345" i="1"/>
  <c r="CU469" i="1"/>
  <c r="CU534" i="1"/>
  <c r="CU376" i="1"/>
  <c r="CU659" i="1"/>
  <c r="CU696" i="1"/>
  <c r="CU600" i="1"/>
  <c r="CU900" i="1"/>
  <c r="CU19" i="1"/>
  <c r="CU813" i="1"/>
  <c r="CU275" i="1"/>
  <c r="CU111" i="1"/>
  <c r="CU403" i="1"/>
  <c r="CU868" i="1"/>
  <c r="CU498" i="1"/>
  <c r="CU459" i="1"/>
  <c r="CU730" i="1"/>
  <c r="CU173" i="1"/>
  <c r="CU1019" i="1"/>
  <c r="CU430" i="1"/>
  <c r="CU146" i="1"/>
  <c r="CU201" i="1"/>
  <c r="CU805" i="1"/>
  <c r="CU544" i="1"/>
  <c r="CU179" i="1"/>
  <c r="CU793" i="1"/>
  <c r="CU865" i="1"/>
  <c r="CU841" i="1"/>
  <c r="CU945" i="1"/>
  <c r="CU153" i="1"/>
  <c r="CU922" i="1"/>
  <c r="CU815" i="1"/>
  <c r="CU477" i="1"/>
  <c r="CU302" i="1"/>
  <c r="CU215" i="1"/>
  <c r="CU416" i="1"/>
  <c r="CU671" i="1"/>
  <c r="CU548" i="1"/>
  <c r="CU1018" i="1"/>
  <c r="CU914" i="1"/>
  <c r="CU342" i="1"/>
  <c r="CU200" i="1"/>
  <c r="CU271" i="1"/>
  <c r="CU255" i="1"/>
  <c r="CU862" i="1"/>
  <c r="CU873" i="1"/>
  <c r="CU585" i="1"/>
  <c r="CU766" i="1"/>
  <c r="CU898" i="1"/>
  <c r="CU603" i="1"/>
  <c r="CU188" i="1"/>
  <c r="CU109" i="1"/>
  <c r="CU623" i="1"/>
  <c r="CU464" i="1"/>
  <c r="CU894" i="1"/>
  <c r="CU340" i="1"/>
  <c r="CU185" i="1"/>
  <c r="CU705" i="1"/>
  <c r="CU1017" i="1"/>
  <c r="CU547" i="1"/>
  <c r="CU357" i="1"/>
  <c r="CU118" i="1"/>
  <c r="CU966" i="1"/>
  <c r="CU131" i="1"/>
  <c r="CU758" i="1"/>
  <c r="CU284" i="1"/>
  <c r="CU915" i="1"/>
  <c r="CU649" i="1"/>
  <c r="CU929" i="1"/>
  <c r="CU750" i="1"/>
  <c r="CU609" i="1"/>
  <c r="CU489" i="1"/>
  <c r="CU230" i="1"/>
  <c r="CU30" i="1"/>
  <c r="CU965" i="1"/>
  <c r="CU831" i="1"/>
  <c r="CU370" i="1"/>
  <c r="CU481" i="1"/>
  <c r="CU1000" i="1"/>
  <c r="CU53" i="1"/>
  <c r="CU48" i="1"/>
  <c r="CU1008" i="1"/>
  <c r="CU950" i="1"/>
  <c r="CU507" i="1"/>
  <c r="CU637" i="1"/>
  <c r="CU444" i="1"/>
  <c r="CU995" i="1"/>
  <c r="CU321" i="1"/>
  <c r="CU508" i="1"/>
  <c r="CU344" i="1"/>
  <c r="CU655" i="1"/>
  <c r="CU921" i="1"/>
  <c r="CU909" i="1"/>
  <c r="CU368" i="1"/>
  <c r="CU629" i="1"/>
  <c r="CU285" i="1"/>
  <c r="CU1001" i="1"/>
  <c r="CU651" i="1"/>
  <c r="CU645" i="1"/>
  <c r="CU292" i="1"/>
  <c r="CU586" i="1"/>
  <c r="CU673" i="1"/>
  <c r="CU102" i="1"/>
  <c r="CU506" i="1"/>
  <c r="CU869" i="1"/>
  <c r="CU178" i="1"/>
  <c r="CU902" i="1"/>
  <c r="CU553" i="1"/>
  <c r="CU274" i="1"/>
  <c r="CU761" i="1"/>
  <c r="CU958" i="1"/>
  <c r="CU391" i="1"/>
  <c r="CU513" i="1"/>
  <c r="CU252" i="1"/>
  <c r="CU974" i="1"/>
  <c r="CU943" i="1"/>
  <c r="CU501" i="1"/>
  <c r="CU786" i="1"/>
  <c r="CU691" i="1"/>
  <c r="CU848" i="1"/>
  <c r="CU323" i="1"/>
  <c r="CU782" i="1"/>
  <c r="CU413" i="1"/>
  <c r="CU114" i="1"/>
  <c r="CU169" i="1"/>
  <c r="CU531" i="1"/>
  <c r="CU837" i="1"/>
  <c r="CU597" i="1"/>
  <c r="CU226" i="1"/>
  <c r="CU349" i="1"/>
  <c r="CU58" i="1"/>
  <c r="CU180" i="1"/>
  <c r="CU735" i="1"/>
  <c r="CU406" i="1"/>
  <c r="CU602" i="1"/>
  <c r="CU174" i="1"/>
  <c r="CU751" i="1"/>
  <c r="CU460" i="1"/>
  <c r="CU187" i="1"/>
  <c r="CU663" i="1"/>
  <c r="CU963" i="1"/>
  <c r="CU336" i="1"/>
  <c r="CU540" i="1"/>
  <c r="CU145" i="1"/>
  <c r="CU993" i="1"/>
  <c r="CU954" i="1"/>
  <c r="CU721" i="1"/>
  <c r="CU913" i="1"/>
  <c r="CU853" i="1"/>
  <c r="CU985" i="1"/>
  <c r="CU380" i="1"/>
  <c r="CU895" i="1"/>
  <c r="CU253" i="1"/>
  <c r="CU251" i="1"/>
  <c r="CU999" i="1"/>
  <c r="CU988" i="1"/>
  <c r="CU72" i="1"/>
  <c r="CU578" i="1"/>
  <c r="CU583" i="1"/>
  <c r="CU263" i="1"/>
  <c r="CU443" i="1"/>
  <c r="CU448" i="1"/>
  <c r="CU990" i="1"/>
  <c r="CU613" i="1"/>
  <c r="CU55" i="1"/>
  <c r="CU732" i="1"/>
  <c r="CU644" i="1"/>
  <c r="CU752" i="1"/>
  <c r="CU120" i="1"/>
  <c r="CU694" i="1"/>
  <c r="CU189" i="1"/>
  <c r="CU231" i="1"/>
  <c r="CU158" i="1"/>
  <c r="CU164" i="1"/>
  <c r="CU281" i="1"/>
  <c r="CU125" i="1"/>
  <c r="CU858" i="1"/>
  <c r="CU259" i="1"/>
  <c r="CU320" i="1"/>
  <c r="CU276" i="1"/>
  <c r="CU395" i="1"/>
  <c r="CU217" i="1"/>
  <c r="CU193" i="1"/>
  <c r="CU457" i="1"/>
  <c r="CU931" i="1"/>
  <c r="CU777" i="1"/>
  <c r="CU959" i="1"/>
  <c r="CU724" i="1"/>
  <c r="CU426" i="1"/>
  <c r="CU704" i="1"/>
  <c r="CU61" i="1"/>
  <c r="CU759" i="1"/>
  <c r="CU213" i="1"/>
  <c r="CU912" i="1"/>
  <c r="CU24" i="1"/>
  <c r="CU867" i="1"/>
  <c r="CU650" i="1"/>
  <c r="CU852" i="1"/>
  <c r="CU427" i="1"/>
  <c r="CU832" i="1"/>
  <c r="CU970" i="1"/>
  <c r="CU225" i="1"/>
  <c r="CU439" i="1"/>
  <c r="CU541" i="1"/>
  <c r="CU778" i="1"/>
  <c r="CU239" i="1"/>
  <c r="CU236" i="1"/>
  <c r="CU465" i="1"/>
  <c r="CU804" i="1"/>
  <c r="CU662" i="1"/>
  <c r="CU296" i="1"/>
  <c r="CU648" i="1"/>
  <c r="CU647" i="1"/>
  <c r="CU190" i="1"/>
  <c r="CU981" i="1"/>
  <c r="CU272" i="1"/>
  <c r="CU1023" i="1"/>
  <c r="CU328" i="1"/>
  <c r="CU661" i="1"/>
  <c r="CU1009" i="1"/>
  <c r="CU596" i="1"/>
  <c r="CU870" i="1"/>
  <c r="CU324" i="1"/>
  <c r="CU792" i="1"/>
  <c r="CU884" i="1"/>
  <c r="CU26" i="1"/>
  <c r="CU493" i="1"/>
  <c r="CU935" i="1"/>
  <c r="CU864" i="1"/>
  <c r="CU956" i="1"/>
  <c r="CU842" i="1"/>
  <c r="CU248" i="1"/>
  <c r="CU396" i="1"/>
  <c r="CU65" i="1"/>
  <c r="CU567" i="1"/>
  <c r="CU543" i="1"/>
  <c r="CU833" i="1"/>
  <c r="CU467" i="1"/>
  <c r="CU483" i="1"/>
  <c r="CU159" i="1"/>
  <c r="CU141" i="1"/>
  <c r="CU714" i="1"/>
  <c r="CU308" i="1"/>
  <c r="CU972" i="1"/>
  <c r="CU983" i="1"/>
  <c r="CU522" i="1"/>
  <c r="CU311" i="1"/>
  <c r="CU918" i="1"/>
  <c r="CU978" i="1"/>
  <c r="CU151" i="1"/>
  <c r="CU298" i="1"/>
  <c r="CU21" i="1"/>
  <c r="CU266" i="1"/>
  <c r="CU716" i="1"/>
  <c r="CU727" i="1"/>
  <c r="CU930" i="1"/>
  <c r="CU571" i="1"/>
  <c r="CU468" i="1"/>
  <c r="CU411" i="1"/>
  <c r="CU904" i="1"/>
  <c r="CU70" i="1"/>
  <c r="CU361" i="1"/>
  <c r="CU130" i="1"/>
  <c r="CU559" i="1"/>
  <c r="CU781" i="1"/>
  <c r="CU971" i="1"/>
  <c r="CU387" i="1"/>
  <c r="CU677" i="1"/>
  <c r="CU690" i="1"/>
  <c r="CU337" i="1"/>
  <c r="CU412" i="1"/>
  <c r="CU475" i="1"/>
  <c r="CU980" i="1"/>
  <c r="CU312" i="1"/>
  <c r="CU510" i="1"/>
  <c r="CU316" i="1"/>
  <c r="CU680" i="1"/>
  <c r="CU711" i="1"/>
  <c r="CU488" i="1"/>
  <c r="CU698" i="1"/>
  <c r="CU294" i="1"/>
  <c r="CU438" i="1"/>
  <c r="CU27" i="1"/>
  <c r="CU599" i="1"/>
  <c r="CU668" i="1"/>
  <c r="CU314" i="1"/>
  <c r="CU462" i="1"/>
  <c r="CU367" i="1"/>
  <c r="CU880" i="1"/>
  <c r="CU410" i="1"/>
  <c r="CU685" i="1"/>
  <c r="CU674" i="1"/>
  <c r="CU360" i="1"/>
  <c r="CU299" i="1"/>
  <c r="CU770" i="1"/>
  <c r="CU233" i="1"/>
  <c r="CU740" i="1"/>
  <c r="CU701" i="1"/>
  <c r="CU240" i="1"/>
  <c r="CU834" i="1"/>
  <c r="CU889" i="1"/>
  <c r="CU725" i="1"/>
  <c r="CU369" i="1"/>
  <c r="CU101" i="1"/>
  <c r="CU365" i="1"/>
  <c r="CU581" i="1"/>
  <c r="CU307" i="1"/>
  <c r="CU590" i="1"/>
  <c r="CU183" i="1"/>
  <c r="CU428" i="1"/>
  <c r="CU1006" i="1"/>
  <c r="CU618" i="1"/>
  <c r="CU397" i="1"/>
  <c r="CU375" i="1"/>
  <c r="CU557" i="1"/>
  <c r="CU49" i="1"/>
  <c r="CU122" i="1"/>
  <c r="CU551" i="1"/>
  <c r="CU744" i="1"/>
  <c r="CU25" i="1"/>
  <c r="CU839" i="1"/>
  <c r="CU638" i="1"/>
  <c r="CU942" i="1"/>
  <c r="CU707" i="1"/>
  <c r="CU916" i="1"/>
  <c r="CU896" i="1"/>
  <c r="CU530" i="1"/>
  <c r="CU417" i="1"/>
  <c r="CU235" i="1"/>
  <c r="CU54" i="1"/>
  <c r="CU389" i="1"/>
  <c r="CU184" i="1"/>
  <c r="CU414" i="1"/>
  <c r="CU857" i="1"/>
  <c r="CU660" i="1"/>
  <c r="CU640" i="1"/>
  <c r="CU631" i="1"/>
  <c r="CU982" i="1"/>
  <c r="CU154" i="1"/>
  <c r="CU877" i="1"/>
  <c r="CU219" i="1"/>
  <c r="CU998" i="1"/>
  <c r="CU22" i="1"/>
  <c r="CU635" i="1"/>
  <c r="CU461" i="1"/>
  <c r="CU366" i="1"/>
  <c r="CU987" i="1"/>
  <c r="CU373" i="1"/>
  <c r="CU812" i="1"/>
  <c r="CU325" i="1"/>
  <c r="CU306" i="1"/>
  <c r="CU783" i="1"/>
  <c r="CU806" i="1"/>
  <c r="CU123" i="1"/>
  <c r="CU809" i="1"/>
  <c r="CU149" i="1"/>
  <c r="CU1004" i="1"/>
  <c r="CU888" i="1"/>
  <c r="CU746" i="1"/>
  <c r="CU289" i="1"/>
  <c r="CU968" i="1"/>
  <c r="CU487" i="1"/>
  <c r="CU984" i="1"/>
  <c r="CU348" i="1"/>
  <c r="CU157" i="1"/>
  <c r="CU97" i="1"/>
  <c r="CU245" i="1"/>
  <c r="CU589" i="1"/>
  <c r="CU170" i="1"/>
  <c r="CU562" i="1"/>
  <c r="CU944" i="1"/>
  <c r="CU436" i="1"/>
  <c r="CU533" i="1"/>
  <c r="CU726" i="1"/>
  <c r="CU47" i="1"/>
  <c r="CU593" i="1"/>
  <c r="CU822" i="1"/>
  <c r="CU133" i="1"/>
  <c r="CU712" i="1"/>
  <c r="CU765" i="1"/>
  <c r="CU283" i="1"/>
  <c r="CU955" i="1"/>
  <c r="CU128" i="1"/>
  <c r="CU866" i="1"/>
  <c r="CU105" i="1"/>
  <c r="CU570" i="1"/>
  <c r="CU28" i="1"/>
  <c r="CU785" i="1"/>
  <c r="CU633" i="1"/>
  <c r="CU838" i="1"/>
  <c r="CU717" i="1"/>
  <c r="CU755" i="1"/>
  <c r="CU754" i="1"/>
  <c r="CU811" i="1"/>
  <c r="CU664" i="1"/>
  <c r="CU756" i="1"/>
  <c r="CU920" i="1"/>
  <c r="CU171" i="1"/>
  <c r="CU679" i="1"/>
  <c r="CU736" i="1"/>
  <c r="CU828" i="1"/>
  <c r="CU17" i="1"/>
  <c r="CU363" i="1"/>
  <c r="CU823" i="1"/>
  <c r="CU836" i="1"/>
  <c r="CU384" i="1"/>
  <c r="CU710" i="1"/>
  <c r="CU532" i="1"/>
  <c r="CU789" i="1"/>
  <c r="CU119" i="1"/>
  <c r="CU749" i="1"/>
  <c r="CU702" i="1"/>
  <c r="CU601" i="1"/>
  <c r="CU840" i="1"/>
  <c r="CU706" i="1"/>
  <c r="CU738" i="1"/>
  <c r="CU198" i="1"/>
  <c r="CU136" i="1"/>
  <c r="CU796" i="1"/>
  <c r="CU564" i="1"/>
  <c r="CU103" i="1"/>
  <c r="CU1016" i="1"/>
  <c r="CU941" i="1"/>
  <c r="CU238" i="1"/>
  <c r="CU232" i="1"/>
  <c r="CU18" i="1"/>
  <c r="CU514" i="1"/>
  <c r="CU628" i="1"/>
  <c r="CU605" i="1"/>
  <c r="CU550" i="1"/>
  <c r="CU723" i="1"/>
  <c r="CU279" i="1"/>
  <c r="CU261" i="1"/>
  <c r="CU801" i="1"/>
  <c r="CU166" i="1"/>
  <c r="CU210" i="1"/>
  <c r="CU728" i="1"/>
  <c r="CU820" i="1"/>
  <c r="CU31" i="1"/>
  <c r="CU341" i="1"/>
  <c r="CU807" i="1"/>
  <c r="CU800" i="1"/>
  <c r="CU892" i="1"/>
  <c r="CU64" i="1"/>
  <c r="CU509" i="1"/>
  <c r="CU951" i="1"/>
  <c r="CU964" i="1"/>
  <c r="CU269" i="1"/>
  <c r="CU925" i="1"/>
  <c r="CU478" i="1"/>
  <c r="CU352" i="1"/>
  <c r="CU393" i="1"/>
  <c r="CU537" i="1"/>
  <c r="CU491" i="1"/>
  <c r="CU386" i="1"/>
  <c r="CU415" i="1"/>
  <c r="CU139" i="1"/>
  <c r="CU59" i="1"/>
  <c r="CU772" i="1"/>
  <c r="CU71" i="1"/>
  <c r="CU924" i="1"/>
  <c r="CU844" i="1"/>
  <c r="CU148" i="1"/>
  <c r="CU29" i="1"/>
  <c r="CU771" i="1"/>
  <c r="CU722" i="1"/>
  <c r="CU237" i="1"/>
  <c r="CU234" i="1"/>
  <c r="CU77" i="1"/>
  <c r="CU138" i="1"/>
  <c r="CU441" i="1"/>
  <c r="CU767" i="1"/>
  <c r="CU420" i="1"/>
  <c r="CU595" i="1"/>
  <c r="CU901" i="1"/>
  <c r="CU353" i="1"/>
  <c r="CU106" i="1"/>
  <c r="CU535" i="1"/>
  <c r="CU518" i="1"/>
  <c r="CU250" i="1"/>
  <c r="CU265" i="1"/>
  <c r="CU196" i="1"/>
  <c r="CU247" i="1"/>
  <c r="CU333" i="1"/>
  <c r="CU334" i="1"/>
  <c r="CU552" i="1"/>
  <c r="CU51" i="1"/>
  <c r="CU893" i="1"/>
  <c r="CU731" i="1"/>
  <c r="CU666" i="1"/>
  <c r="CU632" i="1"/>
  <c r="CU277" i="1"/>
  <c r="CU753" i="1"/>
  <c r="CU871" i="1"/>
  <c r="CU861" i="1"/>
  <c r="CU206" i="1"/>
  <c r="CU699" i="1"/>
  <c r="CU372" i="1"/>
  <c r="CU819" i="1"/>
  <c r="CU422" i="1"/>
  <c r="CU992" i="1"/>
  <c r="CU700" i="1"/>
  <c r="CU568" i="1"/>
  <c r="CU212" i="1"/>
  <c r="CU917" i="1"/>
  <c r="CU748" i="1"/>
  <c r="CU1002" i="1"/>
  <c r="CU364" i="1"/>
  <c r="CU382" i="1"/>
  <c r="CU856" i="1"/>
  <c r="CU948" i="1"/>
  <c r="CU874" i="1"/>
  <c r="CU227" i="1"/>
  <c r="CU204" i="1"/>
  <c r="CU446" i="1"/>
  <c r="CU1011" i="1"/>
  <c r="CU576" i="1"/>
  <c r="CU419" i="1"/>
  <c r="CU616" i="1"/>
  <c r="CU98" i="1"/>
  <c r="CU572" i="1"/>
  <c r="CU854" i="1"/>
  <c r="CU780" i="1"/>
  <c r="CU989" i="1"/>
  <c r="CU546" i="1"/>
  <c r="CU1014" i="1"/>
  <c r="CU810" i="1"/>
  <c r="CU824" i="1"/>
  <c r="CU1020" i="1"/>
  <c r="CU608" i="1"/>
  <c r="CU107" i="1"/>
  <c r="CU142" i="1"/>
  <c r="CU928" i="1"/>
  <c r="CU561" i="1"/>
  <c r="CU933" i="1"/>
  <c r="CU175" i="1"/>
  <c r="CU614" i="1"/>
  <c r="CU733" i="1"/>
  <c r="CU760" i="1"/>
  <c r="CU163" i="1"/>
  <c r="CU291" i="1"/>
  <c r="CU775" i="1"/>
  <c r="CU790" i="1"/>
  <c r="CU939" i="1"/>
  <c r="CU502" i="1"/>
  <c r="CU223" i="1"/>
  <c r="CU378" i="1"/>
  <c r="CU512" i="1"/>
  <c r="CU182" i="1"/>
  <c r="CU290" i="1"/>
  <c r="CU472" i="1"/>
  <c r="CU421" i="1"/>
  <c r="CU703" i="1"/>
  <c r="CU594" i="1"/>
  <c r="CU692" i="1"/>
  <c r="CU66" i="1"/>
  <c r="CU362" i="1"/>
  <c r="CU529" i="1"/>
  <c r="CU672" i="1"/>
  <c r="CU764" i="1"/>
  <c r="CU952" i="1"/>
  <c r="CU192" i="1"/>
  <c r="CU695" i="1"/>
  <c r="CU708" i="1"/>
  <c r="CU394" i="1"/>
  <c r="CU669" i="1"/>
  <c r="CU688" i="1"/>
  <c r="CU676" i="1"/>
  <c r="CU96" i="1"/>
  <c r="CU636" i="1"/>
  <c r="CU872" i="1"/>
  <c r="CU1022" i="1"/>
  <c r="CP11" i="1"/>
  <c r="T12" i="10"/>
  <c r="G11" i="10"/>
  <c r="T11" i="10"/>
  <c r="W874" i="1"/>
  <c r="W733" i="1"/>
  <c r="W523" i="1"/>
  <c r="W963" i="1"/>
  <c r="W819" i="1"/>
  <c r="W1019" i="1"/>
  <c r="W67" i="1"/>
  <c r="W727" i="1"/>
  <c r="W987" i="1"/>
  <c r="W852" i="1"/>
  <c r="W107" i="1"/>
  <c r="W117" i="1"/>
  <c r="W189" i="1"/>
  <c r="W231" i="1"/>
  <c r="W259" i="1"/>
  <c r="W671" i="1"/>
  <c r="W95" i="1"/>
  <c r="W261" i="1"/>
  <c r="W251" i="1"/>
  <c r="W814" i="1"/>
  <c r="W935" i="1"/>
  <c r="W499" i="1"/>
  <c r="W477" i="1"/>
  <c r="W836" i="1"/>
  <c r="W193" i="1"/>
  <c r="W263" i="1"/>
  <c r="W469" i="1"/>
  <c r="W1023" i="1"/>
  <c r="W889" i="1"/>
  <c r="W79" i="1"/>
  <c r="W293" i="1"/>
  <c r="W633" i="1"/>
  <c r="W83" i="1"/>
  <c r="W197" i="1"/>
  <c r="W217" i="1"/>
  <c r="W865" i="1"/>
  <c r="W621" i="1"/>
  <c r="W159" i="1"/>
  <c r="W565" i="1"/>
  <c r="W890" i="1"/>
  <c r="W139" i="1"/>
  <c r="W161" i="1"/>
  <c r="W195" i="1"/>
  <c r="W273" i="1"/>
  <c r="W597" i="1"/>
  <c r="W39" i="1"/>
  <c r="W199" i="1"/>
  <c r="W271" i="1"/>
  <c r="W325" i="1"/>
  <c r="W535" i="1"/>
  <c r="W1004" i="1"/>
  <c r="W305" i="1"/>
  <c r="W331" i="1"/>
  <c r="W349" i="1"/>
  <c r="W367" i="1"/>
  <c r="W379" i="1"/>
  <c r="W595" i="1"/>
  <c r="W643" i="1"/>
  <c r="W1005" i="1"/>
  <c r="W617" i="1"/>
  <c r="W737" i="1"/>
  <c r="W145" i="1"/>
  <c r="W383" i="1"/>
  <c r="W493" i="1"/>
  <c r="W573" i="1"/>
  <c r="W33" i="1"/>
  <c r="W1000" i="1"/>
  <c r="W63" i="1"/>
  <c r="W91" i="1"/>
  <c r="W163" i="1"/>
  <c r="W183" i="1"/>
  <c r="W247" i="1"/>
  <c r="W549" i="1"/>
  <c r="W619" i="1"/>
  <c r="W647" i="1"/>
  <c r="W655" i="1"/>
  <c r="W731" i="1"/>
  <c r="W943" i="1"/>
  <c r="W956" i="1"/>
  <c r="W978" i="1"/>
  <c r="W153" i="1"/>
  <c r="W219" i="1"/>
  <c r="W333" i="1"/>
  <c r="W361" i="1"/>
  <c r="W882" i="1"/>
  <c r="W65" i="1"/>
  <c r="W85" i="1"/>
  <c r="W133" i="1"/>
  <c r="W149" i="1"/>
  <c r="W157" i="1"/>
  <c r="W177" i="1"/>
  <c r="W205" i="1"/>
  <c r="W225" i="1"/>
  <c r="W235" i="1"/>
  <c r="W267" i="1"/>
  <c r="W321" i="1"/>
  <c r="W357" i="1"/>
  <c r="W399" i="1"/>
  <c r="W657" i="1"/>
  <c r="W667" i="1"/>
  <c r="W839" i="1"/>
  <c r="W525" i="1"/>
  <c r="W891" i="1"/>
  <c r="W484" i="1"/>
  <c r="W969" i="1"/>
  <c r="W155" i="1"/>
  <c r="W179" i="1"/>
  <c r="W347" i="1"/>
  <c r="W997" i="1"/>
  <c r="W61" i="1"/>
  <c r="W125" i="1"/>
  <c r="W141" i="1"/>
  <c r="W389" i="1"/>
  <c r="W629" i="1"/>
  <c r="W942" i="1"/>
  <c r="W101" i="1"/>
  <c r="W285" i="1"/>
  <c r="W653" i="1"/>
  <c r="W661" i="1"/>
  <c r="W303" i="1"/>
  <c r="W129" i="1"/>
  <c r="W641" i="1"/>
  <c r="W965" i="1"/>
  <c r="W100" i="1"/>
  <c r="W241" i="1"/>
  <c r="W151" i="1"/>
  <c r="W327" i="1"/>
  <c r="W281" i="1"/>
  <c r="W475" i="1"/>
  <c r="W593" i="1"/>
  <c r="W665" i="1"/>
  <c r="E12" i="10"/>
  <c r="E64" i="10"/>
  <c r="E13" i="10" s="1"/>
  <c r="W365" i="1"/>
  <c r="W47" i="1"/>
  <c r="W59" i="1"/>
  <c r="W202" i="1"/>
  <c r="W142" i="1"/>
  <c r="W226" i="1"/>
  <c r="W238" i="1"/>
  <c r="W364" i="1"/>
  <c r="W390" i="1"/>
  <c r="W466" i="1"/>
  <c r="W524" i="1"/>
  <c r="W530" i="1"/>
  <c r="W536" i="1"/>
  <c r="W566" i="1"/>
  <c r="W570" i="1"/>
  <c r="W576" i="1"/>
  <c r="W582" i="1"/>
  <c r="W612" i="1"/>
  <c r="W622" i="1"/>
  <c r="W650" i="1"/>
  <c r="W692" i="1"/>
  <c r="W696" i="1"/>
  <c r="W804" i="1"/>
  <c r="W812" i="1"/>
  <c r="W858" i="1"/>
  <c r="W870" i="1"/>
  <c r="W405" i="1"/>
  <c r="W407" i="1"/>
  <c r="W409" i="1"/>
  <c r="W411" i="1"/>
  <c r="W417" i="1"/>
  <c r="W419" i="1"/>
  <c r="W425" i="1"/>
  <c r="W427" i="1"/>
  <c r="W429" i="1"/>
  <c r="W431" i="1"/>
  <c r="W433" i="1"/>
  <c r="W435" i="1"/>
  <c r="W439" i="1"/>
  <c r="W443" i="1"/>
  <c r="W447" i="1"/>
  <c r="W449" i="1"/>
  <c r="W453" i="1"/>
  <c r="W455" i="1"/>
  <c r="W457" i="1"/>
  <c r="W465" i="1"/>
  <c r="W467" i="1"/>
  <c r="W479" i="1"/>
  <c r="W481" i="1"/>
  <c r="W483" i="1"/>
  <c r="W501" i="1"/>
  <c r="W503" i="1"/>
  <c r="W543" i="1"/>
  <c r="W547" i="1"/>
  <c r="W555" i="1"/>
  <c r="W563" i="1"/>
  <c r="W575" i="1"/>
  <c r="W579" i="1"/>
  <c r="W587" i="1"/>
  <c r="W693" i="1"/>
  <c r="W695" i="1"/>
  <c r="W739" i="1"/>
  <c r="W749" i="1"/>
  <c r="W759" i="1"/>
  <c r="W765" i="1"/>
  <c r="W773" i="1"/>
  <c r="W779" i="1"/>
  <c r="W781" i="1"/>
  <c r="W787" i="1"/>
  <c r="W789" i="1"/>
  <c r="W793" i="1"/>
  <c r="W797" i="1"/>
  <c r="W805" i="1"/>
  <c r="W815" i="1"/>
  <c r="W823" i="1"/>
  <c r="W825" i="1"/>
  <c r="W827" i="1"/>
  <c r="W835" i="1"/>
  <c r="W843" i="1"/>
  <c r="W859" i="1"/>
  <c r="W863" i="1"/>
  <c r="W867" i="1"/>
  <c r="W887" i="1"/>
  <c r="W903" i="1"/>
  <c r="W907" i="1"/>
  <c r="W909" i="1"/>
  <c r="W917" i="1"/>
  <c r="W919" i="1"/>
  <c r="W921" i="1"/>
  <c r="W923" i="1"/>
  <c r="W925" i="1"/>
  <c r="W941" i="1"/>
  <c r="W949" i="1"/>
  <c r="W961" i="1"/>
  <c r="W967" i="1"/>
  <c r="W971" i="1"/>
  <c r="W983" i="1"/>
  <c r="W1007" i="1"/>
  <c r="W1021" i="1"/>
  <c r="W730" i="1"/>
  <c r="W111" i="1"/>
  <c r="W148" i="1"/>
  <c r="W651" i="1"/>
  <c r="W645" i="1"/>
  <c r="W719" i="1"/>
  <c r="W57" i="1"/>
  <c r="W115" i="1"/>
  <c r="W137" i="1"/>
  <c r="W279" i="1"/>
  <c r="W229" i="1"/>
  <c r="W105" i="1"/>
  <c r="W167" i="1"/>
  <c r="W37" i="1"/>
  <c r="W397" i="1"/>
  <c r="F64" i="10"/>
  <c r="F13" i="10" s="1"/>
  <c r="M11" i="10"/>
  <c r="M63" i="10"/>
  <c r="W721" i="1"/>
  <c r="W99" i="1"/>
  <c r="W553" i="1"/>
  <c r="W845" i="1"/>
  <c r="W72" i="1"/>
  <c r="W669" i="1"/>
  <c r="V63" i="10"/>
  <c r="V11" i="10"/>
  <c r="S11" i="10"/>
  <c r="S63" i="10"/>
  <c r="C12" i="10"/>
  <c r="I63" i="10"/>
  <c r="I11" i="10"/>
  <c r="O11" i="10"/>
  <c r="O63" i="10"/>
  <c r="L11" i="10"/>
  <c r="L63" i="10"/>
  <c r="P11" i="10"/>
  <c r="P63" i="10"/>
  <c r="W345" i="1"/>
  <c r="W729" i="1"/>
  <c r="B11" i="10"/>
  <c r="B63" i="10"/>
  <c r="H11" i="10"/>
  <c r="H63" i="10"/>
  <c r="W353" i="1"/>
  <c r="W735" i="1"/>
  <c r="W853" i="1"/>
  <c r="W861" i="1"/>
  <c r="W986" i="1"/>
  <c r="W994" i="1"/>
  <c r="W831" i="1"/>
  <c r="W840" i="1"/>
  <c r="W860" i="1"/>
  <c r="J64" i="10"/>
  <c r="J13" i="10" s="1"/>
  <c r="J12" i="10"/>
  <c r="K12" i="10"/>
  <c r="K64" i="10"/>
  <c r="K13" i="10" s="1"/>
  <c r="U12" i="10"/>
  <c r="U64" i="10"/>
  <c r="U13" i="10" s="1"/>
  <c r="W301" i="1"/>
  <c r="W113" i="1"/>
  <c r="W121" i="1"/>
  <c r="W249" i="1"/>
  <c r="W373" i="1"/>
  <c r="W385" i="1"/>
  <c r="W93" i="1"/>
  <c r="W135" i="1"/>
  <c r="W233" i="1"/>
  <c r="W239" i="1"/>
  <c r="W257" i="1"/>
  <c r="W393" i="1"/>
  <c r="W215" i="1"/>
  <c r="W89" i="1"/>
  <c r="W75" i="1"/>
  <c r="W77" i="1"/>
  <c r="W81" i="1"/>
  <c r="W109" i="1"/>
  <c r="W119" i="1"/>
  <c r="W185" i="1"/>
  <c r="W253" i="1"/>
  <c r="W717" i="1"/>
  <c r="W715" i="1"/>
  <c r="W713" i="1"/>
  <c r="W711" i="1"/>
  <c r="W705" i="1"/>
  <c r="W703" i="1"/>
  <c r="W701" i="1"/>
  <c r="W699" i="1"/>
  <c r="W697" i="1"/>
  <c r="W691" i="1"/>
  <c r="W685" i="1"/>
  <c r="W681" i="1"/>
  <c r="W679" i="1"/>
  <c r="W677" i="1"/>
  <c r="W675" i="1"/>
  <c r="W673" i="1"/>
  <c r="W659" i="1"/>
  <c r="W639" i="1"/>
  <c r="W635" i="1"/>
  <c r="W627" i="1"/>
  <c r="W531" i="1"/>
  <c r="W527" i="1"/>
  <c r="W519" i="1"/>
  <c r="W355" i="1"/>
  <c r="W343" i="1"/>
  <c r="W335" i="1"/>
  <c r="W323" i="1"/>
  <c r="W311" i="1"/>
  <c r="W295" i="1"/>
  <c r="W181" i="1"/>
  <c r="W173" i="1"/>
  <c r="W939" i="1"/>
  <c r="W613" i="1"/>
  <c r="W609" i="1"/>
  <c r="W607" i="1"/>
  <c r="W605" i="1"/>
  <c r="W603" i="1"/>
  <c r="W601" i="1"/>
  <c r="W511" i="1"/>
  <c r="W341" i="1"/>
  <c r="W337" i="1"/>
  <c r="W319" i="1"/>
  <c r="W317" i="1"/>
  <c r="W315" i="1"/>
  <c r="W313" i="1"/>
  <c r="W299" i="1"/>
  <c r="W297" i="1"/>
  <c r="W283" i="1"/>
  <c r="W175" i="1"/>
  <c r="W31" i="1"/>
  <c r="W992" i="1"/>
  <c r="W637" i="1"/>
  <c r="W611" i="1"/>
  <c r="W169" i="1"/>
  <c r="W147" i="1"/>
  <c r="W45" i="1"/>
  <c r="W725" i="1"/>
  <c r="W709" i="1"/>
  <c r="W689" i="1"/>
  <c r="W683" i="1"/>
  <c r="W213" i="1"/>
  <c r="W495" i="1"/>
  <c r="W97" i="1"/>
  <c r="W363" i="1"/>
  <c r="W87" i="1"/>
  <c r="W269" i="1"/>
  <c r="W287" i="1"/>
  <c r="W359" i="1"/>
  <c r="W395" i="1"/>
  <c r="W369" i="1"/>
  <c r="W289" i="1"/>
  <c r="W265" i="1"/>
  <c r="W769" i="1"/>
  <c r="W277" i="1"/>
  <c r="W775" i="1"/>
  <c r="W43" i="1"/>
  <c r="W914" i="1"/>
  <c r="W898" i="1"/>
  <c r="W950" i="1"/>
  <c r="W922" i="1"/>
  <c r="W69" i="1"/>
  <c r="W201" i="1"/>
  <c r="W207" i="1"/>
  <c r="W401" i="1"/>
  <c r="W209" i="1"/>
  <c r="W377" i="1"/>
  <c r="W489" i="1"/>
  <c r="Q64" i="10"/>
  <c r="Q13" i="10" s="1"/>
  <c r="W833" i="1"/>
  <c r="D64" i="10" l="1"/>
  <c r="D13" i="10" s="1"/>
  <c r="N12" i="10"/>
  <c r="AX28" i="1"/>
  <c r="CQ62" i="1"/>
  <c r="CQ69" i="1"/>
  <c r="CQ73" i="1"/>
  <c r="CQ63" i="1"/>
  <c r="CQ79" i="1"/>
  <c r="CQ94" i="1"/>
  <c r="CQ41" i="1"/>
  <c r="CQ45" i="1"/>
  <c r="CQ39" i="1"/>
  <c r="CQ56" i="1"/>
  <c r="CQ80" i="1"/>
  <c r="CQ44" i="1"/>
  <c r="CQ95" i="1"/>
  <c r="CQ38" i="1"/>
  <c r="CQ74" i="1"/>
  <c r="CQ42" i="1"/>
  <c r="CQ40" i="1"/>
  <c r="CQ43" i="1"/>
  <c r="CQ57" i="1"/>
  <c r="CQ13" i="1"/>
  <c r="CQ76" i="1"/>
  <c r="CQ75" i="1"/>
  <c r="CQ33" i="1"/>
  <c r="CQ36" i="1"/>
  <c r="CQ35" i="1"/>
  <c r="CQ34" i="1"/>
  <c r="CQ37" i="1"/>
  <c r="CQ12" i="1"/>
  <c r="CQ14" i="1"/>
  <c r="CQ87" i="1"/>
  <c r="CQ81" i="1"/>
  <c r="CQ82" i="1"/>
  <c r="CQ91" i="1"/>
  <c r="CQ83" i="1"/>
  <c r="CQ93" i="1"/>
  <c r="CQ90" i="1"/>
  <c r="CQ92" i="1"/>
  <c r="CQ88" i="1"/>
  <c r="CQ86" i="1"/>
  <c r="CQ15" i="1"/>
  <c r="CQ85" i="1"/>
  <c r="CQ89" i="1"/>
  <c r="CQ16" i="1"/>
  <c r="CQ84" i="1"/>
  <c r="CQ11" i="1"/>
  <c r="CQ603" i="1"/>
  <c r="CQ530" i="1"/>
  <c r="CQ558" i="1"/>
  <c r="CQ517" i="1"/>
  <c r="CQ668" i="1"/>
  <c r="CQ328" i="1"/>
  <c r="CQ629" i="1"/>
  <c r="CQ1003" i="1"/>
  <c r="CQ166" i="1"/>
  <c r="CQ22" i="1"/>
  <c r="CQ754" i="1"/>
  <c r="CQ788" i="1"/>
  <c r="CQ801" i="1"/>
  <c r="CQ836" i="1"/>
  <c r="CQ661" i="1"/>
  <c r="CQ935" i="1"/>
  <c r="CQ945" i="1"/>
  <c r="CQ970" i="1"/>
  <c r="CQ315" i="1"/>
  <c r="CQ964" i="1"/>
  <c r="CQ959" i="1"/>
  <c r="CQ592" i="1"/>
  <c r="CQ25" i="1"/>
  <c r="CQ372" i="1"/>
  <c r="CQ208" i="1"/>
  <c r="CQ317" i="1"/>
  <c r="CQ181" i="1"/>
  <c r="CQ465" i="1"/>
  <c r="CQ752" i="1"/>
  <c r="CQ826" i="1"/>
  <c r="CQ226" i="1"/>
  <c r="CQ338" i="1"/>
  <c r="CQ720" i="1"/>
  <c r="CQ581" i="1"/>
  <c r="CQ259" i="1"/>
  <c r="CQ413" i="1"/>
  <c r="CQ762" i="1"/>
  <c r="CQ666" i="1"/>
  <c r="CQ932" i="1"/>
  <c r="CQ120" i="1"/>
  <c r="CQ926" i="1"/>
  <c r="CQ901" i="1"/>
  <c r="CQ297" i="1"/>
  <c r="CQ577" i="1"/>
  <c r="CQ861" i="1"/>
  <c r="CQ282" i="1"/>
  <c r="CQ967" i="1"/>
  <c r="CQ746" i="1"/>
  <c r="CQ710" i="1"/>
  <c r="CQ390" i="1"/>
  <c r="CQ617" i="1"/>
  <c r="CQ584" i="1"/>
  <c r="CQ431" i="1"/>
  <c r="CQ78" i="1"/>
  <c r="CQ158" i="1"/>
  <c r="CQ222" i="1"/>
  <c r="CQ286" i="1"/>
  <c r="CQ350" i="1"/>
  <c r="CQ51" i="1"/>
  <c r="CQ132" i="1"/>
  <c r="CQ217" i="1"/>
  <c r="CQ303" i="1"/>
  <c r="CQ387" i="1"/>
  <c r="CQ451" i="1"/>
  <c r="CQ515" i="1"/>
  <c r="CQ579" i="1"/>
  <c r="CQ643" i="1"/>
  <c r="CQ707" i="1"/>
  <c r="CQ771" i="1"/>
  <c r="CQ30" i="1"/>
  <c r="CQ156" i="1"/>
  <c r="CQ241" i="1"/>
  <c r="CQ197" i="1"/>
  <c r="CQ337" i="1"/>
  <c r="CQ106" i="1"/>
  <c r="CQ194" i="1"/>
  <c r="CQ278" i="1"/>
  <c r="CQ362" i="1"/>
  <c r="CQ121" i="1"/>
  <c r="CQ233" i="1"/>
  <c r="CQ351" i="1"/>
  <c r="CQ443" i="1"/>
  <c r="CQ527" i="1"/>
  <c r="CQ615" i="1"/>
  <c r="CQ699" i="1"/>
  <c r="CQ783" i="1"/>
  <c r="CQ119" i="1"/>
  <c r="CQ231" i="1"/>
  <c r="CQ229" i="1"/>
  <c r="CQ397" i="1"/>
  <c r="CQ482" i="1"/>
  <c r="CQ568" i="1"/>
  <c r="CQ653" i="1"/>
  <c r="CQ738" i="1"/>
  <c r="CQ824" i="1"/>
  <c r="CQ889" i="1"/>
  <c r="CQ953" i="1"/>
  <c r="CQ1017" i="1"/>
  <c r="CQ243" i="1"/>
  <c r="CQ368" i="1"/>
  <c r="CQ457" i="1"/>
  <c r="CQ542" i="1"/>
  <c r="CQ628" i="1"/>
  <c r="CQ713" i="1"/>
  <c r="CQ798" i="1"/>
  <c r="CQ870" i="1"/>
  <c r="CQ934" i="1"/>
  <c r="CQ998" i="1"/>
  <c r="CQ65" i="1"/>
  <c r="CQ256" i="1"/>
  <c r="CQ376" i="1"/>
  <c r="CQ485" i="1"/>
  <c r="CQ433" i="1"/>
  <c r="CQ652" i="1"/>
  <c r="CQ822" i="1"/>
  <c r="CQ952" i="1"/>
  <c r="CQ371" i="1"/>
  <c r="CQ178" i="1"/>
  <c r="CQ290" i="1"/>
  <c r="CQ59" i="1"/>
  <c r="CQ212" i="1"/>
  <c r="CQ361" i="1"/>
  <c r="CQ479" i="1"/>
  <c r="CQ599" i="1"/>
  <c r="CQ711" i="1"/>
  <c r="CQ823" i="1"/>
  <c r="CQ209" i="1"/>
  <c r="CQ187" i="1"/>
  <c r="CQ408" i="1"/>
  <c r="CQ520" i="1"/>
  <c r="CQ637" i="1"/>
  <c r="CQ749" i="1"/>
  <c r="CQ853" i="1"/>
  <c r="CQ941" i="1"/>
  <c r="CQ23" i="1"/>
  <c r="CQ304" i="1"/>
  <c r="CQ441" i="1"/>
  <c r="CQ553" i="1"/>
  <c r="CQ665" i="1"/>
  <c r="CQ782" i="1"/>
  <c r="CQ878" i="1"/>
  <c r="CQ962" i="1"/>
  <c r="CQ512" i="1"/>
  <c r="CQ277" i="1"/>
  <c r="CQ421" i="1"/>
  <c r="CQ364" i="1"/>
  <c r="CQ673" i="1"/>
  <c r="CQ880" i="1"/>
  <c r="CQ285" i="1"/>
  <c r="CQ444" i="1"/>
  <c r="CQ657" i="1"/>
  <c r="CQ828" i="1"/>
  <c r="CQ956" i="1"/>
  <c r="CQ300" i="1"/>
  <c r="CQ640" i="1"/>
  <c r="CQ943" i="1"/>
  <c r="CQ730" i="1"/>
  <c r="CQ608" i="1"/>
  <c r="CQ919" i="1"/>
  <c r="CQ698" i="1"/>
  <c r="CQ987" i="1"/>
  <c r="CQ102" i="1"/>
  <c r="CQ218" i="1"/>
  <c r="CQ330" i="1"/>
  <c r="CQ26" i="1"/>
  <c r="CQ228" i="1"/>
  <c r="CQ383" i="1"/>
  <c r="CQ495" i="1"/>
  <c r="CQ607" i="1"/>
  <c r="CQ727" i="1"/>
  <c r="CQ52" i="1"/>
  <c r="CQ225" i="1"/>
  <c r="CQ219" i="1"/>
  <c r="CQ424" i="1"/>
  <c r="CQ536" i="1"/>
  <c r="CQ648" i="1"/>
  <c r="CQ765" i="1"/>
  <c r="CQ865" i="1"/>
  <c r="CQ114" i="1"/>
  <c r="CQ1015" i="1"/>
  <c r="CQ831" i="1"/>
  <c r="CQ363" i="1"/>
  <c r="CQ715" i="1"/>
  <c r="CQ549" i="1"/>
  <c r="CQ895" i="1"/>
  <c r="CQ796" i="1"/>
  <c r="CQ684" i="1"/>
  <c r="CQ729" i="1"/>
  <c r="CQ701" i="1"/>
  <c r="CQ753" i="1"/>
  <c r="CQ469" i="1"/>
  <c r="CQ642" i="1"/>
  <c r="CQ773" i="1"/>
  <c r="CQ714" i="1"/>
  <c r="CQ428" i="1"/>
  <c r="CQ540" i="1"/>
  <c r="CQ284" i="1"/>
  <c r="CQ388" i="1"/>
  <c r="CQ331" i="1"/>
  <c r="CQ143" i="1"/>
  <c r="CQ110" i="1"/>
  <c r="CQ174" i="1"/>
  <c r="CQ238" i="1"/>
  <c r="CQ302" i="1"/>
  <c r="CQ366" i="1"/>
  <c r="CQ71" i="1"/>
  <c r="CQ153" i="1"/>
  <c r="CQ239" i="1"/>
  <c r="CQ324" i="1"/>
  <c r="CQ403" i="1"/>
  <c r="CQ467" i="1"/>
  <c r="CQ531" i="1"/>
  <c r="CQ595" i="1"/>
  <c r="CQ659" i="1"/>
  <c r="CQ723" i="1"/>
  <c r="CQ787" i="1"/>
  <c r="CQ72" i="1"/>
  <c r="CQ177" i="1"/>
  <c r="CQ263" i="1"/>
  <c r="CQ240" i="1"/>
  <c r="CQ365" i="1"/>
  <c r="CQ130" i="1"/>
  <c r="CQ214" i="1"/>
  <c r="CQ298" i="1"/>
  <c r="CQ17" i="1"/>
  <c r="CQ148" i="1"/>
  <c r="CQ265" i="1"/>
  <c r="CQ377" i="1"/>
  <c r="CQ463" i="1"/>
  <c r="CQ551" i="1"/>
  <c r="CQ635" i="1"/>
  <c r="CQ719" i="1"/>
  <c r="CQ807" i="1"/>
  <c r="CQ145" i="1"/>
  <c r="CQ257" i="1"/>
  <c r="CQ288" i="1"/>
  <c r="CQ418" i="1"/>
  <c r="CQ504" i="1"/>
  <c r="CQ589" i="1"/>
  <c r="CQ674" i="1"/>
  <c r="CQ760" i="1"/>
  <c r="CQ841" i="1"/>
  <c r="CQ905" i="1"/>
  <c r="CQ969" i="1"/>
  <c r="CQ115" i="1"/>
  <c r="CQ283" i="1"/>
  <c r="CQ393" i="1"/>
  <c r="CQ478" i="1"/>
  <c r="CQ564" i="1"/>
  <c r="CQ649" i="1"/>
  <c r="CQ734" i="1"/>
  <c r="CQ820" i="1"/>
  <c r="CQ886" i="1"/>
  <c r="CQ950" i="1"/>
  <c r="CQ1014" i="1"/>
  <c r="CQ128" i="1"/>
  <c r="CQ291" i="1"/>
  <c r="CQ400" i="1"/>
  <c r="CQ528" i="1"/>
  <c r="CQ518" i="1"/>
  <c r="CQ694" i="1"/>
  <c r="CQ856" i="1"/>
  <c r="CQ984" i="1"/>
  <c r="CQ70" i="1"/>
  <c r="CQ202" i="1"/>
  <c r="CQ314" i="1"/>
  <c r="CQ100" i="1"/>
  <c r="CQ249" i="1"/>
  <c r="CQ395" i="1"/>
  <c r="CQ511" i="1"/>
  <c r="CQ623" i="1"/>
  <c r="CQ735" i="1"/>
  <c r="CQ97" i="1"/>
  <c r="CQ247" i="1"/>
  <c r="CQ261" i="1"/>
  <c r="CQ434" i="1"/>
  <c r="CQ552" i="1"/>
  <c r="CQ664" i="1"/>
  <c r="CQ776" i="1"/>
  <c r="CQ877" i="1"/>
  <c r="CQ961" i="1"/>
  <c r="CQ147" i="1"/>
  <c r="CQ347" i="1"/>
  <c r="CQ468" i="1"/>
  <c r="CQ580" i="1"/>
  <c r="CQ697" i="1"/>
  <c r="CQ809" i="1"/>
  <c r="CQ898" i="1"/>
  <c r="CQ986" i="1"/>
  <c r="CQ107" i="1"/>
  <c r="CQ312" i="1"/>
  <c r="CQ453" i="1"/>
  <c r="CQ476" i="1"/>
  <c r="CQ726" i="1"/>
  <c r="CQ928" i="1"/>
  <c r="CQ417" i="1"/>
  <c r="CQ529" i="1"/>
  <c r="CQ700" i="1"/>
  <c r="CQ860" i="1"/>
  <c r="CQ988" i="1"/>
  <c r="CQ406" i="1"/>
  <c r="CQ725" i="1"/>
  <c r="CQ1007" i="1"/>
  <c r="CQ835" i="1"/>
  <c r="CQ693" i="1"/>
  <c r="CQ983" i="1"/>
  <c r="CQ784" i="1"/>
  <c r="CQ899" i="1"/>
  <c r="CQ134" i="1"/>
  <c r="CQ246" i="1"/>
  <c r="CQ358" i="1"/>
  <c r="CQ116" i="1"/>
  <c r="CQ271" i="1"/>
  <c r="CQ411" i="1"/>
  <c r="CQ523" i="1"/>
  <c r="CQ639" i="1"/>
  <c r="CQ751" i="1"/>
  <c r="CQ108" i="1"/>
  <c r="CQ268" i="1"/>
  <c r="CQ295" i="1"/>
  <c r="CQ450" i="1"/>
  <c r="CQ562" i="1"/>
  <c r="CQ680" i="1"/>
  <c r="CQ792" i="1"/>
  <c r="CQ885" i="1"/>
  <c r="CQ543" i="1"/>
  <c r="CQ963" i="1"/>
  <c r="CQ800" i="1"/>
  <c r="CQ513" i="1"/>
  <c r="CQ676" i="1"/>
  <c r="CQ223" i="1"/>
  <c r="CQ871" i="1"/>
  <c r="CQ576" i="1"/>
  <c r="CQ625" i="1"/>
  <c r="CQ432" i="1"/>
  <c r="CQ505" i="1"/>
  <c r="CQ472" i="1"/>
  <c r="CQ582" i="1"/>
  <c r="CQ882" i="1"/>
  <c r="CQ215" i="1"/>
  <c r="CQ875" i="1"/>
  <c r="CQ851" i="1"/>
  <c r="CQ996" i="1"/>
  <c r="CQ61" i="1"/>
  <c r="CQ1010" i="1"/>
  <c r="CQ989" i="1"/>
  <c r="CQ140" i="1"/>
  <c r="CQ32" i="1"/>
  <c r="CQ126" i="1"/>
  <c r="CQ190" i="1"/>
  <c r="CQ254" i="1"/>
  <c r="CQ318" i="1"/>
  <c r="CQ382" i="1"/>
  <c r="CQ48" i="1"/>
  <c r="CQ175" i="1"/>
  <c r="CQ260" i="1"/>
  <c r="CQ345" i="1"/>
  <c r="CQ419" i="1"/>
  <c r="CQ483" i="1"/>
  <c r="CQ547" i="1"/>
  <c r="CQ611" i="1"/>
  <c r="CQ675" i="1"/>
  <c r="CQ739" i="1"/>
  <c r="CQ803" i="1"/>
  <c r="CQ113" i="1"/>
  <c r="CQ199" i="1"/>
  <c r="CQ112" i="1"/>
  <c r="CQ280" i="1"/>
  <c r="CQ392" i="1"/>
  <c r="CQ150" i="1"/>
  <c r="CQ234" i="1"/>
  <c r="CQ322" i="1"/>
  <c r="CQ67" i="1"/>
  <c r="CQ180" i="1"/>
  <c r="CQ292" i="1"/>
  <c r="CQ399" i="1"/>
  <c r="CQ487" i="1"/>
  <c r="CQ571" i="1"/>
  <c r="CQ655" i="1"/>
  <c r="CQ743" i="1"/>
  <c r="CQ827" i="1"/>
  <c r="CQ172" i="1"/>
  <c r="CQ123" i="1"/>
  <c r="CQ323" i="1"/>
  <c r="CQ440" i="1"/>
  <c r="CQ525" i="1"/>
  <c r="CQ610" i="1"/>
  <c r="CQ696" i="1"/>
  <c r="CQ781" i="1"/>
  <c r="CQ857" i="1"/>
  <c r="CQ921" i="1"/>
  <c r="CQ985" i="1"/>
  <c r="CQ157" i="1"/>
  <c r="CQ311" i="1"/>
  <c r="CQ414" i="1"/>
  <c r="CQ500" i="1"/>
  <c r="CQ585" i="1"/>
  <c r="CQ670" i="1"/>
  <c r="CQ756" i="1"/>
  <c r="CQ838" i="1"/>
  <c r="CQ902" i="1"/>
  <c r="CQ966" i="1"/>
  <c r="CQ458" i="1"/>
  <c r="CQ171" i="1"/>
  <c r="CQ320" i="1"/>
  <c r="CQ426" i="1"/>
  <c r="CQ195" i="1"/>
  <c r="CQ566" i="1"/>
  <c r="CQ737" i="1"/>
  <c r="CQ888" i="1"/>
  <c r="CQ1016" i="1"/>
  <c r="CQ118" i="1"/>
  <c r="CQ230" i="1"/>
  <c r="CQ346" i="1"/>
  <c r="CQ137" i="1"/>
  <c r="CQ287" i="1"/>
  <c r="CQ427" i="1"/>
  <c r="CQ539" i="1"/>
  <c r="CQ651" i="1"/>
  <c r="CQ767" i="1"/>
  <c r="CQ129" i="1"/>
  <c r="CQ19" i="1"/>
  <c r="CQ316" i="1"/>
  <c r="CQ466" i="1"/>
  <c r="CQ578" i="1"/>
  <c r="CQ690" i="1"/>
  <c r="CQ808" i="1"/>
  <c r="CQ897" i="1"/>
  <c r="CQ981" i="1"/>
  <c r="CQ211" i="1"/>
  <c r="CQ381" i="1"/>
  <c r="CQ494" i="1"/>
  <c r="CQ612" i="1"/>
  <c r="CQ724" i="1"/>
  <c r="CQ834" i="1"/>
  <c r="CQ922" i="1"/>
  <c r="CQ1006" i="1"/>
  <c r="CQ160" i="1"/>
  <c r="CQ355" i="1"/>
  <c r="CQ506" i="1"/>
  <c r="CQ556" i="1"/>
  <c r="CQ790" i="1"/>
  <c r="CQ968" i="1"/>
  <c r="CQ216" i="1"/>
  <c r="CQ572" i="1"/>
  <c r="CQ742" i="1"/>
  <c r="CQ892" i="1"/>
  <c r="CQ1020" i="1"/>
  <c r="CQ492" i="1"/>
  <c r="CQ810" i="1"/>
  <c r="CQ560" i="1"/>
  <c r="CQ915" i="1"/>
  <c r="CQ778" i="1"/>
  <c r="CQ524" i="1"/>
  <c r="CQ859" i="1"/>
  <c r="CQ24" i="1"/>
  <c r="CQ162" i="1"/>
  <c r="CQ274" i="1"/>
  <c r="CQ21" i="1"/>
  <c r="CQ159" i="1"/>
  <c r="CQ308" i="1"/>
  <c r="CQ439" i="1"/>
  <c r="CQ555" i="1"/>
  <c r="CQ667" i="1"/>
  <c r="CQ779" i="1"/>
  <c r="CQ151" i="1"/>
  <c r="CQ53" i="1"/>
  <c r="CQ344" i="1"/>
  <c r="CQ477" i="1"/>
  <c r="CQ594" i="1"/>
  <c r="CQ706" i="1"/>
  <c r="CQ818" i="1"/>
  <c r="CQ909" i="1"/>
  <c r="CQ993" i="1"/>
  <c r="CQ232" i="1"/>
  <c r="CQ398" i="1"/>
  <c r="CQ510" i="1"/>
  <c r="CQ622" i="1"/>
  <c r="CQ740" i="1"/>
  <c r="CQ846" i="1"/>
  <c r="CQ930" i="1"/>
  <c r="CQ1018" i="1"/>
  <c r="CQ192" i="1"/>
  <c r="CQ369" i="1"/>
  <c r="CQ31" i="1"/>
  <c r="CQ588" i="1"/>
  <c r="CQ812" i="1"/>
  <c r="CQ992" i="1"/>
  <c r="CQ293" i="1"/>
  <c r="CQ593" i="1"/>
  <c r="CQ764" i="1"/>
  <c r="CQ908" i="1"/>
  <c r="CQ49" i="1"/>
  <c r="CQ460" i="1"/>
  <c r="CQ847" i="1"/>
  <c r="CQ900" i="1"/>
  <c r="CQ184" i="1"/>
  <c r="CQ775" i="1"/>
  <c r="CQ656" i="1"/>
  <c r="CQ842" i="1"/>
  <c r="CQ142" i="1"/>
  <c r="CQ29" i="1"/>
  <c r="CQ367" i="1"/>
  <c r="CQ627" i="1"/>
  <c r="CQ135" i="1"/>
  <c r="CQ66" i="1"/>
  <c r="CQ68" i="1"/>
  <c r="CQ507" i="1"/>
  <c r="CQ64" i="1"/>
  <c r="CQ461" i="1"/>
  <c r="CQ802" i="1"/>
  <c r="CQ200" i="1"/>
  <c r="CQ606" i="1"/>
  <c r="CQ918" i="1"/>
  <c r="CQ348" i="1"/>
  <c r="CQ780" i="1"/>
  <c r="CQ262" i="1"/>
  <c r="CQ455" i="1"/>
  <c r="CQ167" i="1"/>
  <c r="CQ605" i="1"/>
  <c r="CQ1005" i="1"/>
  <c r="CQ638" i="1"/>
  <c r="CQ405" i="1"/>
  <c r="CQ620" i="1"/>
  <c r="CQ614" i="1"/>
  <c r="CQ554" i="1"/>
  <c r="CQ855" i="1"/>
  <c r="CQ186" i="1"/>
  <c r="CQ340" i="1"/>
  <c r="CQ811" i="1"/>
  <c r="CQ509" i="1"/>
  <c r="CQ929" i="1"/>
  <c r="CQ125" i="1"/>
  <c r="CQ360" i="1"/>
  <c r="CQ537" i="1"/>
  <c r="CQ681" i="1"/>
  <c r="CQ825" i="1"/>
  <c r="CQ954" i="1"/>
  <c r="CQ27" i="1"/>
  <c r="CQ333" i="1"/>
  <c r="CQ279" i="1"/>
  <c r="CQ705" i="1"/>
  <c r="CQ944" i="1"/>
  <c r="CQ401" i="1"/>
  <c r="CQ678" i="1"/>
  <c r="CQ876" i="1"/>
  <c r="CQ227" i="1"/>
  <c r="CQ682" i="1"/>
  <c r="CQ481" i="1"/>
  <c r="CQ867" i="1"/>
  <c r="CQ736" i="1"/>
  <c r="CQ971" i="1"/>
  <c r="CQ570" i="1"/>
  <c r="CQ586" i="1"/>
  <c r="CQ927" i="1"/>
  <c r="CQ269" i="1"/>
  <c r="CQ817" i="1"/>
  <c r="CQ422" i="1"/>
  <c r="CQ872" i="1"/>
  <c r="CQ307" i="1"/>
  <c r="CQ267" i="1"/>
  <c r="CQ958" i="1"/>
  <c r="CQ772" i="1"/>
  <c r="CQ548" i="1"/>
  <c r="CQ296" i="1"/>
  <c r="CQ933" i="1"/>
  <c r="CQ744" i="1"/>
  <c r="CQ514" i="1"/>
  <c r="CQ165" i="1"/>
  <c r="CQ815" i="1"/>
  <c r="CQ587" i="1"/>
  <c r="CQ356" i="1"/>
  <c r="CQ55" i="1"/>
  <c r="CQ210" i="1"/>
  <c r="CQ936" i="1"/>
  <c r="CQ497" i="1"/>
  <c r="CQ327" i="1"/>
  <c r="CQ946" i="1"/>
  <c r="CQ761" i="1"/>
  <c r="CQ532" i="1"/>
  <c r="CQ275" i="1"/>
  <c r="CQ925" i="1"/>
  <c r="CQ728" i="1"/>
  <c r="CQ498" i="1"/>
  <c r="CQ133" i="1"/>
  <c r="CQ799" i="1"/>
  <c r="CQ575" i="1"/>
  <c r="CQ335" i="1"/>
  <c r="CQ370" i="1"/>
  <c r="CQ138" i="1"/>
  <c r="CQ1019" i="1"/>
  <c r="CQ634" i="1"/>
  <c r="CQ672" i="1"/>
  <c r="CQ991" i="1"/>
  <c r="CQ385" i="1"/>
  <c r="CQ852" i="1"/>
  <c r="CQ508" i="1"/>
  <c r="CQ912" i="1"/>
  <c r="CQ454" i="1"/>
  <c r="CQ305" i="1"/>
  <c r="CQ978" i="1"/>
  <c r="CQ804" i="1"/>
  <c r="CQ574" i="1"/>
  <c r="CQ332" i="1"/>
  <c r="CQ957" i="1"/>
  <c r="CQ770" i="1"/>
  <c r="CQ541" i="1"/>
  <c r="CQ251" i="1"/>
  <c r="CQ60" i="1"/>
  <c r="CQ619" i="1"/>
  <c r="CQ391" i="1"/>
  <c r="CQ354" i="1"/>
  <c r="CQ122" i="1"/>
  <c r="CQ221" i="1"/>
  <c r="CQ563" i="1"/>
  <c r="CQ342" i="1"/>
  <c r="CQ717" i="1"/>
  <c r="CQ854" i="1"/>
  <c r="CQ329" i="1"/>
  <c r="CQ917" i="1"/>
  <c r="CQ349" i="1"/>
  <c r="CQ191" i="1"/>
  <c r="CQ1013" i="1"/>
  <c r="CQ484" i="1"/>
  <c r="CQ480" i="1"/>
  <c r="CQ641" i="1"/>
  <c r="CQ844" i="1"/>
  <c r="CQ794" i="1"/>
  <c r="CQ757" i="1"/>
  <c r="CQ561" i="1"/>
  <c r="CQ341" i="1"/>
  <c r="CQ375" i="1"/>
  <c r="CQ301" i="1"/>
  <c r="CQ266" i="1"/>
  <c r="CQ990" i="1"/>
  <c r="CQ353" i="1"/>
  <c r="CQ557" i="1"/>
  <c r="CQ631" i="1"/>
  <c r="CQ995" i="1"/>
  <c r="CQ624" i="1"/>
  <c r="CQ1000" i="1"/>
  <c r="CQ1022" i="1"/>
  <c r="CQ404" i="1"/>
  <c r="CQ352" i="1"/>
  <c r="CQ164" i="1"/>
  <c r="CQ18" i="1"/>
  <c r="CQ104" i="1"/>
  <c r="CQ379" i="1"/>
  <c r="CQ976" i="1"/>
  <c r="CQ1023" i="1"/>
  <c r="CQ813" i="1"/>
  <c r="CQ206" i="1"/>
  <c r="CQ111" i="1"/>
  <c r="CQ435" i="1"/>
  <c r="CQ691" i="1"/>
  <c r="CQ220" i="1"/>
  <c r="CQ170" i="1"/>
  <c r="CQ207" i="1"/>
  <c r="CQ591" i="1"/>
  <c r="CQ204" i="1"/>
  <c r="CQ546" i="1"/>
  <c r="CQ873" i="1"/>
  <c r="CQ339" i="1"/>
  <c r="CQ692" i="1"/>
  <c r="CQ982" i="1"/>
  <c r="CQ448" i="1"/>
  <c r="CQ920" i="1"/>
  <c r="CQ374" i="1"/>
  <c r="CQ567" i="1"/>
  <c r="CQ101" i="1"/>
  <c r="CQ722" i="1"/>
  <c r="CQ264" i="1"/>
  <c r="CQ750" i="1"/>
  <c r="CQ224" i="1"/>
  <c r="CQ840" i="1"/>
  <c r="CQ785" i="1"/>
  <c r="CQ879" i="1"/>
  <c r="CQ613" i="1"/>
  <c r="CQ306" i="1"/>
  <c r="CQ471" i="1"/>
  <c r="CQ188" i="1"/>
  <c r="CQ621" i="1"/>
  <c r="CQ949" i="1"/>
  <c r="CQ179" i="1"/>
  <c r="CQ425" i="1"/>
  <c r="CQ569" i="1"/>
  <c r="CQ708" i="1"/>
  <c r="CQ866" i="1"/>
  <c r="CQ974" i="1"/>
  <c r="CQ139" i="1"/>
  <c r="CQ410" i="1"/>
  <c r="CQ412" i="1"/>
  <c r="CQ758" i="1"/>
  <c r="CQ163" i="1"/>
  <c r="CQ486" i="1"/>
  <c r="CQ721" i="1"/>
  <c r="CQ940" i="1"/>
  <c r="CQ357" i="1"/>
  <c r="CQ768" i="1"/>
  <c r="CQ602" i="1"/>
  <c r="CQ979" i="1"/>
  <c r="CQ821" i="1"/>
  <c r="CQ891" i="1"/>
  <c r="CQ999" i="1"/>
  <c r="CQ883" i="1"/>
  <c r="CQ789" i="1"/>
  <c r="CQ1012" i="1"/>
  <c r="CQ732" i="1"/>
  <c r="CQ173" i="1"/>
  <c r="CQ769" i="1"/>
  <c r="CQ496" i="1"/>
  <c r="CQ149" i="1"/>
  <c r="CQ914" i="1"/>
  <c r="CQ718" i="1"/>
  <c r="CQ489" i="1"/>
  <c r="CQ189" i="1"/>
  <c r="CQ893" i="1"/>
  <c r="CQ685" i="1"/>
  <c r="CQ456" i="1"/>
  <c r="CQ273" i="1"/>
  <c r="CQ759" i="1"/>
  <c r="CQ535" i="1"/>
  <c r="CQ276" i="1"/>
  <c r="CQ378" i="1"/>
  <c r="CQ154" i="1"/>
  <c r="CQ848" i="1"/>
  <c r="CQ237" i="1"/>
  <c r="CQ235" i="1"/>
  <c r="CQ906" i="1"/>
  <c r="CQ702" i="1"/>
  <c r="CQ473" i="1"/>
  <c r="CQ168" i="1"/>
  <c r="CQ881" i="1"/>
  <c r="CQ669" i="1"/>
  <c r="CQ445" i="1"/>
  <c r="CQ252" i="1"/>
  <c r="CQ747" i="1"/>
  <c r="CQ519" i="1"/>
  <c r="CQ255" i="1"/>
  <c r="CQ310" i="1"/>
  <c r="CQ58" i="1"/>
  <c r="CQ939" i="1"/>
  <c r="CQ438" i="1"/>
  <c r="CQ1011" i="1"/>
  <c r="CQ863" i="1"/>
  <c r="CQ99" i="1"/>
  <c r="CQ774" i="1"/>
  <c r="CQ321" i="1"/>
  <c r="CQ832" i="1"/>
  <c r="CQ109" i="1"/>
  <c r="CQ203" i="1"/>
  <c r="CQ938" i="1"/>
  <c r="CQ745" i="1"/>
  <c r="CQ516" i="1"/>
  <c r="CQ253" i="1"/>
  <c r="CQ913" i="1"/>
  <c r="CQ712" i="1"/>
  <c r="CQ488" i="1"/>
  <c r="CQ77" i="1"/>
  <c r="CQ791" i="1"/>
  <c r="CQ559" i="1"/>
  <c r="CQ313" i="1"/>
  <c r="CQ294" i="1"/>
  <c r="CQ46" i="1"/>
  <c r="CQ544" i="1"/>
  <c r="CQ281" i="1"/>
  <c r="CQ423" i="1"/>
  <c r="CQ1001" i="1"/>
  <c r="CQ609" i="1"/>
  <c r="CQ795" i="1"/>
  <c r="CQ942" i="1"/>
  <c r="CQ141" i="1"/>
  <c r="CQ695" i="1"/>
  <c r="CQ325" i="1"/>
  <c r="CQ793" i="1"/>
  <c r="CQ299" i="1"/>
  <c r="CQ131" i="1"/>
  <c r="CQ1004" i="1"/>
  <c r="CQ650" i="1"/>
  <c r="CQ538" i="1"/>
  <c r="CQ960" i="1"/>
  <c r="CQ830" i="1"/>
  <c r="CQ977" i="1"/>
  <c r="CQ124" i="1"/>
  <c r="CQ127" i="1"/>
  <c r="CQ630" i="1"/>
  <c r="CQ590" i="1"/>
  <c r="CQ786" i="1"/>
  <c r="CQ103" i="1"/>
  <c r="CQ105" i="1"/>
  <c r="CQ839" i="1"/>
  <c r="CQ604" i="1"/>
  <c r="CQ850" i="1"/>
  <c r="CQ829" i="1"/>
  <c r="CQ161" i="1"/>
  <c r="CQ182" i="1"/>
  <c r="CQ907" i="1"/>
  <c r="CQ955" i="1"/>
  <c r="CQ522" i="1"/>
  <c r="CQ446" i="1"/>
  <c r="CQ868" i="1"/>
  <c r="CQ663" i="1"/>
  <c r="CQ270" i="1"/>
  <c r="CQ196" i="1"/>
  <c r="CQ499" i="1"/>
  <c r="CQ755" i="1"/>
  <c r="CQ155" i="1"/>
  <c r="CQ258" i="1"/>
  <c r="CQ319" i="1"/>
  <c r="CQ679" i="1"/>
  <c r="CQ176" i="1"/>
  <c r="CQ632" i="1"/>
  <c r="CQ937" i="1"/>
  <c r="CQ436" i="1"/>
  <c r="CQ777" i="1"/>
  <c r="CQ501" i="1"/>
  <c r="CQ336" i="1"/>
  <c r="CQ248" i="1"/>
  <c r="CQ169" i="1"/>
  <c r="CQ683" i="1"/>
  <c r="CQ373" i="1"/>
  <c r="CQ833" i="1"/>
  <c r="CQ409" i="1"/>
  <c r="CQ858" i="1"/>
  <c r="CQ389" i="1"/>
  <c r="CQ1008" i="1"/>
  <c r="CQ924" i="1"/>
  <c r="CQ645" i="1"/>
  <c r="CQ923" i="1"/>
  <c r="CQ47" i="1"/>
  <c r="CQ583" i="1"/>
  <c r="CQ144" i="1"/>
  <c r="CQ733" i="1"/>
  <c r="CQ973" i="1"/>
  <c r="CQ289" i="1"/>
  <c r="CQ452" i="1"/>
  <c r="CQ596" i="1"/>
  <c r="CQ766" i="1"/>
  <c r="CQ890" i="1"/>
  <c r="CQ994" i="1"/>
  <c r="CQ245" i="1"/>
  <c r="CQ437" i="1"/>
  <c r="CQ534" i="1"/>
  <c r="CQ864" i="1"/>
  <c r="CQ343" i="1"/>
  <c r="CQ550" i="1"/>
  <c r="CQ806" i="1"/>
  <c r="CQ972" i="1"/>
  <c r="CQ449" i="1"/>
  <c r="CQ911" i="1"/>
  <c r="CQ688" i="1"/>
  <c r="CQ565" i="1"/>
  <c r="CQ887" i="1"/>
  <c r="CQ805" i="1"/>
  <c r="CQ903" i="1"/>
  <c r="CQ709" i="1"/>
  <c r="CQ618" i="1"/>
  <c r="CQ948" i="1"/>
  <c r="CQ646" i="1"/>
  <c r="CQ205" i="1"/>
  <c r="CQ662" i="1"/>
  <c r="CQ416" i="1"/>
  <c r="CQ490" i="1"/>
  <c r="CQ874" i="1"/>
  <c r="CQ660" i="1"/>
  <c r="CQ430" i="1"/>
  <c r="CQ1021" i="1"/>
  <c r="CQ849" i="1"/>
  <c r="CQ626" i="1"/>
  <c r="CQ402" i="1"/>
  <c r="CQ193" i="1"/>
  <c r="CQ703" i="1"/>
  <c r="CQ475" i="1"/>
  <c r="CQ201" i="1"/>
  <c r="CQ326" i="1"/>
  <c r="CQ98" i="1"/>
  <c r="CQ748" i="1"/>
  <c r="CQ464" i="1"/>
  <c r="CQ117" i="1"/>
  <c r="CQ862" i="1"/>
  <c r="CQ644" i="1"/>
  <c r="CQ420" i="1"/>
  <c r="CQ1009" i="1"/>
  <c r="CQ837" i="1"/>
  <c r="CQ616" i="1"/>
  <c r="CQ380" i="1"/>
  <c r="CQ183" i="1"/>
  <c r="CQ687" i="1"/>
  <c r="CQ459" i="1"/>
  <c r="CQ185" i="1"/>
  <c r="CQ250" i="1"/>
  <c r="CQ20" i="1"/>
  <c r="CQ843" i="1"/>
  <c r="CQ951" i="1"/>
  <c r="CQ816" i="1"/>
  <c r="CQ704" i="1"/>
  <c r="CQ980" i="1"/>
  <c r="CQ689" i="1"/>
  <c r="CQ396" i="1"/>
  <c r="CQ716" i="1"/>
  <c r="CQ442" i="1"/>
  <c r="CQ96" i="1"/>
  <c r="CQ894" i="1"/>
  <c r="CQ686" i="1"/>
  <c r="CQ462" i="1"/>
  <c r="CQ136" i="1"/>
  <c r="CQ869" i="1"/>
  <c r="CQ658" i="1"/>
  <c r="CQ429" i="1"/>
  <c r="CQ236" i="1"/>
  <c r="CQ731" i="1"/>
  <c r="CQ503" i="1"/>
  <c r="CQ244" i="1"/>
  <c r="CQ242" i="1"/>
  <c r="CQ947" i="1"/>
  <c r="CQ491" i="1"/>
  <c r="CQ896" i="1"/>
  <c r="CQ54" i="1"/>
  <c r="CQ334" i="1"/>
  <c r="CQ819" i="1"/>
  <c r="CQ309" i="1"/>
  <c r="CQ763" i="1"/>
  <c r="CQ359" i="1"/>
  <c r="CQ521" i="1"/>
  <c r="CQ213" i="1"/>
  <c r="CQ146" i="1"/>
  <c r="CQ493" i="1"/>
  <c r="CQ526" i="1"/>
  <c r="CQ152" i="1"/>
  <c r="CQ502" i="1"/>
  <c r="CQ50" i="1"/>
  <c r="CQ386" i="1"/>
  <c r="CQ845" i="1"/>
  <c r="CQ654" i="1"/>
  <c r="CQ910" i="1"/>
  <c r="CQ474" i="1"/>
  <c r="CQ904" i="1"/>
  <c r="CQ636" i="1"/>
  <c r="CQ597" i="1"/>
  <c r="CQ975" i="1"/>
  <c r="CQ931" i="1"/>
  <c r="CQ677" i="1"/>
  <c r="CQ470" i="1"/>
  <c r="CQ884" i="1"/>
  <c r="CQ545" i="1"/>
  <c r="CQ1002" i="1"/>
  <c r="CQ601" i="1"/>
  <c r="CQ797" i="1"/>
  <c r="CQ573" i="1"/>
  <c r="CQ647" i="1"/>
  <c r="CQ415" i="1"/>
  <c r="CQ28" i="1"/>
  <c r="CQ394" i="1"/>
  <c r="CQ814" i="1"/>
  <c r="CQ965" i="1"/>
  <c r="CQ272" i="1"/>
  <c r="CQ407" i="1"/>
  <c r="CQ198" i="1"/>
  <c r="CQ741" i="1"/>
  <c r="CQ533" i="1"/>
  <c r="CQ916" i="1"/>
  <c r="CQ598" i="1"/>
  <c r="CQ384" i="1"/>
  <c r="CQ633" i="1"/>
  <c r="CQ997" i="1"/>
  <c r="CQ600" i="1"/>
  <c r="CQ671" i="1"/>
  <c r="CQ447" i="1"/>
  <c r="AC11" i="1"/>
  <c r="W309" i="1"/>
  <c r="W989" i="1"/>
  <c r="W977" i="1"/>
  <c r="W649" i="1"/>
  <c r="W329" i="1"/>
  <c r="W728" i="1"/>
  <c r="W803" i="1"/>
  <c r="W561" i="1"/>
  <c r="W592" i="1"/>
  <c r="W180" i="1"/>
  <c r="W634" i="1"/>
  <c r="W567" i="1"/>
  <c r="W1008" i="1"/>
  <c r="W897" i="1"/>
  <c r="W497" i="1"/>
  <c r="W680" i="1"/>
  <c r="W959" i="1"/>
  <c r="W832" i="1"/>
  <c r="W471" i="1"/>
  <c r="W541" i="1"/>
  <c r="W786" i="1"/>
  <c r="W514" i="1"/>
  <c r="W792" i="1"/>
  <c r="W895" i="1"/>
  <c r="W591" i="1"/>
  <c r="W766" i="1"/>
  <c r="W885" i="1"/>
  <c r="W451" i="1"/>
  <c r="W441" i="1"/>
  <c r="W710" i="1"/>
  <c r="W352" i="1"/>
  <c r="W670" i="1"/>
  <c r="W585" i="1"/>
  <c r="W221" i="1"/>
  <c r="W722" i="1"/>
  <c r="W187" i="1"/>
  <c r="W760" i="1"/>
  <c r="W979" i="1"/>
  <c r="W955" i="1"/>
  <c r="W394" i="1"/>
  <c r="W785" i="1"/>
  <c r="W771" i="1"/>
  <c r="W741" i="1"/>
  <c r="W589" i="1"/>
  <c r="W571" i="1"/>
  <c r="W559" i="1"/>
  <c r="W545" i="1"/>
  <c r="W537" i="1"/>
  <c r="W485" i="1"/>
  <c r="W473" i="1"/>
  <c r="W463" i="1"/>
  <c r="W445" i="1"/>
  <c r="W437" i="1"/>
  <c r="W421" i="1"/>
  <c r="W413" i="1"/>
  <c r="W194" i="1"/>
  <c r="W782" i="1"/>
  <c r="W892" i="1"/>
  <c r="W160" i="1"/>
  <c r="W424" i="1"/>
  <c r="W881" i="1"/>
  <c r="W869" i="1"/>
  <c r="W829" i="1"/>
  <c r="W821" i="1"/>
  <c r="W809" i="1"/>
  <c r="W801" i="1"/>
  <c r="W686" i="1"/>
  <c r="W662" i="1"/>
  <c r="W642" i="1"/>
  <c r="W616" i="1"/>
  <c r="W602" i="1"/>
  <c r="W562" i="1"/>
  <c r="W506" i="1"/>
  <c r="W460" i="1"/>
  <c r="W398" i="1"/>
  <c r="W356" i="1"/>
  <c r="W288" i="1"/>
  <c r="W204" i="1"/>
  <c r="W150" i="1"/>
  <c r="W134" i="1"/>
  <c r="W220" i="1"/>
  <c r="W490" i="1"/>
  <c r="W276" i="1"/>
  <c r="W700" i="1"/>
  <c r="W864" i="1"/>
  <c r="W1013" i="1"/>
  <c r="W913" i="1"/>
  <c r="W905" i="1"/>
  <c r="W896" i="1"/>
  <c r="W842" i="1"/>
  <c r="W816" i="1"/>
  <c r="W798" i="1"/>
  <c r="W772" i="1"/>
  <c r="W944" i="1"/>
  <c r="W916" i="1"/>
  <c r="W482" i="1"/>
  <c r="W838" i="1"/>
  <c r="W384" i="1"/>
  <c r="W488" i="1"/>
  <c r="W846" i="1"/>
  <c r="W334" i="1"/>
  <c r="W110" i="1"/>
  <c r="W415" i="1"/>
  <c r="W911" i="1"/>
  <c r="W557" i="1"/>
  <c r="W947" i="1"/>
  <c r="W577" i="1"/>
  <c r="W625" i="1"/>
  <c r="W758" i="1"/>
  <c r="W404" i="1"/>
  <c r="W418" i="1"/>
  <c r="W857" i="1"/>
  <c r="W915" i="1"/>
  <c r="W539" i="1"/>
  <c r="W820" i="1"/>
  <c r="W702" i="1"/>
  <c r="W654" i="1"/>
  <c r="W330" i="1"/>
  <c r="W610" i="1"/>
  <c r="W294" i="1"/>
  <c r="W975" i="1"/>
  <c r="W951" i="1"/>
  <c r="W879" i="1"/>
  <c r="W817" i="1"/>
  <c r="W757" i="1"/>
  <c r="W746" i="1"/>
  <c r="W596" i="1"/>
  <c r="W396" i="1"/>
  <c r="W118" i="1"/>
  <c r="W646" i="1"/>
  <c r="W957" i="1"/>
  <c r="W837" i="1"/>
  <c r="W459" i="1"/>
  <c r="W991" i="1"/>
  <c r="W875" i="1"/>
  <c r="W795" i="1"/>
  <c r="W143" i="1"/>
  <c r="W826" i="1"/>
  <c r="W608" i="1"/>
  <c r="W630" i="1"/>
  <c r="W316" i="1"/>
  <c r="W456" i="1"/>
  <c r="W402" i="1"/>
  <c r="W302" i="1"/>
  <c r="W886" i="1"/>
  <c r="W920" i="1"/>
  <c r="W532" i="1"/>
  <c r="W1020" i="1"/>
  <c r="W948" i="1"/>
  <c r="W973" i="1"/>
  <c r="W927" i="1"/>
  <c r="W598" i="1"/>
  <c r="W512" i="1"/>
  <c r="W688" i="1"/>
  <c r="W569" i="1"/>
  <c r="W223" i="1"/>
  <c r="W476" i="1"/>
  <c r="W855" i="1"/>
  <c r="W480" i="1"/>
  <c r="W266" i="1"/>
  <c r="W774" i="1"/>
  <c r="W505" i="1"/>
  <c r="W171" i="1"/>
  <c r="W307" i="1"/>
  <c r="W51" i="1"/>
  <c r="W854" i="1"/>
  <c r="W742" i="1"/>
  <c r="W990" i="1"/>
  <c r="W560" i="1"/>
  <c r="W933" i="1"/>
  <c r="W847" i="1"/>
  <c r="W753" i="1"/>
  <c r="W1016" i="1"/>
  <c r="W910" i="1"/>
  <c r="W428" i="1"/>
  <c r="W292" i="1"/>
  <c r="W258" i="1"/>
  <c r="W370" i="1"/>
  <c r="W324" i="1"/>
  <c r="W240" i="1"/>
  <c r="W358" i="1"/>
  <c r="W322" i="1"/>
  <c r="W960" i="1"/>
  <c r="W938" i="1"/>
  <c r="W754" i="1"/>
  <c r="W542" i="1"/>
  <c r="W381" i="1"/>
  <c r="W931" i="1"/>
  <c r="W375" i="1"/>
  <c r="W1015" i="1"/>
  <c r="W191" i="1"/>
  <c r="W123" i="1"/>
  <c r="W687" i="1"/>
  <c r="W615" i="1"/>
  <c r="W203" i="1"/>
  <c r="W275" i="1"/>
  <c r="W998" i="1"/>
  <c r="W376" i="1"/>
  <c r="W894" i="1"/>
  <c r="W904" i="1"/>
  <c r="W114" i="1"/>
  <c r="W521" i="1"/>
  <c r="W517" i="1"/>
  <c r="W403" i="1"/>
  <c r="W972" i="1"/>
  <c r="W444" i="1"/>
  <c r="W763" i="1"/>
  <c r="W883" i="1"/>
  <c r="W426" i="1"/>
  <c r="W366" i="1"/>
  <c r="W338" i="1"/>
  <c r="W146" i="1"/>
  <c r="W360" i="1"/>
  <c r="W810" i="1"/>
  <c r="W996" i="1"/>
  <c r="W314" i="1"/>
  <c r="W964" i="1"/>
  <c r="W974" i="1"/>
  <c r="W533" i="1"/>
  <c r="W509" i="1"/>
  <c r="W985" i="1"/>
  <c r="W73" i="1"/>
  <c r="W391" i="1"/>
  <c r="W583" i="1"/>
  <c r="W663" i="1"/>
  <c r="W446" i="1"/>
  <c r="W208" i="1"/>
  <c r="W556" i="1"/>
  <c r="W282" i="1"/>
  <c r="W1009" i="1"/>
  <c r="W298" i="1"/>
  <c r="W132" i="1"/>
  <c r="W743" i="1"/>
  <c r="W902" i="1"/>
  <c r="W599" i="1"/>
  <c r="W387" i="1"/>
  <c r="W351" i="1"/>
  <c r="W168" i="1"/>
  <c r="W791" i="1"/>
  <c r="W1011" i="1"/>
  <c r="W1022" i="1"/>
  <c r="W350" i="1"/>
  <c r="W92" i="1"/>
  <c r="W286" i="1"/>
  <c r="W144" i="1"/>
  <c r="W871" i="1"/>
  <c r="W658" i="1"/>
  <c r="W245" i="1"/>
  <c r="W993" i="1"/>
  <c r="W513" i="1"/>
  <c r="W461" i="1"/>
  <c r="W551" i="1"/>
  <c r="W899" i="1"/>
  <c r="W515" i="1"/>
  <c r="W623" i="1"/>
  <c r="W707" i="1"/>
  <c r="W103" i="1"/>
  <c r="W41" i="1"/>
  <c r="W35" i="1"/>
  <c r="W339" i="1"/>
  <c r="W243" i="1"/>
  <c r="W712" i="1"/>
  <c r="W344" i="1"/>
  <c r="W876" i="1"/>
  <c r="W628" i="1"/>
  <c r="W388" i="1"/>
  <c r="W262" i="1"/>
  <c r="W438" i="1"/>
  <c r="W640" i="1"/>
  <c r="W128" i="1"/>
  <c r="W328" i="1"/>
  <c r="W720" i="1"/>
  <c r="W192" i="1"/>
  <c r="AD11" i="1"/>
  <c r="W841" i="1"/>
  <c r="W745" i="1"/>
  <c r="W278" i="1"/>
  <c r="W254" i="1"/>
  <c r="W212" i="1"/>
  <c r="W318" i="1"/>
  <c r="W152" i="1"/>
  <c r="W929" i="1"/>
  <c r="W581" i="1"/>
  <c r="W108" i="1"/>
  <c r="W68" i="1"/>
  <c r="W926" i="1"/>
  <c r="W498" i="1"/>
  <c r="W954" i="1"/>
  <c r="W981" i="1"/>
  <c r="W434" i="1"/>
  <c r="W320" i="1"/>
  <c r="W458" i="1"/>
  <c r="W420" i="1"/>
  <c r="W893" i="1"/>
  <c r="W908" i="1"/>
  <c r="W34" i="1"/>
  <c r="W952" i="1"/>
  <c r="W704" i="1"/>
  <c r="W813" i="1"/>
  <c r="W744" i="1"/>
  <c r="W306" i="1"/>
  <c r="W834" i="1"/>
  <c r="W64" i="1"/>
  <c r="W968" i="1"/>
  <c r="W230" i="1"/>
  <c r="W508" i="1"/>
  <c r="W472" i="1"/>
  <c r="W304" i="1"/>
  <c r="AG11" i="1"/>
  <c r="W440" i="1"/>
  <c r="W618" i="1"/>
  <c r="W312" i="1"/>
  <c r="W706" i="1"/>
  <c r="W777" i="1"/>
  <c r="W354" i="1"/>
  <c r="W326" i="1"/>
  <c r="W274" i="1"/>
  <c r="W88" i="1"/>
  <c r="W936" i="1"/>
  <c r="W988" i="1"/>
  <c r="W228" i="1"/>
  <c r="W1018" i="1"/>
  <c r="W380" i="1"/>
  <c r="W346" i="1"/>
  <c r="W234" i="1"/>
  <c r="W252" i="1"/>
  <c r="W80" i="1"/>
  <c r="W982" i="1"/>
  <c r="W462" i="1"/>
  <c r="W270" i="1"/>
  <c r="W932" i="1"/>
  <c r="AI11" i="1"/>
  <c r="AJ11" i="1"/>
  <c r="AE11" i="1"/>
  <c r="AH11" i="1"/>
  <c r="AF11" i="1"/>
  <c r="W116" i="1"/>
  <c r="W236" i="1"/>
  <c r="W762" i="1"/>
  <c r="W342" i="1"/>
  <c r="W248" i="1"/>
  <c r="W382" i="1"/>
  <c r="W244" i="1"/>
  <c r="W878" i="1"/>
  <c r="W442" i="1"/>
  <c r="W264" i="1"/>
  <c r="W224" i="1"/>
  <c r="W158" i="1"/>
  <c r="W130" i="1"/>
  <c r="W84" i="1"/>
  <c r="W102" i="1"/>
  <c r="W644" i="1"/>
  <c r="W374" i="1"/>
  <c r="W348" i="1"/>
  <c r="W98" i="1"/>
  <c r="W94" i="1"/>
  <c r="W666" i="1"/>
  <c r="W410" i="1"/>
  <c r="W308" i="1"/>
  <c r="W156" i="1"/>
  <c r="W906" i="1"/>
  <c r="W552" i="1"/>
  <c r="W486" i="1"/>
  <c r="W761" i="1"/>
  <c r="W1014" i="1"/>
  <c r="W776" i="1"/>
  <c r="W544" i="1"/>
  <c r="W492" i="1"/>
  <c r="W164" i="1"/>
  <c r="W78" i="1"/>
  <c r="W70" i="1"/>
  <c r="W976" i="1"/>
  <c r="W877" i="1"/>
  <c r="W1006" i="1"/>
  <c r="W522" i="1"/>
  <c r="W246" i="1"/>
  <c r="W178" i="1"/>
  <c r="W126" i="1"/>
  <c r="W86" i="1"/>
  <c r="W62" i="1"/>
  <c r="W82" i="1"/>
  <c r="W698" i="1"/>
  <c r="W454" i="1"/>
  <c r="W432" i="1"/>
  <c r="W958" i="1"/>
  <c r="W984" i="1"/>
  <c r="M64" i="10"/>
  <c r="M13" i="10" s="1"/>
  <c r="M12" i="10"/>
  <c r="W682" i="1"/>
  <c r="W678" i="1"/>
  <c r="W672" i="1"/>
  <c r="W664" i="1"/>
  <c r="W656" i="1"/>
  <c r="W638" i="1"/>
  <c r="W636" i="1"/>
  <c r="W632" i="1"/>
  <c r="W626" i="1"/>
  <c r="W620" i="1"/>
  <c r="W614" i="1"/>
  <c r="W606" i="1"/>
  <c r="W594" i="1"/>
  <c r="W588" i="1"/>
  <c r="W586" i="1"/>
  <c r="W584" i="1"/>
  <c r="W564" i="1"/>
  <c r="W554" i="1"/>
  <c r="W548" i="1"/>
  <c r="W500" i="1"/>
  <c r="W310" i="1"/>
  <c r="W290" i="1"/>
  <c r="W284" i="1"/>
  <c r="W272" i="1"/>
  <c r="W260" i="1"/>
  <c r="W172" i="1"/>
  <c r="W106" i="1"/>
  <c r="W74" i="1"/>
  <c r="W58" i="1"/>
  <c r="W54" i="1"/>
  <c r="W50" i="1"/>
  <c r="W40" i="1"/>
  <c r="W36" i="1"/>
  <c r="W32" i="1"/>
  <c r="W940" i="1"/>
  <c r="W930" i="1"/>
  <c r="W928" i="1"/>
  <c r="W888" i="1"/>
  <c r="W868" i="1"/>
  <c r="W830" i="1"/>
  <c r="W828" i="1"/>
  <c r="W822" i="1"/>
  <c r="W818" i="1"/>
  <c r="W800" i="1"/>
  <c r="W778" i="1"/>
  <c r="W770" i="1"/>
  <c r="W768" i="1"/>
  <c r="W764" i="1"/>
  <c r="W756" i="1"/>
  <c r="W748" i="1"/>
  <c r="W738" i="1"/>
  <c r="W694" i="1"/>
  <c r="W690" i="1"/>
  <c r="W526" i="1"/>
  <c r="W518" i="1"/>
  <c r="W510" i="1"/>
  <c r="W496" i="1"/>
  <c r="W494" i="1"/>
  <c r="W474" i="1"/>
  <c r="W470" i="1"/>
  <c r="W468" i="1"/>
  <c r="W414" i="1"/>
  <c r="W406" i="1"/>
  <c r="W400" i="1"/>
  <c r="W392" i="1"/>
  <c r="W222" i="1"/>
  <c r="W170" i="1"/>
  <c r="W162" i="1"/>
  <c r="W980" i="1"/>
  <c r="W970" i="1"/>
  <c r="W966" i="1"/>
  <c r="W962" i="1"/>
  <c r="W684" i="1"/>
  <c r="W674" i="1"/>
  <c r="W668" i="1"/>
  <c r="W660" i="1"/>
  <c r="W652" i="1"/>
  <c r="W648" i="1"/>
  <c r="W624" i="1"/>
  <c r="W604" i="1"/>
  <c r="W600" i="1"/>
  <c r="W580" i="1"/>
  <c r="W578" i="1"/>
  <c r="W574" i="1"/>
  <c r="W568" i="1"/>
  <c r="W558" i="1"/>
  <c r="W550" i="1"/>
  <c r="W546" i="1"/>
  <c r="W504" i="1"/>
  <c r="W502" i="1"/>
  <c r="W386" i="1"/>
  <c r="W368" i="1"/>
  <c r="W332" i="1"/>
  <c r="W300" i="1"/>
  <c r="W296" i="1"/>
  <c r="W280" i="1"/>
  <c r="W268" i="1"/>
  <c r="W256" i="1"/>
  <c r="W154" i="1"/>
  <c r="W90" i="1"/>
  <c r="W66" i="1"/>
  <c r="W46" i="1"/>
  <c r="W934" i="1"/>
  <c r="W924" i="1"/>
  <c r="W912" i="1"/>
  <c r="W900" i="1"/>
  <c r="W884" i="1"/>
  <c r="W880" i="1"/>
  <c r="W872" i="1"/>
  <c r="W862" i="1"/>
  <c r="W848" i="1"/>
  <c r="W844" i="1"/>
  <c r="W824" i="1"/>
  <c r="W808" i="1"/>
  <c r="W802" i="1"/>
  <c r="W794" i="1"/>
  <c r="W790" i="1"/>
  <c r="W788" i="1"/>
  <c r="W784" i="1"/>
  <c r="W780" i="1"/>
  <c r="W752" i="1"/>
  <c r="W740" i="1"/>
  <c r="W732" i="1"/>
  <c r="W726" i="1"/>
  <c r="W724" i="1"/>
  <c r="W716" i="1"/>
  <c r="W714" i="1"/>
  <c r="W708" i="1"/>
  <c r="W540" i="1"/>
  <c r="W538" i="1"/>
  <c r="W534" i="1"/>
  <c r="W528" i="1"/>
  <c r="W520" i="1"/>
  <c r="W516" i="1"/>
  <c r="W478" i="1"/>
  <c r="W464" i="1"/>
  <c r="W452" i="1"/>
  <c r="W448" i="1"/>
  <c r="W416" i="1"/>
  <c r="W408" i="1"/>
  <c r="W232" i="1"/>
  <c r="W216" i="1"/>
  <c r="W200" i="1"/>
  <c r="W184" i="1"/>
  <c r="W174" i="1"/>
  <c r="W166" i="1"/>
  <c r="W590" i="1"/>
  <c r="W214" i="1"/>
  <c r="W206" i="1"/>
  <c r="W186" i="1"/>
  <c r="W182" i="1"/>
  <c r="W140" i="1"/>
  <c r="W136" i="1"/>
  <c r="W124" i="1"/>
  <c r="W96" i="1"/>
  <c r="W76" i="1"/>
  <c r="W56" i="1"/>
  <c r="W52" i="1"/>
  <c r="W44" i="1"/>
  <c r="W42" i="1"/>
  <c r="W38" i="1"/>
  <c r="W336" i="1"/>
  <c r="W210" i="1"/>
  <c r="W198" i="1"/>
  <c r="W190" i="1"/>
  <c r="W112" i="1"/>
  <c r="W48" i="1"/>
  <c r="W378" i="1"/>
  <c r="V64" i="10"/>
  <c r="V13" i="10" s="1"/>
  <c r="V12" i="10"/>
  <c r="O12" i="10"/>
  <c r="O64" i="10"/>
  <c r="O13" i="10" s="1"/>
  <c r="I12" i="10"/>
  <c r="I64" i="10"/>
  <c r="I13" i="10" s="1"/>
  <c r="S12" i="10"/>
  <c r="S64" i="10"/>
  <c r="S13" i="10" s="1"/>
  <c r="L64" i="10"/>
  <c r="L13" i="10" s="1"/>
  <c r="L12" i="10"/>
  <c r="P64" i="10"/>
  <c r="P13" i="10" s="1"/>
  <c r="P12" i="10"/>
  <c r="H12" i="10"/>
  <c r="H64" i="10"/>
  <c r="H13" i="10" s="1"/>
  <c r="B12" i="10"/>
  <c r="B64" i="10"/>
  <c r="B13" i="10" s="1"/>
  <c r="W995" i="1"/>
  <c r="W755" i="1"/>
  <c r="W1012" i="1"/>
  <c r="W1002" i="1"/>
  <c r="W747" i="1"/>
  <c r="AX29" i="1" l="1"/>
  <c r="AX30" i="1" s="1"/>
  <c r="CT11" i="1"/>
  <c r="W30" i="1"/>
  <c r="W237" i="1"/>
  <c r="W631" i="1"/>
  <c r="W372" i="1"/>
  <c r="W436" i="1"/>
  <c r="W529" i="1"/>
  <c r="W371" i="1"/>
  <c r="W165" i="1"/>
  <c r="W28" i="1"/>
  <c r="W242" i="1"/>
  <c r="W811" i="1"/>
  <c r="W71" i="1"/>
  <c r="W218" i="1"/>
  <c r="W450" i="1"/>
  <c r="W120" i="1"/>
  <c r="W750" i="1"/>
  <c r="W806" i="1"/>
  <c r="W211" i="1"/>
  <c r="W1010" i="1"/>
  <c r="W723" i="1"/>
  <c r="W255" i="1"/>
  <c r="W945" i="1"/>
  <c r="W1017" i="1"/>
  <c r="W918" i="1"/>
  <c r="W127" i="1"/>
  <c r="W1003" i="1"/>
  <c r="W999" i="1"/>
  <c r="W122" i="1"/>
  <c r="W362" i="1"/>
  <c r="W250" i="1"/>
  <c r="W572" i="1"/>
  <c r="W796" i="1"/>
  <c r="W807" i="1"/>
  <c r="W946" i="1"/>
  <c r="W850" i="1"/>
  <c r="W736" i="1"/>
  <c r="W953" i="1"/>
  <c r="W849" i="1"/>
  <c r="W799" i="1"/>
  <c r="W423" i="1"/>
  <c r="W873" i="1"/>
  <c r="W856" i="1"/>
  <c r="W131" i="1"/>
  <c r="W340" i="1"/>
  <c r="W783" i="1"/>
  <c r="W196" i="1"/>
  <c r="W676" i="1"/>
  <c r="W866" i="1"/>
  <c r="W138" i="1"/>
  <c r="W901" i="1"/>
  <c r="W851" i="1"/>
  <c r="W104" i="1"/>
  <c r="W291" i="1"/>
  <c r="W227" i="1"/>
  <c r="W491" i="1"/>
  <c r="W718" i="1"/>
  <c r="W487" i="1"/>
  <c r="W507" i="1"/>
  <c r="W1001" i="1"/>
  <c r="W176" i="1"/>
  <c r="W751" i="1"/>
  <c r="W430" i="1"/>
  <c r="W412" i="1"/>
  <c r="W734" i="1"/>
  <c r="W767" i="1"/>
  <c r="W937" i="1"/>
  <c r="W422" i="1"/>
  <c r="W188" i="1"/>
  <c r="W53" i="1"/>
  <c r="W29" i="1"/>
  <c r="W55" i="1"/>
  <c r="W49" i="1"/>
  <c r="W60" i="1"/>
  <c r="AX31" i="1" l="1"/>
  <c r="AX32" i="1" s="1"/>
  <c r="W27" i="1"/>
  <c r="AX33" i="1" l="1"/>
  <c r="AX34" i="1" s="1"/>
  <c r="AX35" i="1" s="1"/>
  <c r="AX36" i="1" l="1"/>
  <c r="AT11" i="1"/>
  <c r="AU11" i="1" s="1"/>
  <c r="W11" i="1" s="1"/>
  <c r="AX37" i="1" l="1"/>
  <c r="AX38" i="1" s="1"/>
  <c r="AX39" i="1" s="1"/>
  <c r="CT66" i="1"/>
  <c r="CT64" i="1"/>
  <c r="CT65" i="1"/>
  <c r="CT67" i="1"/>
  <c r="CT96" i="1"/>
  <c r="CT112" i="1"/>
  <c r="CT128" i="1"/>
  <c r="CT144" i="1"/>
  <c r="CT160" i="1"/>
  <c r="CT176" i="1"/>
  <c r="CT192" i="1"/>
  <c r="CT208" i="1"/>
  <c r="CT224" i="1"/>
  <c r="CT240" i="1"/>
  <c r="CT256" i="1"/>
  <c r="CT272" i="1"/>
  <c r="CT288" i="1"/>
  <c r="CT304" i="1"/>
  <c r="CT320" i="1"/>
  <c r="CT336" i="1"/>
  <c r="CT97" i="1"/>
  <c r="CT113" i="1"/>
  <c r="CT129" i="1"/>
  <c r="CT145" i="1"/>
  <c r="CT161" i="1"/>
  <c r="CT177" i="1"/>
  <c r="CT193" i="1"/>
  <c r="CT209" i="1"/>
  <c r="CT225" i="1"/>
  <c r="CT241" i="1"/>
  <c r="CT257" i="1"/>
  <c r="CT273" i="1"/>
  <c r="CT289" i="1"/>
  <c r="CT305" i="1"/>
  <c r="CT321" i="1"/>
  <c r="CT337" i="1"/>
  <c r="CT110" i="1"/>
  <c r="CT142" i="1"/>
  <c r="CT174" i="1"/>
  <c r="CT206" i="1"/>
  <c r="CT238" i="1"/>
  <c r="CT270" i="1"/>
  <c r="CT302" i="1"/>
  <c r="CT334" i="1"/>
  <c r="CT357" i="1"/>
  <c r="CT373" i="1"/>
  <c r="CT389" i="1"/>
  <c r="CT405" i="1"/>
  <c r="CT421" i="1"/>
  <c r="CT437" i="1"/>
  <c r="CT453" i="1"/>
  <c r="CT469" i="1"/>
  <c r="CT111" i="1"/>
  <c r="CT143" i="1"/>
  <c r="CT175" i="1"/>
  <c r="CT207" i="1"/>
  <c r="CT239" i="1"/>
  <c r="CT271" i="1"/>
  <c r="CT303" i="1"/>
  <c r="CT335" i="1"/>
  <c r="CT358" i="1"/>
  <c r="CT374" i="1"/>
  <c r="CT390" i="1"/>
  <c r="CT406" i="1"/>
  <c r="CT422" i="1"/>
  <c r="CT438" i="1"/>
  <c r="CT454" i="1"/>
  <c r="CT470" i="1"/>
  <c r="CT486" i="1"/>
  <c r="CT502" i="1"/>
  <c r="CT518" i="1"/>
  <c r="CT146" i="1"/>
  <c r="CT210" i="1"/>
  <c r="CT274" i="1"/>
  <c r="CT338" i="1"/>
  <c r="CT375" i="1"/>
  <c r="CT407" i="1"/>
  <c r="CT439" i="1"/>
  <c r="CT471" i="1"/>
  <c r="CT495" i="1"/>
  <c r="CT516" i="1"/>
  <c r="CT533" i="1"/>
  <c r="CT549" i="1"/>
  <c r="CT565" i="1"/>
  <c r="CT581" i="1"/>
  <c r="CT597" i="1"/>
  <c r="CT613" i="1"/>
  <c r="CT629" i="1"/>
  <c r="CT645" i="1"/>
  <c r="CT661" i="1"/>
  <c r="CT677" i="1"/>
  <c r="CT693" i="1"/>
  <c r="CT709" i="1"/>
  <c r="CT725" i="1"/>
  <c r="CT741" i="1"/>
  <c r="CT757" i="1"/>
  <c r="CT773" i="1"/>
  <c r="CT789" i="1"/>
  <c r="CT805" i="1"/>
  <c r="CT821" i="1"/>
  <c r="CT837" i="1"/>
  <c r="CT853" i="1"/>
  <c r="CT869" i="1"/>
  <c r="CT885" i="1"/>
  <c r="CT901" i="1"/>
  <c r="CT917" i="1"/>
  <c r="CT131" i="1"/>
  <c r="CT195" i="1"/>
  <c r="CT259" i="1"/>
  <c r="CT323" i="1"/>
  <c r="CT368" i="1"/>
  <c r="CT400" i="1"/>
  <c r="CT432" i="1"/>
  <c r="CT464" i="1"/>
  <c r="CT491" i="1"/>
  <c r="CT512" i="1"/>
  <c r="CT530" i="1"/>
  <c r="CT546" i="1"/>
  <c r="CT562" i="1"/>
  <c r="CT578" i="1"/>
  <c r="CT594" i="1"/>
  <c r="CT610" i="1"/>
  <c r="CT626" i="1"/>
  <c r="CT642" i="1"/>
  <c r="CT658" i="1"/>
  <c r="CT674" i="1"/>
  <c r="CT690" i="1"/>
  <c r="CT706" i="1"/>
  <c r="CT722" i="1"/>
  <c r="CT738" i="1"/>
  <c r="CT754" i="1"/>
  <c r="CT770" i="1"/>
  <c r="CT786" i="1"/>
  <c r="CT802" i="1"/>
  <c r="CT818" i="1"/>
  <c r="CT834" i="1"/>
  <c r="CT850" i="1"/>
  <c r="CT866" i="1"/>
  <c r="CT882" i="1"/>
  <c r="CT898" i="1"/>
  <c r="CT914" i="1"/>
  <c r="CT930" i="1"/>
  <c r="CT946" i="1"/>
  <c r="CT962" i="1"/>
  <c r="CT978" i="1"/>
  <c r="CT994" i="1"/>
  <c r="CT1010" i="1"/>
  <c r="CT154" i="1"/>
  <c r="CT282" i="1"/>
  <c r="CT379" i="1"/>
  <c r="CT443" i="1"/>
  <c r="CT497" i="1"/>
  <c r="CT535" i="1"/>
  <c r="CT567" i="1"/>
  <c r="CT599" i="1"/>
  <c r="CT631" i="1"/>
  <c r="CT663" i="1"/>
  <c r="CT695" i="1"/>
  <c r="CT727" i="1"/>
  <c r="CT759" i="1"/>
  <c r="CT791" i="1"/>
  <c r="CT823" i="1"/>
  <c r="CT855" i="1"/>
  <c r="CT887" i="1"/>
  <c r="CT919" i="1"/>
  <c r="CT941" i="1"/>
  <c r="CT963" i="1"/>
  <c r="CT984" i="1"/>
  <c r="CT1005" i="1"/>
  <c r="CT219" i="1"/>
  <c r="CT347" i="1"/>
  <c r="CT412" i="1"/>
  <c r="CT476" i="1"/>
  <c r="CT520" i="1"/>
  <c r="CT552" i="1"/>
  <c r="CT584" i="1"/>
  <c r="CT616" i="1"/>
  <c r="CT648" i="1"/>
  <c r="CT680" i="1"/>
  <c r="CT712" i="1"/>
  <c r="CT744" i="1"/>
  <c r="CT776" i="1"/>
  <c r="CT808" i="1"/>
  <c r="CT840" i="1"/>
  <c r="CT872" i="1"/>
  <c r="CT904" i="1"/>
  <c r="CT932" i="1"/>
  <c r="CT953" i="1"/>
  <c r="CT975" i="1"/>
  <c r="CT996" i="1"/>
  <c r="CT1017" i="1"/>
  <c r="CT106" i="1"/>
  <c r="CT355" i="1"/>
  <c r="CT481" i="1"/>
  <c r="CT555" i="1"/>
  <c r="CT619" i="1"/>
  <c r="CT683" i="1"/>
  <c r="CT747" i="1"/>
  <c r="CT811" i="1"/>
  <c r="CT875" i="1"/>
  <c r="CT933" i="1"/>
  <c r="CT976" i="1"/>
  <c r="CT1019" i="1"/>
  <c r="CT107" i="1"/>
  <c r="CT356" i="1"/>
  <c r="CT483" i="1"/>
  <c r="CT556" i="1"/>
  <c r="CT620" i="1"/>
  <c r="CT684" i="1"/>
  <c r="CT748" i="1"/>
  <c r="CT812" i="1"/>
  <c r="CT876" i="1"/>
  <c r="CT935" i="1"/>
  <c r="CT977" i="1"/>
  <c r="CT1020" i="1"/>
  <c r="CT330" i="1"/>
  <c r="CT547" i="1"/>
  <c r="CT675" i="1"/>
  <c r="CT803" i="1"/>
  <c r="CT928" i="1"/>
  <c r="CT1013" i="1"/>
  <c r="CT468" i="1"/>
  <c r="CT612" i="1"/>
  <c r="CT740" i="1"/>
  <c r="CT868" i="1"/>
  <c r="CT972" i="1"/>
  <c r="CT492" i="1"/>
  <c r="CT755" i="1"/>
  <c r="CT981" i="1"/>
  <c r="CT372" i="1"/>
  <c r="CT692" i="1"/>
  <c r="CT940" i="1"/>
  <c r="CT435" i="1"/>
  <c r="CT723" i="1"/>
  <c r="CT960" i="1"/>
  <c r="CT660" i="1"/>
  <c r="CT436" i="1"/>
  <c r="CT788" i="1"/>
  <c r="CT100" i="1"/>
  <c r="CT120" i="1"/>
  <c r="CT140" i="1"/>
  <c r="CT164" i="1"/>
  <c r="CT184" i="1"/>
  <c r="CT204" i="1"/>
  <c r="CT228" i="1"/>
  <c r="CT248" i="1"/>
  <c r="CT268" i="1"/>
  <c r="CT292" i="1"/>
  <c r="CT312" i="1"/>
  <c r="CT332" i="1"/>
  <c r="CT101" i="1"/>
  <c r="CT121" i="1"/>
  <c r="CT141" i="1"/>
  <c r="CT165" i="1"/>
  <c r="CT185" i="1"/>
  <c r="CT205" i="1"/>
  <c r="CT229" i="1"/>
  <c r="CT249" i="1"/>
  <c r="CT269" i="1"/>
  <c r="CT293" i="1"/>
  <c r="CT313" i="1"/>
  <c r="CT333" i="1"/>
  <c r="CT118" i="1"/>
  <c r="CT158" i="1"/>
  <c r="CT198" i="1"/>
  <c r="CT246" i="1"/>
  <c r="CT286" i="1"/>
  <c r="CT326" i="1"/>
  <c r="CT361" i="1"/>
  <c r="CT381" i="1"/>
  <c r="CT401" i="1"/>
  <c r="CT425" i="1"/>
  <c r="CT445" i="1"/>
  <c r="CT465" i="1"/>
  <c r="CT119" i="1"/>
  <c r="CT159" i="1"/>
  <c r="CT199" i="1"/>
  <c r="CT247" i="1"/>
  <c r="CT287" i="1"/>
  <c r="CT327" i="1"/>
  <c r="CT362" i="1"/>
  <c r="CT382" i="1"/>
  <c r="CT402" i="1"/>
  <c r="CT426" i="1"/>
  <c r="CT446" i="1"/>
  <c r="CT466" i="1"/>
  <c r="CT490" i="1"/>
  <c r="CT510" i="1"/>
  <c r="CT130" i="1"/>
  <c r="CT226" i="1"/>
  <c r="CT306" i="1"/>
  <c r="CT367" i="1"/>
  <c r="CT415" i="1"/>
  <c r="CT455" i="1"/>
  <c r="CT489" i="1"/>
  <c r="CT521" i="1"/>
  <c r="CT541" i="1"/>
  <c r="CT561" i="1"/>
  <c r="CT585" i="1"/>
  <c r="CT605" i="1"/>
  <c r="CT625" i="1"/>
  <c r="CT649" i="1"/>
  <c r="CT669" i="1"/>
  <c r="CT689" i="1"/>
  <c r="CT713" i="1"/>
  <c r="CT733" i="1"/>
  <c r="CT753" i="1"/>
  <c r="CT777" i="1"/>
  <c r="CT797" i="1"/>
  <c r="CT817" i="1"/>
  <c r="CT841" i="1"/>
  <c r="CT861" i="1"/>
  <c r="CT881" i="1"/>
  <c r="CT905" i="1"/>
  <c r="CT99" i="1"/>
  <c r="CT179" i="1"/>
  <c r="CT275" i="1"/>
  <c r="CT352" i="1"/>
  <c r="CT392" i="1"/>
  <c r="CT440" i="1"/>
  <c r="CT480" i="1"/>
  <c r="CT507" i="1"/>
  <c r="CT534" i="1"/>
  <c r="CT554" i="1"/>
  <c r="CT574" i="1"/>
  <c r="CT598" i="1"/>
  <c r="CT618" i="1"/>
  <c r="CT638" i="1"/>
  <c r="CT662" i="1"/>
  <c r="CT682" i="1"/>
  <c r="CT702" i="1"/>
  <c r="CT726" i="1"/>
  <c r="CT746" i="1"/>
  <c r="CT766" i="1"/>
  <c r="CT790" i="1"/>
  <c r="CT810" i="1"/>
  <c r="CT830" i="1"/>
  <c r="CT854" i="1"/>
  <c r="CT874" i="1"/>
  <c r="CT894" i="1"/>
  <c r="CT918" i="1"/>
  <c r="CT938" i="1"/>
  <c r="CT958" i="1"/>
  <c r="CT982" i="1"/>
  <c r="CT1002" i="1"/>
  <c r="CT122" i="1"/>
  <c r="CT314" i="1"/>
  <c r="CT411" i="1"/>
  <c r="CT487" i="1"/>
  <c r="CT543" i="1"/>
  <c r="CT583" i="1"/>
  <c r="CT623" i="1"/>
  <c r="CT671" i="1"/>
  <c r="CT711" i="1"/>
  <c r="CT751" i="1"/>
  <c r="CT799" i="1"/>
  <c r="CT839" i="1"/>
  <c r="CT879" i="1"/>
  <c r="CT925" i="1"/>
  <c r="CT952" i="1"/>
  <c r="CT979" i="1"/>
  <c r="CT1011" i="1"/>
  <c r="CT251" i="1"/>
  <c r="CT380" i="1"/>
  <c r="CT460" i="1"/>
  <c r="CT528" i="1"/>
  <c r="CT568" i="1"/>
  <c r="CT608" i="1"/>
  <c r="CT656" i="1"/>
  <c r="CT696" i="1"/>
  <c r="CT736" i="1"/>
  <c r="CT784" i="1"/>
  <c r="CT824" i="1"/>
  <c r="CT864" i="1"/>
  <c r="CT912" i="1"/>
  <c r="CT943" i="1"/>
  <c r="CT969" i="1"/>
  <c r="CT1001" i="1"/>
  <c r="CT234" i="1"/>
  <c r="CT451" i="1"/>
  <c r="CT571" i="1"/>
  <c r="CT651" i="1"/>
  <c r="CT731" i="1"/>
  <c r="CT827" i="1"/>
  <c r="CT907" i="1"/>
  <c r="CT965" i="1"/>
  <c r="CT299" i="1"/>
  <c r="CT504" i="1"/>
  <c r="CT588" i="1"/>
  <c r="CT668" i="1"/>
  <c r="CT764" i="1"/>
  <c r="CT844" i="1"/>
  <c r="CT924" i="1"/>
  <c r="CT988" i="1"/>
  <c r="CT403" i="1"/>
  <c r="CT611" i="1"/>
  <c r="CT771" i="1"/>
  <c r="CT949" i="1"/>
  <c r="CT203" i="1"/>
  <c r="CT548" i="1"/>
  <c r="CT708" i="1"/>
  <c r="CT900" i="1"/>
  <c r="CT1015" i="1"/>
  <c r="CT138" i="1"/>
  <c r="CT691" i="1"/>
  <c r="CT1023" i="1"/>
  <c r="CT628" i="1"/>
  <c r="CT983" i="1"/>
  <c r="CT659" i="1"/>
  <c r="CT1003" i="1"/>
  <c r="CT724" i="1"/>
  <c r="CT532" i="1"/>
  <c r="CT33" i="1"/>
  <c r="CT44" i="1"/>
  <c r="CT57" i="1"/>
  <c r="CT69" i="1"/>
  <c r="CT39" i="1"/>
  <c r="CT36" i="1"/>
  <c r="CT35" i="1"/>
  <c r="CT26" i="1"/>
  <c r="CT104" i="1"/>
  <c r="CT124" i="1"/>
  <c r="CT148" i="1"/>
  <c r="CT168" i="1"/>
  <c r="CT188" i="1"/>
  <c r="CT212" i="1"/>
  <c r="CT232" i="1"/>
  <c r="CT252" i="1"/>
  <c r="CT276" i="1"/>
  <c r="CT296" i="1"/>
  <c r="CT316" i="1"/>
  <c r="CT340" i="1"/>
  <c r="CT105" i="1"/>
  <c r="CT125" i="1"/>
  <c r="CT149" i="1"/>
  <c r="CT169" i="1"/>
  <c r="CT189" i="1"/>
  <c r="CT213" i="1"/>
  <c r="CT233" i="1"/>
  <c r="CT253" i="1"/>
  <c r="CT277" i="1"/>
  <c r="CT297" i="1"/>
  <c r="CT317" i="1"/>
  <c r="CT341" i="1"/>
  <c r="CT126" i="1"/>
  <c r="CT166" i="1"/>
  <c r="CT214" i="1"/>
  <c r="CT254" i="1"/>
  <c r="CT294" i="1"/>
  <c r="CT342" i="1"/>
  <c r="CT365" i="1"/>
  <c r="CT385" i="1"/>
  <c r="CT409" i="1"/>
  <c r="CT429" i="1"/>
  <c r="CT449" i="1"/>
  <c r="CT473" i="1"/>
  <c r="CT127" i="1"/>
  <c r="CT167" i="1"/>
  <c r="CT215" i="1"/>
  <c r="CT255" i="1"/>
  <c r="CT295" i="1"/>
  <c r="CT343" i="1"/>
  <c r="CT366" i="1"/>
  <c r="CT386" i="1"/>
  <c r="CT410" i="1"/>
  <c r="CT430" i="1"/>
  <c r="CT450" i="1"/>
  <c r="CT474" i="1"/>
  <c r="CT494" i="1"/>
  <c r="CT514" i="1"/>
  <c r="CT162" i="1"/>
  <c r="CT242" i="1"/>
  <c r="CT322" i="1"/>
  <c r="CT383" i="1"/>
  <c r="CT423" i="1"/>
  <c r="CT463" i="1"/>
  <c r="CT500" i="1"/>
  <c r="CT525" i="1"/>
  <c r="CT545" i="1"/>
  <c r="CT569" i="1"/>
  <c r="CT589" i="1"/>
  <c r="CT609" i="1"/>
  <c r="CT633" i="1"/>
  <c r="CT653" i="1"/>
  <c r="CT673" i="1"/>
  <c r="CT697" i="1"/>
  <c r="CT717" i="1"/>
  <c r="CT737" i="1"/>
  <c r="CT761" i="1"/>
  <c r="CT781" i="1"/>
  <c r="CT801" i="1"/>
  <c r="CT825" i="1"/>
  <c r="CT845" i="1"/>
  <c r="CT865" i="1"/>
  <c r="CT889" i="1"/>
  <c r="CT909" i="1"/>
  <c r="CT115" i="1"/>
  <c r="CT211" i="1"/>
  <c r="CT291" i="1"/>
  <c r="CT360" i="1"/>
  <c r="CT408" i="1"/>
  <c r="CT448" i="1"/>
  <c r="CT485" i="1"/>
  <c r="CT517" i="1"/>
  <c r="CT538" i="1"/>
  <c r="CT558" i="1"/>
  <c r="CT582" i="1"/>
  <c r="CT602" i="1"/>
  <c r="CT622" i="1"/>
  <c r="CT646" i="1"/>
  <c r="CT666" i="1"/>
  <c r="CT686" i="1"/>
  <c r="CT710" i="1"/>
  <c r="CT452" i="1"/>
  <c r="CT828" i="1"/>
  <c r="CT835" i="1"/>
  <c r="CT772" i="1"/>
  <c r="CT108" i="1"/>
  <c r="CT152" i="1"/>
  <c r="CT196" i="1"/>
  <c r="CT236" i="1"/>
  <c r="CT280" i="1"/>
  <c r="CT324" i="1"/>
  <c r="CT109" i="1"/>
  <c r="CT153" i="1"/>
  <c r="CT197" i="1"/>
  <c r="CT237" i="1"/>
  <c r="CT281" i="1"/>
  <c r="CT325" i="1"/>
  <c r="CT134" i="1"/>
  <c r="CT222" i="1"/>
  <c r="CT310" i="1"/>
  <c r="CT369" i="1"/>
  <c r="CT413" i="1"/>
  <c r="CT457" i="1"/>
  <c r="CT135" i="1"/>
  <c r="CT223" i="1"/>
  <c r="CT311" i="1"/>
  <c r="CT370" i="1"/>
  <c r="CT414" i="1"/>
  <c r="CT458" i="1"/>
  <c r="CT498" i="1"/>
  <c r="CT178" i="1"/>
  <c r="CT351" i="1"/>
  <c r="CT431" i="1"/>
  <c r="CT505" i="1"/>
  <c r="CT553" i="1"/>
  <c r="CT593" i="1"/>
  <c r="CT637" i="1"/>
  <c r="CT681" i="1"/>
  <c r="CT721" i="1"/>
  <c r="CT765" i="1"/>
  <c r="CT809" i="1"/>
  <c r="CT849" i="1"/>
  <c r="CT893" i="1"/>
  <c r="CT147" i="1"/>
  <c r="CT307" i="1"/>
  <c r="CT416" i="1"/>
  <c r="CT496" i="1"/>
  <c r="CT542" i="1"/>
  <c r="CT586" i="1"/>
  <c r="CT630" i="1"/>
  <c r="CT670" i="1"/>
  <c r="CT714" i="1"/>
  <c r="CT742" i="1"/>
  <c r="CT774" i="1"/>
  <c r="CT798" i="1"/>
  <c r="CT826" i="1"/>
  <c r="CT858" i="1"/>
  <c r="CT886" i="1"/>
  <c r="CT910" i="1"/>
  <c r="CT942" i="1"/>
  <c r="CT970" i="1"/>
  <c r="CT998" i="1"/>
  <c r="CT186" i="1"/>
  <c r="CT363" i="1"/>
  <c r="CT475" i="1"/>
  <c r="CT551" i="1"/>
  <c r="CT607" i="1"/>
  <c r="CT655" i="1"/>
  <c r="CT719" i="1"/>
  <c r="CT775" i="1"/>
  <c r="CT831" i="1"/>
  <c r="CT895" i="1"/>
  <c r="CT936" i="1"/>
  <c r="CT973" i="1"/>
  <c r="CT1016" i="1"/>
  <c r="CT283" i="1"/>
  <c r="CT428" i="1"/>
  <c r="CT509" i="1"/>
  <c r="CT576" i="1"/>
  <c r="CT632" i="1"/>
  <c r="CT688" i="1"/>
  <c r="CT752" i="1"/>
  <c r="CT800" i="1"/>
  <c r="CT856" i="1"/>
  <c r="CT920" i="1"/>
  <c r="CT959" i="1"/>
  <c r="CT991" i="1"/>
  <c r="CT387" i="1"/>
  <c r="CT539" i="1"/>
  <c r="CT667" i="1"/>
  <c r="CT779" i="1"/>
  <c r="CT891" i="1"/>
  <c r="CT987" i="1"/>
  <c r="CT235" i="1"/>
  <c r="CT524" i="1"/>
  <c r="CT636" i="1"/>
  <c r="CT732" i="1"/>
  <c r="CT860" i="1"/>
  <c r="CT956" i="1"/>
  <c r="CT202" i="1"/>
  <c r="CT643" i="1"/>
  <c r="CT867" i="1"/>
  <c r="CT580" i="1"/>
  <c r="CT804" i="1"/>
  <c r="CT993" i="1"/>
  <c r="CT371" i="1"/>
  <c r="CT883" i="1"/>
  <c r="CT139" i="1"/>
  <c r="CT820" i="1"/>
  <c r="CT266" i="1"/>
  <c r="CT851" i="1"/>
  <c r="CT916" i="1"/>
  <c r="CT41" i="1"/>
  <c r="CT76" i="1"/>
  <c r="CT18" i="1"/>
  <c r="CT78" i="1"/>
  <c r="CT80" i="1"/>
  <c r="CT31" i="1"/>
  <c r="CT87" i="1"/>
  <c r="CT34" i="1"/>
  <c r="CT59" i="1"/>
  <c r="CT43" i="1"/>
  <c r="CT22" i="1"/>
  <c r="CT51" i="1"/>
  <c r="CT349" i="1"/>
  <c r="CT263" i="1"/>
  <c r="CT434" i="1"/>
  <c r="CT258" i="1"/>
  <c r="CT529" i="1"/>
  <c r="CT617" i="1"/>
  <c r="CT745" i="1"/>
  <c r="CT873" i="1"/>
  <c r="CT376" i="1"/>
  <c r="CT566" i="1"/>
  <c r="CT650" i="1"/>
  <c r="CT758" i="1"/>
  <c r="CT814" i="1"/>
  <c r="CT902" i="1"/>
  <c r="CT986" i="1"/>
  <c r="CT250" i="1"/>
  <c r="CT575" i="1"/>
  <c r="CT743" i="1"/>
  <c r="CT911" i="1"/>
  <c r="CT995" i="1"/>
  <c r="CT155" i="1"/>
  <c r="CT488" i="1"/>
  <c r="CT664" i="1"/>
  <c r="CT832" i="1"/>
  <c r="CT937" i="1"/>
  <c r="CT170" i="1"/>
  <c r="CT603" i="1"/>
  <c r="CT944" i="1"/>
  <c r="CT572" i="1"/>
  <c r="CT908" i="1"/>
  <c r="CT971" i="1"/>
  <c r="CT676" i="1"/>
  <c r="CT627" i="1"/>
  <c r="CT564" i="1"/>
  <c r="CT63" i="1"/>
  <c r="CT92" i="1"/>
  <c r="CT24" i="1"/>
  <c r="CT53" i="1"/>
  <c r="CT86" i="1"/>
  <c r="CT23" i="1"/>
  <c r="CT84" i="1"/>
  <c r="CT94" i="1"/>
  <c r="CT103" i="1"/>
  <c r="CT442" i="1"/>
  <c r="CT290" i="1"/>
  <c r="CT537" i="1"/>
  <c r="CT665" i="1"/>
  <c r="CT705" i="1"/>
  <c r="CT793" i="1"/>
  <c r="CT877" i="1"/>
  <c r="CT243" i="1"/>
  <c r="CT472" i="1"/>
  <c r="CT614" i="1"/>
  <c r="CT734" i="1"/>
  <c r="CT794" i="1"/>
  <c r="CT846" i="1"/>
  <c r="CT906" i="1"/>
  <c r="CT966" i="1"/>
  <c r="CT1018" i="1"/>
  <c r="CT527" i="1"/>
  <c r="CT647" i="1"/>
  <c r="CT767" i="1"/>
  <c r="CT931" i="1"/>
  <c r="CT1000" i="1"/>
  <c r="CT396" i="1"/>
  <c r="CT560" i="1"/>
  <c r="CT728" i="1"/>
  <c r="CT896" i="1"/>
  <c r="CT1022" i="1"/>
  <c r="CT298" i="1"/>
  <c r="CT763" i="1"/>
  <c r="CT604" i="1"/>
  <c r="CT1009" i="1"/>
  <c r="CT579" i="1"/>
  <c r="CT515" i="1"/>
  <c r="CT756" i="1"/>
  <c r="CT116" i="1"/>
  <c r="CT156" i="1"/>
  <c r="CT200" i="1"/>
  <c r="CT244" i="1"/>
  <c r="CT284" i="1"/>
  <c r="CT328" i="1"/>
  <c r="CT117" i="1"/>
  <c r="CT157" i="1"/>
  <c r="CT201" i="1"/>
  <c r="CT245" i="1"/>
  <c r="CT285" i="1"/>
  <c r="CT329" i="1"/>
  <c r="CT150" i="1"/>
  <c r="CT230" i="1"/>
  <c r="CT318" i="1"/>
  <c r="CT377" i="1"/>
  <c r="CT417" i="1"/>
  <c r="CT461" i="1"/>
  <c r="CT151" i="1"/>
  <c r="CT231" i="1"/>
  <c r="CT319" i="1"/>
  <c r="CT378" i="1"/>
  <c r="CT418" i="1"/>
  <c r="CT462" i="1"/>
  <c r="CT506" i="1"/>
  <c r="CT194" i="1"/>
  <c r="CT359" i="1"/>
  <c r="CT447" i="1"/>
  <c r="CT511" i="1"/>
  <c r="CT557" i="1"/>
  <c r="CT601" i="1"/>
  <c r="CT641" i="1"/>
  <c r="CT685" i="1"/>
  <c r="CT729" i="1"/>
  <c r="CT769" i="1"/>
  <c r="CT813" i="1"/>
  <c r="CT857" i="1"/>
  <c r="CT897" i="1"/>
  <c r="CT163" i="1"/>
  <c r="CT339" i="1"/>
  <c r="CT424" i="1"/>
  <c r="CT501" i="1"/>
  <c r="CT550" i="1"/>
  <c r="CT590" i="1"/>
  <c r="CT634" i="1"/>
  <c r="CT678" i="1"/>
  <c r="CT718" i="1"/>
  <c r="CT750" i="1"/>
  <c r="CT778" i="1"/>
  <c r="CT806" i="1"/>
  <c r="CT838" i="1"/>
  <c r="CT862" i="1"/>
  <c r="CT890" i="1"/>
  <c r="CT922" i="1"/>
  <c r="CT950" i="1"/>
  <c r="CT974" i="1"/>
  <c r="CT1006" i="1"/>
  <c r="CT218" i="1"/>
  <c r="CT395" i="1"/>
  <c r="CT508" i="1"/>
  <c r="CT559" i="1"/>
  <c r="CT615" i="1"/>
  <c r="CT679" i="1"/>
  <c r="CT735" i="1"/>
  <c r="CT783" i="1"/>
  <c r="CT847" i="1"/>
  <c r="CT903" i="1"/>
  <c r="CT947" i="1"/>
  <c r="CT989" i="1"/>
  <c r="CT1021" i="1"/>
  <c r="CT123" i="1"/>
  <c r="CT315" i="1"/>
  <c r="CT444" i="1"/>
  <c r="CT536" i="1"/>
  <c r="CT592" i="1"/>
  <c r="CT640" i="1"/>
  <c r="CT704" i="1"/>
  <c r="CT760" i="1"/>
  <c r="CT816" i="1"/>
  <c r="CT880" i="1"/>
  <c r="CT927" i="1"/>
  <c r="CT964" i="1"/>
  <c r="CT1007" i="1"/>
  <c r="CT419" i="1"/>
  <c r="CT587" i="1"/>
  <c r="CT699" i="1"/>
  <c r="CT795" i="1"/>
  <c r="CT923" i="1"/>
  <c r="CT997" i="1"/>
  <c r="CT388" i="1"/>
  <c r="CT540" i="1"/>
  <c r="CT652" i="1"/>
  <c r="CT780" i="1"/>
  <c r="CT892" i="1"/>
  <c r="CT967" i="1"/>
  <c r="CT467" i="1"/>
  <c r="CT707" i="1"/>
  <c r="CT899" i="1"/>
  <c r="CT331" i="1"/>
  <c r="CT644" i="1"/>
  <c r="CT836" i="1"/>
  <c r="CT563" i="1"/>
  <c r="CT939" i="1"/>
  <c r="CT493" i="1"/>
  <c r="CT884" i="1"/>
  <c r="CT531" i="1"/>
  <c r="CT915" i="1"/>
  <c r="CT1004" i="1"/>
  <c r="CT89" i="1"/>
  <c r="CT74" i="1"/>
  <c r="CT90" i="1"/>
  <c r="CT30" i="1"/>
  <c r="CT19" i="1"/>
  <c r="CT91" i="1"/>
  <c r="CT12" i="1"/>
  <c r="CT132" i="1"/>
  <c r="CT172" i="1"/>
  <c r="CT216" i="1"/>
  <c r="CT260" i="1"/>
  <c r="CT300" i="1"/>
  <c r="CT344" i="1"/>
  <c r="CT133" i="1"/>
  <c r="CT173" i="1"/>
  <c r="CT217" i="1"/>
  <c r="CT261" i="1"/>
  <c r="CT301" i="1"/>
  <c r="CT345" i="1"/>
  <c r="CT182" i="1"/>
  <c r="CT262" i="1"/>
  <c r="CT393" i="1"/>
  <c r="CT433" i="1"/>
  <c r="CT477" i="1"/>
  <c r="CT183" i="1"/>
  <c r="CT350" i="1"/>
  <c r="CT394" i="1"/>
  <c r="CT478" i="1"/>
  <c r="CT98" i="1"/>
  <c r="CT391" i="1"/>
  <c r="CT479" i="1"/>
  <c r="CT573" i="1"/>
  <c r="CT657" i="1"/>
  <c r="CT701" i="1"/>
  <c r="CT785" i="1"/>
  <c r="CT829" i="1"/>
  <c r="CT913" i="1"/>
  <c r="CT227" i="1"/>
  <c r="CT456" i="1"/>
  <c r="CT522" i="1"/>
  <c r="CT606" i="1"/>
  <c r="CT694" i="1"/>
  <c r="CT730" i="1"/>
  <c r="CT782" i="1"/>
  <c r="CT842" i="1"/>
  <c r="CT870" i="1"/>
  <c r="CT926" i="1"/>
  <c r="CT954" i="1"/>
  <c r="CT1014" i="1"/>
  <c r="CT427" i="1"/>
  <c r="CT519" i="1"/>
  <c r="CT639" i="1"/>
  <c r="CT687" i="1"/>
  <c r="CT807" i="1"/>
  <c r="CT863" i="1"/>
  <c r="CT957" i="1"/>
  <c r="CT364" i="1"/>
  <c r="CT544" i="1"/>
  <c r="CT600" i="1"/>
  <c r="CT720" i="1"/>
  <c r="CT768" i="1"/>
  <c r="CT888" i="1"/>
  <c r="CT980" i="1"/>
  <c r="CT1012" i="1"/>
  <c r="CT503" i="1"/>
  <c r="CT715" i="1"/>
  <c r="CT843" i="1"/>
  <c r="CT1008" i="1"/>
  <c r="CT420" i="1"/>
  <c r="CT700" i="1"/>
  <c r="CT796" i="1"/>
  <c r="CT999" i="1"/>
  <c r="CT513" i="1"/>
  <c r="CT739" i="1"/>
  <c r="CT404" i="1"/>
  <c r="CT929" i="1"/>
  <c r="CT595" i="1"/>
  <c r="CT45" i="1"/>
  <c r="CT61" i="1"/>
  <c r="CT21" i="1"/>
  <c r="CT83" i="1"/>
  <c r="CT136" i="1"/>
  <c r="CT180" i="1"/>
  <c r="CT220" i="1"/>
  <c r="CT264" i="1"/>
  <c r="CT308" i="1"/>
  <c r="CT348" i="1"/>
  <c r="CT137" i="1"/>
  <c r="CT181" i="1"/>
  <c r="CT221" i="1"/>
  <c r="CT265" i="1"/>
  <c r="CT309" i="1"/>
  <c r="CT102" i="1"/>
  <c r="CT190" i="1"/>
  <c r="CT278" i="1"/>
  <c r="CT353" i="1"/>
  <c r="CT397" i="1"/>
  <c r="CT441" i="1"/>
  <c r="CT191" i="1"/>
  <c r="CT279" i="1"/>
  <c r="CT354" i="1"/>
  <c r="CT398" i="1"/>
  <c r="CT482" i="1"/>
  <c r="CT114" i="1"/>
  <c r="CT399" i="1"/>
  <c r="CT484" i="1"/>
  <c r="CT577" i="1"/>
  <c r="CT621" i="1"/>
  <c r="CT749" i="1"/>
  <c r="CT833" i="1"/>
  <c r="CT921" i="1"/>
  <c r="CT384" i="1"/>
  <c r="CT526" i="1"/>
  <c r="CT570" i="1"/>
  <c r="CT654" i="1"/>
  <c r="CT698" i="1"/>
  <c r="CT762" i="1"/>
  <c r="CT822" i="1"/>
  <c r="CT878" i="1"/>
  <c r="CT934" i="1"/>
  <c r="CT990" i="1"/>
  <c r="CT346" i="1"/>
  <c r="CT459" i="1"/>
  <c r="CT591" i="1"/>
  <c r="CT703" i="1"/>
  <c r="CT815" i="1"/>
  <c r="CT871" i="1"/>
  <c r="CT968" i="1"/>
  <c r="CT187" i="1"/>
  <c r="CT499" i="1"/>
  <c r="CT624" i="1"/>
  <c r="CT672" i="1"/>
  <c r="CT792" i="1"/>
  <c r="CT848" i="1"/>
  <c r="CT948" i="1"/>
  <c r="CT985" i="1"/>
  <c r="CT523" i="1"/>
  <c r="CT635" i="1"/>
  <c r="CT859" i="1"/>
  <c r="CT955" i="1"/>
  <c r="CT171" i="1"/>
  <c r="CT716" i="1"/>
  <c r="CT945" i="1"/>
  <c r="CT992" i="1"/>
  <c r="CT951" i="1"/>
  <c r="CT819" i="1"/>
  <c r="CT49" i="1"/>
  <c r="CT27" i="1"/>
  <c r="CT95" i="1"/>
  <c r="CT267" i="1"/>
  <c r="CT596" i="1"/>
  <c r="CT787" i="1"/>
  <c r="CT55" i="1"/>
  <c r="CT17" i="1"/>
  <c r="CT47" i="1"/>
  <c r="CT82" i="1"/>
  <c r="CT37" i="1"/>
  <c r="CT961" i="1"/>
  <c r="CT852" i="1"/>
  <c r="CT77" i="1"/>
  <c r="CT29" i="1"/>
  <c r="W25" i="1"/>
  <c r="W24" i="1"/>
  <c r="W23" i="1"/>
  <c r="W26" i="1"/>
  <c r="W17" i="1"/>
  <c r="W19" i="1"/>
  <c r="W16" i="1"/>
  <c r="W22" i="1"/>
  <c r="AT13" i="1"/>
  <c r="AU13" i="1" s="1"/>
  <c r="W13" i="1" s="1"/>
  <c r="W21" i="1"/>
  <c r="W18" i="1"/>
  <c r="W15" i="1"/>
  <c r="AU12" i="1"/>
  <c r="W12" i="1" s="1"/>
  <c r="W14" i="1"/>
  <c r="W20" i="1"/>
  <c r="AX40" i="1" l="1"/>
  <c r="AX41" i="1" s="1"/>
  <c r="CT68" i="1"/>
  <c r="CT32" i="1"/>
  <c r="CT62" i="1"/>
  <c r="CT56" i="1"/>
  <c r="CT58" i="1"/>
  <c r="CT20" i="1"/>
  <c r="CT54" i="1"/>
  <c r="CT71" i="1"/>
  <c r="CT40" i="1"/>
  <c r="CT28" i="1"/>
  <c r="CT70" i="1"/>
  <c r="CT72" i="1"/>
  <c r="CT81" i="1"/>
  <c r="CT13" i="1"/>
  <c r="CT93" i="1"/>
  <c r="CT25" i="1"/>
  <c r="CT14" i="1"/>
  <c r="CT85" i="1"/>
  <c r="CT60" i="1"/>
  <c r="CT16" i="1"/>
  <c r="CT15" i="1"/>
  <c r="CT38" i="1"/>
  <c r="CT79" i="1"/>
  <c r="CT52" i="1"/>
  <c r="CT48" i="1"/>
  <c r="CT73" i="1"/>
  <c r="CT88" i="1"/>
  <c r="CT46" i="1"/>
  <c r="CT50" i="1"/>
  <c r="CT42" i="1"/>
  <c r="CT75" i="1"/>
  <c r="AX42" i="1" l="1"/>
  <c r="AX43" i="1" l="1"/>
  <c r="AX44" i="1" l="1"/>
  <c r="AX45" i="1" s="1"/>
  <c r="AX46" i="1" l="1"/>
  <c r="AX47" i="1" l="1"/>
  <c r="AX48" i="1" l="1"/>
  <c r="AX49" i="1" l="1"/>
  <c r="AX50" i="1" l="1"/>
  <c r="AX51" i="1" s="1"/>
  <c r="AX52" i="1" l="1"/>
  <c r="AX53" i="1" s="1"/>
  <c r="AX54" i="1" s="1"/>
  <c r="AX55" i="1" s="1"/>
  <c r="AX56" i="1" s="1"/>
  <c r="AX57" i="1" s="1"/>
  <c r="AX58" i="1" s="1"/>
  <c r="AX59" i="1" s="1"/>
  <c r="AX60" i="1" s="1"/>
  <c r="AX61" i="1" s="1"/>
  <c r="AX62" i="1" s="1"/>
  <c r="AX63" i="1" s="1"/>
  <c r="AX64" i="1" s="1"/>
  <c r="AX65" i="1" s="1"/>
  <c r="AX66" i="1" s="1"/>
  <c r="AX67" i="1" s="1"/>
  <c r="AX68" i="1" s="1"/>
  <c r="AX69" i="1" s="1"/>
  <c r="AX70" i="1" s="1"/>
  <c r="AX71" i="1" l="1"/>
  <c r="AX72" i="1" s="1"/>
  <c r="AX87" i="1"/>
  <c r="AX73" i="1" l="1"/>
  <c r="AX74" i="1" s="1"/>
  <c r="AX88" i="1"/>
  <c r="AX89" i="1"/>
  <c r="AX75" i="1" l="1"/>
  <c r="AX76" i="1" s="1"/>
  <c r="AX77" i="1" s="1"/>
  <c r="AX78" i="1" s="1"/>
  <c r="AX90" i="1"/>
  <c r="AX91" i="1" s="1"/>
  <c r="AX92" i="1" s="1"/>
  <c r="AX79" i="1" l="1"/>
  <c r="AX80" i="1" s="1"/>
  <c r="AX81" i="1" s="1"/>
  <c r="AX82" i="1" s="1"/>
  <c r="AX93" i="1"/>
  <c r="AX94" i="1" s="1"/>
  <c r="AX83" i="1" l="1"/>
  <c r="AX84" i="1" s="1"/>
  <c r="AX85" i="1" s="1"/>
  <c r="AX86" i="1" s="1"/>
  <c r="AX95" i="1"/>
  <c r="AX96" i="1" s="1"/>
  <c r="AX97" i="1" s="1"/>
  <c r="AX98" i="1" l="1"/>
  <c r="AX99" i="1" s="1"/>
  <c r="AX100" i="1" s="1"/>
  <c r="AX101" i="1" s="1"/>
  <c r="AX102" i="1" s="1"/>
  <c r="AX103" i="1" s="1"/>
  <c r="AX104" i="1" s="1"/>
  <c r="AX105" i="1" s="1"/>
  <c r="AX106" i="1" l="1"/>
  <c r="AX107" i="1" s="1"/>
  <c r="AX109" i="1" l="1"/>
  <c r="AX108" i="1"/>
  <c r="AX110" i="1"/>
  <c r="AX111" i="1" s="1"/>
  <c r="AX112" i="1" s="1"/>
  <c r="AX113" i="1" s="1"/>
  <c r="AX114" i="1" l="1"/>
  <c r="AX115" i="1" s="1"/>
  <c r="AX116" i="1" s="1"/>
  <c r="AX117" i="1" l="1"/>
  <c r="AX119" i="1"/>
  <c r="AX118" i="1"/>
  <c r="AX120" i="1"/>
  <c r="AX121" i="1" l="1"/>
  <c r="AX122" i="1" s="1"/>
  <c r="AX123" i="1" l="1"/>
  <c r="AX124" i="1" s="1"/>
  <c r="AX125" i="1" l="1"/>
  <c r="AX126" i="1"/>
  <c r="AX148" i="1"/>
  <c r="AX127" i="1" l="1"/>
  <c r="AX132" i="1"/>
  <c r="AX131" i="1"/>
  <c r="AX130" i="1"/>
  <c r="AX128" i="1"/>
  <c r="AX129" i="1" s="1"/>
  <c r="AX149" i="1" s="1"/>
  <c r="AX151" i="1" l="1"/>
  <c r="AX154" i="1"/>
  <c r="AX150" i="1"/>
  <c r="AX153" i="1"/>
  <c r="AX152" i="1"/>
  <c r="AX155" i="1"/>
  <c r="AX156" i="1"/>
  <c r="AX158" i="1"/>
  <c r="AX164" i="1"/>
  <c r="AX160" i="1"/>
  <c r="AX159" i="1"/>
  <c r="AX157" i="1"/>
  <c r="AX162" i="1"/>
  <c r="AX163" i="1"/>
  <c r="AX161" i="1"/>
  <c r="AX165" i="1" l="1"/>
  <c r="AX166" i="1" s="1"/>
  <c r="AX167" i="1" s="1"/>
  <c r="AX168" i="1" s="1"/>
  <c r="AX169" i="1" s="1"/>
  <c r="AX170" i="1" s="1"/>
  <c r="AX173" i="1" s="1"/>
  <c r="AX175" i="1" l="1"/>
  <c r="AX172" i="1"/>
  <c r="AX176" i="1"/>
  <c r="AX174" i="1"/>
  <c r="AX177" i="1"/>
  <c r="AX171" i="1"/>
  <c r="AX178" i="1"/>
  <c r="AX179" i="1" s="1"/>
  <c r="AX181" i="1" l="1"/>
  <c r="AX180" i="1"/>
  <c r="AX182" i="1" l="1"/>
  <c r="AX183" i="1" s="1"/>
  <c r="AX184" i="1" s="1"/>
  <c r="AX185" i="1" s="1"/>
  <c r="AX186" i="1" s="1"/>
  <c r="AX189" i="1" l="1"/>
  <c r="AX188" i="1"/>
  <c r="AX187" i="1"/>
  <c r="AX190" i="1"/>
  <c r="AX191" i="1" s="1"/>
  <c r="AX192" i="1" s="1"/>
  <c r="AX193" i="1" s="1"/>
  <c r="AX194" i="1" s="1"/>
  <c r="AX195" i="1" s="1"/>
  <c r="AX196" i="1" l="1"/>
  <c r="AX198" i="1"/>
  <c r="AX197" i="1"/>
  <c r="AX199" i="1" l="1"/>
  <c r="AX205" i="1"/>
  <c r="AX203" i="1"/>
  <c r="AX200" i="1"/>
  <c r="AX202" i="1"/>
  <c r="AX201" i="1"/>
  <c r="AX204" i="1"/>
  <c r="AX206" i="1" l="1"/>
  <c r="AX210" i="1" l="1"/>
  <c r="AX207" i="1"/>
  <c r="AX208" i="1"/>
  <c r="AX209" i="1"/>
  <c r="AX215" i="1" l="1"/>
  <c r="AX216" i="1"/>
  <c r="AX217" i="1"/>
  <c r="AX219" i="1"/>
  <c r="AX220" i="1"/>
  <c r="AX218" i="1"/>
  <c r="AX221" i="1"/>
  <c r="AX230" i="1"/>
  <c r="AX231" i="1"/>
  <c r="AX232" i="1" s="1"/>
  <c r="AX233" i="1" s="1"/>
  <c r="AX234" i="1" s="1"/>
  <c r="AX235" i="1" s="1"/>
  <c r="AX236" i="1" s="1"/>
  <c r="AX237" i="1" s="1"/>
  <c r="AX222" i="1" l="1"/>
  <c r="AX239" i="1" l="1"/>
  <c r="AX228" i="1"/>
  <c r="AX227" i="1"/>
  <c r="AX224" i="1"/>
  <c r="AX223" i="1"/>
  <c r="AX225" i="1"/>
  <c r="AX226" i="1"/>
  <c r="AX229" i="1"/>
  <c r="AX240" i="1"/>
  <c r="AX241" i="1"/>
  <c r="AX264" i="1"/>
  <c r="AX262" i="1"/>
  <c r="AX260" i="1"/>
  <c r="AX266" i="1" s="1"/>
  <c r="AX265" i="1" l="1"/>
  <c r="AX263" i="1"/>
  <c r="AX267" i="1"/>
  <c r="AX261" i="1"/>
  <c r="AX242" i="1"/>
  <c r="AX243" i="1" s="1"/>
  <c r="AX244" i="1" s="1"/>
  <c r="AX245" i="1" s="1"/>
  <c r="AX268" i="1"/>
  <c r="AX246" i="1" l="1"/>
  <c r="AX247" i="1"/>
  <c r="AX248" i="1" l="1"/>
  <c r="AX251" i="1"/>
  <c r="AX249" i="1"/>
  <c r="AX252" i="1"/>
  <c r="AX250" i="1"/>
  <c r="AX253" i="1"/>
  <c r="AX254" i="1" l="1"/>
  <c r="AX269" i="1" l="1"/>
  <c r="AX256" i="1"/>
  <c r="AX257" i="1"/>
  <c r="AX255" i="1"/>
  <c r="AX258" i="1"/>
  <c r="AX259" i="1"/>
  <c r="AX270" i="1"/>
  <c r="AX271" i="1"/>
  <c r="AX316" i="1"/>
  <c r="AX272" i="1" l="1"/>
  <c r="AX273" i="1" s="1"/>
  <c r="AX274" i="1" s="1"/>
  <c r="AX317" i="1"/>
  <c r="AX319" i="1" s="1"/>
  <c r="AX320" i="1"/>
  <c r="AX318" i="1" l="1"/>
  <c r="AX275" i="1"/>
  <c r="AX321" i="1"/>
  <c r="AX322" i="1"/>
  <c r="AX324" i="1" s="1"/>
  <c r="AX323" i="1"/>
  <c r="AX326" i="1" l="1"/>
  <c r="AX327" i="1"/>
  <c r="AX325" i="1"/>
  <c r="AX278" i="1"/>
  <c r="AX279" i="1"/>
  <c r="AX277" i="1"/>
  <c r="AX283" i="1"/>
  <c r="AX281" i="1"/>
  <c r="AX280" i="1"/>
  <c r="AX282" i="1"/>
  <c r="AX276" i="1"/>
  <c r="AX328" i="1"/>
  <c r="AX284" i="1" l="1"/>
  <c r="AX290" i="1"/>
  <c r="AX289" i="1"/>
  <c r="AX288" i="1"/>
  <c r="AX287" i="1"/>
  <c r="AX285" i="1"/>
  <c r="AX291" i="1"/>
  <c r="AX286" i="1"/>
  <c r="AX292" i="1"/>
  <c r="AX329" i="1"/>
  <c r="AX331" i="1" s="1"/>
  <c r="AX332" i="1" s="1"/>
  <c r="AX330" i="1"/>
  <c r="AX293" i="1" l="1"/>
  <c r="AX296" i="1"/>
  <c r="AX298" i="1"/>
  <c r="AX297" i="1"/>
  <c r="AX295" i="1"/>
  <c r="AX294" i="1"/>
  <c r="AX299" i="1" l="1"/>
  <c r="AX300" i="1" s="1"/>
  <c r="AX301" i="1" s="1"/>
  <c r="AX304" i="1" s="1"/>
  <c r="AX307" i="1" l="1"/>
  <c r="AX306" i="1"/>
  <c r="AX302" i="1"/>
  <c r="AX303" i="1"/>
  <c r="AX305" i="1"/>
  <c r="AX308" i="1"/>
  <c r="AX333" i="1" l="1"/>
  <c r="AX334" i="1" s="1"/>
  <c r="AX335" i="1" s="1"/>
  <c r="AX336" i="1" s="1"/>
  <c r="AX337" i="1" s="1"/>
  <c r="AX338" i="1" s="1"/>
  <c r="AX339" i="1" s="1"/>
  <c r="AX516" i="1" l="1"/>
  <c r="AX519" i="1" s="1"/>
  <c r="AX340" i="1"/>
  <c r="AX341" i="1" s="1"/>
  <c r="AX521" i="1"/>
  <c r="AX517" i="1"/>
  <c r="AX518" i="1"/>
  <c r="AX520" i="1"/>
  <c r="AX344" i="1" l="1"/>
  <c r="AX343" i="1"/>
  <c r="AX350" i="1"/>
  <c r="AX351" i="1" s="1"/>
  <c r="AX346" i="1"/>
  <c r="AX345" i="1"/>
  <c r="AX348" i="1"/>
  <c r="AX342" i="1"/>
  <c r="AX347" i="1"/>
  <c r="AX349" i="1"/>
  <c r="AX522" i="1"/>
  <c r="AX523" i="1"/>
  <c r="AX525" i="1"/>
  <c r="AX524" i="1"/>
  <c r="AX526" i="1"/>
  <c r="AX353" i="1" l="1"/>
  <c r="AX359" i="1"/>
  <c r="AX355" i="1"/>
  <c r="AX352" i="1"/>
  <c r="AX360" i="1"/>
  <c r="AX361" i="1" s="1"/>
  <c r="AX356" i="1"/>
  <c r="AX358" i="1"/>
  <c r="AX357" i="1"/>
  <c r="AX354" i="1"/>
  <c r="AX527" i="1"/>
  <c r="AX528" i="1"/>
  <c r="AX531" i="1" s="1"/>
  <c r="AX365" i="1" l="1"/>
  <c r="AX363" i="1"/>
  <c r="AX362" i="1"/>
  <c r="AX366" i="1"/>
  <c r="AX364" i="1"/>
  <c r="AX368" i="1"/>
  <c r="AX369" i="1" s="1"/>
  <c r="AX367" i="1"/>
  <c r="AX533" i="1"/>
  <c r="AX532" i="1"/>
  <c r="AX529" i="1"/>
  <c r="AX530" i="1"/>
  <c r="AX534" i="1"/>
  <c r="AX535" i="1"/>
  <c r="AX540" i="1" s="1"/>
  <c r="AX541" i="1"/>
  <c r="AX370" i="1" l="1"/>
  <c r="AX373" i="1"/>
  <c r="AX372" i="1"/>
  <c r="AX375" i="1"/>
  <c r="AX376" i="1" s="1"/>
  <c r="AX374" i="1"/>
  <c r="AX371" i="1"/>
  <c r="AX537" i="1"/>
  <c r="AX538" i="1"/>
  <c r="AX543" i="1"/>
  <c r="AX536" i="1"/>
  <c r="AX539" i="1"/>
  <c r="AX542" i="1"/>
  <c r="AX544" i="1"/>
  <c r="AX545" i="1" s="1"/>
  <c r="AX379" i="1" l="1"/>
  <c r="AX380" i="1" s="1"/>
  <c r="AX378" i="1"/>
  <c r="AX377" i="1"/>
  <c r="AX549" i="1"/>
  <c r="AX552" i="1"/>
  <c r="AX550" i="1"/>
  <c r="AX548" i="1"/>
  <c r="AX551" i="1"/>
  <c r="AX553" i="1"/>
  <c r="AX547" i="1"/>
  <c r="AX554" i="1"/>
  <c r="AX546" i="1"/>
  <c r="AX555" i="1"/>
  <c r="AX556" i="1" s="1"/>
  <c r="AX560" i="1"/>
  <c r="AX385" i="1" l="1"/>
  <c r="AX381" i="1"/>
  <c r="AX383" i="1"/>
  <c r="AX382" i="1"/>
  <c r="AX384" i="1"/>
  <c r="AX386" i="1"/>
  <c r="AX387" i="1" s="1"/>
  <c r="AX557" i="1"/>
  <c r="AX559" i="1"/>
  <c r="AX561" i="1"/>
  <c r="AX558" i="1"/>
  <c r="AX562" i="1"/>
  <c r="AX563" i="1"/>
  <c r="AX567" i="1" l="1"/>
  <c r="AX568" i="1"/>
  <c r="AX569" i="1"/>
  <c r="AX570" i="1" s="1"/>
  <c r="AX390" i="1"/>
  <c r="AX392" i="1"/>
  <c r="AX409" i="1" s="1"/>
  <c r="AX391" i="1"/>
  <c r="AX389" i="1"/>
  <c r="AX388" i="1"/>
  <c r="AX564" i="1"/>
  <c r="AX565" i="1"/>
  <c r="AX566" i="1"/>
  <c r="AX571" i="1"/>
  <c r="AX572" i="1"/>
  <c r="AX574" i="1" s="1"/>
  <c r="AX573" i="1"/>
  <c r="AX412" i="1" l="1"/>
  <c r="AX413" i="1"/>
  <c r="AX414" i="1" s="1"/>
  <c r="AX411" i="1"/>
  <c r="AX410" i="1"/>
  <c r="AX591" i="1"/>
  <c r="AX594" i="1" s="1"/>
  <c r="AX575" i="1"/>
  <c r="AX592" i="1"/>
  <c r="AX593" i="1"/>
  <c r="AX419" i="1" l="1"/>
  <c r="AX416" i="1"/>
  <c r="AX417" i="1"/>
  <c r="AX415" i="1"/>
  <c r="AX420" i="1"/>
  <c r="AX421" i="1" s="1"/>
  <c r="AX422" i="1" s="1"/>
  <c r="AX439" i="1" s="1"/>
  <c r="AX418" i="1"/>
  <c r="AX595" i="1"/>
  <c r="AX596" i="1"/>
  <c r="AX600" i="1" s="1"/>
  <c r="AX599" i="1"/>
  <c r="AX598" i="1"/>
  <c r="AX597" i="1"/>
  <c r="AX440" i="1" l="1"/>
  <c r="AX441" i="1"/>
  <c r="AX443" i="1"/>
  <c r="AX445" i="1"/>
  <c r="AX446" i="1" s="1"/>
  <c r="AX447" i="1" s="1"/>
  <c r="AX448" i="1" s="1"/>
  <c r="AX442" i="1"/>
  <c r="AX444" i="1"/>
  <c r="AX601" i="1"/>
  <c r="AX450" i="1" l="1"/>
  <c r="AX449" i="1"/>
  <c r="AX452" i="1"/>
  <c r="AX456" i="1"/>
  <c r="AX451" i="1"/>
  <c r="AX455" i="1"/>
  <c r="AX453" i="1"/>
  <c r="AX454" i="1"/>
  <c r="AX457" i="1"/>
  <c r="AX458" i="1" s="1"/>
  <c r="AX459" i="1" s="1"/>
  <c r="AX460" i="1" s="1"/>
  <c r="AX602" i="1"/>
  <c r="AX607" i="1" s="1"/>
  <c r="AX606" i="1"/>
  <c r="AX603" i="1"/>
  <c r="AX604" i="1"/>
  <c r="AX605" i="1"/>
  <c r="AX462" i="1" l="1"/>
  <c r="AX461" i="1"/>
  <c r="AX463" i="1"/>
  <c r="AX464" i="1" s="1"/>
  <c r="AX620" i="1"/>
  <c r="AX621" i="1"/>
  <c r="AX625" i="1"/>
  <c r="AX624" i="1"/>
  <c r="AX623" i="1"/>
  <c r="AX626" i="1"/>
  <c r="AX622" i="1"/>
  <c r="AX466" i="1" l="1"/>
  <c r="AX467" i="1" s="1"/>
  <c r="AX465" i="1"/>
  <c r="AX627" i="1"/>
  <c r="AX628" i="1"/>
  <c r="AX632" i="1" s="1"/>
  <c r="AX630" i="1"/>
  <c r="AX631" i="1"/>
  <c r="AX629" i="1" l="1"/>
  <c r="AX469" i="1"/>
  <c r="AX471" i="1"/>
  <c r="AX468" i="1"/>
  <c r="AX472" i="1"/>
  <c r="AX473" i="1" s="1"/>
  <c r="AX470" i="1"/>
  <c r="AX633" i="1"/>
  <c r="AX634" i="1"/>
  <c r="AX638" i="1" s="1"/>
  <c r="AX635" i="1"/>
  <c r="AX639" i="1"/>
  <c r="AX637" i="1" l="1"/>
  <c r="AX636" i="1"/>
  <c r="AX474" i="1"/>
  <c r="AX475" i="1"/>
  <c r="AX476" i="1"/>
  <c r="AX496" i="1" s="1"/>
  <c r="AX640" i="1"/>
  <c r="AX641" i="1"/>
  <c r="AX642" i="1" s="1"/>
  <c r="AX498" i="1" l="1"/>
  <c r="AX499" i="1" s="1"/>
  <c r="AX497" i="1"/>
  <c r="AX643" i="1"/>
  <c r="AX644" i="1"/>
  <c r="AX648" i="1"/>
  <c r="AX645" i="1"/>
  <c r="AX651" i="1"/>
  <c r="AX647" i="1"/>
  <c r="AX646" i="1"/>
  <c r="AX650" i="1"/>
  <c r="AX649" i="1"/>
  <c r="AX503" i="1" l="1"/>
  <c r="AX504" i="1"/>
  <c r="AX505" i="1" s="1"/>
  <c r="AX502" i="1"/>
  <c r="AX501" i="1"/>
  <c r="AX500" i="1"/>
  <c r="AX652" i="1"/>
  <c r="AX507" i="1" l="1"/>
  <c r="AX508" i="1" s="1"/>
  <c r="AX506" i="1"/>
  <c r="AX654" i="1"/>
  <c r="AX653" i="1"/>
  <c r="AX655" i="1" s="1"/>
  <c r="AX656" i="1"/>
  <c r="AX509" i="1" l="1"/>
  <c r="AX510" i="1"/>
  <c r="AX511" i="1" s="1"/>
  <c r="AX657" i="1"/>
  <c r="AX658" i="1" s="1"/>
  <c r="AX514" i="1" l="1"/>
  <c r="AX512" i="1"/>
  <c r="AX513" i="1"/>
  <c r="AX685" i="1"/>
  <c r="AX659" i="1"/>
  <c r="AX686" i="1"/>
  <c r="AX690" i="1" s="1"/>
  <c r="AX693" i="1"/>
  <c r="AX691" i="1"/>
  <c r="AX692" i="1"/>
  <c r="AX688" i="1"/>
  <c r="AX689" i="1" l="1"/>
  <c r="AX687" i="1"/>
  <c r="AX694" i="1"/>
  <c r="AX695" i="1"/>
  <c r="AX698" i="1" s="1"/>
  <c r="AX696" i="1"/>
  <c r="AX697" i="1" l="1"/>
  <c r="AX699" i="1"/>
  <c r="AX700" i="1" s="1"/>
  <c r="AX702" i="1" l="1"/>
  <c r="AX703" i="1"/>
  <c r="AX704" i="1"/>
  <c r="AX707" i="1"/>
  <c r="AX708" i="1"/>
  <c r="AX709" i="1" s="1"/>
  <c r="AX716" i="1" s="1"/>
  <c r="AX705" i="1"/>
  <c r="AX706" i="1"/>
  <c r="AX701" i="1"/>
  <c r="AX921" i="1"/>
  <c r="AX923" i="1"/>
  <c r="AX922" i="1"/>
  <c r="AX919" i="1"/>
  <c r="AX924" i="1" s="1"/>
  <c r="AX925" i="1" s="1"/>
  <c r="AX926" i="1" s="1"/>
  <c r="AX920" i="1"/>
  <c r="AX717" i="1" l="1"/>
  <c r="AX722" i="1"/>
  <c r="AX718" i="1"/>
  <c r="AX723" i="1"/>
  <c r="AX724" i="1" s="1"/>
  <c r="AX720" i="1"/>
  <c r="AX721" i="1"/>
  <c r="AX719" i="1"/>
  <c r="AX927" i="1"/>
  <c r="AX928" i="1"/>
  <c r="AX929" i="1"/>
  <c r="AX726" i="1" l="1"/>
  <c r="AX731" i="1"/>
  <c r="AX730" i="1"/>
  <c r="AX725" i="1"/>
  <c r="AX728" i="1"/>
  <c r="AX733" i="1"/>
  <c r="AX734" i="1" s="1"/>
  <c r="AX729" i="1"/>
  <c r="AX732" i="1"/>
  <c r="AX727" i="1"/>
  <c r="AX930" i="1"/>
  <c r="AX931" i="1" s="1"/>
  <c r="AX932" i="1" s="1"/>
  <c r="AX740" i="1" l="1"/>
  <c r="AX738" i="1"/>
  <c r="AX741" i="1"/>
  <c r="AX742" i="1" s="1"/>
  <c r="AX737" i="1"/>
  <c r="AX735" i="1"/>
  <c r="AX739" i="1"/>
  <c r="AX736" i="1"/>
  <c r="AX933" i="1"/>
  <c r="AX937" i="1" s="1"/>
  <c r="AX956" i="1"/>
  <c r="AX957" i="1" s="1"/>
  <c r="AX960" i="1"/>
  <c r="AX962" i="1"/>
  <c r="AX961" i="1"/>
  <c r="AX963" i="1"/>
  <c r="AX958" i="1"/>
  <c r="AX744" i="1" l="1"/>
  <c r="AX746" i="1"/>
  <c r="AX747" i="1" s="1"/>
  <c r="AX745" i="1"/>
  <c r="AX743" i="1"/>
  <c r="AX964" i="1"/>
  <c r="AX935" i="1"/>
  <c r="AX959" i="1"/>
  <c r="AX934" i="1"/>
  <c r="AX936" i="1"/>
  <c r="AX938" i="1"/>
  <c r="AX944" i="1"/>
  <c r="AX939" i="1"/>
  <c r="AX945" i="1"/>
  <c r="AX946" i="1"/>
  <c r="AX942" i="1"/>
  <c r="AX941" i="1"/>
  <c r="AX943" i="1"/>
  <c r="AX940" i="1"/>
  <c r="AX965" i="1"/>
  <c r="AX751" i="1" l="1"/>
  <c r="AX754" i="1"/>
  <c r="AX771" i="1" s="1"/>
  <c r="AX772" i="1" s="1"/>
  <c r="AX773" i="1" s="1"/>
  <c r="AX774" i="1" s="1"/>
  <c r="AX753" i="1"/>
  <c r="AX748" i="1"/>
  <c r="AX752" i="1"/>
  <c r="AX750" i="1"/>
  <c r="AX749" i="1"/>
  <c r="AX974" i="1"/>
  <c r="AX975" i="1" s="1"/>
  <c r="AX966" i="1"/>
  <c r="AX947" i="1"/>
  <c r="AX948" i="1"/>
  <c r="AX955" i="1" s="1"/>
  <c r="AX953" i="1"/>
  <c r="AX954" i="1"/>
  <c r="AX977" i="1"/>
  <c r="AX981" i="1"/>
  <c r="AX976" i="1"/>
  <c r="AX980" i="1" s="1"/>
  <c r="AX775" i="1" l="1"/>
  <c r="AX777" i="1"/>
  <c r="AX776" i="1"/>
  <c r="AX780" i="1"/>
  <c r="AX778" i="1"/>
  <c r="AX779" i="1"/>
  <c r="AX781" i="1"/>
  <c r="AX782" i="1" s="1"/>
  <c r="AX799" i="1" s="1"/>
  <c r="AX971" i="1"/>
  <c r="AX967" i="1"/>
  <c r="AX968" i="1"/>
  <c r="AX973" i="1"/>
  <c r="AX969" i="1"/>
  <c r="AX970" i="1"/>
  <c r="AX972" i="1"/>
  <c r="AX951" i="1"/>
  <c r="AX978" i="1"/>
  <c r="AX950" i="1"/>
  <c r="AX982" i="1"/>
  <c r="AX952" i="1"/>
  <c r="AX979" i="1"/>
  <c r="AX949" i="1"/>
  <c r="AX983" i="1"/>
  <c r="AX800" i="1" l="1"/>
  <c r="AX803" i="1"/>
  <c r="AX804" i="1" s="1"/>
  <c r="AX805" i="1" s="1"/>
  <c r="AX806" i="1" s="1"/>
  <c r="AX801" i="1"/>
  <c r="AX802" i="1"/>
  <c r="AX986" i="1"/>
  <c r="AX985" i="1"/>
  <c r="AX984" i="1"/>
  <c r="AX809" i="1" l="1"/>
  <c r="AX812" i="1"/>
  <c r="AX813" i="1"/>
  <c r="AX814" i="1" s="1"/>
  <c r="AX811" i="1"/>
  <c r="AX810" i="1"/>
  <c r="AX807" i="1"/>
  <c r="AX808" i="1"/>
  <c r="AX987" i="1"/>
  <c r="AX1008" i="1"/>
  <c r="AX1005" i="1"/>
  <c r="AX1006" i="1"/>
  <c r="AX1007" i="1"/>
  <c r="AX822" i="1" l="1"/>
  <c r="AX820" i="1"/>
  <c r="AX816" i="1"/>
  <c r="AX819" i="1"/>
  <c r="AX817" i="1"/>
  <c r="AX823" i="1"/>
  <c r="AX824" i="1" s="1"/>
  <c r="AX818" i="1"/>
  <c r="AX821" i="1"/>
  <c r="AX815" i="1"/>
  <c r="AX1004" i="1"/>
  <c r="AX988" i="1"/>
  <c r="AX1009" i="1"/>
  <c r="AX826" i="1" l="1"/>
  <c r="AX825" i="1"/>
  <c r="AX827" i="1"/>
  <c r="AX828" i="1" s="1"/>
  <c r="AX1011" i="1"/>
  <c r="AX1012" i="1" s="1"/>
  <c r="AX1010" i="1"/>
  <c r="AX830" i="1" l="1"/>
  <c r="AX829" i="1"/>
  <c r="AX832" i="1"/>
  <c r="AX831" i="1"/>
  <c r="AX833" i="1"/>
  <c r="AX834" i="1" s="1"/>
  <c r="AX835" i="1" s="1"/>
  <c r="AX857" i="1" s="1"/>
  <c r="AX1013" i="1"/>
  <c r="AX1016" i="1"/>
  <c r="AX1018" i="1" l="1"/>
  <c r="AX858" i="1"/>
  <c r="AX859" i="1"/>
  <c r="AX860" i="1" s="1"/>
  <c r="AX1015" i="1"/>
  <c r="AX1017" i="1"/>
  <c r="AX1014" i="1"/>
  <c r="AX1019" i="1"/>
  <c r="AX1020" i="1" s="1"/>
  <c r="AX862" i="1" l="1"/>
  <c r="AX863" i="1"/>
  <c r="AX864" i="1"/>
  <c r="AX865" i="1" s="1"/>
  <c r="AX861" i="1"/>
  <c r="AX869" i="1" l="1"/>
  <c r="AX866" i="1"/>
  <c r="AX868" i="1"/>
  <c r="AX867" i="1"/>
  <c r="AX870" i="1"/>
  <c r="AX871" i="1" s="1"/>
  <c r="AX873" i="1" l="1"/>
  <c r="AX874" i="1"/>
  <c r="AX875" i="1" s="1"/>
  <c r="AX872" i="1"/>
  <c r="AX878" i="1" l="1"/>
  <c r="AX879" i="1"/>
  <c r="AX877" i="1"/>
  <c r="AX876" i="1"/>
  <c r="AX880" i="1"/>
  <c r="AX883" i="1" s="1"/>
  <c r="AX884" i="1" l="1"/>
  <c r="AX887" i="1"/>
  <c r="AX891" i="1"/>
  <c r="AX892" i="1" s="1"/>
  <c r="AX889" i="1"/>
  <c r="AX890" i="1"/>
  <c r="AX886" i="1"/>
  <c r="AX888" i="1"/>
  <c r="AX885" i="1"/>
  <c r="AX893" i="1" l="1"/>
  <c r="AX895" i="1"/>
  <c r="AX896" i="1" s="1"/>
  <c r="AX894" i="1"/>
  <c r="AX902" i="1" l="1"/>
  <c r="AX903" i="1"/>
  <c r="AX904" i="1" s="1"/>
  <c r="AX897" i="1"/>
  <c r="AX899" i="1"/>
  <c r="AX901" i="1"/>
  <c r="AX898" i="1"/>
  <c r="AX900" i="1"/>
  <c r="AX912" i="1" l="1"/>
  <c r="AX911" i="1"/>
  <c r="AX913" i="1"/>
  <c r="AX914" i="1" s="1"/>
  <c r="AX905" i="1"/>
  <c r="AX907" i="1"/>
  <c r="AX909" i="1"/>
  <c r="AX906" i="1"/>
  <c r="AX908" i="1"/>
  <c r="AX910" i="1"/>
  <c r="B15" i="2" l="1"/>
  <c r="AX916" i="1"/>
  <c r="AX917" i="1"/>
  <c r="AX915" i="1"/>
  <c r="AX918" i="1"/>
  <c r="F15" i="2" l="1"/>
  <c r="F16" i="2"/>
  <c r="F17" i="2"/>
  <c r="F33" i="2"/>
  <c r="F25" i="2"/>
  <c r="F48" i="2"/>
  <c r="F34" i="2"/>
  <c r="F40" i="2"/>
  <c r="F50" i="2"/>
  <c r="F51" i="2"/>
  <c r="F62" i="2"/>
  <c r="F64" i="2"/>
  <c r="F56" i="2"/>
  <c r="F18" i="2"/>
  <c r="F46" i="2"/>
  <c r="F47" i="2"/>
  <c r="F38" i="2"/>
  <c r="F44" i="2"/>
  <c r="F27" i="2"/>
  <c r="F61" i="2"/>
  <c r="F52" i="2"/>
  <c r="F31" i="2"/>
  <c r="F42" i="2"/>
  <c r="F21" i="2"/>
  <c r="F23" i="2"/>
  <c r="F28" i="2"/>
  <c r="F29" i="2"/>
  <c r="F30" i="2"/>
  <c r="F53" i="2"/>
  <c r="F41" i="2"/>
  <c r="F24" i="2"/>
  <c r="F45" i="2"/>
  <c r="F54" i="2"/>
  <c r="F39" i="2"/>
  <c r="F58" i="2"/>
  <c r="F60" i="2"/>
  <c r="F20" i="2"/>
  <c r="F32" i="2"/>
  <c r="F36" i="2"/>
  <c r="F57" i="2"/>
  <c r="F43" i="2"/>
  <c r="F35" i="2"/>
  <c r="F22" i="2"/>
  <c r="F59" i="2"/>
  <c r="F63" i="2"/>
  <c r="F49" i="2"/>
  <c r="F26" i="2"/>
  <c r="F55" i="2"/>
  <c r="F37" i="2"/>
  <c r="F19" i="2"/>
  <c r="B43" i="2"/>
  <c r="H30" i="2"/>
  <c r="G19" i="2"/>
  <c r="G52" i="2"/>
  <c r="H15" i="2"/>
  <c r="G54" i="2"/>
  <c r="G37" i="2"/>
  <c r="H48" i="2"/>
  <c r="G55" i="2"/>
  <c r="G36" i="2"/>
  <c r="G49" i="2"/>
  <c r="G32" i="2"/>
  <c r="G41" i="2"/>
  <c r="H38" i="2"/>
  <c r="H32" i="2"/>
  <c r="G45" i="2"/>
  <c r="H51" i="2"/>
  <c r="H21" i="2"/>
  <c r="H33" i="2"/>
  <c r="H24" i="2"/>
  <c r="G21" i="2"/>
  <c r="H26" i="2"/>
  <c r="G51" i="2"/>
  <c r="G22" i="2"/>
  <c r="G15" i="2"/>
  <c r="G30" i="2"/>
  <c r="G20" i="2"/>
  <c r="H52" i="2"/>
  <c r="H41" i="2"/>
  <c r="G43" i="2"/>
  <c r="H28" i="2"/>
  <c r="H40" i="2"/>
  <c r="H37" i="2"/>
  <c r="H29" i="2"/>
  <c r="G17" i="2"/>
  <c r="H35" i="2"/>
  <c r="H16" i="2"/>
  <c r="G50" i="2"/>
  <c r="H54" i="2"/>
  <c r="G35" i="2"/>
  <c r="G53" i="2"/>
  <c r="G27" i="2"/>
  <c r="H34" i="2"/>
  <c r="H19" i="2"/>
  <c r="H39" i="2"/>
  <c r="G23" i="2"/>
  <c r="H47" i="2"/>
  <c r="G33" i="2"/>
  <c r="G47" i="2"/>
  <c r="G26" i="2"/>
  <c r="H44" i="2"/>
  <c r="H23" i="2"/>
  <c r="G25" i="2"/>
  <c r="G48" i="2"/>
  <c r="H22" i="2"/>
  <c r="H25" i="2"/>
  <c r="G44" i="2"/>
  <c r="G39" i="2"/>
  <c r="H31" i="2"/>
  <c r="H46" i="2"/>
  <c r="H43" i="2"/>
  <c r="G40" i="2"/>
  <c r="H50" i="2"/>
  <c r="G28" i="2"/>
  <c r="G24" i="2"/>
  <c r="G29" i="2"/>
  <c r="H42" i="2"/>
  <c r="G34" i="2"/>
  <c r="H17" i="2"/>
  <c r="G18" i="2"/>
  <c r="H53" i="2"/>
  <c r="G16" i="2"/>
  <c r="G42" i="2"/>
  <c r="H45" i="2"/>
  <c r="H49" i="2"/>
  <c r="H18" i="2"/>
  <c r="H36" i="2"/>
  <c r="G46" i="2"/>
  <c r="H27" i="2"/>
  <c r="B39" i="2"/>
  <c r="B45" i="2"/>
  <c r="C47" i="2"/>
  <c r="C32" i="2"/>
  <c r="B23" i="2"/>
  <c r="C15" i="2"/>
  <c r="C35" i="2"/>
  <c r="C31" i="2"/>
  <c r="C50" i="2"/>
  <c r="B29" i="2"/>
  <c r="B31" i="2"/>
  <c r="B52" i="2"/>
  <c r="B34" i="2"/>
  <c r="H20" i="2"/>
  <c r="B38" i="2"/>
  <c r="C48" i="2"/>
  <c r="C19" i="2"/>
  <c r="C52" i="2"/>
  <c r="B19" i="2"/>
  <c r="B36" i="2"/>
  <c r="B46" i="2"/>
  <c r="C34" i="2"/>
  <c r="C18" i="2"/>
  <c r="C45" i="2"/>
  <c r="C29" i="2"/>
  <c r="C44" i="2"/>
  <c r="C25" i="2"/>
  <c r="B42" i="2"/>
  <c r="B48" i="2"/>
  <c r="C43" i="2"/>
  <c r="C33" i="2"/>
  <c r="C30" i="2"/>
  <c r="B26" i="2"/>
  <c r="C42" i="2"/>
  <c r="C26" i="2"/>
  <c r="C55" i="2"/>
  <c r="C38" i="2"/>
  <c r="C40" i="2"/>
  <c r="C51" i="2"/>
  <c r="B33" i="2"/>
  <c r="B20" i="2"/>
  <c r="C37" i="2"/>
  <c r="C23" i="2"/>
  <c r="B40" i="2"/>
  <c r="B54" i="2"/>
  <c r="C24" i="2"/>
  <c r="B35" i="2"/>
  <c r="B41" i="2"/>
  <c r="B21" i="2"/>
  <c r="B37" i="2"/>
  <c r="B44" i="2"/>
  <c r="C36" i="2"/>
  <c r="C46" i="2"/>
  <c r="C27" i="2"/>
  <c r="B24" i="2"/>
  <c r="B22" i="2"/>
  <c r="C28" i="2"/>
  <c r="B30" i="2"/>
  <c r="B53" i="2"/>
  <c r="B55" i="2"/>
  <c r="C21" i="2"/>
  <c r="C20" i="2"/>
  <c r="B25" i="2"/>
  <c r="B18" i="2"/>
  <c r="C39" i="2"/>
  <c r="G38" i="2"/>
  <c r="B49" i="2"/>
  <c r="C17" i="2"/>
  <c r="B28" i="2"/>
  <c r="G31" i="2"/>
  <c r="C54" i="2"/>
  <c r="B32" i="2"/>
  <c r="B51" i="2"/>
  <c r="B50" i="2"/>
  <c r="C41" i="2"/>
  <c r="C49" i="2"/>
  <c r="C22" i="2"/>
  <c r="B17" i="2"/>
  <c r="B16" i="2"/>
  <c r="C53" i="2"/>
  <c r="C16" i="2"/>
  <c r="B47" i="2"/>
  <c r="B27" i="2"/>
  <c r="H55" i="2"/>
  <c r="H62" i="2"/>
  <c r="H60" i="2"/>
  <c r="G62" i="2"/>
  <c r="G60" i="2"/>
  <c r="H64" i="2"/>
  <c r="G63" i="2"/>
  <c r="G56" i="2"/>
  <c r="H59" i="2"/>
  <c r="G61" i="2"/>
  <c r="H58" i="2"/>
  <c r="H57" i="2"/>
  <c r="C61" i="2"/>
  <c r="C56" i="2"/>
  <c r="H63" i="2"/>
  <c r="G57" i="2"/>
  <c r="G59" i="2"/>
  <c r="B63" i="2"/>
  <c r="G64" i="2"/>
  <c r="G58" i="2"/>
  <c r="B61" i="2"/>
  <c r="H56" i="2"/>
  <c r="H61" i="2"/>
  <c r="C62" i="2"/>
  <c r="C59" i="2"/>
  <c r="B56" i="2"/>
  <c r="C64" i="2"/>
  <c r="C57" i="2"/>
  <c r="B58" i="2"/>
  <c r="B62" i="2"/>
  <c r="B64" i="2"/>
  <c r="C63" i="2"/>
  <c r="C60" i="2"/>
  <c r="C58" i="2"/>
  <c r="B60" i="2"/>
  <c r="B59" i="2"/>
  <c r="B57" i="2"/>
  <c r="E15" i="2" l="1"/>
  <c r="E21" i="2"/>
  <c r="E64" i="2"/>
  <c r="E31" i="2"/>
  <c r="E46" i="2"/>
  <c r="E48" i="2"/>
  <c r="E30" i="2"/>
  <c r="E16" i="2"/>
  <c r="E47" i="2"/>
  <c r="E35" i="2"/>
  <c r="E57" i="2"/>
  <c r="E42" i="2"/>
  <c r="E59" i="2"/>
  <c r="E34" i="2"/>
  <c r="E38" i="2"/>
  <c r="E24" i="2"/>
  <c r="E58" i="2"/>
  <c r="E29" i="2"/>
  <c r="E18" i="2"/>
  <c r="E40" i="2"/>
  <c r="E39" i="2"/>
  <c r="E26" i="2"/>
  <c r="E53" i="2"/>
  <c r="E51" i="2"/>
  <c r="E33" i="2"/>
  <c r="E32" i="2"/>
  <c r="E55" i="2"/>
  <c r="E54" i="2"/>
  <c r="E19" i="2"/>
  <c r="E44" i="2"/>
  <c r="E25" i="2"/>
  <c r="E50" i="2"/>
  <c r="E17" i="2"/>
  <c r="E28" i="2"/>
  <c r="E23" i="2"/>
  <c r="E43" i="2"/>
  <c r="E49" i="2"/>
  <c r="E37" i="2"/>
  <c r="E27" i="2"/>
  <c r="E20" i="2"/>
  <c r="E22" i="2"/>
  <c r="E45" i="2"/>
  <c r="E41" i="2"/>
  <c r="E36" i="2"/>
  <c r="E52" i="2"/>
  <c r="H65" i="2"/>
  <c r="F65" i="2"/>
  <c r="G65" i="2"/>
  <c r="E56" i="2"/>
  <c r="E62" i="2"/>
  <c r="E61" i="2"/>
  <c r="E63" i="2"/>
  <c r="E60" i="2"/>
  <c r="E6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B2FB0D9E-6B6E-4B73-9E8C-361362678FC4}">
      <text>
        <r>
          <rPr>
            <b/>
            <sz val="12"/>
            <color indexed="81"/>
            <rFont val="Tahoma"/>
            <family val="2"/>
          </rPr>
          <t>Calculating uncertainty from measurements</t>
        </r>
        <r>
          <rPr>
            <sz val="12"/>
            <color indexed="81"/>
            <rFont val="Tahoma"/>
            <family val="2"/>
          </rPr>
          <t xml:space="preserve">
</t>
        </r>
        <r>
          <rPr>
            <u/>
            <sz val="12"/>
            <color indexed="81"/>
            <rFont val="Tahoma"/>
            <family val="2"/>
          </rPr>
          <t>Notes</t>
        </r>
        <r>
          <rPr>
            <sz val="12"/>
            <color indexed="81"/>
            <rFont val="Tahoma"/>
            <family val="2"/>
          </rPr>
          <t xml:space="preserve">
1. This allows users to determine the uncertainty of a series of results based on the Uncertainty Protocol referred to in the NGER (Measurement) Determination 2008 prepared on 1 July 2013.
2. The tool bases the uncertainty on a 95% confidence interval (CI) referred to in Section 8.2 of the Measurement Determination.
3. The uncertainty is calculated using the t-factor method.
4. Reporters may choose to calculate uncertainty to a 95% CI without using this tool.
</t>
        </r>
        <r>
          <rPr>
            <u/>
            <sz val="12"/>
            <color indexed="81"/>
            <rFont val="Tahoma"/>
            <family val="2"/>
          </rPr>
          <t>Instructions</t>
        </r>
        <r>
          <rPr>
            <sz val="12"/>
            <color indexed="81"/>
            <rFont val="Tahoma"/>
            <family val="2"/>
          </rPr>
          <t xml:space="preserve">
1. Insert the results of at least 2 measurements or experiments for which you are trying to determine the uncertainty.
2. Note in the description what you are determining the uncertainty of.
3. Do not include the measurement unit in the cell.
4. For each set of measurements, use the % uncertainty output (shown with a purple background) in the Facility input sheet.
</t>
        </r>
        <r>
          <rPr>
            <u/>
            <sz val="12"/>
            <color indexed="81"/>
            <rFont val="Tahoma"/>
            <family val="2"/>
          </rPr>
          <t>Example</t>
        </r>
        <r>
          <rPr>
            <sz val="12"/>
            <color indexed="81"/>
            <rFont val="Tahoma"/>
            <family val="2"/>
          </rPr>
          <t xml:space="preserve">
1. See column B which has been protected and cannot be altered.
2. The description (eg. fuel factor) and measurement unit (kg/GJ) have been entered.
</t>
        </r>
      </text>
    </comment>
  </commentList>
</comments>
</file>

<file path=xl/sharedStrings.xml><?xml version="1.0" encoding="utf-8"?>
<sst xmlns="http://schemas.openxmlformats.org/spreadsheetml/2006/main" count="4105" uniqueCount="714">
  <si>
    <r>
      <t xml:space="preserve">
</t>
    </r>
    <r>
      <rPr>
        <sz val="14"/>
        <color theme="1"/>
        <rFont val="Calibri"/>
        <family val="2"/>
        <scheme val="minor"/>
      </rPr>
      <t xml:space="preserve">
</t>
    </r>
  </si>
  <si>
    <t>Cell colour legend</t>
  </si>
  <si>
    <t>Required</t>
  </si>
  <si>
    <t>White cells require data to be entered.</t>
  </si>
  <si>
    <t>Optional</t>
  </si>
  <si>
    <t>Blue cells are optional. If optional data is entered, other data requirements may change.</t>
  </si>
  <si>
    <t>N/A</t>
  </si>
  <si>
    <t>Blacked out cells are not applicable or are not required.</t>
  </si>
  <si>
    <t>Ok</t>
  </si>
  <si>
    <t>Green cells are ok and do not require further information. Default values will be used if no further information is provided.</t>
  </si>
  <si>
    <t>Error</t>
  </si>
  <si>
    <t>Red cells are the result of errors in that row and require correction.</t>
  </si>
  <si>
    <t>Result</t>
  </si>
  <si>
    <t>Purple cells are the results of calculations.</t>
  </si>
  <si>
    <t>Source and fuel input tab</t>
  </si>
  <si>
    <t>Enter source and fuel data into this tab. If using a CSV file from EERs, paste the contents of the CSV file into this tab.</t>
  </si>
  <si>
    <t xml:space="preserve">A separate row of data should be entered into the calculator for each emissions source of Scope 1 emissions.
</t>
  </si>
  <si>
    <t>A unique identifier for each facility needs to be repeated in the Facility unique Identifier column for every fuel or source row from the facility. This can be the text string from the CSV output from EERS (containing the reporter name, facility name and dates of operational control) or another text string. It should be the same for each unique facility.</t>
  </si>
  <si>
    <t xml:space="preserve">For Method 1, users usually have the option to enter independently-calculated uncertainty levels for energy content, activity data, emission factors, or even the aggregated uncertainty for the emissions source.  If any values are entered in the applicable cells, these values will override the default uncertainty levels to calculate aggregate uncertainty outputs. 
For Methods 2 and 3, users have the option to enter independently-calculated uncertainty levels for energy content, activity data, emissions factors, or aggregated uncertainty for the emissions source. No default values are available for Methods 2 and 3. 
For Method 4, users must enter aggregated uncertainty levels for the source. To enter aggregated values see the Uncertainty Calculator User Guide and the Uncertainty Protocol.
</t>
  </si>
  <si>
    <t>Do not enter incidental emissions. Do not enter emissions resulting from percentage reporting for a Controlling Corporation. Do not enter emissions from VIPPs or Facility Aggregates. Do not drag and drop cells.</t>
  </si>
  <si>
    <t>Output tab</t>
  </si>
  <si>
    <t>The Output of the Uncertainty Calculator. Uncertainty amounts for entry back into EERS.</t>
  </si>
  <si>
    <t xml:space="preserve">The Output tab shows the assessment of uncertainty (as a %) for the combinations of facilities, sources and fuels in the Uncertainty for the source or fuel at the Facility (%) (Enter into EERS) column, for entry into EERS.
</t>
  </si>
  <si>
    <t>Calculations which include errors (i.e. the error count is greater than 0, or a red background) are not valid.</t>
  </si>
  <si>
    <t>Appendix 1-Uncertainty of elements tab</t>
  </si>
  <si>
    <t>This allows users to determine the uncertainty of a series of results based on the Uncertainty Protocol referred to in the NGER (Measurement) Determination 2008.</t>
  </si>
  <si>
    <t xml:space="preserve">Insert the results of at least 2 measurements or experiments for which you are trying to determine the uncertainty.
</t>
  </si>
  <si>
    <t xml:space="preserve">Note in the description what you are determining the uncertainty of.
</t>
  </si>
  <si>
    <t xml:space="preserve">Do not include the measurement unit in the cell.
</t>
  </si>
  <si>
    <t>For each set of measurements, use the % uncertainty output (shown with a purple background) in the Facility input sheet.</t>
  </si>
  <si>
    <t xml:space="preserve">To report a bug or error in the Uncertainty Calculator, please email: </t>
  </si>
  <si>
    <t>reporting@cleanenergyregulator.gov.au</t>
  </si>
  <si>
    <t>Do not leave these cells blank. If there are no emissions for each GHG type, please enter 0.</t>
  </si>
  <si>
    <t>Hide</t>
  </si>
  <si>
    <t>Step 1</t>
  </si>
  <si>
    <t>Step 2</t>
  </si>
  <si>
    <t>Step 3</t>
  </si>
  <si>
    <t>(Optional)</t>
  </si>
  <si>
    <t xml:space="preserve">Result
Green = OK
Red = Incomplete
</t>
  </si>
  <si>
    <t>Facility unique Identifier</t>
  </si>
  <si>
    <t>Facility Name</t>
  </si>
  <si>
    <t>Source</t>
  </si>
  <si>
    <t>Fuel Type (where applicable)</t>
  </si>
  <si>
    <t>Method</t>
  </si>
  <si>
    <t>Criteria</t>
  </si>
  <si>
    <t>Emissions for each gas (t CO2-e)</t>
  </si>
  <si>
    <t>Energy Content Uncertainty 
(%)</t>
  </si>
  <si>
    <t>Fuel/Activity quantity uncertainty (%)</t>
  </si>
  <si>
    <t>Emission Factor Uncertainty Level (%)</t>
  </si>
  <si>
    <t>Aggregated Uncertainty for the Emissions Source (%)</t>
  </si>
  <si>
    <t xml:space="preserve">
Green = OK
Red = Incomplete
</t>
  </si>
  <si>
    <t>Comments</t>
  </si>
  <si>
    <t>Energy Content Uncertainty is supplied and valid</t>
  </si>
  <si>
    <t>Activity data uncertainty is supplied and valid
(%)</t>
  </si>
  <si>
    <t>Emission Factor Uncertainty Level is supplied &amp; valid</t>
  </si>
  <si>
    <t>Emissions are supplied and valid</t>
  </si>
  <si>
    <t>Valid aggregate is supplied</t>
  </si>
  <si>
    <t>Valid aggregate is required</t>
  </si>
  <si>
    <t>Emission Factor Uncertainty Level Used (%)</t>
  </si>
  <si>
    <t>E - Emissions (t CO2-e)</t>
  </si>
  <si>
    <t>D^2</t>
  </si>
  <si>
    <t>(D*E)^2</t>
  </si>
  <si>
    <t>errors</t>
  </si>
  <si>
    <r>
      <t>CO</t>
    </r>
    <r>
      <rPr>
        <i/>
        <vertAlign val="subscript"/>
        <sz val="11"/>
        <rFont val="Calibri"/>
        <family val="2"/>
        <scheme val="minor"/>
      </rPr>
      <t>2</t>
    </r>
  </si>
  <si>
    <r>
      <t>CH</t>
    </r>
    <r>
      <rPr>
        <i/>
        <vertAlign val="subscript"/>
        <sz val="11"/>
        <rFont val="Calibri"/>
        <family val="2"/>
        <scheme val="minor"/>
      </rPr>
      <t>4</t>
    </r>
  </si>
  <si>
    <r>
      <t>N</t>
    </r>
    <r>
      <rPr>
        <i/>
        <vertAlign val="subscript"/>
        <sz val="11"/>
        <rFont val="Calibri"/>
        <family val="2"/>
        <scheme val="minor"/>
      </rPr>
      <t>2</t>
    </r>
    <r>
      <rPr>
        <i/>
        <sz val="11"/>
        <rFont val="Calibri"/>
        <family val="2"/>
        <scheme val="minor"/>
      </rPr>
      <t>O</t>
    </r>
  </si>
  <si>
    <t>HFCs</t>
  </si>
  <si>
    <r>
      <t>SF</t>
    </r>
    <r>
      <rPr>
        <i/>
        <vertAlign val="subscript"/>
        <sz val="11"/>
        <rFont val="Calibri"/>
        <family val="2"/>
        <scheme val="minor"/>
      </rPr>
      <t>6</t>
    </r>
  </si>
  <si>
    <t>PFCs</t>
  </si>
  <si>
    <t>Total</t>
  </si>
  <si>
    <r>
      <t>CO</t>
    </r>
    <r>
      <rPr>
        <i/>
        <vertAlign val="subscript"/>
        <sz val="10"/>
        <rFont val="Calibri"/>
        <family val="2"/>
        <scheme val="minor"/>
      </rPr>
      <t>2</t>
    </r>
  </si>
  <si>
    <r>
      <t>CH</t>
    </r>
    <r>
      <rPr>
        <i/>
        <vertAlign val="subscript"/>
        <sz val="10"/>
        <rFont val="Calibri"/>
        <family val="2"/>
        <scheme val="minor"/>
      </rPr>
      <t>4</t>
    </r>
  </si>
  <si>
    <r>
      <t>N</t>
    </r>
    <r>
      <rPr>
        <i/>
        <vertAlign val="subscript"/>
        <sz val="10"/>
        <rFont val="Calibri"/>
        <family val="2"/>
        <scheme val="minor"/>
      </rPr>
      <t>2</t>
    </r>
    <r>
      <rPr>
        <i/>
        <sz val="10"/>
        <rFont val="Calibri"/>
        <family val="2"/>
        <scheme val="minor"/>
      </rPr>
      <t>O</t>
    </r>
  </si>
  <si>
    <t>HFC</t>
  </si>
  <si>
    <r>
      <t>SF</t>
    </r>
    <r>
      <rPr>
        <i/>
        <vertAlign val="subscript"/>
        <sz val="10"/>
        <rFont val="Calibri"/>
        <family val="2"/>
        <scheme val="minor"/>
      </rPr>
      <t>6</t>
    </r>
  </si>
  <si>
    <t>PFC</t>
  </si>
  <si>
    <t>Fuel drop-down range</t>
  </si>
  <si>
    <t>Factor</t>
  </si>
  <si>
    <t>Source id</t>
  </si>
  <si>
    <r>
      <t>CO</t>
    </r>
    <r>
      <rPr>
        <i/>
        <vertAlign val="subscript"/>
        <sz val="10"/>
        <color indexed="8"/>
        <rFont val="Calibri"/>
        <family val="2"/>
        <scheme val="minor"/>
      </rPr>
      <t>2</t>
    </r>
  </si>
  <si>
    <r>
      <t>CH</t>
    </r>
    <r>
      <rPr>
        <i/>
        <vertAlign val="subscript"/>
        <sz val="10"/>
        <color indexed="8"/>
        <rFont val="Calibri"/>
        <family val="2"/>
        <scheme val="minor"/>
      </rPr>
      <t>4</t>
    </r>
  </si>
  <si>
    <r>
      <t>N</t>
    </r>
    <r>
      <rPr>
        <i/>
        <vertAlign val="subscript"/>
        <sz val="10"/>
        <color indexed="8"/>
        <rFont val="Calibri"/>
        <family val="2"/>
        <scheme val="minor"/>
      </rPr>
      <t>2</t>
    </r>
    <r>
      <rPr>
        <i/>
        <sz val="10"/>
        <color indexed="8"/>
        <rFont val="Calibri"/>
        <family val="2"/>
        <scheme val="minor"/>
      </rPr>
      <t>O</t>
    </r>
  </si>
  <si>
    <r>
      <t>SF</t>
    </r>
    <r>
      <rPr>
        <i/>
        <vertAlign val="subscript"/>
        <sz val="10"/>
        <color indexed="8"/>
        <rFont val="Calibri"/>
        <family val="2"/>
        <scheme val="minor"/>
      </rPr>
      <t>6</t>
    </r>
  </si>
  <si>
    <t>Must use default. (Method 1 and HFCs/SF6, or energy commodities, or industrial processes without defaults that involve combustion)</t>
  </si>
  <si>
    <t>Result ok</t>
  </si>
  <si>
    <t>Result content</t>
  </si>
  <si>
    <t>Facility.Factor (fac.fac) Name
(required)</t>
  </si>
  <si>
    <t>First instance of a new fac.fac</t>
  </si>
  <si>
    <t>Facfac unique number</t>
  </si>
  <si>
    <t>Repeated Fac Name. Necessary for Summary Sheet</t>
  </si>
  <si>
    <t>Repeated Factor. Necessary for Summary Sheet</t>
  </si>
  <si>
    <t>Dupilcate</t>
  </si>
  <si>
    <t>State - critieria</t>
  </si>
  <si>
    <t>Energy Content Uncertainty used  (%)</t>
  </si>
  <si>
    <t>Fuel Qty uncertainty</t>
  </si>
  <si>
    <r>
      <t>CO</t>
    </r>
    <r>
      <rPr>
        <i/>
        <vertAlign val="subscript"/>
        <sz val="11"/>
        <color indexed="8"/>
        <rFont val="Calibri"/>
        <family val="2"/>
        <scheme val="minor"/>
      </rPr>
      <t>2</t>
    </r>
  </si>
  <si>
    <r>
      <t>CH</t>
    </r>
    <r>
      <rPr>
        <i/>
        <vertAlign val="subscript"/>
        <sz val="11"/>
        <color indexed="8"/>
        <rFont val="Calibri"/>
        <family val="2"/>
        <scheme val="minor"/>
      </rPr>
      <t>4</t>
    </r>
  </si>
  <si>
    <r>
      <t>N</t>
    </r>
    <r>
      <rPr>
        <i/>
        <vertAlign val="subscript"/>
        <sz val="11"/>
        <color indexed="8"/>
        <rFont val="Calibri"/>
        <family val="2"/>
        <scheme val="minor"/>
      </rPr>
      <t>2</t>
    </r>
    <r>
      <rPr>
        <sz val="11"/>
        <color theme="1"/>
        <rFont val="Calibri"/>
        <family val="2"/>
        <scheme val="minor"/>
      </rPr>
      <t>O</t>
    </r>
  </si>
  <si>
    <r>
      <t>SF</t>
    </r>
    <r>
      <rPr>
        <i/>
        <vertAlign val="subscript"/>
        <sz val="11"/>
        <color indexed="8"/>
        <rFont val="Calibri"/>
        <family val="2"/>
        <scheme val="minor"/>
      </rPr>
      <t>6</t>
    </r>
  </si>
  <si>
    <r>
      <t>CO</t>
    </r>
    <r>
      <rPr>
        <vertAlign val="subscript"/>
        <sz val="11"/>
        <color indexed="8"/>
        <rFont val="Calibri"/>
        <family val="2"/>
        <scheme val="minor"/>
      </rPr>
      <t>2</t>
    </r>
  </si>
  <si>
    <r>
      <t>CH</t>
    </r>
    <r>
      <rPr>
        <vertAlign val="subscript"/>
        <sz val="11"/>
        <color indexed="8"/>
        <rFont val="Calibri"/>
        <family val="2"/>
        <scheme val="minor"/>
      </rPr>
      <t>4</t>
    </r>
  </si>
  <si>
    <r>
      <t>N</t>
    </r>
    <r>
      <rPr>
        <vertAlign val="subscript"/>
        <sz val="11"/>
        <color indexed="8"/>
        <rFont val="Calibri"/>
        <family val="2"/>
        <scheme val="minor"/>
      </rPr>
      <t>2</t>
    </r>
    <r>
      <rPr>
        <sz val="11"/>
        <color theme="1"/>
        <rFont val="Calibri"/>
        <family val="2"/>
        <scheme val="minor"/>
      </rPr>
      <t>O</t>
    </r>
  </si>
  <si>
    <r>
      <t>SF</t>
    </r>
    <r>
      <rPr>
        <vertAlign val="subscript"/>
        <sz val="11"/>
        <color indexed="8"/>
        <rFont val="Calibri"/>
        <family val="2"/>
        <scheme val="minor"/>
      </rPr>
      <t>6</t>
    </r>
  </si>
  <si>
    <t>Aggs</t>
  </si>
  <si>
    <t>Sum((D*E)^2)</t>
  </si>
  <si>
    <t>no unique id or fac name</t>
  </si>
  <si>
    <t>no method or crit</t>
  </si>
  <si>
    <t>emission &lt; 0</t>
  </si>
  <si>
    <t>no id</t>
  </si>
  <si>
    <t>EC uncert not req</t>
  </si>
  <si>
    <t>EF &amp; Activity data uncert not req</t>
  </si>
  <si>
    <t>EC req not prov</t>
  </si>
  <si>
    <t>valid factors prov (not agg)</t>
  </si>
  <si>
    <t>EF and Activity req not prov</t>
  </si>
  <si>
    <t>Agg req not prov</t>
  </si>
  <si>
    <t>iserror</t>
  </si>
  <si>
    <t>Sum((D*E)^2) for fac.fac</t>
  </si>
  <si>
    <t>Sum E</t>
  </si>
  <si>
    <t>Sum E for fac.fac</t>
  </si>
  <si>
    <t>(Aggregated Uncertainty for the fac.fac)^2</t>
  </si>
  <si>
    <t>Error count in fac.fac</t>
  </si>
  <si>
    <t>Identifier</t>
  </si>
  <si>
    <t>Fac id</t>
  </si>
  <si>
    <t>Fac id unique</t>
  </si>
  <si>
    <t>Fac name</t>
  </si>
  <si>
    <t>Fac name unique</t>
  </si>
  <si>
    <t>Paste CSV data from EERS here</t>
  </si>
  <si>
    <t>Adipic acid production</t>
  </si>
  <si>
    <t>Aluminium production</t>
  </si>
  <si>
    <t>Ammonia production</t>
  </si>
  <si>
    <t>Carbide production</t>
  </si>
  <si>
    <t>Carbon capture and storage</t>
  </si>
  <si>
    <t>Cement clinker production</t>
  </si>
  <si>
    <t>Chemical or mineral production other than carbide production using a carbon reductant or carbon anode</t>
  </si>
  <si>
    <t>Crude oil production</t>
  </si>
  <si>
    <t>Crude oil refining</t>
  </si>
  <si>
    <t>Crude oil transport</t>
  </si>
  <si>
    <t>Decommissioned underground mines</t>
  </si>
  <si>
    <t>Electricity production</t>
  </si>
  <si>
    <t>Emissions of hydrofluorocarbons and sulphur hexafluoride gases</t>
  </si>
  <si>
    <t>Emissions released from fuel use by certain industries (including electricity generation)</t>
  </si>
  <si>
    <t>Energy consumption</t>
  </si>
  <si>
    <t>Energy production</t>
  </si>
  <si>
    <t>Enhanced oil recovery</t>
  </si>
  <si>
    <t>Ferroalloys production</t>
  </si>
  <si>
    <t>Hydrogen production</t>
  </si>
  <si>
    <t>Iron steel or other metal production using an integrated metalworks</t>
  </si>
  <si>
    <t>Lime production</t>
  </si>
  <si>
    <t>Natural gas distribution - flaring</t>
  </si>
  <si>
    <t>Natural gas distribution (other than flaring)</t>
  </si>
  <si>
    <t>Natural gas gathering and boosting - flaring</t>
  </si>
  <si>
    <t>Natural gas gathering and boosting - venting</t>
  </si>
  <si>
    <t>Natural gas gathering and boosting (other than emissions that are vented or flared)</t>
  </si>
  <si>
    <t>Natural gas liquefaction storage and transfer - flaring</t>
  </si>
  <si>
    <t>Natural gas liquefaction storage and transfer - venting</t>
  </si>
  <si>
    <t>Natural gas liquefaction storage and transfer (other than emissions that are vented or flared)</t>
  </si>
  <si>
    <t>Natural gas processing - flaring</t>
  </si>
  <si>
    <t>Natural gas processing - venting</t>
  </si>
  <si>
    <t>Natural gas processing (other than emissions that are vented or flared)</t>
  </si>
  <si>
    <t>Natural gas storage - flaring</t>
  </si>
  <si>
    <t>Natural gas storage - venting</t>
  </si>
  <si>
    <t>Natural gas storage (other than emissions that are vented or flared)</t>
  </si>
  <si>
    <t>Natural gas transmission - flaring</t>
  </si>
  <si>
    <t>Natural gas transmission (other than flaring)</t>
  </si>
  <si>
    <t>Nitric acid production</t>
  </si>
  <si>
    <t>Offshore natural gas production - flaring</t>
  </si>
  <si>
    <t>Offshore natural gas production - venting</t>
  </si>
  <si>
    <t>Offshore natural gas production (other than emissions that are vented or flared)</t>
  </si>
  <si>
    <t>Oil or gas exploration and development - flaring</t>
  </si>
  <si>
    <t>Oil or gas exploration and development (other than flaring)</t>
  </si>
  <si>
    <t>Onshore natural gas production - flaring</t>
  </si>
  <si>
    <t>Onshore natural gas production - venting</t>
  </si>
  <si>
    <t>Onshore natural gas production (other than emissions that are vented or flared)</t>
  </si>
  <si>
    <t>Open cut mines</t>
  </si>
  <si>
    <t>Other metals production</t>
  </si>
  <si>
    <t>Produced water from oil and gas exploration and development crude oil production natural gas production or natural gas gathering and boosting (other than emissions that are vented or flared)</t>
  </si>
  <si>
    <t>Soda ash production</t>
  </si>
  <si>
    <t>Soda ash use</t>
  </si>
  <si>
    <t>Sodium Cyanide production</t>
  </si>
  <si>
    <t>Solid waste disposal on land</t>
  </si>
  <si>
    <t>Stationary and Transport energy purposes (excluding electricity generation)</t>
  </si>
  <si>
    <t>Underground mines</t>
  </si>
  <si>
    <t>Use of carbonates for the production of a product other than cement clinker lime or soda ash</t>
  </si>
  <si>
    <t>Waste incineration</t>
  </si>
  <si>
    <t>Wastewater handling (domestic or commercial)</t>
  </si>
  <si>
    <t>Wastewater handling (industrial)</t>
  </si>
  <si>
    <t>IDENTIFYING DETAILS</t>
  </si>
  <si>
    <t>Corporation Name</t>
  </si>
  <si>
    <t>CEO Contact Name</t>
  </si>
  <si>
    <t>Primary Contact Name</t>
  </si>
  <si>
    <t>Primary Contact Phone</t>
  </si>
  <si>
    <t>Primary Contact Email</t>
  </si>
  <si>
    <t>Date completed</t>
  </si>
  <si>
    <t>Facility name</t>
  </si>
  <si>
    <t>Source or fuel</t>
  </si>
  <si>
    <t>Uncertainty for the source or fuel at the Facility (%)
(Enter into EERS)</t>
  </si>
  <si>
    <t>Error count</t>
  </si>
  <si>
    <t>(Uncertainty 
x Emissions)x2</t>
  </si>
  <si>
    <t>Totals</t>
  </si>
  <si>
    <t>Hover over here for instructions</t>
  </si>
  <si>
    <t>Registered Corporation Name</t>
  </si>
  <si>
    <t>Reference Number</t>
  </si>
  <si>
    <t>Example</t>
  </si>
  <si>
    <t>Description</t>
  </si>
  <si>
    <t>Fuel Factor</t>
  </si>
  <si>
    <t>Standard Deviation</t>
  </si>
  <si>
    <t>Mean</t>
  </si>
  <si>
    <t>Count of measurements</t>
  </si>
  <si>
    <t>t-factor (95% CI)</t>
  </si>
  <si>
    <t>Uncertainty @ 95% CI</t>
  </si>
  <si>
    <t>% Uncertainty</t>
  </si>
  <si>
    <t>Measurement unit</t>
  </si>
  <si>
    <t>kg/GJ</t>
  </si>
  <si>
    <t>Measurement</t>
  </si>
  <si>
    <t>This sheet contains all the possible combinations of source and activity. It comes from the QRG spreadsheet. It is sorted by source, then Activity.. Columns B:G are used to make a pivot table in M:O</t>
  </si>
  <si>
    <t>This pivot table is used to created the drop-down ranges in column S</t>
  </si>
  <si>
    <t>AcSo!C789:C789</t>
  </si>
  <si>
    <t>SourceTypeName</t>
  </si>
  <si>
    <t>SourceTypeId</t>
  </si>
  <si>
    <t>FuelTypeName</t>
  </si>
  <si>
    <t>FuelTypeId</t>
  </si>
  <si>
    <t>SourceAndFuel</t>
  </si>
  <si>
    <t>FactorsAssigned</t>
  </si>
  <si>
    <t>row</t>
  </si>
  <si>
    <t>Row Labels</t>
  </si>
  <si>
    <t>Min of row</t>
  </si>
  <si>
    <t>Max of SourceTypeId</t>
  </si>
  <si>
    <t>SourceId</t>
  </si>
  <si>
    <t>SingleAct</t>
  </si>
  <si>
    <t>FuelCount</t>
  </si>
  <si>
    <t>Range with Fuel Id</t>
  </si>
  <si>
    <t>000</t>
  </si>
  <si>
    <t>AcSo!C4:C4</t>
  </si>
  <si>
    <t>A biogas that is captured for combustion  other than those mentioned in items 28, 29 and 29A (methane only)</t>
  </si>
  <si>
    <t>029</t>
  </si>
  <si>
    <t>Anthracite</t>
  </si>
  <si>
    <t>012</t>
  </si>
  <si>
    <t>Bagasse</t>
  </si>
  <si>
    <t>021</t>
  </si>
  <si>
    <t>Biodiesel</t>
  </si>
  <si>
    <t>034</t>
  </si>
  <si>
    <t>39</t>
  </si>
  <si>
    <t>036</t>
  </si>
  <si>
    <t>AcSo!C80:C80</t>
  </si>
  <si>
    <t>Biomass municipal and industrial materials  if recycled and combusted to produce heat or electricity</t>
  </si>
  <si>
    <t>022</t>
  </si>
  <si>
    <t>Chemical or mineral production  other than carbide production  using a carbon reductant or carbon anode</t>
  </si>
  <si>
    <t>Biomethane</t>
  </si>
  <si>
    <t>Bituminous coal</t>
  </si>
  <si>
    <t>010</t>
  </si>
  <si>
    <t>Blast furnace gas</t>
  </si>
  <si>
    <t>064</t>
  </si>
  <si>
    <t>Brown coal</t>
  </si>
  <si>
    <t>013</t>
  </si>
  <si>
    <t>09</t>
  </si>
  <si>
    <t>Charcoal</t>
  </si>
  <si>
    <t>058</t>
  </si>
  <si>
    <t>01</t>
  </si>
  <si>
    <t>Coal briquettes</t>
  </si>
  <si>
    <t>015</t>
  </si>
  <si>
    <t>AcSo!C147:C147</t>
  </si>
  <si>
    <t>Coal coke</t>
  </si>
  <si>
    <t>056</t>
  </si>
  <si>
    <t>06</t>
  </si>
  <si>
    <t>Coal mine waste gas that is captured for combustion</t>
  </si>
  <si>
    <t>025</t>
  </si>
  <si>
    <t>03</t>
  </si>
  <si>
    <t>Coal seam methane that is captured for combustion</t>
  </si>
  <si>
    <t>024</t>
  </si>
  <si>
    <t>02</t>
  </si>
  <si>
    <t>Coal tar</t>
  </si>
  <si>
    <t>057</t>
  </si>
  <si>
    <t>Coke oven gas</t>
  </si>
  <si>
    <t>063</t>
  </si>
  <si>
    <t>Coking coal</t>
  </si>
  <si>
    <t>014</t>
  </si>
  <si>
    <t>Compressed natural gas that has reverted back to standard conditions</t>
  </si>
  <si>
    <t>060</t>
  </si>
  <si>
    <t>Iron  steel or other metal production using an integrated metalworks</t>
  </si>
  <si>
    <t>Crude oil</t>
  </si>
  <si>
    <t>030</t>
  </si>
  <si>
    <t>Diesel oil</t>
  </si>
  <si>
    <t>077</t>
  </si>
  <si>
    <t>n/a</t>
  </si>
  <si>
    <t>04</t>
  </si>
  <si>
    <t>Dry wood</t>
  </si>
  <si>
    <t>018</t>
  </si>
  <si>
    <t>Ethane</t>
  </si>
  <si>
    <t>Ethanol for use as a fuel in an internal combustion engine</t>
  </si>
  <si>
    <t>035</t>
  </si>
  <si>
    <t>Fuel oil</t>
  </si>
  <si>
    <t>Gaseous fossil fuels other than those mentioned in items 17 to 26</t>
  </si>
  <si>
    <t>Gasoline (other than for use as fuel in an aircraft)</t>
  </si>
  <si>
    <t>072</t>
  </si>
  <si>
    <t>Natural gas liquefaction  storage and transfer - flaring</t>
  </si>
  <si>
    <t>Gasoline for use as a fuel in an aircraft</t>
  </si>
  <si>
    <t>073</t>
  </si>
  <si>
    <t>Natural gas liquefaction  storage and transfer - venting</t>
  </si>
  <si>
    <t>Green and air dried wood</t>
  </si>
  <si>
    <t>019</t>
  </si>
  <si>
    <t>Natural gas liquefaction  storage and transfer (other than emissions that are vented or flared)</t>
  </si>
  <si>
    <t>Heating oil</t>
  </si>
  <si>
    <t>076</t>
  </si>
  <si>
    <t>Industrial materials that are derived from fossil fuels  if recycled and combusted to produce heat or electricity</t>
  </si>
  <si>
    <t>016</t>
  </si>
  <si>
    <t>Kerosene (other than for use as fuel in an aircraft)</t>
  </si>
  <si>
    <t>074</t>
  </si>
  <si>
    <t>Kerosene for use as fuel in an aircraft</t>
  </si>
  <si>
    <t>075</t>
  </si>
  <si>
    <t>Landfill biogas that is captured for combustion (methane only)</t>
  </si>
  <si>
    <t>027</t>
  </si>
  <si>
    <t>AcSo!C526:C526</t>
  </si>
  <si>
    <t>Liquefied aromatic hydrocarbons</t>
  </si>
  <si>
    <t>AcSo!C527:C527</t>
  </si>
  <si>
    <t>Liquefied natural gas</t>
  </si>
  <si>
    <t>067</t>
  </si>
  <si>
    <t>AcSo!C528:C528</t>
  </si>
  <si>
    <t>Liquefied petroleum gas</t>
  </si>
  <si>
    <t>AcSo!C529:C529</t>
  </si>
  <si>
    <t>Naphtha</t>
  </si>
  <si>
    <t>081</t>
  </si>
  <si>
    <t>AcSo!C530:C530</t>
  </si>
  <si>
    <t>Natural gas distributed in a pipeline</t>
  </si>
  <si>
    <t>054</t>
  </si>
  <si>
    <t>AcSo!C531:C531</t>
  </si>
  <si>
    <t>Non-biomass municipal materials  if recycled and combusted to produce heat or electricity</t>
  </si>
  <si>
    <t>017</t>
  </si>
  <si>
    <t>AcSo!C532:C532</t>
  </si>
  <si>
    <t>Passenger car tyres  if recycled and combusted to produce heat or electricity</t>
  </si>
  <si>
    <t>AcSo!C533:C533</t>
  </si>
  <si>
    <t>Petroleum based greases</t>
  </si>
  <si>
    <t>AcSo!C534:C534</t>
  </si>
  <si>
    <t>Petroleum based oils (other than petroleum based oil used as fuel)</t>
  </si>
  <si>
    <t>AcSo!C535:C535</t>
  </si>
  <si>
    <t>Petroleum based products other than: Petroleum based products mentioned in items 31  32 and 33 to 48</t>
  </si>
  <si>
    <t>AcSo!C536:C536</t>
  </si>
  <si>
    <t>Petroleum coke</t>
  </si>
  <si>
    <t>082</t>
  </si>
  <si>
    <t>AcSo!C537:C537</t>
  </si>
  <si>
    <t>Plant condensate and other natural gas liquids not covered by another item in this table</t>
  </si>
  <si>
    <t>032</t>
  </si>
  <si>
    <t>65</t>
  </si>
  <si>
    <t>AcSo!C538:C538</t>
  </si>
  <si>
    <t>Primary solid biomass fuels other than those mentioned in items 10 to 15</t>
  </si>
  <si>
    <t>023</t>
  </si>
  <si>
    <t>08</t>
  </si>
  <si>
    <t>Refinery coke</t>
  </si>
  <si>
    <t>085</t>
  </si>
  <si>
    <t>33</t>
  </si>
  <si>
    <t>Refinery gas and liquids</t>
  </si>
  <si>
    <t>083</t>
  </si>
  <si>
    <t>Produced water from oil and gas exploration and development  crude oil production  natural gas production or natural gas gathering and boosting (other than emissions that are vented or flared)</t>
  </si>
  <si>
    <t>80</t>
  </si>
  <si>
    <t>Sludge biogas that is captured for combustion (methane only)</t>
  </si>
  <si>
    <t>028</t>
  </si>
  <si>
    <t>23</t>
  </si>
  <si>
    <t>Solid fossil fuels other than those mentioned in items 1 to 5</t>
  </si>
  <si>
    <t>22</t>
  </si>
  <si>
    <t>Solvents if mineral turpentine or white spirits</t>
  </si>
  <si>
    <t>080</t>
  </si>
  <si>
    <t>29</t>
  </si>
  <si>
    <t>Sub-bituminous coal</t>
  </si>
  <si>
    <t>011</t>
  </si>
  <si>
    <t>35</t>
  </si>
  <si>
    <t>Sulphite lyes</t>
  </si>
  <si>
    <t>020</t>
  </si>
  <si>
    <t>05</t>
  </si>
  <si>
    <t>Town gas</t>
  </si>
  <si>
    <t>065</t>
  </si>
  <si>
    <t>07</t>
  </si>
  <si>
    <t>Truck and off-road tyres  if recycled and combusted to produce heat or electricity</t>
  </si>
  <si>
    <t>Use of carbonates for the production of a product other than cement clinker, lime or soda ash</t>
  </si>
  <si>
    <t>21</t>
  </si>
  <si>
    <t>Unprocessed natural gas</t>
  </si>
  <si>
    <t>026</t>
  </si>
  <si>
    <t>38</t>
  </si>
  <si>
    <t>36</t>
  </si>
  <si>
    <t>37</t>
  </si>
  <si>
    <t>24</t>
  </si>
  <si>
    <t>Grand Total</t>
  </si>
  <si>
    <t>066</t>
  </si>
  <si>
    <t>new</t>
  </si>
  <si>
    <t>28</t>
  </si>
  <si>
    <t>031</t>
  </si>
  <si>
    <t>11</t>
  </si>
  <si>
    <t>008</t>
  </si>
  <si>
    <t>Unprocessed gas flared</t>
  </si>
  <si>
    <t>007</t>
  </si>
  <si>
    <t>13</t>
  </si>
  <si>
    <t>Gas</t>
  </si>
  <si>
    <t>009</t>
  </si>
  <si>
    <t>12</t>
  </si>
  <si>
    <t>34</t>
  </si>
  <si>
    <t>Bitumen - Non-energy product</t>
  </si>
  <si>
    <t>Butadiene</t>
  </si>
  <si>
    <t>004</t>
  </si>
  <si>
    <t>Carbon black if used as a petrochemical feedstock - Non-energy product</t>
  </si>
  <si>
    <t>Ethylene if used as a petrochemical feedstock - Non-energy product</t>
  </si>
  <si>
    <t>059</t>
  </si>
  <si>
    <t>Petrochemical feedstock other than those mentioned in items 74 and 75 - Non-energy product</t>
  </si>
  <si>
    <t>Polyethylene</t>
  </si>
  <si>
    <t>002</t>
  </si>
  <si>
    <t>Polypropylene</t>
  </si>
  <si>
    <t>003</t>
  </si>
  <si>
    <t>Propylene</t>
  </si>
  <si>
    <t>001</t>
  </si>
  <si>
    <t>079</t>
  </si>
  <si>
    <t>Solvents if mineral turpentine or white spirits - Non-energy product</t>
  </si>
  <si>
    <t>Styrene</t>
  </si>
  <si>
    <t>005</t>
  </si>
  <si>
    <t>Waxes - Non-energy product</t>
  </si>
  <si>
    <t>Biogas energy for electricity</t>
  </si>
  <si>
    <t>047</t>
  </si>
  <si>
    <t>061</t>
  </si>
  <si>
    <t>Electricity</t>
  </si>
  <si>
    <t>078</t>
  </si>
  <si>
    <t>Geothermal energy for electricity generation</t>
  </si>
  <si>
    <t>045</t>
  </si>
  <si>
    <t>Hydrogen</t>
  </si>
  <si>
    <t>033</t>
  </si>
  <si>
    <t>084</t>
  </si>
  <si>
    <t>Solar energy for electricity generation</t>
  </si>
  <si>
    <t>042</t>
  </si>
  <si>
    <t>Sulphur</t>
  </si>
  <si>
    <t>Uranium (U3O8)</t>
  </si>
  <si>
    <t>041</t>
  </si>
  <si>
    <t>Water energy for electricity generation</t>
  </si>
  <si>
    <t>044</t>
  </si>
  <si>
    <t>Wind energy for electricity generation</t>
  </si>
  <si>
    <t>043</t>
  </si>
  <si>
    <t>Energy commodities (other than those mentioned in items 58 to 65) in the form of steam  compressed air or waste gas:a) acquired by any means from outside the facility boundary (regardless of whether any payment or exchange has been made) either to produc</t>
  </si>
  <si>
    <t>31</t>
  </si>
  <si>
    <t>66</t>
  </si>
  <si>
    <t>Biomass municipal and industrial materials, if recycled and combusted to produce heat or energy</t>
  </si>
  <si>
    <t>Compressed natural gas that has reverted to standard conditions</t>
  </si>
  <si>
    <t>Gaseous fossil fuels other than those mentioned in items 17 to 26</t>
  </si>
  <si>
    <t>Industrial materials that are derived from fossil fuels, if recycled and combusted to produce heat or electricity</t>
  </si>
  <si>
    <t>Non-biomass municipal materials, if recycled and combusted to produce heat or electricity</t>
  </si>
  <si>
    <t>Solid fossil fuels other than those mentioned in items 1 to 5</t>
  </si>
  <si>
    <t>30</t>
  </si>
  <si>
    <t>20</t>
  </si>
  <si>
    <t>Energy commodities (other than those mentioned in items 58 to 65) in the form of steam, compressed air or waste gas:a) acquired by any means from outside the facility boundary (regardless of whether any payment or exchange has been made) either to produc</t>
  </si>
  <si>
    <t>41</t>
  </si>
  <si>
    <t>44</t>
  </si>
  <si>
    <t>45</t>
  </si>
  <si>
    <t>43</t>
  </si>
  <si>
    <t>47</t>
  </si>
  <si>
    <t>46</t>
  </si>
  <si>
    <t>50</t>
  </si>
  <si>
    <t>51</t>
  </si>
  <si>
    <t>49</t>
  </si>
  <si>
    <t>53</t>
  </si>
  <si>
    <t>54</t>
  </si>
  <si>
    <t>52</t>
  </si>
  <si>
    <t>56</t>
  </si>
  <si>
    <t>55</t>
  </si>
  <si>
    <t>25</t>
  </si>
  <si>
    <t>58</t>
  </si>
  <si>
    <t>59</t>
  </si>
  <si>
    <t>57</t>
  </si>
  <si>
    <t>60</t>
  </si>
  <si>
    <t>61</t>
  </si>
  <si>
    <t>63</t>
  </si>
  <si>
    <t>64</t>
  </si>
  <si>
    <t>62</t>
  </si>
  <si>
    <t>Biodiesel - Transport</t>
  </si>
  <si>
    <t>037</t>
  </si>
  <si>
    <t>039</t>
  </si>
  <si>
    <t>062</t>
  </si>
  <si>
    <t>Diesel oil - Transport</t>
  </si>
  <si>
    <t>087</t>
  </si>
  <si>
    <t>Diesel oil - Transport post-2004</t>
  </si>
  <si>
    <t>096</t>
  </si>
  <si>
    <t>Diesel oil (Euro i) - Transport</t>
  </si>
  <si>
    <t>099</t>
  </si>
  <si>
    <t>Diesel oil (Euro iii) - Transport</t>
  </si>
  <si>
    <t>098</t>
  </si>
  <si>
    <t>Diesel oil (Euro iv or higher) - Transport</t>
  </si>
  <si>
    <t>097</t>
  </si>
  <si>
    <t>Ethanol for use as a fuel in an internal combustion engine - Transport</t>
  </si>
  <si>
    <t>038</t>
  </si>
  <si>
    <t>Ethanol for use as a fuel in an internal combustion engine - Transport post-2004</t>
  </si>
  <si>
    <t>040</t>
  </si>
  <si>
    <t>Fuel oil - Transport</t>
  </si>
  <si>
    <t>090</t>
  </si>
  <si>
    <t>Gasoline (other than for use as fuel in an aircraft) - Transport</t>
  </si>
  <si>
    <t>086</t>
  </si>
  <si>
    <t>Gasoline (other than for use as fuel in an aircraft) - Transport post-2004</t>
  </si>
  <si>
    <t>095</t>
  </si>
  <si>
    <t>Gasoline for use as a fuel in an aircraft - Transport</t>
  </si>
  <si>
    <t>088</t>
  </si>
  <si>
    <t>Kerosene for use as fuel in an aircraft - Transport</t>
  </si>
  <si>
    <t>089</t>
  </si>
  <si>
    <t>Liquefied natural gas (heavy duty vehicles) - Transport</t>
  </si>
  <si>
    <t>093</t>
  </si>
  <si>
    <t>Liquefied natural gas (light duty vehicles) - Transport</t>
  </si>
  <si>
    <t>092</t>
  </si>
  <si>
    <t>Liquefied petroleum gas - Transport</t>
  </si>
  <si>
    <t>Liquefied petroleum gas - Transport post-2004</t>
  </si>
  <si>
    <t>Natural gas (heavy duty vehicles) - Transport</t>
  </si>
  <si>
    <t>070</t>
  </si>
  <si>
    <t>Natural gas (light duty vehicles) - Transport</t>
  </si>
  <si>
    <t>069</t>
  </si>
  <si>
    <t>Clinical Waste</t>
  </si>
  <si>
    <t>006</t>
  </si>
  <si>
    <t>SourceIdData</t>
  </si>
  <si>
    <t>SourceData</t>
  </si>
  <si>
    <t>Uncertainty parent source or Fuel Combusted source.</t>
  </si>
  <si>
    <t>IdNumber</t>
  </si>
  <si>
    <t>Uncertainty fuel or source</t>
  </si>
  <si>
    <t>Source Id</t>
  </si>
  <si>
    <t>Determintation reference</t>
  </si>
  <si>
    <t>Item</t>
  </si>
  <si>
    <t>Form</t>
  </si>
  <si>
    <t>Activity Data Uncertainty. For info only</t>
  </si>
  <si>
    <t>Aggregated uncertainty level (%), or FALSE=No Scope One</t>
  </si>
  <si>
    <t>Energy content uncertainty level (%)</t>
  </si>
  <si>
    <t>Carbon dioxide emission factor uncertainty level (%)</t>
  </si>
  <si>
    <r>
      <t>CH</t>
    </r>
    <r>
      <rPr>
        <vertAlign val="subscript"/>
        <sz val="11"/>
        <color indexed="8"/>
        <rFont val="Calibri"/>
        <family val="2"/>
      </rPr>
      <t>4</t>
    </r>
  </si>
  <si>
    <r>
      <t>N</t>
    </r>
    <r>
      <rPr>
        <vertAlign val="subscript"/>
        <sz val="11"/>
        <color indexed="8"/>
        <rFont val="Calibri"/>
        <family val="2"/>
      </rPr>
      <t>2</t>
    </r>
    <r>
      <rPr>
        <sz val="11"/>
        <color theme="1"/>
        <rFont val="Calibri"/>
        <family val="2"/>
        <scheme val="minor"/>
      </rPr>
      <t>O</t>
    </r>
  </si>
  <si>
    <r>
      <t>SF</t>
    </r>
    <r>
      <rPr>
        <vertAlign val="subscript"/>
        <sz val="11"/>
        <color indexed="8"/>
        <rFont val="Calibri"/>
        <family val="2"/>
      </rPr>
      <t>6</t>
    </r>
  </si>
  <si>
    <t>Req aggreg</t>
  </si>
  <si>
    <t>Det 1.10 Item number</t>
  </si>
  <si>
    <t>Fuel Combusted Activities</t>
  </si>
  <si>
    <t>Solid</t>
  </si>
  <si>
    <t>Fuel</t>
  </si>
  <si>
    <t>1A</t>
  </si>
  <si>
    <t>1B</t>
  </si>
  <si>
    <t>Methods</t>
  </si>
  <si>
    <t>a</t>
  </si>
  <si>
    <t>Method 1</t>
  </si>
  <si>
    <t>aa</t>
  </si>
  <si>
    <t>Method 2</t>
  </si>
  <si>
    <t>aaa</t>
  </si>
  <si>
    <t>Method 3</t>
  </si>
  <si>
    <t>bbb</t>
  </si>
  <si>
    <t>Method 4</t>
  </si>
  <si>
    <t>Range</t>
  </si>
  <si>
    <t>Fuel Combusted</t>
  </si>
  <si>
    <t>Fugitive Emissions</t>
  </si>
  <si>
    <t>Industrial Process Sources</t>
  </si>
  <si>
    <t>Waste</t>
  </si>
  <si>
    <t xml:space="preserve"> </t>
  </si>
  <si>
    <t>Fuel type</t>
  </si>
  <si>
    <t>%</t>
  </si>
  <si>
    <t>Gas - A</t>
  </si>
  <si>
    <t>Gas - AA</t>
  </si>
  <si>
    <t>Gas - AAA</t>
  </si>
  <si>
    <t>Gas - BBB</t>
  </si>
  <si>
    <t>Liquid - A</t>
  </si>
  <si>
    <t>Liquid - AA</t>
  </si>
  <si>
    <t>Liquid - AAA</t>
  </si>
  <si>
    <t>Liquid - BBB</t>
  </si>
  <si>
    <t>None - A</t>
  </si>
  <si>
    <t>Petroleum based oils (other than petroleum based oils used as fuel)</t>
  </si>
  <si>
    <t>Liquid</t>
  </si>
  <si>
    <t>None - AA</t>
  </si>
  <si>
    <t>None - AAA</t>
  </si>
  <si>
    <t>None - BBB</t>
  </si>
  <si>
    <t xml:space="preserve">None - </t>
  </si>
  <si>
    <t>Solid - A</t>
  </si>
  <si>
    <t>Gasoline for use as fuel in an aircraft</t>
  </si>
  <si>
    <t>Solid - AA</t>
  </si>
  <si>
    <t>Solid - AAA</t>
  </si>
  <si>
    <t>Solid - BBB</t>
  </si>
  <si>
    <t>Liquid petroleum gas</t>
  </si>
  <si>
    <t>Petroleum based products other than thoes mentioned in items 31 to 48</t>
  </si>
  <si>
    <t>28A</t>
  </si>
  <si>
    <t>8A</t>
  </si>
  <si>
    <t>8B</t>
  </si>
  <si>
    <t>invalid</t>
  </si>
  <si>
    <t>invalid no scope 1</t>
  </si>
  <si>
    <t>None</t>
  </si>
  <si>
    <t>Fugitive Emissions Sources</t>
  </si>
  <si>
    <t>2A</t>
  </si>
  <si>
    <t>2B</t>
  </si>
  <si>
    <t>2C</t>
  </si>
  <si>
    <t>2E</t>
  </si>
  <si>
    <t>2D</t>
  </si>
  <si>
    <t>2F</t>
  </si>
  <si>
    <t>2G</t>
  </si>
  <si>
    <t>2H</t>
  </si>
  <si>
    <t>2I</t>
  </si>
  <si>
    <t>2J</t>
  </si>
  <si>
    <t>2K</t>
  </si>
  <si>
    <t>2L</t>
  </si>
  <si>
    <t>Produced water from oil and gas exploration and development, crude oil production, natural gas production or natural gas gathering and boosting (other than emissions that are vented or flared)</t>
  </si>
  <si>
    <t>2M</t>
  </si>
  <si>
    <t>2N</t>
  </si>
  <si>
    <t>2O</t>
  </si>
  <si>
    <t>2P</t>
  </si>
  <si>
    <t>Natural gas liquefaction, storage and transfer (other than emissions that are vented or flared)</t>
  </si>
  <si>
    <t>2Q</t>
  </si>
  <si>
    <t>2R</t>
  </si>
  <si>
    <t>2S</t>
  </si>
  <si>
    <t>2T</t>
  </si>
  <si>
    <t>2U</t>
  </si>
  <si>
    <t>2V</t>
  </si>
  <si>
    <t>2W</t>
  </si>
  <si>
    <t>2X</t>
  </si>
  <si>
    <t>2Y</t>
  </si>
  <si>
    <t>2Z</t>
  </si>
  <si>
    <t>2ZA</t>
  </si>
  <si>
    <t>2ZB</t>
  </si>
  <si>
    <t>2ZC</t>
  </si>
  <si>
    <t>Natural gas liquefaction, storage and transfer - venting</t>
  </si>
  <si>
    <t>2ZE</t>
  </si>
  <si>
    <t>Natural gas liquefaction, storage and transfer - flaring</t>
  </si>
  <si>
    <t>2ZF</t>
  </si>
  <si>
    <t>2ZH</t>
  </si>
  <si>
    <t>Industrial process sources</t>
  </si>
  <si>
    <t>Industrial Process</t>
  </si>
  <si>
    <t>3A</t>
  </si>
  <si>
    <t>3B</t>
  </si>
  <si>
    <t>3D</t>
  </si>
  <si>
    <t>Use of carbonates for the production of a product other than cement clinker, lime or soda ash.</t>
  </si>
  <si>
    <t>3C</t>
  </si>
  <si>
    <t>3G</t>
  </si>
  <si>
    <t>3H</t>
  </si>
  <si>
    <t>7,8</t>
  </si>
  <si>
    <t>3M</t>
  </si>
  <si>
    <t>3E</t>
  </si>
  <si>
    <t>3F</t>
  </si>
  <si>
    <t>3I</t>
  </si>
  <si>
    <t>Chemical or mineral production, other than carbide production, using a carbon reductant</t>
  </si>
  <si>
    <t>3J</t>
  </si>
  <si>
    <t>Iron, steel or other metal production using an integrated metalworks</t>
  </si>
  <si>
    <t>3K</t>
  </si>
  <si>
    <t>3L</t>
  </si>
  <si>
    <t>3N</t>
  </si>
  <si>
    <t>3P</t>
  </si>
  <si>
    <t>Emissions of hydrofluorocarbons and sulpher hexaflouride gas</t>
  </si>
  <si>
    <t>3O</t>
  </si>
  <si>
    <t>Waste sources</t>
  </si>
  <si>
    <t>8.10</t>
  </si>
  <si>
    <t>4A</t>
  </si>
  <si>
    <t>4B</t>
  </si>
  <si>
    <t>4C</t>
  </si>
  <si>
    <t>4D</t>
  </si>
  <si>
    <t>Measurements n</t>
  </si>
  <si>
    <t>This sheet have the T-factors transcribed from the Uncertainty Protocol referred to in the NGER (Measurement) Determination 2008 prepared on 27 June 2009."</t>
  </si>
  <si>
    <t>t-factor for 95% Confidence Level</t>
  </si>
  <si>
    <t>This allows the uncertainty to be determined in the "Uncertainty of elements" sheet where the results from a series of experiments or measurements in input. The n value is the number of experiments or measurements. This is the only place that the T-factors sheet is used.</t>
  </si>
  <si>
    <t>It can be seen that the 95% T-factor gets close to the value for n = infinity (1.96) as n increases above 40. The value proved for n = 150 is the infinity value.</t>
  </si>
  <si>
    <t>n</t>
  </si>
  <si>
    <t>Uncertainty Calculator © Commonwealth of Australia 2024.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</si>
  <si>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(2024) Clean Energy Regulator.</t>
  </si>
  <si>
    <t>Renewable aviation kerosene</t>
  </si>
  <si>
    <t>Renewable diesel</t>
  </si>
  <si>
    <t>50A</t>
  </si>
  <si>
    <t>50B</t>
  </si>
  <si>
    <t>Renewable aviation kerosene - Transport</t>
  </si>
  <si>
    <t>Renewable diesel - Transport</t>
  </si>
  <si>
    <t>Renewable diesel - Transport post-2004</t>
  </si>
  <si>
    <t>Renewable diesel (Euro i) - Transport</t>
  </si>
  <si>
    <t>Renewable diesel (Euro iii) - Transport</t>
  </si>
  <si>
    <t>Renewable diesel (Euro iv or higher) - Transport</t>
  </si>
  <si>
    <t>AcSo!C5:C64</t>
  </si>
  <si>
    <t>AcSo!C65:C79</t>
  </si>
  <si>
    <t>AcSo!C81:C81</t>
  </si>
  <si>
    <t>AcSo!C82:C82</t>
  </si>
  <si>
    <t>AcSo!C83:C141</t>
  </si>
  <si>
    <t>AcSo!C142:C144</t>
  </si>
  <si>
    <t>AcSo!C145:C146</t>
  </si>
  <si>
    <t>AcSo!C148:C149</t>
  </si>
  <si>
    <t>AcSo!C150:C150</t>
  </si>
  <si>
    <t>AcSo!C151:C151</t>
  </si>
  <si>
    <t>AcSo!C152:C221</t>
  </si>
  <si>
    <t>AcSo!C222:C295</t>
  </si>
  <si>
    <t>AcSo!C296:C364</t>
  </si>
  <si>
    <t>AcSo!C365:C365</t>
  </si>
  <si>
    <t>AcSo!C366:C424</t>
  </si>
  <si>
    <t>AcSo!C425:C460</t>
  </si>
  <si>
    <t>AcSo!C461:C525</t>
  </si>
  <si>
    <t>AcSo!C539:C539</t>
  </si>
  <si>
    <t>AcSo!C540:C540</t>
  </si>
  <si>
    <t>AcSo!C541:C541</t>
  </si>
  <si>
    <t>AcSo!C542:C542</t>
  </si>
  <si>
    <t>AcSo!C543:C543</t>
  </si>
  <si>
    <t>AcSo!C544:C544</t>
  </si>
  <si>
    <t>AcSo!C545:C545</t>
  </si>
  <si>
    <t>AcSo!C546:C546</t>
  </si>
  <si>
    <t>AcSo!C547:C547</t>
  </si>
  <si>
    <t>AcSo!C548:C548</t>
  </si>
  <si>
    <t>AcSo!C549:C549</t>
  </si>
  <si>
    <t>AcSo!C550:C550</t>
  </si>
  <si>
    <t>AcSo!C551:C551</t>
  </si>
  <si>
    <t>AcSo!C552:C552</t>
  </si>
  <si>
    <t>AcSo!C553:C554</t>
  </si>
  <si>
    <t>AcSo!C555:C613</t>
  </si>
  <si>
    <t>AcSo!C614:C614</t>
  </si>
  <si>
    <t>AcSo!C615:C673</t>
  </si>
  <si>
    <t>AcSo!C674:C674</t>
  </si>
  <si>
    <t>AcSo!C675:C733</t>
  </si>
  <si>
    <t>AcSo!C734:C735</t>
  </si>
  <si>
    <t>AcSo!C736:C820</t>
  </si>
  <si>
    <t>AcSo!C821:C822</t>
  </si>
  <si>
    <t>AcSo!C823:C823</t>
  </si>
  <si>
    <t>AcSo!C824:C889</t>
  </si>
  <si>
    <t>AcSo!C890:C891</t>
  </si>
  <si>
    <t>AcSo!C892:C893</t>
  </si>
  <si>
    <t>Factors!$C$4:$C$62</t>
  </si>
  <si>
    <t>Factors!$C$114:$C$117</t>
  </si>
  <si>
    <t>Factors!$C$64:$C$96</t>
  </si>
  <si>
    <t>Factors!$C$97:$C$113</t>
  </si>
  <si>
    <t>Biofuels other than those mentioned in items 50  50A  50B and 51</t>
  </si>
  <si>
    <t>Biofuels other than those mentioned in items 59  59A  59B and 60 - Transport</t>
  </si>
  <si>
    <t xml:space="preserve">Uncertainty calculator
</t>
  </si>
  <si>
    <r>
      <rPr>
        <b/>
        <sz val="12"/>
        <rFont val="Calibri"/>
        <family val="2"/>
        <scheme val="minor"/>
      </rPr>
      <t xml:space="preserve">Note: </t>
    </r>
    <r>
      <rPr>
        <sz val="12"/>
        <rFont val="Calibri"/>
        <family val="2"/>
        <scheme val="minor"/>
      </rPr>
      <t>EERS will automatically include the uncertainty percentage where Method 1 has been used for all instances of a fuel or energy source.  Reporters should check the uncertainty page in EERS to determine if the correct uncertainty percentage has been applied. Reporters have the option to accept or modify the displayed uncertainty percentage or calculate a new uncertainty percentage for entry into EERS.
Reporters will be required to calculate uncertainty for a fuel or energy source where:
• The reporter has used a higher order method (Method 2, 3 or 4) when reporting activity data. The reporter will be required to calculate uncertainty either using the Uncertainty Calculator or the Uncertainty Protocol.
• The reporter has reported activity data using method 1 but wishes to enter an uncertainty percentage calculated using the Uncertainty Protocol.</t>
    </r>
  </si>
  <si>
    <t>Instructions</t>
  </si>
  <si>
    <t>Calculating the uncertainty of various elements used in NGER reporting</t>
  </si>
  <si>
    <t>Uncertainty calculator</t>
  </si>
  <si>
    <t>About this calculator
Title - Uncertainty calculator
Version - 1.5 - July 2024
Author - The Clean Energy Regulator</t>
  </si>
  <si>
    <r>
      <t xml:space="preserve">The National Greenhouse and Energy Reporting Uncertainty Calculator (the Calculator) has been developed by the Clean Energy Regulator to assist entities to comply with their reporting obligations under the </t>
    </r>
    <r>
      <rPr>
        <i/>
        <sz val="11"/>
        <rFont val="Calibri"/>
        <family val="2"/>
        <scheme val="minor"/>
      </rPr>
      <t>National Greenhouse and Energy Reporting Act 2007</t>
    </r>
    <r>
      <rPr>
        <sz val="11"/>
        <rFont val="Calibri"/>
        <family val="2"/>
        <scheme val="minor"/>
      </rPr>
      <t xml:space="preserve">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1.5) is valid for the 2023-2024 reporting year and is valid for subsequent reporting years until a newer calculator has been made available.  Reporters must check the CER websitehttps://cer.gov.au/schemes/national-greenhouse-and-energy-reporting-scheme/report-emissions-and-energy/nger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Clean Energy Regulator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Clean Energy Regulator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Clean Energy Regulator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Clean Energy Regulator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 Commonwealth of Australia 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</si>
</sst>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0.0"/>
    <numFmt numFmtId="167" formatCode="0.000"/>
  </numFmts>
  <fonts count="45" x14ac:knownFonts="1">
    <font>
      <sz val="11"/>
      <color theme="1"/>
      <name val="Calibri"/>
      <family val="2"/>
      <scheme val="minor"/>
    </font>
    <font>
      <sz val="11"/>
      <color indexed="8"/>
      <name val="Calibri"/>
      <family val="2"/>
    </font>
    <font>
      <sz val="11"/>
      <color indexed="8"/>
      <name val="Calibri"/>
      <family val="2"/>
    </font>
    <font>
      <sz val="10"/>
      <name val="Arial"/>
      <family val="2"/>
    </font>
    <font>
      <vertAlign val="subscript"/>
      <sz val="11"/>
      <color indexed="8"/>
      <name val="Calibri"/>
      <family val="2"/>
    </font>
    <font>
      <sz val="11"/>
      <color theme="1"/>
      <name val="Calibri"/>
      <family val="2"/>
      <scheme val="minor"/>
    </font>
    <font>
      <b/>
      <sz val="11"/>
      <color theme="0"/>
      <name val="Calibri"/>
      <family val="2"/>
      <scheme val="minor"/>
    </font>
    <font>
      <u/>
      <sz val="11"/>
      <color theme="10"/>
      <name val="Calibri"/>
      <family val="2"/>
    </font>
    <font>
      <sz val="10"/>
      <color theme="1"/>
      <name val="Calibri"/>
      <family val="2"/>
    </font>
    <font>
      <b/>
      <sz val="11"/>
      <color theme="1"/>
      <name val="Calibri"/>
      <family val="2"/>
      <scheme val="minor"/>
    </font>
    <font>
      <sz val="11"/>
      <name val="Calibri"/>
      <family val="2"/>
      <scheme val="minor"/>
    </font>
    <font>
      <sz val="10"/>
      <color theme="1"/>
      <name val="Calibri"/>
      <family val="2"/>
      <scheme val="minor"/>
    </font>
    <font>
      <sz val="12"/>
      <color theme="1"/>
      <name val="Calibri"/>
      <family val="2"/>
      <scheme val="minor"/>
    </font>
    <font>
      <sz val="10"/>
      <name val="Calibri"/>
      <family val="2"/>
      <scheme val="minor"/>
    </font>
    <font>
      <i/>
      <sz val="11"/>
      <name val="Calibri"/>
      <family val="2"/>
      <scheme val="minor"/>
    </font>
    <font>
      <sz val="12"/>
      <name val="Calibri"/>
      <family val="2"/>
      <scheme val="minor"/>
    </font>
    <font>
      <i/>
      <sz val="10"/>
      <name val="Calibri"/>
      <family val="2"/>
      <scheme val="minor"/>
    </font>
    <font>
      <i/>
      <sz val="11"/>
      <color indexed="8"/>
      <name val="Calibri"/>
      <family val="2"/>
      <scheme val="minor"/>
    </font>
    <font>
      <b/>
      <sz val="14"/>
      <color indexed="8"/>
      <name val="Calibri"/>
      <family val="2"/>
      <scheme val="minor"/>
    </font>
    <font>
      <b/>
      <sz val="11"/>
      <color indexed="8"/>
      <name val="Calibri"/>
      <family val="2"/>
      <scheme val="minor"/>
    </font>
    <font>
      <b/>
      <i/>
      <sz val="11"/>
      <color indexed="8"/>
      <name val="Calibri"/>
      <family val="2"/>
      <scheme val="minor"/>
    </font>
    <font>
      <b/>
      <sz val="10"/>
      <color indexed="8"/>
      <name val="Calibri"/>
      <family val="2"/>
      <scheme val="minor"/>
    </font>
    <font>
      <b/>
      <u/>
      <sz val="11"/>
      <color indexed="8"/>
      <name val="Calibri"/>
      <family val="2"/>
      <scheme val="minor"/>
    </font>
    <font>
      <sz val="11"/>
      <color indexed="8"/>
      <name val="Calibri"/>
      <family val="2"/>
      <scheme val="minor"/>
    </font>
    <font>
      <u/>
      <sz val="14"/>
      <color indexed="8"/>
      <name val="Calibri"/>
      <family val="2"/>
      <scheme val="minor"/>
    </font>
    <font>
      <sz val="14"/>
      <color indexed="8"/>
      <name val="Calibri"/>
      <family val="2"/>
      <scheme val="minor"/>
    </font>
    <font>
      <b/>
      <sz val="11"/>
      <name val="Calibri"/>
      <family val="2"/>
      <scheme val="minor"/>
    </font>
    <font>
      <i/>
      <vertAlign val="subscript"/>
      <sz val="11"/>
      <name val="Calibri"/>
      <family val="2"/>
      <scheme val="minor"/>
    </font>
    <font>
      <i/>
      <vertAlign val="subscript"/>
      <sz val="10"/>
      <name val="Calibri"/>
      <family val="2"/>
      <scheme val="minor"/>
    </font>
    <font>
      <i/>
      <sz val="10"/>
      <color indexed="8"/>
      <name val="Calibri"/>
      <family val="2"/>
      <scheme val="minor"/>
    </font>
    <font>
      <i/>
      <vertAlign val="subscript"/>
      <sz val="10"/>
      <color indexed="8"/>
      <name val="Calibri"/>
      <family val="2"/>
      <scheme val="minor"/>
    </font>
    <font>
      <i/>
      <vertAlign val="subscript"/>
      <sz val="11"/>
      <color indexed="8"/>
      <name val="Calibri"/>
      <family val="2"/>
      <scheme val="minor"/>
    </font>
    <font>
      <vertAlign val="subscript"/>
      <sz val="11"/>
      <color indexed="8"/>
      <name val="Calibri"/>
      <family val="2"/>
      <scheme val="minor"/>
    </font>
    <font>
      <u/>
      <sz val="11"/>
      <color theme="10"/>
      <name val="Calibri"/>
      <family val="2"/>
      <scheme val="minor"/>
    </font>
    <font>
      <b/>
      <sz val="10"/>
      <color theme="1"/>
      <name val="Calibri"/>
      <family val="2"/>
      <scheme val="minor"/>
    </font>
    <font>
      <sz val="48"/>
      <color rgb="FFFF0000"/>
      <name val="Arial"/>
      <family val="2"/>
    </font>
    <font>
      <sz val="14"/>
      <color theme="1"/>
      <name val="Calibri"/>
      <family val="2"/>
      <scheme val="minor"/>
    </font>
    <font>
      <b/>
      <sz val="12"/>
      <name val="Calibri"/>
      <family val="2"/>
      <scheme val="minor"/>
    </font>
    <font>
      <sz val="18"/>
      <color theme="1"/>
      <name val="Calibri"/>
      <family val="2"/>
      <scheme val="minor"/>
    </font>
    <font>
      <sz val="11"/>
      <color rgb="FF333333"/>
      <name val="Calibri"/>
      <family val="2"/>
      <scheme val="minor"/>
    </font>
    <font>
      <sz val="16"/>
      <name val="Calibri"/>
      <family val="2"/>
      <scheme val="minor"/>
    </font>
    <font>
      <sz val="8"/>
      <name val="Calibri"/>
      <family val="2"/>
      <scheme val="minor"/>
    </font>
    <font>
      <b/>
      <sz val="12"/>
      <color indexed="81"/>
      <name val="Tahoma"/>
      <family val="2"/>
    </font>
    <font>
      <sz val="12"/>
      <color indexed="81"/>
      <name val="Tahoma"/>
      <family val="2"/>
    </font>
    <font>
      <u/>
      <sz val="12"/>
      <color indexed="81"/>
      <name val="Tahoma"/>
      <family val="2"/>
    </font>
  </fonts>
  <fills count="19">
    <fill>
      <patternFill patternType="none"/>
    </fill>
    <fill>
      <patternFill patternType="gray125"/>
    </fill>
    <fill>
      <patternFill patternType="solid">
        <fgColor indexed="13"/>
        <bgColor indexed="64"/>
      </patternFill>
    </fill>
    <fill>
      <patternFill patternType="solid">
        <fgColor indexed="46"/>
        <bgColor indexed="64"/>
      </patternFill>
    </fill>
    <fill>
      <patternFill patternType="solid">
        <fgColor indexed="22"/>
        <bgColor indexed="64"/>
      </patternFill>
    </fill>
    <fill>
      <patternFill patternType="solid">
        <fgColor rgb="FF4D4D4D"/>
        <bgColor indexed="64"/>
      </patternFill>
    </fill>
    <fill>
      <patternFill patternType="solid">
        <fgColor rgb="FFBFBFBF"/>
        <bgColor indexed="64"/>
      </patternFill>
    </fill>
    <fill>
      <patternFill patternType="solid">
        <fgColor rgb="FF8DB4E3"/>
        <bgColor indexed="64"/>
      </patternFill>
    </fill>
    <fill>
      <patternFill patternType="solid">
        <fgColor rgb="FFE0C1FF"/>
        <bgColor indexed="64"/>
      </patternFill>
    </fill>
    <fill>
      <patternFill patternType="solid">
        <fgColor rgb="FF99FF99"/>
        <bgColor indexed="64"/>
      </patternFill>
    </fill>
    <fill>
      <patternFill patternType="solid">
        <fgColor rgb="FFE15855"/>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3" tint="0.79998168889431442"/>
        <bgColor indexed="64"/>
      </patternFill>
    </fill>
    <fill>
      <patternFill patternType="solid">
        <fgColor rgb="FFFF0000"/>
        <bgColor indexed="64"/>
      </patternFill>
    </fill>
  </fills>
  <borders count="60">
    <border>
      <left/>
      <right/>
      <top/>
      <bottom/>
      <diagonal/>
    </border>
    <border>
      <left style="thin">
        <color indexed="55"/>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55"/>
      </left>
      <right style="thin">
        <color indexed="55"/>
      </right>
      <top/>
      <bottom style="thin">
        <color indexed="55"/>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55"/>
      </bottom>
      <diagonal/>
    </border>
    <border>
      <left/>
      <right style="thin">
        <color indexed="64"/>
      </right>
      <top/>
      <bottom style="thin">
        <color indexed="55"/>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5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bottom style="thin">
        <color theme="0" tint="-0.24994659260841701"/>
      </bottom>
      <diagonal/>
    </border>
    <border>
      <left/>
      <right/>
      <top/>
      <bottom style="thin">
        <color theme="0" tint="-0.24994659260841701"/>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bottom/>
      <diagonal/>
    </border>
    <border>
      <left style="thin">
        <color indexed="64"/>
      </left>
      <right style="thin">
        <color theme="0" tint="-0.34998626667073579"/>
      </right>
      <top style="thin">
        <color theme="0" tint="-0.34998626667073579"/>
      </top>
      <bottom/>
      <diagonal/>
    </border>
    <border>
      <left style="thin">
        <color theme="0" tint="-0.34998626667073579"/>
      </left>
      <right/>
      <top/>
      <bottom style="thin">
        <color theme="0" tint="-0.24994659260841701"/>
      </bottom>
      <diagonal/>
    </border>
    <border>
      <left style="thin">
        <color indexed="64"/>
      </left>
      <right style="thin">
        <color theme="0" tint="-0.34998626667073579"/>
      </right>
      <top/>
      <bottom style="thin">
        <color indexed="55"/>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indexed="55"/>
      </left>
      <right style="thin">
        <color theme="0" tint="-0.34998626667073579"/>
      </right>
      <top style="thin">
        <color indexed="55"/>
      </top>
      <bottom style="thin">
        <color indexed="55"/>
      </bottom>
      <diagonal/>
    </border>
    <border>
      <left/>
      <right style="thin">
        <color theme="0" tint="-0.34998626667073579"/>
      </right>
      <top/>
      <bottom/>
      <diagonal/>
    </border>
    <border>
      <left/>
      <right/>
      <top/>
      <bottom style="thin">
        <color theme="0" tint="-0.34998626667073579"/>
      </bottom>
      <diagonal/>
    </border>
    <border>
      <left/>
      <right style="thin">
        <color theme="0"/>
      </right>
      <top/>
      <bottom style="thin">
        <color theme="0" tint="-0.34998626667073579"/>
      </bottom>
      <diagonal/>
    </border>
    <border>
      <left style="thin">
        <color theme="0"/>
      </left>
      <right style="thin">
        <color theme="0"/>
      </right>
      <top/>
      <bottom/>
      <diagonal/>
    </border>
    <border>
      <left style="thin">
        <color theme="0"/>
      </left>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s>
  <cellStyleXfs count="31">
    <xf numFmtId="0" fontId="0"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7"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8" fillId="0" borderId="0"/>
    <xf numFmtId="9" fontId="2" fillId="0" borderId="0" applyFont="0" applyFill="0" applyBorder="0" applyAlignment="0" applyProtection="0"/>
    <xf numFmtId="9" fontId="1" fillId="0" borderId="0"/>
    <xf numFmtId="9" fontId="1" fillId="0" borderId="0"/>
    <xf numFmtId="9" fontId="1" fillId="0" borderId="0"/>
    <xf numFmtId="9" fontId="1" fillId="0" borderId="0"/>
    <xf numFmtId="9" fontId="1" fillId="0" borderId="0"/>
    <xf numFmtId="9" fontId="1"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cellStyleXfs>
  <cellXfs count="307">
    <xf numFmtId="0" fontId="0" fillId="0" borderId="0" xfId="0"/>
    <xf numFmtId="0" fontId="0" fillId="0" borderId="0" xfId="0" applyAlignment="1">
      <alignment wrapText="1"/>
    </xf>
    <xf numFmtId="0" fontId="0" fillId="0" borderId="0" xfId="0" applyAlignment="1">
      <alignment horizontal="center"/>
    </xf>
    <xf numFmtId="9" fontId="0" fillId="0" borderId="0" xfId="0" applyNumberFormat="1" applyAlignment="1">
      <alignment horizontal="center"/>
    </xf>
    <xf numFmtId="0" fontId="10" fillId="0" borderId="0" xfId="0" applyFont="1" applyAlignment="1">
      <alignment horizontal="center"/>
    </xf>
    <xf numFmtId="0" fontId="10" fillId="0" borderId="0" xfId="0" applyFont="1"/>
    <xf numFmtId="0" fontId="0" fillId="0" borderId="0" xfId="0" applyAlignment="1">
      <alignment vertical="center"/>
    </xf>
    <xf numFmtId="0" fontId="0" fillId="0" borderId="0" xfId="0" applyAlignment="1">
      <alignment vertical="top"/>
    </xf>
    <xf numFmtId="0" fontId="10" fillId="0" borderId="0" xfId="0" applyFont="1" applyAlignment="1">
      <alignment vertical="top"/>
    </xf>
    <xf numFmtId="0" fontId="0" fillId="13" borderId="0" xfId="0" applyFill="1" applyAlignment="1">
      <alignment vertical="center"/>
    </xf>
    <xf numFmtId="0" fontId="0" fillId="0" borderId="0" xfId="0" pivotButton="1"/>
    <xf numFmtId="0" fontId="0" fillId="0" borderId="0" xfId="0" applyAlignment="1">
      <alignment horizontal="left"/>
    </xf>
    <xf numFmtId="0" fontId="0" fillId="0" borderId="0" xfId="0" quotePrefix="1" applyAlignment="1">
      <alignment vertical="top"/>
    </xf>
    <xf numFmtId="0" fontId="9" fillId="0" borderId="0" xfId="0" applyFont="1"/>
    <xf numFmtId="0" fontId="0" fillId="0" borderId="0" xfId="1" applyNumberFormat="1" applyFont="1" applyFill="1" applyAlignment="1" applyProtection="1">
      <alignment horizontal="center"/>
    </xf>
    <xf numFmtId="0" fontId="0" fillId="0" borderId="0" xfId="1" applyNumberFormat="1" applyFont="1" applyProtection="1"/>
    <xf numFmtId="0" fontId="0" fillId="0" borderId="0" xfId="1" applyNumberFormat="1" applyFont="1" applyAlignment="1" applyProtection="1">
      <alignment horizontal="center"/>
    </xf>
    <xf numFmtId="18" fontId="0" fillId="0" borderId="0" xfId="0" applyNumberFormat="1" applyAlignment="1">
      <alignment vertical="top"/>
    </xf>
    <xf numFmtId="0" fontId="19" fillId="6" borderId="12" xfId="0" applyFont="1" applyFill="1" applyBorder="1" applyAlignment="1">
      <alignment wrapText="1"/>
    </xf>
    <xf numFmtId="0" fontId="19" fillId="6" borderId="11" xfId="0" applyFont="1" applyFill="1" applyBorder="1" applyAlignment="1">
      <alignment wrapText="1"/>
    </xf>
    <xf numFmtId="0" fontId="19" fillId="6" borderId="10" xfId="0" applyFont="1" applyFill="1" applyBorder="1" applyAlignment="1">
      <alignment wrapText="1"/>
    </xf>
    <xf numFmtId="0" fontId="0" fillId="6" borderId="0" xfId="0" applyFill="1" applyAlignment="1">
      <alignment vertical="top" wrapText="1"/>
    </xf>
    <xf numFmtId="0" fontId="0" fillId="6" borderId="0" xfId="0" applyFill="1" applyAlignment="1">
      <alignment horizontal="center" wrapText="1"/>
    </xf>
    <xf numFmtId="0" fontId="0" fillId="6" borderId="0" xfId="0" applyFill="1" applyAlignment="1">
      <alignment wrapText="1"/>
    </xf>
    <xf numFmtId="0" fontId="0" fillId="2" borderId="0" xfId="0" applyFill="1" applyAlignment="1">
      <alignment vertical="top"/>
    </xf>
    <xf numFmtId="0" fontId="0" fillId="2" borderId="0" xfId="0" applyFill="1"/>
    <xf numFmtId="0" fontId="0" fillId="4" borderId="0" xfId="0" applyFill="1" applyAlignment="1">
      <alignment vertical="top"/>
    </xf>
    <xf numFmtId="0" fontId="0" fillId="2" borderId="0" xfId="0" applyFill="1" applyAlignment="1">
      <alignment horizontal="center" vertical="top" wrapText="1"/>
    </xf>
    <xf numFmtId="0" fontId="0" fillId="6" borderId="0" xfId="0" applyFill="1"/>
    <xf numFmtId="0" fontId="0" fillId="16" borderId="0" xfId="0" applyFill="1" applyAlignment="1">
      <alignment horizontal="center" vertical="top" wrapText="1"/>
    </xf>
    <xf numFmtId="0" fontId="0" fillId="16" borderId="0" xfId="0" applyFill="1"/>
    <xf numFmtId="0" fontId="10" fillId="0" borderId="31" xfId="0" applyFont="1" applyBorder="1" applyAlignment="1" applyProtection="1">
      <alignment horizontal="center"/>
      <protection locked="0"/>
    </xf>
    <xf numFmtId="0" fontId="10" fillId="0" borderId="34" xfId="0" applyFont="1" applyBorder="1" applyAlignment="1" applyProtection="1">
      <alignment horizontal="center"/>
      <protection locked="0"/>
    </xf>
    <xf numFmtId="0" fontId="10" fillId="0" borderId="0" xfId="0" applyFont="1" applyAlignment="1" applyProtection="1">
      <alignment horizontal="center"/>
      <protection locked="0"/>
    </xf>
    <xf numFmtId="4" fontId="10" fillId="0" borderId="2" xfId="0" applyNumberFormat="1" applyFont="1" applyBorder="1" applyAlignment="1" applyProtection="1">
      <alignment horizontal="right"/>
      <protection locked="0"/>
    </xf>
    <xf numFmtId="0" fontId="10" fillId="0" borderId="19" xfId="0" applyFont="1" applyBorder="1" applyAlignment="1" applyProtection="1">
      <alignment horizontal="center"/>
      <protection locked="0"/>
    </xf>
    <xf numFmtId="4" fontId="10" fillId="0" borderId="0" xfId="0" applyNumberFormat="1" applyFont="1" applyAlignment="1" applyProtection="1">
      <alignment horizontal="right"/>
      <protection locked="0"/>
    </xf>
    <xf numFmtId="0" fontId="10" fillId="0" borderId="2" xfId="0" applyFont="1" applyBorder="1" applyAlignment="1" applyProtection="1">
      <alignment horizontal="center"/>
      <protection locked="0"/>
    </xf>
    <xf numFmtId="0" fontId="0" fillId="0" borderId="0" xfId="0" applyAlignment="1">
      <alignment horizontal="center" wrapText="1"/>
    </xf>
    <xf numFmtId="0" fontId="0" fillId="0" borderId="0" xfId="0" quotePrefix="1"/>
    <xf numFmtId="0" fontId="19" fillId="16" borderId="0" xfId="0" applyFont="1" applyFill="1"/>
    <xf numFmtId="0" fontId="19" fillId="12" borderId="0" xfId="0" applyFont="1" applyFill="1"/>
    <xf numFmtId="0" fontId="29" fillId="16" borderId="2" xfId="0" applyFont="1" applyFill="1" applyBorder="1" applyAlignment="1">
      <alignment horizontal="center" vertical="top" textRotation="90" wrapText="1"/>
    </xf>
    <xf numFmtId="0" fontId="29" fillId="16" borderId="0" xfId="0" applyFont="1" applyFill="1" applyAlignment="1">
      <alignment horizontal="center" vertical="top" textRotation="90" wrapText="1"/>
    </xf>
    <xf numFmtId="0" fontId="29" fillId="16" borderId="19" xfId="0" applyFont="1" applyFill="1" applyBorder="1" applyAlignment="1">
      <alignment horizontal="center" vertical="top" textRotation="90" wrapText="1"/>
    </xf>
    <xf numFmtId="0" fontId="0" fillId="12" borderId="0" xfId="0" applyFill="1" applyAlignment="1">
      <alignment horizontal="center" vertical="top" wrapText="1"/>
    </xf>
    <xf numFmtId="0" fontId="0" fillId="0" borderId="31" xfId="0" applyBorder="1" applyProtection="1">
      <protection locked="0"/>
    </xf>
    <xf numFmtId="0" fontId="0" fillId="0" borderId="32" xfId="0" applyBorder="1" applyProtection="1">
      <protection locked="0"/>
    </xf>
    <xf numFmtId="0" fontId="0" fillId="0" borderId="34" xfId="0" applyBorder="1" applyProtection="1">
      <protection locked="0"/>
    </xf>
    <xf numFmtId="0" fontId="0" fillId="0" borderId="35" xfId="0" applyBorder="1" applyProtection="1">
      <protection locked="0"/>
    </xf>
    <xf numFmtId="0" fontId="0" fillId="0" borderId="36" xfId="0" applyBorder="1" applyProtection="1">
      <protection locked="0"/>
    </xf>
    <xf numFmtId="1" fontId="0" fillId="7" borderId="35" xfId="0" applyNumberFormat="1" applyFill="1" applyBorder="1" applyAlignment="1" applyProtection="1">
      <alignment horizontal="center"/>
      <protection locked="0"/>
    </xf>
    <xf numFmtId="0" fontId="0" fillId="10" borderId="33" xfId="0" applyFill="1" applyBorder="1" applyAlignment="1">
      <alignment horizontal="center"/>
    </xf>
    <xf numFmtId="0" fontId="0" fillId="0" borderId="1" xfId="0" applyBorder="1"/>
    <xf numFmtId="0" fontId="0" fillId="13" borderId="0" xfId="0" applyFill="1"/>
    <xf numFmtId="0" fontId="0" fillId="0" borderId="18" xfId="0" applyBorder="1"/>
    <xf numFmtId="0" fontId="0" fillId="13" borderId="18" xfId="0" applyFill="1" applyBorder="1"/>
    <xf numFmtId="4" fontId="0" fillId="0" borderId="0" xfId="0" applyNumberFormat="1"/>
    <xf numFmtId="0" fontId="0" fillId="3" borderId="18" xfId="0" applyFill="1" applyBorder="1"/>
    <xf numFmtId="0" fontId="0" fillId="0" borderId="35" xfId="0" applyBorder="1" applyAlignment="1" applyProtection="1">
      <alignment horizontal="center"/>
      <protection locked="0"/>
    </xf>
    <xf numFmtId="0" fontId="0" fillId="0" borderId="33" xfId="0" applyBorder="1" applyAlignment="1">
      <alignment horizontal="center"/>
    </xf>
    <xf numFmtId="0" fontId="0" fillId="0" borderId="0" xfId="0" applyProtection="1">
      <protection locked="0"/>
    </xf>
    <xf numFmtId="0" fontId="0" fillId="0" borderId="0" xfId="0" applyAlignment="1" applyProtection="1">
      <alignment horizontal="center"/>
      <protection locked="0"/>
    </xf>
    <xf numFmtId="0" fontId="0" fillId="0" borderId="19" xfId="0" applyBorder="1" applyAlignment="1" applyProtection="1">
      <alignment horizontal="center"/>
      <protection locked="0"/>
    </xf>
    <xf numFmtId="0" fontId="0" fillId="0" borderId="2" xfId="0" applyBorder="1" applyAlignment="1">
      <alignment horizontal="center"/>
    </xf>
    <xf numFmtId="0" fontId="19" fillId="6" borderId="7" xfId="0" applyFont="1" applyFill="1" applyBorder="1" applyAlignment="1">
      <alignment vertical="top"/>
    </xf>
    <xf numFmtId="43" fontId="23" fillId="6" borderId="8" xfId="1" applyFont="1" applyFill="1" applyBorder="1" applyAlignment="1" applyProtection="1">
      <alignment vertical="top"/>
      <protection hidden="1"/>
    </xf>
    <xf numFmtId="43" fontId="23" fillId="0" borderId="8" xfId="1" applyFont="1" applyFill="1" applyBorder="1" applyAlignment="1" applyProtection="1">
      <alignment vertical="top"/>
      <protection hidden="1"/>
    </xf>
    <xf numFmtId="43" fontId="23" fillId="0" borderId="9" xfId="1" applyFont="1" applyFill="1" applyBorder="1" applyAlignment="1" applyProtection="1">
      <alignment vertical="top"/>
      <protection hidden="1"/>
    </xf>
    <xf numFmtId="164" fontId="23" fillId="6" borderId="8" xfId="1" applyNumberFormat="1" applyFont="1" applyFill="1" applyBorder="1" applyAlignment="1" applyProtection="1">
      <alignment vertical="top"/>
      <protection hidden="1"/>
    </xf>
    <xf numFmtId="164" fontId="23" fillId="0" borderId="8" xfId="1" applyNumberFormat="1" applyFont="1" applyFill="1" applyBorder="1" applyAlignment="1" applyProtection="1">
      <alignment vertical="top"/>
      <protection hidden="1"/>
    </xf>
    <xf numFmtId="164" fontId="23" fillId="0" borderId="9" xfId="1" applyNumberFormat="1" applyFont="1" applyFill="1" applyBorder="1" applyAlignment="1" applyProtection="1">
      <alignment vertical="top"/>
      <protection hidden="1"/>
    </xf>
    <xf numFmtId="165" fontId="23" fillId="6" borderId="8" xfId="16" applyNumberFormat="1" applyFont="1" applyFill="1" applyBorder="1" applyAlignment="1" applyProtection="1">
      <alignment vertical="top"/>
      <protection hidden="1"/>
    </xf>
    <xf numFmtId="165" fontId="23" fillId="0" borderId="8" xfId="16" applyNumberFormat="1" applyFont="1" applyFill="1" applyBorder="1" applyAlignment="1" applyProtection="1">
      <alignment vertical="top"/>
      <protection hidden="1"/>
    </xf>
    <xf numFmtId="165" fontId="23" fillId="0" borderId="9" xfId="16" applyNumberFormat="1" applyFont="1" applyFill="1" applyBorder="1" applyAlignment="1" applyProtection="1">
      <alignment vertical="top"/>
      <protection hidden="1"/>
    </xf>
    <xf numFmtId="0" fontId="19" fillId="11" borderId="13" xfId="0" applyFont="1" applyFill="1" applyBorder="1" applyAlignment="1">
      <alignment wrapText="1"/>
    </xf>
    <xf numFmtId="0" fontId="0" fillId="11" borderId="0" xfId="0" applyFill="1" applyAlignment="1">
      <alignment vertical="top"/>
    </xf>
    <xf numFmtId="0" fontId="0" fillId="11" borderId="0" xfId="0" applyFill="1"/>
    <xf numFmtId="0" fontId="24" fillId="11" borderId="0" xfId="0" applyFont="1" applyFill="1" applyAlignment="1">
      <alignment vertical="top"/>
    </xf>
    <xf numFmtId="0" fontId="0" fillId="11" borderId="0" xfId="0" applyFill="1" applyAlignment="1">
      <alignment horizontal="left" vertical="center"/>
    </xf>
    <xf numFmtId="0" fontId="0" fillId="11" borderId="0" xfId="0" applyFill="1" applyAlignment="1">
      <alignment horizontal="center" wrapText="1"/>
    </xf>
    <xf numFmtId="0" fontId="19" fillId="17" borderId="37" xfId="0" applyFont="1" applyFill="1" applyBorder="1" applyAlignment="1">
      <alignment vertical="top"/>
    </xf>
    <xf numFmtId="0" fontId="0" fillId="17" borderId="37" xfId="0" applyFill="1" applyBorder="1" applyAlignment="1">
      <alignment horizontal="center" vertical="top"/>
    </xf>
    <xf numFmtId="0" fontId="0" fillId="11" borderId="37" xfId="0" applyFill="1" applyBorder="1" applyAlignment="1" applyProtection="1">
      <alignment wrapText="1"/>
      <protection locked="0"/>
    </xf>
    <xf numFmtId="167" fontId="0" fillId="15" borderId="37" xfId="0" applyNumberFormat="1" applyFill="1" applyBorder="1" applyAlignment="1">
      <alignment horizontal="right" vertical="center"/>
    </xf>
    <xf numFmtId="167" fontId="0" fillId="15" borderId="37" xfId="0" applyNumberFormat="1" applyFill="1" applyBorder="1" applyAlignment="1">
      <alignment horizontal="center" vertical="center"/>
    </xf>
    <xf numFmtId="1" fontId="0" fillId="15" borderId="37" xfId="0" applyNumberFormat="1" applyFill="1" applyBorder="1" applyAlignment="1">
      <alignment horizontal="right" vertical="center"/>
    </xf>
    <xf numFmtId="1" fontId="0" fillId="15" borderId="37" xfId="0" applyNumberFormat="1" applyFill="1" applyBorder="1" applyAlignment="1">
      <alignment horizontal="center" vertical="center"/>
    </xf>
    <xf numFmtId="164" fontId="23" fillId="17" borderId="37" xfId="1" applyNumberFormat="1" applyFont="1" applyFill="1" applyBorder="1" applyAlignment="1" applyProtection="1">
      <alignment horizontal="right"/>
    </xf>
    <xf numFmtId="164" fontId="23" fillId="17" borderId="37" xfId="1" applyNumberFormat="1" applyFont="1" applyFill="1" applyBorder="1" applyAlignment="1" applyProtection="1">
      <alignment horizontal="center"/>
    </xf>
    <xf numFmtId="0" fontId="0" fillId="15" borderId="37" xfId="0" applyFill="1" applyBorder="1" applyAlignment="1">
      <alignment horizontal="center" vertical="top"/>
    </xf>
    <xf numFmtId="0" fontId="0" fillId="11" borderId="37" xfId="0" applyFill="1" applyBorder="1" applyProtection="1">
      <protection locked="0"/>
    </xf>
    <xf numFmtId="0" fontId="0" fillId="15" borderId="37" xfId="0" applyFill="1" applyBorder="1" applyAlignment="1">
      <alignment horizontal="right" vertical="top"/>
    </xf>
    <xf numFmtId="0" fontId="0" fillId="15" borderId="37" xfId="0" applyFill="1" applyBorder="1" applyAlignment="1">
      <alignment vertical="top"/>
    </xf>
    <xf numFmtId="167" fontId="0" fillId="15" borderId="37" xfId="0" applyNumberFormat="1" applyFill="1" applyBorder="1" applyAlignment="1">
      <alignment horizontal="center" vertical="top"/>
    </xf>
    <xf numFmtId="0" fontId="0" fillId="11" borderId="0" xfId="0" applyFill="1" applyAlignment="1">
      <alignment horizontal="center"/>
    </xf>
    <xf numFmtId="0" fontId="23" fillId="11" borderId="0" xfId="0" applyFont="1" applyFill="1" applyAlignment="1">
      <alignment horizontal="left" vertical="justify" wrapText="1"/>
    </xf>
    <xf numFmtId="0" fontId="0" fillId="11" borderId="0" xfId="0" applyFill="1" applyAlignment="1" applyProtection="1">
      <alignment wrapText="1"/>
      <protection locked="0"/>
    </xf>
    <xf numFmtId="0" fontId="10" fillId="0" borderId="0" xfId="0" applyFont="1" applyProtection="1">
      <protection locked="0"/>
    </xf>
    <xf numFmtId="1" fontId="0" fillId="11" borderId="35" xfId="0" applyNumberFormat="1" applyFill="1" applyBorder="1" applyAlignment="1" applyProtection="1">
      <alignment horizontal="center"/>
      <protection locked="0"/>
    </xf>
    <xf numFmtId="0" fontId="0" fillId="17" borderId="37" xfId="0" applyFill="1" applyBorder="1" applyAlignment="1">
      <alignment horizontal="center"/>
    </xf>
    <xf numFmtId="0" fontId="10" fillId="17" borderId="37" xfId="0" applyFont="1" applyFill="1" applyBorder="1" applyAlignment="1">
      <alignment horizontal="center"/>
    </xf>
    <xf numFmtId="0" fontId="0" fillId="17" borderId="37" xfId="0" applyFill="1" applyBorder="1" applyAlignment="1">
      <alignment horizontal="center" wrapText="1"/>
    </xf>
    <xf numFmtId="0" fontId="0" fillId="17" borderId="41" xfId="0" applyFill="1" applyBorder="1" applyAlignment="1">
      <alignment horizontal="center"/>
    </xf>
    <xf numFmtId="0" fontId="10" fillId="17" borderId="41" xfId="0" applyFont="1" applyFill="1" applyBorder="1" applyAlignment="1">
      <alignment horizontal="center"/>
    </xf>
    <xf numFmtId="0" fontId="24" fillId="17" borderId="45" xfId="0" applyFont="1" applyFill="1" applyBorder="1" applyAlignment="1">
      <alignment vertical="top"/>
    </xf>
    <xf numFmtId="0" fontId="24" fillId="17" borderId="46" xfId="0" applyFont="1" applyFill="1" applyBorder="1" applyAlignment="1">
      <alignment vertical="top"/>
    </xf>
    <xf numFmtId="0" fontId="0" fillId="17" borderId="46" xfId="0" applyFill="1" applyBorder="1"/>
    <xf numFmtId="0" fontId="0" fillId="17" borderId="46" xfId="0" applyFill="1" applyBorder="1" applyAlignment="1">
      <alignment horizontal="center"/>
    </xf>
    <xf numFmtId="0" fontId="10" fillId="17" borderId="46" xfId="0" applyFont="1" applyFill="1" applyBorder="1" applyAlignment="1">
      <alignment horizontal="right" vertical="center"/>
    </xf>
    <xf numFmtId="0" fontId="9" fillId="17" borderId="46" xfId="0" applyFont="1" applyFill="1" applyBorder="1" applyAlignment="1">
      <alignment horizontal="center" vertical="center"/>
    </xf>
    <xf numFmtId="0" fontId="6" fillId="17" borderId="46" xfId="0" applyFont="1" applyFill="1" applyBorder="1" applyAlignment="1">
      <alignment horizontal="center" vertical="center"/>
    </xf>
    <xf numFmtId="166" fontId="9" fillId="17" borderId="46" xfId="0" applyNumberFormat="1" applyFont="1" applyFill="1" applyBorder="1" applyAlignment="1">
      <alignment horizontal="center" vertical="center"/>
    </xf>
    <xf numFmtId="166" fontId="9" fillId="17" borderId="46" xfId="0" applyNumberFormat="1" applyFont="1" applyFill="1" applyBorder="1" applyAlignment="1">
      <alignment horizontal="center"/>
    </xf>
    <xf numFmtId="0" fontId="10" fillId="17" borderId="46" xfId="0" applyFont="1" applyFill="1" applyBorder="1" applyAlignment="1">
      <alignment horizontal="center"/>
    </xf>
    <xf numFmtId="0" fontId="0" fillId="17" borderId="44" xfId="0" applyFill="1" applyBorder="1" applyAlignment="1">
      <alignment horizontal="center"/>
    </xf>
    <xf numFmtId="0" fontId="16" fillId="15" borderId="3"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9" xfId="0" applyFont="1" applyFill="1" applyBorder="1" applyAlignment="1">
      <alignment horizontal="center" vertical="center" wrapText="1"/>
    </xf>
    <xf numFmtId="0" fontId="0" fillId="0" borderId="51" xfId="0" applyBorder="1" applyProtection="1">
      <protection locked="0"/>
    </xf>
    <xf numFmtId="0" fontId="0" fillId="11" borderId="52" xfId="0" applyFill="1" applyBorder="1" applyAlignment="1" applyProtection="1">
      <alignment wrapText="1"/>
      <protection locked="0"/>
    </xf>
    <xf numFmtId="0" fontId="0" fillId="11" borderId="53" xfId="0" applyFill="1" applyBorder="1" applyAlignment="1">
      <alignment horizontal="center"/>
    </xf>
    <xf numFmtId="0" fontId="0" fillId="0" borderId="47" xfId="0" applyBorder="1" applyProtection="1">
      <protection locked="0"/>
    </xf>
    <xf numFmtId="4" fontId="14" fillId="15" borderId="0" xfId="0" applyNumberFormat="1" applyFont="1" applyFill="1" applyAlignment="1">
      <alignment horizontal="center" vertical="center" wrapText="1"/>
    </xf>
    <xf numFmtId="0" fontId="14" fillId="15" borderId="0" xfId="0" applyFont="1" applyFill="1" applyAlignment="1">
      <alignment horizontal="center" vertical="center" wrapText="1"/>
    </xf>
    <xf numFmtId="0" fontId="14" fillId="15" borderId="19" xfId="0" applyFont="1" applyFill="1" applyBorder="1" applyAlignment="1">
      <alignment horizontal="center" vertical="center" wrapText="1"/>
    </xf>
    <xf numFmtId="0" fontId="35" fillId="11" borderId="0" xfId="0" applyFont="1" applyFill="1" applyProtection="1">
      <protection hidden="1"/>
    </xf>
    <xf numFmtId="0" fontId="3" fillId="11" borderId="0" xfId="0" applyFont="1" applyFill="1" applyAlignment="1">
      <alignment vertical="center" wrapText="1"/>
    </xf>
    <xf numFmtId="0" fontId="7" fillId="11" borderId="0" xfId="5" applyFill="1" applyBorder="1" applyAlignment="1" applyProtection="1">
      <alignment vertical="center" wrapText="1"/>
    </xf>
    <xf numFmtId="0" fontId="10" fillId="11" borderId="0" xfId="0" applyFont="1" applyFill="1" applyAlignment="1">
      <alignment vertical="center" wrapText="1"/>
    </xf>
    <xf numFmtId="0" fontId="0" fillId="11" borderId="37" xfId="0" applyFill="1" applyBorder="1" applyAlignment="1">
      <alignment wrapText="1"/>
    </xf>
    <xf numFmtId="0" fontId="0" fillId="7" borderId="37" xfId="0" applyFill="1" applyBorder="1" applyAlignment="1">
      <alignment wrapText="1"/>
    </xf>
    <xf numFmtId="0" fontId="6" fillId="5" borderId="37" xfId="0" applyFont="1" applyFill="1" applyBorder="1" applyAlignment="1">
      <alignment wrapText="1"/>
    </xf>
    <xf numFmtId="0" fontId="0" fillId="6" borderId="37" xfId="0" applyFill="1" applyBorder="1" applyAlignment="1">
      <alignment wrapText="1"/>
    </xf>
    <xf numFmtId="0" fontId="0" fillId="9" borderId="37" xfId="0" applyFill="1" applyBorder="1" applyAlignment="1">
      <alignment wrapText="1"/>
    </xf>
    <xf numFmtId="166" fontId="0" fillId="10" borderId="37" xfId="0" applyNumberFormat="1" applyFill="1" applyBorder="1" applyAlignment="1">
      <alignment horizontal="left" wrapText="1"/>
    </xf>
    <xf numFmtId="0" fontId="0" fillId="11" borderId="57" xfId="0" applyFill="1" applyBorder="1"/>
    <xf numFmtId="0" fontId="0" fillId="11" borderId="56" xfId="0" applyFill="1" applyBorder="1"/>
    <xf numFmtId="0" fontId="0" fillId="17" borderId="47" xfId="0" applyFill="1" applyBorder="1"/>
    <xf numFmtId="0" fontId="0" fillId="11" borderId="53" xfId="0" applyFill="1" applyBorder="1" applyAlignment="1">
      <alignment horizontal="left" vertical="top" wrapText="1"/>
    </xf>
    <xf numFmtId="0" fontId="13" fillId="17" borderId="47" xfId="0" applyFont="1" applyFill="1" applyBorder="1" applyAlignment="1">
      <alignment horizontal="left" vertical="top" wrapText="1"/>
    </xf>
    <xf numFmtId="0" fontId="11" fillId="17" borderId="58" xfId="0" applyFont="1" applyFill="1" applyBorder="1" applyAlignment="1">
      <alignment horizontal="left" vertical="top" wrapText="1"/>
    </xf>
    <xf numFmtId="0" fontId="0" fillId="11" borderId="59" xfId="0" applyFill="1" applyBorder="1" applyAlignment="1">
      <alignment horizontal="left" vertical="top" wrapText="1"/>
    </xf>
    <xf numFmtId="0" fontId="0" fillId="17" borderId="58" xfId="0" applyFill="1" applyBorder="1"/>
    <xf numFmtId="0" fontId="0" fillId="11" borderId="37" xfId="0" applyFill="1" applyBorder="1" applyAlignment="1">
      <alignment horizontal="center" vertical="center"/>
    </xf>
    <xf numFmtId="0" fontId="0" fillId="7" borderId="37" xfId="0" applyFill="1" applyBorder="1" applyAlignment="1">
      <alignment horizontal="center" vertical="center"/>
    </xf>
    <xf numFmtId="0" fontId="6" fillId="5" borderId="37" xfId="0" applyFont="1" applyFill="1" applyBorder="1" applyAlignment="1">
      <alignment horizontal="center" vertical="center"/>
    </xf>
    <xf numFmtId="0" fontId="0" fillId="6" borderId="37" xfId="0" applyFill="1" applyBorder="1" applyAlignment="1">
      <alignment horizontal="center" vertical="center"/>
    </xf>
    <xf numFmtId="0" fontId="0" fillId="9" borderId="37" xfId="0" applyFill="1" applyBorder="1" applyAlignment="1">
      <alignment horizontal="center" vertical="center"/>
    </xf>
    <xf numFmtId="166" fontId="0" fillId="10" borderId="37" xfId="0" applyNumberFormat="1" applyFill="1" applyBorder="1" applyAlignment="1">
      <alignment horizontal="center" vertical="center"/>
    </xf>
    <xf numFmtId="0" fontId="33" fillId="11" borderId="0" xfId="5" applyFont="1" applyFill="1" applyAlignment="1" applyProtection="1"/>
    <xf numFmtId="0" fontId="15" fillId="11" borderId="0" xfId="0" applyFont="1" applyFill="1" applyAlignment="1">
      <alignment horizontal="left" vertical="top" wrapText="1"/>
    </xf>
    <xf numFmtId="0" fontId="0" fillId="17" borderId="42" xfId="0" applyFill="1" applyBorder="1" applyAlignment="1">
      <alignment horizontal="left" vertical="center" wrapText="1"/>
    </xf>
    <xf numFmtId="0" fontId="10" fillId="17" borderId="40" xfId="0" applyFont="1" applyFill="1" applyBorder="1" applyAlignment="1">
      <alignment horizontal="left" vertical="top" wrapText="1"/>
    </xf>
    <xf numFmtId="0" fontId="0" fillId="17" borderId="40" xfId="0" applyFill="1" applyBorder="1" applyAlignment="1">
      <alignment horizontal="left" vertical="top" wrapText="1"/>
    </xf>
    <xf numFmtId="0" fontId="19" fillId="15" borderId="37" xfId="0" applyFont="1" applyFill="1" applyBorder="1" applyAlignment="1">
      <alignment horizontal="center" vertical="center" wrapText="1"/>
    </xf>
    <xf numFmtId="0" fontId="0" fillId="17" borderId="37" xfId="0" applyFill="1" applyBorder="1" applyAlignment="1">
      <alignment horizontal="left" wrapText="1"/>
    </xf>
    <xf numFmtId="3" fontId="0" fillId="17" borderId="37" xfId="0" applyNumberFormat="1" applyFill="1" applyBorder="1" applyAlignment="1">
      <alignment horizontal="center" wrapText="1"/>
    </xf>
    <xf numFmtId="0" fontId="0" fillId="11" borderId="0" xfId="0" applyFill="1" applyAlignment="1">
      <alignment wrapText="1"/>
    </xf>
    <xf numFmtId="0" fontId="0" fillId="11" borderId="0" xfId="0" applyFill="1" applyAlignment="1">
      <alignment vertical="top" wrapText="1"/>
    </xf>
    <xf numFmtId="0" fontId="22" fillId="11" borderId="0" xfId="0" applyFont="1" applyFill="1" applyAlignment="1">
      <alignment vertical="top" wrapText="1"/>
    </xf>
    <xf numFmtId="11" fontId="0" fillId="11" borderId="0" xfId="0" applyNumberFormat="1" applyFill="1" applyAlignment="1">
      <alignment wrapText="1"/>
    </xf>
    <xf numFmtId="0" fontId="20" fillId="11" borderId="0" xfId="0" applyFont="1" applyFill="1" applyAlignment="1">
      <alignment horizontal="left" wrapText="1"/>
    </xf>
    <xf numFmtId="0" fontId="0" fillId="15" borderId="37" xfId="0" applyFill="1" applyBorder="1" applyAlignment="1">
      <alignment horizontal="center" wrapText="1"/>
    </xf>
    <xf numFmtId="0" fontId="0" fillId="11" borderId="0" xfId="0" applyFill="1" applyAlignment="1">
      <alignment horizontal="left"/>
    </xf>
    <xf numFmtId="0" fontId="17" fillId="11" borderId="0" xfId="0" applyFont="1" applyFill="1"/>
    <xf numFmtId="0" fontId="12" fillId="11" borderId="0" xfId="0" applyFont="1" applyFill="1" applyAlignment="1">
      <alignment wrapText="1"/>
    </xf>
    <xf numFmtId="0" fontId="10" fillId="11" borderId="0" xfId="0" applyFont="1" applyFill="1" applyAlignment="1">
      <alignment horizontal="right"/>
    </xf>
    <xf numFmtId="0" fontId="9" fillId="11" borderId="0" xfId="0" applyFont="1" applyFill="1" applyAlignment="1">
      <alignment horizontal="center"/>
    </xf>
    <xf numFmtId="0" fontId="6" fillId="11" borderId="0" xfId="0" applyFont="1" applyFill="1" applyAlignment="1">
      <alignment horizontal="center"/>
    </xf>
    <xf numFmtId="166" fontId="9" fillId="11" borderId="0" xfId="0" applyNumberFormat="1" applyFont="1" applyFill="1" applyAlignment="1">
      <alignment horizontal="center"/>
    </xf>
    <xf numFmtId="2" fontId="0" fillId="15" borderId="37" xfId="0" applyNumberFormat="1" applyFill="1" applyBorder="1" applyAlignment="1">
      <alignment horizontal="center" wrapText="1"/>
    </xf>
    <xf numFmtId="1" fontId="0" fillId="15" borderId="37" xfId="0" applyNumberFormat="1" applyFill="1" applyBorder="1" applyAlignment="1">
      <alignment horizontal="center" wrapText="1"/>
    </xf>
    <xf numFmtId="3" fontId="0" fillId="15" borderId="37" xfId="0" applyNumberFormat="1" applyFill="1" applyBorder="1" applyAlignment="1">
      <alignment horizontal="center" wrapText="1"/>
    </xf>
    <xf numFmtId="3" fontId="23" fillId="15" borderId="37" xfId="1" applyNumberFormat="1" applyFont="1" applyFill="1" applyBorder="1" applyAlignment="1">
      <alignment horizontal="center" wrapText="1"/>
    </xf>
    <xf numFmtId="0" fontId="12" fillId="11" borderId="0" xfId="0" applyFont="1" applyFill="1"/>
    <xf numFmtId="1" fontId="0" fillId="17" borderId="37" xfId="0" applyNumberFormat="1" applyFill="1" applyBorder="1" applyAlignment="1">
      <alignment horizontal="center"/>
    </xf>
    <xf numFmtId="0" fontId="0" fillId="15" borderId="37" xfId="0" applyFill="1" applyBorder="1" applyAlignment="1">
      <alignment horizontal="center" vertical="top" wrapText="1"/>
    </xf>
    <xf numFmtId="166" fontId="0" fillId="15" borderId="37" xfId="0" applyNumberFormat="1" applyFill="1" applyBorder="1" applyAlignment="1">
      <alignment horizontal="center" wrapText="1"/>
    </xf>
    <xf numFmtId="0" fontId="0" fillId="17" borderId="43" xfId="0" applyFill="1" applyBorder="1" applyAlignment="1">
      <alignment horizontal="center"/>
    </xf>
    <xf numFmtId="0" fontId="0" fillId="17" borderId="40" xfId="0" applyFill="1" applyBorder="1" applyAlignment="1">
      <alignment horizontal="center"/>
    </xf>
    <xf numFmtId="0" fontId="10" fillId="15" borderId="0" xfId="0" applyFont="1" applyFill="1" applyAlignment="1">
      <alignment wrapText="1"/>
    </xf>
    <xf numFmtId="0" fontId="10" fillId="11" borderId="0" xfId="0" applyFont="1" applyFill="1" applyAlignment="1">
      <alignment vertical="top" wrapText="1"/>
    </xf>
    <xf numFmtId="0" fontId="0" fillId="0" borderId="32" xfId="0" applyBorder="1" applyAlignment="1" applyProtection="1">
      <alignment horizontal="center"/>
      <protection locked="0"/>
    </xf>
    <xf numFmtId="4" fontId="10" fillId="0" borderId="0" xfId="0" applyNumberFormat="1" applyFont="1" applyAlignment="1">
      <alignment horizontal="right"/>
    </xf>
    <xf numFmtId="166" fontId="0" fillId="8" borderId="37" xfId="0" applyNumberFormat="1" applyFill="1" applyBorder="1" applyAlignment="1">
      <alignment horizontal="center" vertical="center"/>
    </xf>
    <xf numFmtId="166" fontId="0" fillId="8" borderId="37" xfId="0" applyNumberFormat="1" applyFill="1" applyBorder="1" applyAlignment="1">
      <alignment horizontal="left" wrapText="1"/>
    </xf>
    <xf numFmtId="0" fontId="0" fillId="11" borderId="53" xfId="0" applyFill="1" applyBorder="1" applyAlignment="1">
      <alignment wrapText="1"/>
    </xf>
    <xf numFmtId="0" fontId="0" fillId="11" borderId="0" xfId="0" applyFill="1" applyProtection="1">
      <protection hidden="1"/>
    </xf>
    <xf numFmtId="0" fontId="38" fillId="11" borderId="0" xfId="0" applyFont="1" applyFill="1" applyAlignment="1" applyProtection="1">
      <alignment horizontal="center" vertical="center"/>
      <protection hidden="1"/>
    </xf>
    <xf numFmtId="0" fontId="0" fillId="11" borderId="0" xfId="0" applyFill="1" applyAlignment="1" applyProtection="1">
      <alignment horizontal="left" vertical="top" wrapText="1"/>
      <protection hidden="1"/>
    </xf>
    <xf numFmtId="0" fontId="39" fillId="11" borderId="0" xfId="0" applyFont="1" applyFill="1" applyAlignment="1" applyProtection="1">
      <alignment horizontal="left" vertical="top" wrapText="1"/>
      <protection hidden="1"/>
    </xf>
    <xf numFmtId="0" fontId="0" fillId="11" borderId="0" xfId="0" applyFill="1" applyAlignment="1" applyProtection="1">
      <alignment vertical="top" wrapText="1"/>
      <protection hidden="1"/>
    </xf>
    <xf numFmtId="0" fontId="40" fillId="11" borderId="0" xfId="0" applyFont="1" applyFill="1" applyAlignment="1">
      <alignment horizontal="center" wrapText="1"/>
    </xf>
    <xf numFmtId="0" fontId="0" fillId="13" borderId="0" xfId="0" applyFill="1" applyAlignment="1">
      <alignment horizontal="left" vertical="center"/>
    </xf>
    <xf numFmtId="49" fontId="0" fillId="13" borderId="0" xfId="0" applyNumberFormat="1" applyFill="1"/>
    <xf numFmtId="0" fontId="0" fillId="13" borderId="0" xfId="0" quotePrefix="1" applyFill="1" applyAlignment="1">
      <alignment vertical="top"/>
    </xf>
    <xf numFmtId="0" fontId="0" fillId="13" borderId="0" xfId="0" applyFill="1" applyAlignment="1">
      <alignment vertical="top"/>
    </xf>
    <xf numFmtId="0" fontId="0" fillId="13" borderId="0" xfId="0" applyFill="1" applyAlignment="1">
      <alignment horizontal="left"/>
    </xf>
    <xf numFmtId="0" fontId="10" fillId="13" borderId="0" xfId="0" applyFont="1" applyFill="1"/>
    <xf numFmtId="0" fontId="10" fillId="13" borderId="0" xfId="0" applyFont="1" applyFill="1" applyAlignment="1">
      <alignment horizontal="left"/>
    </xf>
    <xf numFmtId="0" fontId="9" fillId="11" borderId="0" xfId="0" applyFont="1" applyFill="1"/>
    <xf numFmtId="0" fontId="10" fillId="11" borderId="0" xfId="0" applyFont="1" applyFill="1" applyAlignment="1">
      <alignment vertical="top"/>
    </xf>
    <xf numFmtId="0" fontId="0" fillId="11" borderId="0" xfId="0" quotePrefix="1" applyFill="1" applyAlignment="1">
      <alignment vertical="top"/>
    </xf>
    <xf numFmtId="0" fontId="0" fillId="0" borderId="0" xfId="0" applyAlignment="1">
      <alignment horizontal="left" vertical="center"/>
    </xf>
    <xf numFmtId="0" fontId="0" fillId="0" borderId="0" xfId="0" quotePrefix="1" applyAlignment="1">
      <alignment vertical="center"/>
    </xf>
    <xf numFmtId="0" fontId="10" fillId="0" borderId="0" xfId="0" applyFont="1" applyAlignment="1">
      <alignment horizontal="left"/>
    </xf>
    <xf numFmtId="0" fontId="10" fillId="13" borderId="0" xfId="0" applyFont="1" applyFill="1" applyAlignment="1">
      <alignment horizontal="center"/>
    </xf>
    <xf numFmtId="49" fontId="0" fillId="0" borderId="0" xfId="0" applyNumberFormat="1"/>
    <xf numFmtId="1" fontId="0" fillId="0" borderId="0" xfId="0" applyNumberFormat="1" applyAlignment="1">
      <alignment horizontal="left"/>
    </xf>
    <xf numFmtId="49" fontId="0" fillId="0" borderId="0" xfId="0" applyNumberFormat="1" applyAlignment="1">
      <alignment vertical="center"/>
    </xf>
    <xf numFmtId="49" fontId="0" fillId="0" borderId="0" xfId="0" applyNumberFormat="1" applyAlignment="1">
      <alignment vertical="top"/>
    </xf>
    <xf numFmtId="0" fontId="0" fillId="18" borderId="0" xfId="0" applyFill="1" applyAlignment="1">
      <alignment vertical="center"/>
    </xf>
    <xf numFmtId="0" fontId="0" fillId="18" borderId="0" xfId="0" quotePrefix="1" applyFill="1" applyAlignment="1">
      <alignment vertical="center"/>
    </xf>
    <xf numFmtId="49" fontId="9" fillId="0" borderId="0" xfId="0" applyNumberFormat="1" applyFont="1"/>
    <xf numFmtId="1" fontId="0" fillId="0" borderId="0" xfId="0" applyNumberFormat="1" applyAlignment="1">
      <alignment vertical="top"/>
    </xf>
    <xf numFmtId="1" fontId="0" fillId="0" borderId="0" xfId="0" quotePrefix="1" applyNumberFormat="1" applyAlignment="1">
      <alignment vertical="top"/>
    </xf>
    <xf numFmtId="1" fontId="0" fillId="13" borderId="0" xfId="0" applyNumberFormat="1" applyFill="1" applyAlignment="1">
      <alignment vertical="center"/>
    </xf>
    <xf numFmtId="1" fontId="10" fillId="13" borderId="0" xfId="0" applyNumberFormat="1" applyFont="1" applyFill="1"/>
    <xf numFmtId="1" fontId="0" fillId="13" borderId="0" xfId="0" quotePrefix="1" applyNumberFormat="1" applyFill="1" applyAlignment="1">
      <alignment vertical="top"/>
    </xf>
    <xf numFmtId="1" fontId="0" fillId="0" borderId="0" xfId="0" applyNumberFormat="1" applyAlignment="1">
      <alignment vertical="center"/>
    </xf>
    <xf numFmtId="1" fontId="0" fillId="0" borderId="0" xfId="0" applyNumberFormat="1"/>
    <xf numFmtId="0" fontId="0" fillId="9" borderId="0" xfId="0" applyFill="1" applyAlignment="1">
      <alignment vertical="center"/>
    </xf>
    <xf numFmtId="0" fontId="10" fillId="13" borderId="0" xfId="0" applyFont="1" applyFill="1" applyAlignment="1">
      <alignment vertical="center"/>
    </xf>
    <xf numFmtId="0" fontId="10" fillId="9" borderId="0" xfId="0" applyFont="1" applyFill="1"/>
    <xf numFmtId="0" fontId="10" fillId="9" borderId="0" xfId="0" applyFont="1" applyFill="1" applyAlignment="1">
      <alignment horizontal="left"/>
    </xf>
    <xf numFmtId="0" fontId="10" fillId="9" borderId="0" xfId="0" applyFont="1" applyFill="1" applyAlignment="1">
      <alignment horizontal="center"/>
    </xf>
    <xf numFmtId="0" fontId="10" fillId="9" borderId="0" xfId="0" applyFont="1" applyFill="1" applyAlignment="1">
      <alignment vertical="center"/>
    </xf>
    <xf numFmtId="0" fontId="0" fillId="9" borderId="0" xfId="0" applyFill="1"/>
    <xf numFmtId="49" fontId="0" fillId="9" borderId="0" xfId="0" applyNumberFormat="1" applyFill="1"/>
    <xf numFmtId="1" fontId="0" fillId="9" borderId="0" xfId="0" quotePrefix="1" applyNumberFormat="1" applyFill="1" applyAlignment="1">
      <alignment vertical="top"/>
    </xf>
    <xf numFmtId="0" fontId="0" fillId="9" borderId="0" xfId="0" applyFill="1" applyAlignment="1">
      <alignment vertical="top"/>
    </xf>
    <xf numFmtId="49" fontId="0" fillId="9" borderId="0" xfId="0" applyNumberFormat="1" applyFill="1" applyAlignment="1">
      <alignment horizontal="left"/>
    </xf>
    <xf numFmtId="0" fontId="0" fillId="11" borderId="0" xfId="0" applyFill="1" applyAlignment="1">
      <alignment horizontal="left"/>
    </xf>
    <xf numFmtId="0" fontId="7" fillId="11" borderId="54" xfId="5" applyFill="1" applyBorder="1" applyAlignment="1" applyProtection="1">
      <alignment horizontal="center" vertical="center" wrapText="1"/>
      <protection hidden="1"/>
    </xf>
    <xf numFmtId="0" fontId="0" fillId="11" borderId="0" xfId="0" applyFill="1" applyAlignment="1">
      <alignment horizontal="center" wrapText="1"/>
    </xf>
    <xf numFmtId="0" fontId="0" fillId="11" borderId="0" xfId="0" applyFill="1" applyAlignment="1">
      <alignment horizontal="center"/>
    </xf>
    <xf numFmtId="0" fontId="15" fillId="15" borderId="0" xfId="0" applyFont="1" applyFill="1" applyAlignment="1">
      <alignment horizontal="left" vertical="top" wrapText="1"/>
    </xf>
    <xf numFmtId="0" fontId="36" fillId="11" borderId="54" xfId="0" applyFont="1" applyFill="1" applyBorder="1" applyAlignment="1">
      <alignment horizontal="center" vertical="center"/>
    </xf>
    <xf numFmtId="0" fontId="36" fillId="11" borderId="55" xfId="0" applyFont="1" applyFill="1" applyBorder="1" applyAlignment="1">
      <alignment horizontal="center" vertical="center"/>
    </xf>
    <xf numFmtId="0" fontId="0" fillId="17" borderId="42" xfId="0" applyFill="1" applyBorder="1"/>
    <xf numFmtId="0" fontId="0" fillId="17" borderId="40" xfId="0" applyFill="1" applyBorder="1"/>
    <xf numFmtId="0" fontId="26" fillId="15" borderId="2" xfId="0" applyFont="1" applyFill="1" applyBorder="1" applyAlignment="1">
      <alignment horizontal="center" wrapText="1"/>
    </xf>
    <xf numFmtId="0" fontId="10" fillId="15" borderId="0" xfId="0" applyFont="1" applyFill="1" applyAlignment="1">
      <alignment wrapText="1"/>
    </xf>
    <xf numFmtId="0" fontId="10" fillId="15" borderId="19" xfId="0" applyFont="1" applyFill="1" applyBorder="1" applyAlignment="1">
      <alignment wrapText="1"/>
    </xf>
    <xf numFmtId="0" fontId="26" fillId="15" borderId="0" xfId="0" applyFont="1" applyFill="1" applyAlignment="1">
      <alignment horizontal="center" vertical="center" wrapText="1"/>
    </xf>
    <xf numFmtId="0" fontId="10" fillId="15" borderId="0" xfId="0" applyFont="1" applyFill="1" applyAlignment="1">
      <alignment horizontal="center" vertical="center"/>
    </xf>
    <xf numFmtId="0" fontId="26" fillId="15" borderId="6" xfId="0" applyFont="1" applyFill="1" applyBorder="1" applyAlignment="1">
      <alignment horizontal="center" wrapText="1"/>
    </xf>
    <xf numFmtId="0" fontId="26" fillId="15" borderId="20" xfId="0" applyFont="1" applyFill="1" applyBorder="1" applyAlignment="1">
      <alignment horizontal="center" wrapText="1"/>
    </xf>
    <xf numFmtId="0" fontId="0" fillId="14" borderId="0" xfId="0" applyFill="1" applyAlignment="1">
      <alignment horizontal="center"/>
    </xf>
    <xf numFmtId="0" fontId="21" fillId="17" borderId="42" xfId="0" applyFont="1" applyFill="1" applyBorder="1" applyAlignment="1">
      <alignment horizontal="center" wrapText="1"/>
    </xf>
    <xf numFmtId="0" fontId="34" fillId="17" borderId="43" xfId="0" applyFont="1" applyFill="1" applyBorder="1" applyAlignment="1">
      <alignment horizontal="center" wrapText="1"/>
    </xf>
    <xf numFmtId="0" fontId="34" fillId="17" borderId="40" xfId="0" applyFont="1" applyFill="1" applyBorder="1" applyAlignment="1">
      <alignment horizontal="center" wrapText="1"/>
    </xf>
    <xf numFmtId="0" fontId="19" fillId="15" borderId="21" xfId="0" applyFont="1" applyFill="1" applyBorder="1" applyAlignment="1">
      <alignment horizontal="center" vertical="top" wrapText="1"/>
    </xf>
    <xf numFmtId="0" fontId="0" fillId="15" borderId="21" xfId="0" applyFill="1" applyBorder="1" applyAlignment="1">
      <alignment horizontal="center" vertical="top" wrapText="1"/>
    </xf>
    <xf numFmtId="0" fontId="26" fillId="15" borderId="2" xfId="0" applyFont="1" applyFill="1" applyBorder="1" applyAlignment="1">
      <alignment horizontal="center" vertical="top" wrapText="1"/>
    </xf>
    <xf numFmtId="0" fontId="0" fillId="15" borderId="2" xfId="0" applyFill="1" applyBorder="1" applyAlignment="1">
      <alignment horizontal="center" vertical="top" wrapText="1"/>
    </xf>
    <xf numFmtId="0" fontId="0" fillId="16" borderId="2" xfId="0" applyFill="1" applyBorder="1" applyAlignment="1">
      <alignment horizontal="center" vertical="top" wrapText="1"/>
    </xf>
    <xf numFmtId="0" fontId="0" fillId="0" borderId="30" xfId="0" applyBorder="1" applyAlignment="1">
      <alignment horizontal="center" vertical="top" wrapText="1"/>
    </xf>
    <xf numFmtId="0" fontId="0" fillId="16" borderId="0" xfId="0" applyFill="1" applyAlignment="1">
      <alignment horizontal="center" vertical="top" wrapText="1"/>
    </xf>
    <xf numFmtId="0" fontId="0" fillId="0" borderId="0" xfId="0" applyAlignment="1">
      <alignment horizontal="center" vertical="top" wrapText="1"/>
    </xf>
    <xf numFmtId="0" fontId="19" fillId="16" borderId="19" xfId="0" applyFont="1" applyFill="1" applyBorder="1" applyAlignment="1">
      <alignment horizontal="center" vertical="center" wrapText="1"/>
    </xf>
    <xf numFmtId="0" fontId="0" fillId="0" borderId="24" xfId="0" applyBorder="1" applyAlignment="1">
      <alignment horizontal="center" wrapText="1"/>
    </xf>
    <xf numFmtId="0" fontId="19" fillId="16" borderId="0" xfId="0" applyFont="1" applyFill="1" applyAlignment="1">
      <alignment horizontal="center" vertical="top" wrapText="1"/>
    </xf>
    <xf numFmtId="0" fontId="0" fillId="0" borderId="23" xfId="0" applyBorder="1" applyAlignment="1">
      <alignment horizontal="center" vertical="top" wrapText="1"/>
    </xf>
    <xf numFmtId="0" fontId="25" fillId="17" borderId="43" xfId="0" applyFont="1" applyFill="1" applyBorder="1" applyAlignment="1">
      <alignment vertical="top" wrapText="1"/>
    </xf>
    <xf numFmtId="0" fontId="0" fillId="17" borderId="43" xfId="0" applyFill="1" applyBorder="1" applyAlignment="1">
      <alignment vertical="top" wrapText="1"/>
    </xf>
    <xf numFmtId="4" fontId="10" fillId="17" borderId="42" xfId="0" applyNumberFormat="1" applyFont="1" applyFill="1" applyBorder="1" applyAlignment="1">
      <alignment horizontal="center"/>
    </xf>
    <xf numFmtId="4" fontId="10" fillId="17" borderId="43" xfId="0" applyNumberFormat="1" applyFont="1" applyFill="1" applyBorder="1" applyAlignment="1">
      <alignment horizontal="center"/>
    </xf>
    <xf numFmtId="4" fontId="10" fillId="17" borderId="40" xfId="0" applyNumberFormat="1" applyFont="1" applyFill="1" applyBorder="1" applyAlignment="1">
      <alignment horizontal="center"/>
    </xf>
    <xf numFmtId="0" fontId="10" fillId="17" borderId="42" xfId="0" applyFont="1" applyFill="1" applyBorder="1" applyAlignment="1">
      <alignment horizontal="center"/>
    </xf>
    <xf numFmtId="0" fontId="10" fillId="17" borderId="43" xfId="0" applyFont="1" applyFill="1" applyBorder="1" applyAlignment="1">
      <alignment horizontal="center"/>
    </xf>
    <xf numFmtId="0" fontId="19" fillId="15" borderId="48" xfId="0" applyFont="1" applyFill="1" applyBorder="1" applyAlignment="1">
      <alignment horizontal="center" vertical="center" wrapText="1"/>
    </xf>
    <xf numFmtId="0" fontId="9" fillId="15" borderId="50" xfId="0" applyFont="1" applyFill="1" applyBorder="1" applyAlignment="1">
      <alignment horizontal="center" vertical="center" wrapText="1"/>
    </xf>
    <xf numFmtId="0" fontId="19" fillId="15" borderId="0" xfId="0" applyFont="1" applyFill="1" applyAlignment="1">
      <alignment horizontal="center" vertical="top" wrapText="1"/>
    </xf>
    <xf numFmtId="0" fontId="0" fillId="15" borderId="0" xfId="0" applyFill="1" applyAlignment="1">
      <alignment horizontal="center" vertical="top" wrapText="1"/>
    </xf>
    <xf numFmtId="0" fontId="0" fillId="15" borderId="0" xfId="0" applyFill="1" applyAlignment="1">
      <alignment horizontal="center"/>
    </xf>
    <xf numFmtId="0" fontId="19" fillId="16" borderId="3" xfId="0" applyFont="1" applyFill="1" applyBorder="1" applyAlignment="1">
      <alignment horizontal="center" wrapText="1"/>
    </xf>
    <xf numFmtId="0" fontId="19" fillId="16" borderId="4" xfId="0" applyFont="1" applyFill="1" applyBorder="1" applyAlignment="1">
      <alignment horizontal="center" wrapText="1"/>
    </xf>
    <xf numFmtId="0" fontId="19" fillId="16" borderId="5" xfId="0" applyFont="1" applyFill="1" applyBorder="1" applyAlignment="1">
      <alignment horizontal="center" wrapText="1"/>
    </xf>
    <xf numFmtId="0" fontId="25" fillId="17" borderId="42" xfId="0" applyFont="1" applyFill="1" applyBorder="1" applyAlignment="1">
      <alignment vertical="top" wrapText="1"/>
    </xf>
    <xf numFmtId="0" fontId="0" fillId="17" borderId="43" xfId="0" applyFill="1" applyBorder="1"/>
    <xf numFmtId="0" fontId="19" fillId="15" borderId="47" xfId="0" applyFont="1" applyFill="1" applyBorder="1" applyAlignment="1">
      <alignment horizontal="center" vertical="center" wrapText="1"/>
    </xf>
    <xf numFmtId="0" fontId="19" fillId="15" borderId="49" xfId="0" applyFont="1" applyFill="1" applyBorder="1" applyAlignment="1">
      <alignment horizontal="center" vertical="center" wrapText="1"/>
    </xf>
    <xf numFmtId="0" fontId="19" fillId="15" borderId="0" xfId="0" applyFont="1" applyFill="1" applyAlignment="1">
      <alignment horizontal="center" vertical="center" wrapText="1"/>
    </xf>
    <xf numFmtId="0" fontId="19" fillId="15" borderId="39" xfId="0" applyFont="1" applyFill="1" applyBorder="1" applyAlignment="1">
      <alignment horizontal="center" vertical="center" wrapText="1"/>
    </xf>
    <xf numFmtId="0" fontId="26" fillId="15" borderId="19" xfId="0" applyFont="1" applyFill="1" applyBorder="1" applyAlignment="1">
      <alignment horizontal="center" vertical="center" wrapText="1"/>
    </xf>
    <xf numFmtId="0" fontId="26" fillId="15" borderId="38" xfId="0" applyFont="1" applyFill="1" applyBorder="1" applyAlignment="1">
      <alignment horizontal="center" vertical="center" wrapText="1"/>
    </xf>
    <xf numFmtId="0" fontId="0" fillId="17" borderId="42" xfId="0" applyFill="1" applyBorder="1" applyAlignment="1">
      <alignment horizontal="center"/>
    </xf>
    <xf numFmtId="0" fontId="0" fillId="17" borderId="43" xfId="0" applyFill="1" applyBorder="1" applyAlignment="1">
      <alignment horizontal="center"/>
    </xf>
    <xf numFmtId="0" fontId="0" fillId="17" borderId="40" xfId="0" applyFill="1" applyBorder="1" applyAlignment="1">
      <alignment horizontal="center"/>
    </xf>
    <xf numFmtId="0" fontId="0" fillId="11" borderId="0" xfId="0" applyFill="1" applyAlignment="1" applyProtection="1">
      <alignment horizontal="center"/>
      <protection hidden="1"/>
    </xf>
    <xf numFmtId="0" fontId="14" fillId="11" borderId="0" xfId="0" applyFont="1" applyFill="1" applyAlignment="1">
      <alignment horizontal="left" vertical="top" wrapText="1"/>
    </xf>
    <xf numFmtId="0" fontId="19" fillId="15" borderId="37" xfId="0" applyFont="1" applyFill="1" applyBorder="1" applyAlignment="1">
      <alignment horizontal="center" vertical="center" wrapText="1"/>
    </xf>
    <xf numFmtId="0" fontId="0" fillId="15" borderId="37" xfId="0" applyFill="1" applyBorder="1" applyAlignment="1">
      <alignment wrapText="1"/>
    </xf>
    <xf numFmtId="0" fontId="18" fillId="6" borderId="28" xfId="0" applyFont="1" applyFill="1" applyBorder="1" applyAlignment="1">
      <alignment horizontal="center" wrapText="1"/>
    </xf>
    <xf numFmtId="0" fontId="0" fillId="0" borderId="6" xfId="0" applyBorder="1" applyAlignment="1">
      <alignment wrapText="1"/>
    </xf>
    <xf numFmtId="0" fontId="0" fillId="7" borderId="22" xfId="0" applyFill="1" applyBorder="1" applyAlignment="1" applyProtection="1">
      <alignment wrapText="1"/>
      <protection locked="0"/>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0" fontId="0" fillId="7" borderId="29" xfId="0" applyFill="1" applyBorder="1" applyAlignment="1" applyProtection="1">
      <alignment wrapText="1"/>
      <protection locked="0"/>
    </xf>
    <xf numFmtId="0" fontId="0" fillId="0" borderId="16" xfId="0" applyBorder="1" applyAlignment="1" applyProtection="1">
      <alignment wrapText="1"/>
      <protection locked="0"/>
    </xf>
    <xf numFmtId="0" fontId="0" fillId="0" borderId="17" xfId="0" applyBorder="1" applyAlignment="1" applyProtection="1">
      <alignment wrapText="1"/>
      <protection locked="0"/>
    </xf>
    <xf numFmtId="0" fontId="0" fillId="11" borderId="25" xfId="0" applyFill="1" applyBorder="1" applyAlignment="1" applyProtection="1">
      <alignment wrapText="1"/>
      <protection locked="0" hidden="1"/>
    </xf>
    <xf numFmtId="0" fontId="0" fillId="11" borderId="26" xfId="0" applyFill="1" applyBorder="1" applyAlignment="1" applyProtection="1">
      <alignment wrapText="1"/>
      <protection locked="0" hidden="1"/>
    </xf>
    <xf numFmtId="0" fontId="0" fillId="11" borderId="27" xfId="0" applyFill="1" applyBorder="1" applyAlignment="1" applyProtection="1">
      <alignment wrapText="1"/>
      <protection locked="0" hidden="1"/>
    </xf>
    <xf numFmtId="0" fontId="18" fillId="11" borderId="0" xfId="0" applyFont="1" applyFill="1" applyAlignment="1">
      <alignment horizontal="left" vertical="top"/>
    </xf>
  </cellXfs>
  <cellStyles count="31">
    <cellStyle name="Comma" xfId="1" builtinId="3"/>
    <cellStyle name="Comma 2" xfId="2" xr:uid="{00000000-0005-0000-0000-000001000000}"/>
    <cellStyle name="Comma 3" xfId="3" xr:uid="{00000000-0005-0000-0000-000002000000}"/>
    <cellStyle name="Excel Built-in Normal" xfId="4" xr:uid="{00000000-0005-0000-0000-000003000000}"/>
    <cellStyle name="Hyperlink" xfId="5" builtinId="8"/>
    <cellStyle name="Normal" xfId="0" builtinId="0"/>
    <cellStyle name="Normal 2" xfId="6" xr:uid="{00000000-0005-0000-0000-000006000000}"/>
    <cellStyle name="Normal 2 2" xfId="7" xr:uid="{00000000-0005-0000-0000-000007000000}"/>
    <cellStyle name="Normal 2 3" xfId="8" xr:uid="{00000000-0005-0000-0000-000008000000}"/>
    <cellStyle name="Normal 2 4" xfId="9" xr:uid="{00000000-0005-0000-0000-000009000000}"/>
    <cellStyle name="Normal 2 5" xfId="10" xr:uid="{00000000-0005-0000-0000-00000A000000}"/>
    <cellStyle name="Normal 2 6" xfId="11" xr:uid="{00000000-0005-0000-0000-00000B000000}"/>
    <cellStyle name="Normal 2 7" xfId="12" xr:uid="{00000000-0005-0000-0000-00000C000000}"/>
    <cellStyle name="Normal 2 8" xfId="13" xr:uid="{00000000-0005-0000-0000-00000D000000}"/>
    <cellStyle name="Normal 3" xfId="14" xr:uid="{00000000-0005-0000-0000-00000E000000}"/>
    <cellStyle name="Normal 3 2" xfId="25" xr:uid="{00000000-0005-0000-0000-00000F000000}"/>
    <cellStyle name="Normal 4" xfId="15" xr:uid="{00000000-0005-0000-0000-000010000000}"/>
    <cellStyle name="Normal 4 2" xfId="26" xr:uid="{00000000-0005-0000-0000-000011000000}"/>
    <cellStyle name="Normal 5" xfId="30" xr:uid="{00000000-0005-0000-0000-000012000000}"/>
    <cellStyle name="Percent" xfId="16" builtinId="5"/>
    <cellStyle name="Percent 2" xfId="17" xr:uid="{00000000-0005-0000-0000-000014000000}"/>
    <cellStyle name="Percent 2 2" xfId="18" xr:uid="{00000000-0005-0000-0000-000015000000}"/>
    <cellStyle name="Percent 2 2 2" xfId="28" xr:uid="{00000000-0005-0000-0000-000016000000}"/>
    <cellStyle name="Percent 2 3" xfId="19" xr:uid="{00000000-0005-0000-0000-000017000000}"/>
    <cellStyle name="Percent 2 3 2" xfId="29" xr:uid="{00000000-0005-0000-0000-000018000000}"/>
    <cellStyle name="Percent 2 4" xfId="20" xr:uid="{00000000-0005-0000-0000-000019000000}"/>
    <cellStyle name="Percent 2 5" xfId="21" xr:uid="{00000000-0005-0000-0000-00001A000000}"/>
    <cellStyle name="Percent 2 6" xfId="22" xr:uid="{00000000-0005-0000-0000-00001B000000}"/>
    <cellStyle name="Percent 2 7" xfId="27" xr:uid="{00000000-0005-0000-0000-00001C000000}"/>
    <cellStyle name="Percent 3" xfId="23" xr:uid="{00000000-0005-0000-0000-00001D000000}"/>
    <cellStyle name="Percent 4" xfId="24" xr:uid="{00000000-0005-0000-0000-00001E000000}"/>
  </cellStyles>
  <dxfs count="18">
    <dxf>
      <font>
        <color rgb="FF9C0006"/>
      </font>
      <fill>
        <patternFill>
          <bgColor rgb="FFFFC7CE"/>
        </patternFill>
      </fill>
    </dxf>
    <dxf>
      <fill>
        <patternFill>
          <bgColor rgb="FFE15855"/>
        </patternFill>
      </fill>
    </dxf>
    <dxf>
      <font>
        <strike val="0"/>
        <color rgb="FF4D4D4D"/>
      </font>
      <fill>
        <patternFill>
          <bgColor rgb="FFFF5855"/>
        </patternFill>
      </fill>
    </dxf>
    <dxf>
      <fill>
        <patternFill>
          <bgColor rgb="FF99FF99"/>
        </patternFill>
      </fill>
    </dxf>
    <dxf>
      <fill>
        <patternFill patternType="none">
          <bgColor indexed="65"/>
        </patternFill>
      </fill>
    </dxf>
    <dxf>
      <fill>
        <patternFill>
          <bgColor rgb="FF99FF99"/>
        </patternFill>
      </fill>
    </dxf>
    <dxf>
      <font>
        <color rgb="FF4D4D4D"/>
      </font>
      <fill>
        <patternFill>
          <bgColor rgb="FF4D4D4D"/>
        </patternFill>
      </fill>
    </dxf>
    <dxf>
      <font>
        <color rgb="FF4D4D4D"/>
      </font>
      <fill>
        <patternFill>
          <bgColor rgb="FF4D4D4D"/>
        </patternFill>
      </fill>
    </dxf>
    <dxf>
      <fill>
        <patternFill>
          <bgColor rgb="FF99FF99"/>
        </patternFill>
      </fill>
    </dxf>
    <dxf>
      <font>
        <color rgb="FF4D4D4D"/>
      </font>
      <fill>
        <patternFill>
          <bgColor rgb="FF4D4D4D"/>
        </patternFill>
      </fill>
    </dxf>
    <dxf>
      <fill>
        <patternFill>
          <bgColor rgb="FFE15855"/>
        </patternFill>
      </fill>
    </dxf>
    <dxf>
      <fill>
        <patternFill>
          <bgColor rgb="FF99FF99"/>
        </patternFill>
      </fill>
    </dxf>
    <dxf>
      <fill>
        <patternFill>
          <bgColor rgb="FFFF5855"/>
        </patternFill>
      </fill>
    </dxf>
    <dxf>
      <font>
        <color rgb="FF9C6500"/>
      </font>
      <fill>
        <patternFill>
          <bgColor rgb="FFFFEB9C"/>
        </patternFill>
      </fill>
    </dxf>
    <dxf>
      <font>
        <color rgb="FF9C6500"/>
      </font>
      <fill>
        <patternFill>
          <bgColor rgb="FFFFEB9C"/>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9" defaultPivotStyle="PivotStyleLight16"/>
  <colors>
    <mruColors>
      <color rgb="FF99FF99"/>
      <color rgb="FF8DB4E3"/>
      <color rgb="FFFF5855"/>
      <color rgb="FF4D4D4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1.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cid:image005.jpg@01CB71E0.D8ACFE20" TargetMode="External"/><Relationship Id="rId1" Type="http://schemas.openxmlformats.org/officeDocument/2006/relationships/image" Target="../media/image3.jpeg"/><Relationship Id="rId5" Type="http://schemas.openxmlformats.org/officeDocument/2006/relationships/hyperlink" Target="#'Important information'!A1"/><Relationship Id="rId4" Type="http://schemas.openxmlformats.org/officeDocument/2006/relationships/hyperlink" Target="#'Source and fuel input'!A1"/></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Output!A1"/><Relationship Id="rId1" Type="http://schemas.openxmlformats.org/officeDocument/2006/relationships/hyperlink" Target="#Instructions!A1"/></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eers.cleanenergyregulator.gov.au/" TargetMode="External"/><Relationship Id="rId1" Type="http://schemas.openxmlformats.org/officeDocument/2006/relationships/hyperlink" Target="#'Source and fuel input'!A1"/></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jpg"/><Relationship Id="rId4" Type="http://schemas.openxmlformats.org/officeDocument/2006/relationships/image" Target="cid:image005.jpg@01CB71E0.D8ACFE2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190500</xdr:rowOff>
    </xdr:from>
    <xdr:to>
      <xdr:col>1</xdr:col>
      <xdr:colOff>0</xdr:colOff>
      <xdr:row>1</xdr:row>
      <xdr:rowOff>190501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90500"/>
          <a:ext cx="9743072" cy="1362074"/>
        </a:xfrm>
        <a:prstGeom prst="rect">
          <a:avLst/>
        </a:prstGeom>
      </xdr:spPr>
    </xdr:pic>
    <xdr:clientData/>
  </xdr:twoCellAnchor>
  <xdr:twoCellAnchor editAs="oneCell">
    <xdr:from>
      <xdr:col>1</xdr:col>
      <xdr:colOff>84232</xdr:colOff>
      <xdr:row>1</xdr:row>
      <xdr:rowOff>154781</xdr:rowOff>
    </xdr:from>
    <xdr:to>
      <xdr:col>1</xdr:col>
      <xdr:colOff>9662014</xdr:colOff>
      <xdr:row>1</xdr:row>
      <xdr:rowOff>1513680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95382" y="154781"/>
          <a:ext cx="9577782" cy="1358899"/>
        </a:xfrm>
        <a:prstGeom prst="rect">
          <a:avLst/>
        </a:prstGeom>
      </xdr:spPr>
    </xdr:pic>
    <xdr:clientData/>
  </xdr:twoCellAnchor>
  <xdr:twoCellAnchor>
    <xdr:from>
      <xdr:col>1</xdr:col>
      <xdr:colOff>3464189</xdr:colOff>
      <xdr:row>2</xdr:row>
      <xdr:rowOff>4647545</xdr:rowOff>
    </xdr:from>
    <xdr:to>
      <xdr:col>1</xdr:col>
      <xdr:colOff>6294667</xdr:colOff>
      <xdr:row>2</xdr:row>
      <xdr:rowOff>4989921</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781689" y="6880628"/>
          <a:ext cx="2830478" cy="342376"/>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a:t>
          </a:r>
          <a:r>
            <a:rPr lang="en-GB" sz="1400" baseline="0"/>
            <a:t> - Continue</a:t>
          </a:r>
          <a:endParaRPr lang="en-GB"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1419225</xdr:colOff>
      <xdr:row>2</xdr:row>
      <xdr:rowOff>4514850</xdr:rowOff>
    </xdr:from>
    <xdr:to>
      <xdr:col>2</xdr:col>
      <xdr:colOff>2257425</xdr:colOff>
      <xdr:row>2</xdr:row>
      <xdr:rowOff>4810125</xdr:rowOff>
    </xdr:to>
    <xdr:pic>
      <xdr:nvPicPr>
        <xdr:cNvPr id="12320" name="Picture 34" descr="Creative Commons Attribution Licence">
          <a:extLst>
            <a:ext uri="{FF2B5EF4-FFF2-40B4-BE49-F238E27FC236}">
              <a16:creationId xmlns:a16="http://schemas.microsoft.com/office/drawing/2014/main" id="{00000000-0008-0000-0100-0000203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24200" y="5657850"/>
          <a:ext cx="838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244598</xdr:colOff>
      <xdr:row>0</xdr:row>
      <xdr:rowOff>190501</xdr:rowOff>
    </xdr:from>
    <xdr:to>
      <xdr:col>2</xdr:col>
      <xdr:colOff>8695408</xdr:colOff>
      <xdr:row>0</xdr:row>
      <xdr:rowOff>1552575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885948" y="190501"/>
          <a:ext cx="9600160" cy="1362074"/>
        </a:xfrm>
        <a:prstGeom prst="rect">
          <a:avLst/>
        </a:prstGeom>
      </xdr:spPr>
    </xdr:pic>
    <xdr:clientData/>
  </xdr:twoCellAnchor>
  <xdr:twoCellAnchor>
    <xdr:from>
      <xdr:col>2</xdr:col>
      <xdr:colOff>3083718</xdr:colOff>
      <xdr:row>35</xdr:row>
      <xdr:rowOff>11907</xdr:rowOff>
    </xdr:from>
    <xdr:to>
      <xdr:col>2</xdr:col>
      <xdr:colOff>6446043</xdr:colOff>
      <xdr:row>36</xdr:row>
      <xdr:rowOff>164308</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00000000-0008-0000-0100-000006000000}"/>
            </a:ext>
          </a:extLst>
        </xdr:cNvPr>
        <xdr:cNvSpPr/>
      </xdr:nvSpPr>
      <xdr:spPr>
        <a:xfrm>
          <a:off x="4786312" y="10048876"/>
          <a:ext cx="3362325"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Next step: enter  source and fuel</a:t>
          </a:r>
          <a:r>
            <a:rPr lang="en-GB" sz="1400" baseline="0"/>
            <a:t> type </a:t>
          </a:r>
          <a:r>
            <a:rPr lang="en-GB" sz="1400"/>
            <a:t>data</a:t>
          </a:r>
        </a:p>
      </xdr:txBody>
    </xdr:sp>
    <xdr:clientData/>
  </xdr:twoCellAnchor>
  <xdr:twoCellAnchor>
    <xdr:from>
      <xdr:col>2</xdr:col>
      <xdr:colOff>1797843</xdr:colOff>
      <xdr:row>35</xdr:row>
      <xdr:rowOff>23813</xdr:rowOff>
    </xdr:from>
    <xdr:to>
      <xdr:col>2</xdr:col>
      <xdr:colOff>2972594</xdr:colOff>
      <xdr:row>36</xdr:row>
      <xdr:rowOff>176213</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00000000-0008-0000-0100-000008000000}"/>
            </a:ext>
          </a:extLst>
        </xdr:cNvPr>
        <xdr:cNvSpPr/>
      </xdr:nvSpPr>
      <xdr:spPr>
        <a:xfrm>
          <a:off x="3500437" y="10060782"/>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Back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74238</xdr:colOff>
      <xdr:row>1</xdr:row>
      <xdr:rowOff>258436</xdr:rowOff>
    </xdr:from>
    <xdr:to>
      <xdr:col>0</xdr:col>
      <xdr:colOff>1248989</xdr:colOff>
      <xdr:row>1</xdr:row>
      <xdr:rowOff>601336</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74238" y="1222842"/>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Back</a:t>
          </a:r>
        </a:p>
      </xdr:txBody>
    </xdr:sp>
    <xdr:clientData/>
  </xdr:twoCellAnchor>
  <xdr:twoCellAnchor>
    <xdr:from>
      <xdr:col>0</xdr:col>
      <xdr:colOff>1328597</xdr:colOff>
      <xdr:row>1</xdr:row>
      <xdr:rowOff>258436</xdr:rowOff>
    </xdr:from>
    <xdr:to>
      <xdr:col>1</xdr:col>
      <xdr:colOff>624781</xdr:colOff>
      <xdr:row>1</xdr:row>
      <xdr:rowOff>601337</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1328597" y="1222842"/>
          <a:ext cx="198699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View Output</a:t>
          </a:r>
        </a:p>
      </xdr:txBody>
    </xdr:sp>
    <xdr:clientData/>
  </xdr:twoCellAnchor>
  <xdr:twoCellAnchor editAs="oneCell">
    <xdr:from>
      <xdr:col>0</xdr:col>
      <xdr:colOff>473020</xdr:colOff>
      <xdr:row>0</xdr:row>
      <xdr:rowOff>9525</xdr:rowOff>
    </xdr:from>
    <xdr:to>
      <xdr:col>2</xdr:col>
      <xdr:colOff>4020128</xdr:colOff>
      <xdr:row>1</xdr:row>
      <xdr:rowOff>201716</xdr:rowOff>
    </xdr:to>
    <xdr:pic>
      <xdr:nvPicPr>
        <xdr:cNvPr id="2" name="Picture 1">
          <a:extLst>
            <a:ext uri="{FF2B5EF4-FFF2-40B4-BE49-F238E27FC236}">
              <a16:creationId xmlns:a16="http://schemas.microsoft.com/office/drawing/2014/main" id="{00000000-0008-0000-0200-000002000000}"/>
            </a:ext>
            <a:ext uri="{147F2762-F138-4A5C-976F-8EAC2B608ADB}">
              <a16:predDERef xmlns:a16="http://schemas.microsoft.com/office/drawing/2014/main" pre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473020" y="9525"/>
          <a:ext cx="8112758" cy="11510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190500</xdr:colOff>
      <xdr:row>1</xdr:row>
      <xdr:rowOff>59531</xdr:rowOff>
    </xdr:from>
    <xdr:to>
      <xdr:col>1</xdr:col>
      <xdr:colOff>436563</xdr:colOff>
      <xdr:row>1</xdr:row>
      <xdr:rowOff>402431</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a:off x="190500" y="1607344"/>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Back</a:t>
          </a:r>
        </a:p>
      </xdr:txBody>
    </xdr:sp>
    <xdr:clientData/>
  </xdr:twoCellAnchor>
  <xdr:twoCellAnchor>
    <xdr:from>
      <xdr:col>1</xdr:col>
      <xdr:colOff>523874</xdr:colOff>
      <xdr:row>1</xdr:row>
      <xdr:rowOff>47625</xdr:rowOff>
    </xdr:from>
    <xdr:to>
      <xdr:col>2</xdr:col>
      <xdr:colOff>367746</xdr:colOff>
      <xdr:row>1</xdr:row>
      <xdr:rowOff>390526</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00000000-0008-0000-0300-000009000000}"/>
            </a:ext>
          </a:extLst>
        </xdr:cNvPr>
        <xdr:cNvSpPr/>
      </xdr:nvSpPr>
      <xdr:spPr>
        <a:xfrm>
          <a:off x="1452562" y="1595438"/>
          <a:ext cx="198699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Go to EERS</a:t>
          </a:r>
        </a:p>
      </xdr:txBody>
    </xdr:sp>
    <xdr:clientData/>
  </xdr:twoCellAnchor>
  <xdr:twoCellAnchor editAs="oneCell">
    <xdr:from>
      <xdr:col>0</xdr:col>
      <xdr:colOff>523858</xdr:colOff>
      <xdr:row>0</xdr:row>
      <xdr:rowOff>0</xdr:rowOff>
    </xdr:from>
    <xdr:to>
      <xdr:col>3</xdr:col>
      <xdr:colOff>641906</xdr:colOff>
      <xdr:row>0</xdr:row>
      <xdr:rowOff>1158240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523858" y="0"/>
          <a:ext cx="8163498" cy="1158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590550</xdr:colOff>
      <xdr:row>0</xdr:row>
      <xdr:rowOff>95250</xdr:rowOff>
    </xdr:from>
    <xdr:to>
      <xdr:col>0</xdr:col>
      <xdr:colOff>590550</xdr:colOff>
      <xdr:row>3</xdr:row>
      <xdr:rowOff>885825</xdr:rowOff>
    </xdr:to>
    <xdr:pic>
      <xdr:nvPicPr>
        <xdr:cNvPr id="2" name="Picture 1">
          <a:extLst>
            <a:ext uri="{FF2B5EF4-FFF2-40B4-BE49-F238E27FC236}">
              <a16:creationId xmlns:a16="http://schemas.microsoft.com/office/drawing/2014/main" id="{60BCF495-9594-4C6C-B57D-BD08BD4CCF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95250"/>
          <a:ext cx="0" cy="2857500"/>
        </a:xfrm>
        <a:prstGeom prst="rect">
          <a:avLst/>
        </a:prstGeom>
      </xdr:spPr>
    </xdr:pic>
    <xdr:clientData/>
  </xdr:twoCellAnchor>
  <xdr:twoCellAnchor editAs="oneCell">
    <xdr:from>
      <xdr:col>1</xdr:col>
      <xdr:colOff>0</xdr:colOff>
      <xdr:row>0</xdr:row>
      <xdr:rowOff>76959</xdr:rowOff>
    </xdr:from>
    <xdr:to>
      <xdr:col>2</xdr:col>
      <xdr:colOff>39073</xdr:colOff>
      <xdr:row>0</xdr:row>
      <xdr:rowOff>1437516</xdr:rowOff>
    </xdr:to>
    <xdr:pic>
      <xdr:nvPicPr>
        <xdr:cNvPr id="3" name="Picture 2">
          <a:extLst>
            <a:ext uri="{FF2B5EF4-FFF2-40B4-BE49-F238E27FC236}">
              <a16:creationId xmlns:a16="http://schemas.microsoft.com/office/drawing/2014/main" id="{EA85001C-5504-4597-9838-832B214D28C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641350" y="76959"/>
          <a:ext cx="9589473" cy="1360557"/>
        </a:xfrm>
        <a:prstGeom prst="rect">
          <a:avLst/>
        </a:prstGeom>
      </xdr:spPr>
    </xdr:pic>
    <xdr:clientData/>
  </xdr:twoCellAnchor>
  <xdr:twoCellAnchor>
    <xdr:from>
      <xdr:col>1</xdr:col>
      <xdr:colOff>3371850</xdr:colOff>
      <xdr:row>5</xdr:row>
      <xdr:rowOff>828675</xdr:rowOff>
    </xdr:from>
    <xdr:to>
      <xdr:col>1</xdr:col>
      <xdr:colOff>4038601</xdr:colOff>
      <xdr:row>5</xdr:row>
      <xdr:rowOff>1071843</xdr:rowOff>
    </xdr:to>
    <xdr:pic>
      <xdr:nvPicPr>
        <xdr:cNvPr id="4" name="Picture 34" descr="Creative Commons Attribution Licence">
          <a:extLst>
            <a:ext uri="{FF2B5EF4-FFF2-40B4-BE49-F238E27FC236}">
              <a16:creationId xmlns:a16="http://schemas.microsoft.com/office/drawing/2014/main" id="{7058BE4D-251C-4520-9C7A-D47576E22BE6}"/>
            </a:ext>
          </a:extLst>
        </xdr:cNvPr>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3981450" y="5181600"/>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444.904706365742" createdVersion="8" refreshedVersion="8" minRefreshableVersion="3" recordCount="890" xr:uid="{9EB6AF83-9CCB-4EF8-9673-6DEFDD605F4D}">
  <cacheSource type="worksheet">
    <worksheetSource ref="A3:G893" sheet="AcSo"/>
  </cacheSource>
  <cacheFields count="7">
    <cacheField name="SourceTypeName" numFmtId="0">
      <sharedItems count="60">
        <s v="Adipic acid production"/>
        <s v="Aluminium production"/>
        <s v="Ammonia production"/>
        <s v="Carbide production"/>
        <s v="Carbon capture and storage"/>
        <s v="Cement clinker production"/>
        <s v="Chemical or mineral production  other than carbide production  using a carbon reductant or carbon anode"/>
        <s v="Crude oil production"/>
        <s v="Crude oil refining"/>
        <s v="Crude oil transport"/>
        <s v="Decommissioned underground mines"/>
        <s v="Electricity production"/>
        <s v="Emissions of hydrofluorocarbons and sulphur hexafluoride gases"/>
        <s v="Emissions released from fuel use by certain industries (including electricity generation)"/>
        <s v="Energy consumption"/>
        <s v="Energy production"/>
        <s v="Enhanced oil recovery"/>
        <s v="Ferroalloys production"/>
        <s v="Hydrogen production"/>
        <s v="Iron  steel or other metal production using an integrated metalworks"/>
        <s v="Lime production"/>
        <s v="n/a"/>
        <s v="Natural gas distribution - flaring"/>
        <s v="Natural gas distribution (other than flaring)"/>
        <s v="Natural gas gathering and boosting - flaring"/>
        <s v="Natural gas gathering and boosting - venting"/>
        <s v="Natural gas gathering and boosting (other than emissions that are vented or flared)"/>
        <s v="Natural gas liquefaction  storage and transfer - flaring"/>
        <s v="Natural gas liquefaction  storage and transfer - venting"/>
        <s v="Natural gas liquefaction  storage and transfer (other than emissions that are vented or flared)"/>
        <s v="Natural gas processing - flaring"/>
        <s v="Natural gas processing - venting"/>
        <s v="Natural gas processing (other than emissions that are vented or flared)"/>
        <s v="Natural gas storage - flaring"/>
        <s v="Natural gas storage - venting"/>
        <s v="Natural gas storage (other than emissions that are vented or flared)"/>
        <s v="Natural gas transmission - flaring"/>
        <s v="Natural gas transmission (other than flaring)"/>
        <s v="Nitric acid production"/>
        <s v="Offshore natural gas production - flaring"/>
        <s v="Offshore natural gas production - venting"/>
        <s v="Offshore natural gas production (other than emissions that are vented or flared)"/>
        <s v="Oil or gas exploration and development - flaring"/>
        <s v="Oil or gas exploration and development (other than flaring)"/>
        <s v="Onshore natural gas production - flaring"/>
        <s v="Onshore natural gas production - venting"/>
        <s v="Onshore natural gas production (other than emissions that are vented or flared)"/>
        <s v="Open cut mines"/>
        <s v="Other metals production"/>
        <s v="Produced water from oil and gas exploration and development  crude oil production  natural gas production or natural gas gathering and boosting (other than emissions that are vented or flared)"/>
        <s v="Soda ash production"/>
        <s v="Soda ash use"/>
        <s v="Sodium Cyanide production"/>
        <s v="Solid waste disposal on land"/>
        <s v="Stationary and Transport energy purposes (excluding electricity generation)"/>
        <s v="Underground mines"/>
        <s v="Use of carbonates for the production of a product other than cement clinker, lime or soda ash"/>
        <s v="Waste incineration"/>
        <s v="Wastewater handling (domestic or commercial)"/>
        <s v="Wastewater handling (industrial)"/>
      </sharedItems>
    </cacheField>
    <cacheField name="SourceTypeId" numFmtId="49">
      <sharedItems containsMixedTypes="1" containsNumber="1" containsInteger="1" minValue="19" maxValue="48"/>
    </cacheField>
    <cacheField name="FuelTypeName" numFmtId="0">
      <sharedItems containsBlank="1"/>
    </cacheField>
    <cacheField name="FuelTypeId" numFmtId="0">
      <sharedItems containsBlank="1" containsMixedTypes="1" containsNumber="1" containsInteger="1" minValue="100" maxValue="130"/>
    </cacheField>
    <cacheField name="SourceAndFuel" numFmtId="0">
      <sharedItems/>
    </cacheField>
    <cacheField name="FactorsAssigned" numFmtId="1">
      <sharedItems containsSemiMixedTypes="0" containsString="0" containsNumber="1" containsInteger="1" minValue="10" maxValue="920"/>
    </cacheField>
    <cacheField name="row" numFmtId="0">
      <sharedItems containsSemiMixedTypes="0" containsString="0" containsNumber="1" containsInteger="1" minValue="4" maxValue="89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90">
  <r>
    <x v="0"/>
    <n v="26"/>
    <m/>
    <s v="000"/>
    <s v="Adipic acid production"/>
    <n v="750"/>
    <n v="4"/>
  </r>
  <r>
    <x v="1"/>
    <n v="32"/>
    <s v="A biogas that is captured for combustion  other than those mentioned in items 28, 29 and 29A (methane only)"/>
    <s v="029"/>
    <s v="Aluminium productionA biogas that is captured for combustion other than those mentioned in item"/>
    <n v="320"/>
    <n v="5"/>
  </r>
  <r>
    <x v="1"/>
    <n v="32"/>
    <s v="Anthracite"/>
    <s v="012"/>
    <s v="Aluminium productionAnthracite"/>
    <n v="30"/>
    <n v="6"/>
  </r>
  <r>
    <x v="1"/>
    <n v="32"/>
    <s v="Bagasse"/>
    <s v="021"/>
    <s v="Aluminium productionBagasse"/>
    <n v="150"/>
    <n v="7"/>
  </r>
  <r>
    <x v="1"/>
    <n v="32"/>
    <s v="Biodiesel"/>
    <s v="034"/>
    <s v="Aluminium productionBiodiesel"/>
    <n v="520"/>
    <n v="8"/>
  </r>
  <r>
    <x v="1"/>
    <n v="32"/>
    <s v="Biofuels other than those mentioned in items 50, 50A, 50B and 51"/>
    <s v="036"/>
    <s v="Aluminium productionBiofuels other than those mentioned in items 50, 50A, 50B and 51"/>
    <n v="540"/>
    <n v="9"/>
  </r>
  <r>
    <x v="1"/>
    <n v="32"/>
    <s v="Biomass municipal and industrial materials  if recycled and combusted to produce heat or electricity"/>
    <s v="022"/>
    <s v="Aluminium productionBiomass municipal and industrial materials if recycled and combusted to pro"/>
    <n v="160"/>
    <n v="10"/>
  </r>
  <r>
    <x v="1"/>
    <n v="32"/>
    <s v="Biomethane"/>
    <m/>
    <s v="Aluminium productionBiomethane"/>
    <n v="880"/>
    <n v="11"/>
  </r>
  <r>
    <x v="1"/>
    <n v="32"/>
    <s v="Bituminous coal"/>
    <s v="010"/>
    <s v="Aluminium productionBituminous coal"/>
    <n v="10"/>
    <n v="12"/>
  </r>
  <r>
    <x v="1"/>
    <n v="32"/>
    <s v="Blast furnace gas"/>
    <s v="064"/>
    <s v="Aluminium productionBlast furnace gas"/>
    <n v="260"/>
    <n v="13"/>
  </r>
  <r>
    <x v="1"/>
    <n v="32"/>
    <s v="Brown coal"/>
    <s v="013"/>
    <s v="Aluminium productionBrown coal"/>
    <n v="40"/>
    <n v="14"/>
  </r>
  <r>
    <x v="1"/>
    <n v="32"/>
    <s v="Charcoal"/>
    <s v="058"/>
    <s v="Aluminium productionCharcoal"/>
    <n v="170"/>
    <n v="15"/>
  </r>
  <r>
    <x v="1"/>
    <n v="32"/>
    <s v="Coal briquettes"/>
    <s v="015"/>
    <s v="Aluminium productionCoal briquettes"/>
    <n v="60"/>
    <n v="16"/>
  </r>
  <r>
    <x v="1"/>
    <n v="32"/>
    <s v="Coal coke"/>
    <s v="056"/>
    <s v="Aluminium productionCoal coke"/>
    <n v="70"/>
    <n v="17"/>
  </r>
  <r>
    <x v="1"/>
    <n v="32"/>
    <s v="Coal mine waste gas that is captured for combustion"/>
    <s v="025"/>
    <s v="Aluminium productionCoal mine waste gas that is captured for combustion"/>
    <n v="210"/>
    <n v="18"/>
  </r>
  <r>
    <x v="1"/>
    <n v="32"/>
    <s v="Coal seam methane that is captured for combustion"/>
    <s v="024"/>
    <s v="Aluminium productionCoal seam methane that is captured for combustion"/>
    <n v="200"/>
    <n v="19"/>
  </r>
  <r>
    <x v="1"/>
    <n v="32"/>
    <s v="Coal tar"/>
    <s v="057"/>
    <s v="Aluminium productionCoal tar"/>
    <n v="80"/>
    <n v="20"/>
  </r>
  <r>
    <x v="1"/>
    <n v="32"/>
    <s v="Coke oven gas"/>
    <s v="063"/>
    <s v="Aluminium productionCoke oven gas"/>
    <n v="250"/>
    <n v="21"/>
  </r>
  <r>
    <x v="1"/>
    <n v="32"/>
    <s v="Coking coal"/>
    <s v="014"/>
    <s v="Aluminium productionCoking coal"/>
    <n v="50"/>
    <n v="22"/>
  </r>
  <r>
    <x v="1"/>
    <n v="32"/>
    <s v="Compressed natural gas that has reverted back to standard conditions"/>
    <s v="060"/>
    <s v="Aluminium productionCompressed natural gas that has reverted back to standard conditions"/>
    <n v="220"/>
    <n v="23"/>
  </r>
  <r>
    <x v="1"/>
    <n v="32"/>
    <s v="Crude oil"/>
    <s v="030"/>
    <s v="Aluminium productionCrude oil"/>
    <n v="350"/>
    <n v="24"/>
  </r>
  <r>
    <x v="1"/>
    <n v="32"/>
    <s v="Diesel oil"/>
    <s v="077"/>
    <s v="Aluminium productionDiesel oil"/>
    <n v="420"/>
    <n v="25"/>
  </r>
  <r>
    <x v="1"/>
    <n v="32"/>
    <s v="Dry wood"/>
    <s v="018"/>
    <s v="Aluminium productionDry wood"/>
    <n v="120"/>
    <n v="26"/>
  </r>
  <r>
    <x v="1"/>
    <n v="32"/>
    <s v="Ethane"/>
    <n v="111"/>
    <s v="Aluminium productionEthane"/>
    <n v="240"/>
    <n v="27"/>
  </r>
  <r>
    <x v="1"/>
    <n v="32"/>
    <s v="Ethanol for use as a fuel in an internal combustion engine"/>
    <s v="035"/>
    <s v="Aluminium productionEthanol for use as a fuel in an internal combustion engine"/>
    <n v="530"/>
    <n v="28"/>
  </r>
  <r>
    <x v="1"/>
    <n v="32"/>
    <s v="Fuel oil"/>
    <n v="128"/>
    <s v="Aluminium productionFuel oil"/>
    <n v="430"/>
    <n v="29"/>
  </r>
  <r>
    <x v="1"/>
    <n v="32"/>
    <s v="Gaseous fossil fuels other than those mentioned in items 17 to 26"/>
    <n v="113"/>
    <s v="Aluminium productionGaseous fossil fuels other than those mentioned in items 17 to 26"/>
    <n v="290"/>
    <n v="30"/>
  </r>
  <r>
    <x v="1"/>
    <n v="32"/>
    <s v="Gasoline (other than for use as fuel in an aircraft)"/>
    <s v="072"/>
    <s v="Aluminium productionGasoline (other than for use as fuel in an aircraft)"/>
    <n v="370"/>
    <n v="31"/>
  </r>
  <r>
    <x v="1"/>
    <n v="32"/>
    <s v="Gasoline for use as a fuel in an aircraft"/>
    <s v="073"/>
    <s v="Aluminium productionGasoline for use as a fuel in an aircraft"/>
    <n v="380"/>
    <n v="32"/>
  </r>
  <r>
    <x v="1"/>
    <n v="32"/>
    <s v="Green and air dried wood"/>
    <s v="019"/>
    <s v="Aluminium productionGreen and air dried wood"/>
    <n v="130"/>
    <n v="33"/>
  </r>
  <r>
    <x v="1"/>
    <n v="32"/>
    <s v="Heating oil"/>
    <s v="076"/>
    <s v="Aluminium productionHeating oil"/>
    <n v="410"/>
    <n v="34"/>
  </r>
  <r>
    <x v="1"/>
    <n v="32"/>
    <s v="Industrial materials that are derived from fossil fuels  if recycled and combusted to produce heat or electricity"/>
    <s v="016"/>
    <s v="Aluminium productionIndustrial materials that are derived from fossil fuels if recycled and com"/>
    <n v="100"/>
    <n v="35"/>
  </r>
  <r>
    <x v="1"/>
    <n v="32"/>
    <s v="Kerosene (other than for use as fuel in an aircraft)"/>
    <s v="074"/>
    <s v="Aluminium productionKerosene (other than for use as fuel in an aircraft)"/>
    <n v="390"/>
    <n v="36"/>
  </r>
  <r>
    <x v="1"/>
    <n v="32"/>
    <s v="Kerosene for use as fuel in an aircraft"/>
    <s v="075"/>
    <s v="Aluminium productionKerosene for use as fuel in an aircraft"/>
    <n v="400"/>
    <n v="37"/>
  </r>
  <r>
    <x v="1"/>
    <n v="32"/>
    <s v="Landfill biogas that is captured for combustion (methane only)"/>
    <s v="027"/>
    <s v="Aluminium productionLandfill biogas that is captured for combustion (methane only)"/>
    <n v="300"/>
    <n v="38"/>
  </r>
  <r>
    <x v="1"/>
    <n v="32"/>
    <s v="Liquefied aromatic hydrocarbons"/>
    <n v="115"/>
    <s v="Aluminium productionLiquefied aromatic hydrocarbons"/>
    <n v="440"/>
    <n v="39"/>
  </r>
  <r>
    <x v="1"/>
    <n v="32"/>
    <s v="Liquefied natural gas"/>
    <s v="067"/>
    <s v="Aluminium productionLiquefied natural gas"/>
    <n v="280"/>
    <n v="40"/>
  </r>
  <r>
    <x v="1"/>
    <n v="32"/>
    <s v="Liquefied petroleum gas"/>
    <n v="117"/>
    <s v="Aluminium productionLiquefied petroleum gas"/>
    <n v="460"/>
    <n v="41"/>
  </r>
  <r>
    <x v="1"/>
    <n v="32"/>
    <s v="Naphtha"/>
    <s v="081"/>
    <s v="Aluminium productionNaphtha"/>
    <n v="470"/>
    <n v="42"/>
  </r>
  <r>
    <x v="1"/>
    <n v="32"/>
    <s v="Natural gas distributed in a pipeline"/>
    <s v="054"/>
    <s v="Aluminium productionNatural gas distributed in a pipeline"/>
    <n v="190"/>
    <n v="43"/>
  </r>
  <r>
    <x v="1"/>
    <n v="32"/>
    <s v="Non-biomass municipal materials  if recycled and combusted to produce heat or electricity"/>
    <s v="017"/>
    <s v="Aluminium productionNon-biomass municipal materials if recycled and combusted to produce heat o"/>
    <n v="110"/>
    <n v="44"/>
  </r>
  <r>
    <x v="1"/>
    <n v="32"/>
    <s v="Passenger car tyres  if recycled and combusted to produce heat or electricity"/>
    <m/>
    <s v="Aluminium productionPassenger car tyres if recycled and combusted to produce heat or electricit"/>
    <n v="890"/>
    <n v="45"/>
  </r>
  <r>
    <x v="1"/>
    <n v="32"/>
    <s v="Petroleum based greases"/>
    <n v="103"/>
    <s v="Aluminium productionPetroleum based greases"/>
    <n v="340"/>
    <n v="46"/>
  </r>
  <r>
    <x v="1"/>
    <n v="32"/>
    <s v="Petroleum based oils (other than petroleum based oil used as fuel)"/>
    <n v="100"/>
    <s v="Aluminium productionPetroleum based oils (other than petroleum based oil used as fuel)"/>
    <n v="330"/>
    <n v="47"/>
  </r>
  <r>
    <x v="1"/>
    <n v="32"/>
    <s v="Petroleum based products other than: Petroleum based products mentioned in items 31  32 and 33 to 48"/>
    <n v="127"/>
    <s v="Aluminium productionPetroleum based products other than: Petroleum based products mentioned in "/>
    <n v="510"/>
    <n v="48"/>
  </r>
  <r>
    <x v="1"/>
    <n v="32"/>
    <s v="Petroleum coke"/>
    <s v="082"/>
    <s v="Aluminium productionPetroleum coke"/>
    <n v="480"/>
    <n v="49"/>
  </r>
  <r>
    <x v="1"/>
    <n v="32"/>
    <s v="Plant condensate and other natural gas liquids not covered by another item in this table"/>
    <s v="032"/>
    <s v="Aluminium productionPlant condensate and other natural gas liquids not covered by another item "/>
    <n v="360"/>
    <n v="50"/>
  </r>
  <r>
    <x v="1"/>
    <n v="32"/>
    <s v="Primary solid biomass fuels other than those mentioned in items 10 to 15"/>
    <s v="023"/>
    <s v="Aluminium productionPrimary solid biomass fuels other than those mentioned in items 10 to 15"/>
    <n v="180"/>
    <n v="51"/>
  </r>
  <r>
    <x v="1"/>
    <n v="32"/>
    <s v="Refinery coke"/>
    <s v="085"/>
    <s v="Aluminium productionRefinery coke"/>
    <n v="500"/>
    <n v="52"/>
  </r>
  <r>
    <x v="1"/>
    <n v="32"/>
    <s v="Refinery gas and liquids"/>
    <s v="083"/>
    <s v="Aluminium productionRefinery gas and liquids"/>
    <n v="490"/>
    <n v="53"/>
  </r>
  <r>
    <x v="1"/>
    <n v="32"/>
    <s v="Renewable aviation kerosene"/>
    <m/>
    <s v="Aluminium productionRenewable aviation kerosene"/>
    <n v="910"/>
    <n v="54"/>
  </r>
  <r>
    <x v="1"/>
    <n v="32"/>
    <s v="Renewable diesel"/>
    <m/>
    <s v="Aluminium productionRenewable diesel"/>
    <n v="920"/>
    <n v="55"/>
  </r>
  <r>
    <x v="1"/>
    <n v="32"/>
    <s v="Sludge biogas that is captured for combustion (methane only)"/>
    <s v="028"/>
    <s v="Aluminium productionSludge biogas that is captured for combustion (methane only)"/>
    <n v="310"/>
    <n v="56"/>
  </r>
  <r>
    <x v="1"/>
    <n v="32"/>
    <s v="Solid fossil fuels other than those mentioned in items 1 to 5"/>
    <n v="110"/>
    <s v="Aluminium productionSolid fossil fuels other than those mentioned in items 1 to 5"/>
    <n v="90"/>
    <n v="57"/>
  </r>
  <r>
    <x v="1"/>
    <n v="32"/>
    <s v="Solvents if mineral turpentine or white spirits"/>
    <s v="080"/>
    <s v="Aluminium productionSolvents if mineral turpentine or white spirits"/>
    <n v="450"/>
    <n v="58"/>
  </r>
  <r>
    <x v="1"/>
    <n v="32"/>
    <s v="Sub-bituminous coal"/>
    <s v="011"/>
    <s v="Aluminium productionSub-bituminous coal"/>
    <n v="20"/>
    <n v="59"/>
  </r>
  <r>
    <x v="1"/>
    <n v="32"/>
    <s v="Sulphite lyes"/>
    <s v="020"/>
    <s v="Aluminium productionSulphite lyes"/>
    <n v="140"/>
    <n v="60"/>
  </r>
  <r>
    <x v="1"/>
    <n v="32"/>
    <s v="Town gas"/>
    <s v="065"/>
    <s v="Aluminium productionTown gas"/>
    <n v="270"/>
    <n v="61"/>
  </r>
  <r>
    <x v="1"/>
    <n v="32"/>
    <s v="Truck and off-road tyres  if recycled and combusted to produce heat or electricity"/>
    <m/>
    <s v="Aluminium productionTruck and off-road tyres if recycled and combusted to produce heat or elect"/>
    <n v="900"/>
    <n v="62"/>
  </r>
  <r>
    <x v="1"/>
    <n v="32"/>
    <s v="Unprocessed natural gas"/>
    <s v="026"/>
    <s v="Aluminium productionUnprocessed natural gas"/>
    <n v="230"/>
    <n v="63"/>
  </r>
  <r>
    <x v="1"/>
    <n v="32"/>
    <m/>
    <s v="000"/>
    <s v="Aluminium production"/>
    <n v="800"/>
    <n v="64"/>
  </r>
  <r>
    <x v="2"/>
    <n v="24"/>
    <s v="A biogas that is captured for combustion  other than those mentioned in items 28, 29 and 29A (methane only)"/>
    <s v="029"/>
    <s v="Ammonia productionA biogas that is captured for combustion other than those mentioned in item"/>
    <n v="320"/>
    <n v="65"/>
  </r>
  <r>
    <x v="2"/>
    <s v="24"/>
    <s v="Biomethane"/>
    <m/>
    <s v="Ammonia productionBiomethane"/>
    <n v="880"/>
    <n v="66"/>
  </r>
  <r>
    <x v="2"/>
    <n v="24"/>
    <s v="Blast furnace gas"/>
    <s v="064"/>
    <s v="Ammonia productionBlast furnace gas"/>
    <n v="260"/>
    <n v="67"/>
  </r>
  <r>
    <x v="2"/>
    <n v="24"/>
    <s v="Coal mine waste gas that is captured for combustion"/>
    <s v="025"/>
    <s v="Ammonia productionCoal mine waste gas that is captured for combustion"/>
    <n v="210"/>
    <n v="68"/>
  </r>
  <r>
    <x v="2"/>
    <n v="24"/>
    <s v="Coal seam methane that is captured for combustion"/>
    <s v="024"/>
    <s v="Ammonia productionCoal seam methane that is captured for combustion"/>
    <n v="200"/>
    <n v="69"/>
  </r>
  <r>
    <x v="2"/>
    <n v="24"/>
    <s v="Coke oven gas"/>
    <s v="063"/>
    <s v="Ammonia productionCoke oven gas"/>
    <n v="250"/>
    <n v="70"/>
  </r>
  <r>
    <x v="2"/>
    <n v="24"/>
    <s v="Compressed natural gas that has reverted back to standard conditions"/>
    <s v="060"/>
    <s v="Ammonia productionCompressed natural gas that has reverted back to standard conditions"/>
    <n v="220"/>
    <n v="71"/>
  </r>
  <r>
    <x v="2"/>
    <n v="24"/>
    <s v="Ethane"/>
    <n v="111"/>
    <s v="Ammonia productionEthane"/>
    <n v="240"/>
    <n v="72"/>
  </r>
  <r>
    <x v="2"/>
    <n v="24"/>
    <s v="Gaseous fossil fuels other than those mentioned in items 17 to 26"/>
    <n v="113"/>
    <s v="Ammonia productionGaseous fossil fuels other than those mentioned in items 17 to 26"/>
    <n v="290"/>
    <n v="73"/>
  </r>
  <r>
    <x v="2"/>
    <n v="24"/>
    <s v="Landfill biogas that is captured for combustion (methane only)"/>
    <s v="027"/>
    <s v="Ammonia productionLandfill biogas that is captured for combustion (methane only)"/>
    <n v="300"/>
    <n v="74"/>
  </r>
  <r>
    <x v="2"/>
    <n v="24"/>
    <s v="Liquefied natural gas"/>
    <s v="066"/>
    <s v="Ammonia productionLiquefied natural gas"/>
    <n v="280"/>
    <n v="75"/>
  </r>
  <r>
    <x v="2"/>
    <n v="24"/>
    <s v="Natural gas distributed in a pipeline"/>
    <s v="054"/>
    <s v="Ammonia productionNatural gas distributed in a pipeline"/>
    <n v="190"/>
    <n v="76"/>
  </r>
  <r>
    <x v="2"/>
    <n v="24"/>
    <s v="Sludge biogas that is captured for combustion (methane only)"/>
    <s v="028"/>
    <s v="Ammonia productionSludge biogas that is captured for combustion (methane only)"/>
    <n v="310"/>
    <n v="77"/>
  </r>
  <r>
    <x v="2"/>
    <n v="24"/>
    <s v="Town gas"/>
    <s v="065"/>
    <s v="Ammonia productionTown gas"/>
    <n v="270"/>
    <n v="78"/>
  </r>
  <r>
    <x v="2"/>
    <n v="24"/>
    <s v="Unprocessed natural gas"/>
    <s v="026"/>
    <s v="Ammonia productionUnprocessed natural gas"/>
    <n v="230"/>
    <n v="79"/>
  </r>
  <r>
    <x v="3"/>
    <n v="27"/>
    <m/>
    <s v="000"/>
    <s v="Carbide production"/>
    <n v="760"/>
    <n v="80"/>
  </r>
  <r>
    <x v="4"/>
    <s v="39"/>
    <m/>
    <s v="000"/>
    <s v="Carbon capture and storage"/>
    <n v="670"/>
    <n v="81"/>
  </r>
  <r>
    <x v="5"/>
    <n v="19"/>
    <m/>
    <s v="000"/>
    <s v="Cement clinker production"/>
    <n v="680"/>
    <n v="82"/>
  </r>
  <r>
    <x v="6"/>
    <n v="28"/>
    <s v="A biogas that is captured for combustion  other than those mentioned in items 28, 29 and 29A (methane only)"/>
    <s v="029"/>
    <s v="Chemical or mineral production other than carA biogas that is captured for combustion other than those mentioned in item"/>
    <n v="320"/>
    <n v="83"/>
  </r>
  <r>
    <x v="6"/>
    <n v="28"/>
    <s v="Anthracite"/>
    <s v="012"/>
    <s v="Chemical or mineral production other than carAnthracite"/>
    <n v="30"/>
    <n v="84"/>
  </r>
  <r>
    <x v="6"/>
    <n v="28"/>
    <s v="Bagasse"/>
    <s v="021"/>
    <s v="Chemical or mineral production other than carBagasse"/>
    <n v="150"/>
    <n v="85"/>
  </r>
  <r>
    <x v="6"/>
    <n v="28"/>
    <s v="Biodiesel"/>
    <s v="034"/>
    <s v="Chemical or mineral production other than carBiodiesel"/>
    <n v="520"/>
    <n v="86"/>
  </r>
  <r>
    <x v="6"/>
    <n v="28"/>
    <s v="Biofuels other than those mentioned in items 50, 50A, 50B and 51"/>
    <s v="036"/>
    <s v="Chemical or mineral production other than carBiofuels other than those mentioned in items 50, 50A, 50B and 51"/>
    <n v="540"/>
    <n v="87"/>
  </r>
  <r>
    <x v="6"/>
    <n v="28"/>
    <s v="Biomass municipal and industrial materials  if recycled and combusted to produce heat or electricity"/>
    <s v="022"/>
    <s v="Chemical or mineral production other than carBiomass municipal and industrial materials if recycled and combusted to pro"/>
    <n v="160"/>
    <n v="88"/>
  </r>
  <r>
    <x v="6"/>
    <s v="28"/>
    <s v="Biomethane"/>
    <m/>
    <s v="Chemical or mineral production other than carBiomethane"/>
    <n v="880"/>
    <n v="89"/>
  </r>
  <r>
    <x v="6"/>
    <n v="28"/>
    <s v="Bituminous coal"/>
    <s v="010"/>
    <s v="Chemical or mineral production other than carBituminous coal"/>
    <n v="10"/>
    <n v="90"/>
  </r>
  <r>
    <x v="6"/>
    <n v="28"/>
    <s v="Blast furnace gas"/>
    <s v="064"/>
    <s v="Chemical or mineral production other than carBlast furnace gas"/>
    <n v="260"/>
    <n v="91"/>
  </r>
  <r>
    <x v="6"/>
    <n v="28"/>
    <s v="Brown coal"/>
    <s v="013"/>
    <s v="Chemical or mineral production other than carBrown coal"/>
    <n v="40"/>
    <n v="92"/>
  </r>
  <r>
    <x v="6"/>
    <n v="28"/>
    <s v="Charcoal"/>
    <s v="058"/>
    <s v="Chemical or mineral production other than carCharcoal"/>
    <n v="170"/>
    <n v="93"/>
  </r>
  <r>
    <x v="6"/>
    <n v="28"/>
    <s v="Coal briquettes"/>
    <s v="015"/>
    <s v="Chemical or mineral production other than carCoal briquettes"/>
    <n v="60"/>
    <n v="94"/>
  </r>
  <r>
    <x v="6"/>
    <n v="28"/>
    <s v="Coal coke"/>
    <s v="056"/>
    <s v="Chemical or mineral production other than carCoal coke"/>
    <n v="70"/>
    <n v="95"/>
  </r>
  <r>
    <x v="6"/>
    <n v="28"/>
    <s v="Coal mine waste gas that is captured for combustion"/>
    <s v="025"/>
    <s v="Chemical or mineral production other than carCoal mine waste gas that is captured for combustion"/>
    <n v="210"/>
    <n v="96"/>
  </r>
  <r>
    <x v="6"/>
    <n v="28"/>
    <s v="Coal seam methane that is captured for combustion"/>
    <s v="024"/>
    <s v="Chemical or mineral production other than carCoal seam methane that is captured for combustion"/>
    <n v="200"/>
    <n v="97"/>
  </r>
  <r>
    <x v="6"/>
    <n v="28"/>
    <s v="Coal tar"/>
    <s v="057"/>
    <s v="Chemical or mineral production other than carCoal tar"/>
    <n v="80"/>
    <n v="98"/>
  </r>
  <r>
    <x v="6"/>
    <n v="28"/>
    <s v="Coke oven gas"/>
    <s v="063"/>
    <s v="Chemical or mineral production other than carCoke oven gas"/>
    <n v="250"/>
    <n v="99"/>
  </r>
  <r>
    <x v="6"/>
    <n v="28"/>
    <s v="Coking coal"/>
    <s v="014"/>
    <s v="Chemical or mineral production other than carCoking coal"/>
    <n v="50"/>
    <n v="100"/>
  </r>
  <r>
    <x v="6"/>
    <n v="28"/>
    <s v="Compressed natural gas that has reverted back to standard conditions"/>
    <s v="060"/>
    <s v="Chemical or mineral production other than carCompressed natural gas that has reverted back to standard conditions"/>
    <n v="220"/>
    <n v="101"/>
  </r>
  <r>
    <x v="6"/>
    <n v="28"/>
    <s v="Crude oil"/>
    <s v="031"/>
    <s v="Chemical or mineral production other than carCrude oil"/>
    <n v="350"/>
    <n v="102"/>
  </r>
  <r>
    <x v="6"/>
    <n v="28"/>
    <s v="Diesel oil"/>
    <s v="077"/>
    <s v="Chemical or mineral production other than carDiesel oil"/>
    <n v="420"/>
    <n v="103"/>
  </r>
  <r>
    <x v="6"/>
    <n v="28"/>
    <s v="Dry wood"/>
    <s v="018"/>
    <s v="Chemical or mineral production other than carDry wood"/>
    <n v="120"/>
    <n v="104"/>
  </r>
  <r>
    <x v="6"/>
    <n v="28"/>
    <s v="Ethane"/>
    <n v="111"/>
    <s v="Chemical or mineral production other than carEthane"/>
    <n v="240"/>
    <n v="105"/>
  </r>
  <r>
    <x v="6"/>
    <n v="28"/>
    <s v="Ethanol for use as a fuel in an internal combustion engine"/>
    <s v="035"/>
    <s v="Chemical or mineral production other than carEthanol for use as a fuel in an internal combustion engine"/>
    <n v="530"/>
    <n v="106"/>
  </r>
  <r>
    <x v="6"/>
    <n v="28"/>
    <s v="Fuel oil"/>
    <n v="128"/>
    <s v="Chemical or mineral production other than carFuel oil"/>
    <n v="430"/>
    <n v="107"/>
  </r>
  <r>
    <x v="6"/>
    <n v="28"/>
    <s v="Gaseous fossil fuels other than those mentioned in items 17 to 26"/>
    <n v="113"/>
    <s v="Chemical or mineral production other than carGaseous fossil fuels other than those mentioned in items 17 to 26"/>
    <n v="290"/>
    <n v="108"/>
  </r>
  <r>
    <x v="6"/>
    <n v="28"/>
    <s v="Gasoline (other than for use as fuel in an aircraft)"/>
    <s v="072"/>
    <s v="Chemical or mineral production other than carGasoline (other than for use as fuel in an aircraft)"/>
    <n v="370"/>
    <n v="109"/>
  </r>
  <r>
    <x v="6"/>
    <n v="28"/>
    <s v="Gasoline for use as a fuel in an aircraft"/>
    <s v="073"/>
    <s v="Chemical or mineral production other than carGasoline for use as a fuel in an aircraft"/>
    <n v="380"/>
    <n v="110"/>
  </r>
  <r>
    <x v="6"/>
    <n v="28"/>
    <s v="Green and air dried wood"/>
    <s v="019"/>
    <s v="Chemical or mineral production other than carGreen and air dried wood"/>
    <n v="130"/>
    <n v="111"/>
  </r>
  <r>
    <x v="6"/>
    <n v="28"/>
    <s v="Heating oil"/>
    <s v="076"/>
    <s v="Chemical or mineral production other than carHeating oil"/>
    <n v="410"/>
    <n v="112"/>
  </r>
  <r>
    <x v="6"/>
    <n v="28"/>
    <s v="Industrial materials that are derived from fossil fuels  if recycled and combusted to produce heat or electricity"/>
    <s v="016"/>
    <s v="Chemical or mineral production other than carIndustrial materials that are derived from fossil fuels if recycled and com"/>
    <n v="100"/>
    <n v="113"/>
  </r>
  <r>
    <x v="6"/>
    <n v="28"/>
    <s v="Kerosene (other than for use as fuel in an aircraft)"/>
    <s v="074"/>
    <s v="Chemical or mineral production other than carKerosene (other than for use as fuel in an aircraft)"/>
    <n v="390"/>
    <n v="114"/>
  </r>
  <r>
    <x v="6"/>
    <n v="28"/>
    <s v="Kerosene for use as fuel in an aircraft"/>
    <s v="075"/>
    <s v="Chemical or mineral production other than carKerosene for use as fuel in an aircraft"/>
    <n v="400"/>
    <n v="115"/>
  </r>
  <r>
    <x v="6"/>
    <n v="28"/>
    <s v="Landfill biogas that is captured for combustion (methane only)"/>
    <s v="027"/>
    <s v="Chemical or mineral production other than carLandfill biogas that is captured for combustion (methane only)"/>
    <n v="300"/>
    <n v="116"/>
  </r>
  <r>
    <x v="6"/>
    <n v="28"/>
    <s v="Liquefied aromatic hydrocarbons"/>
    <n v="115"/>
    <s v="Chemical or mineral production other than carLiquefied aromatic hydrocarbons"/>
    <n v="440"/>
    <n v="117"/>
  </r>
  <r>
    <x v="6"/>
    <n v="28"/>
    <s v="Liquefied natural gas"/>
    <s v="067"/>
    <s v="Chemical or mineral production other than carLiquefied natural gas"/>
    <n v="280"/>
    <n v="118"/>
  </r>
  <r>
    <x v="6"/>
    <n v="28"/>
    <s v="Liquefied petroleum gas"/>
    <n v="117"/>
    <s v="Chemical or mineral production other than carLiquefied petroleum gas"/>
    <n v="460"/>
    <n v="119"/>
  </r>
  <r>
    <x v="6"/>
    <n v="28"/>
    <s v="Naphtha"/>
    <s v="081"/>
    <s v="Chemical or mineral production other than carNaphtha"/>
    <n v="470"/>
    <n v="120"/>
  </r>
  <r>
    <x v="6"/>
    <n v="28"/>
    <s v="Natural gas distributed in a pipeline"/>
    <s v="054"/>
    <s v="Chemical or mineral production other than carNatural gas distributed in a pipeline"/>
    <n v="190"/>
    <n v="121"/>
  </r>
  <r>
    <x v="6"/>
    <n v="28"/>
    <s v="Non-biomass municipal materials  if recycled and combusted to produce heat or electricity"/>
    <s v="017"/>
    <s v="Chemical or mineral production other than carNon-biomass municipal materials if recycled and combusted to produce heat o"/>
    <n v="110"/>
    <n v="122"/>
  </r>
  <r>
    <x v="6"/>
    <s v="28"/>
    <s v="Passenger car tyres  if recycled and combusted to produce heat or electricity"/>
    <m/>
    <s v="Chemical or mineral production other than carPassenger car tyres if recycled and combusted to produce heat or electricit"/>
    <n v="890"/>
    <n v="123"/>
  </r>
  <r>
    <x v="6"/>
    <n v="28"/>
    <s v="Petroleum based greases"/>
    <n v="103"/>
    <s v="Chemical or mineral production other than carPetroleum based greases"/>
    <n v="340"/>
    <n v="124"/>
  </r>
  <r>
    <x v="6"/>
    <n v="28"/>
    <s v="Petroleum based oils (other than petroleum based oil used as fuel)"/>
    <n v="100"/>
    <s v="Chemical or mineral production other than carPetroleum based oils (other than petroleum based oil used as fuel)"/>
    <n v="330"/>
    <n v="125"/>
  </r>
  <r>
    <x v="6"/>
    <n v="28"/>
    <s v="Petroleum based products other than: Petroleum based products mentioned in items 31  32 and 33 to 48"/>
    <n v="127"/>
    <s v="Chemical or mineral production other than carPetroleum based products other than: Petroleum based products mentioned in "/>
    <n v="510"/>
    <n v="126"/>
  </r>
  <r>
    <x v="6"/>
    <n v="28"/>
    <s v="Petroleum coke"/>
    <s v="082"/>
    <s v="Chemical or mineral production other than carPetroleum coke"/>
    <n v="480"/>
    <n v="127"/>
  </r>
  <r>
    <x v="6"/>
    <n v="28"/>
    <s v="Plant condensate and other natural gas liquids not covered by another item in this table"/>
    <s v="032"/>
    <s v="Chemical or mineral production other than carPlant condensate and other natural gas liquids not covered by another item "/>
    <n v="360"/>
    <n v="128"/>
  </r>
  <r>
    <x v="6"/>
    <n v="28"/>
    <s v="Primary solid biomass fuels other than those mentioned in items 10 to 15"/>
    <s v="023"/>
    <s v="Chemical or mineral production other than carPrimary solid biomass fuels other than those mentioned in items 10 to 15"/>
    <n v="180"/>
    <n v="129"/>
  </r>
  <r>
    <x v="6"/>
    <n v="28"/>
    <s v="Refinery coke"/>
    <s v="085"/>
    <s v="Chemical or mineral production other than carRefinery coke"/>
    <n v="500"/>
    <n v="130"/>
  </r>
  <r>
    <x v="6"/>
    <n v="28"/>
    <s v="Refinery gas and liquids"/>
    <s v="083"/>
    <s v="Chemical or mineral production other than carRefinery gas and liquids"/>
    <n v="490"/>
    <n v="131"/>
  </r>
  <r>
    <x v="6"/>
    <n v="28"/>
    <s v="Renewable aviation kerosene"/>
    <m/>
    <s v="Chemical or mineral production other than carRenewable aviation kerosene"/>
    <n v="910"/>
    <n v="132"/>
  </r>
  <r>
    <x v="6"/>
    <n v="28"/>
    <s v="Renewable diesel"/>
    <m/>
    <s v="Chemical or mineral production other than carRenewable diesel"/>
    <n v="920"/>
    <n v="133"/>
  </r>
  <r>
    <x v="6"/>
    <n v="28"/>
    <s v="Sludge biogas that is captured for combustion (methane only)"/>
    <s v="028"/>
    <s v="Chemical or mineral production other than carSludge biogas that is captured for combustion (methane only)"/>
    <n v="310"/>
    <n v="134"/>
  </r>
  <r>
    <x v="6"/>
    <n v="28"/>
    <s v="Solid fossil fuels other than those mentioned in items 1 to 5"/>
    <n v="110"/>
    <s v="Chemical or mineral production other than carSolid fossil fuels other than those mentioned in items 1 to 5"/>
    <n v="90"/>
    <n v="135"/>
  </r>
  <r>
    <x v="6"/>
    <n v="28"/>
    <s v="Solvents if mineral turpentine or white spirits"/>
    <s v="080"/>
    <s v="Chemical or mineral production other than carSolvents if mineral turpentine or white spirits"/>
    <n v="450"/>
    <n v="136"/>
  </r>
  <r>
    <x v="6"/>
    <n v="28"/>
    <s v="Sub-bituminous coal"/>
    <s v="011"/>
    <s v="Chemical or mineral production other than carSub-bituminous coal"/>
    <n v="20"/>
    <n v="137"/>
  </r>
  <r>
    <x v="6"/>
    <n v="28"/>
    <s v="Sulphite lyes"/>
    <s v="020"/>
    <s v="Chemical or mineral production other than carSulphite lyes"/>
    <n v="140"/>
    <n v="138"/>
  </r>
  <r>
    <x v="6"/>
    <n v="28"/>
    <s v="Town gas"/>
    <s v="065"/>
    <s v="Chemical or mineral production other than carTown gas"/>
    <n v="270"/>
    <n v="139"/>
  </r>
  <r>
    <x v="6"/>
    <s v="28"/>
    <s v="Truck and off-road tyres  if recycled and combusted to produce heat or electricity"/>
    <m/>
    <s v="Chemical or mineral production other than carTruck and off-road tyres if recycled and combusted to produce heat or elect"/>
    <n v="900"/>
    <n v="140"/>
  </r>
  <r>
    <x v="6"/>
    <n v="28"/>
    <s v="Unprocessed natural gas"/>
    <s v="026"/>
    <s v="Chemical or mineral production other than carUnprocessed natural gas"/>
    <n v="230"/>
    <n v="141"/>
  </r>
  <r>
    <x v="7"/>
    <s v="11"/>
    <s v="Crude oil"/>
    <s v="008"/>
    <s v="Crude oil productionCrude oil"/>
    <n v="600"/>
    <n v="142"/>
  </r>
  <r>
    <x v="7"/>
    <s v="11"/>
    <s v="Unprocessed gas flared"/>
    <s v="007"/>
    <s v="Crude oil productionUnprocessed gas flared"/>
    <n v="600"/>
    <n v="143"/>
  </r>
  <r>
    <x v="7"/>
    <s v="11"/>
    <m/>
    <s v="000"/>
    <s v="Crude oil production"/>
    <n v="600"/>
    <n v="144"/>
  </r>
  <r>
    <x v="8"/>
    <s v="13"/>
    <s v="Gas"/>
    <s v="009"/>
    <s v="Crude oil refiningGas"/>
    <n v="620"/>
    <n v="145"/>
  </r>
  <r>
    <x v="8"/>
    <s v="13"/>
    <m/>
    <s v="000"/>
    <s v="Crude oil refining"/>
    <n v="620"/>
    <n v="146"/>
  </r>
  <r>
    <x v="9"/>
    <s v="12"/>
    <m/>
    <s v="000"/>
    <s v="Crude oil transport"/>
    <n v="610"/>
    <n v="147"/>
  </r>
  <r>
    <x v="10"/>
    <s v="09"/>
    <s v="Coal mine waste gas that is captured for combustion"/>
    <s v="025"/>
    <s v="Decommissioned underground minesCoal mine waste gas that is captured for combustion"/>
    <n v="580"/>
    <n v="148"/>
  </r>
  <r>
    <x v="10"/>
    <s v="09"/>
    <m/>
    <s v="000"/>
    <s v="Decommissioned underground mines"/>
    <n v="580"/>
    <n v="149"/>
  </r>
  <r>
    <x v="11"/>
    <s v="01"/>
    <m/>
    <s v="000"/>
    <s v="Electricity production"/>
    <n v="550"/>
    <n v="150"/>
  </r>
  <r>
    <x v="12"/>
    <s v="34"/>
    <m/>
    <s v="000"/>
    <s v="Emissions of hydrofluorocarbons and sulphur h"/>
    <n v="830"/>
    <n v="151"/>
  </r>
  <r>
    <x v="13"/>
    <s v="06"/>
    <s v="A biogas that is captured for combustion  other than those mentioned in items 28, 29 and 29A (methane only)"/>
    <s v="029"/>
    <s v="Emissions released from fuel use by certain iA biogas that is captured for combustion other than those mentioned in item"/>
    <n v="320"/>
    <n v="152"/>
  </r>
  <r>
    <x v="13"/>
    <s v="06"/>
    <s v="Anthracite"/>
    <s v="012"/>
    <s v="Emissions released from fuel use by certain iAnthracite"/>
    <n v="30"/>
    <n v="153"/>
  </r>
  <r>
    <x v="13"/>
    <s v="06"/>
    <s v="Bagasse"/>
    <s v="021"/>
    <s v="Emissions released from fuel use by certain iBagasse"/>
    <n v="150"/>
    <n v="154"/>
  </r>
  <r>
    <x v="13"/>
    <s v="06"/>
    <s v="Biodiesel"/>
    <s v="034"/>
    <s v="Emissions released from fuel use by certain iBiodiesel"/>
    <n v="520"/>
    <n v="155"/>
  </r>
  <r>
    <x v="13"/>
    <s v="06"/>
    <s v="Biofuels other than those mentioned in items 50, 50A, 50B and 51"/>
    <s v="036"/>
    <s v="Emissions released from fuel use by certain iBiofuels other than those mentioned in items 50, 50A, 50B and 51"/>
    <n v="540"/>
    <n v="156"/>
  </r>
  <r>
    <x v="13"/>
    <s v="06"/>
    <s v="Biomass municipal and industrial materials  if recycled and combusted to produce heat or electricity"/>
    <s v="022"/>
    <s v="Emissions released from fuel use by certain iBiomass municipal and industrial materials if recycled and combusted to pro"/>
    <n v="160"/>
    <n v="157"/>
  </r>
  <r>
    <x v="13"/>
    <s v="06"/>
    <s v="Biomethane"/>
    <m/>
    <s v="Emissions released from fuel use by certain iBiomethane"/>
    <n v="880"/>
    <n v="158"/>
  </r>
  <r>
    <x v="13"/>
    <s v="06"/>
    <s v="Bitumen - Non-energy product"/>
    <n v="105"/>
    <s v="Emissions released from fuel use by certain iBitumen - Non-energy product"/>
    <n v="550"/>
    <n v="159"/>
  </r>
  <r>
    <x v="13"/>
    <s v="06"/>
    <s v="Bituminous coal"/>
    <s v="010"/>
    <s v="Emissions released from fuel use by certain iBituminous coal"/>
    <n v="10"/>
    <n v="160"/>
  </r>
  <r>
    <x v="13"/>
    <s v="06"/>
    <s v="Blast furnace gas"/>
    <s v="064"/>
    <s v="Emissions released from fuel use by certain iBlast furnace gas"/>
    <n v="260"/>
    <n v="161"/>
  </r>
  <r>
    <x v="13"/>
    <s v="06"/>
    <s v="Brown coal"/>
    <s v="013"/>
    <s v="Emissions released from fuel use by certain iBrown coal"/>
    <n v="40"/>
    <n v="162"/>
  </r>
  <r>
    <x v="13"/>
    <s v="06"/>
    <s v="Butadiene"/>
    <s v="004"/>
    <s v="Emissions released from fuel use by certain iButadiene"/>
    <n v="510"/>
    <n v="163"/>
  </r>
  <r>
    <x v="13"/>
    <s v="06"/>
    <s v="Carbon black if used as a petrochemical feedstock - Non-energy product"/>
    <n v="107"/>
    <s v="Emissions released from fuel use by certain iCarbon black if used as a petrochemical feedstock - Non-energy product"/>
    <n v="510"/>
    <n v="164"/>
  </r>
  <r>
    <x v="13"/>
    <s v="06"/>
    <s v="Charcoal"/>
    <s v="058"/>
    <s v="Emissions released from fuel use by certain iCharcoal"/>
    <n v="170"/>
    <n v="165"/>
  </r>
  <r>
    <x v="13"/>
    <s v="06"/>
    <s v="Coal briquettes"/>
    <s v="015"/>
    <s v="Emissions released from fuel use by certain iCoal briquettes"/>
    <n v="60"/>
    <n v="166"/>
  </r>
  <r>
    <x v="13"/>
    <s v="06"/>
    <s v="Coal coke"/>
    <s v="056"/>
    <s v="Emissions released from fuel use by certain iCoal coke"/>
    <n v="70"/>
    <n v="167"/>
  </r>
  <r>
    <x v="13"/>
    <s v="06"/>
    <s v="Coal mine waste gas that is captured for combustion"/>
    <s v="025"/>
    <s v="Emissions released from fuel use by certain iCoal mine waste gas that is captured for combustion"/>
    <n v="210"/>
    <n v="168"/>
  </r>
  <r>
    <x v="13"/>
    <s v="06"/>
    <s v="Coal seam methane that is captured for combustion"/>
    <s v="024"/>
    <s v="Emissions released from fuel use by certain iCoal seam methane that is captured for combustion"/>
    <n v="200"/>
    <n v="169"/>
  </r>
  <r>
    <x v="13"/>
    <s v="06"/>
    <s v="Coal tar"/>
    <s v="057"/>
    <s v="Emissions released from fuel use by certain iCoal tar"/>
    <n v="80"/>
    <n v="170"/>
  </r>
  <r>
    <x v="13"/>
    <s v="06"/>
    <s v="Coke oven gas"/>
    <s v="063"/>
    <s v="Emissions released from fuel use by certain iCoke oven gas"/>
    <n v="250"/>
    <n v="171"/>
  </r>
  <r>
    <x v="13"/>
    <s v="06"/>
    <s v="Coking coal"/>
    <s v="014"/>
    <s v="Emissions released from fuel use by certain iCoking coal"/>
    <n v="50"/>
    <n v="172"/>
  </r>
  <r>
    <x v="13"/>
    <s v="06"/>
    <s v="Compressed natural gas that has reverted back to standard conditions"/>
    <s v="060"/>
    <s v="Emissions released from fuel use by certain iCompressed natural gas that has reverted back to standard conditions"/>
    <n v="220"/>
    <n v="173"/>
  </r>
  <r>
    <x v="13"/>
    <s v="06"/>
    <s v="Crude oil"/>
    <s v="031"/>
    <s v="Emissions released from fuel use by certain iCrude oil"/>
    <n v="350"/>
    <n v="174"/>
  </r>
  <r>
    <x v="13"/>
    <s v="06"/>
    <s v="Diesel oil"/>
    <s v="077"/>
    <s v="Emissions released from fuel use by certain iDiesel oil"/>
    <n v="420"/>
    <n v="175"/>
  </r>
  <r>
    <x v="13"/>
    <s v="06"/>
    <s v="Dry wood"/>
    <s v="018"/>
    <s v="Emissions released from fuel use by certain iDry wood"/>
    <n v="120"/>
    <n v="176"/>
  </r>
  <r>
    <x v="13"/>
    <s v="06"/>
    <s v="Ethane"/>
    <n v="111"/>
    <s v="Emissions released from fuel use by certain iEthane"/>
    <n v="240"/>
    <n v="177"/>
  </r>
  <r>
    <x v="13"/>
    <s v="06"/>
    <s v="Ethanol for use as a fuel in an internal combustion engine"/>
    <s v="035"/>
    <s v="Emissions released from fuel use by certain iEthanol for use as a fuel in an internal combustion engine"/>
    <n v="530"/>
    <n v="178"/>
  </r>
  <r>
    <x v="13"/>
    <s v="06"/>
    <s v="Ethylene if used as a petrochemical feedstock - Non-energy product"/>
    <n v="108"/>
    <s v="Emissions released from fuel use by certain iEthylene if used as a petrochemical feedstock - Non-energy product"/>
    <n v="510"/>
    <n v="179"/>
  </r>
  <r>
    <x v="13"/>
    <s v="06"/>
    <s v="Fuel oil"/>
    <n v="128"/>
    <s v="Emissions released from fuel use by certain iFuel oil"/>
    <n v="430"/>
    <n v="180"/>
  </r>
  <r>
    <x v="13"/>
    <s v="06"/>
    <s v="Gaseous fossil fuels other than those mentioned in items 17 to 26"/>
    <n v="113"/>
    <s v="Emissions released from fuel use by certain iGaseous fossil fuels other than those mentioned in items 17 to 26"/>
    <n v="290"/>
    <n v="181"/>
  </r>
  <r>
    <x v="13"/>
    <s v="06"/>
    <s v="Gasoline (other than for use as fuel in an aircraft)"/>
    <s v="072"/>
    <s v="Emissions released from fuel use by certain iGasoline (other than for use as fuel in an aircraft)"/>
    <n v="370"/>
    <n v="182"/>
  </r>
  <r>
    <x v="13"/>
    <s v="06"/>
    <s v="Gasoline for use as a fuel in an aircraft"/>
    <s v="073"/>
    <s v="Emissions released from fuel use by certain iGasoline for use as a fuel in an aircraft"/>
    <n v="380"/>
    <n v="183"/>
  </r>
  <r>
    <x v="13"/>
    <s v="06"/>
    <s v="Green and air dried wood"/>
    <s v="019"/>
    <s v="Emissions released from fuel use by certain iGreen and air dried wood"/>
    <n v="130"/>
    <n v="184"/>
  </r>
  <r>
    <x v="13"/>
    <s v="06"/>
    <s v="Heating oil"/>
    <s v="076"/>
    <s v="Emissions released from fuel use by certain iHeating oil"/>
    <n v="410"/>
    <n v="185"/>
  </r>
  <r>
    <x v="13"/>
    <s v="06"/>
    <s v="Industrial materials that are derived from fossil fuels  if recycled and combusted to produce heat or electricity"/>
    <s v="016"/>
    <s v="Emissions released from fuel use by certain iIndustrial materials that are derived from fossil fuels if recycled and com"/>
    <n v="100"/>
    <n v="186"/>
  </r>
  <r>
    <x v="13"/>
    <s v="06"/>
    <s v="Kerosene (other than for use as fuel in an aircraft)"/>
    <s v="074"/>
    <s v="Emissions released from fuel use by certain iKerosene (other than for use as fuel in an aircraft)"/>
    <n v="390"/>
    <n v="187"/>
  </r>
  <r>
    <x v="13"/>
    <s v="06"/>
    <s v="Kerosene for use as fuel in an aircraft"/>
    <s v="075"/>
    <s v="Emissions released from fuel use by certain iKerosene for use as fuel in an aircraft"/>
    <n v="400"/>
    <n v="188"/>
  </r>
  <r>
    <x v="13"/>
    <s v="06"/>
    <s v="Landfill biogas that is captured for combustion (methane only)"/>
    <s v="027"/>
    <s v="Emissions released from fuel use by certain iLandfill biogas that is captured for combustion (methane only)"/>
    <n v="300"/>
    <n v="189"/>
  </r>
  <r>
    <x v="13"/>
    <s v="06"/>
    <s v="Liquefied aromatic hydrocarbons"/>
    <n v="115"/>
    <s v="Emissions released from fuel use by certain iLiquefied aromatic hydrocarbons"/>
    <n v="440"/>
    <n v="190"/>
  </r>
  <r>
    <x v="13"/>
    <s v="06"/>
    <s v="Liquefied natural gas"/>
    <s v="067"/>
    <s v="Emissions released from fuel use by certain iLiquefied natural gas"/>
    <n v="280"/>
    <n v="191"/>
  </r>
  <r>
    <x v="13"/>
    <s v="06"/>
    <s v="Liquefied petroleum gas"/>
    <n v="117"/>
    <s v="Emissions released from fuel use by certain iLiquefied petroleum gas"/>
    <n v="460"/>
    <n v="192"/>
  </r>
  <r>
    <x v="13"/>
    <s v="06"/>
    <s v="Naphtha"/>
    <s v="081"/>
    <s v="Emissions released from fuel use by certain iNaphtha"/>
    <n v="470"/>
    <n v="193"/>
  </r>
  <r>
    <x v="13"/>
    <s v="06"/>
    <s v="Natural gas distributed in a pipeline"/>
    <s v="059"/>
    <s v="Emissions released from fuel use by certain iNatural gas distributed in a pipeline"/>
    <n v="190"/>
    <n v="194"/>
  </r>
  <r>
    <x v="13"/>
    <s v="06"/>
    <s v="Non-biomass municipal materials  if recycled and combusted to produce heat or electricity"/>
    <s v="017"/>
    <s v="Emissions released from fuel use by certain iNon-biomass municipal materials if recycled and combusted to produce heat o"/>
    <n v="110"/>
    <n v="195"/>
  </r>
  <r>
    <x v="13"/>
    <s v="06"/>
    <s v="Passenger car tyres  if recycled and combusted to produce heat or electricity"/>
    <m/>
    <s v="Emissions released from fuel use by certain iPassenger car tyres if recycled and combusted to produce heat or electricit"/>
    <n v="890"/>
    <n v="196"/>
  </r>
  <r>
    <x v="13"/>
    <s v="06"/>
    <s v="Petrochemical feedstock other than those mentioned in items 74 and 75 - Non-energy product"/>
    <n v="109"/>
    <s v="Emissions released from fuel use by certain iPetrochemical feedstock other than those mentioned in items 74 and 75 - Non"/>
    <n v="510"/>
    <n v="197"/>
  </r>
  <r>
    <x v="13"/>
    <s v="06"/>
    <s v="Petroleum based greases"/>
    <n v="102"/>
    <s v="Emissions released from fuel use by certain iPetroleum based greases"/>
    <n v="340"/>
    <n v="198"/>
  </r>
  <r>
    <x v="13"/>
    <s v="06"/>
    <s v="Petroleum based oils (other than petroleum based oil used as fuel)"/>
    <n v="101"/>
    <s v="Emissions released from fuel use by certain iPetroleum based oils (other than petroleum based oil used as fuel)"/>
    <n v="330"/>
    <n v="199"/>
  </r>
  <r>
    <x v="13"/>
    <s v="06"/>
    <s v="Petroleum based products other than: Petroleum based products mentioned in items 31  32 and 33 to 48"/>
    <n v="127"/>
    <s v="Emissions released from fuel use by certain iPetroleum based products other than: Petroleum based products mentioned in "/>
    <n v="510"/>
    <n v="200"/>
  </r>
  <r>
    <x v="13"/>
    <s v="06"/>
    <s v="Petroleum coke"/>
    <s v="082"/>
    <s v="Emissions released from fuel use by certain iPetroleum coke"/>
    <n v="480"/>
    <n v="201"/>
  </r>
  <r>
    <x v="13"/>
    <s v="06"/>
    <s v="Plant condensate and other natural gas liquids not covered by another item in this table"/>
    <s v="032"/>
    <s v="Emissions released from fuel use by certain iPlant condensate and other natural gas liquids not covered by another item "/>
    <n v="360"/>
    <n v="202"/>
  </r>
  <r>
    <x v="13"/>
    <s v="06"/>
    <s v="Polyethylene"/>
    <s v="002"/>
    <s v="Emissions released from fuel use by certain iPolyethylene"/>
    <n v="510"/>
    <n v="203"/>
  </r>
  <r>
    <x v="13"/>
    <s v="06"/>
    <s v="Polypropylene"/>
    <s v="003"/>
    <s v="Emissions released from fuel use by certain iPolypropylene"/>
    <n v="510"/>
    <n v="204"/>
  </r>
  <r>
    <x v="13"/>
    <s v="06"/>
    <s v="Primary solid biomass fuels other than those mentioned in items 10 to 15"/>
    <s v="023"/>
    <s v="Emissions released from fuel use by certain iPrimary solid biomass fuels other than those mentioned in items 10 to 15"/>
    <n v="180"/>
    <n v="205"/>
  </r>
  <r>
    <x v="13"/>
    <s v="06"/>
    <s v="Propylene"/>
    <s v="001"/>
    <s v="Emissions released from fuel use by certain iPropylene"/>
    <n v="510"/>
    <n v="206"/>
  </r>
  <r>
    <x v="13"/>
    <s v="06"/>
    <s v="Refinery coke"/>
    <s v="085"/>
    <s v="Emissions released from fuel use by certain iRefinery coke"/>
    <n v="500"/>
    <n v="207"/>
  </r>
  <r>
    <x v="13"/>
    <s v="06"/>
    <s v="Refinery gas and liquids"/>
    <s v="083"/>
    <s v="Emissions released from fuel use by certain iRefinery gas and liquids"/>
    <n v="490"/>
    <n v="208"/>
  </r>
  <r>
    <x v="13"/>
    <s v="06"/>
    <s v="Renewable aviation kerosene"/>
    <m/>
    <s v="Emissions released from fuel use by certain iRenewable aviation kerosene"/>
    <n v="910"/>
    <n v="209"/>
  </r>
  <r>
    <x v="13"/>
    <s v="06"/>
    <s v="Renewable diesel"/>
    <m/>
    <s v="Emissions released from fuel use by certain iRenewable diesel"/>
    <n v="920"/>
    <n v="210"/>
  </r>
  <r>
    <x v="13"/>
    <s v="06"/>
    <s v="Sludge biogas that is captured for combustion (methane only)"/>
    <s v="028"/>
    <s v="Emissions released from fuel use by certain iSludge biogas that is captured for combustion (methane only)"/>
    <n v="310"/>
    <n v="211"/>
  </r>
  <r>
    <x v="13"/>
    <s v="06"/>
    <s v="Solid fossil fuels other than those mentioned in items 1 to 5"/>
    <n v="110"/>
    <s v="Emissions released from fuel use by certain iSolid fossil fuels other than those mentioned in items 1 to 5"/>
    <n v="90"/>
    <n v="212"/>
  </r>
  <r>
    <x v="13"/>
    <s v="06"/>
    <s v="Solvents if mineral turpentine or white spirits"/>
    <s v="079"/>
    <s v="Emissions released from fuel use by certain iSolvents if mineral turpentine or white spirits"/>
    <n v="450"/>
    <n v="213"/>
  </r>
  <r>
    <x v="13"/>
    <s v="06"/>
    <s v="Solvents if mineral turpentine or white spirits - Non-energy product"/>
    <n v="104"/>
    <s v="Emissions released from fuel use by certain iSolvents if mineral turpentine or white spirits - Non-energy product"/>
    <n v="450"/>
    <n v="214"/>
  </r>
  <r>
    <x v="13"/>
    <s v="06"/>
    <s v="Styrene"/>
    <s v="005"/>
    <s v="Emissions released from fuel use by certain iStyrene"/>
    <n v="510"/>
    <n v="215"/>
  </r>
  <r>
    <x v="13"/>
    <s v="06"/>
    <s v="Sub-bituminous coal"/>
    <s v="011"/>
    <s v="Emissions released from fuel use by certain iSub-bituminous coal"/>
    <n v="20"/>
    <n v="216"/>
  </r>
  <r>
    <x v="13"/>
    <s v="06"/>
    <s v="Sulphite lyes"/>
    <s v="020"/>
    <s v="Emissions released from fuel use by certain iSulphite lyes"/>
    <n v="140"/>
    <n v="217"/>
  </r>
  <r>
    <x v="13"/>
    <s v="06"/>
    <s v="Town gas"/>
    <s v="065"/>
    <s v="Emissions released from fuel use by certain iTown gas"/>
    <n v="270"/>
    <n v="218"/>
  </r>
  <r>
    <x v="13"/>
    <s v="06"/>
    <s v="Truck and off-road tyres  if recycled and combusted to produce heat or electricity"/>
    <m/>
    <s v="Emissions released from fuel use by certain iTruck and off-road tyres if recycled and combusted to produce heat or elect"/>
    <n v="900"/>
    <n v="219"/>
  </r>
  <r>
    <x v="13"/>
    <s v="06"/>
    <s v="Unprocessed natural gas"/>
    <s v="026"/>
    <s v="Emissions released from fuel use by certain iUnprocessed natural gas"/>
    <n v="230"/>
    <n v="220"/>
  </r>
  <r>
    <x v="13"/>
    <s v="06"/>
    <s v="Waxes - Non-energy product"/>
    <n v="106"/>
    <s v="Emissions released from fuel use by certain iWaxes - Non-energy product"/>
    <n v="550"/>
    <n v="221"/>
  </r>
  <r>
    <x v="14"/>
    <s v="03"/>
    <s v="A biogas that is captured for combustion  other than those mentioned in items 28, 29 and 29A (methane only)"/>
    <s v="029"/>
    <s v="Energy consumptionA biogas that is captured for combustion other than those mentioned in item"/>
    <n v="320"/>
    <n v="222"/>
  </r>
  <r>
    <x v="14"/>
    <s v="03"/>
    <s v="Anthracite"/>
    <s v="012"/>
    <s v="Energy consumptionAnthracite"/>
    <n v="30"/>
    <n v="223"/>
  </r>
  <r>
    <x v="14"/>
    <s v="03"/>
    <s v="Bagasse"/>
    <s v="021"/>
    <s v="Energy consumptionBagasse"/>
    <n v="150"/>
    <n v="224"/>
  </r>
  <r>
    <x v="14"/>
    <s v="03"/>
    <s v="Biodiesel"/>
    <s v="034"/>
    <s v="Energy consumptionBiodiesel"/>
    <n v="520"/>
    <n v="225"/>
  </r>
  <r>
    <x v="14"/>
    <s v="03"/>
    <s v="Biofuels other than those mentioned in items 50, 50A, 50B and 51"/>
    <s v="036"/>
    <s v="Energy consumptionBiofuels other than those mentioned in items 50, 50A, 50B and 51"/>
    <n v="540"/>
    <n v="226"/>
  </r>
  <r>
    <x v="14"/>
    <s v="03"/>
    <s v="Biogas energy for electricity"/>
    <s v="047"/>
    <s v="Energy consumptionBiogas energy for electricity"/>
    <n v="550"/>
    <n v="227"/>
  </r>
  <r>
    <x v="14"/>
    <s v="03"/>
    <s v="Biomass municipal and industrial materials  if recycled and combusted to produce heat or electricity"/>
    <s v="022"/>
    <s v="Energy consumptionBiomass municipal and industrial materials if recycled and combusted to pro"/>
    <n v="160"/>
    <n v="228"/>
  </r>
  <r>
    <x v="14"/>
    <s v="03"/>
    <s v="Biomethane"/>
    <m/>
    <s v="Energy consumptionBiomethane"/>
    <n v="880"/>
    <n v="229"/>
  </r>
  <r>
    <x v="14"/>
    <s v="03"/>
    <s v="Bitumen - Non-energy product"/>
    <n v="105"/>
    <s v="Energy consumptionBitumen - Non-energy product"/>
    <n v="550"/>
    <n v="230"/>
  </r>
  <r>
    <x v="14"/>
    <s v="03"/>
    <s v="Bituminous coal"/>
    <s v="010"/>
    <s v="Energy consumptionBituminous coal"/>
    <n v="10"/>
    <n v="231"/>
  </r>
  <r>
    <x v="14"/>
    <s v="03"/>
    <s v="Blast furnace gas"/>
    <s v="064"/>
    <s v="Energy consumptionBlast furnace gas"/>
    <n v="260"/>
    <n v="232"/>
  </r>
  <r>
    <x v="14"/>
    <s v="03"/>
    <s v="Brown coal"/>
    <s v="013"/>
    <s v="Energy consumptionBrown coal"/>
    <n v="40"/>
    <n v="233"/>
  </r>
  <r>
    <x v="14"/>
    <s v="03"/>
    <s v="Carbon black if used as a petrochemical feedstock - Non-energy product"/>
    <n v="107"/>
    <s v="Energy consumptionCarbon black if used as a petrochemical feedstock - Non-energy product"/>
    <n v="510"/>
    <n v="234"/>
  </r>
  <r>
    <x v="14"/>
    <s v="03"/>
    <s v="Charcoal"/>
    <s v="058"/>
    <s v="Energy consumptionCharcoal"/>
    <n v="170"/>
    <n v="235"/>
  </r>
  <r>
    <x v="14"/>
    <s v="03"/>
    <s v="Coal briquettes"/>
    <s v="015"/>
    <s v="Energy consumptionCoal briquettes"/>
    <n v="60"/>
    <n v="236"/>
  </r>
  <r>
    <x v="14"/>
    <s v="03"/>
    <s v="Coal coke"/>
    <s v="056"/>
    <s v="Energy consumptionCoal coke"/>
    <n v="70"/>
    <n v="237"/>
  </r>
  <r>
    <x v="14"/>
    <s v="03"/>
    <s v="Coal mine waste gas that is captured for combustion"/>
    <s v="025"/>
    <s v="Energy consumptionCoal mine waste gas that is captured for combustion"/>
    <n v="210"/>
    <n v="238"/>
  </r>
  <r>
    <x v="14"/>
    <s v="03"/>
    <s v="Coal seam methane that is captured for combustion"/>
    <s v="024"/>
    <s v="Energy consumptionCoal seam methane that is captured for combustion"/>
    <n v="200"/>
    <n v="239"/>
  </r>
  <r>
    <x v="14"/>
    <s v="03"/>
    <s v="Coal tar"/>
    <s v="057"/>
    <s v="Energy consumptionCoal tar"/>
    <n v="80"/>
    <n v="240"/>
  </r>
  <r>
    <x v="14"/>
    <s v="03"/>
    <s v="Coke oven gas"/>
    <s v="063"/>
    <s v="Energy consumptionCoke oven gas"/>
    <n v="250"/>
    <n v="241"/>
  </r>
  <r>
    <x v="14"/>
    <s v="03"/>
    <s v="Coking coal"/>
    <s v="014"/>
    <s v="Energy consumptionCoking coal"/>
    <n v="50"/>
    <n v="242"/>
  </r>
  <r>
    <x v="14"/>
    <s v="03"/>
    <s v="Compressed natural gas that has reverted back to standard conditions"/>
    <s v="061"/>
    <s v="Energy consumptionCompressed natural gas that has reverted back to standard conditions"/>
    <n v="220"/>
    <n v="243"/>
  </r>
  <r>
    <x v="14"/>
    <s v="03"/>
    <s v="Crude oil"/>
    <s v="031"/>
    <s v="Energy consumptionCrude oil"/>
    <n v="350"/>
    <n v="244"/>
  </r>
  <r>
    <x v="14"/>
    <s v="03"/>
    <s v="Diesel oil"/>
    <s v="077"/>
    <s v="Energy consumptionDiesel oil"/>
    <n v="420"/>
    <n v="245"/>
  </r>
  <r>
    <x v="14"/>
    <s v="03"/>
    <s v="Dry wood"/>
    <s v="018"/>
    <s v="Energy consumptionDry wood"/>
    <n v="120"/>
    <n v="246"/>
  </r>
  <r>
    <x v="14"/>
    <s v="03"/>
    <s v="Electricity"/>
    <n v="126"/>
    <s v="Energy consumptionElectricity"/>
    <n v="550"/>
    <n v="247"/>
  </r>
  <r>
    <x v="14"/>
    <s v="03"/>
    <s v="Ethane"/>
    <n v="111"/>
    <s v="Energy consumptionEthane"/>
    <n v="240"/>
    <n v="248"/>
  </r>
  <r>
    <x v="14"/>
    <s v="03"/>
    <s v="Ethanol for use as a fuel in an internal combustion engine"/>
    <s v="035"/>
    <s v="Energy consumptionEthanol for use as a fuel in an internal combustion engine"/>
    <n v="530"/>
    <n v="249"/>
  </r>
  <r>
    <x v="14"/>
    <s v="03"/>
    <s v="Ethylene if used as a petrochemical feedstock - Non-energy product"/>
    <n v="108"/>
    <s v="Energy consumptionEthylene if used as a petrochemical feedstock - Non-energy product"/>
    <n v="510"/>
    <n v="250"/>
  </r>
  <r>
    <x v="14"/>
    <s v="03"/>
    <s v="Fuel oil"/>
    <s v="078"/>
    <s v="Energy consumptionFuel oil"/>
    <n v="430"/>
    <n v="251"/>
  </r>
  <r>
    <x v="14"/>
    <s v="03"/>
    <s v="Gaseous fossil fuels other than those mentioned in items 17 to 26"/>
    <n v="113"/>
    <s v="Energy consumptionGaseous fossil fuels other than those mentioned in items 17 to 26"/>
    <n v="290"/>
    <n v="252"/>
  </r>
  <r>
    <x v="14"/>
    <s v="03"/>
    <s v="Gasoline (other than for use as fuel in an aircraft)"/>
    <s v="072"/>
    <s v="Energy consumptionGasoline (other than for use as fuel in an aircraft)"/>
    <n v="370"/>
    <n v="253"/>
  </r>
  <r>
    <x v="14"/>
    <s v="03"/>
    <s v="Gasoline for use as a fuel in an aircraft"/>
    <s v="073"/>
    <s v="Energy consumptionGasoline for use as a fuel in an aircraft"/>
    <n v="380"/>
    <n v="254"/>
  </r>
  <r>
    <x v="14"/>
    <s v="03"/>
    <s v="Geothermal energy for electricity generation"/>
    <s v="045"/>
    <s v="Energy consumptionGeothermal energy for electricity generation"/>
    <n v="550"/>
    <n v="255"/>
  </r>
  <r>
    <x v="14"/>
    <s v="03"/>
    <s v="Green and air dried wood"/>
    <s v="019"/>
    <s v="Energy consumptionGreen and air dried wood"/>
    <n v="130"/>
    <n v="256"/>
  </r>
  <r>
    <x v="14"/>
    <s v="03"/>
    <s v="Heating oil"/>
    <s v="076"/>
    <s v="Energy consumptionHeating oil"/>
    <n v="410"/>
    <n v="257"/>
  </r>
  <r>
    <x v="14"/>
    <s v="03"/>
    <s v="Hydrogen"/>
    <n v="124"/>
    <s v="Energy consumptionHydrogen"/>
    <n v="550"/>
    <n v="258"/>
  </r>
  <r>
    <x v="14"/>
    <s v="03"/>
    <s v="Industrial materials that are derived from fossil fuels  if recycled and combusted to produce heat or electricity"/>
    <s v="016"/>
    <s v="Energy consumptionIndustrial materials that are derived from fossil fuels if recycled and com"/>
    <n v="100"/>
    <n v="259"/>
  </r>
  <r>
    <x v="14"/>
    <s v="03"/>
    <s v="Kerosene (other than for use as fuel in an aircraft)"/>
    <s v="074"/>
    <s v="Energy consumptionKerosene (other than for use as fuel in an aircraft)"/>
    <n v="390"/>
    <n v="260"/>
  </r>
  <r>
    <x v="14"/>
    <s v="03"/>
    <s v="Kerosene for use as fuel in an aircraft"/>
    <s v="075"/>
    <s v="Energy consumptionKerosene for use as fuel in an aircraft"/>
    <n v="400"/>
    <n v="261"/>
  </r>
  <r>
    <x v="14"/>
    <s v="03"/>
    <s v="Landfill biogas that is captured for combustion (methane only)"/>
    <s v="027"/>
    <s v="Energy consumptionLandfill biogas that is captured for combustion (methane only)"/>
    <n v="300"/>
    <n v="262"/>
  </r>
  <r>
    <x v="14"/>
    <s v="03"/>
    <s v="Liquefied aromatic hydrocarbons"/>
    <n v="114"/>
    <s v="Energy consumptionLiquefied aromatic hydrocarbons"/>
    <n v="440"/>
    <n v="263"/>
  </r>
  <r>
    <x v="14"/>
    <s v="03"/>
    <s v="Liquefied natural gas"/>
    <s v="067"/>
    <s v="Energy consumptionLiquefied natural gas"/>
    <n v="280"/>
    <n v="264"/>
  </r>
  <r>
    <x v="14"/>
    <s v="03"/>
    <s v="Liquefied petroleum gas"/>
    <n v="117"/>
    <s v="Energy consumptionLiquefied petroleum gas"/>
    <n v="460"/>
    <n v="265"/>
  </r>
  <r>
    <x v="14"/>
    <s v="03"/>
    <s v="Naphtha"/>
    <s v="081"/>
    <s v="Energy consumptionNaphtha"/>
    <n v="470"/>
    <n v="266"/>
  </r>
  <r>
    <x v="14"/>
    <s v="03"/>
    <s v="Natural gas distributed in a pipeline"/>
    <s v="054"/>
    <s v="Energy consumptionNatural gas distributed in a pipeline"/>
    <n v="190"/>
    <n v="267"/>
  </r>
  <r>
    <x v="14"/>
    <s v="03"/>
    <s v="Non-biomass municipal materials  if recycled and combusted to produce heat or electricity"/>
    <s v="017"/>
    <s v="Energy consumptionNon-biomass municipal materials if recycled and combusted to produce heat o"/>
    <n v="110"/>
    <n v="268"/>
  </r>
  <r>
    <x v="14"/>
    <s v="03"/>
    <s v="Passenger car tyres  if recycled and combusted to produce heat or electricity"/>
    <m/>
    <s v="Energy consumptionPassenger car tyres if recycled and combusted to produce heat or electricit"/>
    <n v="890"/>
    <n v="269"/>
  </r>
  <r>
    <x v="14"/>
    <s v="03"/>
    <s v="Petrochemical feedstock other than those mentioned in items 74 and 75 - Non-energy product"/>
    <n v="109"/>
    <s v="Energy consumptionPetrochemical feedstock other than those mentioned in items 74 and 75 - Non"/>
    <n v="510"/>
    <n v="270"/>
  </r>
  <r>
    <x v="14"/>
    <s v="03"/>
    <s v="Petroleum based greases"/>
    <n v="103"/>
    <s v="Energy consumptionPetroleum based greases"/>
    <n v="340"/>
    <n v="271"/>
  </r>
  <r>
    <x v="14"/>
    <s v="03"/>
    <s v="Petroleum based oils (other than petroleum based oil used as fuel)"/>
    <n v="101"/>
    <s v="Energy consumptionPetroleum based oils (other than petroleum based oil used as fuel)"/>
    <n v="330"/>
    <n v="272"/>
  </r>
  <r>
    <x v="14"/>
    <s v="03"/>
    <s v="Petroleum based products other than: Petroleum based products mentioned in items 31  32 and 33 to 48"/>
    <n v="118"/>
    <s v="Energy consumptionPetroleum based products other than: Petroleum based products mentioned in "/>
    <n v="510"/>
    <n v="273"/>
  </r>
  <r>
    <x v="14"/>
    <s v="03"/>
    <s v="Petroleum coke"/>
    <s v="082"/>
    <s v="Energy consumptionPetroleum coke"/>
    <n v="480"/>
    <n v="274"/>
  </r>
  <r>
    <x v="14"/>
    <s v="03"/>
    <s v="Plant condensate and other natural gas liquids not covered by another item in this table"/>
    <s v="033"/>
    <s v="Energy consumptionPlant condensate and other natural gas liquids not covered by another item "/>
    <n v="360"/>
    <n v="275"/>
  </r>
  <r>
    <x v="14"/>
    <s v="03"/>
    <s v="Primary solid biomass fuels other than those mentioned in items 10 to 15"/>
    <s v="023"/>
    <s v="Energy consumptionPrimary solid biomass fuels other than those mentioned in items 10 to 15"/>
    <n v="180"/>
    <n v="276"/>
  </r>
  <r>
    <x v="14"/>
    <s v="03"/>
    <s v="Refinery coke"/>
    <s v="085"/>
    <s v="Energy consumptionRefinery coke"/>
    <n v="500"/>
    <n v="277"/>
  </r>
  <r>
    <x v="14"/>
    <s v="03"/>
    <s v="Refinery gas and liquids"/>
    <s v="084"/>
    <s v="Energy consumptionRefinery gas and liquids"/>
    <n v="490"/>
    <n v="278"/>
  </r>
  <r>
    <x v="14"/>
    <s v="03"/>
    <s v="Renewable aviation kerosene"/>
    <m/>
    <s v="Energy consumptionRenewable aviation kerosene"/>
    <n v="910"/>
    <n v="279"/>
  </r>
  <r>
    <x v="14"/>
    <s v="03"/>
    <s v="Renewable diesel"/>
    <m/>
    <s v="Energy consumptionRenewable diesel"/>
    <n v="920"/>
    <n v="280"/>
  </r>
  <r>
    <x v="14"/>
    <s v="03"/>
    <s v="Sludge biogas that is captured for combustion (methane only)"/>
    <s v="028"/>
    <s v="Energy consumptionSludge biogas that is captured for combustion (methane only)"/>
    <n v="310"/>
    <n v="281"/>
  </r>
  <r>
    <x v="14"/>
    <s v="03"/>
    <s v="Solar energy for electricity generation"/>
    <s v="042"/>
    <s v="Energy consumptionSolar energy for electricity generation"/>
    <n v="550"/>
    <n v="282"/>
  </r>
  <r>
    <x v="14"/>
    <s v="03"/>
    <s v="Solid fossil fuels other than those mentioned in items 1 to 5"/>
    <n v="110"/>
    <s v="Energy consumptionSolid fossil fuels other than those mentioned in items 1 to 5"/>
    <n v="90"/>
    <n v="283"/>
  </r>
  <r>
    <x v="14"/>
    <s v="03"/>
    <s v="Solvents if mineral turpentine or white spirits"/>
    <s v="080"/>
    <s v="Energy consumptionSolvents if mineral turpentine or white spirits"/>
    <n v="450"/>
    <n v="284"/>
  </r>
  <r>
    <x v="14"/>
    <s v="03"/>
    <s v="Solvents if mineral turpentine or white spirits - Non-energy product"/>
    <n v="104"/>
    <s v="Energy consumptionSolvents if mineral turpentine or white spirits - Non-energy product"/>
    <n v="450"/>
    <n v="285"/>
  </r>
  <r>
    <x v="14"/>
    <s v="03"/>
    <s v="Sub-bituminous coal"/>
    <s v="011"/>
    <s v="Energy consumptionSub-bituminous coal"/>
    <n v="20"/>
    <n v="286"/>
  </r>
  <r>
    <x v="14"/>
    <s v="03"/>
    <s v="Sulphite lyes"/>
    <s v="020"/>
    <s v="Energy consumptionSulphite lyes"/>
    <n v="140"/>
    <n v="287"/>
  </r>
  <r>
    <x v="14"/>
    <s v="03"/>
    <s v="Sulphur"/>
    <n v="123"/>
    <s v="Energy consumptionSulphur"/>
    <n v="550"/>
    <n v="288"/>
  </r>
  <r>
    <x v="14"/>
    <s v="03"/>
    <s v="Town gas"/>
    <s v="065"/>
    <s v="Energy consumptionTown gas"/>
    <n v="270"/>
    <n v="289"/>
  </r>
  <r>
    <x v="14"/>
    <s v="03"/>
    <s v="Truck and off-road tyres  if recycled and combusted to produce heat or electricity"/>
    <m/>
    <s v="Energy consumptionTruck and off-road tyres if recycled and combusted to produce heat or elect"/>
    <n v="900"/>
    <n v="290"/>
  </r>
  <r>
    <x v="14"/>
    <s v="03"/>
    <s v="Unprocessed natural gas"/>
    <s v="026"/>
    <s v="Energy consumptionUnprocessed natural gas"/>
    <n v="230"/>
    <n v="291"/>
  </r>
  <r>
    <x v="14"/>
    <s v="03"/>
    <s v="Uranium (U3O8)"/>
    <s v="041"/>
    <s v="Energy consumptionUranium (U3O8)"/>
    <n v="550"/>
    <n v="292"/>
  </r>
  <r>
    <x v="14"/>
    <s v="03"/>
    <s v="Water energy for electricity generation"/>
    <s v="044"/>
    <s v="Energy consumptionWater energy for electricity generation"/>
    <n v="550"/>
    <n v="293"/>
  </r>
  <r>
    <x v="14"/>
    <s v="03"/>
    <s v="Waxes - Non-energy product"/>
    <n v="106"/>
    <s v="Energy consumptionWaxes - Non-energy product"/>
    <n v="550"/>
    <n v="294"/>
  </r>
  <r>
    <x v="14"/>
    <s v="03"/>
    <s v="Wind energy for electricity generation"/>
    <s v="043"/>
    <s v="Energy consumptionWind energy for electricity generation"/>
    <n v="550"/>
    <n v="295"/>
  </r>
  <r>
    <x v="15"/>
    <s v="02"/>
    <s v="A biogas that is captured for combustion  other than those mentioned in items 28, 29 and 29A (methane only)"/>
    <s v="029"/>
    <s v="Energy productionA biogas that is captured for combustion other than those mentioned in item"/>
    <n v="320"/>
    <n v="296"/>
  </r>
  <r>
    <x v="15"/>
    <s v="02"/>
    <s v="Anthracite"/>
    <s v="012"/>
    <s v="Energy productionAnthracite"/>
    <n v="30"/>
    <n v="297"/>
  </r>
  <r>
    <x v="15"/>
    <s v="02"/>
    <s v="Bagasse"/>
    <s v="021"/>
    <s v="Energy productionBagasse"/>
    <n v="150"/>
    <n v="298"/>
  </r>
  <r>
    <x v="15"/>
    <s v="02"/>
    <s v="Biodiesel"/>
    <s v="034"/>
    <s v="Energy productionBiodiesel"/>
    <n v="520"/>
    <n v="299"/>
  </r>
  <r>
    <x v="15"/>
    <s v="02"/>
    <s v="Biofuels other than those mentioned in items 50, 50A, 50B and 51"/>
    <s v="036"/>
    <s v="Energy productionBiofuels other than those mentioned in items 50, 50A, 50B and 51"/>
    <n v="540"/>
    <n v="300"/>
  </r>
  <r>
    <x v="15"/>
    <s v="02"/>
    <s v="Biomass municipal and industrial materials  if recycled and combusted to produce heat or electricity"/>
    <s v="022"/>
    <s v="Energy productionBiomass municipal and industrial materials if recycled and combusted to pro"/>
    <n v="160"/>
    <n v="301"/>
  </r>
  <r>
    <x v="15"/>
    <s v="02"/>
    <s v="Biomethane"/>
    <m/>
    <s v="Energy productionBiomethane"/>
    <n v="880"/>
    <n v="302"/>
  </r>
  <r>
    <x v="15"/>
    <s v="02"/>
    <s v="Bitumen - Non-energy product"/>
    <n v="105"/>
    <s v="Energy productionBitumen - Non-energy product"/>
    <n v="550"/>
    <n v="303"/>
  </r>
  <r>
    <x v="15"/>
    <s v="02"/>
    <s v="Bituminous coal"/>
    <s v="010"/>
    <s v="Energy productionBituminous coal"/>
    <n v="10"/>
    <n v="304"/>
  </r>
  <r>
    <x v="15"/>
    <s v="02"/>
    <s v="Blast furnace gas"/>
    <s v="064"/>
    <s v="Energy productionBlast furnace gas"/>
    <n v="260"/>
    <n v="305"/>
  </r>
  <r>
    <x v="15"/>
    <s v="02"/>
    <s v="Brown coal"/>
    <s v="013"/>
    <s v="Energy productionBrown coal"/>
    <n v="40"/>
    <n v="306"/>
  </r>
  <r>
    <x v="15"/>
    <s v="02"/>
    <s v="Carbon black if used as a petrochemical feedstock - Non-energy product"/>
    <n v="107"/>
    <s v="Energy productionCarbon black if used as a petrochemical feedstock - Non-energy product"/>
    <n v="510"/>
    <n v="307"/>
  </r>
  <r>
    <x v="15"/>
    <s v="02"/>
    <s v="Charcoal"/>
    <s v="058"/>
    <s v="Energy productionCharcoal"/>
    <n v="170"/>
    <n v="308"/>
  </r>
  <r>
    <x v="15"/>
    <s v="02"/>
    <s v="Coal briquettes"/>
    <s v="015"/>
    <s v="Energy productionCoal briquettes"/>
    <n v="60"/>
    <n v="309"/>
  </r>
  <r>
    <x v="15"/>
    <s v="02"/>
    <s v="Coal coke"/>
    <s v="056"/>
    <s v="Energy productionCoal coke"/>
    <n v="70"/>
    <n v="310"/>
  </r>
  <r>
    <x v="15"/>
    <s v="02"/>
    <s v="Coal mine waste gas that is captured for combustion"/>
    <s v="025"/>
    <s v="Energy productionCoal mine waste gas that is captured for combustion"/>
    <n v="210"/>
    <n v="311"/>
  </r>
  <r>
    <x v="15"/>
    <s v="02"/>
    <s v="Coal seam methane that is captured for combustion"/>
    <s v="024"/>
    <s v="Energy productionCoal seam methane that is captured for combustion"/>
    <n v="200"/>
    <n v="312"/>
  </r>
  <r>
    <x v="15"/>
    <s v="02"/>
    <s v="Coal tar"/>
    <s v="057"/>
    <s v="Energy productionCoal tar"/>
    <n v="80"/>
    <n v="313"/>
  </r>
  <r>
    <x v="15"/>
    <s v="02"/>
    <s v="Coke oven gas"/>
    <s v="063"/>
    <s v="Energy productionCoke oven gas"/>
    <n v="250"/>
    <n v="314"/>
  </r>
  <r>
    <x v="15"/>
    <s v="02"/>
    <s v="Coking coal"/>
    <s v="014"/>
    <s v="Energy productionCoking coal"/>
    <n v="50"/>
    <n v="315"/>
  </r>
  <r>
    <x v="15"/>
    <s v="02"/>
    <s v="Compressed natural gas that has reverted back to standard conditions"/>
    <s v="061"/>
    <s v="Energy productionCompressed natural gas that has reverted back to standard conditions"/>
    <n v="220"/>
    <n v="316"/>
  </r>
  <r>
    <x v="15"/>
    <s v="02"/>
    <s v="Crude oil"/>
    <s v="031"/>
    <s v="Energy productionCrude oil"/>
    <n v="350"/>
    <n v="317"/>
  </r>
  <r>
    <x v="15"/>
    <s v="02"/>
    <s v="Diesel oil"/>
    <s v="077"/>
    <s v="Energy productionDiesel oil"/>
    <n v="420"/>
    <n v="318"/>
  </r>
  <r>
    <x v="15"/>
    <s v="02"/>
    <s v="Dry wood"/>
    <s v="018"/>
    <s v="Energy productionDry wood"/>
    <n v="120"/>
    <n v="319"/>
  </r>
  <r>
    <x v="15"/>
    <s v="02"/>
    <s v="Energy commodities (other than those mentioned in items 58 to 65) in the form of steam  compressed air or waste gas:a) acquired by any means from outside the facility boundary (regardless of whether any payment or exchange has been made) either to produc"/>
    <n v="125"/>
    <s v="Energy productionEnergy commodities (other than those mentioned in items 58 to 65) in the fo"/>
    <n v="550"/>
    <n v="320"/>
  </r>
  <r>
    <x v="15"/>
    <s v="02"/>
    <s v="Ethane"/>
    <n v="111"/>
    <s v="Energy productionEthane"/>
    <n v="240"/>
    <n v="321"/>
  </r>
  <r>
    <x v="15"/>
    <s v="02"/>
    <s v="Ethanol for use as a fuel in an internal combustion engine"/>
    <s v="035"/>
    <s v="Energy productionEthanol for use as a fuel in an internal combustion engine"/>
    <n v="530"/>
    <n v="322"/>
  </r>
  <r>
    <x v="15"/>
    <s v="02"/>
    <s v="Ethylene if used as a petrochemical feedstock - Non-energy product"/>
    <n v="108"/>
    <s v="Energy productionEthylene if used as a petrochemical feedstock - Non-energy product"/>
    <n v="510"/>
    <n v="323"/>
  </r>
  <r>
    <x v="15"/>
    <s v="02"/>
    <s v="Fuel oil"/>
    <s v="078"/>
    <s v="Energy productionFuel oil"/>
    <n v="430"/>
    <n v="324"/>
  </r>
  <r>
    <x v="15"/>
    <s v="02"/>
    <s v="Gaseous fossil fuels other than those mentioned in items 17 to 26"/>
    <n v="113"/>
    <s v="Energy productionGaseous fossil fuels other than those mentioned in items 17 to 26"/>
    <n v="290"/>
    <n v="325"/>
  </r>
  <r>
    <x v="15"/>
    <s v="02"/>
    <s v="Gasoline (other than for use as fuel in an aircraft)"/>
    <s v="072"/>
    <s v="Energy productionGasoline (other than for use as fuel in an aircraft)"/>
    <n v="370"/>
    <n v="326"/>
  </r>
  <r>
    <x v="15"/>
    <s v="02"/>
    <s v="Gasoline for use as a fuel in an aircraft"/>
    <s v="073"/>
    <s v="Energy productionGasoline for use as a fuel in an aircraft"/>
    <n v="380"/>
    <n v="327"/>
  </r>
  <r>
    <x v="15"/>
    <s v="02"/>
    <s v="Green and air dried wood"/>
    <s v="019"/>
    <s v="Energy productionGreen and air dried wood"/>
    <n v="130"/>
    <n v="328"/>
  </r>
  <r>
    <x v="15"/>
    <s v="02"/>
    <s v="Heating oil"/>
    <s v="076"/>
    <s v="Energy productionHeating oil"/>
    <n v="410"/>
    <n v="329"/>
  </r>
  <r>
    <x v="15"/>
    <s v="02"/>
    <s v="Hydrogen"/>
    <n v="124"/>
    <s v="Energy productionHydrogen"/>
    <n v="550"/>
    <n v="330"/>
  </r>
  <r>
    <x v="15"/>
    <s v="02"/>
    <s v="Industrial materials that are derived from fossil fuels  if recycled and combusted to produce heat or electricity"/>
    <s v="016"/>
    <s v="Energy productionIndustrial materials that are derived from fossil fuels if recycled and com"/>
    <n v="100"/>
    <n v="331"/>
  </r>
  <r>
    <x v="15"/>
    <s v="02"/>
    <s v="Kerosene (other than for use as fuel in an aircraft)"/>
    <s v="074"/>
    <s v="Energy productionKerosene (other than for use as fuel in an aircraft)"/>
    <n v="390"/>
    <n v="332"/>
  </r>
  <r>
    <x v="15"/>
    <s v="02"/>
    <s v="Kerosene for use as fuel in an aircraft"/>
    <s v="075"/>
    <s v="Energy productionKerosene for use as fuel in an aircraft"/>
    <n v="400"/>
    <n v="333"/>
  </r>
  <r>
    <x v="15"/>
    <s v="02"/>
    <s v="Landfill biogas that is captured for combustion (methane only)"/>
    <s v="027"/>
    <s v="Energy productionLandfill biogas that is captured for combustion (methane only)"/>
    <n v="300"/>
    <n v="334"/>
  </r>
  <r>
    <x v="15"/>
    <s v="02"/>
    <s v="Liquefied aromatic hydrocarbons"/>
    <n v="114"/>
    <s v="Energy productionLiquefied aromatic hydrocarbons"/>
    <n v="440"/>
    <n v="335"/>
  </r>
  <r>
    <x v="15"/>
    <s v="02"/>
    <s v="Liquefied natural gas"/>
    <s v="067"/>
    <s v="Energy productionLiquefied natural gas"/>
    <n v="280"/>
    <n v="336"/>
  </r>
  <r>
    <x v="15"/>
    <s v="02"/>
    <s v="Liquefied petroleum gas"/>
    <n v="117"/>
    <s v="Energy productionLiquefied petroleum gas"/>
    <n v="460"/>
    <n v="337"/>
  </r>
  <r>
    <x v="15"/>
    <s v="02"/>
    <s v="Naphtha"/>
    <s v="081"/>
    <s v="Energy productionNaphtha"/>
    <n v="470"/>
    <n v="338"/>
  </r>
  <r>
    <x v="15"/>
    <s v="02"/>
    <s v="Natural gas distributed in a pipeline"/>
    <s v="054"/>
    <s v="Energy productionNatural gas distributed in a pipeline"/>
    <n v="190"/>
    <n v="339"/>
  </r>
  <r>
    <x v="15"/>
    <s v="02"/>
    <s v="Non-biomass municipal materials  if recycled and combusted to produce heat or electricity"/>
    <s v="017"/>
    <s v="Energy productionNon-biomass municipal materials if recycled and combusted to produce heat o"/>
    <n v="110"/>
    <n v="340"/>
  </r>
  <r>
    <x v="15"/>
    <s v="02"/>
    <s v="Passenger car tyres  if recycled and combusted to produce heat or electricity"/>
    <m/>
    <s v="Energy productionPassenger car tyres if recycled and combusted to produce heat or electricit"/>
    <n v="890"/>
    <n v="341"/>
  </r>
  <r>
    <x v="15"/>
    <s v="02"/>
    <s v="Petrochemical feedstock other than those mentioned in items 74 and 75 - Non-energy product"/>
    <n v="109"/>
    <s v="Energy productionPetrochemical feedstock other than those mentioned in items 74 and 75 - Non"/>
    <n v="510"/>
    <n v="342"/>
  </r>
  <r>
    <x v="15"/>
    <s v="02"/>
    <s v="Petroleum based greases"/>
    <n v="103"/>
    <s v="Energy productionPetroleum based greases"/>
    <n v="340"/>
    <n v="343"/>
  </r>
  <r>
    <x v="15"/>
    <s v="02"/>
    <s v="Petroleum based oils (other than petroleum based oil used as fuel)"/>
    <n v="101"/>
    <s v="Energy productionPetroleum based oils (other than petroleum based oil used as fuel)"/>
    <n v="330"/>
    <n v="344"/>
  </r>
  <r>
    <x v="15"/>
    <s v="02"/>
    <s v="Petroleum based products other than: Petroleum based products mentioned in items 31  32 and 33 to 48"/>
    <n v="118"/>
    <s v="Energy productionPetroleum based products other than: Petroleum based products mentioned in "/>
    <n v="510"/>
    <n v="345"/>
  </r>
  <r>
    <x v="15"/>
    <s v="02"/>
    <s v="Petroleum coke"/>
    <s v="082"/>
    <s v="Energy productionPetroleum coke"/>
    <n v="480"/>
    <n v="346"/>
  </r>
  <r>
    <x v="15"/>
    <s v="02"/>
    <s v="Plant condensate and other natural gas liquids not covered by another item in this table"/>
    <s v="033"/>
    <s v="Energy productionPlant condensate and other natural gas liquids not covered by another item "/>
    <n v="360"/>
    <n v="347"/>
  </r>
  <r>
    <x v="15"/>
    <s v="02"/>
    <s v="Primary solid biomass fuels other than those mentioned in items 10 to 15"/>
    <s v="023"/>
    <s v="Energy productionPrimary solid biomass fuels other than those mentioned in items 10 to 15"/>
    <n v="180"/>
    <n v="348"/>
  </r>
  <r>
    <x v="15"/>
    <s v="02"/>
    <s v="Refinery coke"/>
    <s v="085"/>
    <s v="Energy productionRefinery coke"/>
    <n v="500"/>
    <n v="349"/>
  </r>
  <r>
    <x v="15"/>
    <s v="02"/>
    <s v="Refinery gas and liquids"/>
    <s v="084"/>
    <s v="Energy productionRefinery gas and liquids"/>
    <n v="490"/>
    <n v="350"/>
  </r>
  <r>
    <x v="15"/>
    <s v="02"/>
    <s v="Renewable aviation kerosene"/>
    <m/>
    <s v="Energy productionRenewable aviation kerosene"/>
    <n v="910"/>
    <n v="351"/>
  </r>
  <r>
    <x v="15"/>
    <s v="02"/>
    <s v="Renewable diesel"/>
    <m/>
    <s v="Energy productionRenewable diesel"/>
    <n v="920"/>
    <n v="352"/>
  </r>
  <r>
    <x v="15"/>
    <s v="02"/>
    <s v="Sludge biogas that is captured for combustion (methane only)"/>
    <s v="028"/>
    <s v="Energy productionSludge biogas that is captured for combustion (methane only)"/>
    <n v="310"/>
    <n v="353"/>
  </r>
  <r>
    <x v="15"/>
    <s v="02"/>
    <s v="Solid fossil fuels other than those mentioned in items 1 to 5"/>
    <n v="110"/>
    <s v="Energy productionSolid fossil fuels other than those mentioned in items 1 to 5"/>
    <n v="90"/>
    <n v="354"/>
  </r>
  <r>
    <x v="15"/>
    <s v="02"/>
    <s v="Solvents if mineral turpentine or white spirits"/>
    <s v="080"/>
    <s v="Energy productionSolvents if mineral turpentine or white spirits"/>
    <n v="450"/>
    <n v="355"/>
  </r>
  <r>
    <x v="15"/>
    <s v="02"/>
    <s v="Solvents if mineral turpentine or white spirits - Non-energy product"/>
    <n v="104"/>
    <s v="Energy productionSolvents if mineral turpentine or white spirits - Non-energy product"/>
    <n v="450"/>
    <n v="356"/>
  </r>
  <r>
    <x v="15"/>
    <s v="02"/>
    <s v="Sub-bituminous coal"/>
    <s v="011"/>
    <s v="Energy productionSub-bituminous coal"/>
    <n v="20"/>
    <n v="357"/>
  </r>
  <r>
    <x v="15"/>
    <s v="02"/>
    <s v="Sulphite lyes"/>
    <s v="020"/>
    <s v="Energy productionSulphite lyes"/>
    <n v="140"/>
    <n v="358"/>
  </r>
  <r>
    <x v="15"/>
    <s v="02"/>
    <s v="Sulphur"/>
    <n v="123"/>
    <s v="Energy productionSulphur"/>
    <n v="550"/>
    <n v="359"/>
  </r>
  <r>
    <x v="15"/>
    <s v="02"/>
    <s v="Town gas"/>
    <s v="065"/>
    <s v="Energy productionTown gas"/>
    <n v="270"/>
    <n v="360"/>
  </r>
  <r>
    <x v="15"/>
    <s v="02"/>
    <s v="Truck and off-road tyres  if recycled and combusted to produce heat or electricity"/>
    <m/>
    <s v="Energy productionTruck and off-road tyres if recycled and combusted to produce heat or elect"/>
    <n v="900"/>
    <n v="361"/>
  </r>
  <r>
    <x v="15"/>
    <s v="02"/>
    <s v="Unprocessed natural gas"/>
    <s v="026"/>
    <s v="Energy productionUnprocessed natural gas"/>
    <n v="230"/>
    <n v="362"/>
  </r>
  <r>
    <x v="15"/>
    <s v="02"/>
    <s v="Uranium (U3O8)"/>
    <s v="041"/>
    <s v="Energy productionUranium (U3O8)"/>
    <n v="550"/>
    <n v="363"/>
  </r>
  <r>
    <x v="15"/>
    <s v="02"/>
    <s v="Waxes - Non-energy product"/>
    <n v="106"/>
    <s v="Energy productionWaxes - Non-energy product"/>
    <n v="550"/>
    <n v="364"/>
  </r>
  <r>
    <x v="16"/>
    <n v="40"/>
    <m/>
    <s v="000"/>
    <s v="Enhanced oil recovery"/>
    <n v="660"/>
    <n v="365"/>
  </r>
  <r>
    <x v="17"/>
    <n v="31"/>
    <s v="A biogas that is captured for combustion  other than those mentioned in items 28, 29 and 29A (methane only)"/>
    <s v="029"/>
    <s v="Ferroalloys productionA biogas that is captured for combustion other than those mentioned in item"/>
    <n v="320"/>
    <n v="366"/>
  </r>
  <r>
    <x v="17"/>
    <n v="31"/>
    <s v="Anthracite"/>
    <s v="012"/>
    <s v="Ferroalloys productionAnthracite"/>
    <n v="30"/>
    <n v="367"/>
  </r>
  <r>
    <x v="17"/>
    <n v="31"/>
    <s v="Bagasse"/>
    <s v="021"/>
    <s v="Ferroalloys productionBagasse"/>
    <n v="150"/>
    <n v="368"/>
  </r>
  <r>
    <x v="17"/>
    <n v="31"/>
    <s v="Biodiesel"/>
    <s v="034"/>
    <s v="Ferroalloys productionBiodiesel"/>
    <n v="520"/>
    <n v="369"/>
  </r>
  <r>
    <x v="17"/>
    <n v="31"/>
    <s v="Biofuels other than those mentioned in items 50, 50A, 50B and 51"/>
    <s v="036"/>
    <s v="Ferroalloys productionBiofuels other than those mentioned in items 50, 50A, 50B and 51"/>
    <n v="540"/>
    <n v="370"/>
  </r>
  <r>
    <x v="17"/>
    <n v="31"/>
    <s v="Biomass municipal and industrial materials  if recycled and combusted to produce heat or electricity"/>
    <s v="022"/>
    <s v="Ferroalloys productionBiomass municipal and industrial materials if recycled and combusted to pro"/>
    <n v="160"/>
    <n v="371"/>
  </r>
  <r>
    <x v="17"/>
    <n v="31"/>
    <s v="Biomethane"/>
    <m/>
    <s v="Ferroalloys productionBiomethane"/>
    <n v="880"/>
    <n v="372"/>
  </r>
  <r>
    <x v="17"/>
    <n v="31"/>
    <s v="Bituminous coal"/>
    <s v="010"/>
    <s v="Ferroalloys productionBituminous coal"/>
    <n v="10"/>
    <n v="373"/>
  </r>
  <r>
    <x v="17"/>
    <n v="31"/>
    <s v="Blast furnace gas"/>
    <s v="064"/>
    <s v="Ferroalloys productionBlast furnace gas"/>
    <n v="260"/>
    <n v="374"/>
  </r>
  <r>
    <x v="17"/>
    <n v="31"/>
    <s v="Brown coal"/>
    <s v="013"/>
    <s v="Ferroalloys productionBrown coal"/>
    <n v="40"/>
    <n v="375"/>
  </r>
  <r>
    <x v="17"/>
    <n v="31"/>
    <s v="Charcoal"/>
    <s v="058"/>
    <s v="Ferroalloys productionCharcoal"/>
    <n v="170"/>
    <n v="376"/>
  </r>
  <r>
    <x v="17"/>
    <n v="31"/>
    <s v="Coal briquettes"/>
    <s v="015"/>
    <s v="Ferroalloys productionCoal briquettes"/>
    <n v="60"/>
    <n v="377"/>
  </r>
  <r>
    <x v="17"/>
    <n v="31"/>
    <s v="Coal coke"/>
    <s v="056"/>
    <s v="Ferroalloys productionCoal coke"/>
    <n v="70"/>
    <n v="378"/>
  </r>
  <r>
    <x v="17"/>
    <n v="31"/>
    <s v="Coal mine waste gas that is captured for combustion"/>
    <s v="025"/>
    <s v="Ferroalloys productionCoal mine waste gas that is captured for combustion"/>
    <n v="210"/>
    <n v="379"/>
  </r>
  <r>
    <x v="17"/>
    <n v="31"/>
    <s v="Coal seam methane that is captured for combustion"/>
    <s v="024"/>
    <s v="Ferroalloys productionCoal seam methane that is captured for combustion"/>
    <n v="200"/>
    <n v="380"/>
  </r>
  <r>
    <x v="17"/>
    <n v="31"/>
    <s v="Coal tar"/>
    <s v="057"/>
    <s v="Ferroalloys productionCoal tar"/>
    <n v="80"/>
    <n v="381"/>
  </r>
  <r>
    <x v="17"/>
    <n v="31"/>
    <s v="Coke oven gas"/>
    <s v="063"/>
    <s v="Ferroalloys productionCoke oven gas"/>
    <n v="250"/>
    <n v="382"/>
  </r>
  <r>
    <x v="17"/>
    <n v="31"/>
    <s v="Coking coal"/>
    <s v="014"/>
    <s v="Ferroalloys productionCoking coal"/>
    <n v="50"/>
    <n v="383"/>
  </r>
  <r>
    <x v="17"/>
    <n v="31"/>
    <s v="Compressed natural gas that has reverted back to standard conditions"/>
    <s v="060"/>
    <s v="Ferroalloys productionCompressed natural gas that has reverted back to standard conditions"/>
    <n v="220"/>
    <n v="384"/>
  </r>
  <r>
    <x v="17"/>
    <n v="31"/>
    <s v="Crude oil"/>
    <s v="031"/>
    <s v="Ferroalloys productionCrude oil"/>
    <n v="350"/>
    <n v="385"/>
  </r>
  <r>
    <x v="17"/>
    <n v="31"/>
    <s v="Diesel oil"/>
    <n v="130"/>
    <s v="Ferroalloys productionDiesel oil"/>
    <n v="420"/>
    <n v="386"/>
  </r>
  <r>
    <x v="17"/>
    <n v="31"/>
    <s v="Dry wood"/>
    <s v="018"/>
    <s v="Ferroalloys productionDry wood"/>
    <n v="120"/>
    <n v="387"/>
  </r>
  <r>
    <x v="17"/>
    <n v="31"/>
    <s v="Ethane"/>
    <n v="111"/>
    <s v="Ferroalloys productionEthane"/>
    <n v="240"/>
    <n v="388"/>
  </r>
  <r>
    <x v="17"/>
    <n v="31"/>
    <s v="Ethanol for use as a fuel in an internal combustion engine"/>
    <s v="035"/>
    <s v="Ferroalloys productionEthanol for use as a fuel in an internal combustion engine"/>
    <n v="530"/>
    <n v="389"/>
  </r>
  <r>
    <x v="17"/>
    <n v="31"/>
    <s v="Fuel oil"/>
    <n v="128"/>
    <s v="Ferroalloys productionFuel oil"/>
    <n v="430"/>
    <n v="390"/>
  </r>
  <r>
    <x v="17"/>
    <n v="31"/>
    <s v="Gaseous fossil fuels other than those mentioned in items 17 to 26"/>
    <n v="113"/>
    <s v="Ferroalloys productionGaseous fossil fuels other than those mentioned in items 17 to 26"/>
    <n v="290"/>
    <n v="391"/>
  </r>
  <r>
    <x v="17"/>
    <n v="31"/>
    <s v="Gasoline (other than for use as fuel in an aircraft)"/>
    <s v="072"/>
    <s v="Ferroalloys productionGasoline (other than for use as fuel in an aircraft)"/>
    <n v="370"/>
    <n v="392"/>
  </r>
  <r>
    <x v="17"/>
    <n v="31"/>
    <s v="Gasoline for use as a fuel in an aircraft"/>
    <s v="073"/>
    <s v="Ferroalloys productionGasoline for use as a fuel in an aircraft"/>
    <n v="380"/>
    <n v="393"/>
  </r>
  <r>
    <x v="17"/>
    <n v="31"/>
    <s v="Green and air dried wood"/>
    <s v="019"/>
    <s v="Ferroalloys productionGreen and air dried wood"/>
    <n v="130"/>
    <n v="394"/>
  </r>
  <r>
    <x v="17"/>
    <n v="31"/>
    <s v="Heating oil"/>
    <s v="076"/>
    <s v="Ferroalloys productionHeating oil"/>
    <n v="410"/>
    <n v="395"/>
  </r>
  <r>
    <x v="17"/>
    <n v="31"/>
    <s v="Industrial materials that are derived from fossil fuels  if recycled and combusted to produce heat or electricity"/>
    <s v="016"/>
    <s v="Ferroalloys productionIndustrial materials that are derived from fossil fuels if recycled and com"/>
    <n v="100"/>
    <n v="396"/>
  </r>
  <r>
    <x v="17"/>
    <n v="31"/>
    <s v="Kerosene (other than for use as fuel in an aircraft)"/>
    <s v="074"/>
    <s v="Ferroalloys productionKerosene (other than for use as fuel in an aircraft)"/>
    <n v="390"/>
    <n v="397"/>
  </r>
  <r>
    <x v="17"/>
    <n v="31"/>
    <s v="Kerosene for use as fuel in an aircraft"/>
    <s v="075"/>
    <s v="Ferroalloys productionKerosene for use as fuel in an aircraft"/>
    <n v="400"/>
    <n v="398"/>
  </r>
  <r>
    <x v="17"/>
    <n v="31"/>
    <s v="Landfill biogas that is captured for combustion (methane only)"/>
    <s v="027"/>
    <s v="Ferroalloys productionLandfill biogas that is captured for combustion (methane only)"/>
    <n v="300"/>
    <n v="399"/>
  </r>
  <r>
    <x v="17"/>
    <n v="31"/>
    <s v="Liquefied aromatic hydrocarbons"/>
    <n v="115"/>
    <s v="Ferroalloys productionLiquefied aromatic hydrocarbons"/>
    <n v="440"/>
    <n v="400"/>
  </r>
  <r>
    <x v="17"/>
    <n v="31"/>
    <s v="Liquefied natural gas"/>
    <s v="067"/>
    <s v="Ferroalloys productionLiquefied natural gas"/>
    <n v="280"/>
    <n v="401"/>
  </r>
  <r>
    <x v="17"/>
    <n v="31"/>
    <s v="Liquefied petroleum gas"/>
    <n v="116"/>
    <s v="Ferroalloys productionLiquefied petroleum gas"/>
    <n v="460"/>
    <n v="402"/>
  </r>
  <r>
    <x v="17"/>
    <n v="31"/>
    <s v="Naphtha"/>
    <s v="081"/>
    <s v="Ferroalloys productionNaphtha"/>
    <n v="470"/>
    <n v="403"/>
  </r>
  <r>
    <x v="17"/>
    <n v="31"/>
    <s v="Natural gas distributed in a pipeline"/>
    <s v="054"/>
    <s v="Ferroalloys productionNatural gas distributed in a pipeline"/>
    <n v="190"/>
    <n v="404"/>
  </r>
  <r>
    <x v="17"/>
    <n v="31"/>
    <s v="Non-biomass municipal materials  if recycled and combusted to produce heat or electricity"/>
    <s v="017"/>
    <s v="Ferroalloys productionNon-biomass municipal materials if recycled and combusted to produce heat o"/>
    <n v="110"/>
    <n v="405"/>
  </r>
  <r>
    <x v="17"/>
    <n v="31"/>
    <s v="Passenger car tyres  if recycled and combusted to produce heat or electricity"/>
    <m/>
    <s v="Ferroalloys productionPassenger car tyres if recycled and combusted to produce heat or electricit"/>
    <n v="890"/>
    <n v="406"/>
  </r>
  <r>
    <x v="17"/>
    <n v="31"/>
    <s v="Petroleum based greases"/>
    <n v="103"/>
    <s v="Ferroalloys productionPetroleum based greases"/>
    <n v="340"/>
    <n v="407"/>
  </r>
  <r>
    <x v="17"/>
    <n v="31"/>
    <s v="Petroleum based oils (other than petroleum based oil used as fuel)"/>
    <n v="100"/>
    <s v="Ferroalloys productionPetroleum based oils (other than petroleum based oil used as fuel)"/>
    <n v="330"/>
    <n v="408"/>
  </r>
  <r>
    <x v="17"/>
    <n v="31"/>
    <s v="Petroleum based products other than: Petroleum based products mentioned in items 31  32 and 33 to 48"/>
    <n v="127"/>
    <s v="Ferroalloys productionPetroleum based products other than: Petroleum based products mentioned in "/>
    <n v="510"/>
    <n v="409"/>
  </r>
  <r>
    <x v="17"/>
    <n v="31"/>
    <s v="Petroleum coke"/>
    <s v="082"/>
    <s v="Ferroalloys productionPetroleum coke"/>
    <n v="480"/>
    <n v="410"/>
  </r>
  <r>
    <x v="17"/>
    <n v="31"/>
    <s v="Plant condensate and other natural gas liquids not covered by another item in this table"/>
    <s v="032"/>
    <s v="Ferroalloys productionPlant condensate and other natural gas liquids not covered by another item "/>
    <n v="360"/>
    <n v="411"/>
  </r>
  <r>
    <x v="17"/>
    <n v="31"/>
    <s v="Primary solid biomass fuels other than those mentioned in items 10 to 15"/>
    <s v="023"/>
    <s v="Ferroalloys productionPrimary solid biomass fuels other than those mentioned in items 10 to 15"/>
    <n v="180"/>
    <n v="412"/>
  </r>
  <r>
    <x v="17"/>
    <n v="31"/>
    <s v="Refinery coke"/>
    <s v="085"/>
    <s v="Ferroalloys productionRefinery coke"/>
    <n v="500"/>
    <n v="413"/>
  </r>
  <r>
    <x v="17"/>
    <n v="31"/>
    <s v="Refinery gas and liquids"/>
    <s v="083"/>
    <s v="Ferroalloys productionRefinery gas and liquids"/>
    <n v="490"/>
    <n v="414"/>
  </r>
  <r>
    <x v="17"/>
    <n v="31"/>
    <s v="Renewable aviation kerosene"/>
    <m/>
    <s v="Ferroalloys productionRenewable aviation kerosene"/>
    <n v="910"/>
    <n v="415"/>
  </r>
  <r>
    <x v="17"/>
    <n v="31"/>
    <s v="Renewable diesel"/>
    <m/>
    <s v="Ferroalloys productionRenewable diesel"/>
    <n v="920"/>
    <n v="416"/>
  </r>
  <r>
    <x v="17"/>
    <n v="31"/>
    <s v="Sludge biogas that is captured for combustion (methane only)"/>
    <s v="028"/>
    <s v="Ferroalloys productionSludge biogas that is captured for combustion (methane only)"/>
    <n v="310"/>
    <n v="417"/>
  </r>
  <r>
    <x v="17"/>
    <n v="31"/>
    <s v="Solid fossil fuels other than those mentioned in items 1 to 5"/>
    <n v="110"/>
    <s v="Ferroalloys productionSolid fossil fuels other than those mentioned in items 1 to 5"/>
    <n v="90"/>
    <n v="418"/>
  </r>
  <r>
    <x v="17"/>
    <n v="31"/>
    <s v="Solvents if mineral turpentine or white spirits"/>
    <s v="079"/>
    <s v="Ferroalloys productionSolvents if mineral turpentine or white spirits"/>
    <n v="450"/>
    <n v="419"/>
  </r>
  <r>
    <x v="17"/>
    <n v="31"/>
    <s v="Sub-bituminous coal"/>
    <s v="011"/>
    <s v="Ferroalloys productionSub-bituminous coal"/>
    <n v="20"/>
    <n v="420"/>
  </r>
  <r>
    <x v="17"/>
    <n v="31"/>
    <s v="Sulphite lyes"/>
    <s v="020"/>
    <s v="Ferroalloys productionSulphite lyes"/>
    <n v="140"/>
    <n v="421"/>
  </r>
  <r>
    <x v="17"/>
    <n v="31"/>
    <s v="Town gas"/>
    <s v="065"/>
    <s v="Ferroalloys productionTown gas"/>
    <n v="270"/>
    <n v="422"/>
  </r>
  <r>
    <x v="17"/>
    <s v="31"/>
    <s v="Truck and off-road tyres  if recycled and combusted to produce heat or electricity"/>
    <m/>
    <s v="Ferroalloys productionTruck and off-road tyres if recycled and combusted to produce heat or elect"/>
    <n v="900"/>
    <n v="423"/>
  </r>
  <r>
    <x v="17"/>
    <n v="31"/>
    <s v="Unprocessed natural gas"/>
    <s v="026"/>
    <s v="Ferroalloys productionUnprocessed natural gas"/>
    <n v="230"/>
    <n v="424"/>
  </r>
  <r>
    <x v="18"/>
    <s v="66"/>
    <s v="A biogas that is captured for combustion  other than those mentioned in items 28, 29 and 29A (methane only)"/>
    <s v="029"/>
    <s v="Hydrogen productionA biogas that is captured for combustion other than those mentioned in item"/>
    <n v="320"/>
    <n v="425"/>
  </r>
  <r>
    <x v="18"/>
    <s v="66"/>
    <s v="Anthracite"/>
    <s v="012"/>
    <s v="Hydrogen productionAnthracite"/>
    <n v="30"/>
    <n v="426"/>
  </r>
  <r>
    <x v="18"/>
    <s v="66"/>
    <s v="Bagasse"/>
    <s v="021"/>
    <s v="Hydrogen productionBagasse"/>
    <n v="150"/>
    <n v="427"/>
  </r>
  <r>
    <x v="18"/>
    <s v="66"/>
    <s v="Biomass municipal and industrial materials, if recycled and combusted to produce heat or energy"/>
    <s v="022"/>
    <s v="Hydrogen productionBiomass municipal and industrial materials, if recycled and combusted to pr"/>
    <n v="160"/>
    <n v="428"/>
  </r>
  <r>
    <x v="18"/>
    <s v="66"/>
    <s v="Biomethane"/>
    <m/>
    <s v="Hydrogen productionBiomethane"/>
    <n v="880"/>
    <n v="429"/>
  </r>
  <r>
    <x v="18"/>
    <s v="66"/>
    <s v="Bituminous coal"/>
    <s v="010"/>
    <s v="Hydrogen productionBituminous coal"/>
    <n v="10"/>
    <n v="430"/>
  </r>
  <r>
    <x v="18"/>
    <s v="66"/>
    <s v="Blast furnace gas"/>
    <s v="064"/>
    <s v="Hydrogen productionBlast furnace gas"/>
    <n v="260"/>
    <n v="431"/>
  </r>
  <r>
    <x v="18"/>
    <s v="66"/>
    <s v="Brown coal"/>
    <s v="013"/>
    <s v="Hydrogen productionBrown coal"/>
    <n v="40"/>
    <n v="432"/>
  </r>
  <r>
    <x v="18"/>
    <s v="66"/>
    <s v="Charcoal"/>
    <s v="058"/>
    <s v="Hydrogen productionCharcoal"/>
    <n v="170"/>
    <n v="433"/>
  </r>
  <r>
    <x v="18"/>
    <s v="66"/>
    <s v="Coal briquettes"/>
    <s v="015"/>
    <s v="Hydrogen productionCoal briquettes"/>
    <n v="60"/>
    <n v="434"/>
  </r>
  <r>
    <x v="18"/>
    <s v="66"/>
    <s v="Coal coke"/>
    <s v="056"/>
    <s v="Hydrogen productionCoal coke"/>
    <n v="70"/>
    <n v="435"/>
  </r>
  <r>
    <x v="18"/>
    <s v="66"/>
    <s v="Coal mine waste gas that is captured for combustion"/>
    <s v="025"/>
    <s v="Hydrogen productionCoal mine waste gas that is captured for combustion"/>
    <n v="210"/>
    <n v="436"/>
  </r>
  <r>
    <x v="18"/>
    <s v="66"/>
    <s v="Coal seam methane that is captured for combustion"/>
    <s v="024"/>
    <s v="Hydrogen productionCoal seam methane that is captured for combustion"/>
    <n v="200"/>
    <n v="437"/>
  </r>
  <r>
    <x v="18"/>
    <s v="66"/>
    <s v="Coal tar"/>
    <s v="057"/>
    <s v="Hydrogen productionCoal tar"/>
    <n v="80"/>
    <n v="438"/>
  </r>
  <r>
    <x v="18"/>
    <s v="66"/>
    <s v="Coke oven gas"/>
    <s v="063"/>
    <s v="Hydrogen productionCoke oven gas"/>
    <n v="250"/>
    <n v="439"/>
  </r>
  <r>
    <x v="18"/>
    <s v="66"/>
    <s v="Coking coal"/>
    <s v="014"/>
    <s v="Hydrogen productionCoking coal"/>
    <n v="50"/>
    <n v="440"/>
  </r>
  <r>
    <x v="18"/>
    <s v="66"/>
    <s v="Compressed natural gas that has reverted to standard conditions"/>
    <s v="060"/>
    <s v="Hydrogen productionCompressed natural gas that has reverted to standard conditions"/>
    <n v="220"/>
    <n v="441"/>
  </r>
  <r>
    <x v="18"/>
    <s v="66"/>
    <s v="Dry wood"/>
    <s v="018"/>
    <s v="Hydrogen productionDry wood"/>
    <n v="120"/>
    <n v="442"/>
  </r>
  <r>
    <x v="18"/>
    <s v="66"/>
    <s v="Ethane"/>
    <n v="111"/>
    <s v="Hydrogen productionEthane"/>
    <n v="240"/>
    <n v="443"/>
  </r>
  <r>
    <x v="18"/>
    <s v="66"/>
    <s v="Gaseous fossil fuels other than those mentioned in items 17 to 26"/>
    <n v="113"/>
    <s v="Hydrogen productionGaseous fossil fuels other than those mentioned in items 17 to 26"/>
    <n v="290"/>
    <n v="444"/>
  </r>
  <r>
    <x v="18"/>
    <s v="66"/>
    <s v="Green and air dried wood"/>
    <s v="019"/>
    <s v="Hydrogen productionGreen and air dried wood"/>
    <n v="130"/>
    <n v="445"/>
  </r>
  <r>
    <x v="18"/>
    <s v="66"/>
    <s v="Industrial materials that are derived from fossil fuels, if recycled and combusted to produce heat or electricity"/>
    <s v="016"/>
    <s v="Hydrogen productionIndustrial materials that are derived from fossil fuels, if recycled and co"/>
    <n v="100"/>
    <n v="446"/>
  </r>
  <r>
    <x v="18"/>
    <s v="66"/>
    <s v="Landfill biogas that is captured for combustion (methane only)"/>
    <s v="027"/>
    <s v="Hydrogen productionLandfill biogas that is captured for combustion (methane only)"/>
    <n v="300"/>
    <n v="447"/>
  </r>
  <r>
    <x v="18"/>
    <s v="66"/>
    <s v="Liquefied natural gas"/>
    <s v="066"/>
    <s v="Hydrogen productionLiquefied natural gas"/>
    <n v="280"/>
    <n v="448"/>
  </r>
  <r>
    <x v="18"/>
    <s v="66"/>
    <s v="Natural gas distributed in a pipeline"/>
    <s v="054"/>
    <s v="Hydrogen productionNatural gas distributed in a pipeline"/>
    <n v="190"/>
    <n v="449"/>
  </r>
  <r>
    <x v="18"/>
    <s v="66"/>
    <s v="Non-biomass municipal materials, if recycled and combusted to produce heat or electricity"/>
    <s v="017"/>
    <s v="Hydrogen productionNon-biomass municipal materials, if recycled and combusted to produce heat "/>
    <n v="110"/>
    <n v="450"/>
  </r>
  <r>
    <x v="18"/>
    <s v="66"/>
    <s v="Passenger car tyres  if recycled and combusted to produce heat or electricity"/>
    <m/>
    <s v="Hydrogen productionPassenger car tyres if recycled and combusted to produce heat or electricit"/>
    <n v="890"/>
    <n v="451"/>
  </r>
  <r>
    <x v="18"/>
    <s v="66"/>
    <s v="Primary solid biomass fuels other than those mentioned in items 10 to 15"/>
    <s v="023"/>
    <s v="Hydrogen productionPrimary solid biomass fuels other than those mentioned in items 10 to 15"/>
    <n v="180"/>
    <n v="452"/>
  </r>
  <r>
    <x v="18"/>
    <s v="66"/>
    <s v="Sludge biogas that is captured for combustion (methane only)"/>
    <s v="028"/>
    <s v="Hydrogen productionSludge biogas that is captured for combustion (methane only)"/>
    <n v="310"/>
    <n v="453"/>
  </r>
  <r>
    <x v="18"/>
    <s v="66"/>
    <s v="Solid fossil fuels other than those mentioned in items 1 to 5"/>
    <n v="110"/>
    <s v="Hydrogen productionSolid fossil fuels other than those mentioned in items 1 to 5"/>
    <n v="90"/>
    <n v="454"/>
  </r>
  <r>
    <x v="18"/>
    <s v="66"/>
    <s v="Sub-bituminous coal"/>
    <s v="011"/>
    <s v="Hydrogen productionSub-bituminous coal"/>
    <n v="20"/>
    <n v="455"/>
  </r>
  <r>
    <x v="18"/>
    <s v="66"/>
    <s v="Sulphite lyes"/>
    <s v="020"/>
    <s v="Hydrogen productionSulphite lyes"/>
    <n v="140"/>
    <n v="456"/>
  </r>
  <r>
    <x v="18"/>
    <s v="66"/>
    <s v="Town gas"/>
    <s v="065"/>
    <s v="Hydrogen productionTown gas"/>
    <n v="270"/>
    <n v="457"/>
  </r>
  <r>
    <x v="18"/>
    <s v="66"/>
    <s v="Truck and off-road tyres  if recycled and combusted to produce heat or electricity"/>
    <m/>
    <s v="Hydrogen productionTruck and off-road tyres if recycled and combusted to produce heat or elect"/>
    <n v="900"/>
    <n v="458"/>
  </r>
  <r>
    <x v="18"/>
    <s v="66"/>
    <s v="Unprocessed natural gas"/>
    <s v="026"/>
    <s v="Hydrogen productionUnprocessed natural gas"/>
    <n v="230"/>
    <n v="459"/>
  </r>
  <r>
    <x v="18"/>
    <s v="66"/>
    <m/>
    <s v="000"/>
    <s v="Hydrogen production"/>
    <n v="741"/>
    <n v="460"/>
  </r>
  <r>
    <x v="19"/>
    <s v="30"/>
    <s v="A biogas that is captured for combustion  other than those mentioned in items 28, 29 and 29A (methane only)"/>
    <s v="029"/>
    <s v="Iron steel or other metal production using anA biogas that is captured for combustion other than those mentioned in item"/>
    <n v="320"/>
    <n v="461"/>
  </r>
  <r>
    <x v="19"/>
    <s v="30"/>
    <s v="Anthracite"/>
    <s v="012"/>
    <s v="Iron steel or other metal production using anAnthracite"/>
    <n v="30"/>
    <n v="462"/>
  </r>
  <r>
    <x v="19"/>
    <s v="30"/>
    <s v="Bagasse"/>
    <s v="021"/>
    <s v="Iron steel or other metal production using anBagasse"/>
    <n v="150"/>
    <n v="463"/>
  </r>
  <r>
    <x v="19"/>
    <s v="30"/>
    <s v="Biodiesel"/>
    <s v="034"/>
    <s v="Iron steel or other metal production using anBiodiesel"/>
    <n v="520"/>
    <n v="464"/>
  </r>
  <r>
    <x v="19"/>
    <s v="30"/>
    <s v="Biofuels other than those mentioned in items 50, 50A, 50B and 51"/>
    <s v="036"/>
    <s v="Iron steel or other metal production using anBiofuels other than those mentioned in items 50, 50A, 50B and 51"/>
    <n v="540"/>
    <n v="465"/>
  </r>
  <r>
    <x v="19"/>
    <s v="30"/>
    <s v="Biomass municipal and industrial materials  if recycled and combusted to produce heat or electricity"/>
    <s v="022"/>
    <s v="Iron steel or other metal production using anBiomass municipal and industrial materials if recycled and combusted to pro"/>
    <n v="160"/>
    <n v="466"/>
  </r>
  <r>
    <x v="19"/>
    <s v="30"/>
    <s v="Biomethane"/>
    <m/>
    <s v="Iron steel or other metal production using anBiomethane"/>
    <n v="880"/>
    <n v="467"/>
  </r>
  <r>
    <x v="19"/>
    <n v="30"/>
    <s v="Bitumen - Non-energy product"/>
    <n v="105"/>
    <s v="Iron steel or other metal production using anBitumen - Non-energy product"/>
    <n v="510"/>
    <n v="468"/>
  </r>
  <r>
    <x v="19"/>
    <n v="30"/>
    <s v="Bituminous coal"/>
    <s v="010"/>
    <s v="Iron steel or other metal production using anBituminous coal"/>
    <n v="10"/>
    <n v="469"/>
  </r>
  <r>
    <x v="19"/>
    <n v="30"/>
    <s v="Blast furnace gas"/>
    <s v="064"/>
    <s v="Iron steel or other metal production using anBlast furnace gas"/>
    <n v="260"/>
    <n v="470"/>
  </r>
  <r>
    <x v="19"/>
    <n v="30"/>
    <s v="Brown coal"/>
    <s v="013"/>
    <s v="Iron steel or other metal production using anBrown coal"/>
    <n v="40"/>
    <n v="471"/>
  </r>
  <r>
    <x v="19"/>
    <n v="30"/>
    <s v="Carbon black if used as a petrochemical feedstock - Non-energy product"/>
    <n v="107"/>
    <s v="Iron steel or other metal production using anCarbon black if used as a petrochemical feedstock - Non-energy product"/>
    <n v="510"/>
    <n v="472"/>
  </r>
  <r>
    <x v="19"/>
    <n v="30"/>
    <s v="Charcoal"/>
    <s v="058"/>
    <s v="Iron steel or other metal production using anCharcoal"/>
    <n v="170"/>
    <n v="473"/>
  </r>
  <r>
    <x v="19"/>
    <n v="30"/>
    <s v="Coal briquettes"/>
    <s v="015"/>
    <s v="Iron steel or other metal production using anCoal briquettes"/>
    <n v="60"/>
    <n v="474"/>
  </r>
  <r>
    <x v="19"/>
    <n v="30"/>
    <s v="Coal coke"/>
    <s v="056"/>
    <s v="Iron steel or other metal production using anCoal coke"/>
    <n v="70"/>
    <n v="475"/>
  </r>
  <r>
    <x v="19"/>
    <n v="30"/>
    <s v="Coal mine waste gas that is captured for combustion"/>
    <s v="025"/>
    <s v="Iron steel or other metal production using anCoal mine waste gas that is captured for combustion"/>
    <n v="210"/>
    <n v="476"/>
  </r>
  <r>
    <x v="19"/>
    <n v="30"/>
    <s v="Coal seam methane that is captured for combustion"/>
    <s v="024"/>
    <s v="Iron steel or other metal production using anCoal seam methane that is captured for combustion"/>
    <n v="200"/>
    <n v="477"/>
  </r>
  <r>
    <x v="19"/>
    <n v="30"/>
    <s v="Coal tar"/>
    <s v="057"/>
    <s v="Iron steel or other metal production using anCoal tar"/>
    <n v="80"/>
    <n v="478"/>
  </r>
  <r>
    <x v="19"/>
    <n v="30"/>
    <s v="Coke oven gas"/>
    <s v="063"/>
    <s v="Iron steel or other metal production using anCoke oven gas"/>
    <n v="250"/>
    <n v="479"/>
  </r>
  <r>
    <x v="19"/>
    <n v="30"/>
    <s v="Coking coal"/>
    <s v="014"/>
    <s v="Iron steel or other metal production using anCoking coal"/>
    <n v="50"/>
    <n v="480"/>
  </r>
  <r>
    <x v="19"/>
    <n v="30"/>
    <s v="Compressed natural gas that has reverted back to standard conditions"/>
    <s v="060"/>
    <s v="Iron steel or other metal production using anCompressed natural gas that has reverted back to standard conditions"/>
    <n v="220"/>
    <n v="481"/>
  </r>
  <r>
    <x v="19"/>
    <n v="30"/>
    <s v="Crude oil"/>
    <s v="031"/>
    <s v="Iron steel or other metal production using anCrude oil"/>
    <n v="350"/>
    <n v="482"/>
  </r>
  <r>
    <x v="19"/>
    <n v="30"/>
    <s v="Diesel oil"/>
    <n v="130"/>
    <s v="Iron steel or other metal production using anDiesel oil"/>
    <n v="420"/>
    <n v="483"/>
  </r>
  <r>
    <x v="19"/>
    <n v="30"/>
    <s v="Dry wood"/>
    <s v="018"/>
    <s v="Iron steel or other metal production using anDry wood"/>
    <n v="120"/>
    <n v="484"/>
  </r>
  <r>
    <x v="19"/>
    <n v="30"/>
    <s v="Ethane"/>
    <n v="111"/>
    <s v="Iron steel or other metal production using anEthane"/>
    <n v="240"/>
    <n v="485"/>
  </r>
  <r>
    <x v="19"/>
    <n v="30"/>
    <s v="Ethanol for use as a fuel in an internal combustion engine"/>
    <s v="035"/>
    <s v="Iron steel or other metal production using anEthanol for use as a fuel in an internal combustion engine"/>
    <n v="530"/>
    <n v="486"/>
  </r>
  <r>
    <x v="19"/>
    <n v="30"/>
    <s v="Ethylene if used as a petrochemical feedstock - Non-energy product"/>
    <n v="108"/>
    <s v="Iron steel or other metal production using anEthylene if used as a petrochemical feedstock - Non-energy product"/>
    <n v="510"/>
    <n v="487"/>
  </r>
  <r>
    <x v="19"/>
    <n v="30"/>
    <s v="Fuel oil"/>
    <n v="128"/>
    <s v="Iron steel or other metal production using anFuel oil"/>
    <n v="430"/>
    <n v="488"/>
  </r>
  <r>
    <x v="19"/>
    <n v="30"/>
    <s v="Gaseous fossil fuels other than those mentioned in items 17 to 26"/>
    <n v="113"/>
    <s v="Iron steel or other metal production using anGaseous fossil fuels other than those mentioned in items 17 to 26"/>
    <n v="290"/>
    <n v="489"/>
  </r>
  <r>
    <x v="19"/>
    <n v="30"/>
    <s v="Gasoline (other than for use as fuel in an aircraft)"/>
    <s v="072"/>
    <s v="Iron steel or other metal production using anGasoline (other than for use as fuel in an aircraft)"/>
    <n v="370"/>
    <n v="490"/>
  </r>
  <r>
    <x v="19"/>
    <n v="30"/>
    <s v="Gasoline for use as a fuel in an aircraft"/>
    <s v="073"/>
    <s v="Iron steel or other metal production using anGasoline for use as a fuel in an aircraft"/>
    <n v="380"/>
    <n v="491"/>
  </r>
  <r>
    <x v="19"/>
    <n v="30"/>
    <s v="Green and air dried wood"/>
    <s v="019"/>
    <s v="Iron steel or other metal production using anGreen and air dried wood"/>
    <n v="130"/>
    <n v="492"/>
  </r>
  <r>
    <x v="19"/>
    <n v="30"/>
    <s v="Heating oil"/>
    <s v="076"/>
    <s v="Iron steel or other metal production using anHeating oil"/>
    <n v="410"/>
    <n v="493"/>
  </r>
  <r>
    <x v="19"/>
    <n v="30"/>
    <s v="Industrial materials that are derived from fossil fuels  if recycled and combusted to produce heat or electricity"/>
    <s v="016"/>
    <s v="Iron steel or other metal production using anIndustrial materials that are derived from fossil fuels if recycled and com"/>
    <n v="100"/>
    <n v="494"/>
  </r>
  <r>
    <x v="19"/>
    <n v="30"/>
    <s v="Kerosene (other than for use as fuel in an aircraft)"/>
    <s v="074"/>
    <s v="Iron steel or other metal production using anKerosene (other than for use as fuel in an aircraft)"/>
    <n v="390"/>
    <n v="495"/>
  </r>
  <r>
    <x v="19"/>
    <n v="30"/>
    <s v="Kerosene for use as fuel in an aircraft"/>
    <s v="075"/>
    <s v="Iron steel or other metal production using anKerosene for use as fuel in an aircraft"/>
    <n v="400"/>
    <n v="496"/>
  </r>
  <r>
    <x v="19"/>
    <n v="30"/>
    <s v="Landfill biogas that is captured for combustion (methane only)"/>
    <s v="027"/>
    <s v="Iron steel or other metal production using anLandfill biogas that is captured for combustion (methane only)"/>
    <n v="300"/>
    <n v="497"/>
  </r>
  <r>
    <x v="19"/>
    <n v="30"/>
    <s v="Liquefied aromatic hydrocarbons"/>
    <n v="115"/>
    <s v="Iron steel or other metal production using anLiquefied aromatic hydrocarbons"/>
    <n v="440"/>
    <n v="498"/>
  </r>
  <r>
    <x v="19"/>
    <n v="30"/>
    <s v="Liquefied natural gas"/>
    <s v="067"/>
    <s v="Iron steel or other metal production using anLiquefied natural gas"/>
    <n v="280"/>
    <n v="499"/>
  </r>
  <r>
    <x v="19"/>
    <n v="30"/>
    <s v="Liquefied petroleum gas"/>
    <n v="116"/>
    <s v="Iron steel or other metal production using anLiquefied petroleum gas"/>
    <n v="460"/>
    <n v="500"/>
  </r>
  <r>
    <x v="19"/>
    <n v="30"/>
    <s v="Naphtha"/>
    <s v="081"/>
    <s v="Iron steel or other metal production using anNaphtha"/>
    <n v="470"/>
    <n v="501"/>
  </r>
  <r>
    <x v="19"/>
    <n v="30"/>
    <s v="Natural gas distributed in a pipeline"/>
    <s v="054"/>
    <s v="Iron steel or other metal production using anNatural gas distributed in a pipeline"/>
    <n v="190"/>
    <n v="502"/>
  </r>
  <r>
    <x v="19"/>
    <n v="30"/>
    <s v="Non-biomass municipal materials  if recycled and combusted to produce heat or electricity"/>
    <s v="017"/>
    <s v="Iron steel or other metal production using anNon-biomass municipal materials if recycled and combusted to produce heat o"/>
    <n v="110"/>
    <n v="503"/>
  </r>
  <r>
    <x v="19"/>
    <s v="30"/>
    <s v="Passenger car tyres  if recycled and combusted to produce heat or electricity"/>
    <m/>
    <s v="Iron steel or other metal production using anPassenger car tyres if recycled and combusted to produce heat or electricit"/>
    <n v="890"/>
    <n v="504"/>
  </r>
  <r>
    <x v="19"/>
    <n v="30"/>
    <s v="Petrochemical feedstock other than those mentioned in items 74 and 75 - Non-energy product"/>
    <n v="109"/>
    <s v="Iron steel or other metal production using anPetrochemical feedstock other than those mentioned in items 74 and 75 - Non"/>
    <n v="510"/>
    <n v="505"/>
  </r>
  <r>
    <x v="19"/>
    <n v="30"/>
    <s v="Petroleum based greases"/>
    <n v="102"/>
    <s v="Iron steel or other metal production using anPetroleum based greases"/>
    <n v="340"/>
    <n v="506"/>
  </r>
  <r>
    <x v="19"/>
    <n v="30"/>
    <s v="Petroleum based oils (other than petroleum based oil used as fuel)"/>
    <n v="101"/>
    <s v="Iron steel or other metal production using anPetroleum based oils (other than petroleum based oil used as fuel)"/>
    <n v="330"/>
    <n v="507"/>
  </r>
  <r>
    <x v="19"/>
    <n v="30"/>
    <s v="Petroleum based products other than: Petroleum based products mentioned in items 31  32 and 33 to 48"/>
    <n v="118"/>
    <s v="Iron steel or other metal production using anPetroleum based products other than: Petroleum based products mentioned in "/>
    <n v="510"/>
    <n v="508"/>
  </r>
  <r>
    <x v="19"/>
    <n v="30"/>
    <s v="Petroleum coke"/>
    <s v="082"/>
    <s v="Iron steel or other metal production using anPetroleum coke"/>
    <n v="480"/>
    <n v="509"/>
  </r>
  <r>
    <x v="19"/>
    <n v="30"/>
    <s v="Plant condensate and other natural gas liquids not covered by another item in this table"/>
    <s v="032"/>
    <s v="Iron steel or other metal production using anPlant condensate and other natural gas liquids not covered by another item "/>
    <n v="360"/>
    <n v="510"/>
  </r>
  <r>
    <x v="19"/>
    <n v="30"/>
    <s v="Primary solid biomass fuels other than those mentioned in items 10 to 15"/>
    <s v="023"/>
    <s v="Iron steel or other metal production using anPrimary solid biomass fuels other than those mentioned in items 10 to 15"/>
    <n v="180"/>
    <n v="511"/>
  </r>
  <r>
    <x v="19"/>
    <n v="30"/>
    <s v="Refinery coke"/>
    <s v="085"/>
    <s v="Iron steel or other metal production using anRefinery coke"/>
    <n v="500"/>
    <n v="512"/>
  </r>
  <r>
    <x v="19"/>
    <n v="30"/>
    <s v="Refinery gas and liquids"/>
    <s v="083"/>
    <s v="Iron steel or other metal production using anRefinery gas and liquids"/>
    <n v="490"/>
    <n v="513"/>
  </r>
  <r>
    <x v="19"/>
    <n v="30"/>
    <s v="Renewable aviation kerosene"/>
    <m/>
    <s v="Iron steel or other metal production using anRenewable aviation kerosene"/>
    <n v="910"/>
    <n v="514"/>
  </r>
  <r>
    <x v="19"/>
    <n v="30"/>
    <s v="Renewable diesel"/>
    <m/>
    <s v="Iron steel or other metal production using anRenewable diesel"/>
    <n v="920"/>
    <n v="515"/>
  </r>
  <r>
    <x v="19"/>
    <n v="30"/>
    <s v="Sludge biogas that is captured for combustion (methane only)"/>
    <s v="028"/>
    <s v="Iron steel or other metal production using anSludge biogas that is captured for combustion (methane only)"/>
    <n v="310"/>
    <n v="516"/>
  </r>
  <r>
    <x v="19"/>
    <n v="30"/>
    <s v="Solid fossil fuels other than those mentioned in items 1 to 5"/>
    <n v="110"/>
    <s v="Iron steel or other metal production using anSolid fossil fuels other than those mentioned in items 1 to 5"/>
    <n v="90"/>
    <n v="517"/>
  </r>
  <r>
    <x v="19"/>
    <n v="30"/>
    <s v="Solvents if mineral turpentine or white spirits"/>
    <s v="080"/>
    <s v="Iron steel or other metal production using anSolvents if mineral turpentine or white spirits"/>
    <n v="450"/>
    <n v="518"/>
  </r>
  <r>
    <x v="19"/>
    <n v="30"/>
    <s v="Solvents if mineral turpentine or white spirits - Non-energy product"/>
    <n v="104"/>
    <s v="Iron steel or other metal production using anSolvents if mineral turpentine or white spirits - Non-energy product"/>
    <n v="450"/>
    <n v="519"/>
  </r>
  <r>
    <x v="19"/>
    <n v="30"/>
    <s v="Sub-bituminous coal"/>
    <s v="011"/>
    <s v="Iron steel or other metal production using anSub-bituminous coal"/>
    <n v="20"/>
    <n v="520"/>
  </r>
  <r>
    <x v="19"/>
    <n v="30"/>
    <s v="Sulphite lyes"/>
    <s v="020"/>
    <s v="Iron steel or other metal production using anSulphite lyes"/>
    <n v="140"/>
    <n v="521"/>
  </r>
  <r>
    <x v="19"/>
    <n v="30"/>
    <s v="Town gas"/>
    <s v="065"/>
    <s v="Iron steel or other metal production using anTown gas"/>
    <n v="270"/>
    <n v="522"/>
  </r>
  <r>
    <x v="19"/>
    <s v="30"/>
    <s v="Truck and off-road tyres  if recycled and combusted to produce heat or electricity"/>
    <m/>
    <s v="Iron steel or other metal production using anTruck and off-road tyres if recycled and combusted to produce heat or elect"/>
    <n v="900"/>
    <n v="523"/>
  </r>
  <r>
    <x v="19"/>
    <n v="30"/>
    <s v="Unprocessed natural gas"/>
    <s v="026"/>
    <s v="Iron steel or other metal production using anUnprocessed natural gas"/>
    <n v="230"/>
    <n v="524"/>
  </r>
  <r>
    <x v="19"/>
    <n v="30"/>
    <s v="Waxes - Non-energy product"/>
    <n v="106"/>
    <s v="Iron steel or other metal production using anWaxes - Non-energy product"/>
    <n v="510"/>
    <n v="525"/>
  </r>
  <r>
    <x v="20"/>
    <s v="20"/>
    <m/>
    <s v="000"/>
    <s v="Lime production"/>
    <n v="690"/>
    <n v="526"/>
  </r>
  <r>
    <x v="21"/>
    <s v="04"/>
    <s v="Energy commodities (other than those mentioned in items 58 to 65) in the form of steam, compressed air or waste gas:a) acquired by any means from outside the facility boundary (regardless of whether any payment or exchange has been made) either to produc"/>
    <n v="125"/>
    <s v="n/aEnergy commodities (other than those mentioned in items 58 to 65) in the fo"/>
    <n v="550"/>
    <n v="527"/>
  </r>
  <r>
    <x v="22"/>
    <s v="41"/>
    <m/>
    <s v="000"/>
    <s v="Natural gas distribution - flaring"/>
    <n v="652"/>
    <n v="528"/>
  </r>
  <r>
    <x v="23"/>
    <s v="44"/>
    <m/>
    <s v="000"/>
    <s v="Natural gas distribution (other than flaring)"/>
    <n v="638"/>
    <n v="529"/>
  </r>
  <r>
    <x v="24"/>
    <s v="45"/>
    <m/>
    <s v="000"/>
    <s v="Natural gas gathering and boosting - flaring"/>
    <n v="644"/>
    <n v="530"/>
  </r>
  <r>
    <x v="25"/>
    <s v="43"/>
    <m/>
    <s v="000"/>
    <s v="Natural gas gathering and boosting - venting"/>
    <n v="643"/>
    <n v="531"/>
  </r>
  <r>
    <x v="26"/>
    <s v="47"/>
    <m/>
    <s v="000"/>
    <s v="Natural gas gathering and boosting (other tha"/>
    <n v="632"/>
    <n v="532"/>
  </r>
  <r>
    <x v="27"/>
    <n v="48"/>
    <m/>
    <s v="000"/>
    <s v="Natural gas liquefaction storage and transfer"/>
    <n v="651"/>
    <n v="533"/>
  </r>
  <r>
    <x v="28"/>
    <s v="46"/>
    <m/>
    <s v="000"/>
    <s v="Natural gas liquefaction storage and transfer"/>
    <n v="650"/>
    <n v="534"/>
  </r>
  <r>
    <x v="29"/>
    <s v="50"/>
    <m/>
    <s v="000"/>
    <s v="Natural gas liquefaction storage and transfer"/>
    <n v="637"/>
    <n v="535"/>
  </r>
  <r>
    <x v="30"/>
    <s v="51"/>
    <m/>
    <s v="000"/>
    <s v="Natural gas processing - flaring"/>
    <n v="646"/>
    <n v="536"/>
  </r>
  <r>
    <x v="31"/>
    <s v="49"/>
    <m/>
    <s v="000"/>
    <s v="Natural gas processing - venting"/>
    <n v="645"/>
    <n v="537"/>
  </r>
  <r>
    <x v="32"/>
    <s v="53"/>
    <m/>
    <s v="000"/>
    <s v="Natural gas processing (other than emissions "/>
    <n v="634"/>
    <n v="538"/>
  </r>
  <r>
    <x v="33"/>
    <s v="54"/>
    <m/>
    <s v="000"/>
    <s v="Natural gas storage - flaring"/>
    <n v="649"/>
    <n v="539"/>
  </r>
  <r>
    <x v="34"/>
    <s v="52"/>
    <m/>
    <s v="000"/>
    <s v="Natural gas storage - venting"/>
    <n v="648"/>
    <n v="540"/>
  </r>
  <r>
    <x v="35"/>
    <s v="56"/>
    <m/>
    <s v="000"/>
    <s v="Natural gas storage (other than emissions tha"/>
    <n v="636"/>
    <n v="541"/>
  </r>
  <r>
    <x v="36"/>
    <s v="55"/>
    <m/>
    <s v="000"/>
    <s v="Natural gas transmission - flaring"/>
    <n v="647"/>
    <n v="542"/>
  </r>
  <r>
    <x v="37"/>
    <s v="25"/>
    <m/>
    <s v="000"/>
    <s v="Natural gas transmission (other than flaring)"/>
    <n v="635"/>
    <n v="543"/>
  </r>
  <r>
    <x v="38"/>
    <s v="58"/>
    <m/>
    <s v="000"/>
    <s v="Nitric acid production"/>
    <n v="740"/>
    <n v="544"/>
  </r>
  <r>
    <x v="39"/>
    <s v="59"/>
    <m/>
    <s v="000"/>
    <s v="Offshore natural gas production - flaring"/>
    <n v="642"/>
    <n v="545"/>
  </r>
  <r>
    <x v="40"/>
    <s v="57"/>
    <m/>
    <s v="000"/>
    <s v="Offshore natural gas production - venting"/>
    <n v="640"/>
    <n v="546"/>
  </r>
  <r>
    <x v="41"/>
    <s v="60"/>
    <m/>
    <s v="000"/>
    <s v="Offshore natural gas production (other than e"/>
    <n v="631"/>
    <n v="547"/>
  </r>
  <r>
    <x v="42"/>
    <s v="61"/>
    <m/>
    <s v="000"/>
    <s v="Oil or gas exploration and development - flar"/>
    <n v="595"/>
    <n v="548"/>
  </r>
  <r>
    <x v="43"/>
    <s v="63"/>
    <m/>
    <s v="000"/>
    <s v="Oil or gas exploration and development (other"/>
    <n v="590"/>
    <n v="549"/>
  </r>
  <r>
    <x v="44"/>
    <s v="64"/>
    <m/>
    <s v="000"/>
    <s v="Onshore natural gas production - flaring"/>
    <n v="641"/>
    <n v="550"/>
  </r>
  <r>
    <x v="45"/>
    <s v="62"/>
    <m/>
    <s v="000"/>
    <s v="Onshore natural gas production - venting"/>
    <n v="639"/>
    <n v="551"/>
  </r>
  <r>
    <x v="46"/>
    <s v="65"/>
    <m/>
    <s v="000"/>
    <s v="Onshore natural gas production (other than em"/>
    <n v="630"/>
    <n v="552"/>
  </r>
  <r>
    <x v="47"/>
    <s v="08"/>
    <s v="Coal mine waste gas that is captured for combustion"/>
    <s v="025"/>
    <s v="Open cut minesCoal mine waste gas that is captured for combustion"/>
    <n v="570"/>
    <n v="553"/>
  </r>
  <r>
    <x v="47"/>
    <s v="08"/>
    <m/>
    <s v="000"/>
    <s v="Open cut mines"/>
    <n v="570"/>
    <n v="554"/>
  </r>
  <r>
    <x v="48"/>
    <s v="33"/>
    <s v="A biogas that is captured for combustion  other than those mentioned in items 28, 29 and 29A (methane only)"/>
    <s v="029"/>
    <s v="Other metals productionA biogas that is captured for combustion other than those mentioned in item"/>
    <n v="320"/>
    <n v="555"/>
  </r>
  <r>
    <x v="48"/>
    <s v="33"/>
    <s v="Anthracite"/>
    <s v="012"/>
    <s v="Other metals productionAnthracite"/>
    <n v="30"/>
    <n v="556"/>
  </r>
  <r>
    <x v="48"/>
    <s v="33"/>
    <s v="Bagasse"/>
    <s v="021"/>
    <s v="Other metals productionBagasse"/>
    <n v="150"/>
    <n v="557"/>
  </r>
  <r>
    <x v="48"/>
    <s v="33"/>
    <s v="Biodiesel"/>
    <s v="034"/>
    <s v="Other metals productionBiodiesel"/>
    <n v="520"/>
    <n v="558"/>
  </r>
  <r>
    <x v="48"/>
    <s v="33"/>
    <s v="Biofuels other than those mentioned in items 50, 50A, 50B and 51"/>
    <s v="036"/>
    <s v="Other metals productionBiofuels other than those mentioned in items 50, 50A, 50B and 51"/>
    <n v="540"/>
    <n v="559"/>
  </r>
  <r>
    <x v="48"/>
    <s v="33"/>
    <s v="Biomass municipal and industrial materials  if recycled and combusted to produce heat or electricity"/>
    <s v="022"/>
    <s v="Other metals productionBiomass municipal and industrial materials if recycled and combusted to pro"/>
    <n v="160"/>
    <n v="560"/>
  </r>
  <r>
    <x v="48"/>
    <s v="33"/>
    <s v="Biomethane"/>
    <m/>
    <s v="Other metals productionBiomethane"/>
    <n v="880"/>
    <n v="561"/>
  </r>
  <r>
    <x v="48"/>
    <s v="33"/>
    <s v="Bituminous coal"/>
    <s v="010"/>
    <s v="Other metals productionBituminous coal"/>
    <n v="10"/>
    <n v="562"/>
  </r>
  <r>
    <x v="48"/>
    <s v="33"/>
    <s v="Blast furnace gas"/>
    <s v="064"/>
    <s v="Other metals productionBlast furnace gas"/>
    <n v="260"/>
    <n v="563"/>
  </r>
  <r>
    <x v="48"/>
    <s v="33"/>
    <s v="Brown coal"/>
    <s v="013"/>
    <s v="Other metals productionBrown coal"/>
    <n v="40"/>
    <n v="564"/>
  </r>
  <r>
    <x v="48"/>
    <s v="33"/>
    <s v="Charcoal"/>
    <s v="058"/>
    <s v="Other metals productionCharcoal"/>
    <n v="170"/>
    <n v="565"/>
  </r>
  <r>
    <x v="48"/>
    <s v="33"/>
    <s v="Coal briquettes"/>
    <s v="015"/>
    <s v="Other metals productionCoal briquettes"/>
    <n v="60"/>
    <n v="566"/>
  </r>
  <r>
    <x v="48"/>
    <s v="33"/>
    <s v="Coal coke"/>
    <s v="056"/>
    <s v="Other metals productionCoal coke"/>
    <n v="70"/>
    <n v="567"/>
  </r>
  <r>
    <x v="48"/>
    <s v="33"/>
    <s v="Coal mine waste gas that is captured for combustion"/>
    <s v="025"/>
    <s v="Other metals productionCoal mine waste gas that is captured for combustion"/>
    <n v="210"/>
    <n v="568"/>
  </r>
  <r>
    <x v="48"/>
    <s v="33"/>
    <s v="Coal seam methane that is captured for combustion"/>
    <s v="024"/>
    <s v="Other metals productionCoal seam methane that is captured for combustion"/>
    <n v="200"/>
    <n v="569"/>
  </r>
  <r>
    <x v="48"/>
    <s v="33"/>
    <s v="Coal tar"/>
    <s v="057"/>
    <s v="Other metals productionCoal tar"/>
    <n v="80"/>
    <n v="570"/>
  </r>
  <r>
    <x v="48"/>
    <s v="33"/>
    <s v="Coke oven gas"/>
    <s v="063"/>
    <s v="Other metals productionCoke oven gas"/>
    <n v="250"/>
    <n v="571"/>
  </r>
  <r>
    <x v="48"/>
    <s v="33"/>
    <s v="Coking coal"/>
    <s v="014"/>
    <s v="Other metals productionCoking coal"/>
    <n v="50"/>
    <n v="572"/>
  </r>
  <r>
    <x v="48"/>
    <s v="33"/>
    <s v="Compressed natural gas that has reverted back to standard conditions"/>
    <s v="060"/>
    <s v="Other metals productionCompressed natural gas that has reverted back to standard conditions"/>
    <n v="220"/>
    <n v="573"/>
  </r>
  <r>
    <x v="48"/>
    <s v="33"/>
    <s v="Crude oil"/>
    <s v="031"/>
    <s v="Other metals productionCrude oil"/>
    <n v="350"/>
    <n v="574"/>
  </r>
  <r>
    <x v="48"/>
    <s v="33"/>
    <s v="Diesel oil"/>
    <n v="130"/>
    <s v="Other metals productionDiesel oil"/>
    <n v="420"/>
    <n v="575"/>
  </r>
  <r>
    <x v="48"/>
    <s v="33"/>
    <s v="Dry wood"/>
    <s v="018"/>
    <s v="Other metals productionDry wood"/>
    <n v="120"/>
    <n v="576"/>
  </r>
  <r>
    <x v="48"/>
    <s v="33"/>
    <s v="Ethane"/>
    <n v="111"/>
    <s v="Other metals productionEthane"/>
    <n v="240"/>
    <n v="577"/>
  </r>
  <r>
    <x v="48"/>
    <s v="33"/>
    <s v="Ethanol for use as a fuel in an internal combustion engine"/>
    <s v="035"/>
    <s v="Other metals productionEthanol for use as a fuel in an internal combustion engine"/>
    <n v="530"/>
    <n v="578"/>
  </r>
  <r>
    <x v="48"/>
    <s v="33"/>
    <s v="Fuel oil"/>
    <n v="128"/>
    <s v="Other metals productionFuel oil"/>
    <n v="430"/>
    <n v="579"/>
  </r>
  <r>
    <x v="48"/>
    <s v="33"/>
    <s v="Gaseous fossil fuels other than those mentioned in items 17 to 26"/>
    <n v="113"/>
    <s v="Other metals productionGaseous fossil fuels other than those mentioned in items 17 to 26"/>
    <n v="290"/>
    <n v="580"/>
  </r>
  <r>
    <x v="48"/>
    <s v="33"/>
    <s v="Gasoline (other than for use as fuel in an aircraft)"/>
    <s v="072"/>
    <s v="Other metals productionGasoline (other than for use as fuel in an aircraft)"/>
    <n v="370"/>
    <n v="581"/>
  </r>
  <r>
    <x v="48"/>
    <s v="33"/>
    <s v="Gasoline for use as a fuel in an aircraft"/>
    <s v="073"/>
    <s v="Other metals productionGasoline for use as a fuel in an aircraft"/>
    <n v="380"/>
    <n v="582"/>
  </r>
  <r>
    <x v="48"/>
    <s v="33"/>
    <s v="Green and air dried wood"/>
    <s v="019"/>
    <s v="Other metals productionGreen and air dried wood"/>
    <n v="130"/>
    <n v="583"/>
  </r>
  <r>
    <x v="48"/>
    <s v="33"/>
    <s v="Heating oil"/>
    <s v="076"/>
    <s v="Other metals productionHeating oil"/>
    <n v="410"/>
    <n v="584"/>
  </r>
  <r>
    <x v="48"/>
    <s v="33"/>
    <s v="Industrial materials that are derived from fossil fuels  if recycled and combusted to produce heat or electricity"/>
    <s v="016"/>
    <s v="Other metals productionIndustrial materials that are derived from fossil fuels if recycled and com"/>
    <n v="100"/>
    <n v="585"/>
  </r>
  <r>
    <x v="48"/>
    <s v="33"/>
    <s v="Kerosene (other than for use as fuel in an aircraft)"/>
    <s v="074"/>
    <s v="Other metals productionKerosene (other than for use as fuel in an aircraft)"/>
    <n v="390"/>
    <n v="586"/>
  </r>
  <r>
    <x v="48"/>
    <s v="33"/>
    <s v="Kerosene for use as fuel in an aircraft"/>
    <s v="075"/>
    <s v="Other metals productionKerosene for use as fuel in an aircraft"/>
    <n v="400"/>
    <n v="587"/>
  </r>
  <r>
    <x v="48"/>
    <s v="33"/>
    <s v="Landfill biogas that is captured for combustion (methane only)"/>
    <s v="027"/>
    <s v="Other metals productionLandfill biogas that is captured for combustion (methane only)"/>
    <n v="300"/>
    <n v="588"/>
  </r>
  <r>
    <x v="48"/>
    <s v="33"/>
    <s v="Liquefied aromatic hydrocarbons"/>
    <n v="115"/>
    <s v="Other metals productionLiquefied aromatic hydrocarbons"/>
    <n v="440"/>
    <n v="589"/>
  </r>
  <r>
    <x v="48"/>
    <s v="33"/>
    <s v="Liquefied natural gas"/>
    <s v="067"/>
    <s v="Other metals productionLiquefied natural gas"/>
    <n v="280"/>
    <n v="590"/>
  </r>
  <r>
    <x v="48"/>
    <s v="33"/>
    <s v="Liquefied petroleum gas"/>
    <n v="116"/>
    <s v="Other metals productionLiquefied petroleum gas"/>
    <n v="460"/>
    <n v="591"/>
  </r>
  <r>
    <x v="48"/>
    <s v="33"/>
    <s v="Naphtha"/>
    <s v="081"/>
    <s v="Other metals productionNaphtha"/>
    <n v="470"/>
    <n v="592"/>
  </r>
  <r>
    <x v="48"/>
    <s v="33"/>
    <s v="Natural gas distributed in a pipeline"/>
    <s v="054"/>
    <s v="Other metals productionNatural gas distributed in a pipeline"/>
    <n v="190"/>
    <n v="593"/>
  </r>
  <r>
    <x v="48"/>
    <s v="33"/>
    <s v="Non-biomass municipal materials  if recycled and combusted to produce heat or electricity"/>
    <s v="017"/>
    <s v="Other metals productionNon-biomass municipal materials if recycled and combusted to produce heat o"/>
    <n v="110"/>
    <n v="594"/>
  </r>
  <r>
    <x v="48"/>
    <s v="33"/>
    <s v="Passenger car tyres  if recycled and combusted to produce heat or electricity"/>
    <m/>
    <s v="Other metals productionPassenger car tyres if recycled and combusted to produce heat or electricit"/>
    <n v="890"/>
    <n v="595"/>
  </r>
  <r>
    <x v="48"/>
    <s v="33"/>
    <s v="Petroleum based greases"/>
    <n v="103"/>
    <s v="Other metals productionPetroleum based greases"/>
    <n v="340"/>
    <n v="596"/>
  </r>
  <r>
    <x v="48"/>
    <s v="33"/>
    <s v="Petroleum based oils (other than petroleum based oil used as fuel)"/>
    <n v="100"/>
    <s v="Other metals productionPetroleum based oils (other than petroleum based oil used as fuel)"/>
    <n v="330"/>
    <n v="597"/>
  </r>
  <r>
    <x v="48"/>
    <s v="33"/>
    <s v="Petroleum based products other than: Petroleum based products mentioned in items 31  32 and 33 to 48"/>
    <n v="127"/>
    <s v="Other metals productionPetroleum based products other than: Petroleum based products mentioned in "/>
    <n v="510"/>
    <n v="598"/>
  </r>
  <r>
    <x v="48"/>
    <s v="33"/>
    <s v="Petroleum coke"/>
    <s v="082"/>
    <s v="Other metals productionPetroleum coke"/>
    <n v="480"/>
    <n v="599"/>
  </r>
  <r>
    <x v="48"/>
    <s v="33"/>
    <s v="Plant condensate and other natural gas liquids not covered by another item in this table"/>
    <s v="032"/>
    <s v="Other metals productionPlant condensate and other natural gas liquids not covered by another item "/>
    <n v="360"/>
    <n v="600"/>
  </r>
  <r>
    <x v="48"/>
    <s v="33"/>
    <s v="Primary solid biomass fuels other than those mentioned in items 10 to 15"/>
    <s v="023"/>
    <s v="Other metals productionPrimary solid biomass fuels other than those mentioned in items 10 to 15"/>
    <n v="180"/>
    <n v="601"/>
  </r>
  <r>
    <x v="48"/>
    <s v="33"/>
    <s v="Refinery coke"/>
    <s v="085"/>
    <s v="Other metals productionRefinery coke"/>
    <n v="500"/>
    <n v="602"/>
  </r>
  <r>
    <x v="48"/>
    <s v="33"/>
    <s v="Refinery gas and liquids"/>
    <s v="083"/>
    <s v="Other metals productionRefinery gas and liquids"/>
    <n v="490"/>
    <n v="603"/>
  </r>
  <r>
    <x v="48"/>
    <s v="33"/>
    <s v="Renewable aviation kerosene"/>
    <m/>
    <s v="Other metals productionRenewable aviation kerosene"/>
    <n v="910"/>
    <n v="604"/>
  </r>
  <r>
    <x v="48"/>
    <s v="33"/>
    <s v="Renewable diesel"/>
    <m/>
    <s v="Other metals productionRenewable diesel"/>
    <n v="920"/>
    <n v="605"/>
  </r>
  <r>
    <x v="48"/>
    <s v="33"/>
    <s v="Sludge biogas that is captured for combustion (methane only)"/>
    <s v="028"/>
    <s v="Other metals productionSludge biogas that is captured for combustion (methane only)"/>
    <n v="310"/>
    <n v="606"/>
  </r>
  <r>
    <x v="48"/>
    <s v="33"/>
    <s v="Solid fossil fuels other than those mentioned in items 1 to 5"/>
    <n v="110"/>
    <s v="Other metals productionSolid fossil fuels other than those mentioned in items 1 to 5"/>
    <n v="90"/>
    <n v="607"/>
  </r>
  <r>
    <x v="48"/>
    <s v="33"/>
    <s v="Solvents if mineral turpentine or white spirits"/>
    <s v="079"/>
    <s v="Other metals productionSolvents if mineral turpentine or white spirits"/>
    <n v="450"/>
    <n v="608"/>
  </r>
  <r>
    <x v="48"/>
    <s v="33"/>
    <s v="Sub-bituminous coal"/>
    <s v="011"/>
    <s v="Other metals productionSub-bituminous coal"/>
    <n v="20"/>
    <n v="609"/>
  </r>
  <r>
    <x v="48"/>
    <s v="33"/>
    <s v="Sulphite lyes"/>
    <s v="020"/>
    <s v="Other metals productionSulphite lyes"/>
    <n v="140"/>
    <n v="610"/>
  </r>
  <r>
    <x v="48"/>
    <s v="33"/>
    <s v="Town gas"/>
    <s v="065"/>
    <s v="Other metals productionTown gas"/>
    <n v="270"/>
    <n v="611"/>
  </r>
  <r>
    <x v="48"/>
    <s v="33"/>
    <s v="Truck and off-road tyres  if recycled and combusted to produce heat or electricity"/>
    <m/>
    <s v="Other metals productionTruck and off-road tyres if recycled and combusted to produce heat or elect"/>
    <n v="900"/>
    <n v="612"/>
  </r>
  <r>
    <x v="48"/>
    <s v="33"/>
    <s v="Unprocessed natural gas"/>
    <s v="026"/>
    <s v="Other metals productionUnprocessed natural gas"/>
    <n v="230"/>
    <n v="613"/>
  </r>
  <r>
    <x v="49"/>
    <s v="80"/>
    <m/>
    <s v="000"/>
    <s v="Produced water from oil and gas exploration a"/>
    <n v="633"/>
    <n v="614"/>
  </r>
  <r>
    <x v="50"/>
    <s v="23"/>
    <s v="A biogas that is captured for combustion  other than those mentioned in items 28, 29 and 29A (methane only)"/>
    <s v="029"/>
    <s v="Soda ash productionA biogas that is captured for combustion other than those mentioned in item"/>
    <n v="320"/>
    <n v="615"/>
  </r>
  <r>
    <x v="50"/>
    <s v="23"/>
    <s v="Anthracite"/>
    <s v="012"/>
    <s v="Soda ash productionAnthracite"/>
    <n v="30"/>
    <n v="616"/>
  </r>
  <r>
    <x v="50"/>
    <s v="23"/>
    <s v="Bagasse"/>
    <s v="021"/>
    <s v="Soda ash productionBagasse"/>
    <n v="150"/>
    <n v="617"/>
  </r>
  <r>
    <x v="50"/>
    <s v="23"/>
    <s v="Biodiesel"/>
    <s v="034"/>
    <s v="Soda ash productionBiodiesel"/>
    <n v="520"/>
    <n v="618"/>
  </r>
  <r>
    <x v="50"/>
    <s v="23"/>
    <s v="Biofuels other than those mentioned in items 50, 50A, 50B and 51"/>
    <s v="036"/>
    <s v="Soda ash productionBiofuels other than those mentioned in items 50, 50A, 50B and 51"/>
    <n v="540"/>
    <n v="619"/>
  </r>
  <r>
    <x v="50"/>
    <s v="23"/>
    <s v="Biomass municipal and industrial materials  if recycled and combusted to produce heat or electricity"/>
    <s v="022"/>
    <s v="Soda ash productionBiomass municipal and industrial materials if recycled and combusted to pro"/>
    <n v="160"/>
    <n v="620"/>
  </r>
  <r>
    <x v="50"/>
    <s v="23"/>
    <s v="Biomethane"/>
    <m/>
    <s v="Soda ash productionBiomethane"/>
    <n v="880"/>
    <n v="621"/>
  </r>
  <r>
    <x v="50"/>
    <s v="23"/>
    <s v="Bituminous coal"/>
    <s v="010"/>
    <s v="Soda ash productionBituminous coal"/>
    <n v="10"/>
    <n v="622"/>
  </r>
  <r>
    <x v="50"/>
    <s v="23"/>
    <s v="Blast furnace gas"/>
    <s v="064"/>
    <s v="Soda ash productionBlast furnace gas"/>
    <n v="260"/>
    <n v="623"/>
  </r>
  <r>
    <x v="50"/>
    <s v="23"/>
    <s v="Brown coal"/>
    <s v="013"/>
    <s v="Soda ash productionBrown coal"/>
    <n v="40"/>
    <n v="624"/>
  </r>
  <r>
    <x v="50"/>
    <s v="23"/>
    <s v="Charcoal"/>
    <s v="058"/>
    <s v="Soda ash productionCharcoal"/>
    <n v="170"/>
    <n v="625"/>
  </r>
  <r>
    <x v="50"/>
    <s v="23"/>
    <s v="Coal briquettes"/>
    <s v="015"/>
    <s v="Soda ash productionCoal briquettes"/>
    <n v="60"/>
    <n v="626"/>
  </r>
  <r>
    <x v="50"/>
    <s v="23"/>
    <s v="Coal coke"/>
    <s v="056"/>
    <s v="Soda ash productionCoal coke"/>
    <n v="70"/>
    <n v="627"/>
  </r>
  <r>
    <x v="50"/>
    <s v="23"/>
    <s v="Coal mine waste gas that is captured for combustion"/>
    <s v="025"/>
    <s v="Soda ash productionCoal mine waste gas that is captured for combustion"/>
    <n v="210"/>
    <n v="628"/>
  </r>
  <r>
    <x v="50"/>
    <s v="23"/>
    <s v="Coal seam methane that is captured for combustion"/>
    <s v="024"/>
    <s v="Soda ash productionCoal seam methane that is captured for combustion"/>
    <n v="200"/>
    <n v="629"/>
  </r>
  <r>
    <x v="50"/>
    <s v="23"/>
    <s v="Coal tar"/>
    <s v="057"/>
    <s v="Soda ash productionCoal tar"/>
    <n v="80"/>
    <n v="630"/>
  </r>
  <r>
    <x v="50"/>
    <s v="23"/>
    <s v="Coke oven gas"/>
    <s v="063"/>
    <s v="Soda ash productionCoke oven gas"/>
    <n v="250"/>
    <n v="631"/>
  </r>
  <r>
    <x v="50"/>
    <s v="23"/>
    <s v="Coking coal"/>
    <s v="014"/>
    <s v="Soda ash productionCoking coal"/>
    <n v="50"/>
    <n v="632"/>
  </r>
  <r>
    <x v="50"/>
    <s v="23"/>
    <s v="Compressed natural gas that has reverted back to standard conditions"/>
    <s v="060"/>
    <s v="Soda ash productionCompressed natural gas that has reverted back to standard conditions"/>
    <n v="220"/>
    <n v="633"/>
  </r>
  <r>
    <x v="50"/>
    <s v="23"/>
    <s v="Crude oil"/>
    <s v="031"/>
    <s v="Soda ash productionCrude oil"/>
    <n v="350"/>
    <n v="634"/>
  </r>
  <r>
    <x v="50"/>
    <s v="23"/>
    <s v="Diesel oil"/>
    <n v="130"/>
    <s v="Soda ash productionDiesel oil"/>
    <n v="420"/>
    <n v="635"/>
  </r>
  <r>
    <x v="50"/>
    <s v="23"/>
    <s v="Dry wood"/>
    <s v="018"/>
    <s v="Soda ash productionDry wood"/>
    <n v="120"/>
    <n v="636"/>
  </r>
  <r>
    <x v="50"/>
    <s v="23"/>
    <s v="Ethane"/>
    <n v="111"/>
    <s v="Soda ash productionEthane"/>
    <n v="240"/>
    <n v="637"/>
  </r>
  <r>
    <x v="50"/>
    <s v="23"/>
    <s v="Ethanol for use as a fuel in an internal combustion engine"/>
    <s v="035"/>
    <s v="Soda ash productionEthanol for use as a fuel in an internal combustion engine"/>
    <n v="530"/>
    <n v="638"/>
  </r>
  <r>
    <x v="50"/>
    <s v="23"/>
    <s v="Fuel oil"/>
    <n v="128"/>
    <s v="Soda ash productionFuel oil"/>
    <n v="430"/>
    <n v="639"/>
  </r>
  <r>
    <x v="50"/>
    <s v="23"/>
    <s v="Gaseous fossil fuels other than those mentioned in items 17 to 26"/>
    <n v="113"/>
    <s v="Soda ash productionGaseous fossil fuels other than those mentioned in items 17 to 26"/>
    <n v="290"/>
    <n v="640"/>
  </r>
  <r>
    <x v="50"/>
    <s v="23"/>
    <s v="Gasoline (other than for use as fuel in an aircraft)"/>
    <s v="072"/>
    <s v="Soda ash productionGasoline (other than for use as fuel in an aircraft)"/>
    <n v="370"/>
    <n v="641"/>
  </r>
  <r>
    <x v="50"/>
    <s v="23"/>
    <s v="Gasoline for use as a fuel in an aircraft"/>
    <s v="073"/>
    <s v="Soda ash productionGasoline for use as a fuel in an aircraft"/>
    <n v="380"/>
    <n v="642"/>
  </r>
  <r>
    <x v="50"/>
    <s v="23"/>
    <s v="Green and air dried wood"/>
    <s v="019"/>
    <s v="Soda ash productionGreen and air dried wood"/>
    <n v="130"/>
    <n v="643"/>
  </r>
  <r>
    <x v="50"/>
    <s v="23"/>
    <s v="Heating oil"/>
    <s v="076"/>
    <s v="Soda ash productionHeating oil"/>
    <n v="410"/>
    <n v="644"/>
  </r>
  <r>
    <x v="50"/>
    <s v="23"/>
    <s v="Industrial materials that are derived from fossil fuels  if recycled and combusted to produce heat or electricity"/>
    <s v="016"/>
    <s v="Soda ash productionIndustrial materials that are derived from fossil fuels if recycled and com"/>
    <n v="100"/>
    <n v="645"/>
  </r>
  <r>
    <x v="50"/>
    <s v="23"/>
    <s v="Kerosene (other than for use as fuel in an aircraft)"/>
    <s v="074"/>
    <s v="Soda ash productionKerosene (other than for use as fuel in an aircraft)"/>
    <n v="390"/>
    <n v="646"/>
  </r>
  <r>
    <x v="50"/>
    <s v="23"/>
    <s v="Kerosene for use as fuel in an aircraft"/>
    <s v="075"/>
    <s v="Soda ash productionKerosene for use as fuel in an aircraft"/>
    <n v="400"/>
    <n v="647"/>
  </r>
  <r>
    <x v="50"/>
    <s v="23"/>
    <s v="Landfill biogas that is captured for combustion (methane only)"/>
    <s v="027"/>
    <s v="Soda ash productionLandfill biogas that is captured for combustion (methane only)"/>
    <n v="300"/>
    <n v="648"/>
  </r>
  <r>
    <x v="50"/>
    <s v="23"/>
    <s v="Liquefied aromatic hydrocarbons"/>
    <n v="115"/>
    <s v="Soda ash productionLiquefied aromatic hydrocarbons"/>
    <n v="440"/>
    <n v="649"/>
  </r>
  <r>
    <x v="50"/>
    <s v="23"/>
    <s v="Liquefied natural gas"/>
    <s v="067"/>
    <s v="Soda ash productionLiquefied natural gas"/>
    <n v="280"/>
    <n v="650"/>
  </r>
  <r>
    <x v="50"/>
    <s v="23"/>
    <s v="Liquefied petroleum gas"/>
    <n v="116"/>
    <s v="Soda ash productionLiquefied petroleum gas"/>
    <n v="460"/>
    <n v="651"/>
  </r>
  <r>
    <x v="50"/>
    <s v="23"/>
    <s v="Naphtha"/>
    <s v="081"/>
    <s v="Soda ash productionNaphtha"/>
    <n v="470"/>
    <n v="652"/>
  </r>
  <r>
    <x v="50"/>
    <s v="23"/>
    <s v="Natural gas distributed in a pipeline"/>
    <s v="054"/>
    <s v="Soda ash productionNatural gas distributed in a pipeline"/>
    <n v="190"/>
    <n v="653"/>
  </r>
  <r>
    <x v="50"/>
    <s v="23"/>
    <s v="Non-biomass municipal materials  if recycled and combusted to produce heat or electricity"/>
    <s v="017"/>
    <s v="Soda ash productionNon-biomass municipal materials if recycled and combusted to produce heat o"/>
    <n v="110"/>
    <n v="654"/>
  </r>
  <r>
    <x v="50"/>
    <s v="23"/>
    <s v="Passenger car tyres  if recycled and combusted to produce heat or electricity"/>
    <m/>
    <s v="Soda ash productionPassenger car tyres if recycled and combusted to produce heat or electricit"/>
    <n v="890"/>
    <n v="655"/>
  </r>
  <r>
    <x v="50"/>
    <s v="23"/>
    <s v="Petroleum based greases"/>
    <n v="103"/>
    <s v="Soda ash productionPetroleum based greases"/>
    <n v="340"/>
    <n v="656"/>
  </r>
  <r>
    <x v="50"/>
    <s v="23"/>
    <s v="Petroleum based oils (other than petroleum based oil used as fuel)"/>
    <n v="100"/>
    <s v="Soda ash productionPetroleum based oils (other than petroleum based oil used as fuel)"/>
    <n v="330"/>
    <n v="657"/>
  </r>
  <r>
    <x v="50"/>
    <s v="23"/>
    <s v="Petroleum based products other than: Petroleum based products mentioned in items 31  32 and 33 to 48"/>
    <n v="127"/>
    <s v="Soda ash productionPetroleum based products other than: Petroleum based products mentioned in "/>
    <n v="510"/>
    <n v="658"/>
  </r>
  <r>
    <x v="50"/>
    <s v="23"/>
    <s v="Petroleum coke"/>
    <s v="082"/>
    <s v="Soda ash productionPetroleum coke"/>
    <n v="480"/>
    <n v="659"/>
  </r>
  <r>
    <x v="50"/>
    <s v="23"/>
    <s v="Plant condensate and other natural gas liquids not covered by another item in this table"/>
    <s v="032"/>
    <s v="Soda ash productionPlant condensate and other natural gas liquids not covered by another item "/>
    <n v="360"/>
    <n v="660"/>
  </r>
  <r>
    <x v="50"/>
    <s v="23"/>
    <s v="Primary solid biomass fuels other than those mentioned in items 10 to 15"/>
    <s v="023"/>
    <s v="Soda ash productionPrimary solid biomass fuels other than those mentioned in items 10 to 15"/>
    <n v="180"/>
    <n v="661"/>
  </r>
  <r>
    <x v="50"/>
    <s v="23"/>
    <s v="Refinery coke"/>
    <s v="085"/>
    <s v="Soda ash productionRefinery coke"/>
    <n v="500"/>
    <n v="662"/>
  </r>
  <r>
    <x v="50"/>
    <s v="23"/>
    <s v="Refinery gas and liquids"/>
    <s v="083"/>
    <s v="Soda ash productionRefinery gas and liquids"/>
    <n v="490"/>
    <n v="663"/>
  </r>
  <r>
    <x v="50"/>
    <s v="23"/>
    <s v="Renewable aviation kerosene"/>
    <m/>
    <s v="Soda ash productionRenewable aviation kerosene"/>
    <n v="910"/>
    <n v="664"/>
  </r>
  <r>
    <x v="50"/>
    <s v="23"/>
    <s v="Renewable diesel"/>
    <m/>
    <s v="Soda ash productionRenewable diesel"/>
    <n v="920"/>
    <n v="665"/>
  </r>
  <r>
    <x v="50"/>
    <s v="23"/>
    <s v="Sludge biogas that is captured for combustion (methane only)"/>
    <s v="028"/>
    <s v="Soda ash productionSludge biogas that is captured for combustion (methane only)"/>
    <n v="310"/>
    <n v="666"/>
  </r>
  <r>
    <x v="50"/>
    <s v="23"/>
    <s v="Solid fossil fuels other than those mentioned in items 1 to 5"/>
    <n v="110"/>
    <s v="Soda ash productionSolid fossil fuels other than those mentioned in items 1 to 5"/>
    <n v="90"/>
    <n v="667"/>
  </r>
  <r>
    <x v="50"/>
    <s v="23"/>
    <s v="Solvents if mineral turpentine or white spirits"/>
    <s v="079"/>
    <s v="Soda ash productionSolvents if mineral turpentine or white spirits"/>
    <n v="450"/>
    <n v="668"/>
  </r>
  <r>
    <x v="50"/>
    <s v="23"/>
    <s v="Sub-bituminous coal"/>
    <s v="011"/>
    <s v="Soda ash productionSub-bituminous coal"/>
    <n v="20"/>
    <n v="669"/>
  </r>
  <r>
    <x v="50"/>
    <s v="23"/>
    <s v="Sulphite lyes"/>
    <s v="020"/>
    <s v="Soda ash productionSulphite lyes"/>
    <n v="140"/>
    <n v="670"/>
  </r>
  <r>
    <x v="50"/>
    <s v="23"/>
    <s v="Town gas"/>
    <s v="065"/>
    <s v="Soda ash productionTown gas"/>
    <n v="270"/>
    <n v="671"/>
  </r>
  <r>
    <x v="50"/>
    <s v="23"/>
    <s v="Truck and off-road tyres  if recycled and combusted to produce heat or electricity"/>
    <m/>
    <s v="Soda ash productionTruck and off-road tyres if recycled and combusted to produce heat or elect"/>
    <n v="900"/>
    <n v="672"/>
  </r>
  <r>
    <x v="50"/>
    <s v="23"/>
    <s v="Unprocessed natural gas"/>
    <s v="026"/>
    <s v="Soda ash productionUnprocessed natural gas"/>
    <n v="230"/>
    <n v="673"/>
  </r>
  <r>
    <x v="51"/>
    <s v="22"/>
    <m/>
    <s v="000"/>
    <s v="Soda ash use"/>
    <n v="710"/>
    <n v="674"/>
  </r>
  <r>
    <x v="52"/>
    <s v="29"/>
    <s v="A biogas that is captured for combustion  other than those mentioned in items 28, 29 and 29A (methane only)"/>
    <s v="029"/>
    <s v="Sodium Cyanide productionA biogas that is captured for combustion other than those mentioned in item"/>
    <n v="320"/>
    <n v="675"/>
  </r>
  <r>
    <x v="52"/>
    <s v="29"/>
    <s v="Anthracite"/>
    <s v="012"/>
    <s v="Sodium Cyanide productionAnthracite"/>
    <n v="30"/>
    <n v="676"/>
  </r>
  <r>
    <x v="52"/>
    <s v="29"/>
    <s v="Bagasse"/>
    <s v="021"/>
    <s v="Sodium Cyanide productionBagasse"/>
    <n v="150"/>
    <n v="677"/>
  </r>
  <r>
    <x v="52"/>
    <s v="29"/>
    <s v="Biodiesel"/>
    <s v="034"/>
    <s v="Sodium Cyanide productionBiodiesel"/>
    <n v="520"/>
    <n v="678"/>
  </r>
  <r>
    <x v="52"/>
    <s v="29"/>
    <s v="Biofuels other than those mentioned in items 50, 50A, 50B and 51"/>
    <s v="036"/>
    <s v="Sodium Cyanide productionBiofuels other than those mentioned in items 50, 50A, 50B and 51"/>
    <n v="540"/>
    <n v="679"/>
  </r>
  <r>
    <x v="52"/>
    <s v="29"/>
    <s v="Biomass municipal and industrial materials  if recycled and combusted to produce heat or electricity"/>
    <s v="022"/>
    <s v="Sodium Cyanide productionBiomass municipal and industrial materials if recycled and combusted to pro"/>
    <n v="160"/>
    <n v="680"/>
  </r>
  <r>
    <x v="52"/>
    <s v="29"/>
    <s v="Biomethane"/>
    <m/>
    <s v="Sodium Cyanide productionBiomethane"/>
    <n v="880"/>
    <n v="681"/>
  </r>
  <r>
    <x v="52"/>
    <s v="29"/>
    <s v="Bituminous coal"/>
    <s v="010"/>
    <s v="Sodium Cyanide productionBituminous coal"/>
    <n v="10"/>
    <n v="682"/>
  </r>
  <r>
    <x v="52"/>
    <s v="29"/>
    <s v="Blast furnace gas"/>
    <s v="064"/>
    <s v="Sodium Cyanide productionBlast furnace gas"/>
    <n v="260"/>
    <n v="683"/>
  </r>
  <r>
    <x v="52"/>
    <s v="29"/>
    <s v="Brown coal"/>
    <s v="013"/>
    <s v="Sodium Cyanide productionBrown coal"/>
    <n v="40"/>
    <n v="684"/>
  </r>
  <r>
    <x v="52"/>
    <s v="29"/>
    <s v="Charcoal"/>
    <s v="058"/>
    <s v="Sodium Cyanide productionCharcoal"/>
    <n v="170"/>
    <n v="685"/>
  </r>
  <r>
    <x v="52"/>
    <s v="29"/>
    <s v="Coal briquettes"/>
    <s v="015"/>
    <s v="Sodium Cyanide productionCoal briquettes"/>
    <n v="60"/>
    <n v="686"/>
  </r>
  <r>
    <x v="52"/>
    <s v="29"/>
    <s v="Coal coke"/>
    <s v="056"/>
    <s v="Sodium Cyanide productionCoal coke"/>
    <n v="70"/>
    <n v="687"/>
  </r>
  <r>
    <x v="52"/>
    <s v="29"/>
    <s v="Coal mine waste gas that is captured for combustion"/>
    <s v="025"/>
    <s v="Sodium Cyanide productionCoal mine waste gas that is captured for combustion"/>
    <n v="210"/>
    <n v="688"/>
  </r>
  <r>
    <x v="52"/>
    <s v="29"/>
    <s v="Coal seam methane that is captured for combustion"/>
    <s v="024"/>
    <s v="Sodium Cyanide productionCoal seam methane that is captured for combustion"/>
    <n v="200"/>
    <n v="689"/>
  </r>
  <r>
    <x v="52"/>
    <s v="29"/>
    <s v="Coal tar"/>
    <s v="057"/>
    <s v="Sodium Cyanide productionCoal tar"/>
    <n v="80"/>
    <n v="690"/>
  </r>
  <r>
    <x v="52"/>
    <s v="29"/>
    <s v="Coke oven gas"/>
    <s v="063"/>
    <s v="Sodium Cyanide productionCoke oven gas"/>
    <n v="250"/>
    <n v="691"/>
  </r>
  <r>
    <x v="52"/>
    <s v="29"/>
    <s v="Coking coal"/>
    <s v="014"/>
    <s v="Sodium Cyanide productionCoking coal"/>
    <n v="50"/>
    <n v="692"/>
  </r>
  <r>
    <x v="52"/>
    <s v="29"/>
    <s v="Compressed natural gas that has reverted back to standard conditions"/>
    <s v="060"/>
    <s v="Sodium Cyanide productionCompressed natural gas that has reverted back to standard conditions"/>
    <n v="220"/>
    <n v="693"/>
  </r>
  <r>
    <x v="52"/>
    <s v="29"/>
    <s v="Crude oil"/>
    <s v="031"/>
    <s v="Sodium Cyanide productionCrude oil"/>
    <n v="350"/>
    <n v="694"/>
  </r>
  <r>
    <x v="52"/>
    <s v="29"/>
    <s v="Diesel oil"/>
    <n v="130"/>
    <s v="Sodium Cyanide productionDiesel oil"/>
    <n v="420"/>
    <n v="695"/>
  </r>
  <r>
    <x v="52"/>
    <s v="29"/>
    <s v="Dry wood"/>
    <s v="018"/>
    <s v="Sodium Cyanide productionDry wood"/>
    <n v="120"/>
    <n v="696"/>
  </r>
  <r>
    <x v="52"/>
    <s v="29"/>
    <s v="Ethane"/>
    <n v="111"/>
    <s v="Sodium Cyanide productionEthane"/>
    <n v="240"/>
    <n v="697"/>
  </r>
  <r>
    <x v="52"/>
    <s v="29"/>
    <s v="Ethanol for use as a fuel in an internal combustion engine"/>
    <s v="035"/>
    <s v="Sodium Cyanide productionEthanol for use as a fuel in an internal combustion engine"/>
    <n v="530"/>
    <n v="698"/>
  </r>
  <r>
    <x v="52"/>
    <s v="29"/>
    <s v="Fuel oil"/>
    <n v="128"/>
    <s v="Sodium Cyanide productionFuel oil"/>
    <n v="430"/>
    <n v="699"/>
  </r>
  <r>
    <x v="52"/>
    <s v="29"/>
    <s v="Gaseous fossil fuels other than those mentioned in items 17 to 26"/>
    <n v="113"/>
    <s v="Sodium Cyanide productionGaseous fossil fuels other than those mentioned in items 17 to 26"/>
    <n v="290"/>
    <n v="700"/>
  </r>
  <r>
    <x v="52"/>
    <s v="29"/>
    <s v="Gasoline (other than for use as fuel in an aircraft)"/>
    <s v="072"/>
    <s v="Sodium Cyanide productionGasoline (other than for use as fuel in an aircraft)"/>
    <n v="370"/>
    <n v="701"/>
  </r>
  <r>
    <x v="52"/>
    <s v="29"/>
    <s v="Gasoline for use as a fuel in an aircraft"/>
    <s v="073"/>
    <s v="Sodium Cyanide productionGasoline for use as a fuel in an aircraft"/>
    <n v="380"/>
    <n v="702"/>
  </r>
  <r>
    <x v="52"/>
    <s v="29"/>
    <s v="Green and air dried wood"/>
    <s v="019"/>
    <s v="Sodium Cyanide productionGreen and air dried wood"/>
    <n v="130"/>
    <n v="703"/>
  </r>
  <r>
    <x v="52"/>
    <s v="29"/>
    <s v="Heating oil"/>
    <s v="076"/>
    <s v="Sodium Cyanide productionHeating oil"/>
    <n v="410"/>
    <n v="704"/>
  </r>
  <r>
    <x v="52"/>
    <s v="29"/>
    <s v="Industrial materials that are derived from fossil fuels  if recycled and combusted to produce heat or electricity"/>
    <s v="016"/>
    <s v="Sodium Cyanide productionIndustrial materials that are derived from fossil fuels if recycled and com"/>
    <n v="100"/>
    <n v="705"/>
  </r>
  <r>
    <x v="52"/>
    <s v="29"/>
    <s v="Kerosene (other than for use as fuel in an aircraft)"/>
    <s v="074"/>
    <s v="Sodium Cyanide productionKerosene (other than for use as fuel in an aircraft)"/>
    <n v="390"/>
    <n v="706"/>
  </r>
  <r>
    <x v="52"/>
    <s v="29"/>
    <s v="Kerosene for use as fuel in an aircraft"/>
    <s v="075"/>
    <s v="Sodium Cyanide productionKerosene for use as fuel in an aircraft"/>
    <n v="400"/>
    <n v="707"/>
  </r>
  <r>
    <x v="52"/>
    <s v="29"/>
    <s v="Landfill biogas that is captured for combustion (methane only)"/>
    <s v="027"/>
    <s v="Sodium Cyanide productionLandfill biogas that is captured for combustion (methane only)"/>
    <n v="300"/>
    <n v="708"/>
  </r>
  <r>
    <x v="52"/>
    <s v="29"/>
    <s v="Liquefied aromatic hydrocarbons"/>
    <n v="115"/>
    <s v="Sodium Cyanide productionLiquefied aromatic hydrocarbons"/>
    <n v="440"/>
    <n v="709"/>
  </r>
  <r>
    <x v="52"/>
    <s v="29"/>
    <s v="Liquefied natural gas"/>
    <s v="067"/>
    <s v="Sodium Cyanide productionLiquefied natural gas"/>
    <n v="280"/>
    <n v="710"/>
  </r>
  <r>
    <x v="52"/>
    <s v="29"/>
    <s v="Liquefied petroleum gas"/>
    <n v="116"/>
    <s v="Sodium Cyanide productionLiquefied petroleum gas"/>
    <n v="460"/>
    <n v="711"/>
  </r>
  <r>
    <x v="52"/>
    <s v="29"/>
    <s v="Naphtha"/>
    <s v="081"/>
    <s v="Sodium Cyanide productionNaphtha"/>
    <n v="470"/>
    <n v="712"/>
  </r>
  <r>
    <x v="52"/>
    <s v="29"/>
    <s v="Natural gas distributed in a pipeline"/>
    <s v="054"/>
    <s v="Sodium Cyanide productionNatural gas distributed in a pipeline"/>
    <n v="190"/>
    <n v="713"/>
  </r>
  <r>
    <x v="52"/>
    <s v="29"/>
    <s v="Non-biomass municipal materials  if recycled and combusted to produce heat or electricity"/>
    <s v="017"/>
    <s v="Sodium Cyanide productionNon-biomass municipal materials if recycled and combusted to produce heat o"/>
    <n v="110"/>
    <n v="714"/>
  </r>
  <r>
    <x v="52"/>
    <s v="29"/>
    <s v="Passenger car tyres  if recycled and combusted to produce heat or electricity"/>
    <m/>
    <s v="Sodium Cyanide productionPassenger car tyres if recycled and combusted to produce heat or electricit"/>
    <n v="890"/>
    <n v="715"/>
  </r>
  <r>
    <x v="52"/>
    <s v="29"/>
    <s v="Petroleum based greases"/>
    <n v="103"/>
    <s v="Sodium Cyanide productionPetroleum based greases"/>
    <n v="340"/>
    <n v="716"/>
  </r>
  <r>
    <x v="52"/>
    <s v="29"/>
    <s v="Petroleum based oils (other than petroleum based oil used as fuel)"/>
    <n v="100"/>
    <s v="Sodium Cyanide productionPetroleum based oils (other than petroleum based oil used as fuel)"/>
    <n v="330"/>
    <n v="717"/>
  </r>
  <r>
    <x v="52"/>
    <s v="29"/>
    <s v="Petroleum based products other than: Petroleum based products mentioned in items 31  32 and 33 to 48"/>
    <n v="127"/>
    <s v="Sodium Cyanide productionPetroleum based products other than: Petroleum based products mentioned in "/>
    <n v="510"/>
    <n v="718"/>
  </r>
  <r>
    <x v="52"/>
    <s v="29"/>
    <s v="Petroleum coke"/>
    <s v="082"/>
    <s v="Sodium Cyanide productionPetroleum coke"/>
    <n v="480"/>
    <n v="719"/>
  </r>
  <r>
    <x v="52"/>
    <s v="29"/>
    <s v="Plant condensate and other natural gas liquids not covered by another item in this table"/>
    <s v="032"/>
    <s v="Sodium Cyanide productionPlant condensate and other natural gas liquids not covered by another item "/>
    <n v="360"/>
    <n v="720"/>
  </r>
  <r>
    <x v="52"/>
    <s v="29"/>
    <s v="Primary solid biomass fuels other than those mentioned in items 10 to 15"/>
    <s v="023"/>
    <s v="Sodium Cyanide productionPrimary solid biomass fuels other than those mentioned in items 10 to 15"/>
    <n v="180"/>
    <n v="721"/>
  </r>
  <r>
    <x v="52"/>
    <s v="29"/>
    <s v="Refinery coke"/>
    <s v="085"/>
    <s v="Sodium Cyanide productionRefinery coke"/>
    <n v="500"/>
    <n v="722"/>
  </r>
  <r>
    <x v="52"/>
    <s v="29"/>
    <s v="Refinery gas and liquids"/>
    <s v="083"/>
    <s v="Sodium Cyanide productionRefinery gas and liquids"/>
    <n v="490"/>
    <n v="723"/>
  </r>
  <r>
    <x v="52"/>
    <s v="29"/>
    <s v="Renewable aviation kerosene"/>
    <m/>
    <s v="Sodium Cyanide productionRenewable aviation kerosene"/>
    <n v="910"/>
    <n v="724"/>
  </r>
  <r>
    <x v="52"/>
    <s v="29"/>
    <s v="Renewable diesel"/>
    <m/>
    <s v="Sodium Cyanide productionRenewable diesel"/>
    <n v="920"/>
    <n v="725"/>
  </r>
  <r>
    <x v="52"/>
    <s v="29"/>
    <s v="Sludge biogas that is captured for combustion (methane only)"/>
    <s v="028"/>
    <s v="Sodium Cyanide productionSludge biogas that is captured for combustion (methane only)"/>
    <n v="310"/>
    <n v="726"/>
  </r>
  <r>
    <x v="52"/>
    <s v="29"/>
    <s v="Solid fossil fuels other than those mentioned in items 1 to 5"/>
    <n v="110"/>
    <s v="Sodium Cyanide productionSolid fossil fuels other than those mentioned in items 1 to 5"/>
    <n v="90"/>
    <n v="727"/>
  </r>
  <r>
    <x v="52"/>
    <s v="29"/>
    <s v="Solvents if mineral turpentine or white spirits"/>
    <s v="079"/>
    <s v="Sodium Cyanide productionSolvents if mineral turpentine or white spirits"/>
    <n v="450"/>
    <n v="728"/>
  </r>
  <r>
    <x v="52"/>
    <s v="29"/>
    <s v="Sub-bituminous coal"/>
    <s v="011"/>
    <s v="Sodium Cyanide productionSub-bituminous coal"/>
    <n v="20"/>
    <n v="729"/>
  </r>
  <r>
    <x v="52"/>
    <s v="29"/>
    <s v="Sulphite lyes"/>
    <s v="020"/>
    <s v="Sodium Cyanide productionSulphite lyes"/>
    <n v="140"/>
    <n v="730"/>
  </r>
  <r>
    <x v="52"/>
    <s v="29"/>
    <s v="Town gas"/>
    <s v="065"/>
    <s v="Sodium Cyanide productionTown gas"/>
    <n v="270"/>
    <n v="731"/>
  </r>
  <r>
    <x v="52"/>
    <s v="29"/>
    <s v="Truck and off-road tyres  if recycled and combusted to produce heat or electricity"/>
    <m/>
    <s v="Sodium Cyanide productionTruck and off-road tyres if recycled and combusted to produce heat or elect"/>
    <n v="900"/>
    <n v="732"/>
  </r>
  <r>
    <x v="52"/>
    <s v="29"/>
    <s v="Unprocessed natural gas"/>
    <s v="026"/>
    <s v="Sodium Cyanide productionUnprocessed natural gas"/>
    <n v="230"/>
    <n v="733"/>
  </r>
  <r>
    <x v="53"/>
    <s v="35"/>
    <s v="Landfill biogas that is captured for combustion (methane only)"/>
    <s v="027"/>
    <s v="Solid waste disposal on landLandfill biogas that is captured for combustion (methane only)"/>
    <n v="840"/>
    <n v="734"/>
  </r>
  <r>
    <x v="53"/>
    <s v="35"/>
    <m/>
    <s v="000"/>
    <s v="Solid waste disposal on land"/>
    <n v="840"/>
    <n v="735"/>
  </r>
  <r>
    <x v="54"/>
    <s v="05"/>
    <s v="A biogas that is captured for combustion  other than those mentioned in items 28, 29 and 29A (methane only)"/>
    <s v="029"/>
    <s v="Stationary and Transport energy purposes (excA biogas that is captured for combustion other than those mentioned in item"/>
    <n v="320"/>
    <n v="736"/>
  </r>
  <r>
    <x v="54"/>
    <s v="05"/>
    <s v="Anthracite"/>
    <s v="012"/>
    <s v="Stationary and Transport energy purposes (excAnthracite"/>
    <n v="30"/>
    <n v="737"/>
  </r>
  <r>
    <x v="54"/>
    <s v="05"/>
    <s v="Bagasse"/>
    <s v="021"/>
    <s v="Stationary and Transport energy purposes (excBagasse"/>
    <n v="150"/>
    <n v="738"/>
  </r>
  <r>
    <x v="54"/>
    <s v="05"/>
    <s v="Biodiesel"/>
    <s v="034"/>
    <s v="Stationary and Transport energy purposes (excBiodiesel"/>
    <n v="520"/>
    <n v="739"/>
  </r>
  <r>
    <x v="54"/>
    <s v="05"/>
    <s v="Biodiesel - Transport"/>
    <s v="037"/>
    <s v="Stationary and Transport energy purposes (excBiodiesel - Transport"/>
    <n v="520"/>
    <n v="740"/>
  </r>
  <r>
    <x v="54"/>
    <s v="05"/>
    <s v="Biofuels other than those mentioned in items 50, 50A, 50B and 51"/>
    <s v="036"/>
    <s v="Stationary and Transport energy purposes (excBiofuels other than those mentioned in items 50, 50A, 50B and 51"/>
    <n v="540"/>
    <n v="741"/>
  </r>
  <r>
    <x v="54"/>
    <s v="05"/>
    <s v="Biofuels other than those mentioned in items 59, 59A, 59B and 60 - Transport"/>
    <s v="039"/>
    <s v="Stationary and Transport energy purposes (excBiofuels other than those mentioned in items 59, 59A, 59B and 60 - Transpor"/>
    <n v="540"/>
    <n v="742"/>
  </r>
  <r>
    <x v="54"/>
    <s v="05"/>
    <s v="Biomass municipal and industrial materials  if recycled and combusted to produce heat or electricity"/>
    <s v="022"/>
    <s v="Stationary and Transport energy purposes (excBiomass municipal and industrial materials if recycled and combusted to pro"/>
    <n v="160"/>
    <n v="743"/>
  </r>
  <r>
    <x v="54"/>
    <s v="05"/>
    <s v="Biomethane"/>
    <m/>
    <s v="Stationary and Transport energy purposes (excBiomethane"/>
    <n v="880"/>
    <n v="744"/>
  </r>
  <r>
    <x v="54"/>
    <s v="05"/>
    <s v="Bituminous coal"/>
    <s v="010"/>
    <s v="Stationary and Transport energy purposes (excBituminous coal"/>
    <n v="10"/>
    <n v="745"/>
  </r>
  <r>
    <x v="54"/>
    <s v="05"/>
    <s v="Blast furnace gas"/>
    <s v="064"/>
    <s v="Stationary and Transport energy purposes (excBlast furnace gas"/>
    <n v="260"/>
    <n v="746"/>
  </r>
  <r>
    <x v="54"/>
    <s v="05"/>
    <s v="Brown coal"/>
    <s v="013"/>
    <s v="Stationary and Transport energy purposes (excBrown coal"/>
    <n v="40"/>
    <n v="747"/>
  </r>
  <r>
    <x v="54"/>
    <s v="05"/>
    <s v="Charcoal"/>
    <s v="058"/>
    <s v="Stationary and Transport energy purposes (excCharcoal"/>
    <n v="170"/>
    <n v="748"/>
  </r>
  <r>
    <x v="54"/>
    <s v="05"/>
    <s v="Coal briquettes"/>
    <s v="015"/>
    <s v="Stationary and Transport energy purposes (excCoal briquettes"/>
    <n v="60"/>
    <n v="749"/>
  </r>
  <r>
    <x v="54"/>
    <s v="05"/>
    <s v="Coal coke"/>
    <s v="056"/>
    <s v="Stationary and Transport energy purposes (excCoal coke"/>
    <n v="70"/>
    <n v="750"/>
  </r>
  <r>
    <x v="54"/>
    <s v="05"/>
    <s v="Coal mine waste gas that is captured for combustion"/>
    <s v="025"/>
    <s v="Stationary and Transport energy purposes (excCoal mine waste gas that is captured for combustion"/>
    <n v="210"/>
    <n v="751"/>
  </r>
  <r>
    <x v="54"/>
    <s v="05"/>
    <s v="Coal seam methane that is captured for combustion"/>
    <s v="024"/>
    <s v="Stationary and Transport energy purposes (excCoal seam methane that is captured for combustion"/>
    <n v="200"/>
    <n v="752"/>
  </r>
  <r>
    <x v="54"/>
    <s v="05"/>
    <s v="Coal tar"/>
    <s v="057"/>
    <s v="Stationary and Transport energy purposes (excCoal tar"/>
    <n v="80"/>
    <n v="753"/>
  </r>
  <r>
    <x v="54"/>
    <s v="05"/>
    <s v="Coke oven gas"/>
    <s v="063"/>
    <s v="Stationary and Transport energy purposes (excCoke oven gas"/>
    <n v="250"/>
    <n v="754"/>
  </r>
  <r>
    <x v="54"/>
    <s v="05"/>
    <s v="Coking coal"/>
    <s v="014"/>
    <s v="Stationary and Transport energy purposes (excCoking coal"/>
    <n v="50"/>
    <n v="755"/>
  </r>
  <r>
    <x v="54"/>
    <s v="05"/>
    <s v="Compressed natural gas that has reverted back to standard conditions"/>
    <s v="062"/>
    <s v="Stationary and Transport energy purposes (excCompressed natural gas that has reverted back to standard conditions"/>
    <n v="220"/>
    <n v="756"/>
  </r>
  <r>
    <x v="54"/>
    <s v="05"/>
    <s v="Crude oil"/>
    <s v="031"/>
    <s v="Stationary and Transport energy purposes (excCrude oil"/>
    <n v="350"/>
    <n v="757"/>
  </r>
  <r>
    <x v="54"/>
    <s v="05"/>
    <s v="Diesel oil"/>
    <s v="077"/>
    <s v="Stationary and Transport energy purposes (excDiesel oil"/>
    <n v="420"/>
    <n v="758"/>
  </r>
  <r>
    <x v="54"/>
    <s v="05"/>
    <s v="Diesel oil - Transport"/>
    <s v="087"/>
    <s v="Stationary and Transport energy purposes (excDiesel oil - Transport"/>
    <n v="420"/>
    <n v="759"/>
  </r>
  <r>
    <x v="54"/>
    <s v="05"/>
    <s v="Diesel oil - Transport post-2004"/>
    <s v="096"/>
    <s v="Stationary and Transport energy purposes (excDiesel oil - Transport post-2004"/>
    <n v="420"/>
    <n v="760"/>
  </r>
  <r>
    <x v="54"/>
    <s v="05"/>
    <s v="Diesel oil (Euro i) - Transport"/>
    <s v="099"/>
    <s v="Stationary and Transport energy purposes (excDiesel oil (Euro i) - Transport"/>
    <n v="420"/>
    <n v="761"/>
  </r>
  <r>
    <x v="54"/>
    <s v="05"/>
    <s v="Diesel oil (Euro iii) - Transport"/>
    <s v="098"/>
    <s v="Stationary and Transport energy purposes (excDiesel oil (Euro iii) - Transport"/>
    <n v="420"/>
    <n v="762"/>
  </r>
  <r>
    <x v="54"/>
    <s v="05"/>
    <s v="Diesel oil (Euro iv or higher) - Transport"/>
    <s v="097"/>
    <s v="Stationary and Transport energy purposes (excDiesel oil (Euro iv or higher) - Transport"/>
    <n v="420"/>
    <n v="763"/>
  </r>
  <r>
    <x v="54"/>
    <s v="05"/>
    <s v="Dry wood"/>
    <s v="018"/>
    <s v="Stationary and Transport energy purposes (excDry wood"/>
    <n v="120"/>
    <n v="764"/>
  </r>
  <r>
    <x v="54"/>
    <s v="05"/>
    <s v="Ethane"/>
    <n v="111"/>
    <s v="Stationary and Transport energy purposes (excEthane"/>
    <n v="240"/>
    <n v="765"/>
  </r>
  <r>
    <x v="54"/>
    <s v="05"/>
    <s v="Ethanol for use as a fuel in an internal combustion engine"/>
    <s v="035"/>
    <s v="Stationary and Transport energy purposes (excEthanol for use as a fuel in an internal combustion engine"/>
    <n v="530"/>
    <n v="766"/>
  </r>
  <r>
    <x v="54"/>
    <s v="05"/>
    <s v="Ethanol for use as a fuel in an internal combustion engine - Transport"/>
    <s v="038"/>
    <s v="Stationary and Transport energy purposes (excEthanol for use as a fuel in an internal combustion engine - Transport"/>
    <n v="530"/>
    <n v="767"/>
  </r>
  <r>
    <x v="54"/>
    <s v="05"/>
    <s v="Ethanol for use as a fuel in an internal combustion engine - Transport post-2004"/>
    <s v="040"/>
    <s v="Stationary and Transport energy purposes (excEthanol for use as a fuel in an internal combustion engine - Transport post"/>
    <n v="530"/>
    <n v="768"/>
  </r>
  <r>
    <x v="54"/>
    <s v="05"/>
    <s v="Fuel oil"/>
    <n v="128"/>
    <s v="Stationary and Transport energy purposes (excFuel oil"/>
    <n v="430"/>
    <n v="769"/>
  </r>
  <r>
    <x v="54"/>
    <s v="05"/>
    <s v="Fuel oil - Transport"/>
    <s v="090"/>
    <s v="Stationary and Transport energy purposes (excFuel oil - Transport"/>
    <n v="430"/>
    <n v="770"/>
  </r>
  <r>
    <x v="54"/>
    <s v="05"/>
    <s v="Gaseous fossil fuels other than those mentioned in items 17 to 26"/>
    <n v="113"/>
    <s v="Stationary and Transport energy purposes (excGaseous fossil fuels other than those mentioned in items 17 to 26"/>
    <n v="290"/>
    <n v="771"/>
  </r>
  <r>
    <x v="54"/>
    <s v="05"/>
    <s v="Gasoline (other than for use as fuel in an aircraft)"/>
    <s v="072"/>
    <s v="Stationary and Transport energy purposes (excGasoline (other than for use as fuel in an aircraft)"/>
    <n v="370"/>
    <n v="772"/>
  </r>
  <r>
    <x v="54"/>
    <s v="05"/>
    <s v="Gasoline (other than for use as fuel in an aircraft) - Transport"/>
    <s v="086"/>
    <s v="Stationary and Transport energy purposes (excGasoline (other than for use as fuel in an aircraft) - Transport"/>
    <n v="370"/>
    <n v="773"/>
  </r>
  <r>
    <x v="54"/>
    <s v="05"/>
    <s v="Gasoline (other than for use as fuel in an aircraft) - Transport post-2004"/>
    <s v="095"/>
    <s v="Stationary and Transport energy purposes (excGasoline (other than for use as fuel in an aircraft) - Transport post-2004"/>
    <n v="370"/>
    <n v="774"/>
  </r>
  <r>
    <x v="54"/>
    <s v="05"/>
    <s v="Gasoline for use as a fuel in an aircraft"/>
    <s v="073"/>
    <s v="Stationary and Transport energy purposes (excGasoline for use as a fuel in an aircraft"/>
    <n v="380"/>
    <n v="775"/>
  </r>
  <r>
    <x v="54"/>
    <s v="05"/>
    <s v="Gasoline for use as a fuel in an aircraft - Transport"/>
    <s v="088"/>
    <s v="Stationary and Transport energy purposes (excGasoline for use as a fuel in an aircraft - Transport"/>
    <n v="380"/>
    <n v="776"/>
  </r>
  <r>
    <x v="54"/>
    <s v="05"/>
    <s v="Green and air dried wood"/>
    <s v="019"/>
    <s v="Stationary and Transport energy purposes (excGreen and air dried wood"/>
    <n v="130"/>
    <n v="777"/>
  </r>
  <r>
    <x v="54"/>
    <s v="05"/>
    <s v="Heating oil"/>
    <s v="076"/>
    <s v="Stationary and Transport energy purposes (excHeating oil"/>
    <n v="410"/>
    <n v="778"/>
  </r>
  <r>
    <x v="54"/>
    <s v="05"/>
    <s v="Industrial materials that are derived from fossil fuels  if recycled and combusted to produce heat or electricity"/>
    <s v="016"/>
    <s v="Stationary and Transport energy purposes (excIndustrial materials that are derived from fossil fuels if recycled and com"/>
    <n v="100"/>
    <n v="779"/>
  </r>
  <r>
    <x v="54"/>
    <s v="05"/>
    <s v="Kerosene (other than for use as fuel in an aircraft)"/>
    <s v="074"/>
    <s v="Stationary and Transport energy purposes (excKerosene (other than for use as fuel in an aircraft)"/>
    <n v="390"/>
    <n v="780"/>
  </r>
  <r>
    <x v="54"/>
    <s v="05"/>
    <s v="Kerosene for use as fuel in an aircraft"/>
    <s v="075"/>
    <s v="Stationary and Transport energy purposes (excKerosene for use as fuel in an aircraft"/>
    <n v="400"/>
    <n v="781"/>
  </r>
  <r>
    <x v="54"/>
    <s v="05"/>
    <s v="Kerosene for use as fuel in an aircraft - Transport"/>
    <s v="089"/>
    <s v="Stationary and Transport energy purposes (excKerosene for use as fuel in an aircraft - Transport"/>
    <n v="400"/>
    <n v="782"/>
  </r>
  <r>
    <x v="54"/>
    <s v="05"/>
    <s v="Landfill biogas that is captured for combustion (methane only)"/>
    <s v="027"/>
    <s v="Stationary and Transport energy purposes (excLandfill biogas that is captured for combustion (methane only)"/>
    <n v="300"/>
    <n v="783"/>
  </r>
  <r>
    <x v="54"/>
    <s v="05"/>
    <s v="Liquefied aromatic hydrocarbons"/>
    <n v="115"/>
    <s v="Stationary and Transport energy purposes (excLiquefied aromatic hydrocarbons"/>
    <n v="440"/>
    <n v="784"/>
  </r>
  <r>
    <x v="54"/>
    <s v="05"/>
    <s v="Liquefied natural gas"/>
    <s v="067"/>
    <s v="Stationary and Transport energy purposes (excLiquefied natural gas"/>
    <n v="280"/>
    <n v="785"/>
  </r>
  <r>
    <x v="54"/>
    <s v="05"/>
    <s v="Liquefied natural gas (heavy duty vehicles) - Transport"/>
    <s v="093"/>
    <s v="Stationary and Transport energy purposes (excLiquefied natural gas (heavy duty vehicles) - Transport"/>
    <n v="280"/>
    <n v="786"/>
  </r>
  <r>
    <x v="54"/>
    <s v="05"/>
    <s v="Liquefied natural gas (light duty vehicles) - Transport"/>
    <s v="092"/>
    <s v="Stationary and Transport energy purposes (excLiquefied natural gas (light duty vehicles) - Transport"/>
    <n v="280"/>
    <n v="787"/>
  </r>
  <r>
    <x v="54"/>
    <s v="05"/>
    <s v="Liquefied petroleum gas"/>
    <n v="116"/>
    <s v="Stationary and Transport energy purposes (excLiquefied petroleum gas"/>
    <n v="460"/>
    <n v="788"/>
  </r>
  <r>
    <x v="54"/>
    <s v="05"/>
    <s v="Liquefied petroleum gas - Transport"/>
    <n v="119"/>
    <s v="Stationary and Transport energy purposes (excLiquefied petroleum gas - Transport"/>
    <n v="460"/>
    <n v="789"/>
  </r>
  <r>
    <x v="54"/>
    <s v="05"/>
    <s v="Liquefied petroleum gas - Transport post-2004"/>
    <n v="122"/>
    <s v="Stationary and Transport energy purposes (excLiquefied petroleum gas - Transport post-2004"/>
    <n v="460"/>
    <n v="790"/>
  </r>
  <r>
    <x v="54"/>
    <s v="05"/>
    <s v="Naphtha"/>
    <s v="081"/>
    <s v="Stationary and Transport energy purposes (excNaphtha"/>
    <n v="470"/>
    <n v="791"/>
  </r>
  <r>
    <x v="54"/>
    <s v="05"/>
    <s v="Natural gas (heavy duty vehicles) - Transport"/>
    <s v="070"/>
    <s v="Stationary and Transport energy purposes (excNatural gas (heavy duty vehicles) - Transport"/>
    <n v="190"/>
    <n v="792"/>
  </r>
  <r>
    <x v="54"/>
    <s v="05"/>
    <s v="Natural gas (light duty vehicles) - Transport"/>
    <s v="069"/>
    <s v="Stationary and Transport energy purposes (excNatural gas (light duty vehicles) - Transport"/>
    <n v="190"/>
    <n v="793"/>
  </r>
  <r>
    <x v="54"/>
    <s v="05"/>
    <s v="Natural gas distributed in a pipeline"/>
    <s v="059"/>
    <s v="Stationary and Transport energy purposes (excNatural gas distributed in a pipeline"/>
    <n v="190"/>
    <n v="794"/>
  </r>
  <r>
    <x v="54"/>
    <s v="05"/>
    <s v="Non-biomass municipal materials  if recycled and combusted to produce heat or electricity"/>
    <s v="017"/>
    <s v="Stationary and Transport energy purposes (excNon-biomass municipal materials if recycled and combusted to produce heat o"/>
    <n v="110"/>
    <n v="795"/>
  </r>
  <r>
    <x v="54"/>
    <s v="05"/>
    <s v="Passenger car tyres  if recycled and combusted to produce heat or electricity"/>
    <m/>
    <s v="Stationary and Transport energy purposes (excPassenger car tyres if recycled and combusted to produce heat or electricit"/>
    <n v="890"/>
    <n v="796"/>
  </r>
  <r>
    <x v="54"/>
    <s v="05"/>
    <s v="Petroleum based greases"/>
    <n v="103"/>
    <s v="Stationary and Transport energy purposes (excPetroleum based greases"/>
    <n v="340"/>
    <n v="797"/>
  </r>
  <r>
    <x v="54"/>
    <s v="05"/>
    <s v="Petroleum based oils (other than petroleum based oil used as fuel)"/>
    <n v="100"/>
    <s v="Stationary and Transport energy purposes (excPetroleum based oils (other than petroleum based oil used as fuel)"/>
    <n v="330"/>
    <n v="798"/>
  </r>
  <r>
    <x v="54"/>
    <s v="05"/>
    <s v="Petroleum based products other than: Petroleum based products mentioned in items 31  32 and 33 to 48"/>
    <n v="127"/>
    <s v="Stationary and Transport energy purposes (excPetroleum based products other than: Petroleum based products mentioned in "/>
    <n v="510"/>
    <n v="799"/>
  </r>
  <r>
    <x v="54"/>
    <s v="05"/>
    <s v="Petroleum coke"/>
    <s v="082"/>
    <s v="Stationary and Transport energy purposes (excPetroleum coke"/>
    <n v="480"/>
    <n v="800"/>
  </r>
  <r>
    <x v="54"/>
    <s v="05"/>
    <s v="Plant condensate and other natural gas liquids not covered by another item in this table"/>
    <s v="032"/>
    <s v="Stationary and Transport energy purposes (excPlant condensate and other natural gas liquids not covered by another item "/>
    <n v="360"/>
    <n v="801"/>
  </r>
  <r>
    <x v="54"/>
    <s v="05"/>
    <s v="Primary solid biomass fuels other than those mentioned in items 10 to 15"/>
    <s v="023"/>
    <s v="Stationary and Transport energy purposes (excPrimary solid biomass fuels other than those mentioned in items 10 to 15"/>
    <n v="180"/>
    <n v="802"/>
  </r>
  <r>
    <x v="54"/>
    <s v="05"/>
    <s v="Refinery coke"/>
    <s v="085"/>
    <s v="Stationary and Transport energy purposes (excRefinery coke"/>
    <n v="500"/>
    <n v="803"/>
  </r>
  <r>
    <x v="54"/>
    <s v="05"/>
    <s v="Refinery gas and liquids"/>
    <s v="083"/>
    <s v="Stationary and Transport energy purposes (excRefinery gas and liquids"/>
    <n v="490"/>
    <n v="804"/>
  </r>
  <r>
    <x v="54"/>
    <s v="05"/>
    <s v="Renewable aviation kerosene"/>
    <m/>
    <s v="Stationary and Transport energy purposes (excRenewable aviation kerosene"/>
    <n v="910"/>
    <n v="805"/>
  </r>
  <r>
    <x v="54"/>
    <s v="05"/>
    <s v="Renewable aviation kerosene - Transport"/>
    <m/>
    <s v="Stationary and Transport energy purposes (excRenewable aviation kerosene - Transport"/>
    <n v="910"/>
    <n v="806"/>
  </r>
  <r>
    <x v="54"/>
    <s v="05"/>
    <s v="Renewable diesel"/>
    <m/>
    <s v="Stationary and Transport energy purposes (excRenewable diesel"/>
    <n v="920"/>
    <n v="807"/>
  </r>
  <r>
    <x v="54"/>
    <s v="05"/>
    <s v="Renewable diesel - Transport"/>
    <m/>
    <s v="Stationary and Transport energy purposes (excRenewable diesel - Transport"/>
    <n v="920"/>
    <n v="808"/>
  </r>
  <r>
    <x v="54"/>
    <s v="05"/>
    <s v="Renewable diesel - Transport post-2004"/>
    <m/>
    <s v="Stationary and Transport energy purposes (excRenewable diesel - Transport post-2004"/>
    <n v="920"/>
    <n v="809"/>
  </r>
  <r>
    <x v="54"/>
    <s v="05"/>
    <s v="Renewable diesel (Euro i) - Transport"/>
    <m/>
    <s v="Stationary and Transport energy purposes (excRenewable diesel (Euro i) - Transport"/>
    <n v="920"/>
    <n v="810"/>
  </r>
  <r>
    <x v="54"/>
    <s v="05"/>
    <s v="Renewable diesel (Euro iii) - Transport"/>
    <m/>
    <s v="Stationary and Transport energy purposes (excRenewable diesel (Euro iii) - Transport"/>
    <n v="920"/>
    <n v="811"/>
  </r>
  <r>
    <x v="54"/>
    <s v="05"/>
    <s v="Renewable diesel (Euro iv or higher) - Transport"/>
    <m/>
    <s v="Stationary and Transport energy purposes (excRenewable diesel (Euro iv or higher) - Transport"/>
    <n v="920"/>
    <n v="812"/>
  </r>
  <r>
    <x v="54"/>
    <s v="05"/>
    <s v="Sludge biogas that is captured for combustion (methane only)"/>
    <s v="028"/>
    <s v="Stationary and Transport energy purposes (excSludge biogas that is captured for combustion (methane only)"/>
    <n v="310"/>
    <n v="813"/>
  </r>
  <r>
    <x v="54"/>
    <s v="05"/>
    <s v="Solid fossil fuels other than those mentioned in items 1 to 5"/>
    <n v="110"/>
    <s v="Stationary and Transport energy purposes (excSolid fossil fuels other than those mentioned in items 1 to 5"/>
    <n v="90"/>
    <n v="814"/>
  </r>
  <r>
    <x v="54"/>
    <s v="05"/>
    <s v="Solvents if mineral turpentine or white spirits"/>
    <s v="080"/>
    <s v="Stationary and Transport energy purposes (excSolvents if mineral turpentine or white spirits"/>
    <n v="450"/>
    <n v="815"/>
  </r>
  <r>
    <x v="54"/>
    <s v="05"/>
    <s v="Sub-bituminous coal"/>
    <s v="011"/>
    <s v="Stationary and Transport energy purposes (excSub-bituminous coal"/>
    <n v="20"/>
    <n v="816"/>
  </r>
  <r>
    <x v="54"/>
    <s v="05"/>
    <s v="Sulphite lyes"/>
    <s v="020"/>
    <s v="Stationary and Transport energy purposes (excSulphite lyes"/>
    <n v="140"/>
    <n v="817"/>
  </r>
  <r>
    <x v="54"/>
    <s v="05"/>
    <s v="Town gas"/>
    <s v="065"/>
    <s v="Stationary and Transport energy purposes (excTown gas"/>
    <n v="270"/>
    <n v="818"/>
  </r>
  <r>
    <x v="54"/>
    <s v="05"/>
    <s v="Truck and off-road tyres  if recycled and combusted to produce heat or electricity"/>
    <m/>
    <s v="Stationary and Transport energy purposes (excTruck and off-road tyres if recycled and combusted to produce heat or elect"/>
    <n v="900"/>
    <n v="819"/>
  </r>
  <r>
    <x v="54"/>
    <s v="05"/>
    <s v="Unprocessed natural gas"/>
    <s v="026"/>
    <s v="Stationary and Transport energy purposes (excUnprocessed natural gas"/>
    <n v="230"/>
    <n v="820"/>
  </r>
  <r>
    <x v="55"/>
    <s v="07"/>
    <s v="Coal mine waste gas that is captured for combustion"/>
    <s v="025"/>
    <s v="Underground minesCoal mine waste gas that is captured for combustion"/>
    <n v="560"/>
    <n v="821"/>
  </r>
  <r>
    <x v="55"/>
    <s v="07"/>
    <m/>
    <s v="000"/>
    <s v="Underground mines"/>
    <n v="560"/>
    <n v="822"/>
  </r>
  <r>
    <x v="56"/>
    <s v="21"/>
    <m/>
    <s v="000"/>
    <s v="Use of carbonates for the production of a pro"/>
    <n v="700"/>
    <n v="823"/>
  </r>
  <r>
    <x v="57"/>
    <s v="38"/>
    <s v="A biogas that is captured for combustion  other than those mentioned in items 28, 29 and 29A (methane only)"/>
    <s v="029"/>
    <s v="Waste incinerationA biogas that is captured for combustion other than those mentioned in item"/>
    <n v="870"/>
    <n v="824"/>
  </r>
  <r>
    <x v="57"/>
    <s v="38"/>
    <s v="Anthracite"/>
    <s v="012"/>
    <s v="Waste incinerationAnthracite"/>
    <n v="870"/>
    <n v="825"/>
  </r>
  <r>
    <x v="57"/>
    <s v="38"/>
    <s v="Bagasse"/>
    <s v="021"/>
    <s v="Waste incinerationBagasse"/>
    <n v="870"/>
    <n v="826"/>
  </r>
  <r>
    <x v="57"/>
    <s v="38"/>
    <s v="Biodiesel"/>
    <s v="034"/>
    <s v="Waste incinerationBiodiesel"/>
    <n v="870"/>
    <n v="827"/>
  </r>
  <r>
    <x v="57"/>
    <s v="38"/>
    <s v="Biofuels other than those mentioned in items 50, 50A, 50B and 51"/>
    <s v="036"/>
    <s v="Waste incinerationBiofuels other than those mentioned in items 50, 50A, 50B and 51"/>
    <n v="870"/>
    <n v="828"/>
  </r>
  <r>
    <x v="57"/>
    <s v="38"/>
    <s v="Biomass municipal and industrial materials  if recycled and combusted to produce heat or electricity"/>
    <s v="022"/>
    <s v="Waste incinerationBiomass municipal and industrial materials if recycled and combusted to pro"/>
    <n v="870"/>
    <n v="829"/>
  </r>
  <r>
    <x v="57"/>
    <s v="38"/>
    <s v="Biomethane"/>
    <m/>
    <s v="Waste incinerationBiomethane"/>
    <n v="870"/>
    <n v="830"/>
  </r>
  <r>
    <x v="57"/>
    <s v="38"/>
    <s v="Bitumen - Non-energy product"/>
    <n v="105"/>
    <s v="Waste incinerationBitumen - Non-energy product"/>
    <n v="870"/>
    <n v="831"/>
  </r>
  <r>
    <x v="57"/>
    <s v="38"/>
    <s v="Bituminous coal"/>
    <s v="010"/>
    <s v="Waste incinerationBituminous coal"/>
    <n v="870"/>
    <n v="832"/>
  </r>
  <r>
    <x v="57"/>
    <s v="38"/>
    <s v="Blast furnace gas"/>
    <s v="064"/>
    <s v="Waste incinerationBlast furnace gas"/>
    <n v="870"/>
    <n v="833"/>
  </r>
  <r>
    <x v="57"/>
    <s v="38"/>
    <s v="Brown coal"/>
    <s v="013"/>
    <s v="Waste incinerationBrown coal"/>
    <n v="870"/>
    <n v="834"/>
  </r>
  <r>
    <x v="57"/>
    <s v="38"/>
    <s v="Carbon black if used as a petrochemical feedstock - Non-energy product"/>
    <n v="107"/>
    <s v="Waste incinerationCarbon black if used as a petrochemical feedstock - Non-energy product"/>
    <n v="870"/>
    <n v="835"/>
  </r>
  <r>
    <x v="57"/>
    <s v="38"/>
    <s v="Charcoal"/>
    <s v="058"/>
    <s v="Waste incinerationCharcoal"/>
    <n v="870"/>
    <n v="836"/>
  </r>
  <r>
    <x v="57"/>
    <s v="38"/>
    <s v="Clinical Waste"/>
    <s v="006"/>
    <s v="Waste incinerationClinical Waste"/>
    <n v="870"/>
    <n v="837"/>
  </r>
  <r>
    <x v="57"/>
    <s v="38"/>
    <s v="Coal briquettes"/>
    <s v="015"/>
    <s v="Waste incinerationCoal briquettes"/>
    <n v="870"/>
    <n v="838"/>
  </r>
  <r>
    <x v="57"/>
    <s v="38"/>
    <s v="Coal coke"/>
    <s v="056"/>
    <s v="Waste incinerationCoal coke"/>
    <n v="870"/>
    <n v="839"/>
  </r>
  <r>
    <x v="57"/>
    <s v="38"/>
    <s v="Coal mine waste gas that is captured for combustion"/>
    <s v="025"/>
    <s v="Waste incinerationCoal mine waste gas that is captured for combustion"/>
    <n v="870"/>
    <n v="840"/>
  </r>
  <r>
    <x v="57"/>
    <s v="38"/>
    <s v="Coal seam methane that is captured for combustion"/>
    <s v="024"/>
    <s v="Waste incinerationCoal seam methane that is captured for combustion"/>
    <n v="870"/>
    <n v="841"/>
  </r>
  <r>
    <x v="57"/>
    <s v="38"/>
    <s v="Coal tar"/>
    <s v="057"/>
    <s v="Waste incinerationCoal tar"/>
    <n v="870"/>
    <n v="842"/>
  </r>
  <r>
    <x v="57"/>
    <s v="38"/>
    <s v="Coke oven gas"/>
    <s v="063"/>
    <s v="Waste incinerationCoke oven gas"/>
    <n v="870"/>
    <n v="843"/>
  </r>
  <r>
    <x v="57"/>
    <s v="38"/>
    <s v="Coking coal"/>
    <s v="014"/>
    <s v="Waste incinerationCoking coal"/>
    <n v="870"/>
    <n v="844"/>
  </r>
  <r>
    <x v="57"/>
    <s v="38"/>
    <s v="Compressed natural gas that has reverted back to standard conditions"/>
    <s v="060"/>
    <s v="Waste incinerationCompressed natural gas that has reverted back to standard conditions"/>
    <n v="870"/>
    <n v="845"/>
  </r>
  <r>
    <x v="57"/>
    <s v="38"/>
    <s v="Crude oil"/>
    <s v="031"/>
    <s v="Waste incinerationCrude oil"/>
    <n v="870"/>
    <n v="846"/>
  </r>
  <r>
    <x v="57"/>
    <s v="38"/>
    <s v="Diesel oil"/>
    <n v="130"/>
    <s v="Waste incinerationDiesel oil"/>
    <n v="870"/>
    <n v="847"/>
  </r>
  <r>
    <x v="57"/>
    <s v="38"/>
    <s v="Dry wood"/>
    <s v="018"/>
    <s v="Waste incinerationDry wood"/>
    <n v="870"/>
    <n v="848"/>
  </r>
  <r>
    <x v="57"/>
    <s v="38"/>
    <s v="Ethane"/>
    <n v="111"/>
    <s v="Waste incinerationEthane"/>
    <n v="870"/>
    <n v="849"/>
  </r>
  <r>
    <x v="57"/>
    <s v="38"/>
    <s v="Ethanol for use as a fuel in an internal combustion engine"/>
    <s v="035"/>
    <s v="Waste incinerationEthanol for use as a fuel in an internal combustion engine"/>
    <n v="870"/>
    <n v="850"/>
  </r>
  <r>
    <x v="57"/>
    <s v="38"/>
    <s v="Ethylene if used as a petrochemical feedstock - Non-energy product"/>
    <n v="108"/>
    <s v="Waste incinerationEthylene if used as a petrochemical feedstock - Non-energy product"/>
    <n v="870"/>
    <n v="851"/>
  </r>
  <r>
    <x v="57"/>
    <s v="38"/>
    <s v="Fuel oil"/>
    <n v="128"/>
    <s v="Waste incinerationFuel oil"/>
    <n v="870"/>
    <n v="852"/>
  </r>
  <r>
    <x v="57"/>
    <s v="38"/>
    <s v="Gaseous fossil fuels other than those mentioned in items 17 to 26"/>
    <n v="113"/>
    <s v="Waste incinerationGaseous fossil fuels other than those mentioned in items 17 to 26"/>
    <n v="870"/>
    <n v="853"/>
  </r>
  <r>
    <x v="57"/>
    <s v="38"/>
    <s v="Gasoline (other than for use as fuel in an aircraft)"/>
    <s v="072"/>
    <s v="Waste incinerationGasoline (other than for use as fuel in an aircraft)"/>
    <n v="870"/>
    <n v="854"/>
  </r>
  <r>
    <x v="57"/>
    <s v="38"/>
    <s v="Gasoline for use as a fuel in an aircraft"/>
    <s v="073"/>
    <s v="Waste incinerationGasoline for use as a fuel in an aircraft"/>
    <n v="870"/>
    <n v="855"/>
  </r>
  <r>
    <x v="57"/>
    <s v="38"/>
    <s v="Green and air dried wood"/>
    <s v="019"/>
    <s v="Waste incinerationGreen and air dried wood"/>
    <n v="870"/>
    <n v="856"/>
  </r>
  <r>
    <x v="57"/>
    <s v="38"/>
    <s v="Heating oil"/>
    <s v="076"/>
    <s v="Waste incinerationHeating oil"/>
    <n v="870"/>
    <n v="857"/>
  </r>
  <r>
    <x v="57"/>
    <s v="38"/>
    <s v="Industrial materials that are derived from fossil fuels  if recycled and combusted to produce heat or electricity"/>
    <s v="016"/>
    <s v="Waste incinerationIndustrial materials that are derived from fossil fuels if recycled and com"/>
    <n v="870"/>
    <n v="858"/>
  </r>
  <r>
    <x v="57"/>
    <s v="38"/>
    <s v="Kerosene (other than for use as fuel in an aircraft)"/>
    <s v="074"/>
    <s v="Waste incinerationKerosene (other than for use as fuel in an aircraft)"/>
    <n v="870"/>
    <n v="859"/>
  </r>
  <r>
    <x v="57"/>
    <s v="38"/>
    <s v="Kerosene for use as fuel in an aircraft"/>
    <s v="075"/>
    <s v="Waste incinerationKerosene for use as fuel in an aircraft"/>
    <n v="870"/>
    <n v="860"/>
  </r>
  <r>
    <x v="57"/>
    <s v="38"/>
    <s v="Landfill biogas that is captured for combustion (methane only)"/>
    <s v="027"/>
    <s v="Waste incinerationLandfill biogas that is captured for combustion (methane only)"/>
    <n v="870"/>
    <n v="861"/>
  </r>
  <r>
    <x v="57"/>
    <s v="38"/>
    <s v="Liquefied aromatic hydrocarbons"/>
    <n v="115"/>
    <s v="Waste incinerationLiquefied aromatic hydrocarbons"/>
    <n v="870"/>
    <n v="862"/>
  </r>
  <r>
    <x v="57"/>
    <s v="38"/>
    <s v="Liquefied natural gas"/>
    <s v="067"/>
    <s v="Waste incinerationLiquefied natural gas"/>
    <n v="870"/>
    <n v="863"/>
  </r>
  <r>
    <x v="57"/>
    <s v="38"/>
    <s v="Liquefied petroleum gas"/>
    <n v="116"/>
    <s v="Waste incinerationLiquefied petroleum gas"/>
    <n v="870"/>
    <n v="864"/>
  </r>
  <r>
    <x v="57"/>
    <s v="38"/>
    <s v="Naphtha"/>
    <s v="081"/>
    <s v="Waste incinerationNaphtha"/>
    <n v="870"/>
    <n v="865"/>
  </r>
  <r>
    <x v="57"/>
    <s v="38"/>
    <s v="Natural gas distributed in a pipeline"/>
    <s v="054"/>
    <s v="Waste incinerationNatural gas distributed in a pipeline"/>
    <n v="870"/>
    <n v="866"/>
  </r>
  <r>
    <x v="57"/>
    <s v="38"/>
    <s v="Non-biomass municipal materials  if recycled and combusted to produce heat or electricity"/>
    <s v="017"/>
    <s v="Waste incinerationNon-biomass municipal materials if recycled and combusted to produce heat o"/>
    <n v="870"/>
    <n v="867"/>
  </r>
  <r>
    <x v="57"/>
    <s v="38"/>
    <s v="Passenger car tyres  if recycled and combusted to produce heat or electricity"/>
    <m/>
    <s v="Waste incinerationPassenger car tyres if recycled and combusted to produce heat or electricit"/>
    <n v="870"/>
    <n v="868"/>
  </r>
  <r>
    <x v="57"/>
    <s v="38"/>
    <s v="Petrochemical feedstock other than those mentioned in items 74 and 75 - Non-energy product"/>
    <n v="109"/>
    <s v="Waste incinerationPetrochemical feedstock other than those mentioned in items 74 and 75 - Non"/>
    <n v="870"/>
    <n v="869"/>
  </r>
  <r>
    <x v="57"/>
    <s v="38"/>
    <s v="Petroleum based greases"/>
    <n v="102"/>
    <s v="Waste incinerationPetroleum based greases"/>
    <n v="870"/>
    <n v="870"/>
  </r>
  <r>
    <x v="57"/>
    <s v="38"/>
    <s v="Petroleum based oils (other than petroleum based oil used as fuel)"/>
    <n v="101"/>
    <s v="Waste incinerationPetroleum based oils (other than petroleum based oil used as fuel)"/>
    <n v="870"/>
    <n v="871"/>
  </r>
  <r>
    <x v="57"/>
    <s v="38"/>
    <s v="Petroleum based products other than: Petroleum based products mentioned in items 31  32 and 33 to 48"/>
    <n v="118"/>
    <s v="Waste incinerationPetroleum based products other than: Petroleum based products mentioned in "/>
    <n v="870"/>
    <n v="872"/>
  </r>
  <r>
    <x v="57"/>
    <s v="38"/>
    <s v="Petroleum coke"/>
    <s v="082"/>
    <s v="Waste incinerationPetroleum coke"/>
    <n v="870"/>
    <n v="873"/>
  </r>
  <r>
    <x v="57"/>
    <s v="38"/>
    <s v="Plant condensate and other natural gas liquids not covered by another item in this table"/>
    <s v="032"/>
    <s v="Waste incinerationPlant condensate and other natural gas liquids not covered by another item "/>
    <n v="870"/>
    <n v="874"/>
  </r>
  <r>
    <x v="57"/>
    <s v="38"/>
    <s v="Primary solid biomass fuels other than those mentioned in items 10 to 15"/>
    <s v="023"/>
    <s v="Waste incinerationPrimary solid biomass fuels other than those mentioned in items 10 to 15"/>
    <n v="870"/>
    <n v="875"/>
  </r>
  <r>
    <x v="57"/>
    <s v="38"/>
    <s v="Refinery coke"/>
    <s v="085"/>
    <s v="Waste incinerationRefinery coke"/>
    <n v="870"/>
    <n v="876"/>
  </r>
  <r>
    <x v="57"/>
    <s v="38"/>
    <s v="Refinery gas and liquids"/>
    <s v="083"/>
    <s v="Waste incinerationRefinery gas and liquids"/>
    <n v="870"/>
    <n v="877"/>
  </r>
  <r>
    <x v="57"/>
    <s v="38"/>
    <s v="Renewable aviation kerosene"/>
    <m/>
    <s v="Waste incinerationRenewable aviation kerosene"/>
    <n v="870"/>
    <n v="878"/>
  </r>
  <r>
    <x v="57"/>
    <s v="38"/>
    <s v="Renewable diesel"/>
    <m/>
    <s v="Waste incinerationRenewable diesel"/>
    <n v="870"/>
    <n v="879"/>
  </r>
  <r>
    <x v="57"/>
    <s v="38"/>
    <s v="Sludge biogas that is captured for combustion (methane only)"/>
    <s v="028"/>
    <s v="Waste incinerationSludge biogas that is captured for combustion (methane only)"/>
    <n v="870"/>
    <n v="880"/>
  </r>
  <r>
    <x v="57"/>
    <s v="38"/>
    <s v="Solid fossil fuels other than those mentioned in items 1 to 5"/>
    <n v="110"/>
    <s v="Waste incinerationSolid fossil fuels other than those mentioned in items 1 to 5"/>
    <n v="870"/>
    <n v="881"/>
  </r>
  <r>
    <x v="57"/>
    <s v="38"/>
    <s v="Solvents if mineral turpentine or white spirits"/>
    <s v="079"/>
    <s v="Waste incinerationSolvents if mineral turpentine or white spirits"/>
    <n v="870"/>
    <n v="882"/>
  </r>
  <r>
    <x v="57"/>
    <s v="38"/>
    <s v="Solvents if mineral turpentine or white spirits - Non-energy product"/>
    <n v="104"/>
    <s v="Waste incinerationSolvents if mineral turpentine or white spirits - Non-energy product"/>
    <n v="870"/>
    <n v="883"/>
  </r>
  <r>
    <x v="57"/>
    <s v="38"/>
    <s v="Sub-bituminous coal"/>
    <s v="011"/>
    <s v="Waste incinerationSub-bituminous coal"/>
    <n v="870"/>
    <n v="884"/>
  </r>
  <r>
    <x v="57"/>
    <s v="38"/>
    <s v="Sulphite lyes"/>
    <s v="020"/>
    <s v="Waste incinerationSulphite lyes"/>
    <n v="870"/>
    <n v="885"/>
  </r>
  <r>
    <x v="57"/>
    <s v="38"/>
    <s v="Town gas"/>
    <s v="065"/>
    <s v="Waste incinerationTown gas"/>
    <n v="870"/>
    <n v="886"/>
  </r>
  <r>
    <x v="57"/>
    <s v="38"/>
    <s v="Truck and off-road tyres  if recycled and combusted to produce heat or electricity"/>
    <m/>
    <s v="Waste incinerationTruck and off-road tyres if recycled and combusted to produce heat or elect"/>
    <n v="870"/>
    <n v="887"/>
  </r>
  <r>
    <x v="57"/>
    <s v="38"/>
    <s v="Unprocessed natural gas"/>
    <s v="026"/>
    <s v="Waste incinerationUnprocessed natural gas"/>
    <n v="870"/>
    <n v="888"/>
  </r>
  <r>
    <x v="57"/>
    <s v="38"/>
    <s v="Waxes - Non-energy product"/>
    <n v="106"/>
    <s v="Waste incinerationWaxes - Non-energy product"/>
    <n v="870"/>
    <n v="889"/>
  </r>
  <r>
    <x v="58"/>
    <s v="36"/>
    <s v="Sludge biogas that is captured for combustion (methane only)"/>
    <s v="028"/>
    <s v="Wastewater handling (domestic or commercial)Sludge biogas that is captured for combustion (methane only)"/>
    <n v="860"/>
    <n v="890"/>
  </r>
  <r>
    <x v="58"/>
    <s v="36"/>
    <m/>
    <s v="000"/>
    <s v="Wastewater handling (domestic or commercial)"/>
    <n v="860"/>
    <n v="891"/>
  </r>
  <r>
    <x v="59"/>
    <s v="37"/>
    <s v="Sludge biogas that is captured for combustion (methane only)"/>
    <s v="028"/>
    <s v="Wastewater handling (industrial)Sludge biogas that is captured for combustion (methane only)"/>
    <n v="850"/>
    <n v="892"/>
  </r>
  <r>
    <x v="59"/>
    <s v="37"/>
    <m/>
    <s v="000"/>
    <s v="Wastewater handling (industrial)"/>
    <n v="850"/>
    <n v="89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1B24D16-7489-44FA-A45D-80C00B9B02C1}" name="PivotTable2" cacheId="30" applyNumberFormats="0" applyBorderFormats="0" applyFontFormats="0" applyPatternFormats="0" applyAlignmentFormats="0" applyWidthHeightFormats="1" dataCaption="Values" updatedVersion="8" minRefreshableVersion="3" useAutoFormatting="1" itemPrintTitles="1" createdVersion="4" indent="0" outline="1" outlineData="1" multipleFieldFilters="0">
  <location ref="J3:L64" firstHeaderRow="0" firstDataRow="1" firstDataCol="1"/>
  <pivotFields count="7">
    <pivotField axis="axisRow" showAll="0" sortType="ascending">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t="default"/>
      </items>
    </pivotField>
    <pivotField dataField="1" showAll="0"/>
    <pivotField showAll="0"/>
    <pivotField showAll="0"/>
    <pivotField showAll="0" defaultSubtotal="0"/>
    <pivotField showAll="0"/>
    <pivotField dataField="1" showAll="0"/>
  </pivotFields>
  <rowFields count="1">
    <field x="0"/>
  </rowFields>
  <rowItems count="6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t="grand">
      <x/>
    </i>
  </rowItems>
  <colFields count="1">
    <field x="-2"/>
  </colFields>
  <colItems count="2">
    <i>
      <x/>
    </i>
    <i i="1">
      <x v="1"/>
    </i>
  </colItems>
  <dataFields count="2">
    <dataField name="Min of row" fld="6" subtotal="min" baseField="0" baseItem="24"/>
    <dataField name="Max of SourceTypeId" fld="1" subtotal="max" baseField="0" baseItem="33"/>
  </dataFields>
  <formats count="3">
    <format dxfId="17">
      <pivotArea collapsedLevelsAreSubtotals="1" fieldPosition="0">
        <references count="1">
          <reference field="0" count="0"/>
        </references>
      </pivotArea>
    </format>
    <format dxfId="1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5">
      <pivotArea dataOnly="0" labelOnly="1" fieldPosition="0">
        <references count="1">
          <reference field="0" count="10">
            <x v="50"/>
            <x v="51"/>
            <x v="52"/>
            <x v="53"/>
            <x v="54"/>
            <x v="55"/>
            <x v="56"/>
            <x v="57"/>
            <x v="58"/>
            <x v="5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reporting@cleanenergyregulator.gov.au"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autoPageBreaks="0" fitToPage="1"/>
  </sheetPr>
  <dimension ref="A1:C16"/>
  <sheetViews>
    <sheetView showRowColHeaders="0" tabSelected="1" topLeftCell="A2" zoomScaleNormal="100" workbookViewId="0">
      <selection activeCell="A2" sqref="A2"/>
    </sheetView>
  </sheetViews>
  <sheetFormatPr defaultColWidth="0" defaultRowHeight="12.75" customHeight="1" zeroHeight="1" x14ac:dyDescent="0.35"/>
  <cols>
    <col min="1" max="1" width="4.453125" style="77" customWidth="1"/>
    <col min="2" max="2" width="155.7265625" style="77" customWidth="1"/>
    <col min="3" max="3" width="4.26953125" style="77" customWidth="1"/>
    <col min="4" max="16384" width="9.1796875" style="77" hidden="1"/>
  </cols>
  <sheetData>
    <row r="1" spans="1:2" ht="60" hidden="1" x14ac:dyDescent="1.1499999999999999">
      <c r="A1" s="126"/>
    </row>
    <row r="2" spans="1:2" ht="175.75" customHeight="1" x14ac:dyDescent="0.5">
      <c r="B2" s="193" t="s">
        <v>707</v>
      </c>
    </row>
    <row r="3" spans="1:2" ht="409.5" customHeight="1" x14ac:dyDescent="0.35">
      <c r="B3" s="182" t="s">
        <v>713</v>
      </c>
    </row>
    <row r="4" spans="1:2" ht="153" hidden="1" customHeight="1" x14ac:dyDescent="0.35">
      <c r="B4" s="182"/>
    </row>
    <row r="5" spans="1:2" ht="14.5" hidden="1" x14ac:dyDescent="0.35">
      <c r="B5" s="127"/>
    </row>
    <row r="6" spans="1:2" ht="14.5" hidden="1" x14ac:dyDescent="0.35">
      <c r="B6" s="127"/>
    </row>
    <row r="7" spans="1:2" ht="14.5" hidden="1" x14ac:dyDescent="0.35">
      <c r="B7" s="128"/>
    </row>
    <row r="8" spans="1:2" ht="14.5" hidden="1" x14ac:dyDescent="0.35">
      <c r="B8" s="127"/>
    </row>
    <row r="9" spans="1:2" ht="14.5" hidden="1" x14ac:dyDescent="0.35">
      <c r="B9" s="127"/>
    </row>
    <row r="10" spans="1:2" ht="14.5" hidden="1" x14ac:dyDescent="0.35"/>
    <row r="11" spans="1:2" ht="14.5" hidden="1" x14ac:dyDescent="0.35"/>
    <row r="12" spans="1:2" ht="14.5" hidden="1" x14ac:dyDescent="0.35"/>
    <row r="13" spans="1:2" ht="14.5" hidden="1" x14ac:dyDescent="0.35"/>
    <row r="14" spans="1:2" ht="14.5" hidden="1" x14ac:dyDescent="0.35"/>
    <row r="15" spans="1:2" ht="14.5" hidden="1" x14ac:dyDescent="0.35"/>
    <row r="16" spans="1:2" ht="14.5" hidden="1" x14ac:dyDescent="0.35"/>
  </sheetData>
  <sheetProtection algorithmName="SHA-256" hashValue="bIj75XeFd1W0Cm6h4yOe2jxNOmZYBgIoiJ2POZdnu54=" saltValue="W+aRfPH+KcAPJntGPMpwFA==" spinCount="100000" sheet="1" selectLockedCells="1" selectUnlockedCells="1"/>
  <pageMargins left="0.7" right="0.7" top="0.75" bottom="0.75" header="0.3" footer="0.3"/>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BFBFBF"/>
    <pageSetUpPr fitToPage="1"/>
  </sheetPr>
  <dimension ref="A1:H48"/>
  <sheetViews>
    <sheetView showRowColHeaders="0" zoomScaleNormal="100" workbookViewId="0"/>
  </sheetViews>
  <sheetFormatPr defaultColWidth="0" defaultRowHeight="14.5" zeroHeight="1" x14ac:dyDescent="0.35"/>
  <cols>
    <col min="1" max="1" width="9.1796875" style="77" customWidth="1"/>
    <col min="2" max="2" width="16.453125" style="77" customWidth="1"/>
    <col min="3" max="3" width="128.81640625" style="77" customWidth="1"/>
    <col min="4" max="4" width="7.26953125" style="77" customWidth="1"/>
    <col min="5" max="6" width="9.1796875" style="77" hidden="1" customWidth="1"/>
    <col min="7" max="8" width="9.1796875" style="28" hidden="1" customWidth="1"/>
    <col min="9" max="16384" width="0" style="28" hidden="1"/>
  </cols>
  <sheetData>
    <row r="1" spans="2:6" ht="132.75" customHeight="1" x14ac:dyDescent="0.35">
      <c r="B1" s="235" t="s">
        <v>0</v>
      </c>
      <c r="C1" s="236"/>
      <c r="D1" s="236"/>
      <c r="E1" s="236"/>
    </row>
    <row r="2" spans="2:6" ht="164.25" hidden="1" customHeight="1" x14ac:dyDescent="0.35">
      <c r="B2" s="236"/>
      <c r="C2" s="236"/>
      <c r="D2" s="236"/>
      <c r="E2" s="236"/>
    </row>
    <row r="3" spans="2:6" ht="122.25" customHeight="1" x14ac:dyDescent="0.35">
      <c r="B3" s="237" t="s">
        <v>708</v>
      </c>
      <c r="C3" s="237"/>
      <c r="D3" s="151"/>
      <c r="E3" s="151"/>
    </row>
    <row r="4" spans="2:6" ht="349.5" hidden="1" customHeight="1" x14ac:dyDescent="0.35">
      <c r="B4" s="237"/>
      <c r="C4" s="237"/>
      <c r="D4" s="151"/>
      <c r="E4" s="151"/>
    </row>
    <row r="5" spans="2:6" ht="21.25" customHeight="1" x14ac:dyDescent="0.35">
      <c r="B5" s="238" t="s">
        <v>709</v>
      </c>
      <c r="C5" s="239"/>
      <c r="D5" s="137"/>
      <c r="E5" s="137"/>
      <c r="F5" s="136"/>
    </row>
    <row r="6" spans="2:6" x14ac:dyDescent="0.35">
      <c r="B6" s="240" t="s">
        <v>1</v>
      </c>
      <c r="C6" s="241"/>
    </row>
    <row r="7" spans="2:6" x14ac:dyDescent="0.35">
      <c r="B7" s="144" t="s">
        <v>2</v>
      </c>
      <c r="C7" s="130" t="s">
        <v>3</v>
      </c>
    </row>
    <row r="8" spans="2:6" x14ac:dyDescent="0.35">
      <c r="B8" s="145" t="s">
        <v>4</v>
      </c>
      <c r="C8" s="131" t="s">
        <v>5</v>
      </c>
    </row>
    <row r="9" spans="2:6" x14ac:dyDescent="0.35">
      <c r="B9" s="146" t="s">
        <v>6</v>
      </c>
      <c r="C9" s="132" t="s">
        <v>7</v>
      </c>
    </row>
    <row r="10" spans="2:6" hidden="1" x14ac:dyDescent="0.35">
      <c r="B10" s="147"/>
      <c r="C10" s="133"/>
    </row>
    <row r="11" spans="2:6" x14ac:dyDescent="0.35">
      <c r="B11" s="148" t="s">
        <v>8</v>
      </c>
      <c r="C11" s="134" t="s">
        <v>9</v>
      </c>
    </row>
    <row r="12" spans="2:6" x14ac:dyDescent="0.35">
      <c r="B12" s="149" t="s">
        <v>10</v>
      </c>
      <c r="C12" s="135" t="s">
        <v>11</v>
      </c>
    </row>
    <row r="13" spans="2:6" x14ac:dyDescent="0.35">
      <c r="B13" s="185" t="s">
        <v>12</v>
      </c>
      <c r="C13" s="186" t="s">
        <v>13</v>
      </c>
    </row>
    <row r="15" spans="2:6" ht="24" customHeight="1" x14ac:dyDescent="0.35">
      <c r="B15" s="234"/>
      <c r="C15" s="234"/>
    </row>
    <row r="16" spans="2:6" ht="29" x14ac:dyDescent="0.35">
      <c r="B16" s="152" t="s">
        <v>14</v>
      </c>
      <c r="C16" s="153" t="s">
        <v>15</v>
      </c>
    </row>
    <row r="17" spans="2:3" ht="29" x14ac:dyDescent="0.35">
      <c r="B17" s="138"/>
      <c r="C17" s="187" t="s">
        <v>16</v>
      </c>
    </row>
    <row r="18" spans="2:3" ht="48.75" customHeight="1" x14ac:dyDescent="0.35">
      <c r="B18" s="138"/>
      <c r="C18" s="139" t="s">
        <v>17</v>
      </c>
    </row>
    <row r="19" spans="2:3" x14ac:dyDescent="0.35">
      <c r="B19" s="140"/>
      <c r="C19" s="139"/>
    </row>
    <row r="20" spans="2:3" ht="130.5" x14ac:dyDescent="0.35">
      <c r="B20" s="140"/>
      <c r="C20" s="139" t="s">
        <v>18</v>
      </c>
    </row>
    <row r="21" spans="2:3" ht="29" x14ac:dyDescent="0.35">
      <c r="B21" s="141"/>
      <c r="C21" s="142" t="s">
        <v>19</v>
      </c>
    </row>
    <row r="22" spans="2:3" x14ac:dyDescent="0.35"/>
    <row r="23" spans="2:3" x14ac:dyDescent="0.35">
      <c r="B23" s="152" t="s">
        <v>20</v>
      </c>
      <c r="C23" s="154" t="s">
        <v>21</v>
      </c>
    </row>
    <row r="24" spans="2:3" ht="43.5" x14ac:dyDescent="0.35">
      <c r="B24" s="138"/>
      <c r="C24" s="139" t="s">
        <v>22</v>
      </c>
    </row>
    <row r="25" spans="2:3" x14ac:dyDescent="0.35">
      <c r="B25" s="143"/>
      <c r="C25" s="142" t="s">
        <v>23</v>
      </c>
    </row>
    <row r="26" spans="2:3" x14ac:dyDescent="0.35"/>
    <row r="27" spans="2:3" ht="43.5" x14ac:dyDescent="0.35">
      <c r="B27" s="152" t="s">
        <v>24</v>
      </c>
      <c r="C27" s="154" t="s">
        <v>25</v>
      </c>
    </row>
    <row r="28" spans="2:3" ht="29" x14ac:dyDescent="0.35">
      <c r="B28" s="138"/>
      <c r="C28" s="139" t="s">
        <v>26</v>
      </c>
    </row>
    <row r="29" spans="2:3" ht="29" x14ac:dyDescent="0.35">
      <c r="B29" s="138"/>
      <c r="C29" s="139" t="s">
        <v>27</v>
      </c>
    </row>
    <row r="30" spans="2:3" ht="29" x14ac:dyDescent="0.35">
      <c r="B30" s="138"/>
      <c r="C30" s="139" t="s">
        <v>28</v>
      </c>
    </row>
    <row r="31" spans="2:3" x14ac:dyDescent="0.35">
      <c r="B31" s="143"/>
      <c r="C31" s="142" t="s">
        <v>29</v>
      </c>
    </row>
    <row r="32" spans="2:3" x14ac:dyDescent="0.35">
      <c r="B32" s="233" t="s">
        <v>30</v>
      </c>
      <c r="C32" s="233"/>
    </row>
    <row r="33" spans="1:3" x14ac:dyDescent="0.35">
      <c r="B33" s="150" t="s">
        <v>31</v>
      </c>
    </row>
    <row r="34" spans="1:3" x14ac:dyDescent="0.35"/>
    <row r="36" spans="1:3" x14ac:dyDescent="0.35"/>
    <row r="37" spans="1:3" x14ac:dyDescent="0.35"/>
    <row r="38" spans="1:3" x14ac:dyDescent="0.35">
      <c r="A38" s="129"/>
    </row>
    <row r="39" spans="1:3" hidden="1" x14ac:dyDescent="0.35">
      <c r="A39" s="129"/>
    </row>
    <row r="40" spans="1:3" hidden="1" x14ac:dyDescent="0.35">
      <c r="A40" s="129"/>
    </row>
    <row r="41" spans="1:3" hidden="1" x14ac:dyDescent="0.35">
      <c r="A41" s="129"/>
    </row>
    <row r="42" spans="1:3" hidden="1" x14ac:dyDescent="0.35">
      <c r="A42" s="129"/>
    </row>
    <row r="43" spans="1:3" hidden="1" x14ac:dyDescent="0.35">
      <c r="A43" s="129"/>
    </row>
    <row r="47" spans="1:3" hidden="1" x14ac:dyDescent="0.35">
      <c r="B47" s="129"/>
      <c r="C47" s="129"/>
    </row>
    <row r="48" spans="1:3" hidden="1" x14ac:dyDescent="0.35">
      <c r="B48" s="129"/>
      <c r="C48" s="129"/>
    </row>
  </sheetData>
  <sheetProtection algorithmName="SHA-256" hashValue="7MKp8O7lf9QuDQOcVJXgcfALTA3NwBR4b1xAhrE+CSk=" saltValue="LIdlyP7gt7YSqqBhTK3R/Q==" spinCount="100000" sheet="1" selectLockedCells="1"/>
  <mergeCells count="6">
    <mergeCell ref="B32:C32"/>
    <mergeCell ref="B15:C15"/>
    <mergeCell ref="B1:E2"/>
    <mergeCell ref="B3:C4"/>
    <mergeCell ref="B5:C5"/>
    <mergeCell ref="B6:C6"/>
  </mergeCells>
  <hyperlinks>
    <hyperlink ref="B33" r:id="rId1" xr:uid="{00000000-0004-0000-0100-000000000000}"/>
  </hyperlinks>
  <pageMargins left="0.70866141732283472" right="0.70866141732283472" top="1.2204724409448819" bottom="0.74803149606299213" header="0.31496062992125984" footer="0.31496062992125984"/>
  <pageSetup paperSize="9" scale="53" orientation="portrait" r:id="rId2"/>
  <headerFooter>
    <oddHeader>&amp;L&amp;"-,Bold"Determining the uncertainty of measurements&amp;C&amp;G&amp;RPrinted: &amp;D</oddHeader>
    <oddFooter>&amp;LThis sheet is used to determine the uncertainty of a number of measurements.&amp;RPage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0"/>
    <outlinePr summaryRight="0"/>
    <pageSetUpPr fitToPage="1"/>
  </sheetPr>
  <dimension ref="A1:DF1284"/>
  <sheetViews>
    <sheetView showGridLines="0" showRowColHeaders="0" zoomScaleNormal="100" workbookViewId="0">
      <selection activeCell="A11" sqref="A11"/>
    </sheetView>
  </sheetViews>
  <sheetFormatPr defaultColWidth="0" defaultRowHeight="14.5" zeroHeight="1" x14ac:dyDescent="0.35"/>
  <cols>
    <col min="1" max="1" width="40.54296875" style="122" customWidth="1"/>
    <col min="2" max="2" width="24.81640625" style="61" customWidth="1"/>
    <col min="3" max="3" width="96.26953125" style="61" customWidth="1"/>
    <col min="4" max="4" width="57.7265625" style="61" customWidth="1"/>
    <col min="5" max="5" width="9.7265625" style="62" bestFit="1" customWidth="1"/>
    <col min="6" max="6" width="11.7265625" style="35" customWidth="1"/>
    <col min="7" max="7" width="12.7265625" style="36" customWidth="1"/>
    <col min="8" max="9" width="10.7265625" style="98" customWidth="1"/>
    <col min="10" max="10" width="10.7265625" style="98" customWidth="1" collapsed="1"/>
    <col min="11" max="13" width="10.7265625" style="98" customWidth="1"/>
    <col min="14" max="14" width="12" style="37" customWidth="1"/>
    <col min="15" max="15" width="18.54296875" style="33" customWidth="1"/>
    <col min="16" max="21" width="7.1796875" style="33" customWidth="1"/>
    <col min="22" max="22" width="15.1796875" style="62" customWidth="1"/>
    <col min="23" max="23" width="18.54296875" style="64" customWidth="1"/>
    <col min="24" max="24" width="36.26953125" style="121" customWidth="1"/>
    <col min="25" max="25" width="6" style="95" customWidth="1"/>
    <col min="26" max="28" width="18.7265625" hidden="1" customWidth="1"/>
    <col min="29" max="30" width="10" hidden="1" customWidth="1"/>
    <col min="31" max="37" width="9.453125" hidden="1" customWidth="1"/>
    <col min="38" max="45" width="10" hidden="1" customWidth="1"/>
    <col min="46" max="46" width="9.7265625" hidden="1" customWidth="1"/>
    <col min="47" max="47" width="8" hidden="1" customWidth="1"/>
    <col min="48" max="48" width="84.7265625" hidden="1" customWidth="1"/>
    <col min="49" max="50" width="9.1796875" hidden="1" customWidth="1"/>
    <col min="51" max="51" width="32.1796875" hidden="1" customWidth="1"/>
    <col min="52" max="53" width="9.1796875" hidden="1" customWidth="1"/>
    <col min="54" max="54" width="17.7265625" hidden="1" customWidth="1"/>
    <col min="55" max="62" width="9.1796875" hidden="1" customWidth="1"/>
    <col min="63" max="63" width="9.81640625" hidden="1" customWidth="1"/>
    <col min="64" max="74" width="9.1796875" hidden="1" customWidth="1"/>
    <col min="75" max="75" width="12.26953125" hidden="1" customWidth="1"/>
    <col min="76" max="80" width="9.1796875" hidden="1" customWidth="1"/>
    <col min="81" max="81" width="9.26953125" hidden="1" customWidth="1"/>
    <col min="82" max="87" width="14.81640625" hidden="1" customWidth="1"/>
    <col min="88" max="88" width="16.54296875" hidden="1" customWidth="1"/>
    <col min="89" max="92" width="14.81640625" hidden="1" customWidth="1"/>
    <col min="93" max="93" width="9.26953125" hidden="1" customWidth="1"/>
    <col min="94" max="95" width="14.81640625" hidden="1" customWidth="1"/>
    <col min="96" max="96" width="10.1796875" hidden="1" customWidth="1"/>
    <col min="97" max="97" width="10" hidden="1" customWidth="1"/>
    <col min="98" max="98" width="11.1796875" hidden="1" customWidth="1"/>
    <col min="99" max="99" width="13.453125" hidden="1" customWidth="1"/>
    <col min="100" max="110" width="0" hidden="1" customWidth="1"/>
    <col min="111" max="16384" width="9.1796875" hidden="1"/>
  </cols>
  <sheetData>
    <row r="1" spans="1:110" ht="75.75" customHeight="1" x14ac:dyDescent="0.35">
      <c r="A1"/>
      <c r="B1"/>
      <c r="C1"/>
      <c r="D1"/>
      <c r="E1" s="2"/>
      <c r="F1" s="4"/>
      <c r="G1" s="184"/>
      <c r="H1" s="5"/>
      <c r="I1" s="5"/>
      <c r="J1" s="5"/>
      <c r="K1" s="5"/>
      <c r="L1" s="5"/>
      <c r="M1" s="5"/>
      <c r="N1" s="4"/>
      <c r="O1" s="4"/>
      <c r="P1" s="4"/>
      <c r="Q1" s="4"/>
      <c r="R1" s="4"/>
      <c r="S1" s="4"/>
      <c r="T1" s="4"/>
      <c r="U1" s="4"/>
      <c r="V1" s="2"/>
      <c r="W1" s="2"/>
      <c r="X1" s="95"/>
    </row>
    <row r="2" spans="1:110" ht="53.5" customHeight="1" x14ac:dyDescent="0.35">
      <c r="A2"/>
      <c r="B2"/>
      <c r="C2"/>
      <c r="D2"/>
      <c r="E2" s="2"/>
      <c r="F2" s="4"/>
      <c r="G2" s="184"/>
      <c r="H2" s="5"/>
      <c r="I2" s="5"/>
      <c r="J2" s="5"/>
      <c r="K2" s="5"/>
      <c r="L2" s="5"/>
      <c r="M2" s="5"/>
      <c r="N2" s="4"/>
      <c r="O2" s="4"/>
      <c r="P2" s="4"/>
      <c r="Q2" s="4"/>
      <c r="R2" s="4"/>
      <c r="S2" s="4"/>
      <c r="T2" s="4"/>
      <c r="U2" s="4"/>
      <c r="V2" s="2"/>
      <c r="W2" s="2"/>
      <c r="X2" s="95"/>
    </row>
    <row r="3" spans="1:110" ht="18" hidden="1" customHeight="1" x14ac:dyDescent="0.35">
      <c r="A3"/>
      <c r="B3"/>
      <c r="C3"/>
      <c r="D3"/>
      <c r="E3" s="2"/>
      <c r="F3" s="4"/>
      <c r="G3" s="184"/>
      <c r="H3" s="5"/>
      <c r="I3" s="5"/>
      <c r="J3" s="5"/>
      <c r="K3" s="5"/>
      <c r="L3" s="5"/>
      <c r="M3" s="5"/>
      <c r="N3" s="4"/>
      <c r="O3" s="4"/>
      <c r="P3" s="4"/>
      <c r="Q3" s="4"/>
      <c r="R3" s="4"/>
      <c r="S3" s="4"/>
      <c r="T3" s="4"/>
      <c r="U3" s="4"/>
      <c r="V3" s="2"/>
      <c r="W3" s="2"/>
      <c r="X3" s="95"/>
    </row>
    <row r="4" spans="1:110" ht="48.75" hidden="1" customHeight="1" x14ac:dyDescent="0.35">
      <c r="A4" s="105"/>
      <c r="B4" s="106"/>
      <c r="C4" s="107"/>
      <c r="D4" s="107"/>
      <c r="E4" s="108"/>
      <c r="F4" s="109"/>
      <c r="G4" s="110"/>
      <c r="H4" s="110"/>
      <c r="I4" s="111"/>
      <c r="J4" s="110"/>
      <c r="K4" s="112"/>
      <c r="L4" s="113"/>
      <c r="M4" s="113"/>
      <c r="N4" s="114"/>
      <c r="O4" s="114"/>
      <c r="P4" s="114"/>
      <c r="Q4" s="114"/>
      <c r="R4" s="114"/>
      <c r="S4" s="114"/>
      <c r="T4" s="114"/>
      <c r="U4" s="114"/>
      <c r="V4" s="108"/>
      <c r="W4" s="108"/>
      <c r="X4" s="115"/>
      <c r="AX4" s="2"/>
    </row>
    <row r="5" spans="1:110" ht="42" customHeight="1" x14ac:dyDescent="0.35">
      <c r="A5" s="280"/>
      <c r="B5" s="281"/>
      <c r="C5" s="281"/>
      <c r="D5" s="281"/>
      <c r="E5" s="281"/>
      <c r="F5" s="281"/>
      <c r="G5" s="250" t="s">
        <v>32</v>
      </c>
      <c r="H5" s="251"/>
      <c r="I5" s="251"/>
      <c r="J5" s="251"/>
      <c r="K5" s="251"/>
      <c r="L5" s="251"/>
      <c r="M5" s="252"/>
      <c r="N5" s="265"/>
      <c r="O5" s="266"/>
      <c r="P5" s="266"/>
      <c r="Q5" s="266"/>
      <c r="R5" s="266"/>
      <c r="S5" s="266"/>
      <c r="T5" s="266"/>
      <c r="U5" s="266"/>
      <c r="V5" s="266"/>
      <c r="W5" s="179"/>
      <c r="X5" s="180"/>
      <c r="AA5" t="str">
        <f>CONCATENATE("'Output'!$K$15:$K",MAX(15,64-COUNTBLANK(Output!$K$15:$K$64)))</f>
        <v>'Output'!$K$15:$K15</v>
      </c>
      <c r="AB5" t="str">
        <f>CONCATENATE("'Output'!$L$15:$L",MAX(15,64-COUNTBLANK(Output!$L$15:$L$64)))</f>
        <v>'Output'!$L$15:$L15</v>
      </c>
      <c r="AW5" s="6"/>
      <c r="AX5" s="6"/>
      <c r="AY5" s="6"/>
      <c r="AZ5" s="6"/>
      <c r="BQ5" s="39"/>
    </row>
    <row r="6" spans="1:110" ht="15" hidden="1" customHeight="1" x14ac:dyDescent="0.35">
      <c r="A6" s="103"/>
      <c r="B6" s="103"/>
      <c r="C6" s="103"/>
      <c r="D6" s="103"/>
      <c r="E6" s="103"/>
      <c r="F6" s="104"/>
      <c r="G6" s="103"/>
      <c r="H6" s="103"/>
      <c r="I6" s="103"/>
      <c r="J6" s="103"/>
      <c r="K6" s="103"/>
      <c r="L6" s="103"/>
      <c r="M6" s="103"/>
      <c r="N6" s="103"/>
      <c r="O6" s="103"/>
      <c r="P6" s="103"/>
      <c r="Q6" s="103"/>
      <c r="R6" s="103"/>
      <c r="S6" s="103"/>
      <c r="T6" s="103"/>
      <c r="U6" s="103"/>
      <c r="V6" s="103"/>
      <c r="W6" s="103"/>
      <c r="X6" s="103"/>
      <c r="Z6" s="2"/>
      <c r="AA6" s="2"/>
      <c r="AB6" s="2"/>
      <c r="AC6" s="39"/>
    </row>
    <row r="7" spans="1:110" ht="15" hidden="1" customHeight="1" x14ac:dyDescent="0.35">
      <c r="A7" s="100"/>
      <c r="B7" s="100"/>
      <c r="C7" s="100"/>
      <c r="D7" s="100"/>
      <c r="E7" s="100"/>
      <c r="F7" s="101"/>
      <c r="G7" s="100"/>
      <c r="H7" s="100"/>
      <c r="I7" s="100"/>
      <c r="J7" s="100"/>
      <c r="K7" s="100"/>
      <c r="L7" s="100"/>
      <c r="M7" s="100"/>
      <c r="N7" s="100"/>
      <c r="O7" s="100"/>
      <c r="P7" s="100"/>
      <c r="Q7" s="100"/>
      <c r="R7" s="100"/>
      <c r="S7" s="100"/>
      <c r="T7" s="100"/>
      <c r="U7" s="100"/>
      <c r="V7" s="100"/>
      <c r="W7" s="100"/>
      <c r="X7" s="100"/>
      <c r="Z7" t="s">
        <v>33</v>
      </c>
      <c r="AE7" t="s">
        <v>33</v>
      </c>
      <c r="AF7" t="s">
        <v>33</v>
      </c>
      <c r="AG7" t="s">
        <v>33</v>
      </c>
      <c r="AH7" t="s">
        <v>33</v>
      </c>
      <c r="AI7" t="s">
        <v>33</v>
      </c>
      <c r="AJ7" t="s">
        <v>33</v>
      </c>
      <c r="AK7" t="s">
        <v>33</v>
      </c>
      <c r="AL7" t="s">
        <v>33</v>
      </c>
      <c r="AM7" t="s">
        <v>33</v>
      </c>
      <c r="AN7" t="s">
        <v>33</v>
      </c>
      <c r="AO7" t="s">
        <v>33</v>
      </c>
      <c r="AP7" t="s">
        <v>33</v>
      </c>
      <c r="AQ7" t="s">
        <v>33</v>
      </c>
      <c r="AR7" t="s">
        <v>33</v>
      </c>
      <c r="AS7" t="s">
        <v>33</v>
      </c>
      <c r="AT7" t="s">
        <v>33</v>
      </c>
      <c r="AU7" t="s">
        <v>33</v>
      </c>
    </row>
    <row r="8" spans="1:110" ht="15" customHeight="1" x14ac:dyDescent="0.35">
      <c r="A8" s="288" t="s">
        <v>34</v>
      </c>
      <c r="B8" s="289"/>
      <c r="C8" s="289"/>
      <c r="D8" s="289"/>
      <c r="E8" s="289"/>
      <c r="F8" s="290"/>
      <c r="G8" s="267" t="s">
        <v>35</v>
      </c>
      <c r="H8" s="268"/>
      <c r="I8" s="268"/>
      <c r="J8" s="268"/>
      <c r="K8" s="268"/>
      <c r="L8" s="268"/>
      <c r="M8" s="269"/>
      <c r="N8" s="270" t="s">
        <v>36</v>
      </c>
      <c r="O8" s="271"/>
      <c r="P8" s="271"/>
      <c r="Q8" s="271"/>
      <c r="R8" s="271"/>
      <c r="S8" s="271"/>
      <c r="T8" s="271"/>
      <c r="U8" s="271"/>
      <c r="V8" s="101" t="s">
        <v>37</v>
      </c>
      <c r="W8" s="102" t="s">
        <v>38</v>
      </c>
      <c r="X8" s="102"/>
      <c r="Y8" s="80"/>
      <c r="AA8" s="2"/>
    </row>
    <row r="9" spans="1:110" s="41" customFormat="1" ht="28.5" customHeight="1" collapsed="1" x14ac:dyDescent="0.35">
      <c r="A9" s="282" t="s">
        <v>39</v>
      </c>
      <c r="B9" s="284" t="s">
        <v>40</v>
      </c>
      <c r="C9" s="284" t="s">
        <v>41</v>
      </c>
      <c r="D9" s="284" t="s">
        <v>42</v>
      </c>
      <c r="E9" s="284" t="s">
        <v>43</v>
      </c>
      <c r="F9" s="286" t="s">
        <v>44</v>
      </c>
      <c r="G9" s="242" t="s">
        <v>45</v>
      </c>
      <c r="H9" s="243"/>
      <c r="I9" s="243"/>
      <c r="J9" s="243"/>
      <c r="K9" s="243"/>
      <c r="L9" s="244"/>
      <c r="M9" s="181"/>
      <c r="N9" s="255" t="s">
        <v>46</v>
      </c>
      <c r="O9" s="245" t="s">
        <v>47</v>
      </c>
      <c r="P9" s="247" t="s">
        <v>48</v>
      </c>
      <c r="Q9" s="247"/>
      <c r="R9" s="247"/>
      <c r="S9" s="247"/>
      <c r="T9" s="247"/>
      <c r="U9" s="248"/>
      <c r="V9" s="253" t="s">
        <v>49</v>
      </c>
      <c r="W9" s="274" t="s">
        <v>50</v>
      </c>
      <c r="X9" s="272" t="s">
        <v>51</v>
      </c>
      <c r="Y9" s="96"/>
      <c r="Z9" s="40"/>
      <c r="AA9" s="40"/>
      <c r="AB9" s="40"/>
      <c r="AC9" s="263" t="s">
        <v>52</v>
      </c>
      <c r="AD9" s="261" t="s">
        <v>53</v>
      </c>
      <c r="AE9" s="277" t="s">
        <v>54</v>
      </c>
      <c r="AF9" s="278"/>
      <c r="AG9" s="278"/>
      <c r="AH9" s="278"/>
      <c r="AI9" s="278"/>
      <c r="AJ9" s="279"/>
      <c r="AK9" s="277" t="s">
        <v>55</v>
      </c>
      <c r="AL9" s="278"/>
      <c r="AM9" s="278"/>
      <c r="AN9" s="278"/>
      <c r="AO9" s="278"/>
      <c r="AP9" s="279"/>
      <c r="AQ9" s="257" t="s">
        <v>56</v>
      </c>
      <c r="AR9" s="259" t="s">
        <v>57</v>
      </c>
      <c r="AS9" s="40"/>
      <c r="AT9" s="40"/>
      <c r="AU9" s="40"/>
      <c r="AV9" s="30"/>
      <c r="AW9" s="24"/>
      <c r="AX9" s="25"/>
      <c r="AZ9" s="2"/>
      <c r="BA9" s="2"/>
      <c r="BB9" s="2"/>
      <c r="BC9" s="276" t="s">
        <v>58</v>
      </c>
      <c r="BD9" s="276"/>
      <c r="BE9" s="276"/>
      <c r="BF9" s="276"/>
      <c r="BG9" s="276"/>
      <c r="BH9" s="276"/>
      <c r="BI9" s="276"/>
      <c r="BJ9" s="276"/>
      <c r="BK9" s="249" t="s">
        <v>59</v>
      </c>
      <c r="BL9" s="249"/>
      <c r="BM9" s="249"/>
      <c r="BN9" s="249"/>
      <c r="BO9" s="249"/>
      <c r="BP9" s="249"/>
      <c r="BQ9" s="276" t="s">
        <v>60</v>
      </c>
      <c r="BR9" s="276"/>
      <c r="BS9" s="276"/>
      <c r="BT9" s="276"/>
      <c r="BU9" s="276"/>
      <c r="BV9" s="276"/>
      <c r="BW9" s="249" t="s">
        <v>61</v>
      </c>
      <c r="BX9" s="249"/>
      <c r="BY9" s="249"/>
      <c r="BZ9" s="249"/>
      <c r="CA9" s="249"/>
      <c r="CB9" s="249"/>
      <c r="CC9"/>
      <c r="CD9" s="26"/>
      <c r="CE9" s="26" t="s">
        <v>62</v>
      </c>
      <c r="CF9" s="26"/>
      <c r="CG9" s="26"/>
      <c r="CH9" s="26"/>
      <c r="CI9" s="26"/>
      <c r="CJ9" s="26"/>
      <c r="CK9" s="26"/>
      <c r="CL9" s="26"/>
      <c r="CM9" s="26"/>
      <c r="CN9" s="26"/>
      <c r="CO9" s="27"/>
    </row>
    <row r="10" spans="1:110" s="45" customFormat="1" ht="33.75" customHeight="1" x14ac:dyDescent="0.35">
      <c r="A10" s="283"/>
      <c r="B10" s="285"/>
      <c r="C10" s="285"/>
      <c r="D10" s="285"/>
      <c r="E10" s="285"/>
      <c r="F10" s="287"/>
      <c r="G10" s="123" t="s">
        <v>63</v>
      </c>
      <c r="H10" s="124" t="s">
        <v>64</v>
      </c>
      <c r="I10" s="124" t="s">
        <v>65</v>
      </c>
      <c r="J10" s="124" t="s">
        <v>66</v>
      </c>
      <c r="K10" s="124" t="s">
        <v>67</v>
      </c>
      <c r="L10" s="125" t="s">
        <v>68</v>
      </c>
      <c r="M10" s="124" t="s">
        <v>69</v>
      </c>
      <c r="N10" s="256"/>
      <c r="O10" s="246"/>
      <c r="P10" s="116" t="s">
        <v>70</v>
      </c>
      <c r="Q10" s="117" t="s">
        <v>71</v>
      </c>
      <c r="R10" s="117" t="s">
        <v>72</v>
      </c>
      <c r="S10" s="117" t="s">
        <v>73</v>
      </c>
      <c r="T10" s="117" t="s">
        <v>74</v>
      </c>
      <c r="U10" s="118" t="s">
        <v>75</v>
      </c>
      <c r="V10" s="254"/>
      <c r="W10" s="275"/>
      <c r="X10" s="273"/>
      <c r="Y10" s="158"/>
      <c r="Z10" s="29" t="s">
        <v>76</v>
      </c>
      <c r="AA10" s="29" t="s">
        <v>77</v>
      </c>
      <c r="AB10" s="29" t="s">
        <v>78</v>
      </c>
      <c r="AC10" s="264"/>
      <c r="AD10" s="262"/>
      <c r="AE10" s="42" t="s">
        <v>79</v>
      </c>
      <c r="AF10" s="43" t="s">
        <v>80</v>
      </c>
      <c r="AG10" s="43" t="s">
        <v>81</v>
      </c>
      <c r="AH10" s="43" t="s">
        <v>73</v>
      </c>
      <c r="AI10" s="43" t="s">
        <v>82</v>
      </c>
      <c r="AJ10" s="44" t="s">
        <v>75</v>
      </c>
      <c r="AK10" s="42" t="s">
        <v>79</v>
      </c>
      <c r="AL10" s="43" t="s">
        <v>80</v>
      </c>
      <c r="AM10" s="43" t="s">
        <v>81</v>
      </c>
      <c r="AN10" s="43" t="s">
        <v>73</v>
      </c>
      <c r="AO10" s="43" t="s">
        <v>82</v>
      </c>
      <c r="AP10" s="44" t="s">
        <v>75</v>
      </c>
      <c r="AQ10" s="258"/>
      <c r="AR10" s="260"/>
      <c r="AS10" s="29" t="s">
        <v>83</v>
      </c>
      <c r="AT10" s="29" t="s">
        <v>84</v>
      </c>
      <c r="AU10" s="29" t="s">
        <v>85</v>
      </c>
      <c r="AV10" s="29" t="s">
        <v>86</v>
      </c>
      <c r="AW10" s="29" t="s">
        <v>87</v>
      </c>
      <c r="AX10" s="29" t="s">
        <v>88</v>
      </c>
      <c r="AY10" s="29" t="s">
        <v>89</v>
      </c>
      <c r="AZ10" s="29" t="s">
        <v>90</v>
      </c>
      <c r="BA10" s="29" t="s">
        <v>91</v>
      </c>
      <c r="BB10" s="29" t="s">
        <v>92</v>
      </c>
      <c r="BC10" s="29" t="s">
        <v>93</v>
      </c>
      <c r="BD10" s="29" t="s">
        <v>94</v>
      </c>
      <c r="BE10" s="29" t="s">
        <v>95</v>
      </c>
      <c r="BF10" s="29" t="s">
        <v>96</v>
      </c>
      <c r="BG10" s="29" t="s">
        <v>97</v>
      </c>
      <c r="BH10" s="29" t="s">
        <v>73</v>
      </c>
      <c r="BI10" s="29" t="s">
        <v>98</v>
      </c>
      <c r="BJ10" s="29" t="s">
        <v>75</v>
      </c>
      <c r="BK10" s="29" t="s">
        <v>99</v>
      </c>
      <c r="BL10" s="29" t="s">
        <v>100</v>
      </c>
      <c r="BM10" s="29" t="s">
        <v>101</v>
      </c>
      <c r="BN10" s="29" t="s">
        <v>73</v>
      </c>
      <c r="BO10" s="29" t="s">
        <v>102</v>
      </c>
      <c r="BP10" s="29" t="s">
        <v>75</v>
      </c>
      <c r="BQ10" s="29" t="s">
        <v>99</v>
      </c>
      <c r="BR10" s="29" t="s">
        <v>100</v>
      </c>
      <c r="BS10" s="29" t="s">
        <v>101</v>
      </c>
      <c r="BT10" s="29" t="s">
        <v>73</v>
      </c>
      <c r="BU10" s="29" t="s">
        <v>102</v>
      </c>
      <c r="BV10" s="29" t="s">
        <v>75</v>
      </c>
      <c r="BW10" s="29" t="s">
        <v>99</v>
      </c>
      <c r="BX10" s="29" t="s">
        <v>100</v>
      </c>
      <c r="BY10" s="29" t="s">
        <v>101</v>
      </c>
      <c r="BZ10" s="29" t="s">
        <v>73</v>
      </c>
      <c r="CA10" s="29" t="s">
        <v>102</v>
      </c>
      <c r="CB10" s="29" t="s">
        <v>75</v>
      </c>
      <c r="CC10" s="29" t="s">
        <v>103</v>
      </c>
      <c r="CD10" s="29" t="s">
        <v>104</v>
      </c>
      <c r="CE10" s="29" t="s">
        <v>105</v>
      </c>
      <c r="CF10" s="29" t="s">
        <v>106</v>
      </c>
      <c r="CG10" s="29" t="s">
        <v>107</v>
      </c>
      <c r="CH10" s="29" t="s">
        <v>108</v>
      </c>
      <c r="CI10" s="45" t="s">
        <v>109</v>
      </c>
      <c r="CJ10" s="45" t="s">
        <v>110</v>
      </c>
      <c r="CK10" s="45" t="s">
        <v>111</v>
      </c>
      <c r="CL10" s="45" t="s">
        <v>112</v>
      </c>
      <c r="CM10" s="45" t="s">
        <v>113</v>
      </c>
      <c r="CN10" s="45" t="s">
        <v>114</v>
      </c>
      <c r="CO10" s="29" t="s">
        <v>115</v>
      </c>
      <c r="CP10" s="29" t="s">
        <v>104</v>
      </c>
      <c r="CQ10" s="29" t="s">
        <v>116</v>
      </c>
      <c r="CR10" s="29" t="s">
        <v>117</v>
      </c>
      <c r="CS10" s="29" t="s">
        <v>118</v>
      </c>
      <c r="CT10" s="29" t="s">
        <v>119</v>
      </c>
      <c r="CU10" s="29" t="s">
        <v>120</v>
      </c>
      <c r="CV10" s="45" t="s">
        <v>121</v>
      </c>
      <c r="CX10" s="45" t="s">
        <v>122</v>
      </c>
      <c r="CY10" s="29" t="s">
        <v>87</v>
      </c>
      <c r="CZ10" s="29" t="s">
        <v>123</v>
      </c>
      <c r="DA10" s="29" t="s">
        <v>122</v>
      </c>
      <c r="DB10" s="45" t="s">
        <v>124</v>
      </c>
      <c r="DC10" s="29" t="s">
        <v>87</v>
      </c>
      <c r="DD10" s="29" t="s">
        <v>125</v>
      </c>
      <c r="DE10" s="29" t="s">
        <v>124</v>
      </c>
    </row>
    <row r="11" spans="1:110" x14ac:dyDescent="0.35">
      <c r="A11" s="119" t="s">
        <v>126</v>
      </c>
      <c r="B11" s="46"/>
      <c r="C11" s="46"/>
      <c r="D11" s="46"/>
      <c r="E11" s="46"/>
      <c r="F11" s="183"/>
      <c r="G11" s="48">
        <v>0</v>
      </c>
      <c r="H11" s="46">
        <v>0</v>
      </c>
      <c r="I11" s="46">
        <v>0</v>
      </c>
      <c r="J11" s="46">
        <v>0</v>
      </c>
      <c r="K11" s="46">
        <v>0</v>
      </c>
      <c r="L11" s="49">
        <v>0</v>
      </c>
      <c r="M11" s="50">
        <v>0</v>
      </c>
      <c r="N11" s="32"/>
      <c r="O11" s="31"/>
      <c r="P11" s="31"/>
      <c r="Q11" s="31"/>
      <c r="R11" s="31"/>
      <c r="S11" s="31"/>
      <c r="T11" s="31"/>
      <c r="U11" s="31"/>
      <c r="V11" s="99"/>
      <c r="W11" s="52" t="str">
        <f>AU11</f>
        <v/>
      </c>
      <c r="X11" s="120"/>
      <c r="Y11" s="97"/>
      <c r="Z11" t="e">
        <f t="shared" ref="Z11:Z74" si="0">VLOOKUP(TRIM($C11),Sources,4,FALSE)</f>
        <v>#N/A</v>
      </c>
      <c r="AA11" t="e">
        <f t="shared" ref="AA11:AA74" si="1">VLOOKUP(LEFT(TRIM(C11),45)&amp;LEFT(TRIM(D11),75),SoFu,2,FALSE)</f>
        <v>#N/A</v>
      </c>
      <c r="AB11" t="e">
        <f t="shared" ref="AB11:AB74" si="2">VLOOKUP(TRIM($C11),Sources,5,FALSE)</f>
        <v>#N/A</v>
      </c>
      <c r="AC11" s="53" t="b">
        <f t="shared" ref="AC11:AC74" si="3">AND(N11&lt;&gt;"",N11&gt;=0,NOT(ISERROR(N11*1)),NOT($AR11))</f>
        <v>0</v>
      </c>
      <c r="AD11" s="53" t="b">
        <f t="shared" ref="AD11:AD74" si="4">AND(O11&lt;&gt;"",O11&gt;=0,NOT(ISERROR(O11*1)),NOT($AR11))</f>
        <v>0</v>
      </c>
      <c r="AE11" s="53" t="b">
        <f t="shared" ref="AE11:AE74" si="5">AND(P11&lt;&gt;"",P11&gt;=0,NOT(ISERROR(P11*1)),NOT($AR11))</f>
        <v>0</v>
      </c>
      <c r="AF11" s="53" t="b">
        <f t="shared" ref="AF11:AF74" si="6">AND(Q11&lt;&gt;"",Q11&gt;=0,NOT(ISERROR(Q11*1)),NOT($AR11))</f>
        <v>0</v>
      </c>
      <c r="AG11" s="53" t="b">
        <f t="shared" ref="AG11:AG74" si="7">AND(R11&lt;&gt;"",R11&gt;=0,NOT(ISERROR(R11*1)),NOT($AR11))</f>
        <v>0</v>
      </c>
      <c r="AH11" s="53" t="b">
        <f t="shared" ref="AH11:AH74" si="8">AND(S11&lt;&gt;"",S11&gt;=0,NOT(ISERROR(S11*1)),NOT($AR11))</f>
        <v>0</v>
      </c>
      <c r="AI11" s="53" t="b">
        <f t="shared" ref="AI11:AI74" si="9">AND(T11&lt;&gt;"",T11&gt;=0,NOT(ISERROR(T11*1)),NOT($AR11))</f>
        <v>0</v>
      </c>
      <c r="AJ11" s="53" t="b">
        <f t="shared" ref="AJ11:AJ74" si="10">AND(U11&lt;&gt;"",U11&gt;=0,NOT(ISERROR(U11*1)),NOT($AR11))</f>
        <v>0</v>
      </c>
      <c r="AK11" s="53" t="b">
        <f t="shared" ref="AK11:AK22" si="11">AND(G11&lt;&gt;"",G11&gt;=0,NOT(ISERROR(G11*1)))</f>
        <v>1</v>
      </c>
      <c r="AL11" s="53" t="b">
        <f t="shared" ref="AL11:AL22" si="12">AND(H11&lt;&gt;"",H11&gt;=0,NOT(ISERROR(H11*1)))</f>
        <v>1</v>
      </c>
      <c r="AM11" s="53" t="b">
        <f t="shared" ref="AM11:AM22" si="13">AND(I11&lt;&gt;"",I11&gt;=0,NOT(ISERROR(I11*1)))</f>
        <v>1</v>
      </c>
      <c r="AN11" s="53" t="b">
        <f t="shared" ref="AN11:AN22" si="14">AND(J11&lt;&gt;"",J11&gt;=0,NOT(ISERROR(J11*1)))</f>
        <v>1</v>
      </c>
      <c r="AO11" s="53" t="b">
        <f t="shared" ref="AO11:AO22" si="15">AND(K11&lt;&gt;"",K11&gt;=0,NOT(ISERROR(K11*1)))</f>
        <v>1</v>
      </c>
      <c r="AP11" s="53" t="b">
        <f t="shared" ref="AP11:AP22" si="16">AND(L11&lt;&gt;"",L11&gt;=0,NOT(ISERROR(L11*1)))</f>
        <v>1</v>
      </c>
      <c r="AQ11" s="53" t="b">
        <f>AND(V11&lt;&gt;"",V11&gt;0,NOT(ISERROR(V11*1)))</f>
        <v>0</v>
      </c>
      <c r="AR11" t="b">
        <f t="shared" ref="AR11:AR74" si="17">OR(E11="Method 4",IF(ISNA(AA11),FALSE,VLOOKUP(AA11,SourceIdData,17,FALSE)))</f>
        <v>0</v>
      </c>
      <c r="AS11" s="54" t="e">
        <f>AND(E11="Method 1",AB11=34)</f>
        <v>#N/A</v>
      </c>
      <c r="AT11" t="b">
        <f>CO11=0</f>
        <v>0</v>
      </c>
      <c r="AU11" t="str">
        <f>IF(ISERROR(AT11),"",IF(AT11,"OK",""))</f>
        <v/>
      </c>
      <c r="AV11" s="55" t="str">
        <f>IF(ISNA(AA11*1),"",IF(OR(AB11="05",AB11="06"),TRIM(A11)&amp;" "&amp;AA11,TRIM(A11)&amp;AB11))</f>
        <v/>
      </c>
      <c r="AW11" t="b">
        <f>AV11&lt;&gt;""</f>
        <v>0</v>
      </c>
      <c r="AX11" s="2">
        <f>IF(AV11="",0,1)</f>
        <v>0</v>
      </c>
      <c r="AY11" t="str">
        <f>TRIM(B11)</f>
        <v/>
      </c>
      <c r="AZ11" t="e">
        <f t="shared" ref="AZ11:AZ74" si="18">IF(OR(AB11="05",AB11="06"),VLOOKUP(AA11,SourceIdData,2,FALSE),C11)</f>
        <v>#N/A</v>
      </c>
      <c r="BA11" t="e">
        <f>IF(ISNA(AZ11),NA(),COUNTIF(AZ$10:AZ11,AZ11)&gt;1)</f>
        <v>#N/A</v>
      </c>
      <c r="BB11" t="e">
        <f t="shared" ref="BB11:BB74" si="19">CONCATENATE(VLOOKUP(AA11,SourceIdData,6,0)," - ",F11)</f>
        <v>#N/A</v>
      </c>
      <c r="BC11" s="55" t="e">
        <f>IF($E11="Method 1",IF(N11="",VLOOKUP($AA11,SourceIdData,9,0),N11),IF(AND(VLOOKUP($AA11,SourceIdData,3,0)&lt;&gt;3,N11=""),NA(),N11))</f>
        <v>#N/A</v>
      </c>
      <c r="BD11" s="56" t="e">
        <f t="shared" ref="BD11:BD74" si="20">IF($E11="Method 1",IF($O11="",IF(ISBLANK(VLOOKUP($AA11,SourceIdData,7,0)),NA(),IF(VLOOKUP($AA11,SourceIdData,7,0)="Fuel",VLOOKUP($BB11,ActivityDataUncert,2,0),VLOOKUP($AA11,SourceIdData,7,0))),$O11),IF($O11="",NA(),$O11))</f>
        <v>#N/A</v>
      </c>
      <c r="BE11" s="53">
        <f t="shared" ref="BE11:BE74" si="21">IF($E11="Method 1",IF(P11="",VLOOKUP($AA11,SourceIdData,10,0),P11),P11)</f>
        <v>0</v>
      </c>
      <c r="BF11" s="53">
        <f t="shared" ref="BF11:BF74" si="22">IF($E11="Method 1",IF(Q11="",VLOOKUP($AA11,SourceIdData,11,0),Q11),Q11)</f>
        <v>0</v>
      </c>
      <c r="BG11" s="53">
        <f t="shared" ref="BG11:BG74" si="23">IF($E11="Method 1",IF(R11="",VLOOKUP($AA11,SourceIdData,12,0),R11),R11)</f>
        <v>0</v>
      </c>
      <c r="BH11" s="53">
        <f t="shared" ref="BH11:BH74" si="24">IF($E11="Method 1",IF(S11="",VLOOKUP($AA11,SourceIdData,13,0),S11),S11)</f>
        <v>0</v>
      </c>
      <c r="BI11" s="53">
        <f t="shared" ref="BI11:BI74" si="25">IF($E11="Method 1",IF(T11="",VLOOKUP($AA11,SourceIdData,14,0),T11),T11)</f>
        <v>0</v>
      </c>
      <c r="BJ11" s="53">
        <f t="shared" ref="BJ11:BJ74" si="26">IF($E11="Method 1",IF(U11="",VLOOKUP($AA11,SourceIdData,15,0),U11),U11)</f>
        <v>0</v>
      </c>
      <c r="BK11" s="57">
        <f t="shared" ref="BK11:BK74" si="27">G11</f>
        <v>0</v>
      </c>
      <c r="BL11" s="57">
        <f t="shared" ref="BL11:BL74" si="28">H11</f>
        <v>0</v>
      </c>
      <c r="BM11" s="57">
        <f t="shared" ref="BM11:BM74" si="29">I11</f>
        <v>0</v>
      </c>
      <c r="BN11" s="57">
        <f t="shared" ref="BN11:BN74" si="30">J11</f>
        <v>0</v>
      </c>
      <c r="BO11" s="57">
        <f t="shared" ref="BO11:BO74" si="31">K11</f>
        <v>0</v>
      </c>
      <c r="BP11" s="57">
        <f t="shared" ref="BP11:BP74" si="32">L11</f>
        <v>0</v>
      </c>
      <c r="BQ11">
        <f t="shared" ref="BQ11:BV13" si="33">IF(ISERROR(BE11*1),0,IF(BE11&gt;0,SUMSQ(BE11,$BC11,$BD11),0))</f>
        <v>0</v>
      </c>
      <c r="BR11">
        <f t="shared" si="33"/>
        <v>0</v>
      </c>
      <c r="BS11">
        <f t="shared" si="33"/>
        <v>0</v>
      </c>
      <c r="BT11">
        <f t="shared" si="33"/>
        <v>0</v>
      </c>
      <c r="BU11">
        <f t="shared" si="33"/>
        <v>0</v>
      </c>
      <c r="BV11">
        <f t="shared" si="33"/>
        <v>0</v>
      </c>
      <c r="BW11">
        <f t="shared" ref="BW11:CB13" si="34">BQ11*(BK11^2)</f>
        <v>0</v>
      </c>
      <c r="BX11">
        <f t="shared" si="34"/>
        <v>0</v>
      </c>
      <c r="BY11">
        <f t="shared" si="34"/>
        <v>0</v>
      </c>
      <c r="BZ11">
        <f t="shared" si="34"/>
        <v>0</v>
      </c>
      <c r="CA11">
        <f t="shared" si="34"/>
        <v>0</v>
      </c>
      <c r="CB11">
        <f t="shared" si="34"/>
        <v>0</v>
      </c>
      <c r="CC11" t="e">
        <f>IF('Source and fuel input'!AS11,VLOOKUP(AA11,SourceIdData,8,FALSE),IF('Source and fuel input'!AQ11,V11,IF('Source and fuel input'!AR11,IF(AND(E11="Method 1",VLOOKUP(AA11,SourceIdData,8,FALSE)&gt;0),VLOOKUP(AA11,SourceIdData,8,FALSE),NA()),"")))</f>
        <v>#N/A</v>
      </c>
      <c r="CD11" s="15" t="e">
        <f t="shared" ref="CD11:CD16" si="35">IF(AND(CC11&lt;&gt;"",CC11&gt;0),(CC11*CR11)^2,SUM(BW11:CB11))</f>
        <v>#N/A</v>
      </c>
      <c r="CE11" s="15" t="b">
        <f t="shared" ref="CE11:CE16" si="36">OR(A11="",B11="")</f>
        <v>1</v>
      </c>
      <c r="CF11" s="15" t="b">
        <f>IF(ISERROR(VLOOKUP(E11,Methods,1,FALSE)),TRUE,IF(ISERROR(AA11),FALSE,IF(ISERROR(VLOOKUP(F11,_xlnm.Criteria,1,FALSE)),IF(VLOOKUP(AA11,SourceIdData,6,FALSE)="None",FALSE,TRUE),FALSE)))</f>
        <v>1</v>
      </c>
      <c r="CG11" s="15" t="b">
        <f t="shared" ref="CG11:CG16" si="37">OR(G11&lt;0,H11&lt;0,I11&lt;0,J11&lt;0,K11&lt;0,L11&lt;0)</f>
        <v>0</v>
      </c>
      <c r="CH11" s="15" t="b">
        <f t="shared" ref="CH11:CH16" si="38">ISNA(AA11)</f>
        <v>1</v>
      </c>
      <c r="CI11" t="e">
        <f t="shared" ref="CI11:CI74" si="39">OR(VLOOKUP(AA11,SourceIdData,3,FALSE)&lt;&gt;1,AQ11,AR11,AS11)</f>
        <v>#N/A</v>
      </c>
      <c r="CJ11" t="e">
        <f t="shared" ref="CJ11:CJ74" si="40">OR(VLOOKUP(AA11,SourceIdData,3,FALSE)=2,VLOOKUP(AA11,SourceIdData,3,FALSE)=4,AQ11,AR11,AS11)</f>
        <v>#N/A</v>
      </c>
      <c r="CK11" t="e">
        <f>NOT(OR(CI11,N11&gt;0,E11="Method 1"))</f>
        <v>#N/A</v>
      </c>
      <c r="CL11" t="b">
        <f t="shared" ref="CL11:CL16" si="41">AND(O11&gt;0,IF(G11&gt;0,P11&gt;0,TRUE),IF(H11&gt;0,Q11&gt;0,TRUE),IF(I11&gt;0,R11&gt;0,TRUE),IF(J11&gt;0,S11&gt;0,TRUE),IF(K11&gt;0,T11&gt;0,TRUE),IF(L11&gt;0,U11&gt;0,TRUE))</f>
        <v>0</v>
      </c>
      <c r="CM11" t="e">
        <f>NOT(OR(CJ11,CL11,E11="Method 1"))</f>
        <v>#N/A</v>
      </c>
      <c r="CN11" t="b">
        <f>AND(E11&lt;&gt;"Method 1",AR11,NOT(AQ11))</f>
        <v>0</v>
      </c>
      <c r="CO11" s="14">
        <f>IF(ISERROR(OR(CE11,CF11,CG11,CH11,CK11,CM11,CN11)),1,IF(OR(CE11,CF11,CG11,CH11,CK11,CM11,CN11),1,0))</f>
        <v>1</v>
      </c>
      <c r="CP11" s="16" t="str">
        <f t="shared" ref="CP11:CP74" si="42">IF(CO11=1,"",CD11)</f>
        <v/>
      </c>
      <c r="CQ11" s="15">
        <f t="shared" ref="CQ11:CQ74" si="43">SUMIF($AV$11:$AV$1023,AV11,$CP$11:$CP$1023)</f>
        <v>0</v>
      </c>
      <c r="CR11" s="15">
        <f t="shared" ref="CR11:CR74" si="44">SUM(BK11:BP11)</f>
        <v>0</v>
      </c>
      <c r="CS11" s="15">
        <f t="shared" ref="CS11:CS74" si="45">SUMIF($AV$11:$AV$1023,AV11,$CR$11:$CR$1023)</f>
        <v>0</v>
      </c>
      <c r="CT11" s="58" t="e">
        <f>CQ11/CS11</f>
        <v>#DIV/0!</v>
      </c>
      <c r="CU11" s="2">
        <f>SUMIF($AV$11:$AV$1005,AV11,$CO$11:$CO$1023)</f>
        <v>995</v>
      </c>
      <c r="CV11" t="str">
        <f>IF(A11="","",A11)</f>
        <v>Paste CSV data from EERS here</v>
      </c>
      <c r="CX11" t="str">
        <f>TRIM(A11)</f>
        <v>Paste CSV data from EERS here</v>
      </c>
      <c r="CY11" t="b">
        <f>CX11&lt;&gt;""</f>
        <v>1</v>
      </c>
      <c r="CZ11" s="2">
        <f>IF(CX11="",0,1)</f>
        <v>1</v>
      </c>
      <c r="DA11" s="2" t="str">
        <f>CX11</f>
        <v>Paste CSV data from EERS here</v>
      </c>
      <c r="DB11" t="str">
        <f>TRIM(B11)</f>
        <v/>
      </c>
      <c r="DC11" t="b">
        <f>DB11&lt;&gt;""</f>
        <v>0</v>
      </c>
      <c r="DD11" s="2">
        <f>IF(DB11="",0,1)</f>
        <v>0</v>
      </c>
      <c r="DE11" s="2" t="str">
        <f>DB11</f>
        <v/>
      </c>
    </row>
    <row r="12" spans="1:110" x14ac:dyDescent="0.35">
      <c r="A12" s="119"/>
      <c r="B12" s="46"/>
      <c r="C12" s="46"/>
      <c r="D12" s="46"/>
      <c r="E12" s="46"/>
      <c r="F12" s="183"/>
      <c r="G12" s="48">
        <v>0</v>
      </c>
      <c r="H12" s="46">
        <v>0</v>
      </c>
      <c r="I12" s="46">
        <v>0</v>
      </c>
      <c r="J12" s="46">
        <v>0</v>
      </c>
      <c r="K12" s="46">
        <v>0</v>
      </c>
      <c r="L12" s="49">
        <v>0</v>
      </c>
      <c r="M12" s="50">
        <v>0</v>
      </c>
      <c r="N12" s="32"/>
      <c r="O12" s="31"/>
      <c r="P12" s="31"/>
      <c r="Q12" s="31"/>
      <c r="R12" s="31"/>
      <c r="S12" s="31"/>
      <c r="T12" s="31"/>
      <c r="U12" s="31"/>
      <c r="V12" s="99"/>
      <c r="W12" s="52" t="str">
        <f t="shared" ref="W12:W31" si="46">AU12</f>
        <v/>
      </c>
      <c r="X12" s="120"/>
      <c r="Y12" s="97"/>
      <c r="Z12" t="e">
        <f t="shared" si="0"/>
        <v>#N/A</v>
      </c>
      <c r="AA12" t="e">
        <f t="shared" si="1"/>
        <v>#N/A</v>
      </c>
      <c r="AB12" t="e">
        <f t="shared" si="2"/>
        <v>#N/A</v>
      </c>
      <c r="AC12" s="53" t="b">
        <f t="shared" si="3"/>
        <v>0</v>
      </c>
      <c r="AD12" s="53" t="b">
        <f t="shared" si="4"/>
        <v>0</v>
      </c>
      <c r="AE12" s="53" t="b">
        <f t="shared" si="5"/>
        <v>0</v>
      </c>
      <c r="AF12" s="53" t="b">
        <f t="shared" si="6"/>
        <v>0</v>
      </c>
      <c r="AG12" s="53" t="b">
        <f t="shared" si="7"/>
        <v>0</v>
      </c>
      <c r="AH12" s="53" t="b">
        <f t="shared" si="8"/>
        <v>0</v>
      </c>
      <c r="AI12" s="53" t="b">
        <f t="shared" si="9"/>
        <v>0</v>
      </c>
      <c r="AJ12" s="53" t="b">
        <f t="shared" si="10"/>
        <v>0</v>
      </c>
      <c r="AK12" s="53" t="b">
        <f t="shared" si="11"/>
        <v>1</v>
      </c>
      <c r="AL12" s="53" t="b">
        <f t="shared" si="12"/>
        <v>1</v>
      </c>
      <c r="AM12" s="53" t="b">
        <f t="shared" si="13"/>
        <v>1</v>
      </c>
      <c r="AN12" s="53" t="b">
        <f t="shared" si="14"/>
        <v>1</v>
      </c>
      <c r="AO12" s="53" t="b">
        <f t="shared" si="15"/>
        <v>1</v>
      </c>
      <c r="AP12" s="53" t="b">
        <f t="shared" si="16"/>
        <v>1</v>
      </c>
      <c r="AQ12" s="53" t="b">
        <f>AND(V12&lt;&gt;"",V12&gt;0,NOT(ISERROR(V12*1)))</f>
        <v>0</v>
      </c>
      <c r="AR12" t="b">
        <f t="shared" si="17"/>
        <v>0</v>
      </c>
      <c r="AS12" s="54" t="e">
        <f t="shared" ref="AS12:AS75" si="47">AND(E12="Method 1",AB12=34)</f>
        <v>#N/A</v>
      </c>
      <c r="AT12" t="b">
        <f>CO12=0</f>
        <v>0</v>
      </c>
      <c r="AU12" t="str">
        <f>IF(ISERROR(AT12),"",IF(AT12,"OK",""))</f>
        <v/>
      </c>
      <c r="AV12" s="55" t="str">
        <f t="shared" ref="AV12:AV75" si="48">IF(ISNA(AA12*1),"",IF(OR(AB12="05",AB12="06"),TRIM(A12)&amp;" "&amp;AA12,TRIM(A12)&amp;AB12))</f>
        <v/>
      </c>
      <c r="AW12" t="b">
        <f>AND(AV12&lt;&gt;"",COUNTIF($AV$11:AV11,AV12)=0)</f>
        <v>0</v>
      </c>
      <c r="AX12" s="2">
        <f>IF(AV12="",0,IF(AW12,MAX($AX$11:AX11)+1,VLOOKUP(AV12,$AV$11:AX11,3,FALSE)))</f>
        <v>0</v>
      </c>
      <c r="AY12" t="str">
        <f t="shared" ref="AY12:AY75" si="49">TRIM(B12)</f>
        <v/>
      </c>
      <c r="AZ12" t="e">
        <f t="shared" si="18"/>
        <v>#N/A</v>
      </c>
      <c r="BA12" t="e">
        <f>IF(ISNA(AZ12),NA(),COUNTIF(AZ$10:AZ12,AZ12)&gt;1)</f>
        <v>#N/A</v>
      </c>
      <c r="BB12" t="e">
        <f t="shared" si="19"/>
        <v>#N/A</v>
      </c>
      <c r="BC12" s="55" t="e">
        <f t="shared" ref="BC12:BC74" si="50">IF($E12="Method 1",IF(N12="",VLOOKUP($AA12,SourceIdData,9,0),N12),IF(AND(VLOOKUP($AA12,SourceIdData,3,0)&lt;&gt;3,N12=""),NA(),N12))</f>
        <v>#N/A</v>
      </c>
      <c r="BD12" s="56" t="e">
        <f t="shared" si="20"/>
        <v>#N/A</v>
      </c>
      <c r="BE12" s="53">
        <f t="shared" si="21"/>
        <v>0</v>
      </c>
      <c r="BF12" s="53">
        <f t="shared" si="22"/>
        <v>0</v>
      </c>
      <c r="BG12" s="53">
        <f t="shared" si="23"/>
        <v>0</v>
      </c>
      <c r="BH12" s="53">
        <f t="shared" si="24"/>
        <v>0</v>
      </c>
      <c r="BI12" s="53">
        <f t="shared" si="25"/>
        <v>0</v>
      </c>
      <c r="BJ12" s="53">
        <f t="shared" si="26"/>
        <v>0</v>
      </c>
      <c r="BK12" s="57">
        <f t="shared" si="27"/>
        <v>0</v>
      </c>
      <c r="BL12" s="57">
        <f t="shared" si="28"/>
        <v>0</v>
      </c>
      <c r="BM12" s="57">
        <f t="shared" si="29"/>
        <v>0</v>
      </c>
      <c r="BN12" s="57">
        <f t="shared" si="30"/>
        <v>0</v>
      </c>
      <c r="BO12" s="57">
        <f t="shared" si="31"/>
        <v>0</v>
      </c>
      <c r="BP12" s="57">
        <f t="shared" si="32"/>
        <v>0</v>
      </c>
      <c r="BQ12">
        <f t="shared" si="33"/>
        <v>0</v>
      </c>
      <c r="BR12">
        <f t="shared" si="33"/>
        <v>0</v>
      </c>
      <c r="BS12">
        <f t="shared" si="33"/>
        <v>0</v>
      </c>
      <c r="BT12">
        <f t="shared" si="33"/>
        <v>0</v>
      </c>
      <c r="BU12">
        <f t="shared" si="33"/>
        <v>0</v>
      </c>
      <c r="BV12">
        <f t="shared" si="33"/>
        <v>0</v>
      </c>
      <c r="BW12">
        <f t="shared" si="34"/>
        <v>0</v>
      </c>
      <c r="BX12">
        <f t="shared" si="34"/>
        <v>0</v>
      </c>
      <c r="BY12">
        <f t="shared" si="34"/>
        <v>0</v>
      </c>
      <c r="BZ12">
        <f t="shared" si="34"/>
        <v>0</v>
      </c>
      <c r="CA12">
        <f t="shared" si="34"/>
        <v>0</v>
      </c>
      <c r="CB12">
        <f t="shared" si="34"/>
        <v>0</v>
      </c>
      <c r="CC12" t="e">
        <f>IF('Source and fuel input'!AS12,VLOOKUP(AA12,SourceIdData,8,FALSE),IF('Source and fuel input'!AQ12,V12,IF('Source and fuel input'!AR12,IF(AND(E12="Method 1",VLOOKUP(AA12,SourceIdData,8,FALSE)&gt;0),VLOOKUP(AA12,SourceIdData,8,FALSE),NA()),"")))</f>
        <v>#N/A</v>
      </c>
      <c r="CD12" s="15" t="e">
        <f t="shared" si="35"/>
        <v>#N/A</v>
      </c>
      <c r="CE12" s="15" t="b">
        <f t="shared" si="36"/>
        <v>1</v>
      </c>
      <c r="CF12" s="15" t="b">
        <f t="shared" ref="CF12:CF74" si="51">IF(ISERROR(VLOOKUP(E12,Methods,1,FALSE)),TRUE,IF(ISERROR(AA12),FALSE,IF(ISERROR(VLOOKUP(F12,_xlnm.Criteria,1,FALSE)),IF(VLOOKUP(AA12,SourceIdData,6,FALSE)="None",FALSE,TRUE),FALSE)))</f>
        <v>1</v>
      </c>
      <c r="CG12" s="15" t="b">
        <f t="shared" si="37"/>
        <v>0</v>
      </c>
      <c r="CH12" s="15" t="b">
        <f t="shared" si="38"/>
        <v>1</v>
      </c>
      <c r="CI12" t="e">
        <f t="shared" si="39"/>
        <v>#N/A</v>
      </c>
      <c r="CJ12" t="e">
        <f t="shared" si="40"/>
        <v>#N/A</v>
      </c>
      <c r="CK12" t="e">
        <f t="shared" ref="CK12:CK75" si="52">NOT(OR(CI12,N12&gt;0,E12="Method 1"))</f>
        <v>#N/A</v>
      </c>
      <c r="CL12" t="b">
        <f t="shared" si="41"/>
        <v>0</v>
      </c>
      <c r="CM12" t="e">
        <f t="shared" ref="CM12:CM75" si="53">NOT(OR(CJ12,CL12,E12="Method 1"))</f>
        <v>#N/A</v>
      </c>
      <c r="CN12" t="b">
        <f t="shared" ref="CN12:CN75" si="54">AND(E12&lt;&gt;"Method 1",AR12,NOT(AQ12))</f>
        <v>0</v>
      </c>
      <c r="CO12" s="14">
        <f>IF(ISERROR(OR(CE12,CF12,CG12,CH12,CK12,CM12,CN12)),1,IF(OR(CE12,CF12,CG12,CH12,CK12,CM12,CN12),1,0))</f>
        <v>1</v>
      </c>
      <c r="CP12" s="16" t="str">
        <f t="shared" si="42"/>
        <v/>
      </c>
      <c r="CQ12" s="15">
        <f t="shared" si="43"/>
        <v>0</v>
      </c>
      <c r="CR12" s="15">
        <f t="shared" si="44"/>
        <v>0</v>
      </c>
      <c r="CS12" s="15">
        <f t="shared" si="45"/>
        <v>0</v>
      </c>
      <c r="CT12" s="58" t="e">
        <f>CQ12/CS12</f>
        <v>#DIV/0!</v>
      </c>
      <c r="CU12" s="2">
        <f t="shared" ref="CU12:CU74" si="55">SUMIF($AV$11:$AV$1005,AV12,$CO$11:$CO$1023)</f>
        <v>995</v>
      </c>
      <c r="CV12" t="str">
        <f t="shared" ref="CV12:CV75" si="56">IF(A12="","",A12)</f>
        <v/>
      </c>
      <c r="CX12" t="str">
        <f>TRIM(A12)</f>
        <v/>
      </c>
      <c r="CY12" t="b">
        <f>AND(CX12&lt;&gt;"",COUNTIF($CX$11:CX11,CX12)=0)</f>
        <v>0</v>
      </c>
      <c r="CZ12" s="2">
        <f>IF(CX12="",0,IF(CY12,MAX($CZ$11:CZ11)+1,VLOOKUP(CX12,$CX$11:CZ11,3,FALSE)))</f>
        <v>0</v>
      </c>
      <c r="DA12" s="2" t="str">
        <f t="shared" ref="DA12:DA75" si="57">CX12</f>
        <v/>
      </c>
      <c r="DB12" t="str">
        <f>TRIM(B12)</f>
        <v/>
      </c>
      <c r="DC12" t="b">
        <f>AND(DB12&lt;&gt;"",COUNTIF($DB$11:DB11,DB12)=0)</f>
        <v>0</v>
      </c>
      <c r="DD12" s="2">
        <f>IF(DB12="",0,IF(DC12,MAX($DD$11:DD11)+1,VLOOKUP(DB12,$DB$11:DD11,3,FALSE)))</f>
        <v>0</v>
      </c>
      <c r="DE12" s="2" t="str">
        <f t="shared" ref="DE12:DE75" si="58">DB12</f>
        <v/>
      </c>
      <c r="DF12" s="54" t="s">
        <v>127</v>
      </c>
    </row>
    <row r="13" spans="1:110" x14ac:dyDescent="0.35">
      <c r="A13" s="119"/>
      <c r="B13" s="46"/>
      <c r="C13" s="46"/>
      <c r="D13" s="46"/>
      <c r="E13" s="46"/>
      <c r="F13" s="183"/>
      <c r="G13" s="48">
        <v>0</v>
      </c>
      <c r="H13" s="46">
        <v>0</v>
      </c>
      <c r="I13" s="46">
        <v>0</v>
      </c>
      <c r="J13" s="46">
        <v>0</v>
      </c>
      <c r="K13" s="46">
        <v>0</v>
      </c>
      <c r="L13" s="49">
        <v>0</v>
      </c>
      <c r="M13" s="50">
        <v>0</v>
      </c>
      <c r="N13" s="32"/>
      <c r="O13" s="31"/>
      <c r="P13" s="31"/>
      <c r="Q13" s="31"/>
      <c r="R13" s="31"/>
      <c r="S13" s="31"/>
      <c r="T13" s="31"/>
      <c r="U13" s="31"/>
      <c r="V13" s="99"/>
      <c r="W13" s="52" t="str">
        <f t="shared" si="46"/>
        <v/>
      </c>
      <c r="X13" s="120"/>
      <c r="Y13" s="97"/>
      <c r="Z13" t="e">
        <f t="shared" si="0"/>
        <v>#N/A</v>
      </c>
      <c r="AA13" t="e">
        <f t="shared" si="1"/>
        <v>#N/A</v>
      </c>
      <c r="AB13" t="e">
        <f t="shared" si="2"/>
        <v>#N/A</v>
      </c>
      <c r="AC13" s="53" t="b">
        <f t="shared" si="3"/>
        <v>0</v>
      </c>
      <c r="AD13" s="53" t="b">
        <f t="shared" si="4"/>
        <v>0</v>
      </c>
      <c r="AE13" s="53" t="b">
        <f t="shared" si="5"/>
        <v>0</v>
      </c>
      <c r="AF13" s="53" t="b">
        <f t="shared" si="6"/>
        <v>0</v>
      </c>
      <c r="AG13" s="53" t="b">
        <f t="shared" si="7"/>
        <v>0</v>
      </c>
      <c r="AH13" s="53" t="b">
        <f t="shared" si="8"/>
        <v>0</v>
      </c>
      <c r="AI13" s="53" t="b">
        <f t="shared" si="9"/>
        <v>0</v>
      </c>
      <c r="AJ13" s="53" t="b">
        <f t="shared" si="10"/>
        <v>0</v>
      </c>
      <c r="AK13" s="53" t="b">
        <f t="shared" si="11"/>
        <v>1</v>
      </c>
      <c r="AL13" s="53" t="b">
        <f t="shared" si="12"/>
        <v>1</v>
      </c>
      <c r="AM13" s="53" t="b">
        <f t="shared" si="13"/>
        <v>1</v>
      </c>
      <c r="AN13" s="53" t="b">
        <f t="shared" si="14"/>
        <v>1</v>
      </c>
      <c r="AO13" s="53" t="b">
        <f t="shared" si="15"/>
        <v>1</v>
      </c>
      <c r="AP13" s="53" t="b">
        <f t="shared" si="16"/>
        <v>1</v>
      </c>
      <c r="AQ13" s="53" t="b">
        <f>AND(V13&lt;&gt;"",V13&gt;0,NOT(ISERROR(V13*1)))</f>
        <v>0</v>
      </c>
      <c r="AR13" t="b">
        <f t="shared" si="17"/>
        <v>0</v>
      </c>
      <c r="AS13" s="54" t="e">
        <f t="shared" si="47"/>
        <v>#N/A</v>
      </c>
      <c r="AT13" t="b">
        <f>CO13=0</f>
        <v>0</v>
      </c>
      <c r="AU13" t="str">
        <f>IF(ISERROR(AT13),"",IF(AT13,"OK",""))</f>
        <v/>
      </c>
      <c r="AV13" s="55" t="str">
        <f t="shared" si="48"/>
        <v/>
      </c>
      <c r="AW13" t="b">
        <f>AND(AV13&lt;&gt;"",COUNTIF($AV$11:AV12,AV13)=0)</f>
        <v>0</v>
      </c>
      <c r="AX13" s="2">
        <f>IF(AV13="",0,IF(AW13,MAX($AX$11:AX12)+1,VLOOKUP(AV13,$AV$11:AX12,3,FALSE)))</f>
        <v>0</v>
      </c>
      <c r="AY13" t="str">
        <f t="shared" si="49"/>
        <v/>
      </c>
      <c r="AZ13" t="e">
        <f t="shared" si="18"/>
        <v>#N/A</v>
      </c>
      <c r="BA13" t="e">
        <f>IF(ISNA(AZ13),NA(),COUNTIF(AZ$10:AZ13,AZ13)&gt;1)</f>
        <v>#N/A</v>
      </c>
      <c r="BB13" t="e">
        <f t="shared" si="19"/>
        <v>#N/A</v>
      </c>
      <c r="BC13" s="55" t="e">
        <f t="shared" si="50"/>
        <v>#N/A</v>
      </c>
      <c r="BD13" s="56" t="e">
        <f t="shared" si="20"/>
        <v>#N/A</v>
      </c>
      <c r="BE13" s="53">
        <f t="shared" si="21"/>
        <v>0</v>
      </c>
      <c r="BF13" s="53">
        <f t="shared" si="22"/>
        <v>0</v>
      </c>
      <c r="BG13" s="53">
        <f t="shared" si="23"/>
        <v>0</v>
      </c>
      <c r="BH13" s="53">
        <f t="shared" si="24"/>
        <v>0</v>
      </c>
      <c r="BI13" s="53">
        <f t="shared" si="25"/>
        <v>0</v>
      </c>
      <c r="BJ13" s="53">
        <f t="shared" si="26"/>
        <v>0</v>
      </c>
      <c r="BK13" s="57">
        <f t="shared" si="27"/>
        <v>0</v>
      </c>
      <c r="BL13" s="57">
        <f t="shared" si="28"/>
        <v>0</v>
      </c>
      <c r="BM13" s="57">
        <f t="shared" si="29"/>
        <v>0</v>
      </c>
      <c r="BN13" s="57">
        <f t="shared" si="30"/>
        <v>0</v>
      </c>
      <c r="BO13" s="57">
        <f t="shared" si="31"/>
        <v>0</v>
      </c>
      <c r="BP13" s="57">
        <f t="shared" si="32"/>
        <v>0</v>
      </c>
      <c r="BQ13">
        <f t="shared" si="33"/>
        <v>0</v>
      </c>
      <c r="BR13">
        <f t="shared" si="33"/>
        <v>0</v>
      </c>
      <c r="BS13">
        <f t="shared" si="33"/>
        <v>0</v>
      </c>
      <c r="BT13">
        <f t="shared" si="33"/>
        <v>0</v>
      </c>
      <c r="BU13">
        <f t="shared" si="33"/>
        <v>0</v>
      </c>
      <c r="BV13">
        <f t="shared" si="33"/>
        <v>0</v>
      </c>
      <c r="BW13">
        <f t="shared" si="34"/>
        <v>0</v>
      </c>
      <c r="BX13">
        <f t="shared" si="34"/>
        <v>0</v>
      </c>
      <c r="BY13">
        <f t="shared" si="34"/>
        <v>0</v>
      </c>
      <c r="BZ13">
        <f t="shared" si="34"/>
        <v>0</v>
      </c>
      <c r="CA13">
        <f t="shared" si="34"/>
        <v>0</v>
      </c>
      <c r="CB13">
        <f t="shared" si="34"/>
        <v>0</v>
      </c>
      <c r="CC13" t="e">
        <f>IF('Source and fuel input'!AS13,VLOOKUP(AA13,SourceIdData,8,FALSE),IF('Source and fuel input'!AQ13,V13,IF('Source and fuel input'!AR13,IF(AND(E13="Method 1",VLOOKUP(AA13,SourceIdData,8,FALSE)&gt;0),VLOOKUP(AA13,SourceIdData,8,FALSE),NA()),"")))</f>
        <v>#N/A</v>
      </c>
      <c r="CD13" s="15" t="e">
        <f t="shared" si="35"/>
        <v>#N/A</v>
      </c>
      <c r="CE13" s="15" t="b">
        <f t="shared" si="36"/>
        <v>1</v>
      </c>
      <c r="CF13" s="15" t="b">
        <f t="shared" si="51"/>
        <v>1</v>
      </c>
      <c r="CG13" s="15" t="b">
        <f t="shared" si="37"/>
        <v>0</v>
      </c>
      <c r="CH13" s="15" t="b">
        <f t="shared" si="38"/>
        <v>1</v>
      </c>
      <c r="CI13" t="e">
        <f t="shared" si="39"/>
        <v>#N/A</v>
      </c>
      <c r="CJ13" t="e">
        <f t="shared" si="40"/>
        <v>#N/A</v>
      </c>
      <c r="CK13" t="e">
        <f t="shared" si="52"/>
        <v>#N/A</v>
      </c>
      <c r="CL13" t="b">
        <f t="shared" si="41"/>
        <v>0</v>
      </c>
      <c r="CM13" t="e">
        <f t="shared" si="53"/>
        <v>#N/A</v>
      </c>
      <c r="CN13" t="b">
        <f t="shared" si="54"/>
        <v>0</v>
      </c>
      <c r="CO13" s="14">
        <f t="shared" ref="CO13:CO75" si="59">IF(ISERROR(OR(CE13,CF13,CG13,CH13,CK13,CM13,CN13)),1,IF(OR(CE13,CF13,CG13,CH13,CK13,CM13,CN13),1,0))</f>
        <v>1</v>
      </c>
      <c r="CP13" s="16" t="str">
        <f t="shared" si="42"/>
        <v/>
      </c>
      <c r="CQ13" s="15">
        <f t="shared" si="43"/>
        <v>0</v>
      </c>
      <c r="CR13" s="15">
        <f t="shared" si="44"/>
        <v>0</v>
      </c>
      <c r="CS13" s="15">
        <f t="shared" si="45"/>
        <v>0</v>
      </c>
      <c r="CT13" s="58" t="e">
        <f>CQ13/CS13</f>
        <v>#DIV/0!</v>
      </c>
      <c r="CU13" s="2">
        <f t="shared" si="55"/>
        <v>995</v>
      </c>
      <c r="CV13" t="str">
        <f t="shared" si="56"/>
        <v/>
      </c>
      <c r="CX13" t="str">
        <f>TRIM(A13)</f>
        <v/>
      </c>
      <c r="CY13" t="b">
        <f>AND(CX13&lt;&gt;"",COUNTIF($CX$11:CX12,CX13)=0)</f>
        <v>0</v>
      </c>
      <c r="CZ13" s="2">
        <f>IF(CX13="",0,IF(CY13,MAX($CZ$11:CZ12)+1,VLOOKUP(CX13,$CX$11:CZ12,3,FALSE)))</f>
        <v>0</v>
      </c>
      <c r="DA13" s="2" t="str">
        <f t="shared" si="57"/>
        <v/>
      </c>
      <c r="DB13" t="str">
        <f>TRIM(B13)</f>
        <v/>
      </c>
      <c r="DC13" t="b">
        <f>AND(DB13&lt;&gt;"",COUNTIF($DB$11:DB12,DB13)=0)</f>
        <v>0</v>
      </c>
      <c r="DD13" s="2">
        <f>IF(DB13="",0,IF(DC13,MAX($DD$11:DD12)+1,VLOOKUP(DB13,$DB$11:DD12,3,FALSE)))</f>
        <v>0</v>
      </c>
      <c r="DE13" s="2" t="str">
        <f t="shared" si="58"/>
        <v/>
      </c>
      <c r="DF13" s="54" t="s">
        <v>128</v>
      </c>
    </row>
    <row r="14" spans="1:110" x14ac:dyDescent="0.35">
      <c r="A14" s="119"/>
      <c r="B14" s="46"/>
      <c r="C14" s="46"/>
      <c r="D14" s="46"/>
      <c r="E14" s="46"/>
      <c r="F14" s="183"/>
      <c r="G14" s="48">
        <v>0</v>
      </c>
      <c r="H14" s="46">
        <v>0</v>
      </c>
      <c r="I14" s="46">
        <v>0</v>
      </c>
      <c r="J14" s="46">
        <v>0</v>
      </c>
      <c r="K14" s="46">
        <v>0</v>
      </c>
      <c r="L14" s="49">
        <v>0</v>
      </c>
      <c r="M14" s="50">
        <v>0</v>
      </c>
      <c r="N14" s="32"/>
      <c r="O14" s="31"/>
      <c r="P14" s="31"/>
      <c r="Q14" s="31"/>
      <c r="R14" s="31"/>
      <c r="S14" s="31"/>
      <c r="T14" s="31"/>
      <c r="U14" s="31"/>
      <c r="V14" s="99"/>
      <c r="W14" s="52" t="str">
        <f t="shared" si="46"/>
        <v/>
      </c>
      <c r="X14" s="120"/>
      <c r="Y14" s="97"/>
      <c r="Z14" t="e">
        <f t="shared" si="0"/>
        <v>#N/A</v>
      </c>
      <c r="AA14" t="e">
        <f>VLOOKUP(LEFT(TRIM(C14),45)&amp;LEFT(TRIM(D14),75),SoFu,2,FALSE)</f>
        <v>#N/A</v>
      </c>
      <c r="AB14" t="e">
        <f t="shared" si="2"/>
        <v>#N/A</v>
      </c>
      <c r="AC14" s="53" t="b">
        <f t="shared" si="3"/>
        <v>0</v>
      </c>
      <c r="AD14" s="53" t="b">
        <f t="shared" si="4"/>
        <v>0</v>
      </c>
      <c r="AE14" s="53" t="b">
        <f t="shared" si="5"/>
        <v>0</v>
      </c>
      <c r="AF14" s="53" t="b">
        <f t="shared" si="6"/>
        <v>0</v>
      </c>
      <c r="AG14" s="53" t="b">
        <f t="shared" si="7"/>
        <v>0</v>
      </c>
      <c r="AH14" s="53" t="b">
        <f t="shared" si="8"/>
        <v>0</v>
      </c>
      <c r="AI14" s="53" t="b">
        <f t="shared" si="9"/>
        <v>0</v>
      </c>
      <c r="AJ14" s="53" t="b">
        <f t="shared" si="10"/>
        <v>0</v>
      </c>
      <c r="AK14" s="53" t="b">
        <f t="shared" si="11"/>
        <v>1</v>
      </c>
      <c r="AL14" s="53" t="b">
        <f t="shared" si="12"/>
        <v>1</v>
      </c>
      <c r="AM14" s="53" t="b">
        <f t="shared" si="13"/>
        <v>1</v>
      </c>
      <c r="AN14" s="53" t="b">
        <f t="shared" si="14"/>
        <v>1</v>
      </c>
      <c r="AO14" s="53" t="b">
        <f t="shared" si="15"/>
        <v>1</v>
      </c>
      <c r="AP14" s="53" t="b">
        <f t="shared" si="16"/>
        <v>1</v>
      </c>
      <c r="AQ14" s="53" t="b">
        <f t="shared" ref="AQ14:AQ77" si="60">AND(V14&lt;&gt;"",V14&gt;0,NOT(ISERROR(V14*1)))</f>
        <v>0</v>
      </c>
      <c r="AR14" t="b">
        <f t="shared" si="17"/>
        <v>0</v>
      </c>
      <c r="AS14" s="54" t="e">
        <f t="shared" si="47"/>
        <v>#N/A</v>
      </c>
      <c r="AT14" t="b">
        <f t="shared" ref="AT14:AT77" si="61">CO14=0</f>
        <v>0</v>
      </c>
      <c r="AU14" t="str">
        <f t="shared" ref="AU14:AU77" si="62">IF(ISERROR(AT14),"",IF(AT14,"OK",""))</f>
        <v/>
      </c>
      <c r="AV14" s="55" t="str">
        <f t="shared" si="48"/>
        <v/>
      </c>
      <c r="AW14" t="b">
        <f>AND(AV14&lt;&gt;"",COUNTIF($AV$11:AV13,AV14)=0)</f>
        <v>0</v>
      </c>
      <c r="AX14" s="2">
        <f>IF(AV14="",0,IF(AW14,MAX($AX$11:AX13)+1,VLOOKUP(AV14,$AV$11:AX13,3,FALSE)))</f>
        <v>0</v>
      </c>
      <c r="AY14" t="str">
        <f t="shared" si="49"/>
        <v/>
      </c>
      <c r="AZ14" t="e">
        <f t="shared" si="18"/>
        <v>#N/A</v>
      </c>
      <c r="BA14" t="e">
        <f>IF(ISNA(AZ14),NA(),COUNTIF(AZ$10:AZ14,AZ14)&gt;1)</f>
        <v>#N/A</v>
      </c>
      <c r="BB14" t="e">
        <f t="shared" si="19"/>
        <v>#N/A</v>
      </c>
      <c r="BC14" s="55" t="e">
        <f t="shared" si="50"/>
        <v>#N/A</v>
      </c>
      <c r="BD14" s="56" t="e">
        <f t="shared" si="20"/>
        <v>#N/A</v>
      </c>
      <c r="BE14" s="53">
        <f t="shared" si="21"/>
        <v>0</v>
      </c>
      <c r="BF14" s="53">
        <f t="shared" si="22"/>
        <v>0</v>
      </c>
      <c r="BG14" s="53">
        <f t="shared" si="23"/>
        <v>0</v>
      </c>
      <c r="BH14" s="53">
        <f t="shared" si="24"/>
        <v>0</v>
      </c>
      <c r="BI14" s="53">
        <f t="shared" si="25"/>
        <v>0</v>
      </c>
      <c r="BJ14" s="53">
        <f t="shared" si="26"/>
        <v>0</v>
      </c>
      <c r="BK14" s="57">
        <f t="shared" si="27"/>
        <v>0</v>
      </c>
      <c r="BL14" s="57">
        <f t="shared" si="28"/>
        <v>0</v>
      </c>
      <c r="BM14" s="57">
        <f t="shared" si="29"/>
        <v>0</v>
      </c>
      <c r="BN14" s="57">
        <f t="shared" si="30"/>
        <v>0</v>
      </c>
      <c r="BO14" s="57">
        <f t="shared" si="31"/>
        <v>0</v>
      </c>
      <c r="BP14" s="57">
        <f t="shared" si="32"/>
        <v>0</v>
      </c>
      <c r="BQ14">
        <f t="shared" ref="BQ14:BQ77" si="63">IF(ISERROR(BE14*1),0,IF(BE14&gt;0,SUMSQ(BE14,$BC14,$BD14),0))</f>
        <v>0</v>
      </c>
      <c r="BR14">
        <f t="shared" ref="BR14:BR77" si="64">IF(ISERROR(BF14*1),0,IF(BF14&gt;0,SUMSQ(BF14,$BC14,$BD14),0))</f>
        <v>0</v>
      </c>
      <c r="BS14">
        <f t="shared" ref="BS14:BS77" si="65">IF(ISERROR(BG14*1),0,IF(BG14&gt;0,SUMSQ(BG14,$BC14,$BD14),0))</f>
        <v>0</v>
      </c>
      <c r="BT14">
        <f t="shared" ref="BT14:BT77" si="66">IF(ISERROR(BH14*1),0,IF(BH14&gt;0,SUMSQ(BH14,$BC14,$BD14),0))</f>
        <v>0</v>
      </c>
      <c r="BU14">
        <f t="shared" ref="BU14:BU77" si="67">IF(ISERROR(BI14*1),0,IF(BI14&gt;0,SUMSQ(BI14,$BC14,$BD14),0))</f>
        <v>0</v>
      </c>
      <c r="BV14">
        <f t="shared" ref="BV14:BV77" si="68">IF(ISERROR(BJ14*1),0,IF(BJ14&gt;0,SUMSQ(BJ14,$BC14,$BD14),0))</f>
        <v>0</v>
      </c>
      <c r="BW14">
        <f t="shared" ref="BW14:BW77" si="69">BQ14*(BK14^2)</f>
        <v>0</v>
      </c>
      <c r="BX14">
        <f t="shared" ref="BX14:BX77" si="70">BR14*(BL14^2)</f>
        <v>0</v>
      </c>
      <c r="BY14">
        <f t="shared" ref="BY14:BY77" si="71">BS14*(BM14^2)</f>
        <v>0</v>
      </c>
      <c r="BZ14">
        <f t="shared" ref="BZ14:BZ77" si="72">BT14*(BN14^2)</f>
        <v>0</v>
      </c>
      <c r="CA14">
        <f t="shared" ref="CA14:CA77" si="73">BU14*(BO14^2)</f>
        <v>0</v>
      </c>
      <c r="CB14">
        <f t="shared" ref="CB14:CB77" si="74">BV14*(BP14^2)</f>
        <v>0</v>
      </c>
      <c r="CC14" t="e">
        <f>IF('Source and fuel input'!AS14,VLOOKUP(AA14,SourceIdData,8,FALSE),IF('Source and fuel input'!AQ14,V14,IF('Source and fuel input'!AR14,IF(AND(E14="Method 1",VLOOKUP(AA14,SourceIdData,8,FALSE)&gt;0),VLOOKUP(AA14,SourceIdData,8,FALSE),NA()),"")))</f>
        <v>#N/A</v>
      </c>
      <c r="CD14" s="15" t="e">
        <f t="shared" si="35"/>
        <v>#N/A</v>
      </c>
      <c r="CE14" s="15" t="b">
        <f t="shared" si="36"/>
        <v>1</v>
      </c>
      <c r="CF14" s="15" t="b">
        <f t="shared" si="51"/>
        <v>1</v>
      </c>
      <c r="CG14" s="15" t="b">
        <f t="shared" si="37"/>
        <v>0</v>
      </c>
      <c r="CH14" s="15" t="b">
        <f t="shared" si="38"/>
        <v>1</v>
      </c>
      <c r="CI14" t="e">
        <f t="shared" si="39"/>
        <v>#N/A</v>
      </c>
      <c r="CJ14" t="e">
        <f t="shared" si="40"/>
        <v>#N/A</v>
      </c>
      <c r="CK14" t="e">
        <f t="shared" si="52"/>
        <v>#N/A</v>
      </c>
      <c r="CL14" t="b">
        <f t="shared" si="41"/>
        <v>0</v>
      </c>
      <c r="CM14" t="e">
        <f t="shared" si="53"/>
        <v>#N/A</v>
      </c>
      <c r="CN14" t="b">
        <f t="shared" si="54"/>
        <v>0</v>
      </c>
      <c r="CO14" s="14">
        <f t="shared" si="59"/>
        <v>1</v>
      </c>
      <c r="CP14" s="16" t="str">
        <f t="shared" si="42"/>
        <v/>
      </c>
      <c r="CQ14" s="15">
        <f t="shared" si="43"/>
        <v>0</v>
      </c>
      <c r="CR14" s="15">
        <f t="shared" si="44"/>
        <v>0</v>
      </c>
      <c r="CS14" s="15">
        <f t="shared" si="45"/>
        <v>0</v>
      </c>
      <c r="CT14" s="58" t="e">
        <f t="shared" ref="CT14:CT77" si="75">CQ14/CS14</f>
        <v>#DIV/0!</v>
      </c>
      <c r="CU14" s="2">
        <f t="shared" si="55"/>
        <v>995</v>
      </c>
      <c r="CV14" t="str">
        <f t="shared" si="56"/>
        <v/>
      </c>
      <c r="CX14" t="str">
        <f t="shared" ref="CX14:CX77" si="76">TRIM(A14)</f>
        <v/>
      </c>
      <c r="CY14" t="b">
        <f>AND(CX14&lt;&gt;"",COUNTIF($CX$11:CX13,CX14)=0)</f>
        <v>0</v>
      </c>
      <c r="CZ14" s="2">
        <f>IF(CX14="",0,IF(CY14,MAX($CZ$11:CZ13)+1,VLOOKUP(CX14,$CX$11:CZ13,3,FALSE)))</f>
        <v>0</v>
      </c>
      <c r="DA14" s="2" t="str">
        <f t="shared" si="57"/>
        <v/>
      </c>
      <c r="DB14" t="str">
        <f t="shared" ref="DB14:DB77" si="77">TRIM(B14)</f>
        <v/>
      </c>
      <c r="DC14" t="b">
        <f>AND(DB14&lt;&gt;"",COUNTIF($DB$11:DB13,DB14)=0)</f>
        <v>0</v>
      </c>
      <c r="DD14" s="2">
        <f>IF(DB14="",0,IF(DC14,MAX($DD$11:DD13)+1,VLOOKUP(DB14,$DB$11:DD13,3,FALSE)))</f>
        <v>0</v>
      </c>
      <c r="DE14" s="2" t="str">
        <f t="shared" si="58"/>
        <v/>
      </c>
      <c r="DF14" s="198" t="s">
        <v>129</v>
      </c>
    </row>
    <row r="15" spans="1:110" x14ac:dyDescent="0.35">
      <c r="A15" s="119"/>
      <c r="B15" s="46"/>
      <c r="C15" s="46"/>
      <c r="D15" s="46"/>
      <c r="E15" s="46"/>
      <c r="F15" s="183"/>
      <c r="G15" s="48">
        <v>0</v>
      </c>
      <c r="H15" s="46">
        <v>0</v>
      </c>
      <c r="I15" s="46">
        <v>0</v>
      </c>
      <c r="J15" s="46">
        <v>0</v>
      </c>
      <c r="K15" s="46">
        <v>0</v>
      </c>
      <c r="L15" s="49">
        <v>0</v>
      </c>
      <c r="M15" s="50">
        <v>0</v>
      </c>
      <c r="N15" s="32"/>
      <c r="O15" s="31"/>
      <c r="P15" s="31"/>
      <c r="Q15" s="31"/>
      <c r="R15" s="31"/>
      <c r="S15" s="31"/>
      <c r="T15" s="31"/>
      <c r="U15" s="31"/>
      <c r="V15" s="99"/>
      <c r="W15" s="52" t="str">
        <f t="shared" si="46"/>
        <v/>
      </c>
      <c r="X15" s="120"/>
      <c r="Y15" s="97"/>
      <c r="Z15" t="e">
        <f t="shared" si="0"/>
        <v>#N/A</v>
      </c>
      <c r="AA15" t="e">
        <f>VLOOKUP(LEFT(TRIM(C15),45)&amp;LEFT(TRIM(D15),75),SoFu,2,FALSE)</f>
        <v>#N/A</v>
      </c>
      <c r="AB15" t="e">
        <f t="shared" si="2"/>
        <v>#N/A</v>
      </c>
      <c r="AC15" s="53" t="b">
        <f t="shared" si="3"/>
        <v>0</v>
      </c>
      <c r="AD15" s="53" t="b">
        <f t="shared" si="4"/>
        <v>0</v>
      </c>
      <c r="AE15" s="53" t="b">
        <f t="shared" si="5"/>
        <v>0</v>
      </c>
      <c r="AF15" s="53" t="b">
        <f t="shared" si="6"/>
        <v>0</v>
      </c>
      <c r="AG15" s="53" t="b">
        <f t="shared" si="7"/>
        <v>0</v>
      </c>
      <c r="AH15" s="53" t="b">
        <f t="shared" si="8"/>
        <v>0</v>
      </c>
      <c r="AI15" s="53" t="b">
        <f t="shared" si="9"/>
        <v>0</v>
      </c>
      <c r="AJ15" s="53" t="b">
        <f t="shared" si="10"/>
        <v>0</v>
      </c>
      <c r="AK15" s="53" t="b">
        <f t="shared" si="11"/>
        <v>1</v>
      </c>
      <c r="AL15" s="53" t="b">
        <f t="shared" si="12"/>
        <v>1</v>
      </c>
      <c r="AM15" s="53" t="b">
        <f t="shared" si="13"/>
        <v>1</v>
      </c>
      <c r="AN15" s="53" t="b">
        <f t="shared" si="14"/>
        <v>1</v>
      </c>
      <c r="AO15" s="53" t="b">
        <f t="shared" si="15"/>
        <v>1</v>
      </c>
      <c r="AP15" s="53" t="b">
        <f t="shared" si="16"/>
        <v>1</v>
      </c>
      <c r="AQ15" s="53" t="b">
        <f t="shared" si="60"/>
        <v>0</v>
      </c>
      <c r="AR15" t="b">
        <f t="shared" si="17"/>
        <v>0</v>
      </c>
      <c r="AS15" s="54" t="e">
        <f t="shared" si="47"/>
        <v>#N/A</v>
      </c>
      <c r="AT15" t="b">
        <f>CO15=0</f>
        <v>0</v>
      </c>
      <c r="AU15" t="str">
        <f t="shared" si="62"/>
        <v/>
      </c>
      <c r="AV15" s="55" t="str">
        <f t="shared" si="48"/>
        <v/>
      </c>
      <c r="AW15" t="b">
        <f>AND(AV15&lt;&gt;"",COUNTIF($AV$11:AV14,AV15)=0)</f>
        <v>0</v>
      </c>
      <c r="AX15" s="2">
        <f>IF(AV15="",0,IF(AW15,MAX($AX$11:AX14)+1,VLOOKUP(AV15,$AV$11:AX14,3,FALSE)))</f>
        <v>0</v>
      </c>
      <c r="AY15" t="str">
        <f t="shared" si="49"/>
        <v/>
      </c>
      <c r="AZ15" t="e">
        <f t="shared" si="18"/>
        <v>#N/A</v>
      </c>
      <c r="BA15" t="e">
        <f>IF(ISNA(AZ15),NA(),COUNTIF(AZ$10:AZ15,AZ15)&gt;1)</f>
        <v>#N/A</v>
      </c>
      <c r="BB15" t="e">
        <f t="shared" si="19"/>
        <v>#N/A</v>
      </c>
      <c r="BC15" s="55" t="e">
        <f>IF($E15="Method 1",IF(N15="",VLOOKUP($AA15,SourceIdData,9,0),N15),IF(AND(VLOOKUP($AA15,SourceIdData,3,0)&lt;&gt;3,N15=""),NA(),N15))</f>
        <v>#N/A</v>
      </c>
      <c r="BD15" s="56" t="e">
        <f t="shared" si="20"/>
        <v>#N/A</v>
      </c>
      <c r="BE15" s="53">
        <f t="shared" si="21"/>
        <v>0</v>
      </c>
      <c r="BF15" s="53">
        <f t="shared" si="22"/>
        <v>0</v>
      </c>
      <c r="BG15" s="53">
        <f t="shared" si="23"/>
        <v>0</v>
      </c>
      <c r="BH15" s="53">
        <f t="shared" si="24"/>
        <v>0</v>
      </c>
      <c r="BI15" s="53">
        <f t="shared" si="25"/>
        <v>0</v>
      </c>
      <c r="BJ15" s="53">
        <f t="shared" si="26"/>
        <v>0</v>
      </c>
      <c r="BK15" s="57">
        <f t="shared" si="27"/>
        <v>0</v>
      </c>
      <c r="BL15" s="57">
        <f t="shared" si="28"/>
        <v>0</v>
      </c>
      <c r="BM15" s="57">
        <f t="shared" si="29"/>
        <v>0</v>
      </c>
      <c r="BN15" s="57">
        <f t="shared" si="30"/>
        <v>0</v>
      </c>
      <c r="BO15" s="57">
        <f t="shared" si="31"/>
        <v>0</v>
      </c>
      <c r="BP15" s="57">
        <f t="shared" si="32"/>
        <v>0</v>
      </c>
      <c r="BQ15">
        <f t="shared" si="63"/>
        <v>0</v>
      </c>
      <c r="BR15">
        <f t="shared" si="64"/>
        <v>0</v>
      </c>
      <c r="BS15">
        <f t="shared" si="65"/>
        <v>0</v>
      </c>
      <c r="BT15">
        <f t="shared" si="66"/>
        <v>0</v>
      </c>
      <c r="BU15">
        <f t="shared" si="67"/>
        <v>0</v>
      </c>
      <c r="BV15">
        <f t="shared" si="68"/>
        <v>0</v>
      </c>
      <c r="BW15">
        <f t="shared" si="69"/>
        <v>0</v>
      </c>
      <c r="BX15">
        <f t="shared" si="70"/>
        <v>0</v>
      </c>
      <c r="BY15">
        <f t="shared" si="71"/>
        <v>0</v>
      </c>
      <c r="BZ15">
        <f t="shared" si="72"/>
        <v>0</v>
      </c>
      <c r="CA15">
        <f t="shared" si="73"/>
        <v>0</v>
      </c>
      <c r="CB15">
        <f t="shared" si="74"/>
        <v>0</v>
      </c>
      <c r="CC15" t="e">
        <f>IF('Source and fuel input'!AS15,VLOOKUP(AA15,SourceIdData,8,FALSE),IF('Source and fuel input'!AQ15,V15,IF('Source and fuel input'!AR15,IF(AND(E15="Method 1",VLOOKUP(AA15,SourceIdData,8,FALSE)&gt;0),VLOOKUP(AA15,SourceIdData,8,FALSE),NA()),"")))</f>
        <v>#N/A</v>
      </c>
      <c r="CD15" s="15" t="e">
        <f t="shared" si="35"/>
        <v>#N/A</v>
      </c>
      <c r="CE15" s="15" t="b">
        <f t="shared" si="36"/>
        <v>1</v>
      </c>
      <c r="CF15" s="15" t="b">
        <f t="shared" si="51"/>
        <v>1</v>
      </c>
      <c r="CG15" s="15" t="b">
        <f t="shared" si="37"/>
        <v>0</v>
      </c>
      <c r="CH15" s="15" t="b">
        <f t="shared" si="38"/>
        <v>1</v>
      </c>
      <c r="CI15" t="e">
        <f t="shared" si="39"/>
        <v>#N/A</v>
      </c>
      <c r="CJ15" t="e">
        <f t="shared" si="40"/>
        <v>#N/A</v>
      </c>
      <c r="CK15" t="e">
        <f t="shared" si="52"/>
        <v>#N/A</v>
      </c>
      <c r="CL15" t="b">
        <f t="shared" si="41"/>
        <v>0</v>
      </c>
      <c r="CM15" t="e">
        <f t="shared" si="53"/>
        <v>#N/A</v>
      </c>
      <c r="CN15" t="b">
        <f t="shared" si="54"/>
        <v>0</v>
      </c>
      <c r="CO15" s="14">
        <f>IF(ISERROR(OR(CE15,CF15,CG15,CH15,CK15,CM15,CN15)),1,IF(OR(CE15,CF15,CG15,CH15,CK15,CM15,CN15),1,0))</f>
        <v>1</v>
      </c>
      <c r="CP15" s="16" t="str">
        <f t="shared" si="42"/>
        <v/>
      </c>
      <c r="CQ15" s="15">
        <f t="shared" si="43"/>
        <v>0</v>
      </c>
      <c r="CR15" s="15">
        <f t="shared" si="44"/>
        <v>0</v>
      </c>
      <c r="CS15" s="15">
        <f t="shared" si="45"/>
        <v>0</v>
      </c>
      <c r="CT15" s="58" t="e">
        <f t="shared" si="75"/>
        <v>#DIV/0!</v>
      </c>
      <c r="CU15" s="2">
        <f t="shared" si="55"/>
        <v>995</v>
      </c>
      <c r="CV15" t="str">
        <f t="shared" si="56"/>
        <v/>
      </c>
      <c r="CX15" t="str">
        <f t="shared" si="76"/>
        <v/>
      </c>
      <c r="CY15" t="b">
        <f>AND(CX15&lt;&gt;"",COUNTIF($CX$11:CX14,CX15)=0)</f>
        <v>0</v>
      </c>
      <c r="CZ15" s="2">
        <f>IF(CX15="",0,IF(CY15,MAX($CZ$11:CZ14)+1,VLOOKUP(CX15,$CX$11:CZ14,3,FALSE)))</f>
        <v>0</v>
      </c>
      <c r="DA15" s="2" t="str">
        <f t="shared" si="57"/>
        <v/>
      </c>
      <c r="DB15" t="str">
        <f t="shared" si="77"/>
        <v/>
      </c>
      <c r="DC15" t="b">
        <f>AND(DB15&lt;&gt;"",COUNTIF($DB$11:DB14,DB15)=0)</f>
        <v>0</v>
      </c>
      <c r="DD15" s="2">
        <f>IF(DB15="",0,IF(DC15,MAX($DD$11:DD14)+1,VLOOKUP(DB15,$DB$11:DD14,3,FALSE)))</f>
        <v>0</v>
      </c>
      <c r="DE15" s="2" t="str">
        <f t="shared" si="58"/>
        <v/>
      </c>
      <c r="DF15" s="198" t="s">
        <v>130</v>
      </c>
    </row>
    <row r="16" spans="1:110" x14ac:dyDescent="0.35">
      <c r="A16" s="119"/>
      <c r="B16" s="46"/>
      <c r="C16" s="46"/>
      <c r="D16" s="46"/>
      <c r="E16" s="46"/>
      <c r="F16" s="183"/>
      <c r="G16" s="48">
        <v>0</v>
      </c>
      <c r="H16" s="46">
        <v>0</v>
      </c>
      <c r="I16" s="46">
        <v>0</v>
      </c>
      <c r="J16" s="46">
        <v>0</v>
      </c>
      <c r="K16" s="46">
        <v>0</v>
      </c>
      <c r="L16" s="49">
        <v>0</v>
      </c>
      <c r="M16" s="50">
        <v>0</v>
      </c>
      <c r="N16" s="32"/>
      <c r="O16" s="31"/>
      <c r="P16" s="31"/>
      <c r="Q16" s="31"/>
      <c r="R16" s="31"/>
      <c r="S16" s="31"/>
      <c r="T16" s="31"/>
      <c r="U16" s="31"/>
      <c r="V16" s="99"/>
      <c r="W16" s="52" t="str">
        <f t="shared" si="46"/>
        <v/>
      </c>
      <c r="X16" s="120"/>
      <c r="Y16" s="97"/>
      <c r="Z16" t="e">
        <f t="shared" si="0"/>
        <v>#N/A</v>
      </c>
      <c r="AA16" t="e">
        <f>VLOOKUP(LEFT(TRIM(C16),45)&amp;LEFT(TRIM(D16),75),SoFu,2,FALSE)</f>
        <v>#N/A</v>
      </c>
      <c r="AB16" t="e">
        <f t="shared" si="2"/>
        <v>#N/A</v>
      </c>
      <c r="AC16" s="53" t="b">
        <f t="shared" si="3"/>
        <v>0</v>
      </c>
      <c r="AD16" s="53" t="b">
        <f t="shared" si="4"/>
        <v>0</v>
      </c>
      <c r="AE16" s="53" t="b">
        <f t="shared" si="5"/>
        <v>0</v>
      </c>
      <c r="AF16" s="53" t="b">
        <f t="shared" si="6"/>
        <v>0</v>
      </c>
      <c r="AG16" s="53" t="b">
        <f t="shared" si="7"/>
        <v>0</v>
      </c>
      <c r="AH16" s="53" t="b">
        <f t="shared" si="8"/>
        <v>0</v>
      </c>
      <c r="AI16" s="53" t="b">
        <f t="shared" si="9"/>
        <v>0</v>
      </c>
      <c r="AJ16" s="53" t="b">
        <f t="shared" si="10"/>
        <v>0</v>
      </c>
      <c r="AK16" s="53" t="b">
        <f t="shared" si="11"/>
        <v>1</v>
      </c>
      <c r="AL16" s="53" t="b">
        <f t="shared" si="12"/>
        <v>1</v>
      </c>
      <c r="AM16" s="53" t="b">
        <f t="shared" si="13"/>
        <v>1</v>
      </c>
      <c r="AN16" s="53" t="b">
        <f t="shared" si="14"/>
        <v>1</v>
      </c>
      <c r="AO16" s="53" t="b">
        <f t="shared" si="15"/>
        <v>1</v>
      </c>
      <c r="AP16" s="53" t="b">
        <f t="shared" si="16"/>
        <v>1</v>
      </c>
      <c r="AQ16" s="53" t="b">
        <f>AND(V16&lt;&gt;"",V16&gt;0,NOT(ISERROR(V16*1)))</f>
        <v>0</v>
      </c>
      <c r="AR16" t="b">
        <f t="shared" si="17"/>
        <v>0</v>
      </c>
      <c r="AS16" s="54" t="e">
        <f t="shared" si="47"/>
        <v>#N/A</v>
      </c>
      <c r="AT16" t="b">
        <f t="shared" si="61"/>
        <v>0</v>
      </c>
      <c r="AU16" t="str">
        <f t="shared" si="62"/>
        <v/>
      </c>
      <c r="AV16" s="55" t="str">
        <f t="shared" si="48"/>
        <v/>
      </c>
      <c r="AW16" t="b">
        <f>AND(AV16&lt;&gt;"",COUNTIF($AV$11:AV15,AV16)=0)</f>
        <v>0</v>
      </c>
      <c r="AX16" s="2">
        <f>IF(AV16="",0,IF(AW16,MAX($AX$11:AX15)+1,VLOOKUP(AV16,$AV$11:AX15,3,FALSE)))</f>
        <v>0</v>
      </c>
      <c r="AY16" t="str">
        <f t="shared" si="49"/>
        <v/>
      </c>
      <c r="AZ16" t="e">
        <f t="shared" si="18"/>
        <v>#N/A</v>
      </c>
      <c r="BA16" t="e">
        <f>IF(ISNA(AZ16),NA(),COUNTIF(AZ$10:AZ16,AZ16)&gt;1)</f>
        <v>#N/A</v>
      </c>
      <c r="BB16" t="e">
        <f t="shared" si="19"/>
        <v>#N/A</v>
      </c>
      <c r="BC16" s="55" t="e">
        <f t="shared" si="50"/>
        <v>#N/A</v>
      </c>
      <c r="BD16" s="56" t="e">
        <f t="shared" si="20"/>
        <v>#N/A</v>
      </c>
      <c r="BE16" s="53">
        <f t="shared" si="21"/>
        <v>0</v>
      </c>
      <c r="BF16" s="53">
        <f t="shared" si="22"/>
        <v>0</v>
      </c>
      <c r="BG16" s="53">
        <f t="shared" si="23"/>
        <v>0</v>
      </c>
      <c r="BH16" s="53">
        <f t="shared" si="24"/>
        <v>0</v>
      </c>
      <c r="BI16" s="53">
        <f t="shared" si="25"/>
        <v>0</v>
      </c>
      <c r="BJ16" s="53">
        <f t="shared" si="26"/>
        <v>0</v>
      </c>
      <c r="BK16" s="57">
        <f t="shared" si="27"/>
        <v>0</v>
      </c>
      <c r="BL16" s="57">
        <f t="shared" si="28"/>
        <v>0</v>
      </c>
      <c r="BM16" s="57">
        <f t="shared" si="29"/>
        <v>0</v>
      </c>
      <c r="BN16" s="57">
        <f t="shared" si="30"/>
        <v>0</v>
      </c>
      <c r="BO16" s="57">
        <f t="shared" si="31"/>
        <v>0</v>
      </c>
      <c r="BP16" s="57">
        <f t="shared" si="32"/>
        <v>0</v>
      </c>
      <c r="BQ16">
        <f t="shared" si="63"/>
        <v>0</v>
      </c>
      <c r="BR16">
        <f t="shared" si="64"/>
        <v>0</v>
      </c>
      <c r="BS16">
        <f t="shared" si="65"/>
        <v>0</v>
      </c>
      <c r="BT16">
        <f t="shared" si="66"/>
        <v>0</v>
      </c>
      <c r="BU16">
        <f t="shared" si="67"/>
        <v>0</v>
      </c>
      <c r="BV16">
        <f t="shared" si="68"/>
        <v>0</v>
      </c>
      <c r="BW16">
        <f t="shared" si="69"/>
        <v>0</v>
      </c>
      <c r="BX16">
        <f t="shared" si="70"/>
        <v>0</v>
      </c>
      <c r="BY16">
        <f t="shared" si="71"/>
        <v>0</v>
      </c>
      <c r="BZ16">
        <f t="shared" si="72"/>
        <v>0</v>
      </c>
      <c r="CA16">
        <f t="shared" si="73"/>
        <v>0</v>
      </c>
      <c r="CB16">
        <f t="shared" si="74"/>
        <v>0</v>
      </c>
      <c r="CC16" t="e">
        <f>IF('Source and fuel input'!AS16,VLOOKUP(AA16,SourceIdData,8,FALSE),IF('Source and fuel input'!AQ16,V16,IF('Source and fuel input'!AR16,IF(AND(E16="Method 1",VLOOKUP(AA16,SourceIdData,8,FALSE)&gt;0),VLOOKUP(AA16,SourceIdData,8,FALSE),NA()),"")))</f>
        <v>#N/A</v>
      </c>
      <c r="CD16" s="15" t="e">
        <f t="shared" si="35"/>
        <v>#N/A</v>
      </c>
      <c r="CE16" s="15" t="b">
        <f t="shared" si="36"/>
        <v>1</v>
      </c>
      <c r="CF16" s="15" t="b">
        <f t="shared" si="51"/>
        <v>1</v>
      </c>
      <c r="CG16" s="15" t="b">
        <f t="shared" si="37"/>
        <v>0</v>
      </c>
      <c r="CH16" s="15" t="b">
        <f t="shared" si="38"/>
        <v>1</v>
      </c>
      <c r="CI16" t="e">
        <f t="shared" si="39"/>
        <v>#N/A</v>
      </c>
      <c r="CJ16" t="e">
        <f t="shared" si="40"/>
        <v>#N/A</v>
      </c>
      <c r="CK16" t="e">
        <f t="shared" si="52"/>
        <v>#N/A</v>
      </c>
      <c r="CL16" t="b">
        <f t="shared" si="41"/>
        <v>0</v>
      </c>
      <c r="CM16" t="e">
        <f t="shared" si="53"/>
        <v>#N/A</v>
      </c>
      <c r="CN16" t="b">
        <f t="shared" si="54"/>
        <v>0</v>
      </c>
      <c r="CO16" s="14">
        <f t="shared" si="59"/>
        <v>1</v>
      </c>
      <c r="CP16" s="16" t="str">
        <f t="shared" si="42"/>
        <v/>
      </c>
      <c r="CQ16" s="15">
        <f t="shared" si="43"/>
        <v>0</v>
      </c>
      <c r="CR16" s="15">
        <f t="shared" si="44"/>
        <v>0</v>
      </c>
      <c r="CS16" s="15">
        <f t="shared" si="45"/>
        <v>0</v>
      </c>
      <c r="CT16" s="58" t="e">
        <f t="shared" si="75"/>
        <v>#DIV/0!</v>
      </c>
      <c r="CU16" s="2">
        <f t="shared" si="55"/>
        <v>995</v>
      </c>
      <c r="CV16" t="str">
        <f t="shared" si="56"/>
        <v/>
      </c>
      <c r="CX16" t="str">
        <f t="shared" si="76"/>
        <v/>
      </c>
      <c r="CY16" t="b">
        <f>AND(CX16&lt;&gt;"",COUNTIF($CX$11:CX15,CX16)=0)</f>
        <v>0</v>
      </c>
      <c r="CZ16" s="2">
        <f>IF(CX16="",0,IF(CY16,MAX($CZ$11:CZ15)+1,VLOOKUP(CX16,$CX$11:CZ15,3,FALSE)))</f>
        <v>0</v>
      </c>
      <c r="DA16" s="2" t="str">
        <f t="shared" si="57"/>
        <v/>
      </c>
      <c r="DB16" t="str">
        <f t="shared" si="77"/>
        <v/>
      </c>
      <c r="DC16" t="b">
        <f>AND(DB16&lt;&gt;"",COUNTIF($DB$11:DB15,DB16)=0)</f>
        <v>0</v>
      </c>
      <c r="DD16" s="2">
        <f>IF(DB16="",0,IF(DC16,MAX($DD$11:DD15)+1,VLOOKUP(DB16,$DB$11:DD15,3,FALSE)))</f>
        <v>0</v>
      </c>
      <c r="DE16" s="2" t="str">
        <f t="shared" si="58"/>
        <v/>
      </c>
      <c r="DF16" s="198" t="s">
        <v>131</v>
      </c>
    </row>
    <row r="17" spans="1:110" x14ac:dyDescent="0.35">
      <c r="A17" s="119"/>
      <c r="B17" s="46"/>
      <c r="C17" s="46"/>
      <c r="D17" s="46"/>
      <c r="E17" s="46"/>
      <c r="F17" s="183"/>
      <c r="G17" s="48">
        <v>0</v>
      </c>
      <c r="H17" s="46">
        <v>0</v>
      </c>
      <c r="I17" s="46">
        <v>0</v>
      </c>
      <c r="J17" s="46">
        <v>0</v>
      </c>
      <c r="K17" s="46">
        <v>0</v>
      </c>
      <c r="L17" s="49">
        <v>0</v>
      </c>
      <c r="M17" s="50">
        <v>0</v>
      </c>
      <c r="N17" s="32"/>
      <c r="O17" s="31"/>
      <c r="P17" s="31"/>
      <c r="Q17" s="31"/>
      <c r="R17" s="31"/>
      <c r="S17" s="31"/>
      <c r="T17" s="31"/>
      <c r="U17" s="31"/>
      <c r="V17" s="99"/>
      <c r="W17" s="52" t="str">
        <f t="shared" si="46"/>
        <v/>
      </c>
      <c r="X17" s="120"/>
      <c r="Y17" s="97"/>
      <c r="Z17" t="e">
        <f t="shared" si="0"/>
        <v>#N/A</v>
      </c>
      <c r="AA17" t="e">
        <f t="shared" si="1"/>
        <v>#N/A</v>
      </c>
      <c r="AB17" t="e">
        <f t="shared" si="2"/>
        <v>#N/A</v>
      </c>
      <c r="AC17" s="53" t="b">
        <f t="shared" si="3"/>
        <v>0</v>
      </c>
      <c r="AD17" s="53" t="b">
        <f t="shared" si="4"/>
        <v>0</v>
      </c>
      <c r="AE17" s="53" t="b">
        <f t="shared" si="5"/>
        <v>0</v>
      </c>
      <c r="AF17" s="53" t="b">
        <f t="shared" si="6"/>
        <v>0</v>
      </c>
      <c r="AG17" s="53" t="b">
        <f t="shared" si="7"/>
        <v>0</v>
      </c>
      <c r="AH17" s="53" t="b">
        <f t="shared" si="8"/>
        <v>0</v>
      </c>
      <c r="AI17" s="53" t="b">
        <f t="shared" si="9"/>
        <v>0</v>
      </c>
      <c r="AJ17" s="53" t="b">
        <f t="shared" si="10"/>
        <v>0</v>
      </c>
      <c r="AK17" s="53" t="b">
        <f t="shared" si="11"/>
        <v>1</v>
      </c>
      <c r="AL17" s="53" t="b">
        <f t="shared" si="12"/>
        <v>1</v>
      </c>
      <c r="AM17" s="53" t="b">
        <f t="shared" si="13"/>
        <v>1</v>
      </c>
      <c r="AN17" s="53" t="b">
        <f t="shared" si="14"/>
        <v>1</v>
      </c>
      <c r="AO17" s="53" t="b">
        <f t="shared" si="15"/>
        <v>1</v>
      </c>
      <c r="AP17" s="53" t="b">
        <f t="shared" si="16"/>
        <v>1</v>
      </c>
      <c r="AQ17" s="53" t="b">
        <f t="shared" si="60"/>
        <v>0</v>
      </c>
      <c r="AR17" t="b">
        <f t="shared" si="17"/>
        <v>0</v>
      </c>
      <c r="AS17" s="54" t="e">
        <f t="shared" si="47"/>
        <v>#N/A</v>
      </c>
      <c r="AT17" t="b">
        <f t="shared" si="61"/>
        <v>0</v>
      </c>
      <c r="AU17" t="str">
        <f t="shared" si="62"/>
        <v/>
      </c>
      <c r="AV17" s="55" t="str">
        <f t="shared" si="48"/>
        <v/>
      </c>
      <c r="AW17" t="b">
        <f>AND(AV17&lt;&gt;"",COUNTIF($AV$11:AV16,AV17)=0)</f>
        <v>0</v>
      </c>
      <c r="AX17" s="2">
        <f>IF(AV17="",0,IF(AW17,MAX($AX$11:AX16)+1,VLOOKUP(AV17,$AV$11:AX16,3,FALSE)))</f>
        <v>0</v>
      </c>
      <c r="AY17" t="str">
        <f t="shared" ref="AY17:AY41" si="78">TRIM(B17)</f>
        <v/>
      </c>
      <c r="AZ17" t="e">
        <f t="shared" ref="AZ17:AZ41" si="79">IF(OR(AB17="05",AB17="06"),VLOOKUP(AA17,SourceIdData,2,FALSE),C17)</f>
        <v>#N/A</v>
      </c>
      <c r="BA17" t="e">
        <f>IF(ISNA(AZ17),NA(),COUNTIF(AZ$10:AZ17,AZ17)&gt;1)</f>
        <v>#N/A</v>
      </c>
      <c r="BB17" t="e">
        <f t="shared" ref="BB17:BB41" si="80">CONCATENATE(VLOOKUP(AA17,SourceIdData,6,0)," - ",F17)</f>
        <v>#N/A</v>
      </c>
      <c r="BC17" s="55" t="e">
        <f t="shared" ref="BC17:BC41" si="81">IF($E17="Method 1",IF(N17="",VLOOKUP($AA17,SourceIdData,9,0),N17),IF(AND(VLOOKUP($AA17,SourceIdData,3,0)&lt;&gt;3,N17=""),NA(),N17))</f>
        <v>#N/A</v>
      </c>
      <c r="BD17" s="56" t="e">
        <f t="shared" si="20"/>
        <v>#N/A</v>
      </c>
      <c r="BE17" s="53">
        <f t="shared" ref="BE17:BE41" si="82">IF($E17="Method 1",IF(P17="",VLOOKUP($AA17,SourceIdData,10,0),P17),P17)</f>
        <v>0</v>
      </c>
      <c r="BF17" s="53">
        <f t="shared" ref="BF17:BF41" si="83">IF($E17="Method 1",IF(Q17="",VLOOKUP($AA17,SourceIdData,11,0),Q17),Q17)</f>
        <v>0</v>
      </c>
      <c r="BG17" s="53">
        <f t="shared" ref="BG17:BG41" si="84">IF($E17="Method 1",IF(R17="",VLOOKUP($AA17,SourceIdData,12,0),R17),R17)</f>
        <v>0</v>
      </c>
      <c r="BH17" s="53">
        <f t="shared" ref="BH17:BH41" si="85">IF($E17="Method 1",IF(S17="",VLOOKUP($AA17,SourceIdData,13,0),S17),S17)</f>
        <v>0</v>
      </c>
      <c r="BI17" s="53">
        <f t="shared" ref="BI17:BI41" si="86">IF($E17="Method 1",IF(T17="",VLOOKUP($AA17,SourceIdData,14,0),T17),T17)</f>
        <v>0</v>
      </c>
      <c r="BJ17" s="53">
        <f t="shared" ref="BJ17:BJ41" si="87">IF($E17="Method 1",IF(U17="",VLOOKUP($AA17,SourceIdData,15,0),U17),U17)</f>
        <v>0</v>
      </c>
      <c r="BK17" s="57">
        <f t="shared" ref="BK17:BK41" si="88">G17</f>
        <v>0</v>
      </c>
      <c r="BL17" s="57">
        <f t="shared" ref="BL17:BL41" si="89">H17</f>
        <v>0</v>
      </c>
      <c r="BM17" s="57">
        <f t="shared" ref="BM17:BM41" si="90">I17</f>
        <v>0</v>
      </c>
      <c r="BN17" s="57">
        <f t="shared" ref="BN17:BN41" si="91">J17</f>
        <v>0</v>
      </c>
      <c r="BO17" s="57">
        <f t="shared" ref="BO17:BO41" si="92">K17</f>
        <v>0</v>
      </c>
      <c r="BP17" s="57">
        <f t="shared" ref="BP17:BP41" si="93">L17</f>
        <v>0</v>
      </c>
      <c r="BQ17">
        <f t="shared" si="63"/>
        <v>0</v>
      </c>
      <c r="BR17">
        <f t="shared" si="64"/>
        <v>0</v>
      </c>
      <c r="BS17">
        <f t="shared" si="65"/>
        <v>0</v>
      </c>
      <c r="BT17">
        <f t="shared" si="66"/>
        <v>0</v>
      </c>
      <c r="BU17">
        <f t="shared" si="67"/>
        <v>0</v>
      </c>
      <c r="BV17">
        <f t="shared" si="68"/>
        <v>0</v>
      </c>
      <c r="BW17">
        <f t="shared" si="69"/>
        <v>0</v>
      </c>
      <c r="BX17">
        <f t="shared" si="70"/>
        <v>0</v>
      </c>
      <c r="BY17">
        <f t="shared" si="71"/>
        <v>0</v>
      </c>
      <c r="BZ17">
        <f t="shared" si="72"/>
        <v>0</v>
      </c>
      <c r="CA17">
        <f t="shared" si="73"/>
        <v>0</v>
      </c>
      <c r="CB17">
        <f t="shared" si="74"/>
        <v>0</v>
      </c>
      <c r="CC17" t="e">
        <f>IF('Source and fuel input'!AS17,VLOOKUP(AA17,SourceIdData,8,FALSE),IF('Source and fuel input'!AQ17,V17,IF('Source and fuel input'!AR17,IF(AND(E17="Method 1",VLOOKUP(AA17,SourceIdData,8,FALSE)&gt;0),VLOOKUP(AA17,SourceIdData,8,FALSE),NA()),"")))</f>
        <v>#N/A</v>
      </c>
      <c r="CD17" s="15" t="e">
        <f t="shared" ref="CD17:CD41" si="94">IF(AND(CC17&lt;&gt;"",CC17&gt;0),(CC17*CR17)^2,SUM(BW17:CB17))</f>
        <v>#N/A</v>
      </c>
      <c r="CE17" s="15" t="b">
        <f t="shared" ref="CE17:CE41" si="95">OR(A17="",B17="")</f>
        <v>1</v>
      </c>
      <c r="CF17" s="15" t="b">
        <f t="shared" si="51"/>
        <v>1</v>
      </c>
      <c r="CG17" s="15" t="b">
        <f t="shared" ref="CG17:CG41" si="96">OR(G17&lt;0,H17&lt;0,I17&lt;0,J17&lt;0,K17&lt;0,L17&lt;0)</f>
        <v>0</v>
      </c>
      <c r="CH17" s="15" t="b">
        <f t="shared" ref="CH17:CH41" si="97">ISNA(AA17)</f>
        <v>1</v>
      </c>
      <c r="CI17" t="e">
        <f t="shared" si="39"/>
        <v>#N/A</v>
      </c>
      <c r="CJ17" t="e">
        <f t="shared" si="40"/>
        <v>#N/A</v>
      </c>
      <c r="CK17" t="e">
        <f t="shared" si="52"/>
        <v>#N/A</v>
      </c>
      <c r="CL17" t="b">
        <f t="shared" ref="CL17:CL41" si="98">AND(O17&gt;0,IF(G17&gt;0,P17&gt;0,TRUE),IF(H17&gt;0,Q17&gt;0,TRUE),IF(I17&gt;0,R17&gt;0,TRUE),IF(J17&gt;0,S17&gt;0,TRUE),IF(K17&gt;0,T17&gt;0,TRUE),IF(L17&gt;0,U17&gt;0,TRUE))</f>
        <v>0</v>
      </c>
      <c r="CM17" t="e">
        <f t="shared" si="53"/>
        <v>#N/A</v>
      </c>
      <c r="CN17" t="b">
        <f t="shared" si="54"/>
        <v>0</v>
      </c>
      <c r="CO17" s="14">
        <f t="shared" si="59"/>
        <v>1</v>
      </c>
      <c r="CP17" s="16" t="str">
        <f t="shared" si="42"/>
        <v/>
      </c>
      <c r="CQ17" s="15">
        <f t="shared" si="43"/>
        <v>0</v>
      </c>
      <c r="CR17" s="15">
        <f t="shared" si="44"/>
        <v>0</v>
      </c>
      <c r="CS17" s="15">
        <f t="shared" si="45"/>
        <v>0</v>
      </c>
      <c r="CT17" s="58" t="e">
        <f t="shared" si="75"/>
        <v>#DIV/0!</v>
      </c>
      <c r="CU17" s="2">
        <f t="shared" si="55"/>
        <v>995</v>
      </c>
      <c r="CV17" t="str">
        <f t="shared" si="56"/>
        <v/>
      </c>
      <c r="CX17" t="str">
        <f t="shared" si="76"/>
        <v/>
      </c>
      <c r="CY17" t="b">
        <f>AND(CX17&lt;&gt;"",COUNTIF($CX$11:CX16,CX17)=0)</f>
        <v>0</v>
      </c>
      <c r="CZ17" s="2">
        <f>IF(CX17="",0,IF(CY17,MAX($CZ$11:CZ16)+1,VLOOKUP(CX17,$CX$11:CZ16,3,FALSE)))</f>
        <v>0</v>
      </c>
      <c r="DA17" s="2" t="str">
        <f t="shared" si="57"/>
        <v/>
      </c>
      <c r="DB17" t="str">
        <f t="shared" si="77"/>
        <v/>
      </c>
      <c r="DC17" t="b">
        <f>AND(DB17&lt;&gt;"",COUNTIF($DB$11:DB16,DB17)=0)</f>
        <v>0</v>
      </c>
      <c r="DD17" s="2">
        <f>IF(DB17="",0,IF(DC17,MAX($DD$11:DD16)+1,VLOOKUP(DB17,$DB$11:DD16,3,FALSE)))</f>
        <v>0</v>
      </c>
      <c r="DE17" s="2" t="str">
        <f t="shared" si="58"/>
        <v/>
      </c>
      <c r="DF17" s="198" t="s">
        <v>132</v>
      </c>
    </row>
    <row r="18" spans="1:110" x14ac:dyDescent="0.35">
      <c r="A18" s="119"/>
      <c r="B18" s="46"/>
      <c r="C18" s="46"/>
      <c r="D18" s="46"/>
      <c r="E18" s="46"/>
      <c r="F18" s="183"/>
      <c r="G18" s="48">
        <v>0</v>
      </c>
      <c r="H18" s="46">
        <v>0</v>
      </c>
      <c r="I18" s="46">
        <v>0</v>
      </c>
      <c r="J18" s="46">
        <v>0</v>
      </c>
      <c r="K18" s="46">
        <v>0</v>
      </c>
      <c r="L18" s="49">
        <v>0</v>
      </c>
      <c r="M18" s="50">
        <v>0</v>
      </c>
      <c r="N18" s="32"/>
      <c r="O18" s="31"/>
      <c r="P18" s="31"/>
      <c r="Q18" s="31"/>
      <c r="R18" s="31"/>
      <c r="S18" s="31"/>
      <c r="T18" s="31"/>
      <c r="U18" s="31"/>
      <c r="V18" s="99"/>
      <c r="W18" s="52" t="str">
        <f t="shared" si="46"/>
        <v/>
      </c>
      <c r="X18" s="120"/>
      <c r="Y18" s="97"/>
      <c r="Z18" t="e">
        <f t="shared" si="0"/>
        <v>#N/A</v>
      </c>
      <c r="AA18" t="e">
        <f t="shared" si="1"/>
        <v>#N/A</v>
      </c>
      <c r="AB18" t="e">
        <f t="shared" si="2"/>
        <v>#N/A</v>
      </c>
      <c r="AC18" s="53" t="b">
        <f t="shared" si="3"/>
        <v>0</v>
      </c>
      <c r="AD18" s="53" t="b">
        <f t="shared" si="4"/>
        <v>0</v>
      </c>
      <c r="AE18" s="53" t="b">
        <f t="shared" si="5"/>
        <v>0</v>
      </c>
      <c r="AF18" s="53" t="b">
        <f t="shared" si="6"/>
        <v>0</v>
      </c>
      <c r="AG18" s="53" t="b">
        <f t="shared" si="7"/>
        <v>0</v>
      </c>
      <c r="AH18" s="53" t="b">
        <f t="shared" si="8"/>
        <v>0</v>
      </c>
      <c r="AI18" s="53" t="b">
        <f t="shared" si="9"/>
        <v>0</v>
      </c>
      <c r="AJ18" s="53" t="b">
        <f t="shared" si="10"/>
        <v>0</v>
      </c>
      <c r="AK18" s="53" t="b">
        <f t="shared" si="11"/>
        <v>1</v>
      </c>
      <c r="AL18" s="53" t="b">
        <f t="shared" si="12"/>
        <v>1</v>
      </c>
      <c r="AM18" s="53" t="b">
        <f t="shared" si="13"/>
        <v>1</v>
      </c>
      <c r="AN18" s="53" t="b">
        <f t="shared" si="14"/>
        <v>1</v>
      </c>
      <c r="AO18" s="53" t="b">
        <f t="shared" si="15"/>
        <v>1</v>
      </c>
      <c r="AP18" s="53" t="b">
        <f t="shared" si="16"/>
        <v>1</v>
      </c>
      <c r="AQ18" s="53" t="b">
        <f t="shared" si="60"/>
        <v>0</v>
      </c>
      <c r="AR18" t="b">
        <f t="shared" si="17"/>
        <v>0</v>
      </c>
      <c r="AS18" s="54" t="e">
        <f t="shared" si="47"/>
        <v>#N/A</v>
      </c>
      <c r="AT18" t="b">
        <f t="shared" si="61"/>
        <v>0</v>
      </c>
      <c r="AU18" t="str">
        <f t="shared" ref="AU18:AU41" si="99">IF(ISERROR(AT18),"",IF(AT18,"OK",""))</f>
        <v/>
      </c>
      <c r="AV18" s="55" t="str">
        <f t="shared" si="48"/>
        <v/>
      </c>
      <c r="AW18" t="b">
        <f>AND(AV18&lt;&gt;"",COUNTIF($AV$11:AV17,AV18)=0)</f>
        <v>0</v>
      </c>
      <c r="AX18" s="2">
        <f>IF(AV18="",0,IF(AW18,MAX($AX$11:AX17)+1,VLOOKUP(AV18,$AV$11:AX17,3,FALSE)))</f>
        <v>0</v>
      </c>
      <c r="AY18" t="str">
        <f t="shared" si="78"/>
        <v/>
      </c>
      <c r="AZ18" t="e">
        <f t="shared" si="79"/>
        <v>#N/A</v>
      </c>
      <c r="BA18" t="e">
        <f>IF(ISNA(AZ18),NA(),COUNTIF(AZ$10:AZ18,AZ18)&gt;1)</f>
        <v>#N/A</v>
      </c>
      <c r="BB18" t="e">
        <f t="shared" si="80"/>
        <v>#N/A</v>
      </c>
      <c r="BC18" s="55" t="e">
        <f t="shared" si="81"/>
        <v>#N/A</v>
      </c>
      <c r="BD18" s="56" t="e">
        <f t="shared" si="20"/>
        <v>#N/A</v>
      </c>
      <c r="BE18" s="53">
        <f t="shared" si="82"/>
        <v>0</v>
      </c>
      <c r="BF18" s="53">
        <f t="shared" si="83"/>
        <v>0</v>
      </c>
      <c r="BG18" s="53">
        <f t="shared" si="84"/>
        <v>0</v>
      </c>
      <c r="BH18" s="53">
        <f t="shared" si="85"/>
        <v>0</v>
      </c>
      <c r="BI18" s="53">
        <f t="shared" si="86"/>
        <v>0</v>
      </c>
      <c r="BJ18" s="53">
        <f t="shared" si="87"/>
        <v>0</v>
      </c>
      <c r="BK18" s="57">
        <f t="shared" si="88"/>
        <v>0</v>
      </c>
      <c r="BL18" s="57">
        <f t="shared" si="89"/>
        <v>0</v>
      </c>
      <c r="BM18" s="57">
        <f t="shared" si="90"/>
        <v>0</v>
      </c>
      <c r="BN18" s="57">
        <f t="shared" si="91"/>
        <v>0</v>
      </c>
      <c r="BO18" s="57">
        <f t="shared" si="92"/>
        <v>0</v>
      </c>
      <c r="BP18" s="57">
        <f t="shared" si="93"/>
        <v>0</v>
      </c>
      <c r="BQ18">
        <f t="shared" ref="BQ18:BQ41" si="100">IF(ISERROR(BE18*1),0,IF(BE18&gt;0,SUMSQ(BE18,$BC18,$BD18),0))</f>
        <v>0</v>
      </c>
      <c r="BR18">
        <f t="shared" ref="BR18:BR41" si="101">IF(ISERROR(BF18*1),0,IF(BF18&gt;0,SUMSQ(BF18,$BC18,$BD18),0))</f>
        <v>0</v>
      </c>
      <c r="BS18">
        <f t="shared" ref="BS18:BS41" si="102">IF(ISERROR(BG18*1),0,IF(BG18&gt;0,SUMSQ(BG18,$BC18,$BD18),0))</f>
        <v>0</v>
      </c>
      <c r="BT18">
        <f t="shared" ref="BT18:BT41" si="103">IF(ISERROR(BH18*1),0,IF(BH18&gt;0,SUMSQ(BH18,$BC18,$BD18),0))</f>
        <v>0</v>
      </c>
      <c r="BU18">
        <f t="shared" ref="BU18:BU41" si="104">IF(ISERROR(BI18*1),0,IF(BI18&gt;0,SUMSQ(BI18,$BC18,$BD18),0))</f>
        <v>0</v>
      </c>
      <c r="BV18">
        <f t="shared" ref="BV18:BV41" si="105">IF(ISERROR(BJ18*1),0,IF(BJ18&gt;0,SUMSQ(BJ18,$BC18,$BD18),0))</f>
        <v>0</v>
      </c>
      <c r="BW18">
        <f t="shared" ref="BW18:BW41" si="106">BQ18*(BK18^2)</f>
        <v>0</v>
      </c>
      <c r="BX18">
        <f t="shared" ref="BX18:BX41" si="107">BR18*(BL18^2)</f>
        <v>0</v>
      </c>
      <c r="BY18">
        <f t="shared" ref="BY18:BY41" si="108">BS18*(BM18^2)</f>
        <v>0</v>
      </c>
      <c r="BZ18">
        <f t="shared" ref="BZ18:BZ41" si="109">BT18*(BN18^2)</f>
        <v>0</v>
      </c>
      <c r="CA18">
        <f t="shared" ref="CA18:CA41" si="110">BU18*(BO18^2)</f>
        <v>0</v>
      </c>
      <c r="CB18">
        <f t="shared" ref="CB18:CB41" si="111">BV18*(BP18^2)</f>
        <v>0</v>
      </c>
      <c r="CC18" t="e">
        <f>IF('Source and fuel input'!AS18,VLOOKUP(AA18,SourceIdData,8,FALSE),IF('Source and fuel input'!AQ18,V18,IF('Source and fuel input'!AR18,IF(AND(E18="Method 1",VLOOKUP(AA18,SourceIdData,8,FALSE)&gt;0),VLOOKUP(AA18,SourceIdData,8,FALSE),NA()),"")))</f>
        <v>#N/A</v>
      </c>
      <c r="CD18" s="15" t="e">
        <f t="shared" si="94"/>
        <v>#N/A</v>
      </c>
      <c r="CE18" s="15" t="b">
        <f t="shared" si="95"/>
        <v>1</v>
      </c>
      <c r="CF18" s="15" t="b">
        <f t="shared" si="51"/>
        <v>1</v>
      </c>
      <c r="CG18" s="15" t="b">
        <f t="shared" si="96"/>
        <v>0</v>
      </c>
      <c r="CH18" s="15" t="b">
        <f t="shared" si="97"/>
        <v>1</v>
      </c>
      <c r="CI18" t="e">
        <f t="shared" si="39"/>
        <v>#N/A</v>
      </c>
      <c r="CJ18" t="e">
        <f t="shared" si="40"/>
        <v>#N/A</v>
      </c>
      <c r="CK18" t="e">
        <f t="shared" si="52"/>
        <v>#N/A</v>
      </c>
      <c r="CL18" t="b">
        <f t="shared" si="98"/>
        <v>0</v>
      </c>
      <c r="CM18" t="e">
        <f t="shared" si="53"/>
        <v>#N/A</v>
      </c>
      <c r="CN18" t="b">
        <f t="shared" si="54"/>
        <v>0</v>
      </c>
      <c r="CO18" s="14">
        <f t="shared" si="59"/>
        <v>1</v>
      </c>
      <c r="CP18" s="16" t="str">
        <f t="shared" si="42"/>
        <v/>
      </c>
      <c r="CQ18" s="15">
        <f t="shared" si="43"/>
        <v>0</v>
      </c>
      <c r="CR18" s="15">
        <f t="shared" si="44"/>
        <v>0</v>
      </c>
      <c r="CS18" s="15">
        <f t="shared" si="45"/>
        <v>0</v>
      </c>
      <c r="CT18" s="58" t="e">
        <f t="shared" si="75"/>
        <v>#DIV/0!</v>
      </c>
      <c r="CU18" s="2">
        <f t="shared" si="55"/>
        <v>995</v>
      </c>
      <c r="CV18" t="str">
        <f t="shared" si="56"/>
        <v/>
      </c>
      <c r="CX18" t="str">
        <f t="shared" si="76"/>
        <v/>
      </c>
      <c r="CY18" t="b">
        <f>AND(CX18&lt;&gt;"",COUNTIF($CX$11:CX17,CX18)=0)</f>
        <v>0</v>
      </c>
      <c r="CZ18" s="2">
        <f>IF(CX18="",0,IF(CY18,MAX($CZ$11:CZ17)+1,VLOOKUP(CX18,$CX$11:CZ17,3,FALSE)))</f>
        <v>0</v>
      </c>
      <c r="DA18" s="2" t="str">
        <f t="shared" si="57"/>
        <v/>
      </c>
      <c r="DB18" t="str">
        <f t="shared" si="77"/>
        <v/>
      </c>
      <c r="DC18" t="b">
        <f>AND(DB18&lt;&gt;"",COUNTIF($DB$11:DB17,DB18)=0)</f>
        <v>0</v>
      </c>
      <c r="DD18" s="2">
        <f>IF(DB18="",0,IF(DC18,MAX($DD$11:DD17)+1,VLOOKUP(DB18,$DB$11:DD17,3,FALSE)))</f>
        <v>0</v>
      </c>
      <c r="DE18" s="2" t="str">
        <f t="shared" si="58"/>
        <v/>
      </c>
      <c r="DF18" s="198" t="s">
        <v>133</v>
      </c>
    </row>
    <row r="19" spans="1:110" x14ac:dyDescent="0.35">
      <c r="A19" s="119"/>
      <c r="B19" s="46"/>
      <c r="C19" s="46"/>
      <c r="D19" s="46"/>
      <c r="E19" s="46"/>
      <c r="F19" s="183"/>
      <c r="G19" s="48">
        <v>0</v>
      </c>
      <c r="H19" s="46">
        <v>0</v>
      </c>
      <c r="I19" s="46">
        <v>0</v>
      </c>
      <c r="J19" s="46">
        <v>0</v>
      </c>
      <c r="K19" s="46">
        <v>0</v>
      </c>
      <c r="L19" s="49">
        <v>0</v>
      </c>
      <c r="M19" s="50">
        <v>0</v>
      </c>
      <c r="N19" s="32"/>
      <c r="O19" s="31"/>
      <c r="P19" s="31"/>
      <c r="Q19" s="31"/>
      <c r="R19" s="31"/>
      <c r="S19" s="31"/>
      <c r="T19" s="31"/>
      <c r="U19" s="31"/>
      <c r="V19" s="99"/>
      <c r="W19" s="52" t="str">
        <f t="shared" si="46"/>
        <v/>
      </c>
      <c r="X19" s="120"/>
      <c r="Y19" s="97"/>
      <c r="Z19" t="e">
        <f t="shared" si="0"/>
        <v>#N/A</v>
      </c>
      <c r="AA19" t="e">
        <f t="shared" si="1"/>
        <v>#N/A</v>
      </c>
      <c r="AB19" t="e">
        <f t="shared" si="2"/>
        <v>#N/A</v>
      </c>
      <c r="AC19" s="53" t="b">
        <f t="shared" si="3"/>
        <v>0</v>
      </c>
      <c r="AD19" s="53" t="b">
        <f t="shared" si="4"/>
        <v>0</v>
      </c>
      <c r="AE19" s="53" t="b">
        <f>AND(P19&lt;&gt;"",P19&gt;=0,NOT(ISERROR(P19*1)),NOT($AR19))</f>
        <v>0</v>
      </c>
      <c r="AF19" s="53" t="b">
        <f t="shared" si="6"/>
        <v>0</v>
      </c>
      <c r="AG19" s="53" t="b">
        <f t="shared" si="7"/>
        <v>0</v>
      </c>
      <c r="AH19" s="53" t="b">
        <f t="shared" si="8"/>
        <v>0</v>
      </c>
      <c r="AI19" s="53" t="b">
        <f t="shared" si="9"/>
        <v>0</v>
      </c>
      <c r="AJ19" s="53" t="b">
        <f t="shared" si="10"/>
        <v>0</v>
      </c>
      <c r="AK19" s="53" t="b">
        <f t="shared" si="11"/>
        <v>1</v>
      </c>
      <c r="AL19" s="53" t="b">
        <f t="shared" si="12"/>
        <v>1</v>
      </c>
      <c r="AM19" s="53" t="b">
        <f t="shared" si="13"/>
        <v>1</v>
      </c>
      <c r="AN19" s="53" t="b">
        <f t="shared" si="14"/>
        <v>1</v>
      </c>
      <c r="AO19" s="53" t="b">
        <f t="shared" si="15"/>
        <v>1</v>
      </c>
      <c r="AP19" s="53" t="b">
        <f t="shared" si="16"/>
        <v>1</v>
      </c>
      <c r="AQ19" s="53" t="b">
        <f t="shared" si="60"/>
        <v>0</v>
      </c>
      <c r="AR19" t="b">
        <f t="shared" si="17"/>
        <v>0</v>
      </c>
      <c r="AS19" s="54" t="e">
        <f t="shared" si="47"/>
        <v>#N/A</v>
      </c>
      <c r="AT19" t="b">
        <f t="shared" si="61"/>
        <v>0</v>
      </c>
      <c r="AU19" t="str">
        <f t="shared" si="99"/>
        <v/>
      </c>
      <c r="AV19" s="55" t="str">
        <f t="shared" si="48"/>
        <v/>
      </c>
      <c r="AW19" t="b">
        <f>AND(AV19&lt;&gt;"",COUNTIF($AV$11:AV18,AV19)=0)</f>
        <v>0</v>
      </c>
      <c r="AX19" s="2">
        <f>IF(AV19="",0,IF(AW19,MAX($AX$11:AX18)+1,VLOOKUP(AV19,$AV$11:AX18,3,FALSE)))</f>
        <v>0</v>
      </c>
      <c r="AY19" t="str">
        <f t="shared" si="78"/>
        <v/>
      </c>
      <c r="AZ19" t="e">
        <f t="shared" si="79"/>
        <v>#N/A</v>
      </c>
      <c r="BA19" t="e">
        <f>IF(ISNA(AZ19),NA(),COUNTIF(AZ$10:AZ19,AZ19)&gt;1)</f>
        <v>#N/A</v>
      </c>
      <c r="BB19" t="e">
        <f t="shared" si="80"/>
        <v>#N/A</v>
      </c>
      <c r="BC19" s="55" t="e">
        <f t="shared" si="81"/>
        <v>#N/A</v>
      </c>
      <c r="BD19" s="56" t="e">
        <f t="shared" si="20"/>
        <v>#N/A</v>
      </c>
      <c r="BE19" s="53">
        <f t="shared" si="82"/>
        <v>0</v>
      </c>
      <c r="BF19" s="53">
        <f t="shared" si="83"/>
        <v>0</v>
      </c>
      <c r="BG19" s="53">
        <f t="shared" si="84"/>
        <v>0</v>
      </c>
      <c r="BH19" s="53">
        <f t="shared" si="85"/>
        <v>0</v>
      </c>
      <c r="BI19" s="53">
        <f t="shared" si="86"/>
        <v>0</v>
      </c>
      <c r="BJ19" s="53">
        <f t="shared" si="87"/>
        <v>0</v>
      </c>
      <c r="BK19" s="57">
        <f t="shared" si="88"/>
        <v>0</v>
      </c>
      <c r="BL19" s="57">
        <f t="shared" si="89"/>
        <v>0</v>
      </c>
      <c r="BM19" s="57">
        <f t="shared" si="90"/>
        <v>0</v>
      </c>
      <c r="BN19" s="57">
        <f t="shared" si="91"/>
        <v>0</v>
      </c>
      <c r="BO19" s="57">
        <f t="shared" si="92"/>
        <v>0</v>
      </c>
      <c r="BP19" s="57">
        <f t="shared" si="93"/>
        <v>0</v>
      </c>
      <c r="BQ19">
        <f t="shared" si="100"/>
        <v>0</v>
      </c>
      <c r="BR19">
        <f t="shared" si="101"/>
        <v>0</v>
      </c>
      <c r="BS19">
        <f t="shared" si="102"/>
        <v>0</v>
      </c>
      <c r="BT19">
        <f t="shared" si="103"/>
        <v>0</v>
      </c>
      <c r="BU19">
        <f t="shared" si="104"/>
        <v>0</v>
      </c>
      <c r="BV19">
        <f t="shared" si="105"/>
        <v>0</v>
      </c>
      <c r="BW19">
        <f t="shared" si="106"/>
        <v>0</v>
      </c>
      <c r="BX19">
        <f t="shared" si="107"/>
        <v>0</v>
      </c>
      <c r="BY19">
        <f t="shared" si="108"/>
        <v>0</v>
      </c>
      <c r="BZ19">
        <f t="shared" si="109"/>
        <v>0</v>
      </c>
      <c r="CA19">
        <f t="shared" si="110"/>
        <v>0</v>
      </c>
      <c r="CB19">
        <f t="shared" si="111"/>
        <v>0</v>
      </c>
      <c r="CC19" t="e">
        <f>IF('Source and fuel input'!AS19,VLOOKUP(AA19,SourceIdData,8,FALSE),IF('Source and fuel input'!AQ19,V19,IF('Source and fuel input'!AR19,IF(AND(E19="Method 1",VLOOKUP(AA19,SourceIdData,8,FALSE)&gt;0),VLOOKUP(AA19,SourceIdData,8,FALSE),NA()),"")))</f>
        <v>#N/A</v>
      </c>
      <c r="CD19" s="15" t="e">
        <f t="shared" si="94"/>
        <v>#N/A</v>
      </c>
      <c r="CE19" s="15" t="b">
        <f t="shared" si="95"/>
        <v>1</v>
      </c>
      <c r="CF19" s="15" t="b">
        <f t="shared" si="51"/>
        <v>1</v>
      </c>
      <c r="CG19" s="15" t="b">
        <f t="shared" si="96"/>
        <v>0</v>
      </c>
      <c r="CH19" s="15" t="b">
        <f t="shared" si="97"/>
        <v>1</v>
      </c>
      <c r="CI19" t="e">
        <f t="shared" si="39"/>
        <v>#N/A</v>
      </c>
      <c r="CJ19" t="e">
        <f t="shared" si="40"/>
        <v>#N/A</v>
      </c>
      <c r="CK19" t="e">
        <f t="shared" si="52"/>
        <v>#N/A</v>
      </c>
      <c r="CL19" t="b">
        <f t="shared" si="98"/>
        <v>0</v>
      </c>
      <c r="CM19" t="e">
        <f t="shared" si="53"/>
        <v>#N/A</v>
      </c>
      <c r="CN19" t="b">
        <f t="shared" si="54"/>
        <v>0</v>
      </c>
      <c r="CO19" s="14">
        <f t="shared" si="59"/>
        <v>1</v>
      </c>
      <c r="CP19" s="16" t="str">
        <f t="shared" si="42"/>
        <v/>
      </c>
      <c r="CQ19" s="15">
        <f t="shared" si="43"/>
        <v>0</v>
      </c>
      <c r="CR19" s="15">
        <f t="shared" si="44"/>
        <v>0</v>
      </c>
      <c r="CS19" s="15">
        <f t="shared" si="45"/>
        <v>0</v>
      </c>
      <c r="CT19" s="58" t="e">
        <f t="shared" si="75"/>
        <v>#DIV/0!</v>
      </c>
      <c r="CU19" s="2">
        <f t="shared" si="55"/>
        <v>995</v>
      </c>
      <c r="CV19" t="str">
        <f t="shared" si="56"/>
        <v/>
      </c>
      <c r="CX19" t="str">
        <f t="shared" si="76"/>
        <v/>
      </c>
      <c r="CY19" t="b">
        <f>AND(CX19&lt;&gt;"",COUNTIF($CX$11:CX18,CX19)=0)</f>
        <v>0</v>
      </c>
      <c r="CZ19" s="2">
        <f>IF(CX19="",0,IF(CY19,MAX($CZ$11:CZ18)+1,VLOOKUP(CX19,$CX$11:CZ18,3,FALSE)))</f>
        <v>0</v>
      </c>
      <c r="DA19" s="2" t="str">
        <f t="shared" si="57"/>
        <v/>
      </c>
      <c r="DB19" t="str">
        <f t="shared" si="77"/>
        <v/>
      </c>
      <c r="DC19" t="b">
        <f>AND(DB19&lt;&gt;"",COUNTIF($DB$11:DB18,DB19)=0)</f>
        <v>0</v>
      </c>
      <c r="DD19" s="2">
        <f>IF(DB19="",0,IF(DC19,MAX($DD$11:DD18)+1,VLOOKUP(DB19,$DB$11:DD18,3,FALSE)))</f>
        <v>0</v>
      </c>
      <c r="DE19" s="2" t="str">
        <f t="shared" si="58"/>
        <v/>
      </c>
      <c r="DF19" s="198" t="s">
        <v>134</v>
      </c>
    </row>
    <row r="20" spans="1:110" x14ac:dyDescent="0.35">
      <c r="A20" s="119"/>
      <c r="B20" s="46"/>
      <c r="C20" s="46"/>
      <c r="D20" s="46"/>
      <c r="E20" s="46"/>
      <c r="F20" s="183"/>
      <c r="G20" s="48">
        <v>0</v>
      </c>
      <c r="H20" s="46">
        <v>0</v>
      </c>
      <c r="I20" s="46">
        <v>0</v>
      </c>
      <c r="J20" s="46">
        <v>0</v>
      </c>
      <c r="K20" s="46">
        <v>0</v>
      </c>
      <c r="L20" s="49">
        <v>0</v>
      </c>
      <c r="M20" s="50">
        <v>0</v>
      </c>
      <c r="N20" s="32"/>
      <c r="O20" s="31"/>
      <c r="P20" s="31"/>
      <c r="Q20" s="31"/>
      <c r="R20" s="31"/>
      <c r="S20" s="31"/>
      <c r="T20" s="31"/>
      <c r="U20" s="31"/>
      <c r="V20" s="99"/>
      <c r="W20" s="52" t="str">
        <f t="shared" si="46"/>
        <v/>
      </c>
      <c r="X20" s="120"/>
      <c r="Y20" s="97"/>
      <c r="Z20" t="e">
        <f>VLOOKUP(TRIM($C20),Sources,4,FALSE)</f>
        <v>#N/A</v>
      </c>
      <c r="AA20" t="e">
        <f t="shared" si="1"/>
        <v>#N/A</v>
      </c>
      <c r="AB20" t="e">
        <f t="shared" si="2"/>
        <v>#N/A</v>
      </c>
      <c r="AC20" s="53" t="b">
        <f t="shared" si="3"/>
        <v>0</v>
      </c>
      <c r="AD20" s="53" t="b">
        <f t="shared" si="4"/>
        <v>0</v>
      </c>
      <c r="AE20" s="53" t="b">
        <f t="shared" si="5"/>
        <v>0</v>
      </c>
      <c r="AF20" s="53" t="b">
        <f t="shared" si="6"/>
        <v>0</v>
      </c>
      <c r="AG20" s="53" t="b">
        <f t="shared" si="7"/>
        <v>0</v>
      </c>
      <c r="AH20" s="53" t="b">
        <f t="shared" si="8"/>
        <v>0</v>
      </c>
      <c r="AI20" s="53" t="b">
        <f t="shared" si="9"/>
        <v>0</v>
      </c>
      <c r="AJ20" s="53" t="b">
        <f t="shared" si="10"/>
        <v>0</v>
      </c>
      <c r="AK20" s="53" t="b">
        <f t="shared" si="11"/>
        <v>1</v>
      </c>
      <c r="AL20" s="53" t="b">
        <f t="shared" si="12"/>
        <v>1</v>
      </c>
      <c r="AM20" s="53" t="b">
        <f t="shared" si="13"/>
        <v>1</v>
      </c>
      <c r="AN20" s="53" t="b">
        <f t="shared" si="14"/>
        <v>1</v>
      </c>
      <c r="AO20" s="53" t="b">
        <f t="shared" si="15"/>
        <v>1</v>
      </c>
      <c r="AP20" s="53" t="b">
        <f t="shared" si="16"/>
        <v>1</v>
      </c>
      <c r="AQ20" s="53" t="b">
        <f t="shared" si="60"/>
        <v>0</v>
      </c>
      <c r="AR20" t="b">
        <f t="shared" si="17"/>
        <v>0</v>
      </c>
      <c r="AS20" s="54" t="e">
        <f t="shared" si="47"/>
        <v>#N/A</v>
      </c>
      <c r="AT20" t="b">
        <f t="shared" si="61"/>
        <v>0</v>
      </c>
      <c r="AU20" t="str">
        <f t="shared" si="99"/>
        <v/>
      </c>
      <c r="AV20" s="55" t="str">
        <f t="shared" si="48"/>
        <v/>
      </c>
      <c r="AW20" t="b">
        <f>AND(AV20&lt;&gt;"",COUNTIF($AV$11:AV19,AV20)=0)</f>
        <v>0</v>
      </c>
      <c r="AX20" s="2">
        <f>IF(AV20="",0,IF(AW20,MAX($AX$11:AX19)+1,VLOOKUP(AV20,$AV$11:AX19,3,FALSE)))</f>
        <v>0</v>
      </c>
      <c r="AY20" t="str">
        <f t="shared" si="78"/>
        <v/>
      </c>
      <c r="AZ20" t="e">
        <f t="shared" si="79"/>
        <v>#N/A</v>
      </c>
      <c r="BA20" t="e">
        <f>IF(ISNA(AZ20),NA(),COUNTIF(AZ$10:AZ20,AZ20)&gt;1)</f>
        <v>#N/A</v>
      </c>
      <c r="BB20" t="e">
        <f t="shared" si="80"/>
        <v>#N/A</v>
      </c>
      <c r="BC20" s="55" t="e">
        <f t="shared" si="81"/>
        <v>#N/A</v>
      </c>
      <c r="BD20" s="56" t="e">
        <f t="shared" si="20"/>
        <v>#N/A</v>
      </c>
      <c r="BE20" s="53">
        <f t="shared" si="82"/>
        <v>0</v>
      </c>
      <c r="BF20" s="53">
        <f t="shared" si="83"/>
        <v>0</v>
      </c>
      <c r="BG20" s="53">
        <f t="shared" si="84"/>
        <v>0</v>
      </c>
      <c r="BH20" s="53">
        <f t="shared" si="85"/>
        <v>0</v>
      </c>
      <c r="BI20" s="53">
        <f t="shared" si="86"/>
        <v>0</v>
      </c>
      <c r="BJ20" s="53">
        <f t="shared" si="87"/>
        <v>0</v>
      </c>
      <c r="BK20" s="57">
        <f t="shared" si="88"/>
        <v>0</v>
      </c>
      <c r="BL20" s="57">
        <f t="shared" si="89"/>
        <v>0</v>
      </c>
      <c r="BM20" s="57">
        <f t="shared" si="90"/>
        <v>0</v>
      </c>
      <c r="BN20" s="57">
        <f t="shared" si="91"/>
        <v>0</v>
      </c>
      <c r="BO20" s="57">
        <f t="shared" si="92"/>
        <v>0</v>
      </c>
      <c r="BP20" s="57">
        <f t="shared" si="93"/>
        <v>0</v>
      </c>
      <c r="BQ20">
        <f t="shared" si="100"/>
        <v>0</v>
      </c>
      <c r="BR20">
        <f t="shared" si="101"/>
        <v>0</v>
      </c>
      <c r="BS20">
        <f t="shared" si="102"/>
        <v>0</v>
      </c>
      <c r="BT20">
        <f t="shared" si="103"/>
        <v>0</v>
      </c>
      <c r="BU20">
        <f t="shared" si="104"/>
        <v>0</v>
      </c>
      <c r="BV20">
        <f t="shared" si="105"/>
        <v>0</v>
      </c>
      <c r="BW20">
        <f t="shared" si="106"/>
        <v>0</v>
      </c>
      <c r="BX20">
        <f t="shared" si="107"/>
        <v>0</v>
      </c>
      <c r="BY20">
        <f t="shared" si="108"/>
        <v>0</v>
      </c>
      <c r="BZ20">
        <f t="shared" si="109"/>
        <v>0</v>
      </c>
      <c r="CA20">
        <f t="shared" si="110"/>
        <v>0</v>
      </c>
      <c r="CB20">
        <f t="shared" si="111"/>
        <v>0</v>
      </c>
      <c r="CC20" t="e">
        <f>IF('Source and fuel input'!AS20,VLOOKUP(AA20,SourceIdData,8,FALSE),IF('Source and fuel input'!AQ20,V20,IF('Source and fuel input'!AR20,IF(AND(E20="Method 1",VLOOKUP(AA20,SourceIdData,8,FALSE)&gt;0),VLOOKUP(AA20,SourceIdData,8,FALSE),NA()),"")))</f>
        <v>#N/A</v>
      </c>
      <c r="CD20" s="15" t="e">
        <f t="shared" si="94"/>
        <v>#N/A</v>
      </c>
      <c r="CE20" s="15" t="b">
        <f t="shared" si="95"/>
        <v>1</v>
      </c>
      <c r="CF20" s="15" t="b">
        <f t="shared" si="51"/>
        <v>1</v>
      </c>
      <c r="CG20" s="15" t="b">
        <f t="shared" si="96"/>
        <v>0</v>
      </c>
      <c r="CH20" s="15" t="b">
        <f t="shared" si="97"/>
        <v>1</v>
      </c>
      <c r="CI20" t="e">
        <f t="shared" si="39"/>
        <v>#N/A</v>
      </c>
      <c r="CJ20" t="e">
        <f t="shared" si="40"/>
        <v>#N/A</v>
      </c>
      <c r="CK20" t="e">
        <f t="shared" si="52"/>
        <v>#N/A</v>
      </c>
      <c r="CL20" t="b">
        <f t="shared" si="98"/>
        <v>0</v>
      </c>
      <c r="CM20" t="e">
        <f t="shared" si="53"/>
        <v>#N/A</v>
      </c>
      <c r="CN20" t="b">
        <f t="shared" si="54"/>
        <v>0</v>
      </c>
      <c r="CO20" s="14">
        <f>IF(ISERROR(OR(CE20,CF20,CG20,CH20,CK20,CM20,CN20)),1,IF(OR(CE20,CF20,CG20,CH20,CK20,CM20,CN20),1,0))</f>
        <v>1</v>
      </c>
      <c r="CP20" s="16" t="str">
        <f t="shared" si="42"/>
        <v/>
      </c>
      <c r="CQ20" s="15">
        <f t="shared" si="43"/>
        <v>0</v>
      </c>
      <c r="CR20" s="15">
        <f t="shared" si="44"/>
        <v>0</v>
      </c>
      <c r="CS20" s="15">
        <f t="shared" si="45"/>
        <v>0</v>
      </c>
      <c r="CT20" s="58" t="e">
        <f t="shared" si="75"/>
        <v>#DIV/0!</v>
      </c>
      <c r="CU20" s="2">
        <f t="shared" si="55"/>
        <v>995</v>
      </c>
      <c r="CV20" t="str">
        <f t="shared" si="56"/>
        <v/>
      </c>
      <c r="CX20" t="str">
        <f t="shared" si="76"/>
        <v/>
      </c>
      <c r="CY20" t="b">
        <f>AND(CX20&lt;&gt;"",COUNTIF($CX$11:CX19,CX20)=0)</f>
        <v>0</v>
      </c>
      <c r="CZ20" s="2">
        <f>IF(CX20="",0,IF(CY20,MAX($CZ$11:CZ19)+1,VLOOKUP(CX20,$CX$11:CZ19,3,FALSE)))</f>
        <v>0</v>
      </c>
      <c r="DA20" s="2" t="str">
        <f t="shared" si="57"/>
        <v/>
      </c>
      <c r="DB20" t="str">
        <f t="shared" si="77"/>
        <v/>
      </c>
      <c r="DC20" t="b">
        <f>AND(DB20&lt;&gt;"",COUNTIF($DB$11:DB19,DB20)=0)</f>
        <v>0</v>
      </c>
      <c r="DD20" s="2">
        <f>IF(DB20="",0,IF(DC20,MAX($DD$11:DD19)+1,VLOOKUP(DB20,$DB$11:DD19,3,FALSE)))</f>
        <v>0</v>
      </c>
      <c r="DE20" s="2" t="str">
        <f t="shared" si="58"/>
        <v/>
      </c>
      <c r="DF20" s="198" t="s">
        <v>135</v>
      </c>
    </row>
    <row r="21" spans="1:110" x14ac:dyDescent="0.35">
      <c r="A21" s="119"/>
      <c r="B21" s="46"/>
      <c r="C21" s="46"/>
      <c r="D21" s="46"/>
      <c r="E21" s="46"/>
      <c r="F21" s="183"/>
      <c r="G21" s="48">
        <v>0</v>
      </c>
      <c r="H21" s="46">
        <v>0</v>
      </c>
      <c r="I21" s="46">
        <v>0</v>
      </c>
      <c r="J21" s="46">
        <v>0</v>
      </c>
      <c r="K21" s="46">
        <v>0</v>
      </c>
      <c r="L21" s="49">
        <v>0</v>
      </c>
      <c r="M21" s="50">
        <v>0</v>
      </c>
      <c r="N21" s="32"/>
      <c r="O21" s="31"/>
      <c r="P21" s="31"/>
      <c r="Q21" s="31"/>
      <c r="R21" s="31"/>
      <c r="S21" s="31"/>
      <c r="T21" s="31"/>
      <c r="U21" s="31"/>
      <c r="V21" s="99"/>
      <c r="W21" s="52" t="str">
        <f t="shared" si="46"/>
        <v/>
      </c>
      <c r="X21" s="120"/>
      <c r="Y21" s="97"/>
      <c r="Z21" t="e">
        <f t="shared" si="0"/>
        <v>#N/A</v>
      </c>
      <c r="AA21" t="e">
        <f t="shared" si="1"/>
        <v>#N/A</v>
      </c>
      <c r="AB21" t="e">
        <f t="shared" si="2"/>
        <v>#N/A</v>
      </c>
      <c r="AC21" s="53" t="b">
        <f t="shared" si="3"/>
        <v>0</v>
      </c>
      <c r="AD21" s="53" t="b">
        <f t="shared" si="4"/>
        <v>0</v>
      </c>
      <c r="AE21" s="53" t="b">
        <f t="shared" si="5"/>
        <v>0</v>
      </c>
      <c r="AF21" s="53" t="b">
        <f t="shared" si="6"/>
        <v>0</v>
      </c>
      <c r="AG21" s="53" t="b">
        <f t="shared" si="7"/>
        <v>0</v>
      </c>
      <c r="AH21" s="53" t="b">
        <f t="shared" si="8"/>
        <v>0</v>
      </c>
      <c r="AI21" s="53" t="b">
        <f t="shared" si="9"/>
        <v>0</v>
      </c>
      <c r="AJ21" s="53" t="b">
        <f t="shared" si="10"/>
        <v>0</v>
      </c>
      <c r="AK21" s="53" t="b">
        <f t="shared" si="11"/>
        <v>1</v>
      </c>
      <c r="AL21" s="53" t="b">
        <f t="shared" si="12"/>
        <v>1</v>
      </c>
      <c r="AM21" s="53" t="b">
        <f t="shared" si="13"/>
        <v>1</v>
      </c>
      <c r="AN21" s="53" t="b">
        <f t="shared" si="14"/>
        <v>1</v>
      </c>
      <c r="AO21" s="53" t="b">
        <f t="shared" si="15"/>
        <v>1</v>
      </c>
      <c r="AP21" s="53" t="b">
        <f t="shared" si="16"/>
        <v>1</v>
      </c>
      <c r="AQ21" s="53" t="b">
        <f t="shared" si="60"/>
        <v>0</v>
      </c>
      <c r="AR21" t="b">
        <f t="shared" si="17"/>
        <v>0</v>
      </c>
      <c r="AS21" s="54" t="e">
        <f t="shared" si="47"/>
        <v>#N/A</v>
      </c>
      <c r="AT21" t="b">
        <f t="shared" si="61"/>
        <v>0</v>
      </c>
      <c r="AU21" t="str">
        <f t="shared" si="99"/>
        <v/>
      </c>
      <c r="AV21" s="55" t="str">
        <f t="shared" si="48"/>
        <v/>
      </c>
      <c r="AW21" t="b">
        <f>AND(AV21&lt;&gt;"",COUNTIF($AV$11:AV20,AV21)=0)</f>
        <v>0</v>
      </c>
      <c r="AX21" s="2">
        <f>IF(AV21="",0,IF(AW21,MAX($AX$11:AX20)+1,VLOOKUP(AV21,$AV$11:AX20,3,FALSE)))</f>
        <v>0</v>
      </c>
      <c r="AY21" t="str">
        <f t="shared" si="78"/>
        <v/>
      </c>
      <c r="AZ21" t="e">
        <f t="shared" si="79"/>
        <v>#N/A</v>
      </c>
      <c r="BA21" t="e">
        <f>IF(ISNA(AZ21),NA(),COUNTIF(AZ$10:AZ21,AZ21)&gt;1)</f>
        <v>#N/A</v>
      </c>
      <c r="BB21" t="e">
        <f t="shared" si="80"/>
        <v>#N/A</v>
      </c>
      <c r="BC21" s="55" t="e">
        <f t="shared" si="81"/>
        <v>#N/A</v>
      </c>
      <c r="BD21" s="56" t="e">
        <f t="shared" si="20"/>
        <v>#N/A</v>
      </c>
      <c r="BE21" s="53">
        <f t="shared" si="82"/>
        <v>0</v>
      </c>
      <c r="BF21" s="53">
        <f t="shared" si="83"/>
        <v>0</v>
      </c>
      <c r="BG21" s="53">
        <f t="shared" si="84"/>
        <v>0</v>
      </c>
      <c r="BH21" s="53">
        <f t="shared" si="85"/>
        <v>0</v>
      </c>
      <c r="BI21" s="53">
        <f t="shared" si="86"/>
        <v>0</v>
      </c>
      <c r="BJ21" s="53">
        <f t="shared" si="87"/>
        <v>0</v>
      </c>
      <c r="BK21" s="57">
        <f t="shared" si="88"/>
        <v>0</v>
      </c>
      <c r="BL21" s="57">
        <f t="shared" si="89"/>
        <v>0</v>
      </c>
      <c r="BM21" s="57">
        <f t="shared" si="90"/>
        <v>0</v>
      </c>
      <c r="BN21" s="57">
        <f t="shared" si="91"/>
        <v>0</v>
      </c>
      <c r="BO21" s="57">
        <f t="shared" si="92"/>
        <v>0</v>
      </c>
      <c r="BP21" s="57">
        <f t="shared" si="93"/>
        <v>0</v>
      </c>
      <c r="BQ21">
        <f t="shared" si="100"/>
        <v>0</v>
      </c>
      <c r="BR21">
        <f t="shared" si="101"/>
        <v>0</v>
      </c>
      <c r="BS21">
        <f t="shared" si="102"/>
        <v>0</v>
      </c>
      <c r="BT21">
        <f t="shared" si="103"/>
        <v>0</v>
      </c>
      <c r="BU21">
        <f t="shared" si="104"/>
        <v>0</v>
      </c>
      <c r="BV21">
        <f t="shared" si="105"/>
        <v>0</v>
      </c>
      <c r="BW21">
        <f t="shared" si="106"/>
        <v>0</v>
      </c>
      <c r="BX21">
        <f t="shared" si="107"/>
        <v>0</v>
      </c>
      <c r="BY21">
        <f t="shared" si="108"/>
        <v>0</v>
      </c>
      <c r="BZ21">
        <f t="shared" si="109"/>
        <v>0</v>
      </c>
      <c r="CA21">
        <f t="shared" si="110"/>
        <v>0</v>
      </c>
      <c r="CB21">
        <f t="shared" si="111"/>
        <v>0</v>
      </c>
      <c r="CC21" t="e">
        <f>IF('Source and fuel input'!AS21,VLOOKUP(AA21,SourceIdData,8,FALSE),IF('Source and fuel input'!AQ21,V21,IF('Source and fuel input'!AR21,IF(AND(E21="Method 1",VLOOKUP(AA21,SourceIdData,8,FALSE)&gt;0),VLOOKUP(AA21,SourceIdData,8,FALSE),NA()),"")))</f>
        <v>#N/A</v>
      </c>
      <c r="CD21" s="15" t="e">
        <f t="shared" si="94"/>
        <v>#N/A</v>
      </c>
      <c r="CE21" s="15" t="b">
        <f t="shared" si="95"/>
        <v>1</v>
      </c>
      <c r="CF21" s="15" t="b">
        <f t="shared" si="51"/>
        <v>1</v>
      </c>
      <c r="CG21" s="15" t="b">
        <f t="shared" si="96"/>
        <v>0</v>
      </c>
      <c r="CH21" s="15" t="b">
        <f t="shared" si="97"/>
        <v>1</v>
      </c>
      <c r="CI21" t="e">
        <f t="shared" si="39"/>
        <v>#N/A</v>
      </c>
      <c r="CJ21" t="e">
        <f t="shared" si="40"/>
        <v>#N/A</v>
      </c>
      <c r="CK21" t="e">
        <f t="shared" si="52"/>
        <v>#N/A</v>
      </c>
      <c r="CL21" t="b">
        <f t="shared" si="98"/>
        <v>0</v>
      </c>
      <c r="CM21" t="e">
        <f t="shared" si="53"/>
        <v>#N/A</v>
      </c>
      <c r="CN21" t="b">
        <f t="shared" si="54"/>
        <v>0</v>
      </c>
      <c r="CO21" s="14">
        <f t="shared" si="59"/>
        <v>1</v>
      </c>
      <c r="CP21" s="16" t="str">
        <f t="shared" si="42"/>
        <v/>
      </c>
      <c r="CQ21" s="15">
        <f t="shared" si="43"/>
        <v>0</v>
      </c>
      <c r="CR21" s="15">
        <f t="shared" si="44"/>
        <v>0</v>
      </c>
      <c r="CS21" s="15">
        <f t="shared" si="45"/>
        <v>0</v>
      </c>
      <c r="CT21" s="58" t="e">
        <f t="shared" si="75"/>
        <v>#DIV/0!</v>
      </c>
      <c r="CU21" s="2">
        <f t="shared" si="55"/>
        <v>995</v>
      </c>
      <c r="CV21" t="str">
        <f t="shared" si="56"/>
        <v/>
      </c>
      <c r="CX21" t="str">
        <f t="shared" si="76"/>
        <v/>
      </c>
      <c r="CY21" t="b">
        <f>AND(CX21&lt;&gt;"",COUNTIF($CX$11:CX20,CX21)=0)</f>
        <v>0</v>
      </c>
      <c r="CZ21" s="2">
        <f>IF(CX21="",0,IF(CY21,MAX($CZ$11:CZ20)+1,VLOOKUP(CX21,$CX$11:CZ20,3,FALSE)))</f>
        <v>0</v>
      </c>
      <c r="DA21" s="2" t="str">
        <f t="shared" si="57"/>
        <v/>
      </c>
      <c r="DB21" t="str">
        <f t="shared" si="77"/>
        <v/>
      </c>
      <c r="DC21" t="b">
        <f>AND(DB21&lt;&gt;"",COUNTIF($DB$11:DB20,DB21)=0)</f>
        <v>0</v>
      </c>
      <c r="DD21" s="2">
        <f>IF(DB21="",0,IF(DC21,MAX($DD$11:DD20)+1,VLOOKUP(DB21,$DB$11:DD20,3,FALSE)))</f>
        <v>0</v>
      </c>
      <c r="DE21" s="2" t="str">
        <f t="shared" si="58"/>
        <v/>
      </c>
      <c r="DF21" s="198" t="s">
        <v>136</v>
      </c>
    </row>
    <row r="22" spans="1:110" x14ac:dyDescent="0.35">
      <c r="A22" s="119"/>
      <c r="B22" s="46"/>
      <c r="C22" s="46"/>
      <c r="D22" s="46"/>
      <c r="E22" s="46"/>
      <c r="F22" s="183"/>
      <c r="G22" s="48">
        <v>0</v>
      </c>
      <c r="H22" s="46">
        <v>0</v>
      </c>
      <c r="I22" s="46">
        <v>0</v>
      </c>
      <c r="J22" s="46">
        <v>0</v>
      </c>
      <c r="K22" s="46">
        <v>0</v>
      </c>
      <c r="L22" s="49">
        <v>0</v>
      </c>
      <c r="M22" s="50">
        <v>0</v>
      </c>
      <c r="N22" s="32"/>
      <c r="O22" s="31"/>
      <c r="P22" s="31"/>
      <c r="Q22" s="31"/>
      <c r="R22" s="31"/>
      <c r="S22" s="31"/>
      <c r="T22" s="31"/>
      <c r="U22" s="31"/>
      <c r="V22" s="99"/>
      <c r="W22" s="52" t="str">
        <f t="shared" si="46"/>
        <v/>
      </c>
      <c r="X22" s="120"/>
      <c r="Y22" s="97"/>
      <c r="Z22" t="e">
        <f t="shared" si="0"/>
        <v>#N/A</v>
      </c>
      <c r="AA22" t="e">
        <f t="shared" si="1"/>
        <v>#N/A</v>
      </c>
      <c r="AB22" t="e">
        <f t="shared" si="2"/>
        <v>#N/A</v>
      </c>
      <c r="AC22" s="53" t="b">
        <f t="shared" si="3"/>
        <v>0</v>
      </c>
      <c r="AD22" s="53" t="b">
        <f t="shared" si="4"/>
        <v>0</v>
      </c>
      <c r="AE22" s="53" t="b">
        <f t="shared" si="5"/>
        <v>0</v>
      </c>
      <c r="AF22" s="53" t="b">
        <f t="shared" si="6"/>
        <v>0</v>
      </c>
      <c r="AG22" s="53" t="b">
        <f t="shared" si="7"/>
        <v>0</v>
      </c>
      <c r="AH22" s="53" t="b">
        <f t="shared" si="8"/>
        <v>0</v>
      </c>
      <c r="AI22" s="53" t="b">
        <f t="shared" si="9"/>
        <v>0</v>
      </c>
      <c r="AJ22" s="53" t="b">
        <f t="shared" si="10"/>
        <v>0</v>
      </c>
      <c r="AK22" s="53" t="b">
        <f t="shared" si="11"/>
        <v>1</v>
      </c>
      <c r="AL22" s="53" t="b">
        <f t="shared" si="12"/>
        <v>1</v>
      </c>
      <c r="AM22" s="53" t="b">
        <f t="shared" si="13"/>
        <v>1</v>
      </c>
      <c r="AN22" s="53" t="b">
        <f t="shared" si="14"/>
        <v>1</v>
      </c>
      <c r="AO22" s="53" t="b">
        <f t="shared" si="15"/>
        <v>1</v>
      </c>
      <c r="AP22" s="53" t="b">
        <f t="shared" si="16"/>
        <v>1</v>
      </c>
      <c r="AQ22" s="53" t="b">
        <f t="shared" si="60"/>
        <v>0</v>
      </c>
      <c r="AR22" t="b">
        <f t="shared" si="17"/>
        <v>0</v>
      </c>
      <c r="AS22" s="54" t="e">
        <f t="shared" si="47"/>
        <v>#N/A</v>
      </c>
      <c r="AT22" t="b">
        <f t="shared" si="61"/>
        <v>0</v>
      </c>
      <c r="AU22" t="str">
        <f t="shared" si="99"/>
        <v/>
      </c>
      <c r="AV22" s="55" t="str">
        <f t="shared" si="48"/>
        <v/>
      </c>
      <c r="AW22" t="b">
        <f>AND(AV22&lt;&gt;"",COUNTIF($AV$11:AV21,AV22)=0)</f>
        <v>0</v>
      </c>
      <c r="AX22" s="2">
        <f>IF(AV22="",0,IF(AW22,MAX($AX$11:AX21)+1,VLOOKUP(AV22,$AV$11:AX21,3,FALSE)))</f>
        <v>0</v>
      </c>
      <c r="AY22" t="str">
        <f t="shared" si="78"/>
        <v/>
      </c>
      <c r="AZ22" t="e">
        <f t="shared" si="79"/>
        <v>#N/A</v>
      </c>
      <c r="BA22" t="e">
        <f>IF(ISNA(AZ22),NA(),COUNTIF(AZ$10:AZ22,AZ22)&gt;1)</f>
        <v>#N/A</v>
      </c>
      <c r="BB22" t="e">
        <f t="shared" si="80"/>
        <v>#N/A</v>
      </c>
      <c r="BC22" s="55" t="e">
        <f t="shared" si="81"/>
        <v>#N/A</v>
      </c>
      <c r="BD22" s="56" t="e">
        <f t="shared" si="20"/>
        <v>#N/A</v>
      </c>
      <c r="BE22" s="53">
        <f t="shared" si="82"/>
        <v>0</v>
      </c>
      <c r="BF22" s="53">
        <f t="shared" si="83"/>
        <v>0</v>
      </c>
      <c r="BG22" s="53">
        <f t="shared" si="84"/>
        <v>0</v>
      </c>
      <c r="BH22" s="53">
        <f t="shared" si="85"/>
        <v>0</v>
      </c>
      <c r="BI22" s="53">
        <f t="shared" si="86"/>
        <v>0</v>
      </c>
      <c r="BJ22" s="53">
        <f t="shared" si="87"/>
        <v>0</v>
      </c>
      <c r="BK22" s="57">
        <f t="shared" si="88"/>
        <v>0</v>
      </c>
      <c r="BL22" s="57">
        <f t="shared" si="89"/>
        <v>0</v>
      </c>
      <c r="BM22" s="57">
        <f t="shared" si="90"/>
        <v>0</v>
      </c>
      <c r="BN22" s="57">
        <f t="shared" si="91"/>
        <v>0</v>
      </c>
      <c r="BO22" s="57">
        <f t="shared" si="92"/>
        <v>0</v>
      </c>
      <c r="BP22" s="57">
        <f t="shared" si="93"/>
        <v>0</v>
      </c>
      <c r="BQ22">
        <f t="shared" si="100"/>
        <v>0</v>
      </c>
      <c r="BR22">
        <f t="shared" si="101"/>
        <v>0</v>
      </c>
      <c r="BS22">
        <f t="shared" si="102"/>
        <v>0</v>
      </c>
      <c r="BT22">
        <f t="shared" si="103"/>
        <v>0</v>
      </c>
      <c r="BU22">
        <f t="shared" si="104"/>
        <v>0</v>
      </c>
      <c r="BV22">
        <f t="shared" si="105"/>
        <v>0</v>
      </c>
      <c r="BW22">
        <f t="shared" si="106"/>
        <v>0</v>
      </c>
      <c r="BX22">
        <f t="shared" si="107"/>
        <v>0</v>
      </c>
      <c r="BY22">
        <f t="shared" si="108"/>
        <v>0</v>
      </c>
      <c r="BZ22">
        <f t="shared" si="109"/>
        <v>0</v>
      </c>
      <c r="CA22">
        <f t="shared" si="110"/>
        <v>0</v>
      </c>
      <c r="CB22">
        <f t="shared" si="111"/>
        <v>0</v>
      </c>
      <c r="CC22" t="e">
        <f>IF('Source and fuel input'!AS22,VLOOKUP(AA22,SourceIdData,8,FALSE),IF('Source and fuel input'!AQ22,V22,IF('Source and fuel input'!AR22,IF(AND(E22="Method 1",VLOOKUP(AA22,SourceIdData,8,FALSE)&gt;0),VLOOKUP(AA22,SourceIdData,8,FALSE),NA()),"")))</f>
        <v>#N/A</v>
      </c>
      <c r="CD22" s="15" t="e">
        <f t="shared" si="94"/>
        <v>#N/A</v>
      </c>
      <c r="CE22" s="15" t="b">
        <f t="shared" si="95"/>
        <v>1</v>
      </c>
      <c r="CF22" s="15" t="b">
        <f t="shared" si="51"/>
        <v>1</v>
      </c>
      <c r="CG22" s="15" t="b">
        <f t="shared" si="96"/>
        <v>0</v>
      </c>
      <c r="CH22" s="15" t="b">
        <f t="shared" si="97"/>
        <v>1</v>
      </c>
      <c r="CI22" t="e">
        <f t="shared" si="39"/>
        <v>#N/A</v>
      </c>
      <c r="CJ22" t="e">
        <f t="shared" si="40"/>
        <v>#N/A</v>
      </c>
      <c r="CK22" t="e">
        <f t="shared" si="52"/>
        <v>#N/A</v>
      </c>
      <c r="CL22" t="b">
        <f t="shared" si="98"/>
        <v>0</v>
      </c>
      <c r="CM22" t="e">
        <f t="shared" si="53"/>
        <v>#N/A</v>
      </c>
      <c r="CN22" t="b">
        <f t="shared" si="54"/>
        <v>0</v>
      </c>
      <c r="CO22" s="14">
        <f t="shared" si="59"/>
        <v>1</v>
      </c>
      <c r="CP22" s="16" t="str">
        <f t="shared" si="42"/>
        <v/>
      </c>
      <c r="CQ22" s="15">
        <f t="shared" si="43"/>
        <v>0</v>
      </c>
      <c r="CR22" s="15">
        <f t="shared" si="44"/>
        <v>0</v>
      </c>
      <c r="CS22" s="15">
        <f t="shared" si="45"/>
        <v>0</v>
      </c>
      <c r="CT22" s="58" t="e">
        <f t="shared" si="75"/>
        <v>#DIV/0!</v>
      </c>
      <c r="CU22" s="2">
        <f t="shared" si="55"/>
        <v>995</v>
      </c>
      <c r="CV22" t="str">
        <f t="shared" si="56"/>
        <v/>
      </c>
      <c r="CX22" t="str">
        <f t="shared" si="76"/>
        <v/>
      </c>
      <c r="CY22" t="b">
        <f>AND(CX22&lt;&gt;"",COUNTIF($CX$11:CX21,CX22)=0)</f>
        <v>0</v>
      </c>
      <c r="CZ22" s="2">
        <f>IF(CX22="",0,IF(CY22,MAX($CZ$11:CZ21)+1,VLOOKUP(CX22,$CX$11:CZ21,3,FALSE)))</f>
        <v>0</v>
      </c>
      <c r="DA22" s="2" t="str">
        <f t="shared" si="57"/>
        <v/>
      </c>
      <c r="DB22" t="str">
        <f t="shared" si="77"/>
        <v/>
      </c>
      <c r="DC22" t="b">
        <f>AND(DB22&lt;&gt;"",COUNTIF($DB$11:DB21,DB22)=0)</f>
        <v>0</v>
      </c>
      <c r="DD22" s="2">
        <f>IF(DB22="",0,IF(DC22,MAX($DD$11:DD21)+1,VLOOKUP(DB22,$DB$11:DD21,3,FALSE)))</f>
        <v>0</v>
      </c>
      <c r="DE22" s="2" t="str">
        <f t="shared" si="58"/>
        <v/>
      </c>
      <c r="DF22" s="198" t="s">
        <v>137</v>
      </c>
    </row>
    <row r="23" spans="1:110" x14ac:dyDescent="0.35">
      <c r="A23" s="119"/>
      <c r="B23" s="46"/>
      <c r="C23" s="46"/>
      <c r="D23" s="46"/>
      <c r="E23" s="46"/>
      <c r="F23" s="183"/>
      <c r="G23" s="48">
        <v>0</v>
      </c>
      <c r="H23" s="46">
        <v>0</v>
      </c>
      <c r="I23" s="46">
        <v>0</v>
      </c>
      <c r="J23" s="46">
        <v>0</v>
      </c>
      <c r="K23" s="46">
        <v>0</v>
      </c>
      <c r="L23" s="49">
        <v>0</v>
      </c>
      <c r="M23" s="50">
        <v>0</v>
      </c>
      <c r="N23" s="32"/>
      <c r="O23" s="31"/>
      <c r="P23" s="31"/>
      <c r="Q23" s="31"/>
      <c r="R23" s="31"/>
      <c r="S23" s="31"/>
      <c r="T23" s="31"/>
      <c r="U23" s="31"/>
      <c r="V23" s="99"/>
      <c r="W23" s="52" t="str">
        <f t="shared" si="46"/>
        <v/>
      </c>
      <c r="X23" s="120"/>
      <c r="Y23" s="97"/>
      <c r="Z23" t="e">
        <f t="shared" si="0"/>
        <v>#N/A</v>
      </c>
      <c r="AA23" t="e">
        <f t="shared" si="1"/>
        <v>#N/A</v>
      </c>
      <c r="AB23" t="e">
        <f t="shared" si="2"/>
        <v>#N/A</v>
      </c>
      <c r="AC23" s="53" t="b">
        <f t="shared" si="3"/>
        <v>0</v>
      </c>
      <c r="AD23" s="53" t="b">
        <f t="shared" si="4"/>
        <v>0</v>
      </c>
      <c r="AE23" s="53" t="b">
        <f t="shared" si="5"/>
        <v>0</v>
      </c>
      <c r="AF23" s="53" t="b">
        <f t="shared" si="6"/>
        <v>0</v>
      </c>
      <c r="AG23" s="53" t="b">
        <f t="shared" si="7"/>
        <v>0</v>
      </c>
      <c r="AH23" s="53" t="b">
        <f t="shared" si="8"/>
        <v>0</v>
      </c>
      <c r="AI23" s="53" t="b">
        <f t="shared" si="9"/>
        <v>0</v>
      </c>
      <c r="AJ23" s="53" t="b">
        <f t="shared" si="10"/>
        <v>0</v>
      </c>
      <c r="AK23" s="53" t="b">
        <f t="shared" ref="AK23:AP25" si="112">AND(G23&lt;&gt;"",G23&gt;=0,NOT(ISERROR(G23*1)))</f>
        <v>1</v>
      </c>
      <c r="AL23" s="53" t="b">
        <f t="shared" si="112"/>
        <v>1</v>
      </c>
      <c r="AM23" s="53" t="b">
        <f t="shared" si="112"/>
        <v>1</v>
      </c>
      <c r="AN23" s="53" t="b">
        <f t="shared" si="112"/>
        <v>1</v>
      </c>
      <c r="AO23" s="53" t="b">
        <f t="shared" si="112"/>
        <v>1</v>
      </c>
      <c r="AP23" s="53" t="b">
        <f t="shared" si="112"/>
        <v>1</v>
      </c>
      <c r="AQ23" s="53" t="b">
        <f>AND(V23&lt;&gt;"",V23&gt;0,NOT(ISERROR(V23*1)))</f>
        <v>0</v>
      </c>
      <c r="AR23" t="b">
        <f t="shared" si="17"/>
        <v>0</v>
      </c>
      <c r="AS23" s="54" t="e">
        <f t="shared" si="47"/>
        <v>#N/A</v>
      </c>
      <c r="AT23" t="b">
        <f t="shared" si="61"/>
        <v>0</v>
      </c>
      <c r="AU23" t="str">
        <f t="shared" si="99"/>
        <v/>
      </c>
      <c r="AV23" s="55" t="str">
        <f t="shared" si="48"/>
        <v/>
      </c>
      <c r="AW23" t="b">
        <f>AND(AV23&lt;&gt;"",COUNTIF($AV$11:AV22,AV23)=0)</f>
        <v>0</v>
      </c>
      <c r="AX23" s="2">
        <f>IF(AV23="",0,IF(AW23,MAX($AX$11:AX22)+1,VLOOKUP(AV23,$AV$11:AX22,3,FALSE)))</f>
        <v>0</v>
      </c>
      <c r="AY23" t="str">
        <f t="shared" si="78"/>
        <v/>
      </c>
      <c r="AZ23" t="e">
        <f t="shared" si="79"/>
        <v>#N/A</v>
      </c>
      <c r="BA23" t="e">
        <f>IF(ISNA(AZ23),NA(),COUNTIF(AZ$10:AZ23,AZ23)&gt;1)</f>
        <v>#N/A</v>
      </c>
      <c r="BB23" t="e">
        <f t="shared" si="80"/>
        <v>#N/A</v>
      </c>
      <c r="BC23" s="55" t="e">
        <f t="shared" si="81"/>
        <v>#N/A</v>
      </c>
      <c r="BD23" s="56" t="e">
        <f t="shared" si="20"/>
        <v>#N/A</v>
      </c>
      <c r="BE23" s="53">
        <f t="shared" si="82"/>
        <v>0</v>
      </c>
      <c r="BF23" s="53">
        <f t="shared" si="83"/>
        <v>0</v>
      </c>
      <c r="BG23" s="53">
        <f t="shared" si="84"/>
        <v>0</v>
      </c>
      <c r="BH23" s="53">
        <f t="shared" si="85"/>
        <v>0</v>
      </c>
      <c r="BI23" s="53">
        <f t="shared" si="86"/>
        <v>0</v>
      </c>
      <c r="BJ23" s="53">
        <f t="shared" si="87"/>
        <v>0</v>
      </c>
      <c r="BK23" s="57">
        <f t="shared" si="88"/>
        <v>0</v>
      </c>
      <c r="BL23" s="57">
        <f t="shared" si="89"/>
        <v>0</v>
      </c>
      <c r="BM23" s="57">
        <f t="shared" si="90"/>
        <v>0</v>
      </c>
      <c r="BN23" s="57">
        <f t="shared" si="91"/>
        <v>0</v>
      </c>
      <c r="BO23" s="57">
        <f t="shared" si="92"/>
        <v>0</v>
      </c>
      <c r="BP23" s="57">
        <f t="shared" si="93"/>
        <v>0</v>
      </c>
      <c r="BQ23">
        <f t="shared" si="100"/>
        <v>0</v>
      </c>
      <c r="BR23">
        <f t="shared" si="101"/>
        <v>0</v>
      </c>
      <c r="BS23">
        <f t="shared" si="102"/>
        <v>0</v>
      </c>
      <c r="BT23">
        <f t="shared" si="103"/>
        <v>0</v>
      </c>
      <c r="BU23">
        <f t="shared" si="104"/>
        <v>0</v>
      </c>
      <c r="BV23">
        <f t="shared" si="105"/>
        <v>0</v>
      </c>
      <c r="BW23">
        <f t="shared" si="106"/>
        <v>0</v>
      </c>
      <c r="BX23">
        <f t="shared" si="107"/>
        <v>0</v>
      </c>
      <c r="BY23">
        <f t="shared" si="108"/>
        <v>0</v>
      </c>
      <c r="BZ23">
        <f t="shared" si="109"/>
        <v>0</v>
      </c>
      <c r="CA23">
        <f t="shared" si="110"/>
        <v>0</v>
      </c>
      <c r="CB23">
        <f t="shared" si="111"/>
        <v>0</v>
      </c>
      <c r="CC23" t="e">
        <f>IF('Source and fuel input'!AS23,VLOOKUP(AA23,SourceIdData,8,FALSE),IF('Source and fuel input'!AQ23,V23,IF('Source and fuel input'!AR23,IF(AND(E23="Method 1",VLOOKUP(AA23,SourceIdData,8,FALSE)&gt;0),VLOOKUP(AA23,SourceIdData,8,FALSE),NA()),"")))</f>
        <v>#N/A</v>
      </c>
      <c r="CD23" s="15" t="e">
        <f t="shared" si="94"/>
        <v>#N/A</v>
      </c>
      <c r="CE23" s="15" t="b">
        <f t="shared" si="95"/>
        <v>1</v>
      </c>
      <c r="CF23" s="15" t="b">
        <f t="shared" si="51"/>
        <v>1</v>
      </c>
      <c r="CG23" s="15" t="b">
        <f t="shared" si="96"/>
        <v>0</v>
      </c>
      <c r="CH23" s="15" t="b">
        <f t="shared" si="97"/>
        <v>1</v>
      </c>
      <c r="CI23" t="e">
        <f t="shared" si="39"/>
        <v>#N/A</v>
      </c>
      <c r="CJ23" t="e">
        <f t="shared" si="40"/>
        <v>#N/A</v>
      </c>
      <c r="CK23" t="e">
        <f t="shared" si="52"/>
        <v>#N/A</v>
      </c>
      <c r="CL23" t="b">
        <f t="shared" si="98"/>
        <v>0</v>
      </c>
      <c r="CM23" t="e">
        <f t="shared" si="53"/>
        <v>#N/A</v>
      </c>
      <c r="CN23" t="b">
        <f t="shared" si="54"/>
        <v>0</v>
      </c>
      <c r="CO23" s="14">
        <f t="shared" si="59"/>
        <v>1</v>
      </c>
      <c r="CP23" s="16" t="str">
        <f t="shared" si="42"/>
        <v/>
      </c>
      <c r="CQ23" s="15">
        <f t="shared" si="43"/>
        <v>0</v>
      </c>
      <c r="CR23" s="15">
        <f t="shared" si="44"/>
        <v>0</v>
      </c>
      <c r="CS23" s="15">
        <f t="shared" si="45"/>
        <v>0</v>
      </c>
      <c r="CT23" s="58" t="e">
        <f t="shared" si="75"/>
        <v>#DIV/0!</v>
      </c>
      <c r="CU23" s="2">
        <f t="shared" si="55"/>
        <v>995</v>
      </c>
      <c r="CV23" t="str">
        <f t="shared" si="56"/>
        <v/>
      </c>
      <c r="CX23" t="str">
        <f t="shared" si="76"/>
        <v/>
      </c>
      <c r="CY23" t="b">
        <f>AND(CX23&lt;&gt;"",COUNTIF($CX$11:CX22,CX23)=0)</f>
        <v>0</v>
      </c>
      <c r="CZ23" s="2">
        <f>IF(CX23="",0,IF(CY23,MAX($CZ$11:CZ22)+1,VLOOKUP(CX23,$CX$11:CZ22,3,FALSE)))</f>
        <v>0</v>
      </c>
      <c r="DA23" s="2" t="str">
        <f t="shared" si="57"/>
        <v/>
      </c>
      <c r="DB23" t="str">
        <f t="shared" si="77"/>
        <v/>
      </c>
      <c r="DC23" t="b">
        <f>AND(DB23&lt;&gt;"",COUNTIF($DB$11:DB22,DB23)=0)</f>
        <v>0</v>
      </c>
      <c r="DD23" s="2">
        <f>IF(DB23="",0,IF(DC23,MAX($DD$11:DD22)+1,VLOOKUP(DB23,$DB$11:DD22,3,FALSE)))</f>
        <v>0</v>
      </c>
      <c r="DE23" s="2" t="str">
        <f t="shared" si="58"/>
        <v/>
      </c>
      <c r="DF23" s="198" t="s">
        <v>138</v>
      </c>
    </row>
    <row r="24" spans="1:110" x14ac:dyDescent="0.35">
      <c r="A24" s="119"/>
      <c r="B24" s="46"/>
      <c r="C24" s="46"/>
      <c r="D24" s="46"/>
      <c r="E24" s="46"/>
      <c r="F24" s="183"/>
      <c r="G24" s="48">
        <v>0</v>
      </c>
      <c r="H24" s="46">
        <v>0</v>
      </c>
      <c r="I24" s="46">
        <v>0</v>
      </c>
      <c r="J24" s="46">
        <v>0</v>
      </c>
      <c r="K24" s="46">
        <v>0</v>
      </c>
      <c r="L24" s="49">
        <v>0</v>
      </c>
      <c r="M24" s="50">
        <v>0</v>
      </c>
      <c r="N24" s="32"/>
      <c r="O24" s="31"/>
      <c r="P24" s="31"/>
      <c r="Q24" s="31"/>
      <c r="R24" s="31"/>
      <c r="S24" s="31"/>
      <c r="T24" s="31"/>
      <c r="U24" s="31"/>
      <c r="V24" s="99"/>
      <c r="W24" s="52" t="str">
        <f t="shared" si="46"/>
        <v/>
      </c>
      <c r="X24" s="120"/>
      <c r="Y24" s="97"/>
      <c r="Z24" t="e">
        <f t="shared" si="0"/>
        <v>#N/A</v>
      </c>
      <c r="AA24" t="e">
        <f t="shared" si="1"/>
        <v>#N/A</v>
      </c>
      <c r="AB24" t="e">
        <f t="shared" si="2"/>
        <v>#N/A</v>
      </c>
      <c r="AC24" s="53" t="b">
        <f t="shared" si="3"/>
        <v>0</v>
      </c>
      <c r="AD24" s="53" t="b">
        <f t="shared" si="4"/>
        <v>0</v>
      </c>
      <c r="AE24" s="53" t="b">
        <f t="shared" si="5"/>
        <v>0</v>
      </c>
      <c r="AF24" s="53" t="b">
        <f t="shared" si="6"/>
        <v>0</v>
      </c>
      <c r="AG24" s="53" t="b">
        <f t="shared" si="7"/>
        <v>0</v>
      </c>
      <c r="AH24" s="53" t="b">
        <f t="shared" si="8"/>
        <v>0</v>
      </c>
      <c r="AI24" s="53" t="b">
        <f t="shared" si="9"/>
        <v>0</v>
      </c>
      <c r="AJ24" s="53" t="b">
        <f t="shared" si="10"/>
        <v>0</v>
      </c>
      <c r="AK24" s="53" t="b">
        <f t="shared" si="112"/>
        <v>1</v>
      </c>
      <c r="AL24" s="53" t="b">
        <f t="shared" si="112"/>
        <v>1</v>
      </c>
      <c r="AM24" s="53" t="b">
        <f t="shared" si="112"/>
        <v>1</v>
      </c>
      <c r="AN24" s="53" t="b">
        <f t="shared" si="112"/>
        <v>1</v>
      </c>
      <c r="AO24" s="53" t="b">
        <f t="shared" si="112"/>
        <v>1</v>
      </c>
      <c r="AP24" s="53" t="b">
        <f t="shared" si="112"/>
        <v>1</v>
      </c>
      <c r="AQ24" s="53" t="b">
        <f>AND(V24&lt;&gt;"",V24&gt;0,NOT(ISERROR(V24*1)))</f>
        <v>0</v>
      </c>
      <c r="AR24" t="b">
        <f t="shared" si="17"/>
        <v>0</v>
      </c>
      <c r="AS24" s="54" t="e">
        <f t="shared" si="47"/>
        <v>#N/A</v>
      </c>
      <c r="AT24" t="b">
        <f t="shared" si="61"/>
        <v>0</v>
      </c>
      <c r="AU24" t="str">
        <f t="shared" si="99"/>
        <v/>
      </c>
      <c r="AV24" s="55" t="str">
        <f t="shared" si="48"/>
        <v/>
      </c>
      <c r="AW24" t="b">
        <f>AND(AV24&lt;&gt;"",COUNTIF($AV$11:AV23,AV24)=0)</f>
        <v>0</v>
      </c>
      <c r="AX24" s="2">
        <f>IF(AV24="",0,IF(AW24,MAX($AX$11:AX23)+1,VLOOKUP(AV24,$AV$11:AX23,3,FALSE)))</f>
        <v>0</v>
      </c>
      <c r="AY24" t="str">
        <f t="shared" si="78"/>
        <v/>
      </c>
      <c r="AZ24" t="e">
        <f t="shared" si="79"/>
        <v>#N/A</v>
      </c>
      <c r="BA24" t="e">
        <f>IF(ISNA(AZ24),NA(),COUNTIF(AZ$10:AZ24,AZ24)&gt;1)</f>
        <v>#N/A</v>
      </c>
      <c r="BB24" t="e">
        <f t="shared" si="80"/>
        <v>#N/A</v>
      </c>
      <c r="BC24" s="55" t="e">
        <f t="shared" si="81"/>
        <v>#N/A</v>
      </c>
      <c r="BD24" s="56" t="e">
        <f t="shared" si="20"/>
        <v>#N/A</v>
      </c>
      <c r="BE24" s="53">
        <f t="shared" si="82"/>
        <v>0</v>
      </c>
      <c r="BF24" s="53">
        <f t="shared" si="83"/>
        <v>0</v>
      </c>
      <c r="BG24" s="53">
        <f t="shared" si="84"/>
        <v>0</v>
      </c>
      <c r="BH24" s="53">
        <f t="shared" si="85"/>
        <v>0</v>
      </c>
      <c r="BI24" s="53">
        <f t="shared" si="86"/>
        <v>0</v>
      </c>
      <c r="BJ24" s="53">
        <f t="shared" si="87"/>
        <v>0</v>
      </c>
      <c r="BK24" s="57">
        <f t="shared" si="88"/>
        <v>0</v>
      </c>
      <c r="BL24" s="57">
        <f t="shared" si="89"/>
        <v>0</v>
      </c>
      <c r="BM24" s="57">
        <f t="shared" si="90"/>
        <v>0</v>
      </c>
      <c r="BN24" s="57">
        <f t="shared" si="91"/>
        <v>0</v>
      </c>
      <c r="BO24" s="57">
        <f t="shared" si="92"/>
        <v>0</v>
      </c>
      <c r="BP24" s="57">
        <f t="shared" si="93"/>
        <v>0</v>
      </c>
      <c r="BQ24">
        <f t="shared" si="100"/>
        <v>0</v>
      </c>
      <c r="BR24">
        <f t="shared" si="101"/>
        <v>0</v>
      </c>
      <c r="BS24">
        <f t="shared" si="102"/>
        <v>0</v>
      </c>
      <c r="BT24">
        <f t="shared" si="103"/>
        <v>0</v>
      </c>
      <c r="BU24">
        <f t="shared" si="104"/>
        <v>0</v>
      </c>
      <c r="BV24">
        <f t="shared" si="105"/>
        <v>0</v>
      </c>
      <c r="BW24">
        <f t="shared" si="106"/>
        <v>0</v>
      </c>
      <c r="BX24">
        <f t="shared" si="107"/>
        <v>0</v>
      </c>
      <c r="BY24">
        <f t="shared" si="108"/>
        <v>0</v>
      </c>
      <c r="BZ24">
        <f t="shared" si="109"/>
        <v>0</v>
      </c>
      <c r="CA24">
        <f t="shared" si="110"/>
        <v>0</v>
      </c>
      <c r="CB24">
        <f t="shared" si="111"/>
        <v>0</v>
      </c>
      <c r="CC24" t="e">
        <f>IF('Source and fuel input'!AS24,VLOOKUP(AA24,SourceIdData,8,FALSE),IF('Source and fuel input'!AQ24,V24,IF('Source and fuel input'!AR24,IF(AND(E24="Method 1",VLOOKUP(AA24,SourceIdData,8,FALSE)&gt;0),VLOOKUP(AA24,SourceIdData,8,FALSE),NA()),"")))</f>
        <v>#N/A</v>
      </c>
      <c r="CD24" s="15" t="e">
        <f t="shared" si="94"/>
        <v>#N/A</v>
      </c>
      <c r="CE24" s="15" t="b">
        <f t="shared" si="95"/>
        <v>1</v>
      </c>
      <c r="CF24" s="15" t="b">
        <f t="shared" si="51"/>
        <v>1</v>
      </c>
      <c r="CG24" s="15" t="b">
        <f t="shared" si="96"/>
        <v>0</v>
      </c>
      <c r="CH24" s="15" t="b">
        <f t="shared" si="97"/>
        <v>1</v>
      </c>
      <c r="CI24" t="e">
        <f t="shared" si="39"/>
        <v>#N/A</v>
      </c>
      <c r="CJ24" t="e">
        <f t="shared" si="40"/>
        <v>#N/A</v>
      </c>
      <c r="CK24" t="e">
        <f t="shared" si="52"/>
        <v>#N/A</v>
      </c>
      <c r="CL24" t="b">
        <f t="shared" si="98"/>
        <v>0</v>
      </c>
      <c r="CM24" t="e">
        <f t="shared" si="53"/>
        <v>#N/A</v>
      </c>
      <c r="CN24" t="b">
        <f t="shared" si="54"/>
        <v>0</v>
      </c>
      <c r="CO24" s="14">
        <f t="shared" si="59"/>
        <v>1</v>
      </c>
      <c r="CP24" s="16" t="str">
        <f t="shared" si="42"/>
        <v/>
      </c>
      <c r="CQ24" s="15">
        <f t="shared" si="43"/>
        <v>0</v>
      </c>
      <c r="CR24" s="15">
        <f t="shared" si="44"/>
        <v>0</v>
      </c>
      <c r="CS24" s="15">
        <f t="shared" si="45"/>
        <v>0</v>
      </c>
      <c r="CT24" s="58" t="e">
        <f t="shared" si="75"/>
        <v>#DIV/0!</v>
      </c>
      <c r="CU24" s="2">
        <f t="shared" si="55"/>
        <v>995</v>
      </c>
      <c r="CV24" t="str">
        <f t="shared" si="56"/>
        <v/>
      </c>
      <c r="CX24" t="str">
        <f t="shared" si="76"/>
        <v/>
      </c>
      <c r="CY24" t="b">
        <f>AND(CX24&lt;&gt;"",COUNTIF($CX$11:CX23,CX24)=0)</f>
        <v>0</v>
      </c>
      <c r="CZ24" s="2">
        <f>IF(CX24="",0,IF(CY24,MAX($CZ$11:CZ23)+1,VLOOKUP(CX24,$CX$11:CZ23,3,FALSE)))</f>
        <v>0</v>
      </c>
      <c r="DA24" s="2" t="str">
        <f t="shared" si="57"/>
        <v/>
      </c>
      <c r="DB24" t="str">
        <f t="shared" si="77"/>
        <v/>
      </c>
      <c r="DC24" t="b">
        <f>AND(DB24&lt;&gt;"",COUNTIF($DB$11:DB23,DB24)=0)</f>
        <v>0</v>
      </c>
      <c r="DD24" s="2">
        <f>IF(DB24="",0,IF(DC24,MAX($DD$11:DD23)+1,VLOOKUP(DB24,$DB$11:DD23,3,FALSE)))</f>
        <v>0</v>
      </c>
      <c r="DE24" s="2" t="str">
        <f t="shared" si="58"/>
        <v/>
      </c>
      <c r="DF24" s="198" t="s">
        <v>139</v>
      </c>
    </row>
    <row r="25" spans="1:110" x14ac:dyDescent="0.35">
      <c r="A25" s="119"/>
      <c r="B25" s="46"/>
      <c r="C25" s="46"/>
      <c r="D25" s="46"/>
      <c r="E25" s="46"/>
      <c r="F25" s="183"/>
      <c r="G25" s="48">
        <v>0</v>
      </c>
      <c r="H25" s="46">
        <v>0</v>
      </c>
      <c r="I25" s="46">
        <v>0</v>
      </c>
      <c r="J25" s="46">
        <v>0</v>
      </c>
      <c r="K25" s="46">
        <v>0</v>
      </c>
      <c r="L25" s="49">
        <v>0</v>
      </c>
      <c r="M25" s="50">
        <v>0</v>
      </c>
      <c r="N25" s="32"/>
      <c r="O25" s="31"/>
      <c r="P25" s="31"/>
      <c r="Q25" s="31"/>
      <c r="R25" s="31"/>
      <c r="S25" s="31"/>
      <c r="T25" s="31"/>
      <c r="U25" s="31"/>
      <c r="V25" s="99"/>
      <c r="W25" s="52" t="str">
        <f t="shared" si="46"/>
        <v/>
      </c>
      <c r="X25" s="120"/>
      <c r="Y25" s="97"/>
      <c r="Z25" t="e">
        <f t="shared" si="0"/>
        <v>#N/A</v>
      </c>
      <c r="AA25" t="e">
        <f t="shared" si="1"/>
        <v>#N/A</v>
      </c>
      <c r="AB25" t="e">
        <f t="shared" si="2"/>
        <v>#N/A</v>
      </c>
      <c r="AC25" s="53" t="b">
        <f t="shared" si="3"/>
        <v>0</v>
      </c>
      <c r="AD25" s="53" t="b">
        <f t="shared" si="4"/>
        <v>0</v>
      </c>
      <c r="AE25" s="53" t="b">
        <f t="shared" si="5"/>
        <v>0</v>
      </c>
      <c r="AF25" s="53" t="b">
        <f t="shared" si="6"/>
        <v>0</v>
      </c>
      <c r="AG25" s="53" t="b">
        <f t="shared" si="7"/>
        <v>0</v>
      </c>
      <c r="AH25" s="53" t="b">
        <f t="shared" si="8"/>
        <v>0</v>
      </c>
      <c r="AI25" s="53" t="b">
        <f t="shared" si="9"/>
        <v>0</v>
      </c>
      <c r="AJ25" s="53" t="b">
        <f t="shared" si="10"/>
        <v>0</v>
      </c>
      <c r="AK25" s="53" t="b">
        <f t="shared" si="112"/>
        <v>1</v>
      </c>
      <c r="AL25" s="53" t="b">
        <f t="shared" si="112"/>
        <v>1</v>
      </c>
      <c r="AM25" s="53" t="b">
        <f t="shared" si="112"/>
        <v>1</v>
      </c>
      <c r="AN25" s="53" t="b">
        <f t="shared" si="112"/>
        <v>1</v>
      </c>
      <c r="AO25" s="53" t="b">
        <f t="shared" si="112"/>
        <v>1</v>
      </c>
      <c r="AP25" s="53" t="b">
        <f t="shared" si="112"/>
        <v>1</v>
      </c>
      <c r="AQ25" s="53" t="b">
        <f>AND(V25&lt;&gt;"",V25&gt;0,NOT(ISERROR(V25*1)))</f>
        <v>0</v>
      </c>
      <c r="AR25" t="b">
        <f t="shared" si="17"/>
        <v>0</v>
      </c>
      <c r="AS25" s="54" t="e">
        <f t="shared" si="47"/>
        <v>#N/A</v>
      </c>
      <c r="AT25" t="b">
        <f t="shared" si="61"/>
        <v>0</v>
      </c>
      <c r="AU25" t="str">
        <f t="shared" si="99"/>
        <v/>
      </c>
      <c r="AV25" s="55" t="str">
        <f t="shared" si="48"/>
        <v/>
      </c>
      <c r="AW25" t="b">
        <f>AND(AV25&lt;&gt;"",COUNTIF($AV$11:AV24,AV25)=0)</f>
        <v>0</v>
      </c>
      <c r="AX25" s="2">
        <f>IF(AV25="",0,IF(AW25,MAX($AX$11:AX24)+1,VLOOKUP(AV25,$AV$11:AX24,3,FALSE)))</f>
        <v>0</v>
      </c>
      <c r="AY25" t="str">
        <f t="shared" si="78"/>
        <v/>
      </c>
      <c r="AZ25" t="e">
        <f t="shared" si="79"/>
        <v>#N/A</v>
      </c>
      <c r="BA25" t="e">
        <f>IF(ISNA(AZ25),NA(),COUNTIF(AZ$10:AZ25,AZ25)&gt;1)</f>
        <v>#N/A</v>
      </c>
      <c r="BB25" t="e">
        <f t="shared" si="80"/>
        <v>#N/A</v>
      </c>
      <c r="BC25" s="55" t="e">
        <f t="shared" si="81"/>
        <v>#N/A</v>
      </c>
      <c r="BD25" s="56" t="e">
        <f t="shared" si="20"/>
        <v>#N/A</v>
      </c>
      <c r="BE25" s="53">
        <f t="shared" si="82"/>
        <v>0</v>
      </c>
      <c r="BF25" s="53">
        <f t="shared" si="83"/>
        <v>0</v>
      </c>
      <c r="BG25" s="53">
        <f t="shared" si="84"/>
        <v>0</v>
      </c>
      <c r="BH25" s="53">
        <f t="shared" si="85"/>
        <v>0</v>
      </c>
      <c r="BI25" s="53">
        <f t="shared" si="86"/>
        <v>0</v>
      </c>
      <c r="BJ25" s="53">
        <f t="shared" si="87"/>
        <v>0</v>
      </c>
      <c r="BK25" s="57">
        <f t="shared" si="88"/>
        <v>0</v>
      </c>
      <c r="BL25" s="57">
        <f t="shared" si="89"/>
        <v>0</v>
      </c>
      <c r="BM25" s="57">
        <f t="shared" si="90"/>
        <v>0</v>
      </c>
      <c r="BN25" s="57">
        <f t="shared" si="91"/>
        <v>0</v>
      </c>
      <c r="BO25" s="57">
        <f t="shared" si="92"/>
        <v>0</v>
      </c>
      <c r="BP25" s="57">
        <f t="shared" si="93"/>
        <v>0</v>
      </c>
      <c r="BQ25">
        <f t="shared" si="100"/>
        <v>0</v>
      </c>
      <c r="BR25">
        <f t="shared" si="101"/>
        <v>0</v>
      </c>
      <c r="BS25">
        <f t="shared" si="102"/>
        <v>0</v>
      </c>
      <c r="BT25">
        <f t="shared" si="103"/>
        <v>0</v>
      </c>
      <c r="BU25">
        <f t="shared" si="104"/>
        <v>0</v>
      </c>
      <c r="BV25">
        <f t="shared" si="105"/>
        <v>0</v>
      </c>
      <c r="BW25">
        <f t="shared" si="106"/>
        <v>0</v>
      </c>
      <c r="BX25">
        <f t="shared" si="107"/>
        <v>0</v>
      </c>
      <c r="BY25">
        <f t="shared" si="108"/>
        <v>0</v>
      </c>
      <c r="BZ25">
        <f t="shared" si="109"/>
        <v>0</v>
      </c>
      <c r="CA25">
        <f t="shared" si="110"/>
        <v>0</v>
      </c>
      <c r="CB25">
        <f t="shared" si="111"/>
        <v>0</v>
      </c>
      <c r="CC25" t="e">
        <f>IF('Source and fuel input'!AS25,VLOOKUP(AA25,SourceIdData,8,FALSE),IF('Source and fuel input'!AQ25,V25,IF('Source and fuel input'!AR25,IF(AND(E25="Method 1",VLOOKUP(AA25,SourceIdData,8,FALSE)&gt;0),VLOOKUP(AA25,SourceIdData,8,FALSE),NA()),"")))</f>
        <v>#N/A</v>
      </c>
      <c r="CD25" s="15" t="e">
        <f t="shared" si="94"/>
        <v>#N/A</v>
      </c>
      <c r="CE25" s="15" t="b">
        <f t="shared" si="95"/>
        <v>1</v>
      </c>
      <c r="CF25" s="15" t="b">
        <f t="shared" si="51"/>
        <v>1</v>
      </c>
      <c r="CG25" s="15" t="b">
        <f t="shared" si="96"/>
        <v>0</v>
      </c>
      <c r="CH25" s="15" t="b">
        <f t="shared" si="97"/>
        <v>1</v>
      </c>
      <c r="CI25" t="e">
        <f t="shared" si="39"/>
        <v>#N/A</v>
      </c>
      <c r="CJ25" t="e">
        <f t="shared" si="40"/>
        <v>#N/A</v>
      </c>
      <c r="CK25" t="e">
        <f t="shared" si="52"/>
        <v>#N/A</v>
      </c>
      <c r="CL25" t="b">
        <f t="shared" si="98"/>
        <v>0</v>
      </c>
      <c r="CM25" t="e">
        <f t="shared" si="53"/>
        <v>#N/A</v>
      </c>
      <c r="CN25" t="b">
        <f t="shared" si="54"/>
        <v>0</v>
      </c>
      <c r="CO25" s="14">
        <f t="shared" si="59"/>
        <v>1</v>
      </c>
      <c r="CP25" s="16" t="str">
        <f t="shared" si="42"/>
        <v/>
      </c>
      <c r="CQ25" s="15">
        <f t="shared" si="43"/>
        <v>0</v>
      </c>
      <c r="CR25" s="15">
        <f t="shared" si="44"/>
        <v>0</v>
      </c>
      <c r="CS25" s="15">
        <f t="shared" si="45"/>
        <v>0</v>
      </c>
      <c r="CT25" s="58" t="e">
        <f t="shared" si="75"/>
        <v>#DIV/0!</v>
      </c>
      <c r="CU25" s="2">
        <f t="shared" si="55"/>
        <v>995</v>
      </c>
      <c r="CV25" t="str">
        <f t="shared" si="56"/>
        <v/>
      </c>
      <c r="CX25" t="str">
        <f t="shared" si="76"/>
        <v/>
      </c>
      <c r="CY25" t="b">
        <f>AND(CX25&lt;&gt;"",COUNTIF($CX$11:CX24,CX25)=0)</f>
        <v>0</v>
      </c>
      <c r="CZ25" s="2">
        <f>IF(CX25="",0,IF(CY25,MAX($CZ$11:CZ24)+1,VLOOKUP(CX25,$CX$11:CZ24,3,FALSE)))</f>
        <v>0</v>
      </c>
      <c r="DA25" s="2" t="str">
        <f t="shared" si="57"/>
        <v/>
      </c>
      <c r="DB25" t="str">
        <f t="shared" si="77"/>
        <v/>
      </c>
      <c r="DC25" t="b">
        <f>AND(DB25&lt;&gt;"",COUNTIF($DB$11:DB24,DB25)=0)</f>
        <v>0</v>
      </c>
      <c r="DD25" s="2">
        <f>IF(DB25="",0,IF(DC25,MAX($DD$11:DD24)+1,VLOOKUP(DB25,$DB$11:DD24,3,FALSE)))</f>
        <v>0</v>
      </c>
      <c r="DE25" s="2" t="str">
        <f t="shared" si="58"/>
        <v/>
      </c>
      <c r="DF25" s="198" t="s">
        <v>140</v>
      </c>
    </row>
    <row r="26" spans="1:110" x14ac:dyDescent="0.35">
      <c r="A26" s="119"/>
      <c r="B26" s="46"/>
      <c r="C26" s="46"/>
      <c r="D26" s="46"/>
      <c r="E26" s="46"/>
      <c r="F26" s="183"/>
      <c r="G26" s="48">
        <v>0</v>
      </c>
      <c r="H26" s="46">
        <v>0</v>
      </c>
      <c r="I26" s="46">
        <v>0</v>
      </c>
      <c r="J26" s="46">
        <v>0</v>
      </c>
      <c r="K26" s="46">
        <v>0</v>
      </c>
      <c r="L26" s="49">
        <v>0</v>
      </c>
      <c r="M26" s="50">
        <v>0</v>
      </c>
      <c r="N26" s="32"/>
      <c r="O26" s="31"/>
      <c r="P26" s="31"/>
      <c r="Q26" s="31"/>
      <c r="R26" s="31"/>
      <c r="S26" s="31"/>
      <c r="T26" s="31"/>
      <c r="U26" s="31"/>
      <c r="V26" s="99"/>
      <c r="W26" s="52" t="str">
        <f t="shared" si="46"/>
        <v/>
      </c>
      <c r="X26" s="120"/>
      <c r="Y26" s="97"/>
      <c r="Z26" t="e">
        <f t="shared" si="0"/>
        <v>#N/A</v>
      </c>
      <c r="AA26" t="e">
        <f t="shared" si="1"/>
        <v>#N/A</v>
      </c>
      <c r="AB26" t="e">
        <f t="shared" si="2"/>
        <v>#N/A</v>
      </c>
      <c r="AC26" s="53" t="b">
        <f t="shared" si="3"/>
        <v>0</v>
      </c>
      <c r="AD26" s="53" t="b">
        <f t="shared" si="4"/>
        <v>0</v>
      </c>
      <c r="AE26" s="53" t="b">
        <f t="shared" si="5"/>
        <v>0</v>
      </c>
      <c r="AF26" s="53" t="b">
        <f t="shared" si="6"/>
        <v>0</v>
      </c>
      <c r="AG26" s="53" t="b">
        <f t="shared" si="7"/>
        <v>0</v>
      </c>
      <c r="AH26" s="53" t="b">
        <f t="shared" si="8"/>
        <v>0</v>
      </c>
      <c r="AI26" s="53" t="b">
        <f t="shared" si="9"/>
        <v>0</v>
      </c>
      <c r="AJ26" s="53" t="b">
        <f t="shared" si="10"/>
        <v>0</v>
      </c>
      <c r="AK26" s="53" t="b">
        <f t="shared" ref="AK26:AK88" si="113">AND(G26&lt;&gt;"",G26&gt;=0,NOT(ISERROR(G26*1)))</f>
        <v>1</v>
      </c>
      <c r="AL26" s="53" t="b">
        <f t="shared" ref="AL26:AL88" si="114">AND(H26&lt;&gt;"",H26&gt;=0,NOT(ISERROR(H26*1)))</f>
        <v>1</v>
      </c>
      <c r="AM26" s="53" t="b">
        <f t="shared" ref="AM26:AM88" si="115">AND(I26&lt;&gt;"",I26&gt;=0,NOT(ISERROR(I26*1)))</f>
        <v>1</v>
      </c>
      <c r="AN26" s="53" t="b">
        <f t="shared" ref="AN26:AN88" si="116">AND(J26&lt;&gt;"",J26&gt;=0,NOT(ISERROR(J26*1)))</f>
        <v>1</v>
      </c>
      <c r="AO26" s="53" t="b">
        <f t="shared" ref="AO26:AO88" si="117">AND(K26&lt;&gt;"",K26&gt;=0,NOT(ISERROR(K26*1)))</f>
        <v>1</v>
      </c>
      <c r="AP26" s="53" t="b">
        <f t="shared" ref="AP26:AP88" si="118">AND(L26&lt;&gt;"",L26&gt;=0,NOT(ISERROR(L26*1)))</f>
        <v>1</v>
      </c>
      <c r="AQ26" s="53" t="b">
        <f t="shared" si="60"/>
        <v>0</v>
      </c>
      <c r="AR26" t="b">
        <f t="shared" si="17"/>
        <v>0</v>
      </c>
      <c r="AS26" s="54" t="e">
        <f t="shared" si="47"/>
        <v>#N/A</v>
      </c>
      <c r="AT26" t="b">
        <f t="shared" si="61"/>
        <v>0</v>
      </c>
      <c r="AU26" t="str">
        <f t="shared" si="99"/>
        <v/>
      </c>
      <c r="AV26" s="55" t="str">
        <f t="shared" si="48"/>
        <v/>
      </c>
      <c r="AW26" t="b">
        <f>AND(AV26&lt;&gt;"",COUNTIF($AV$11:AV25,AV26)=0)</f>
        <v>0</v>
      </c>
      <c r="AX26" s="2">
        <f>IF(AV26="",0,IF(AW26,MAX($AX$11:AX25)+1,VLOOKUP(AV26,$AV$11:AX25,3,FALSE)))</f>
        <v>0</v>
      </c>
      <c r="AY26" t="str">
        <f t="shared" si="78"/>
        <v/>
      </c>
      <c r="AZ26" t="e">
        <f t="shared" si="79"/>
        <v>#N/A</v>
      </c>
      <c r="BA26" t="e">
        <f>IF(ISNA(AZ26),NA(),COUNTIF(AZ$10:AZ26,AZ26)&gt;1)</f>
        <v>#N/A</v>
      </c>
      <c r="BB26" t="e">
        <f t="shared" si="80"/>
        <v>#N/A</v>
      </c>
      <c r="BC26" s="55" t="e">
        <f t="shared" si="81"/>
        <v>#N/A</v>
      </c>
      <c r="BD26" s="56" t="e">
        <f t="shared" si="20"/>
        <v>#N/A</v>
      </c>
      <c r="BE26" s="53">
        <f t="shared" si="82"/>
        <v>0</v>
      </c>
      <c r="BF26" s="53">
        <f t="shared" si="83"/>
        <v>0</v>
      </c>
      <c r="BG26" s="53">
        <f t="shared" si="84"/>
        <v>0</v>
      </c>
      <c r="BH26" s="53">
        <f t="shared" si="85"/>
        <v>0</v>
      </c>
      <c r="BI26" s="53">
        <f t="shared" si="86"/>
        <v>0</v>
      </c>
      <c r="BJ26" s="53">
        <f t="shared" si="87"/>
        <v>0</v>
      </c>
      <c r="BK26" s="57">
        <f t="shared" si="88"/>
        <v>0</v>
      </c>
      <c r="BL26" s="57">
        <f t="shared" si="89"/>
        <v>0</v>
      </c>
      <c r="BM26" s="57">
        <f t="shared" si="90"/>
        <v>0</v>
      </c>
      <c r="BN26" s="57">
        <f t="shared" si="91"/>
        <v>0</v>
      </c>
      <c r="BO26" s="57">
        <f t="shared" si="92"/>
        <v>0</v>
      </c>
      <c r="BP26" s="57">
        <f t="shared" si="93"/>
        <v>0</v>
      </c>
      <c r="BQ26">
        <f t="shared" si="100"/>
        <v>0</v>
      </c>
      <c r="BR26">
        <f t="shared" si="101"/>
        <v>0</v>
      </c>
      <c r="BS26">
        <f t="shared" si="102"/>
        <v>0</v>
      </c>
      <c r="BT26">
        <f t="shared" si="103"/>
        <v>0</v>
      </c>
      <c r="BU26">
        <f t="shared" si="104"/>
        <v>0</v>
      </c>
      <c r="BV26">
        <f t="shared" si="105"/>
        <v>0</v>
      </c>
      <c r="BW26">
        <f t="shared" si="106"/>
        <v>0</v>
      </c>
      <c r="BX26">
        <f t="shared" si="107"/>
        <v>0</v>
      </c>
      <c r="BY26">
        <f t="shared" si="108"/>
        <v>0</v>
      </c>
      <c r="BZ26">
        <f t="shared" si="109"/>
        <v>0</v>
      </c>
      <c r="CA26">
        <f t="shared" si="110"/>
        <v>0</v>
      </c>
      <c r="CB26">
        <f t="shared" si="111"/>
        <v>0</v>
      </c>
      <c r="CC26" t="e">
        <f>IF('Source and fuel input'!AS26,VLOOKUP(AA26,SourceIdData,8,FALSE),IF('Source and fuel input'!AQ26,V26,IF('Source and fuel input'!AR26,IF(AND(E26="Method 1",VLOOKUP(AA26,SourceIdData,8,FALSE)&gt;0),VLOOKUP(AA26,SourceIdData,8,FALSE),NA()),"")))</f>
        <v>#N/A</v>
      </c>
      <c r="CD26" s="15" t="e">
        <f t="shared" si="94"/>
        <v>#N/A</v>
      </c>
      <c r="CE26" s="15" t="b">
        <f t="shared" si="95"/>
        <v>1</v>
      </c>
      <c r="CF26" s="15" t="b">
        <f t="shared" si="51"/>
        <v>1</v>
      </c>
      <c r="CG26" s="15" t="b">
        <f t="shared" si="96"/>
        <v>0</v>
      </c>
      <c r="CH26" s="15" t="b">
        <f t="shared" si="97"/>
        <v>1</v>
      </c>
      <c r="CI26" t="e">
        <f t="shared" si="39"/>
        <v>#N/A</v>
      </c>
      <c r="CJ26" t="e">
        <f t="shared" si="40"/>
        <v>#N/A</v>
      </c>
      <c r="CK26" t="e">
        <f t="shared" si="52"/>
        <v>#N/A</v>
      </c>
      <c r="CL26" t="b">
        <f t="shared" si="98"/>
        <v>0</v>
      </c>
      <c r="CM26" t="e">
        <f t="shared" si="53"/>
        <v>#N/A</v>
      </c>
      <c r="CN26" t="b">
        <f t="shared" si="54"/>
        <v>0</v>
      </c>
      <c r="CO26" s="14">
        <f t="shared" si="59"/>
        <v>1</v>
      </c>
      <c r="CP26" s="16" t="str">
        <f t="shared" si="42"/>
        <v/>
      </c>
      <c r="CQ26" s="15">
        <f t="shared" si="43"/>
        <v>0</v>
      </c>
      <c r="CR26" s="15">
        <f t="shared" si="44"/>
        <v>0</v>
      </c>
      <c r="CS26" s="15">
        <f t="shared" si="45"/>
        <v>0</v>
      </c>
      <c r="CT26" s="58" t="e">
        <f t="shared" si="75"/>
        <v>#DIV/0!</v>
      </c>
      <c r="CU26" s="2">
        <f t="shared" si="55"/>
        <v>995</v>
      </c>
      <c r="CV26" t="str">
        <f t="shared" si="56"/>
        <v/>
      </c>
      <c r="CX26" t="str">
        <f t="shared" si="76"/>
        <v/>
      </c>
      <c r="CY26" t="b">
        <f>AND(CX26&lt;&gt;"",COUNTIF($CX$11:CX25,CX26)=0)</f>
        <v>0</v>
      </c>
      <c r="CZ26" s="2">
        <f>IF(CX26="",0,IF(CY26,MAX($CZ$11:CZ25)+1,VLOOKUP(CX26,$CX$11:CZ25,3,FALSE)))</f>
        <v>0</v>
      </c>
      <c r="DA26" s="2" t="str">
        <f t="shared" si="57"/>
        <v/>
      </c>
      <c r="DB26" t="str">
        <f t="shared" si="77"/>
        <v/>
      </c>
      <c r="DC26" t="b">
        <f>AND(DB26&lt;&gt;"",COUNTIF($DB$11:DB25,DB26)=0)</f>
        <v>0</v>
      </c>
      <c r="DD26" s="2">
        <f>IF(DB26="",0,IF(DC26,MAX($DD$11:DD25)+1,VLOOKUP(DB26,$DB$11:DD25,3,FALSE)))</f>
        <v>0</v>
      </c>
      <c r="DE26" s="2" t="str">
        <f t="shared" si="58"/>
        <v/>
      </c>
      <c r="DF26" s="198" t="s">
        <v>141</v>
      </c>
    </row>
    <row r="27" spans="1:110" x14ac:dyDescent="0.35">
      <c r="A27" s="119"/>
      <c r="B27" s="46"/>
      <c r="C27" s="46"/>
      <c r="D27" s="46"/>
      <c r="E27" s="46"/>
      <c r="F27" s="183"/>
      <c r="G27" s="48">
        <v>0</v>
      </c>
      <c r="H27" s="46">
        <v>0</v>
      </c>
      <c r="I27" s="46">
        <v>0</v>
      </c>
      <c r="J27" s="46">
        <v>0</v>
      </c>
      <c r="K27" s="46">
        <v>0</v>
      </c>
      <c r="L27" s="49">
        <v>0</v>
      </c>
      <c r="M27" s="50">
        <v>0</v>
      </c>
      <c r="N27" s="32"/>
      <c r="O27" s="31"/>
      <c r="P27" s="31"/>
      <c r="Q27" s="31"/>
      <c r="R27" s="31"/>
      <c r="S27" s="31"/>
      <c r="T27" s="31"/>
      <c r="U27" s="31"/>
      <c r="V27" s="99"/>
      <c r="W27" s="52" t="str">
        <f t="shared" si="46"/>
        <v/>
      </c>
      <c r="X27" s="120"/>
      <c r="Y27" s="97"/>
      <c r="Z27" t="e">
        <f t="shared" si="0"/>
        <v>#N/A</v>
      </c>
      <c r="AA27" t="e">
        <f t="shared" si="1"/>
        <v>#N/A</v>
      </c>
      <c r="AB27" t="e">
        <f t="shared" si="2"/>
        <v>#N/A</v>
      </c>
      <c r="AC27" s="53" t="b">
        <f t="shared" si="3"/>
        <v>0</v>
      </c>
      <c r="AD27" s="53" t="b">
        <f t="shared" si="4"/>
        <v>0</v>
      </c>
      <c r="AE27" s="53" t="b">
        <f t="shared" si="5"/>
        <v>0</v>
      </c>
      <c r="AF27" s="53" t="b">
        <f t="shared" si="6"/>
        <v>0</v>
      </c>
      <c r="AG27" s="53" t="b">
        <f t="shared" si="7"/>
        <v>0</v>
      </c>
      <c r="AH27" s="53" t="b">
        <f t="shared" si="8"/>
        <v>0</v>
      </c>
      <c r="AI27" s="53" t="b">
        <f t="shared" si="9"/>
        <v>0</v>
      </c>
      <c r="AJ27" s="53" t="b">
        <f t="shared" si="10"/>
        <v>0</v>
      </c>
      <c r="AK27" s="53" t="b">
        <f t="shared" si="113"/>
        <v>1</v>
      </c>
      <c r="AL27" s="53" t="b">
        <f t="shared" si="114"/>
        <v>1</v>
      </c>
      <c r="AM27" s="53" t="b">
        <f t="shared" si="115"/>
        <v>1</v>
      </c>
      <c r="AN27" s="53" t="b">
        <f t="shared" si="116"/>
        <v>1</v>
      </c>
      <c r="AO27" s="53" t="b">
        <f t="shared" si="117"/>
        <v>1</v>
      </c>
      <c r="AP27" s="53" t="b">
        <f t="shared" si="118"/>
        <v>1</v>
      </c>
      <c r="AQ27" s="53" t="b">
        <f t="shared" si="60"/>
        <v>0</v>
      </c>
      <c r="AR27" t="b">
        <f t="shared" si="17"/>
        <v>0</v>
      </c>
      <c r="AS27" s="54" t="e">
        <f t="shared" si="47"/>
        <v>#N/A</v>
      </c>
      <c r="AT27" t="b">
        <f t="shared" si="61"/>
        <v>0</v>
      </c>
      <c r="AU27" t="str">
        <f t="shared" si="99"/>
        <v/>
      </c>
      <c r="AV27" s="55" t="str">
        <f t="shared" si="48"/>
        <v/>
      </c>
      <c r="AW27" t="b">
        <f>AND(AV27&lt;&gt;"",COUNTIF($AV$11:AV26,AV27)=0)</f>
        <v>0</v>
      </c>
      <c r="AX27" s="2">
        <f>IF(AV27="",0,IF(AW27,MAX($AX$11:AX26)+1,VLOOKUP(AV27,$AV$11:AX26,3,FALSE)))</f>
        <v>0</v>
      </c>
      <c r="AY27" t="str">
        <f t="shared" si="78"/>
        <v/>
      </c>
      <c r="AZ27" t="e">
        <f t="shared" si="79"/>
        <v>#N/A</v>
      </c>
      <c r="BA27" t="e">
        <f>IF(ISNA(AZ27),NA(),COUNTIF(AZ$10:AZ27,AZ27)&gt;1)</f>
        <v>#N/A</v>
      </c>
      <c r="BB27" t="e">
        <f t="shared" si="80"/>
        <v>#N/A</v>
      </c>
      <c r="BC27" s="55" t="e">
        <f t="shared" si="81"/>
        <v>#N/A</v>
      </c>
      <c r="BD27" s="56" t="e">
        <f t="shared" si="20"/>
        <v>#N/A</v>
      </c>
      <c r="BE27" s="53">
        <f t="shared" si="82"/>
        <v>0</v>
      </c>
      <c r="BF27" s="53">
        <f t="shared" si="83"/>
        <v>0</v>
      </c>
      <c r="BG27" s="53">
        <f t="shared" si="84"/>
        <v>0</v>
      </c>
      <c r="BH27" s="53">
        <f t="shared" si="85"/>
        <v>0</v>
      </c>
      <c r="BI27" s="53">
        <f t="shared" si="86"/>
        <v>0</v>
      </c>
      <c r="BJ27" s="53">
        <f t="shared" si="87"/>
        <v>0</v>
      </c>
      <c r="BK27" s="57">
        <f t="shared" si="88"/>
        <v>0</v>
      </c>
      <c r="BL27" s="57">
        <f t="shared" si="89"/>
        <v>0</v>
      </c>
      <c r="BM27" s="57">
        <f t="shared" si="90"/>
        <v>0</v>
      </c>
      <c r="BN27" s="57">
        <f t="shared" si="91"/>
        <v>0</v>
      </c>
      <c r="BO27" s="57">
        <f t="shared" si="92"/>
        <v>0</v>
      </c>
      <c r="BP27" s="57">
        <f t="shared" si="93"/>
        <v>0</v>
      </c>
      <c r="BQ27">
        <f t="shared" si="100"/>
        <v>0</v>
      </c>
      <c r="BR27">
        <f t="shared" si="101"/>
        <v>0</v>
      </c>
      <c r="BS27">
        <f t="shared" si="102"/>
        <v>0</v>
      </c>
      <c r="BT27">
        <f t="shared" si="103"/>
        <v>0</v>
      </c>
      <c r="BU27">
        <f t="shared" si="104"/>
        <v>0</v>
      </c>
      <c r="BV27">
        <f t="shared" si="105"/>
        <v>0</v>
      </c>
      <c r="BW27">
        <f t="shared" si="106"/>
        <v>0</v>
      </c>
      <c r="BX27">
        <f t="shared" si="107"/>
        <v>0</v>
      </c>
      <c r="BY27">
        <f t="shared" si="108"/>
        <v>0</v>
      </c>
      <c r="BZ27">
        <f t="shared" si="109"/>
        <v>0</v>
      </c>
      <c r="CA27">
        <f t="shared" si="110"/>
        <v>0</v>
      </c>
      <c r="CB27">
        <f t="shared" si="111"/>
        <v>0</v>
      </c>
      <c r="CC27" t="e">
        <f>IF('Source and fuel input'!AS27,VLOOKUP(AA27,SourceIdData,8,FALSE),IF('Source and fuel input'!AQ27,V27,IF('Source and fuel input'!AR27,IF(AND(E27="Method 1",VLOOKUP(AA27,SourceIdData,8,FALSE)&gt;0),VLOOKUP(AA27,SourceIdData,8,FALSE),NA()),"")))</f>
        <v>#N/A</v>
      </c>
      <c r="CD27" s="15" t="e">
        <f t="shared" si="94"/>
        <v>#N/A</v>
      </c>
      <c r="CE27" s="15" t="b">
        <f t="shared" si="95"/>
        <v>1</v>
      </c>
      <c r="CF27" s="15" t="b">
        <f t="shared" si="51"/>
        <v>1</v>
      </c>
      <c r="CG27" s="15" t="b">
        <f t="shared" si="96"/>
        <v>0</v>
      </c>
      <c r="CH27" s="15" t="b">
        <f t="shared" si="97"/>
        <v>1</v>
      </c>
      <c r="CI27" t="e">
        <f t="shared" si="39"/>
        <v>#N/A</v>
      </c>
      <c r="CJ27" t="e">
        <f t="shared" si="40"/>
        <v>#N/A</v>
      </c>
      <c r="CK27" t="e">
        <f t="shared" si="52"/>
        <v>#N/A</v>
      </c>
      <c r="CL27" t="b">
        <f t="shared" si="98"/>
        <v>0</v>
      </c>
      <c r="CM27" t="e">
        <f t="shared" si="53"/>
        <v>#N/A</v>
      </c>
      <c r="CN27" t="b">
        <f t="shared" si="54"/>
        <v>0</v>
      </c>
      <c r="CO27" s="14">
        <f t="shared" si="59"/>
        <v>1</v>
      </c>
      <c r="CP27" s="16" t="str">
        <f t="shared" si="42"/>
        <v/>
      </c>
      <c r="CQ27" s="15">
        <f t="shared" si="43"/>
        <v>0</v>
      </c>
      <c r="CR27" s="15">
        <f t="shared" si="44"/>
        <v>0</v>
      </c>
      <c r="CS27" s="15">
        <f t="shared" si="45"/>
        <v>0</v>
      </c>
      <c r="CT27" s="58" t="e">
        <f t="shared" si="75"/>
        <v>#DIV/0!</v>
      </c>
      <c r="CU27" s="2">
        <f t="shared" si="55"/>
        <v>995</v>
      </c>
      <c r="CV27" t="str">
        <f t="shared" si="56"/>
        <v/>
      </c>
      <c r="CX27" t="str">
        <f t="shared" si="76"/>
        <v/>
      </c>
      <c r="CY27" t="b">
        <f>AND(CX27&lt;&gt;"",COUNTIF($CX$11:CX26,CX27)=0)</f>
        <v>0</v>
      </c>
      <c r="CZ27" s="2">
        <f>IF(CX27="",0,IF(CY27,MAX($CZ$11:CZ26)+1,VLOOKUP(CX27,$CX$11:CZ26,3,FALSE)))</f>
        <v>0</v>
      </c>
      <c r="DA27" s="2" t="str">
        <f t="shared" si="57"/>
        <v/>
      </c>
      <c r="DB27" t="str">
        <f t="shared" si="77"/>
        <v/>
      </c>
      <c r="DC27" t="b">
        <f>AND(DB27&lt;&gt;"",COUNTIF($DB$11:DB26,DB27)=0)</f>
        <v>0</v>
      </c>
      <c r="DD27" s="2">
        <f>IF(DB27="",0,IF(DC27,MAX($DD$11:DD26)+1,VLOOKUP(DB27,$DB$11:DD26,3,FALSE)))</f>
        <v>0</v>
      </c>
      <c r="DE27" s="2" t="str">
        <f t="shared" si="58"/>
        <v/>
      </c>
      <c r="DF27" s="198" t="s">
        <v>142</v>
      </c>
    </row>
    <row r="28" spans="1:110" x14ac:dyDescent="0.35">
      <c r="A28" s="119"/>
      <c r="B28" s="46"/>
      <c r="C28" s="46"/>
      <c r="D28" s="46"/>
      <c r="E28" s="46"/>
      <c r="F28" s="183"/>
      <c r="G28" s="48">
        <v>0</v>
      </c>
      <c r="H28" s="46">
        <v>0</v>
      </c>
      <c r="I28" s="46">
        <v>0</v>
      </c>
      <c r="J28" s="46">
        <v>0</v>
      </c>
      <c r="K28" s="46">
        <v>0</v>
      </c>
      <c r="L28" s="49">
        <v>0</v>
      </c>
      <c r="M28" s="50">
        <v>0</v>
      </c>
      <c r="N28" s="32"/>
      <c r="O28" s="31"/>
      <c r="P28" s="31"/>
      <c r="Q28" s="31"/>
      <c r="R28" s="31"/>
      <c r="S28" s="31"/>
      <c r="T28" s="31"/>
      <c r="U28" s="31"/>
      <c r="V28" s="99"/>
      <c r="W28" s="52" t="str">
        <f t="shared" si="46"/>
        <v/>
      </c>
      <c r="X28" s="120"/>
      <c r="Y28" s="97"/>
      <c r="Z28" t="e">
        <f t="shared" si="0"/>
        <v>#N/A</v>
      </c>
      <c r="AA28" t="e">
        <f t="shared" si="1"/>
        <v>#N/A</v>
      </c>
      <c r="AB28" t="e">
        <f t="shared" si="2"/>
        <v>#N/A</v>
      </c>
      <c r="AC28" s="53" t="b">
        <f t="shared" si="3"/>
        <v>0</v>
      </c>
      <c r="AD28" s="53" t="b">
        <f t="shared" si="4"/>
        <v>0</v>
      </c>
      <c r="AE28" s="53" t="b">
        <f t="shared" si="5"/>
        <v>0</v>
      </c>
      <c r="AF28" s="53" t="b">
        <f t="shared" si="6"/>
        <v>0</v>
      </c>
      <c r="AG28" s="53" t="b">
        <f t="shared" si="7"/>
        <v>0</v>
      </c>
      <c r="AH28" s="53" t="b">
        <f t="shared" si="8"/>
        <v>0</v>
      </c>
      <c r="AI28" s="53" t="b">
        <f t="shared" si="9"/>
        <v>0</v>
      </c>
      <c r="AJ28" s="53" t="b">
        <f t="shared" si="10"/>
        <v>0</v>
      </c>
      <c r="AK28" s="53" t="b">
        <f t="shared" si="113"/>
        <v>1</v>
      </c>
      <c r="AL28" s="53" t="b">
        <f t="shared" si="114"/>
        <v>1</v>
      </c>
      <c r="AM28" s="53" t="b">
        <f t="shared" si="115"/>
        <v>1</v>
      </c>
      <c r="AN28" s="53" t="b">
        <f t="shared" si="116"/>
        <v>1</v>
      </c>
      <c r="AO28" s="53" t="b">
        <f t="shared" si="117"/>
        <v>1</v>
      </c>
      <c r="AP28" s="53" t="b">
        <f t="shared" si="118"/>
        <v>1</v>
      </c>
      <c r="AQ28" s="53" t="b">
        <f t="shared" si="60"/>
        <v>0</v>
      </c>
      <c r="AR28" t="b">
        <f t="shared" si="17"/>
        <v>0</v>
      </c>
      <c r="AS28" s="54" t="e">
        <f t="shared" si="47"/>
        <v>#N/A</v>
      </c>
      <c r="AT28" t="b">
        <f t="shared" si="61"/>
        <v>0</v>
      </c>
      <c r="AU28" t="str">
        <f t="shared" si="99"/>
        <v/>
      </c>
      <c r="AV28" s="55" t="str">
        <f t="shared" si="48"/>
        <v/>
      </c>
      <c r="AW28" t="b">
        <f>AND(AV28&lt;&gt;"",COUNTIF($AV$11:AV27,AV28)=0)</f>
        <v>0</v>
      </c>
      <c r="AX28" s="2">
        <f>IF(AV28="",0,IF(AW28,MAX($AX$11:AX27)+1,VLOOKUP(AV28,$AV$11:AX27,3,FALSE)))</f>
        <v>0</v>
      </c>
      <c r="AY28" t="str">
        <f t="shared" si="78"/>
        <v/>
      </c>
      <c r="AZ28" t="e">
        <f t="shared" si="79"/>
        <v>#N/A</v>
      </c>
      <c r="BA28" t="e">
        <f>IF(ISNA(AZ28),NA(),COUNTIF(AZ$10:AZ28,AZ28)&gt;1)</f>
        <v>#N/A</v>
      </c>
      <c r="BB28" t="e">
        <f t="shared" si="80"/>
        <v>#N/A</v>
      </c>
      <c r="BC28" s="55" t="e">
        <f t="shared" si="81"/>
        <v>#N/A</v>
      </c>
      <c r="BD28" s="56" t="e">
        <f t="shared" si="20"/>
        <v>#N/A</v>
      </c>
      <c r="BE28" s="53">
        <f t="shared" si="82"/>
        <v>0</v>
      </c>
      <c r="BF28" s="53">
        <f t="shared" si="83"/>
        <v>0</v>
      </c>
      <c r="BG28" s="53">
        <f t="shared" si="84"/>
        <v>0</v>
      </c>
      <c r="BH28" s="53">
        <f t="shared" si="85"/>
        <v>0</v>
      </c>
      <c r="BI28" s="53">
        <f t="shared" si="86"/>
        <v>0</v>
      </c>
      <c r="BJ28" s="53">
        <f t="shared" si="87"/>
        <v>0</v>
      </c>
      <c r="BK28" s="57">
        <f t="shared" si="88"/>
        <v>0</v>
      </c>
      <c r="BL28" s="57">
        <f t="shared" si="89"/>
        <v>0</v>
      </c>
      <c r="BM28" s="57">
        <f t="shared" si="90"/>
        <v>0</v>
      </c>
      <c r="BN28" s="57">
        <f t="shared" si="91"/>
        <v>0</v>
      </c>
      <c r="BO28" s="57">
        <f t="shared" si="92"/>
        <v>0</v>
      </c>
      <c r="BP28" s="57">
        <f t="shared" si="93"/>
        <v>0</v>
      </c>
      <c r="BQ28">
        <f t="shared" si="100"/>
        <v>0</v>
      </c>
      <c r="BR28">
        <f t="shared" si="101"/>
        <v>0</v>
      </c>
      <c r="BS28">
        <f t="shared" si="102"/>
        <v>0</v>
      </c>
      <c r="BT28">
        <f t="shared" si="103"/>
        <v>0</v>
      </c>
      <c r="BU28">
        <f t="shared" si="104"/>
        <v>0</v>
      </c>
      <c r="BV28">
        <f t="shared" si="105"/>
        <v>0</v>
      </c>
      <c r="BW28">
        <f t="shared" si="106"/>
        <v>0</v>
      </c>
      <c r="BX28">
        <f t="shared" si="107"/>
        <v>0</v>
      </c>
      <c r="BY28">
        <f t="shared" si="108"/>
        <v>0</v>
      </c>
      <c r="BZ28">
        <f t="shared" si="109"/>
        <v>0</v>
      </c>
      <c r="CA28">
        <f t="shared" si="110"/>
        <v>0</v>
      </c>
      <c r="CB28">
        <f t="shared" si="111"/>
        <v>0</v>
      </c>
      <c r="CC28" t="e">
        <f>IF('Source and fuel input'!AS28,VLOOKUP(AA28,SourceIdData,8,FALSE),IF('Source and fuel input'!AQ28,V28,IF('Source and fuel input'!AR28,IF(AND(E28="Method 1",VLOOKUP(AA28,SourceIdData,8,FALSE)&gt;0),VLOOKUP(AA28,SourceIdData,8,FALSE),NA()),"")))</f>
        <v>#N/A</v>
      </c>
      <c r="CD28" s="15" t="e">
        <f t="shared" si="94"/>
        <v>#N/A</v>
      </c>
      <c r="CE28" s="15" t="b">
        <f t="shared" si="95"/>
        <v>1</v>
      </c>
      <c r="CF28" s="15" t="b">
        <f t="shared" si="51"/>
        <v>1</v>
      </c>
      <c r="CG28" s="15" t="b">
        <f t="shared" si="96"/>
        <v>0</v>
      </c>
      <c r="CH28" s="15" t="b">
        <f t="shared" si="97"/>
        <v>1</v>
      </c>
      <c r="CI28" t="e">
        <f t="shared" si="39"/>
        <v>#N/A</v>
      </c>
      <c r="CJ28" t="e">
        <f t="shared" si="40"/>
        <v>#N/A</v>
      </c>
      <c r="CK28" t="e">
        <f t="shared" si="52"/>
        <v>#N/A</v>
      </c>
      <c r="CL28" t="b">
        <f t="shared" si="98"/>
        <v>0</v>
      </c>
      <c r="CM28" t="e">
        <f t="shared" si="53"/>
        <v>#N/A</v>
      </c>
      <c r="CN28" t="b">
        <f t="shared" si="54"/>
        <v>0</v>
      </c>
      <c r="CO28" s="14">
        <f t="shared" si="59"/>
        <v>1</v>
      </c>
      <c r="CP28" s="16" t="str">
        <f t="shared" si="42"/>
        <v/>
      </c>
      <c r="CQ28" s="15">
        <f t="shared" si="43"/>
        <v>0</v>
      </c>
      <c r="CR28" s="15">
        <f t="shared" si="44"/>
        <v>0</v>
      </c>
      <c r="CS28" s="15">
        <f t="shared" si="45"/>
        <v>0</v>
      </c>
      <c r="CT28" s="58" t="e">
        <f t="shared" si="75"/>
        <v>#DIV/0!</v>
      </c>
      <c r="CU28" s="2">
        <f t="shared" si="55"/>
        <v>995</v>
      </c>
      <c r="CV28" t="str">
        <f t="shared" si="56"/>
        <v/>
      </c>
      <c r="CX28" t="str">
        <f t="shared" si="76"/>
        <v/>
      </c>
      <c r="CY28" t="b">
        <f>AND(CX28&lt;&gt;"",COUNTIF($CX$11:CX27,CX28)=0)</f>
        <v>0</v>
      </c>
      <c r="CZ28" s="2">
        <f>IF(CX28="",0,IF(CY28,MAX($CZ$11:CZ27)+1,VLOOKUP(CX28,$CX$11:CZ27,3,FALSE)))</f>
        <v>0</v>
      </c>
      <c r="DA28" s="2" t="str">
        <f t="shared" si="57"/>
        <v/>
      </c>
      <c r="DB28" t="str">
        <f t="shared" si="77"/>
        <v/>
      </c>
      <c r="DC28" t="b">
        <f>AND(DB28&lt;&gt;"",COUNTIF($DB$11:DB27,DB28)=0)</f>
        <v>0</v>
      </c>
      <c r="DD28" s="2">
        <f>IF(DB28="",0,IF(DC28,MAX($DD$11:DD27)+1,VLOOKUP(DB28,$DB$11:DD27,3,FALSE)))</f>
        <v>0</v>
      </c>
      <c r="DE28" s="2" t="str">
        <f t="shared" si="58"/>
        <v/>
      </c>
      <c r="DF28" s="198" t="s">
        <v>143</v>
      </c>
    </row>
    <row r="29" spans="1:110" x14ac:dyDescent="0.35">
      <c r="A29" s="119"/>
      <c r="B29" s="46"/>
      <c r="C29" s="46"/>
      <c r="D29" s="46"/>
      <c r="E29" s="46"/>
      <c r="F29" s="183"/>
      <c r="G29" s="48">
        <v>0</v>
      </c>
      <c r="H29" s="46">
        <v>0</v>
      </c>
      <c r="I29" s="46">
        <v>0</v>
      </c>
      <c r="J29" s="46">
        <v>0</v>
      </c>
      <c r="K29" s="46">
        <v>0</v>
      </c>
      <c r="L29" s="49">
        <v>0</v>
      </c>
      <c r="M29" s="50">
        <v>0</v>
      </c>
      <c r="N29" s="32"/>
      <c r="O29" s="31"/>
      <c r="P29" s="31"/>
      <c r="Q29" s="31"/>
      <c r="R29" s="31"/>
      <c r="S29" s="31"/>
      <c r="T29" s="31"/>
      <c r="U29" s="31"/>
      <c r="V29" s="99"/>
      <c r="W29" s="52" t="str">
        <f t="shared" si="46"/>
        <v/>
      </c>
      <c r="X29" s="120"/>
      <c r="Y29" s="97"/>
      <c r="Z29" t="e">
        <f t="shared" si="0"/>
        <v>#N/A</v>
      </c>
      <c r="AA29" t="e">
        <f t="shared" si="1"/>
        <v>#N/A</v>
      </c>
      <c r="AB29" t="e">
        <f t="shared" si="2"/>
        <v>#N/A</v>
      </c>
      <c r="AC29" s="53" t="b">
        <f t="shared" si="3"/>
        <v>0</v>
      </c>
      <c r="AD29" s="53" t="b">
        <f t="shared" si="4"/>
        <v>0</v>
      </c>
      <c r="AE29" s="53" t="b">
        <f t="shared" si="5"/>
        <v>0</v>
      </c>
      <c r="AF29" s="53" t="b">
        <f t="shared" si="6"/>
        <v>0</v>
      </c>
      <c r="AG29" s="53" t="b">
        <f t="shared" si="7"/>
        <v>0</v>
      </c>
      <c r="AH29" s="53" t="b">
        <f t="shared" si="8"/>
        <v>0</v>
      </c>
      <c r="AI29" s="53" t="b">
        <f t="shared" si="9"/>
        <v>0</v>
      </c>
      <c r="AJ29" s="53" t="b">
        <f t="shared" si="10"/>
        <v>0</v>
      </c>
      <c r="AK29" s="53" t="b">
        <f t="shared" si="113"/>
        <v>1</v>
      </c>
      <c r="AL29" s="53" t="b">
        <f t="shared" si="114"/>
        <v>1</v>
      </c>
      <c r="AM29" s="53" t="b">
        <f t="shared" si="115"/>
        <v>1</v>
      </c>
      <c r="AN29" s="53" t="b">
        <f t="shared" si="116"/>
        <v>1</v>
      </c>
      <c r="AO29" s="53" t="b">
        <f t="shared" si="117"/>
        <v>1</v>
      </c>
      <c r="AP29" s="53" t="b">
        <f t="shared" si="118"/>
        <v>1</v>
      </c>
      <c r="AQ29" s="53" t="b">
        <f t="shared" si="60"/>
        <v>0</v>
      </c>
      <c r="AR29" t="b">
        <f t="shared" si="17"/>
        <v>0</v>
      </c>
      <c r="AS29" s="54" t="e">
        <f t="shared" si="47"/>
        <v>#N/A</v>
      </c>
      <c r="AT29" t="b">
        <f t="shared" si="61"/>
        <v>0</v>
      </c>
      <c r="AU29" t="str">
        <f t="shared" si="99"/>
        <v/>
      </c>
      <c r="AV29" s="55" t="str">
        <f t="shared" si="48"/>
        <v/>
      </c>
      <c r="AW29" t="b">
        <f>AND(AV29&lt;&gt;"",COUNTIF($AV$11:AV28,AV29)=0)</f>
        <v>0</v>
      </c>
      <c r="AX29" s="2">
        <f>IF(AV29="",0,IF(AW29,MAX($AX$11:AX28)+1,VLOOKUP(AV29,$AV$11:AX28,3,FALSE)))</f>
        <v>0</v>
      </c>
      <c r="AY29" t="str">
        <f t="shared" si="78"/>
        <v/>
      </c>
      <c r="AZ29" t="e">
        <f t="shared" si="79"/>
        <v>#N/A</v>
      </c>
      <c r="BA29" t="e">
        <f>IF(ISNA(AZ29),NA(),COUNTIF(AZ$10:AZ29,AZ29)&gt;1)</f>
        <v>#N/A</v>
      </c>
      <c r="BB29" t="e">
        <f t="shared" si="80"/>
        <v>#N/A</v>
      </c>
      <c r="BC29" s="55" t="e">
        <f t="shared" si="81"/>
        <v>#N/A</v>
      </c>
      <c r="BD29" s="56" t="e">
        <f t="shared" si="20"/>
        <v>#N/A</v>
      </c>
      <c r="BE29" s="53">
        <f t="shared" si="82"/>
        <v>0</v>
      </c>
      <c r="BF29" s="53">
        <f t="shared" si="83"/>
        <v>0</v>
      </c>
      <c r="BG29" s="53">
        <f t="shared" si="84"/>
        <v>0</v>
      </c>
      <c r="BH29" s="53">
        <f t="shared" si="85"/>
        <v>0</v>
      </c>
      <c r="BI29" s="53">
        <f t="shared" si="86"/>
        <v>0</v>
      </c>
      <c r="BJ29" s="53">
        <f t="shared" si="87"/>
        <v>0</v>
      </c>
      <c r="BK29" s="57">
        <f t="shared" si="88"/>
        <v>0</v>
      </c>
      <c r="BL29" s="57">
        <f t="shared" si="89"/>
        <v>0</v>
      </c>
      <c r="BM29" s="57">
        <f t="shared" si="90"/>
        <v>0</v>
      </c>
      <c r="BN29" s="57">
        <f t="shared" si="91"/>
        <v>0</v>
      </c>
      <c r="BO29" s="57">
        <f t="shared" si="92"/>
        <v>0</v>
      </c>
      <c r="BP29" s="57">
        <f t="shared" si="93"/>
        <v>0</v>
      </c>
      <c r="BQ29">
        <f t="shared" si="100"/>
        <v>0</v>
      </c>
      <c r="BR29">
        <f t="shared" si="101"/>
        <v>0</v>
      </c>
      <c r="BS29">
        <f t="shared" si="102"/>
        <v>0</v>
      </c>
      <c r="BT29">
        <f t="shared" si="103"/>
        <v>0</v>
      </c>
      <c r="BU29">
        <f t="shared" si="104"/>
        <v>0</v>
      </c>
      <c r="BV29">
        <f t="shared" si="105"/>
        <v>0</v>
      </c>
      <c r="BW29">
        <f t="shared" si="106"/>
        <v>0</v>
      </c>
      <c r="BX29">
        <f t="shared" si="107"/>
        <v>0</v>
      </c>
      <c r="BY29">
        <f t="shared" si="108"/>
        <v>0</v>
      </c>
      <c r="BZ29">
        <f t="shared" si="109"/>
        <v>0</v>
      </c>
      <c r="CA29">
        <f t="shared" si="110"/>
        <v>0</v>
      </c>
      <c r="CB29">
        <f t="shared" si="111"/>
        <v>0</v>
      </c>
      <c r="CC29" t="e">
        <f>IF('Source and fuel input'!AS29,VLOOKUP(AA29,SourceIdData,8,FALSE),IF('Source and fuel input'!AQ29,V29,IF('Source and fuel input'!AR29,IF(AND(E29="Method 1",VLOOKUP(AA29,SourceIdData,8,FALSE)&gt;0),VLOOKUP(AA29,SourceIdData,8,FALSE),NA()),"")))</f>
        <v>#N/A</v>
      </c>
      <c r="CD29" s="15" t="e">
        <f t="shared" si="94"/>
        <v>#N/A</v>
      </c>
      <c r="CE29" s="15" t="b">
        <f t="shared" si="95"/>
        <v>1</v>
      </c>
      <c r="CF29" s="15" t="b">
        <f t="shared" si="51"/>
        <v>1</v>
      </c>
      <c r="CG29" s="15" t="b">
        <f t="shared" si="96"/>
        <v>0</v>
      </c>
      <c r="CH29" s="15" t="b">
        <f t="shared" si="97"/>
        <v>1</v>
      </c>
      <c r="CI29" t="e">
        <f t="shared" si="39"/>
        <v>#N/A</v>
      </c>
      <c r="CJ29" t="e">
        <f t="shared" si="40"/>
        <v>#N/A</v>
      </c>
      <c r="CK29" t="e">
        <f t="shared" si="52"/>
        <v>#N/A</v>
      </c>
      <c r="CL29" t="b">
        <f t="shared" si="98"/>
        <v>0</v>
      </c>
      <c r="CM29" t="e">
        <f t="shared" si="53"/>
        <v>#N/A</v>
      </c>
      <c r="CN29" t="b">
        <f t="shared" si="54"/>
        <v>0</v>
      </c>
      <c r="CO29" s="14">
        <f t="shared" si="59"/>
        <v>1</v>
      </c>
      <c r="CP29" s="16" t="str">
        <f t="shared" si="42"/>
        <v/>
      </c>
      <c r="CQ29" s="15">
        <f t="shared" si="43"/>
        <v>0</v>
      </c>
      <c r="CR29" s="15">
        <f t="shared" si="44"/>
        <v>0</v>
      </c>
      <c r="CS29" s="15">
        <f t="shared" si="45"/>
        <v>0</v>
      </c>
      <c r="CT29" s="58" t="e">
        <f t="shared" si="75"/>
        <v>#DIV/0!</v>
      </c>
      <c r="CU29" s="2">
        <f t="shared" si="55"/>
        <v>995</v>
      </c>
      <c r="CV29" t="str">
        <f t="shared" si="56"/>
        <v/>
      </c>
      <c r="CX29" t="str">
        <f t="shared" si="76"/>
        <v/>
      </c>
      <c r="CY29" t="b">
        <f>AND(CX29&lt;&gt;"",COUNTIF($CX$11:CX28,CX29)=0)</f>
        <v>0</v>
      </c>
      <c r="CZ29" s="2">
        <f>IF(CX29="",0,IF(CY29,MAX($CZ$11:CZ28)+1,VLOOKUP(CX29,$CX$11:CZ28,3,FALSE)))</f>
        <v>0</v>
      </c>
      <c r="DA29" s="2" t="str">
        <f t="shared" si="57"/>
        <v/>
      </c>
      <c r="DB29" t="str">
        <f t="shared" si="77"/>
        <v/>
      </c>
      <c r="DC29" t="b">
        <f>AND(DB29&lt;&gt;"",COUNTIF($DB$11:DB28,DB29)=0)</f>
        <v>0</v>
      </c>
      <c r="DD29" s="2">
        <f>IF(DB29="",0,IF(DC29,MAX($DD$11:DD28)+1,VLOOKUP(DB29,$DB$11:DD28,3,FALSE)))</f>
        <v>0</v>
      </c>
      <c r="DE29" s="2" t="str">
        <f t="shared" si="58"/>
        <v/>
      </c>
      <c r="DF29" s="198" t="s">
        <v>144</v>
      </c>
    </row>
    <row r="30" spans="1:110" x14ac:dyDescent="0.35">
      <c r="A30" s="119"/>
      <c r="B30" s="46"/>
      <c r="C30" s="46"/>
      <c r="D30" s="46"/>
      <c r="E30" s="46"/>
      <c r="F30" s="183"/>
      <c r="G30" s="48">
        <v>0</v>
      </c>
      <c r="H30" s="46">
        <v>0</v>
      </c>
      <c r="I30" s="46">
        <v>0</v>
      </c>
      <c r="J30" s="46">
        <v>0</v>
      </c>
      <c r="K30" s="46">
        <v>0</v>
      </c>
      <c r="L30" s="49">
        <v>0</v>
      </c>
      <c r="M30" s="50">
        <v>0</v>
      </c>
      <c r="N30" s="32"/>
      <c r="O30" s="31"/>
      <c r="P30" s="31"/>
      <c r="Q30" s="31"/>
      <c r="R30" s="31"/>
      <c r="S30" s="31"/>
      <c r="T30" s="31"/>
      <c r="U30" s="31"/>
      <c r="V30" s="99"/>
      <c r="W30" s="52" t="str">
        <f t="shared" si="46"/>
        <v/>
      </c>
      <c r="X30" s="120"/>
      <c r="Y30" s="97"/>
      <c r="Z30" t="e">
        <f t="shared" si="0"/>
        <v>#N/A</v>
      </c>
      <c r="AA30" t="e">
        <f t="shared" si="1"/>
        <v>#N/A</v>
      </c>
      <c r="AB30" t="e">
        <f t="shared" si="2"/>
        <v>#N/A</v>
      </c>
      <c r="AC30" s="53" t="b">
        <f t="shared" si="3"/>
        <v>0</v>
      </c>
      <c r="AD30" s="53" t="b">
        <f t="shared" si="4"/>
        <v>0</v>
      </c>
      <c r="AE30" s="53" t="b">
        <f t="shared" si="5"/>
        <v>0</v>
      </c>
      <c r="AF30" s="53" t="b">
        <f t="shared" si="6"/>
        <v>0</v>
      </c>
      <c r="AG30" s="53" t="b">
        <f t="shared" si="7"/>
        <v>0</v>
      </c>
      <c r="AH30" s="53" t="b">
        <f t="shared" si="8"/>
        <v>0</v>
      </c>
      <c r="AI30" s="53" t="b">
        <f t="shared" si="9"/>
        <v>0</v>
      </c>
      <c r="AJ30" s="53" t="b">
        <f t="shared" si="10"/>
        <v>0</v>
      </c>
      <c r="AK30" s="53" t="b">
        <f t="shared" si="113"/>
        <v>1</v>
      </c>
      <c r="AL30" s="53" t="b">
        <f t="shared" si="114"/>
        <v>1</v>
      </c>
      <c r="AM30" s="53" t="b">
        <f t="shared" si="115"/>
        <v>1</v>
      </c>
      <c r="AN30" s="53" t="b">
        <f t="shared" si="116"/>
        <v>1</v>
      </c>
      <c r="AO30" s="53" t="b">
        <f t="shared" si="117"/>
        <v>1</v>
      </c>
      <c r="AP30" s="53" t="b">
        <f t="shared" si="118"/>
        <v>1</v>
      </c>
      <c r="AQ30" s="53" t="b">
        <f t="shared" si="60"/>
        <v>0</v>
      </c>
      <c r="AR30" t="b">
        <f t="shared" si="17"/>
        <v>0</v>
      </c>
      <c r="AS30" s="54" t="e">
        <f t="shared" si="47"/>
        <v>#N/A</v>
      </c>
      <c r="AT30" t="b">
        <f t="shared" si="61"/>
        <v>0</v>
      </c>
      <c r="AU30" t="str">
        <f t="shared" si="99"/>
        <v/>
      </c>
      <c r="AV30" s="55" t="str">
        <f t="shared" si="48"/>
        <v/>
      </c>
      <c r="AW30" t="b">
        <f>AND(AV30&lt;&gt;"",COUNTIF($AV$11:AV29,AV30)=0)</f>
        <v>0</v>
      </c>
      <c r="AX30" s="2">
        <f>IF(AV30="",0,IF(AW30,MAX($AX$11:AX29)+1,VLOOKUP(AV30,$AV$11:AX29,3,FALSE)))</f>
        <v>0</v>
      </c>
      <c r="AY30" t="str">
        <f t="shared" si="78"/>
        <v/>
      </c>
      <c r="AZ30" t="e">
        <f t="shared" si="79"/>
        <v>#N/A</v>
      </c>
      <c r="BA30" t="e">
        <f>IF(ISNA(AZ30),NA(),COUNTIF(AZ$10:AZ30,AZ30)&gt;1)</f>
        <v>#N/A</v>
      </c>
      <c r="BB30" t="e">
        <f t="shared" si="80"/>
        <v>#N/A</v>
      </c>
      <c r="BC30" s="55" t="e">
        <f t="shared" si="81"/>
        <v>#N/A</v>
      </c>
      <c r="BD30" s="56" t="e">
        <f t="shared" si="20"/>
        <v>#N/A</v>
      </c>
      <c r="BE30" s="53">
        <f t="shared" si="82"/>
        <v>0</v>
      </c>
      <c r="BF30" s="53">
        <f t="shared" si="83"/>
        <v>0</v>
      </c>
      <c r="BG30" s="53">
        <f t="shared" si="84"/>
        <v>0</v>
      </c>
      <c r="BH30" s="53">
        <f t="shared" si="85"/>
        <v>0</v>
      </c>
      <c r="BI30" s="53">
        <f t="shared" si="86"/>
        <v>0</v>
      </c>
      <c r="BJ30" s="53">
        <f t="shared" si="87"/>
        <v>0</v>
      </c>
      <c r="BK30" s="57">
        <f t="shared" si="88"/>
        <v>0</v>
      </c>
      <c r="BL30" s="57">
        <f t="shared" si="89"/>
        <v>0</v>
      </c>
      <c r="BM30" s="57">
        <f t="shared" si="90"/>
        <v>0</v>
      </c>
      <c r="BN30" s="57">
        <f t="shared" si="91"/>
        <v>0</v>
      </c>
      <c r="BO30" s="57">
        <f t="shared" si="92"/>
        <v>0</v>
      </c>
      <c r="BP30" s="57">
        <f t="shared" si="93"/>
        <v>0</v>
      </c>
      <c r="BQ30">
        <f t="shared" si="100"/>
        <v>0</v>
      </c>
      <c r="BR30">
        <f t="shared" si="101"/>
        <v>0</v>
      </c>
      <c r="BS30">
        <f t="shared" si="102"/>
        <v>0</v>
      </c>
      <c r="BT30">
        <f t="shared" si="103"/>
        <v>0</v>
      </c>
      <c r="BU30">
        <f t="shared" si="104"/>
        <v>0</v>
      </c>
      <c r="BV30">
        <f t="shared" si="105"/>
        <v>0</v>
      </c>
      <c r="BW30">
        <f t="shared" si="106"/>
        <v>0</v>
      </c>
      <c r="BX30">
        <f t="shared" si="107"/>
        <v>0</v>
      </c>
      <c r="BY30">
        <f t="shared" si="108"/>
        <v>0</v>
      </c>
      <c r="BZ30">
        <f t="shared" si="109"/>
        <v>0</v>
      </c>
      <c r="CA30">
        <f t="shared" si="110"/>
        <v>0</v>
      </c>
      <c r="CB30">
        <f t="shared" si="111"/>
        <v>0</v>
      </c>
      <c r="CC30" t="e">
        <f>IF('Source and fuel input'!AS30,VLOOKUP(AA30,SourceIdData,8,FALSE),IF('Source and fuel input'!AQ30,V30,IF('Source and fuel input'!AR30,IF(AND(E30="Method 1",VLOOKUP(AA30,SourceIdData,8,FALSE)&gt;0),VLOOKUP(AA30,SourceIdData,8,FALSE),NA()),"")))</f>
        <v>#N/A</v>
      </c>
      <c r="CD30" s="15" t="e">
        <f t="shared" si="94"/>
        <v>#N/A</v>
      </c>
      <c r="CE30" s="15" t="b">
        <f t="shared" si="95"/>
        <v>1</v>
      </c>
      <c r="CF30" s="15" t="b">
        <f t="shared" si="51"/>
        <v>1</v>
      </c>
      <c r="CG30" s="15" t="b">
        <f t="shared" si="96"/>
        <v>0</v>
      </c>
      <c r="CH30" s="15" t="b">
        <f t="shared" si="97"/>
        <v>1</v>
      </c>
      <c r="CI30" t="e">
        <f t="shared" si="39"/>
        <v>#N/A</v>
      </c>
      <c r="CJ30" t="e">
        <f t="shared" si="40"/>
        <v>#N/A</v>
      </c>
      <c r="CK30" t="e">
        <f t="shared" si="52"/>
        <v>#N/A</v>
      </c>
      <c r="CL30" t="b">
        <f t="shared" si="98"/>
        <v>0</v>
      </c>
      <c r="CM30" t="e">
        <f t="shared" si="53"/>
        <v>#N/A</v>
      </c>
      <c r="CN30" t="b">
        <f t="shared" si="54"/>
        <v>0</v>
      </c>
      <c r="CO30" s="14">
        <f t="shared" si="59"/>
        <v>1</v>
      </c>
      <c r="CP30" s="16" t="str">
        <f t="shared" si="42"/>
        <v/>
      </c>
      <c r="CQ30" s="15">
        <f t="shared" si="43"/>
        <v>0</v>
      </c>
      <c r="CR30" s="15">
        <f t="shared" si="44"/>
        <v>0</v>
      </c>
      <c r="CS30" s="15">
        <f t="shared" si="45"/>
        <v>0</v>
      </c>
      <c r="CT30" s="58" t="e">
        <f t="shared" si="75"/>
        <v>#DIV/0!</v>
      </c>
      <c r="CU30" s="2">
        <f t="shared" si="55"/>
        <v>995</v>
      </c>
      <c r="CV30" t="str">
        <f t="shared" si="56"/>
        <v/>
      </c>
      <c r="CX30" t="str">
        <f t="shared" si="76"/>
        <v/>
      </c>
      <c r="CY30" t="b">
        <f>AND(CX30&lt;&gt;"",COUNTIF($CX$11:CX29,CX30)=0)</f>
        <v>0</v>
      </c>
      <c r="CZ30" s="2">
        <f>IF(CX30="",0,IF(CY30,MAX($CZ$11:CZ29)+1,VLOOKUP(CX30,$CX$11:CZ29,3,FALSE)))</f>
        <v>0</v>
      </c>
      <c r="DA30" s="2" t="str">
        <f t="shared" si="57"/>
        <v/>
      </c>
      <c r="DB30" t="str">
        <f t="shared" si="77"/>
        <v/>
      </c>
      <c r="DC30" t="b">
        <f>AND(DB30&lt;&gt;"",COUNTIF($DB$11:DB29,DB30)=0)</f>
        <v>0</v>
      </c>
      <c r="DD30" s="2">
        <f>IF(DB30="",0,IF(DC30,MAX($DD$11:DD29)+1,VLOOKUP(DB30,$DB$11:DD29,3,FALSE)))</f>
        <v>0</v>
      </c>
      <c r="DE30" s="2" t="str">
        <f t="shared" si="58"/>
        <v/>
      </c>
      <c r="DF30" s="198" t="s">
        <v>145</v>
      </c>
    </row>
    <row r="31" spans="1:110" x14ac:dyDescent="0.35">
      <c r="A31" s="119"/>
      <c r="B31" s="46"/>
      <c r="C31" s="46"/>
      <c r="D31" s="46"/>
      <c r="E31" s="46"/>
      <c r="F31" s="183"/>
      <c r="G31" s="48">
        <v>0</v>
      </c>
      <c r="H31" s="46">
        <v>0</v>
      </c>
      <c r="I31" s="46">
        <v>0</v>
      </c>
      <c r="J31" s="46">
        <v>0</v>
      </c>
      <c r="K31" s="46">
        <v>0</v>
      </c>
      <c r="L31" s="49">
        <v>0</v>
      </c>
      <c r="M31" s="50">
        <v>0</v>
      </c>
      <c r="N31" s="32"/>
      <c r="O31" s="31"/>
      <c r="P31" s="31"/>
      <c r="Q31" s="31"/>
      <c r="R31" s="31"/>
      <c r="S31" s="31"/>
      <c r="T31" s="31"/>
      <c r="U31" s="31"/>
      <c r="V31" s="99"/>
      <c r="W31" s="52" t="str">
        <f t="shared" si="46"/>
        <v/>
      </c>
      <c r="X31" s="120"/>
      <c r="Y31" s="97"/>
      <c r="Z31" t="e">
        <f t="shared" si="0"/>
        <v>#N/A</v>
      </c>
      <c r="AA31" t="e">
        <f t="shared" si="1"/>
        <v>#N/A</v>
      </c>
      <c r="AB31" t="e">
        <f t="shared" si="2"/>
        <v>#N/A</v>
      </c>
      <c r="AC31" s="53" t="b">
        <f t="shared" si="3"/>
        <v>0</v>
      </c>
      <c r="AD31" s="53" t="b">
        <f t="shared" si="4"/>
        <v>0</v>
      </c>
      <c r="AE31" s="53" t="b">
        <f t="shared" si="5"/>
        <v>0</v>
      </c>
      <c r="AF31" s="53" t="b">
        <f t="shared" si="6"/>
        <v>0</v>
      </c>
      <c r="AG31" s="53" t="b">
        <f t="shared" si="7"/>
        <v>0</v>
      </c>
      <c r="AH31" s="53" t="b">
        <f t="shared" si="8"/>
        <v>0</v>
      </c>
      <c r="AI31" s="53" t="b">
        <f t="shared" si="9"/>
        <v>0</v>
      </c>
      <c r="AJ31" s="53" t="b">
        <f t="shared" si="10"/>
        <v>0</v>
      </c>
      <c r="AK31" s="53" t="b">
        <f t="shared" si="113"/>
        <v>1</v>
      </c>
      <c r="AL31" s="53" t="b">
        <f t="shared" si="114"/>
        <v>1</v>
      </c>
      <c r="AM31" s="53" t="b">
        <f t="shared" si="115"/>
        <v>1</v>
      </c>
      <c r="AN31" s="53" t="b">
        <f t="shared" si="116"/>
        <v>1</v>
      </c>
      <c r="AO31" s="53" t="b">
        <f t="shared" si="117"/>
        <v>1</v>
      </c>
      <c r="AP31" s="53" t="b">
        <f t="shared" si="118"/>
        <v>1</v>
      </c>
      <c r="AQ31" s="53" t="b">
        <f t="shared" si="60"/>
        <v>0</v>
      </c>
      <c r="AR31" t="b">
        <f t="shared" si="17"/>
        <v>0</v>
      </c>
      <c r="AS31" s="54" t="e">
        <f t="shared" si="47"/>
        <v>#N/A</v>
      </c>
      <c r="AT31" t="b">
        <f t="shared" si="61"/>
        <v>0</v>
      </c>
      <c r="AU31" t="str">
        <f t="shared" si="99"/>
        <v/>
      </c>
      <c r="AV31" s="55" t="str">
        <f t="shared" si="48"/>
        <v/>
      </c>
      <c r="AW31" t="b">
        <f>AND(AV31&lt;&gt;"",COUNTIF($AV$11:AV30,AV31)=0)</f>
        <v>0</v>
      </c>
      <c r="AX31" s="2">
        <f>IF(AV31="",0,IF(AW31,MAX($AX$11:AX30)+1,VLOOKUP(AV31,$AV$11:AX30,3,FALSE)))</f>
        <v>0</v>
      </c>
      <c r="AY31" t="str">
        <f t="shared" si="78"/>
        <v/>
      </c>
      <c r="AZ31" t="e">
        <f t="shared" si="79"/>
        <v>#N/A</v>
      </c>
      <c r="BA31" t="e">
        <f>IF(ISNA(AZ31),NA(),COUNTIF(AZ$10:AZ31,AZ31)&gt;1)</f>
        <v>#N/A</v>
      </c>
      <c r="BB31" t="e">
        <f t="shared" si="80"/>
        <v>#N/A</v>
      </c>
      <c r="BC31" s="55" t="e">
        <f t="shared" si="81"/>
        <v>#N/A</v>
      </c>
      <c r="BD31" s="56" t="e">
        <f t="shared" si="20"/>
        <v>#N/A</v>
      </c>
      <c r="BE31" s="53">
        <f t="shared" si="82"/>
        <v>0</v>
      </c>
      <c r="BF31" s="53">
        <f t="shared" si="83"/>
        <v>0</v>
      </c>
      <c r="BG31" s="53">
        <f t="shared" si="84"/>
        <v>0</v>
      </c>
      <c r="BH31" s="53">
        <f t="shared" si="85"/>
        <v>0</v>
      </c>
      <c r="BI31" s="53">
        <f t="shared" si="86"/>
        <v>0</v>
      </c>
      <c r="BJ31" s="53">
        <f t="shared" si="87"/>
        <v>0</v>
      </c>
      <c r="BK31" s="57">
        <f t="shared" si="88"/>
        <v>0</v>
      </c>
      <c r="BL31" s="57">
        <f t="shared" si="89"/>
        <v>0</v>
      </c>
      <c r="BM31" s="57">
        <f t="shared" si="90"/>
        <v>0</v>
      </c>
      <c r="BN31" s="57">
        <f t="shared" si="91"/>
        <v>0</v>
      </c>
      <c r="BO31" s="57">
        <f t="shared" si="92"/>
        <v>0</v>
      </c>
      <c r="BP31" s="57">
        <f t="shared" si="93"/>
        <v>0</v>
      </c>
      <c r="BQ31">
        <f t="shared" si="100"/>
        <v>0</v>
      </c>
      <c r="BR31">
        <f t="shared" si="101"/>
        <v>0</v>
      </c>
      <c r="BS31">
        <f t="shared" si="102"/>
        <v>0</v>
      </c>
      <c r="BT31">
        <f t="shared" si="103"/>
        <v>0</v>
      </c>
      <c r="BU31">
        <f t="shared" si="104"/>
        <v>0</v>
      </c>
      <c r="BV31">
        <f t="shared" si="105"/>
        <v>0</v>
      </c>
      <c r="BW31">
        <f t="shared" si="106"/>
        <v>0</v>
      </c>
      <c r="BX31">
        <f t="shared" si="107"/>
        <v>0</v>
      </c>
      <c r="BY31">
        <f t="shared" si="108"/>
        <v>0</v>
      </c>
      <c r="BZ31">
        <f t="shared" si="109"/>
        <v>0</v>
      </c>
      <c r="CA31">
        <f t="shared" si="110"/>
        <v>0</v>
      </c>
      <c r="CB31">
        <f t="shared" si="111"/>
        <v>0</v>
      </c>
      <c r="CC31" t="e">
        <f>IF('Source and fuel input'!AS31,VLOOKUP(AA31,SourceIdData,8,FALSE),IF('Source and fuel input'!AQ31,V31,IF('Source and fuel input'!AR31,IF(AND(E31="Method 1",VLOOKUP(AA31,SourceIdData,8,FALSE)&gt;0),VLOOKUP(AA31,SourceIdData,8,FALSE),NA()),"")))</f>
        <v>#N/A</v>
      </c>
      <c r="CD31" s="15" t="e">
        <f t="shared" si="94"/>
        <v>#N/A</v>
      </c>
      <c r="CE31" s="15" t="b">
        <f t="shared" si="95"/>
        <v>1</v>
      </c>
      <c r="CF31" s="15" t="b">
        <f t="shared" si="51"/>
        <v>1</v>
      </c>
      <c r="CG31" s="15" t="b">
        <f t="shared" si="96"/>
        <v>0</v>
      </c>
      <c r="CH31" s="15" t="b">
        <f t="shared" si="97"/>
        <v>1</v>
      </c>
      <c r="CI31" t="e">
        <f t="shared" si="39"/>
        <v>#N/A</v>
      </c>
      <c r="CJ31" t="e">
        <f t="shared" si="40"/>
        <v>#N/A</v>
      </c>
      <c r="CK31" t="e">
        <f t="shared" si="52"/>
        <v>#N/A</v>
      </c>
      <c r="CL31" t="b">
        <f t="shared" si="98"/>
        <v>0</v>
      </c>
      <c r="CM31" t="e">
        <f t="shared" si="53"/>
        <v>#N/A</v>
      </c>
      <c r="CN31" t="b">
        <f t="shared" si="54"/>
        <v>0</v>
      </c>
      <c r="CO31" s="14">
        <f t="shared" si="59"/>
        <v>1</v>
      </c>
      <c r="CP31" s="16" t="str">
        <f t="shared" si="42"/>
        <v/>
      </c>
      <c r="CQ31" s="15">
        <f t="shared" si="43"/>
        <v>0</v>
      </c>
      <c r="CR31" s="15">
        <f t="shared" si="44"/>
        <v>0</v>
      </c>
      <c r="CS31" s="15">
        <f t="shared" si="45"/>
        <v>0</v>
      </c>
      <c r="CT31" s="58" t="e">
        <f t="shared" si="75"/>
        <v>#DIV/0!</v>
      </c>
      <c r="CU31" s="2">
        <f t="shared" si="55"/>
        <v>995</v>
      </c>
      <c r="CV31" t="str">
        <f t="shared" si="56"/>
        <v/>
      </c>
      <c r="CX31" t="str">
        <f t="shared" si="76"/>
        <v/>
      </c>
      <c r="CY31" t="b">
        <f>AND(CX31&lt;&gt;"",COUNTIF($CX$11:CX30,CX31)=0)</f>
        <v>0</v>
      </c>
      <c r="CZ31" s="2">
        <f>IF(CX31="",0,IF(CY31,MAX($CZ$11:CZ30)+1,VLOOKUP(CX31,$CX$11:CZ30,3,FALSE)))</f>
        <v>0</v>
      </c>
      <c r="DA31" s="2" t="str">
        <f t="shared" si="57"/>
        <v/>
      </c>
      <c r="DB31" t="str">
        <f t="shared" si="77"/>
        <v/>
      </c>
      <c r="DC31" t="b">
        <f>AND(DB31&lt;&gt;"",COUNTIF($DB$11:DB30,DB31)=0)</f>
        <v>0</v>
      </c>
      <c r="DD31" s="2">
        <f>IF(DB31="",0,IF(DC31,MAX($DD$11:DD30)+1,VLOOKUP(DB31,$DB$11:DD30,3,FALSE)))</f>
        <v>0</v>
      </c>
      <c r="DE31" s="2" t="str">
        <f t="shared" si="58"/>
        <v/>
      </c>
      <c r="DF31" s="198" t="s">
        <v>146</v>
      </c>
    </row>
    <row r="32" spans="1:110" x14ac:dyDescent="0.35">
      <c r="A32" s="119"/>
      <c r="B32" s="46"/>
      <c r="C32" s="46"/>
      <c r="D32" s="46"/>
      <c r="E32" s="46"/>
      <c r="F32" s="183"/>
      <c r="G32" s="48">
        <v>0</v>
      </c>
      <c r="H32" s="46">
        <v>0</v>
      </c>
      <c r="I32" s="46">
        <v>0</v>
      </c>
      <c r="J32" s="46">
        <v>0</v>
      </c>
      <c r="K32" s="46">
        <v>0</v>
      </c>
      <c r="L32" s="49">
        <v>0</v>
      </c>
      <c r="M32" s="50">
        <v>0</v>
      </c>
      <c r="N32" s="32"/>
      <c r="O32" s="31"/>
      <c r="P32" s="31"/>
      <c r="Q32" s="31"/>
      <c r="R32" s="31"/>
      <c r="S32" s="31"/>
      <c r="T32" s="31"/>
      <c r="U32" s="31"/>
      <c r="V32" s="99"/>
      <c r="W32" s="52" t="str">
        <f t="shared" ref="W32:W95" si="119">AU32</f>
        <v/>
      </c>
      <c r="X32" s="120"/>
      <c r="Y32" s="97"/>
      <c r="Z32" t="e">
        <f t="shared" si="0"/>
        <v>#N/A</v>
      </c>
      <c r="AA32" t="e">
        <f t="shared" si="1"/>
        <v>#N/A</v>
      </c>
      <c r="AB32" t="e">
        <f t="shared" si="2"/>
        <v>#N/A</v>
      </c>
      <c r="AC32" s="53" t="b">
        <f t="shared" si="3"/>
        <v>0</v>
      </c>
      <c r="AD32" s="53" t="b">
        <f t="shared" si="4"/>
        <v>0</v>
      </c>
      <c r="AE32" s="53" t="b">
        <f t="shared" si="5"/>
        <v>0</v>
      </c>
      <c r="AF32" s="53" t="b">
        <f t="shared" si="6"/>
        <v>0</v>
      </c>
      <c r="AG32" s="53" t="b">
        <f t="shared" si="7"/>
        <v>0</v>
      </c>
      <c r="AH32" s="53" t="b">
        <f t="shared" si="8"/>
        <v>0</v>
      </c>
      <c r="AI32" s="53" t="b">
        <f t="shared" si="9"/>
        <v>0</v>
      </c>
      <c r="AJ32" s="53" t="b">
        <f t="shared" si="10"/>
        <v>0</v>
      </c>
      <c r="AK32" s="53" t="b">
        <f t="shared" si="113"/>
        <v>1</v>
      </c>
      <c r="AL32" s="53" t="b">
        <f t="shared" si="114"/>
        <v>1</v>
      </c>
      <c r="AM32" s="53" t="b">
        <f t="shared" si="115"/>
        <v>1</v>
      </c>
      <c r="AN32" s="53" t="b">
        <f t="shared" si="116"/>
        <v>1</v>
      </c>
      <c r="AO32" s="53" t="b">
        <f t="shared" si="117"/>
        <v>1</v>
      </c>
      <c r="AP32" s="53" t="b">
        <f t="shared" si="118"/>
        <v>1</v>
      </c>
      <c r="AQ32" s="53" t="b">
        <f t="shared" si="60"/>
        <v>0</v>
      </c>
      <c r="AR32" t="b">
        <f t="shared" si="17"/>
        <v>0</v>
      </c>
      <c r="AS32" s="54" t="e">
        <f t="shared" si="47"/>
        <v>#N/A</v>
      </c>
      <c r="AT32" t="b">
        <f t="shared" si="61"/>
        <v>0</v>
      </c>
      <c r="AU32" t="str">
        <f t="shared" si="99"/>
        <v/>
      </c>
      <c r="AV32" s="55" t="str">
        <f t="shared" si="48"/>
        <v/>
      </c>
      <c r="AW32" t="b">
        <f>AND(AV32&lt;&gt;"",COUNTIF($AV$11:AV31,AV32)=0)</f>
        <v>0</v>
      </c>
      <c r="AX32" s="2">
        <f>IF(AV32="",0,IF(AW32,MAX($AX$11:AX31)+1,VLOOKUP(AV32,$AV$11:AX31,3,FALSE)))</f>
        <v>0</v>
      </c>
      <c r="AY32" t="str">
        <f t="shared" si="78"/>
        <v/>
      </c>
      <c r="AZ32" t="e">
        <f t="shared" si="79"/>
        <v>#N/A</v>
      </c>
      <c r="BA32" t="e">
        <f>IF(ISNA(AZ32),NA(),COUNTIF(AZ$10:AZ32,AZ32)&gt;1)</f>
        <v>#N/A</v>
      </c>
      <c r="BB32" t="e">
        <f t="shared" si="80"/>
        <v>#N/A</v>
      </c>
      <c r="BC32" s="55" t="e">
        <f t="shared" si="81"/>
        <v>#N/A</v>
      </c>
      <c r="BD32" s="56" t="e">
        <f t="shared" si="20"/>
        <v>#N/A</v>
      </c>
      <c r="BE32" s="53">
        <f t="shared" si="82"/>
        <v>0</v>
      </c>
      <c r="BF32" s="53">
        <f t="shared" si="83"/>
        <v>0</v>
      </c>
      <c r="BG32" s="53">
        <f t="shared" si="84"/>
        <v>0</v>
      </c>
      <c r="BH32" s="53">
        <f t="shared" si="85"/>
        <v>0</v>
      </c>
      <c r="BI32" s="53">
        <f t="shared" si="86"/>
        <v>0</v>
      </c>
      <c r="BJ32" s="53">
        <f t="shared" si="87"/>
        <v>0</v>
      </c>
      <c r="BK32" s="57">
        <f t="shared" si="88"/>
        <v>0</v>
      </c>
      <c r="BL32" s="57">
        <f t="shared" si="89"/>
        <v>0</v>
      </c>
      <c r="BM32" s="57">
        <f t="shared" si="90"/>
        <v>0</v>
      </c>
      <c r="BN32" s="57">
        <f t="shared" si="91"/>
        <v>0</v>
      </c>
      <c r="BO32" s="57">
        <f t="shared" si="92"/>
        <v>0</v>
      </c>
      <c r="BP32" s="57">
        <f t="shared" si="93"/>
        <v>0</v>
      </c>
      <c r="BQ32">
        <f t="shared" si="100"/>
        <v>0</v>
      </c>
      <c r="BR32">
        <f t="shared" si="101"/>
        <v>0</v>
      </c>
      <c r="BS32">
        <f t="shared" si="102"/>
        <v>0</v>
      </c>
      <c r="BT32">
        <f t="shared" si="103"/>
        <v>0</v>
      </c>
      <c r="BU32">
        <f t="shared" si="104"/>
        <v>0</v>
      </c>
      <c r="BV32">
        <f t="shared" si="105"/>
        <v>0</v>
      </c>
      <c r="BW32">
        <f t="shared" si="106"/>
        <v>0</v>
      </c>
      <c r="BX32">
        <f t="shared" si="107"/>
        <v>0</v>
      </c>
      <c r="BY32">
        <f t="shared" si="108"/>
        <v>0</v>
      </c>
      <c r="BZ32">
        <f t="shared" si="109"/>
        <v>0</v>
      </c>
      <c r="CA32">
        <f t="shared" si="110"/>
        <v>0</v>
      </c>
      <c r="CB32">
        <f t="shared" si="111"/>
        <v>0</v>
      </c>
      <c r="CC32" t="e">
        <f>IF('Source and fuel input'!AS32,VLOOKUP(AA32,SourceIdData,8,FALSE),IF('Source and fuel input'!AQ32,V32,IF('Source and fuel input'!AR32,IF(AND(E32="Method 1",VLOOKUP(AA32,SourceIdData,8,FALSE)&gt;0),VLOOKUP(AA32,SourceIdData,8,FALSE),NA()),"")))</f>
        <v>#N/A</v>
      </c>
      <c r="CD32" s="15" t="e">
        <f t="shared" si="94"/>
        <v>#N/A</v>
      </c>
      <c r="CE32" s="15" t="b">
        <f t="shared" si="95"/>
        <v>1</v>
      </c>
      <c r="CF32" s="15" t="b">
        <f t="shared" si="51"/>
        <v>1</v>
      </c>
      <c r="CG32" s="15" t="b">
        <f t="shared" si="96"/>
        <v>0</v>
      </c>
      <c r="CH32" s="15" t="b">
        <f t="shared" si="97"/>
        <v>1</v>
      </c>
      <c r="CI32" t="e">
        <f t="shared" si="39"/>
        <v>#N/A</v>
      </c>
      <c r="CJ32" t="e">
        <f t="shared" si="40"/>
        <v>#N/A</v>
      </c>
      <c r="CK32" t="e">
        <f t="shared" si="52"/>
        <v>#N/A</v>
      </c>
      <c r="CL32" t="b">
        <f t="shared" si="98"/>
        <v>0</v>
      </c>
      <c r="CM32" t="e">
        <f t="shared" si="53"/>
        <v>#N/A</v>
      </c>
      <c r="CN32" t="b">
        <f t="shared" si="54"/>
        <v>0</v>
      </c>
      <c r="CO32" s="14">
        <f t="shared" si="59"/>
        <v>1</v>
      </c>
      <c r="CP32" s="16" t="str">
        <f t="shared" si="42"/>
        <v/>
      </c>
      <c r="CQ32" s="15">
        <f t="shared" si="43"/>
        <v>0</v>
      </c>
      <c r="CR32" s="15">
        <f t="shared" si="44"/>
        <v>0</v>
      </c>
      <c r="CS32" s="15">
        <f t="shared" si="45"/>
        <v>0</v>
      </c>
      <c r="CT32" s="58" t="e">
        <f t="shared" si="75"/>
        <v>#DIV/0!</v>
      </c>
      <c r="CU32" s="2">
        <f t="shared" si="55"/>
        <v>995</v>
      </c>
      <c r="CV32" t="str">
        <f t="shared" si="56"/>
        <v/>
      </c>
      <c r="CX32" t="str">
        <f t="shared" si="76"/>
        <v/>
      </c>
      <c r="CY32" t="b">
        <f>AND(CX32&lt;&gt;"",COUNTIF($CX$11:CX31,CX32)=0)</f>
        <v>0</v>
      </c>
      <c r="CZ32" s="2">
        <f>IF(CX32="",0,IF(CY32,MAX($CZ$11:CZ31)+1,VLOOKUP(CX32,$CX$11:CZ31,3,FALSE)))</f>
        <v>0</v>
      </c>
      <c r="DA32" s="2" t="str">
        <f t="shared" si="57"/>
        <v/>
      </c>
      <c r="DB32" t="str">
        <f t="shared" si="77"/>
        <v/>
      </c>
      <c r="DC32" t="b">
        <f>AND(DB32&lt;&gt;"",COUNTIF($DB$11:DB31,DB32)=0)</f>
        <v>0</v>
      </c>
      <c r="DD32" s="2">
        <f>IF(DB32="",0,IF(DC32,MAX($DD$11:DD31)+1,VLOOKUP(DB32,$DB$11:DD31,3,FALSE)))</f>
        <v>0</v>
      </c>
      <c r="DE32" s="2" t="str">
        <f t="shared" si="58"/>
        <v/>
      </c>
      <c r="DF32" s="198" t="s">
        <v>147</v>
      </c>
    </row>
    <row r="33" spans="1:110" x14ac:dyDescent="0.35">
      <c r="A33" s="119"/>
      <c r="B33" s="46"/>
      <c r="C33" s="46"/>
      <c r="D33" s="46"/>
      <c r="E33" s="46"/>
      <c r="F33" s="183"/>
      <c r="G33" s="48">
        <v>0</v>
      </c>
      <c r="H33" s="46">
        <v>0</v>
      </c>
      <c r="I33" s="46">
        <v>0</v>
      </c>
      <c r="J33" s="46">
        <v>0</v>
      </c>
      <c r="K33" s="46">
        <v>0</v>
      </c>
      <c r="L33" s="49">
        <v>0</v>
      </c>
      <c r="M33" s="50">
        <v>0</v>
      </c>
      <c r="N33" s="32"/>
      <c r="O33" s="31"/>
      <c r="P33" s="31"/>
      <c r="Q33" s="31"/>
      <c r="R33" s="31"/>
      <c r="S33" s="31"/>
      <c r="T33" s="31"/>
      <c r="U33" s="31"/>
      <c r="V33" s="99"/>
      <c r="W33" s="52" t="str">
        <f t="shared" si="119"/>
        <v/>
      </c>
      <c r="X33" s="120"/>
      <c r="Y33" s="97"/>
      <c r="Z33" t="e">
        <f t="shared" si="0"/>
        <v>#N/A</v>
      </c>
      <c r="AA33" t="e">
        <f t="shared" si="1"/>
        <v>#N/A</v>
      </c>
      <c r="AB33" t="e">
        <f t="shared" si="2"/>
        <v>#N/A</v>
      </c>
      <c r="AC33" s="53" t="b">
        <f t="shared" si="3"/>
        <v>0</v>
      </c>
      <c r="AD33" s="53" t="b">
        <f t="shared" si="4"/>
        <v>0</v>
      </c>
      <c r="AE33" s="53" t="b">
        <f t="shared" si="5"/>
        <v>0</v>
      </c>
      <c r="AF33" s="53" t="b">
        <f t="shared" si="6"/>
        <v>0</v>
      </c>
      <c r="AG33" s="53" t="b">
        <f t="shared" si="7"/>
        <v>0</v>
      </c>
      <c r="AH33" s="53" t="b">
        <f t="shared" si="8"/>
        <v>0</v>
      </c>
      <c r="AI33" s="53" t="b">
        <f t="shared" si="9"/>
        <v>0</v>
      </c>
      <c r="AJ33" s="53" t="b">
        <f t="shared" si="10"/>
        <v>0</v>
      </c>
      <c r="AK33" s="53" t="b">
        <f t="shared" si="113"/>
        <v>1</v>
      </c>
      <c r="AL33" s="53" t="b">
        <f t="shared" si="114"/>
        <v>1</v>
      </c>
      <c r="AM33" s="53" t="b">
        <f t="shared" si="115"/>
        <v>1</v>
      </c>
      <c r="AN33" s="53" t="b">
        <f t="shared" si="116"/>
        <v>1</v>
      </c>
      <c r="AO33" s="53" t="b">
        <f t="shared" si="117"/>
        <v>1</v>
      </c>
      <c r="AP33" s="53" t="b">
        <f t="shared" si="118"/>
        <v>1</v>
      </c>
      <c r="AQ33" s="53" t="b">
        <f t="shared" si="60"/>
        <v>0</v>
      </c>
      <c r="AR33" t="b">
        <f t="shared" si="17"/>
        <v>0</v>
      </c>
      <c r="AS33" s="54" t="e">
        <f t="shared" si="47"/>
        <v>#N/A</v>
      </c>
      <c r="AT33" t="b">
        <f t="shared" si="61"/>
        <v>0</v>
      </c>
      <c r="AU33" t="str">
        <f t="shared" si="99"/>
        <v/>
      </c>
      <c r="AV33" s="55" t="str">
        <f t="shared" si="48"/>
        <v/>
      </c>
      <c r="AW33" t="b">
        <f>AND(AV33&lt;&gt;"",COUNTIF($AV$11:AV32,AV33)=0)</f>
        <v>0</v>
      </c>
      <c r="AX33" s="2">
        <f>IF(AV33="",0,IF(AW33,MAX($AX$11:AX32)+1,VLOOKUP(AV33,$AV$11:AX32,3,FALSE)))</f>
        <v>0</v>
      </c>
      <c r="AY33" t="str">
        <f t="shared" si="78"/>
        <v/>
      </c>
      <c r="AZ33" t="e">
        <f t="shared" si="79"/>
        <v>#N/A</v>
      </c>
      <c r="BA33" t="e">
        <f>IF(ISNA(AZ33),NA(),COUNTIF(AZ$10:AZ33,AZ33)&gt;1)</f>
        <v>#N/A</v>
      </c>
      <c r="BB33" t="e">
        <f t="shared" si="80"/>
        <v>#N/A</v>
      </c>
      <c r="BC33" s="55" t="e">
        <f t="shared" si="81"/>
        <v>#N/A</v>
      </c>
      <c r="BD33" s="56" t="e">
        <f t="shared" si="20"/>
        <v>#N/A</v>
      </c>
      <c r="BE33" s="53">
        <f t="shared" si="82"/>
        <v>0</v>
      </c>
      <c r="BF33" s="53">
        <f t="shared" si="83"/>
        <v>0</v>
      </c>
      <c r="BG33" s="53">
        <f t="shared" si="84"/>
        <v>0</v>
      </c>
      <c r="BH33" s="53">
        <f t="shared" si="85"/>
        <v>0</v>
      </c>
      <c r="BI33" s="53">
        <f t="shared" si="86"/>
        <v>0</v>
      </c>
      <c r="BJ33" s="53">
        <f t="shared" si="87"/>
        <v>0</v>
      </c>
      <c r="BK33" s="57">
        <f t="shared" si="88"/>
        <v>0</v>
      </c>
      <c r="BL33" s="57">
        <f t="shared" si="89"/>
        <v>0</v>
      </c>
      <c r="BM33" s="57">
        <f t="shared" si="90"/>
        <v>0</v>
      </c>
      <c r="BN33" s="57">
        <f t="shared" si="91"/>
        <v>0</v>
      </c>
      <c r="BO33" s="57">
        <f t="shared" si="92"/>
        <v>0</v>
      </c>
      <c r="BP33" s="57">
        <f t="shared" si="93"/>
        <v>0</v>
      </c>
      <c r="BQ33">
        <f t="shared" si="100"/>
        <v>0</v>
      </c>
      <c r="BR33">
        <f t="shared" si="101"/>
        <v>0</v>
      </c>
      <c r="BS33">
        <f t="shared" si="102"/>
        <v>0</v>
      </c>
      <c r="BT33">
        <f t="shared" si="103"/>
        <v>0</v>
      </c>
      <c r="BU33">
        <f t="shared" si="104"/>
        <v>0</v>
      </c>
      <c r="BV33">
        <f t="shared" si="105"/>
        <v>0</v>
      </c>
      <c r="BW33">
        <f t="shared" si="106"/>
        <v>0</v>
      </c>
      <c r="BX33">
        <f t="shared" si="107"/>
        <v>0</v>
      </c>
      <c r="BY33">
        <f t="shared" si="108"/>
        <v>0</v>
      </c>
      <c r="BZ33">
        <f t="shared" si="109"/>
        <v>0</v>
      </c>
      <c r="CA33">
        <f t="shared" si="110"/>
        <v>0</v>
      </c>
      <c r="CB33">
        <f t="shared" si="111"/>
        <v>0</v>
      </c>
      <c r="CC33" t="e">
        <f>IF('Source and fuel input'!AS33,VLOOKUP(AA33,SourceIdData,8,FALSE),IF('Source and fuel input'!AQ33,V33,IF('Source and fuel input'!AR33,IF(AND(E33="Method 1",VLOOKUP(AA33,SourceIdData,8,FALSE)&gt;0),VLOOKUP(AA33,SourceIdData,8,FALSE),NA()),"")))</f>
        <v>#N/A</v>
      </c>
      <c r="CD33" s="15" t="e">
        <f t="shared" si="94"/>
        <v>#N/A</v>
      </c>
      <c r="CE33" s="15" t="b">
        <f t="shared" si="95"/>
        <v>1</v>
      </c>
      <c r="CF33" s="15" t="b">
        <f t="shared" si="51"/>
        <v>1</v>
      </c>
      <c r="CG33" s="15" t="b">
        <f t="shared" si="96"/>
        <v>0</v>
      </c>
      <c r="CH33" s="15" t="b">
        <f t="shared" si="97"/>
        <v>1</v>
      </c>
      <c r="CI33" t="e">
        <f t="shared" si="39"/>
        <v>#N/A</v>
      </c>
      <c r="CJ33" t="e">
        <f t="shared" si="40"/>
        <v>#N/A</v>
      </c>
      <c r="CK33" t="e">
        <f t="shared" si="52"/>
        <v>#N/A</v>
      </c>
      <c r="CL33" t="b">
        <f t="shared" si="98"/>
        <v>0</v>
      </c>
      <c r="CM33" t="e">
        <f t="shared" si="53"/>
        <v>#N/A</v>
      </c>
      <c r="CN33" t="b">
        <f t="shared" si="54"/>
        <v>0</v>
      </c>
      <c r="CO33" s="14">
        <f t="shared" si="59"/>
        <v>1</v>
      </c>
      <c r="CP33" s="16" t="str">
        <f t="shared" si="42"/>
        <v/>
      </c>
      <c r="CQ33" s="15">
        <f t="shared" si="43"/>
        <v>0</v>
      </c>
      <c r="CR33" s="15">
        <f t="shared" si="44"/>
        <v>0</v>
      </c>
      <c r="CS33" s="15">
        <f t="shared" si="45"/>
        <v>0</v>
      </c>
      <c r="CT33" s="58" t="e">
        <f t="shared" si="75"/>
        <v>#DIV/0!</v>
      </c>
      <c r="CU33" s="2">
        <f t="shared" si="55"/>
        <v>995</v>
      </c>
      <c r="CV33" t="str">
        <f t="shared" si="56"/>
        <v/>
      </c>
      <c r="CX33" t="str">
        <f t="shared" si="76"/>
        <v/>
      </c>
      <c r="CY33" t="b">
        <f>AND(CX33&lt;&gt;"",COUNTIF($CX$11:CX32,CX33)=0)</f>
        <v>0</v>
      </c>
      <c r="CZ33" s="2">
        <f>IF(CX33="",0,IF(CY33,MAX($CZ$11:CZ32)+1,VLOOKUP(CX33,$CX$11:CZ32,3,FALSE)))</f>
        <v>0</v>
      </c>
      <c r="DA33" s="2" t="str">
        <f t="shared" si="57"/>
        <v/>
      </c>
      <c r="DB33" t="str">
        <f t="shared" si="77"/>
        <v/>
      </c>
      <c r="DC33" t="b">
        <f>AND(DB33&lt;&gt;"",COUNTIF($DB$11:DB32,DB33)=0)</f>
        <v>0</v>
      </c>
      <c r="DD33" s="2">
        <f>IF(DB33="",0,IF(DC33,MAX($DD$11:DD32)+1,VLOOKUP(DB33,$DB$11:DD32,3,FALSE)))</f>
        <v>0</v>
      </c>
      <c r="DE33" s="2" t="str">
        <f t="shared" si="58"/>
        <v/>
      </c>
      <c r="DF33" s="54" t="s">
        <v>148</v>
      </c>
    </row>
    <row r="34" spans="1:110" x14ac:dyDescent="0.35">
      <c r="A34" s="119"/>
      <c r="B34" s="46"/>
      <c r="C34" s="46"/>
      <c r="D34" s="46"/>
      <c r="E34" s="46"/>
      <c r="F34" s="183"/>
      <c r="G34" s="48">
        <v>0</v>
      </c>
      <c r="H34" s="46">
        <v>0</v>
      </c>
      <c r="I34" s="46">
        <v>0</v>
      </c>
      <c r="J34" s="46">
        <v>0</v>
      </c>
      <c r="K34" s="46">
        <v>0</v>
      </c>
      <c r="L34" s="49">
        <v>0</v>
      </c>
      <c r="M34" s="50">
        <v>0</v>
      </c>
      <c r="N34" s="32"/>
      <c r="O34" s="31"/>
      <c r="P34" s="31"/>
      <c r="Q34" s="31"/>
      <c r="R34" s="31"/>
      <c r="S34" s="31"/>
      <c r="T34" s="31"/>
      <c r="U34" s="31"/>
      <c r="V34" s="99"/>
      <c r="W34" s="52" t="str">
        <f t="shared" si="119"/>
        <v/>
      </c>
      <c r="X34" s="120"/>
      <c r="Y34" s="97"/>
      <c r="Z34" t="e">
        <f t="shared" si="0"/>
        <v>#N/A</v>
      </c>
      <c r="AA34" t="e">
        <f t="shared" si="1"/>
        <v>#N/A</v>
      </c>
      <c r="AB34" t="e">
        <f t="shared" si="2"/>
        <v>#N/A</v>
      </c>
      <c r="AC34" s="53" t="b">
        <f t="shared" si="3"/>
        <v>0</v>
      </c>
      <c r="AD34" s="53" t="b">
        <f t="shared" si="4"/>
        <v>0</v>
      </c>
      <c r="AE34" s="53" t="b">
        <f t="shared" si="5"/>
        <v>0</v>
      </c>
      <c r="AF34" s="53" t="b">
        <f t="shared" si="6"/>
        <v>0</v>
      </c>
      <c r="AG34" s="53" t="b">
        <f t="shared" si="7"/>
        <v>0</v>
      </c>
      <c r="AH34" s="53" t="b">
        <f t="shared" si="8"/>
        <v>0</v>
      </c>
      <c r="AI34" s="53" t="b">
        <f t="shared" si="9"/>
        <v>0</v>
      </c>
      <c r="AJ34" s="53" t="b">
        <f t="shared" si="10"/>
        <v>0</v>
      </c>
      <c r="AK34" s="53" t="b">
        <f t="shared" si="113"/>
        <v>1</v>
      </c>
      <c r="AL34" s="53" t="b">
        <f t="shared" si="114"/>
        <v>1</v>
      </c>
      <c r="AM34" s="53" t="b">
        <f t="shared" si="115"/>
        <v>1</v>
      </c>
      <c r="AN34" s="53" t="b">
        <f t="shared" si="116"/>
        <v>1</v>
      </c>
      <c r="AO34" s="53" t="b">
        <f t="shared" si="117"/>
        <v>1</v>
      </c>
      <c r="AP34" s="53" t="b">
        <f t="shared" si="118"/>
        <v>1</v>
      </c>
      <c r="AQ34" s="53" t="b">
        <f t="shared" si="60"/>
        <v>0</v>
      </c>
      <c r="AR34" t="b">
        <f t="shared" si="17"/>
        <v>0</v>
      </c>
      <c r="AS34" s="54" t="e">
        <f t="shared" si="47"/>
        <v>#N/A</v>
      </c>
      <c r="AT34" t="b">
        <f t="shared" si="61"/>
        <v>0</v>
      </c>
      <c r="AU34" t="str">
        <f t="shared" si="99"/>
        <v/>
      </c>
      <c r="AV34" s="55" t="str">
        <f t="shared" si="48"/>
        <v/>
      </c>
      <c r="AW34" t="b">
        <f>AND(AV34&lt;&gt;"",COUNTIF($AV$11:AV33,AV34)=0)</f>
        <v>0</v>
      </c>
      <c r="AX34" s="2">
        <f>IF(AV34="",0,IF(AW34,MAX($AX$11:AX33)+1,VLOOKUP(AV34,$AV$11:AX33,3,FALSE)))</f>
        <v>0</v>
      </c>
      <c r="AY34" t="str">
        <f t="shared" si="78"/>
        <v/>
      </c>
      <c r="AZ34" t="e">
        <f t="shared" si="79"/>
        <v>#N/A</v>
      </c>
      <c r="BA34" t="e">
        <f>IF(ISNA(AZ34),NA(),COUNTIF(AZ$10:AZ34,AZ34)&gt;1)</f>
        <v>#N/A</v>
      </c>
      <c r="BB34" t="e">
        <f t="shared" si="80"/>
        <v>#N/A</v>
      </c>
      <c r="BC34" s="55" t="e">
        <f t="shared" si="81"/>
        <v>#N/A</v>
      </c>
      <c r="BD34" s="56" t="e">
        <f t="shared" si="20"/>
        <v>#N/A</v>
      </c>
      <c r="BE34" s="53">
        <f t="shared" si="82"/>
        <v>0</v>
      </c>
      <c r="BF34" s="53">
        <f t="shared" si="83"/>
        <v>0</v>
      </c>
      <c r="BG34" s="53">
        <f t="shared" si="84"/>
        <v>0</v>
      </c>
      <c r="BH34" s="53">
        <f t="shared" si="85"/>
        <v>0</v>
      </c>
      <c r="BI34" s="53">
        <f t="shared" si="86"/>
        <v>0</v>
      </c>
      <c r="BJ34" s="53">
        <f t="shared" si="87"/>
        <v>0</v>
      </c>
      <c r="BK34" s="57">
        <f t="shared" si="88"/>
        <v>0</v>
      </c>
      <c r="BL34" s="57">
        <f t="shared" si="89"/>
        <v>0</v>
      </c>
      <c r="BM34" s="57">
        <f t="shared" si="90"/>
        <v>0</v>
      </c>
      <c r="BN34" s="57">
        <f t="shared" si="91"/>
        <v>0</v>
      </c>
      <c r="BO34" s="57">
        <f t="shared" si="92"/>
        <v>0</v>
      </c>
      <c r="BP34" s="57">
        <f t="shared" si="93"/>
        <v>0</v>
      </c>
      <c r="BQ34">
        <f t="shared" si="100"/>
        <v>0</v>
      </c>
      <c r="BR34">
        <f t="shared" si="101"/>
        <v>0</v>
      </c>
      <c r="BS34">
        <f t="shared" si="102"/>
        <v>0</v>
      </c>
      <c r="BT34">
        <f t="shared" si="103"/>
        <v>0</v>
      </c>
      <c r="BU34">
        <f t="shared" si="104"/>
        <v>0</v>
      </c>
      <c r="BV34">
        <f t="shared" si="105"/>
        <v>0</v>
      </c>
      <c r="BW34">
        <f t="shared" si="106"/>
        <v>0</v>
      </c>
      <c r="BX34">
        <f t="shared" si="107"/>
        <v>0</v>
      </c>
      <c r="BY34">
        <f t="shared" si="108"/>
        <v>0</v>
      </c>
      <c r="BZ34">
        <f t="shared" si="109"/>
        <v>0</v>
      </c>
      <c r="CA34">
        <f t="shared" si="110"/>
        <v>0</v>
      </c>
      <c r="CB34">
        <f t="shared" si="111"/>
        <v>0</v>
      </c>
      <c r="CC34" t="e">
        <f>IF('Source and fuel input'!AS34,VLOOKUP(AA34,SourceIdData,8,FALSE),IF('Source and fuel input'!AQ34,V34,IF('Source and fuel input'!AR34,IF(AND(E34="Method 1",VLOOKUP(AA34,SourceIdData,8,FALSE)&gt;0),VLOOKUP(AA34,SourceIdData,8,FALSE),NA()),"")))</f>
        <v>#N/A</v>
      </c>
      <c r="CD34" s="15" t="e">
        <f t="shared" si="94"/>
        <v>#N/A</v>
      </c>
      <c r="CE34" s="15" t="b">
        <f t="shared" si="95"/>
        <v>1</v>
      </c>
      <c r="CF34" s="15" t="b">
        <f t="shared" si="51"/>
        <v>1</v>
      </c>
      <c r="CG34" s="15" t="b">
        <f t="shared" si="96"/>
        <v>0</v>
      </c>
      <c r="CH34" s="15" t="b">
        <f t="shared" si="97"/>
        <v>1</v>
      </c>
      <c r="CI34" t="e">
        <f t="shared" si="39"/>
        <v>#N/A</v>
      </c>
      <c r="CJ34" t="e">
        <f t="shared" si="40"/>
        <v>#N/A</v>
      </c>
      <c r="CK34" t="e">
        <f t="shared" si="52"/>
        <v>#N/A</v>
      </c>
      <c r="CL34" t="b">
        <f t="shared" si="98"/>
        <v>0</v>
      </c>
      <c r="CM34" t="e">
        <f t="shared" si="53"/>
        <v>#N/A</v>
      </c>
      <c r="CN34" t="b">
        <f t="shared" si="54"/>
        <v>0</v>
      </c>
      <c r="CO34" s="14">
        <f>IF(ISERROR(OR(CE34,CF34,CG34,CH34,CK34,CM34,CN34)),1,IF(OR(CE34,CF34,CG34,CH34,CK34,CM34,CN34),1,0))</f>
        <v>1</v>
      </c>
      <c r="CP34" s="16" t="str">
        <f t="shared" si="42"/>
        <v/>
      </c>
      <c r="CQ34" s="15">
        <f t="shared" si="43"/>
        <v>0</v>
      </c>
      <c r="CR34" s="15">
        <f t="shared" si="44"/>
        <v>0</v>
      </c>
      <c r="CS34" s="15">
        <f>SUMIF($AV$11:$AV$1023,AV34,$CR$11:$CR$1023)</f>
        <v>0</v>
      </c>
      <c r="CT34" s="58" t="e">
        <f t="shared" si="75"/>
        <v>#DIV/0!</v>
      </c>
      <c r="CU34" s="2">
        <f t="shared" si="55"/>
        <v>995</v>
      </c>
      <c r="CV34" t="str">
        <f t="shared" si="56"/>
        <v/>
      </c>
      <c r="CX34" t="str">
        <f t="shared" si="76"/>
        <v/>
      </c>
      <c r="CY34" t="b">
        <f>AND(CX34&lt;&gt;"",COUNTIF($CX$11:CX33,CX34)=0)</f>
        <v>0</v>
      </c>
      <c r="CZ34" s="2">
        <f>IF(CX34="",0,IF(CY34,MAX($CZ$11:CZ33)+1,VLOOKUP(CX34,$CX$11:CZ33,3,FALSE)))</f>
        <v>0</v>
      </c>
      <c r="DA34" s="2" t="str">
        <f t="shared" si="57"/>
        <v/>
      </c>
      <c r="DB34" t="str">
        <f t="shared" si="77"/>
        <v/>
      </c>
      <c r="DC34" t="b">
        <f>AND(DB34&lt;&gt;"",COUNTIF($DB$11:DB33,DB34)=0)</f>
        <v>0</v>
      </c>
      <c r="DD34" s="2">
        <f>IF(DB34="",0,IF(DC34,MAX($DD$11:DD33)+1,VLOOKUP(DB34,$DB$11:DD33,3,FALSE)))</f>
        <v>0</v>
      </c>
      <c r="DE34" s="2" t="str">
        <f t="shared" si="58"/>
        <v/>
      </c>
      <c r="DF34" s="54" t="s">
        <v>149</v>
      </c>
    </row>
    <row r="35" spans="1:110" x14ac:dyDescent="0.35">
      <c r="A35" s="119"/>
      <c r="B35" s="46"/>
      <c r="C35" s="46"/>
      <c r="D35" s="46"/>
      <c r="E35" s="46"/>
      <c r="F35" s="183"/>
      <c r="G35" s="48">
        <v>0</v>
      </c>
      <c r="H35" s="46">
        <v>0</v>
      </c>
      <c r="I35" s="46">
        <v>0</v>
      </c>
      <c r="J35" s="46">
        <v>0</v>
      </c>
      <c r="K35" s="46">
        <v>0</v>
      </c>
      <c r="L35" s="49">
        <v>0</v>
      </c>
      <c r="M35" s="50">
        <v>0</v>
      </c>
      <c r="N35" s="32"/>
      <c r="O35" s="31"/>
      <c r="P35" s="31"/>
      <c r="Q35" s="31"/>
      <c r="R35" s="31"/>
      <c r="S35" s="31"/>
      <c r="T35" s="31"/>
      <c r="U35" s="31"/>
      <c r="V35" s="99"/>
      <c r="W35" s="52" t="str">
        <f t="shared" si="119"/>
        <v/>
      </c>
      <c r="X35" s="120"/>
      <c r="Y35" s="97"/>
      <c r="Z35" t="e">
        <f t="shared" si="0"/>
        <v>#N/A</v>
      </c>
      <c r="AA35" t="e">
        <f t="shared" si="1"/>
        <v>#N/A</v>
      </c>
      <c r="AB35" t="e">
        <f t="shared" si="2"/>
        <v>#N/A</v>
      </c>
      <c r="AC35" s="53" t="b">
        <f t="shared" si="3"/>
        <v>0</v>
      </c>
      <c r="AD35" s="53" t="b">
        <f t="shared" si="4"/>
        <v>0</v>
      </c>
      <c r="AE35" s="53" t="b">
        <f t="shared" si="5"/>
        <v>0</v>
      </c>
      <c r="AF35" s="53" t="b">
        <f t="shared" si="6"/>
        <v>0</v>
      </c>
      <c r="AG35" s="53" t="b">
        <f t="shared" si="7"/>
        <v>0</v>
      </c>
      <c r="AH35" s="53" t="b">
        <f t="shared" si="8"/>
        <v>0</v>
      </c>
      <c r="AI35" s="53" t="b">
        <f t="shared" si="9"/>
        <v>0</v>
      </c>
      <c r="AJ35" s="53" t="b">
        <f t="shared" si="10"/>
        <v>0</v>
      </c>
      <c r="AK35" s="53" t="b">
        <f t="shared" si="113"/>
        <v>1</v>
      </c>
      <c r="AL35" s="53" t="b">
        <f t="shared" si="114"/>
        <v>1</v>
      </c>
      <c r="AM35" s="53" t="b">
        <f t="shared" si="115"/>
        <v>1</v>
      </c>
      <c r="AN35" s="53" t="b">
        <f t="shared" si="116"/>
        <v>1</v>
      </c>
      <c r="AO35" s="53" t="b">
        <f t="shared" si="117"/>
        <v>1</v>
      </c>
      <c r="AP35" s="53" t="b">
        <f t="shared" si="118"/>
        <v>1</v>
      </c>
      <c r="AQ35" s="53" t="b">
        <f t="shared" si="60"/>
        <v>0</v>
      </c>
      <c r="AR35" t="b">
        <f t="shared" si="17"/>
        <v>0</v>
      </c>
      <c r="AS35" s="54" t="e">
        <f t="shared" si="47"/>
        <v>#N/A</v>
      </c>
      <c r="AT35" t="b">
        <f t="shared" si="61"/>
        <v>0</v>
      </c>
      <c r="AU35" t="str">
        <f t="shared" si="99"/>
        <v/>
      </c>
      <c r="AV35" s="55" t="str">
        <f t="shared" si="48"/>
        <v/>
      </c>
      <c r="AW35" t="b">
        <f>AND(AV35&lt;&gt;"",COUNTIF($AV$11:AV34,AV35)=0)</f>
        <v>0</v>
      </c>
      <c r="AX35" s="2">
        <f>IF(AV35="",0,IF(AW35,MAX($AX$11:AX34)+1,VLOOKUP(AV35,$AV$11:AX34,3,FALSE)))</f>
        <v>0</v>
      </c>
      <c r="AY35" t="str">
        <f t="shared" si="78"/>
        <v/>
      </c>
      <c r="AZ35" t="e">
        <f t="shared" si="79"/>
        <v>#N/A</v>
      </c>
      <c r="BA35" t="e">
        <f>IF(ISNA(AZ35),NA(),COUNTIF(AZ$10:AZ35,AZ35)&gt;1)</f>
        <v>#N/A</v>
      </c>
      <c r="BB35" t="e">
        <f t="shared" si="80"/>
        <v>#N/A</v>
      </c>
      <c r="BC35" s="55" t="e">
        <f t="shared" si="81"/>
        <v>#N/A</v>
      </c>
      <c r="BD35" s="56" t="e">
        <f t="shared" si="20"/>
        <v>#N/A</v>
      </c>
      <c r="BE35" s="53">
        <f t="shared" si="82"/>
        <v>0</v>
      </c>
      <c r="BF35" s="53">
        <f t="shared" si="83"/>
        <v>0</v>
      </c>
      <c r="BG35" s="53">
        <f t="shared" si="84"/>
        <v>0</v>
      </c>
      <c r="BH35" s="53">
        <f t="shared" si="85"/>
        <v>0</v>
      </c>
      <c r="BI35" s="53">
        <f t="shared" si="86"/>
        <v>0</v>
      </c>
      <c r="BJ35" s="53">
        <f t="shared" si="87"/>
        <v>0</v>
      </c>
      <c r="BK35" s="57">
        <f t="shared" si="88"/>
        <v>0</v>
      </c>
      <c r="BL35" s="57">
        <f t="shared" si="89"/>
        <v>0</v>
      </c>
      <c r="BM35" s="57">
        <f t="shared" si="90"/>
        <v>0</v>
      </c>
      <c r="BN35" s="57">
        <f t="shared" si="91"/>
        <v>0</v>
      </c>
      <c r="BO35" s="57">
        <f t="shared" si="92"/>
        <v>0</v>
      </c>
      <c r="BP35" s="57">
        <f t="shared" si="93"/>
        <v>0</v>
      </c>
      <c r="BQ35">
        <f t="shared" si="100"/>
        <v>0</v>
      </c>
      <c r="BR35">
        <f t="shared" si="101"/>
        <v>0</v>
      </c>
      <c r="BS35">
        <f t="shared" si="102"/>
        <v>0</v>
      </c>
      <c r="BT35">
        <f t="shared" si="103"/>
        <v>0</v>
      </c>
      <c r="BU35">
        <f t="shared" si="104"/>
        <v>0</v>
      </c>
      <c r="BV35">
        <f t="shared" si="105"/>
        <v>0</v>
      </c>
      <c r="BW35">
        <f t="shared" si="106"/>
        <v>0</v>
      </c>
      <c r="BX35">
        <f t="shared" si="107"/>
        <v>0</v>
      </c>
      <c r="BY35">
        <f t="shared" si="108"/>
        <v>0</v>
      </c>
      <c r="BZ35">
        <f t="shared" si="109"/>
        <v>0</v>
      </c>
      <c r="CA35">
        <f t="shared" si="110"/>
        <v>0</v>
      </c>
      <c r="CB35">
        <f t="shared" si="111"/>
        <v>0</v>
      </c>
      <c r="CC35" t="e">
        <f>IF('Source and fuel input'!AS35,VLOOKUP(AA35,SourceIdData,8,FALSE),IF('Source and fuel input'!AQ35,V35,IF('Source and fuel input'!AR35,IF(AND(E35="Method 1",VLOOKUP(AA35,SourceIdData,8,FALSE)&gt;0),VLOOKUP(AA35,SourceIdData,8,FALSE),NA()),"")))</f>
        <v>#N/A</v>
      </c>
      <c r="CD35" s="15" t="e">
        <f t="shared" si="94"/>
        <v>#N/A</v>
      </c>
      <c r="CE35" s="15" t="b">
        <f t="shared" si="95"/>
        <v>1</v>
      </c>
      <c r="CF35" s="15" t="b">
        <f t="shared" si="51"/>
        <v>1</v>
      </c>
      <c r="CG35" s="15" t="b">
        <f t="shared" si="96"/>
        <v>0</v>
      </c>
      <c r="CH35" s="15" t="b">
        <f t="shared" si="97"/>
        <v>1</v>
      </c>
      <c r="CI35" t="e">
        <f t="shared" si="39"/>
        <v>#N/A</v>
      </c>
      <c r="CJ35" t="e">
        <f t="shared" si="40"/>
        <v>#N/A</v>
      </c>
      <c r="CK35" t="e">
        <f t="shared" si="52"/>
        <v>#N/A</v>
      </c>
      <c r="CL35" t="b">
        <f t="shared" si="98"/>
        <v>0</v>
      </c>
      <c r="CM35" t="e">
        <f t="shared" si="53"/>
        <v>#N/A</v>
      </c>
      <c r="CN35" t="b">
        <f t="shared" si="54"/>
        <v>0</v>
      </c>
      <c r="CO35" s="14">
        <f t="shared" si="59"/>
        <v>1</v>
      </c>
      <c r="CP35" s="16" t="str">
        <f t="shared" si="42"/>
        <v/>
      </c>
      <c r="CQ35" s="15">
        <f t="shared" si="43"/>
        <v>0</v>
      </c>
      <c r="CR35" s="15">
        <f t="shared" si="44"/>
        <v>0</v>
      </c>
      <c r="CS35" s="15">
        <f t="shared" si="45"/>
        <v>0</v>
      </c>
      <c r="CT35" s="58" t="e">
        <f t="shared" si="75"/>
        <v>#DIV/0!</v>
      </c>
      <c r="CU35" s="2">
        <f>SUMIF($AV$11:$AV$1005,AV35,$CO$11:$CO$1023)</f>
        <v>995</v>
      </c>
      <c r="CV35" t="str">
        <f t="shared" si="56"/>
        <v/>
      </c>
      <c r="CX35" t="str">
        <f t="shared" si="76"/>
        <v/>
      </c>
      <c r="CY35" t="b">
        <f>AND(CX35&lt;&gt;"",COUNTIF($CX$11:CX34,CX35)=0)</f>
        <v>0</v>
      </c>
      <c r="CZ35" s="2">
        <f>IF(CX35="",0,IF(CY35,MAX($CZ$11:CZ34)+1,VLOOKUP(CX35,$CX$11:CZ34,3,FALSE)))</f>
        <v>0</v>
      </c>
      <c r="DA35" s="2" t="str">
        <f t="shared" si="57"/>
        <v/>
      </c>
      <c r="DB35" t="str">
        <f t="shared" si="77"/>
        <v/>
      </c>
      <c r="DC35" t="b">
        <f>AND(DB35&lt;&gt;"",COUNTIF($DB$11:DB34,DB35)=0)</f>
        <v>0</v>
      </c>
      <c r="DD35" s="2">
        <f>IF(DB35="",0,IF(DC35,MAX($DD$11:DD34)+1,VLOOKUP(DB35,$DB$11:DD34,3,FALSE)))</f>
        <v>0</v>
      </c>
      <c r="DE35" s="2" t="str">
        <f t="shared" si="58"/>
        <v/>
      </c>
      <c r="DF35" s="54" t="s">
        <v>150</v>
      </c>
    </row>
    <row r="36" spans="1:110" x14ac:dyDescent="0.35">
      <c r="A36" s="119"/>
      <c r="B36" s="46"/>
      <c r="C36" s="46"/>
      <c r="D36" s="46"/>
      <c r="E36" s="46"/>
      <c r="F36" s="183"/>
      <c r="G36" s="48">
        <v>0</v>
      </c>
      <c r="H36" s="46">
        <v>0</v>
      </c>
      <c r="I36" s="46">
        <v>0</v>
      </c>
      <c r="J36" s="46">
        <v>0</v>
      </c>
      <c r="K36" s="46">
        <v>0</v>
      </c>
      <c r="L36" s="49">
        <v>0</v>
      </c>
      <c r="M36" s="50">
        <v>0</v>
      </c>
      <c r="N36" s="32"/>
      <c r="O36" s="31"/>
      <c r="P36" s="31"/>
      <c r="Q36" s="31"/>
      <c r="R36" s="31"/>
      <c r="S36" s="31"/>
      <c r="T36" s="31"/>
      <c r="U36" s="31"/>
      <c r="V36" s="99"/>
      <c r="W36" s="52" t="str">
        <f t="shared" si="119"/>
        <v/>
      </c>
      <c r="X36" s="120"/>
      <c r="Y36" s="97"/>
      <c r="Z36" t="e">
        <f t="shared" si="0"/>
        <v>#N/A</v>
      </c>
      <c r="AA36" t="e">
        <f t="shared" si="1"/>
        <v>#N/A</v>
      </c>
      <c r="AB36" t="e">
        <f t="shared" si="2"/>
        <v>#N/A</v>
      </c>
      <c r="AC36" s="53" t="b">
        <f t="shared" si="3"/>
        <v>0</v>
      </c>
      <c r="AD36" s="53" t="b">
        <f t="shared" si="4"/>
        <v>0</v>
      </c>
      <c r="AE36" s="53" t="b">
        <f t="shared" si="5"/>
        <v>0</v>
      </c>
      <c r="AF36" s="53" t="b">
        <f t="shared" si="6"/>
        <v>0</v>
      </c>
      <c r="AG36" s="53" t="b">
        <f t="shared" si="7"/>
        <v>0</v>
      </c>
      <c r="AH36" s="53" t="b">
        <f t="shared" si="8"/>
        <v>0</v>
      </c>
      <c r="AI36" s="53" t="b">
        <f t="shared" si="9"/>
        <v>0</v>
      </c>
      <c r="AJ36" s="53" t="b">
        <f t="shared" si="10"/>
        <v>0</v>
      </c>
      <c r="AK36" s="53" t="b">
        <f t="shared" si="113"/>
        <v>1</v>
      </c>
      <c r="AL36" s="53" t="b">
        <f t="shared" si="114"/>
        <v>1</v>
      </c>
      <c r="AM36" s="53" t="b">
        <f t="shared" si="115"/>
        <v>1</v>
      </c>
      <c r="AN36" s="53" t="b">
        <f t="shared" si="116"/>
        <v>1</v>
      </c>
      <c r="AO36" s="53" t="b">
        <f t="shared" si="117"/>
        <v>1</v>
      </c>
      <c r="AP36" s="53" t="b">
        <f t="shared" si="118"/>
        <v>1</v>
      </c>
      <c r="AQ36" s="53" t="b">
        <f t="shared" si="60"/>
        <v>0</v>
      </c>
      <c r="AR36" t="b">
        <f t="shared" si="17"/>
        <v>0</v>
      </c>
      <c r="AS36" s="54" t="e">
        <f t="shared" si="47"/>
        <v>#N/A</v>
      </c>
      <c r="AT36" t="b">
        <f t="shared" si="61"/>
        <v>0</v>
      </c>
      <c r="AU36" t="str">
        <f t="shared" si="99"/>
        <v/>
      </c>
      <c r="AV36" s="55" t="str">
        <f t="shared" si="48"/>
        <v/>
      </c>
      <c r="AW36" t="b">
        <f>AND(AV36&lt;&gt;"",COUNTIF($AV$11:AV35,AV36)=0)</f>
        <v>0</v>
      </c>
      <c r="AX36" s="2">
        <f>IF(AV36="",0,IF(AW36,MAX($AX$11:AX35)+1,VLOOKUP(AV36,$AV$11:AX35,3,FALSE)))</f>
        <v>0</v>
      </c>
      <c r="AY36" t="str">
        <f t="shared" si="78"/>
        <v/>
      </c>
      <c r="AZ36" t="e">
        <f t="shared" si="79"/>
        <v>#N/A</v>
      </c>
      <c r="BA36" t="e">
        <f>IF(ISNA(AZ36),NA(),COUNTIF(AZ$10:AZ36,AZ36)&gt;1)</f>
        <v>#N/A</v>
      </c>
      <c r="BB36" t="e">
        <f t="shared" si="80"/>
        <v>#N/A</v>
      </c>
      <c r="BC36" s="55" t="e">
        <f t="shared" si="81"/>
        <v>#N/A</v>
      </c>
      <c r="BD36" s="56" t="e">
        <f t="shared" si="20"/>
        <v>#N/A</v>
      </c>
      <c r="BE36" s="53">
        <f t="shared" si="82"/>
        <v>0</v>
      </c>
      <c r="BF36" s="53">
        <f t="shared" si="83"/>
        <v>0</v>
      </c>
      <c r="BG36" s="53">
        <f t="shared" si="84"/>
        <v>0</v>
      </c>
      <c r="BH36" s="53">
        <f t="shared" si="85"/>
        <v>0</v>
      </c>
      <c r="BI36" s="53">
        <f t="shared" si="86"/>
        <v>0</v>
      </c>
      <c r="BJ36" s="53">
        <f t="shared" si="87"/>
        <v>0</v>
      </c>
      <c r="BK36" s="57">
        <f t="shared" si="88"/>
        <v>0</v>
      </c>
      <c r="BL36" s="57">
        <f t="shared" si="89"/>
        <v>0</v>
      </c>
      <c r="BM36" s="57">
        <f t="shared" si="90"/>
        <v>0</v>
      </c>
      <c r="BN36" s="57">
        <f t="shared" si="91"/>
        <v>0</v>
      </c>
      <c r="BO36" s="57">
        <f t="shared" si="92"/>
        <v>0</v>
      </c>
      <c r="BP36" s="57">
        <f t="shared" si="93"/>
        <v>0</v>
      </c>
      <c r="BQ36">
        <f t="shared" si="100"/>
        <v>0</v>
      </c>
      <c r="BR36">
        <f t="shared" si="101"/>
        <v>0</v>
      </c>
      <c r="BS36">
        <f t="shared" si="102"/>
        <v>0</v>
      </c>
      <c r="BT36">
        <f t="shared" si="103"/>
        <v>0</v>
      </c>
      <c r="BU36">
        <f t="shared" si="104"/>
        <v>0</v>
      </c>
      <c r="BV36">
        <f t="shared" si="105"/>
        <v>0</v>
      </c>
      <c r="BW36">
        <f t="shared" si="106"/>
        <v>0</v>
      </c>
      <c r="BX36">
        <f t="shared" si="107"/>
        <v>0</v>
      </c>
      <c r="BY36">
        <f t="shared" si="108"/>
        <v>0</v>
      </c>
      <c r="BZ36">
        <f t="shared" si="109"/>
        <v>0</v>
      </c>
      <c r="CA36">
        <f t="shared" si="110"/>
        <v>0</v>
      </c>
      <c r="CB36">
        <f t="shared" si="111"/>
        <v>0</v>
      </c>
      <c r="CC36" t="e">
        <f>IF('Source and fuel input'!AS36,VLOOKUP(AA36,SourceIdData,8,FALSE),IF('Source and fuel input'!AQ36,V36,IF('Source and fuel input'!AR36,IF(AND(E36="Method 1",VLOOKUP(AA36,SourceIdData,8,FALSE)&gt;0),VLOOKUP(AA36,SourceIdData,8,FALSE),NA()),"")))</f>
        <v>#N/A</v>
      </c>
      <c r="CD36" s="15" t="e">
        <f t="shared" si="94"/>
        <v>#N/A</v>
      </c>
      <c r="CE36" s="15" t="b">
        <f t="shared" si="95"/>
        <v>1</v>
      </c>
      <c r="CF36" s="15" t="b">
        <f t="shared" si="51"/>
        <v>1</v>
      </c>
      <c r="CG36" s="15" t="b">
        <f t="shared" si="96"/>
        <v>0</v>
      </c>
      <c r="CH36" s="15" t="b">
        <f t="shared" si="97"/>
        <v>1</v>
      </c>
      <c r="CI36" t="e">
        <f t="shared" si="39"/>
        <v>#N/A</v>
      </c>
      <c r="CJ36" t="e">
        <f t="shared" si="40"/>
        <v>#N/A</v>
      </c>
      <c r="CK36" t="e">
        <f t="shared" si="52"/>
        <v>#N/A</v>
      </c>
      <c r="CL36" t="b">
        <f t="shared" si="98"/>
        <v>0</v>
      </c>
      <c r="CM36" t="e">
        <f t="shared" si="53"/>
        <v>#N/A</v>
      </c>
      <c r="CN36" t="b">
        <f t="shared" si="54"/>
        <v>0</v>
      </c>
      <c r="CO36" s="14">
        <f t="shared" si="59"/>
        <v>1</v>
      </c>
      <c r="CP36" s="16" t="str">
        <f t="shared" si="42"/>
        <v/>
      </c>
      <c r="CQ36" s="15">
        <f t="shared" si="43"/>
        <v>0</v>
      </c>
      <c r="CR36" s="15">
        <f t="shared" si="44"/>
        <v>0</v>
      </c>
      <c r="CS36" s="15">
        <f t="shared" si="45"/>
        <v>0</v>
      </c>
      <c r="CT36" s="58" t="e">
        <f t="shared" si="75"/>
        <v>#DIV/0!</v>
      </c>
      <c r="CU36" s="2">
        <f t="shared" si="55"/>
        <v>995</v>
      </c>
      <c r="CV36" t="str">
        <f t="shared" si="56"/>
        <v/>
      </c>
      <c r="CX36" t="str">
        <f t="shared" si="76"/>
        <v/>
      </c>
      <c r="CY36" t="b">
        <f>AND(CX36&lt;&gt;"",COUNTIF($CX$11:CX35,CX36)=0)</f>
        <v>0</v>
      </c>
      <c r="CZ36" s="2">
        <f>IF(CX36="",0,IF(CY36,MAX($CZ$11:CZ35)+1,VLOOKUP(CX36,$CX$11:CZ35,3,FALSE)))</f>
        <v>0</v>
      </c>
      <c r="DA36" s="2" t="str">
        <f t="shared" si="57"/>
        <v/>
      </c>
      <c r="DB36" t="str">
        <f t="shared" si="77"/>
        <v/>
      </c>
      <c r="DC36" t="b">
        <f>AND(DB36&lt;&gt;"",COUNTIF($DB$11:DB35,DB36)=0)</f>
        <v>0</v>
      </c>
      <c r="DD36" s="2">
        <f>IF(DB36="",0,IF(DC36,MAX($DD$11:DD35)+1,VLOOKUP(DB36,$DB$11:DD35,3,FALSE)))</f>
        <v>0</v>
      </c>
      <c r="DE36" s="2" t="str">
        <f t="shared" si="58"/>
        <v/>
      </c>
      <c r="DF36" s="54" t="s">
        <v>151</v>
      </c>
    </row>
    <row r="37" spans="1:110" x14ac:dyDescent="0.35">
      <c r="A37" s="119"/>
      <c r="B37" s="46"/>
      <c r="C37" s="46"/>
      <c r="D37" s="46"/>
      <c r="E37" s="46"/>
      <c r="F37" s="183"/>
      <c r="G37" s="48">
        <v>0</v>
      </c>
      <c r="H37" s="46">
        <v>0</v>
      </c>
      <c r="I37" s="46">
        <v>0</v>
      </c>
      <c r="J37" s="46">
        <v>0</v>
      </c>
      <c r="K37" s="46">
        <v>0</v>
      </c>
      <c r="L37" s="49">
        <v>0</v>
      </c>
      <c r="M37" s="50">
        <v>0</v>
      </c>
      <c r="N37" s="32"/>
      <c r="O37" s="31"/>
      <c r="P37" s="31"/>
      <c r="Q37" s="31"/>
      <c r="R37" s="31"/>
      <c r="S37" s="31"/>
      <c r="T37" s="31"/>
      <c r="U37" s="31"/>
      <c r="V37" s="99"/>
      <c r="W37" s="52" t="str">
        <f t="shared" si="119"/>
        <v/>
      </c>
      <c r="X37" s="120"/>
      <c r="Y37" s="97"/>
      <c r="Z37" t="e">
        <f t="shared" si="0"/>
        <v>#N/A</v>
      </c>
      <c r="AA37" t="e">
        <f t="shared" si="1"/>
        <v>#N/A</v>
      </c>
      <c r="AB37" t="e">
        <f t="shared" si="2"/>
        <v>#N/A</v>
      </c>
      <c r="AC37" s="53" t="b">
        <f t="shared" si="3"/>
        <v>0</v>
      </c>
      <c r="AD37" s="53" t="b">
        <f t="shared" si="4"/>
        <v>0</v>
      </c>
      <c r="AE37" s="53" t="b">
        <f t="shared" si="5"/>
        <v>0</v>
      </c>
      <c r="AF37" s="53" t="b">
        <f t="shared" si="6"/>
        <v>0</v>
      </c>
      <c r="AG37" s="53" t="b">
        <f t="shared" si="7"/>
        <v>0</v>
      </c>
      <c r="AH37" s="53" t="b">
        <f t="shared" si="8"/>
        <v>0</v>
      </c>
      <c r="AI37" s="53" t="b">
        <f t="shared" si="9"/>
        <v>0</v>
      </c>
      <c r="AJ37" s="53" t="b">
        <f t="shared" si="10"/>
        <v>0</v>
      </c>
      <c r="AK37" s="53" t="b">
        <f t="shared" si="113"/>
        <v>1</v>
      </c>
      <c r="AL37" s="53" t="b">
        <f t="shared" si="114"/>
        <v>1</v>
      </c>
      <c r="AM37" s="53" t="b">
        <f t="shared" si="115"/>
        <v>1</v>
      </c>
      <c r="AN37" s="53" t="b">
        <f t="shared" si="116"/>
        <v>1</v>
      </c>
      <c r="AO37" s="53" t="b">
        <f t="shared" si="117"/>
        <v>1</v>
      </c>
      <c r="AP37" s="53" t="b">
        <f t="shared" si="118"/>
        <v>1</v>
      </c>
      <c r="AQ37" s="53" t="b">
        <f t="shared" si="60"/>
        <v>0</v>
      </c>
      <c r="AR37" t="b">
        <f t="shared" si="17"/>
        <v>0</v>
      </c>
      <c r="AS37" s="54" t="e">
        <f t="shared" si="47"/>
        <v>#N/A</v>
      </c>
      <c r="AT37" t="b">
        <f t="shared" si="61"/>
        <v>0</v>
      </c>
      <c r="AU37" t="str">
        <f t="shared" si="99"/>
        <v/>
      </c>
      <c r="AV37" s="55" t="str">
        <f t="shared" si="48"/>
        <v/>
      </c>
      <c r="AW37" t="b">
        <f>AND(AV37&lt;&gt;"",COUNTIF($AV$11:AV36,AV37)=0)</f>
        <v>0</v>
      </c>
      <c r="AX37" s="2">
        <f>IF(AV37="",0,IF(AW37,MAX($AX$11:AX36)+1,VLOOKUP(AV37,$AV$11:AX36,3,FALSE)))</f>
        <v>0</v>
      </c>
      <c r="AY37" t="str">
        <f t="shared" si="78"/>
        <v/>
      </c>
      <c r="AZ37" t="e">
        <f t="shared" si="79"/>
        <v>#N/A</v>
      </c>
      <c r="BA37" t="e">
        <f>IF(ISNA(AZ37),NA(),COUNTIF(AZ$10:AZ37,AZ37)&gt;1)</f>
        <v>#N/A</v>
      </c>
      <c r="BB37" t="e">
        <f t="shared" si="80"/>
        <v>#N/A</v>
      </c>
      <c r="BC37" s="55" t="e">
        <f t="shared" si="81"/>
        <v>#N/A</v>
      </c>
      <c r="BD37" s="56" t="e">
        <f t="shared" si="20"/>
        <v>#N/A</v>
      </c>
      <c r="BE37" s="53">
        <f t="shared" si="82"/>
        <v>0</v>
      </c>
      <c r="BF37" s="53">
        <f t="shared" si="83"/>
        <v>0</v>
      </c>
      <c r="BG37" s="53">
        <f t="shared" si="84"/>
        <v>0</v>
      </c>
      <c r="BH37" s="53">
        <f t="shared" si="85"/>
        <v>0</v>
      </c>
      <c r="BI37" s="53">
        <f t="shared" si="86"/>
        <v>0</v>
      </c>
      <c r="BJ37" s="53">
        <f t="shared" si="87"/>
        <v>0</v>
      </c>
      <c r="BK37" s="57">
        <f t="shared" si="88"/>
        <v>0</v>
      </c>
      <c r="BL37" s="57">
        <f t="shared" si="89"/>
        <v>0</v>
      </c>
      <c r="BM37" s="57">
        <f t="shared" si="90"/>
        <v>0</v>
      </c>
      <c r="BN37" s="57">
        <f t="shared" si="91"/>
        <v>0</v>
      </c>
      <c r="BO37" s="57">
        <f t="shared" si="92"/>
        <v>0</v>
      </c>
      <c r="BP37" s="57">
        <f t="shared" si="93"/>
        <v>0</v>
      </c>
      <c r="BQ37">
        <f t="shared" si="100"/>
        <v>0</v>
      </c>
      <c r="BR37">
        <f t="shared" si="101"/>
        <v>0</v>
      </c>
      <c r="BS37">
        <f t="shared" si="102"/>
        <v>0</v>
      </c>
      <c r="BT37">
        <f t="shared" si="103"/>
        <v>0</v>
      </c>
      <c r="BU37">
        <f t="shared" si="104"/>
        <v>0</v>
      </c>
      <c r="BV37">
        <f t="shared" si="105"/>
        <v>0</v>
      </c>
      <c r="BW37">
        <f t="shared" si="106"/>
        <v>0</v>
      </c>
      <c r="BX37">
        <f t="shared" si="107"/>
        <v>0</v>
      </c>
      <c r="BY37">
        <f t="shared" si="108"/>
        <v>0</v>
      </c>
      <c r="BZ37">
        <f t="shared" si="109"/>
        <v>0</v>
      </c>
      <c r="CA37">
        <f t="shared" si="110"/>
        <v>0</v>
      </c>
      <c r="CB37">
        <f t="shared" si="111"/>
        <v>0</v>
      </c>
      <c r="CC37" t="e">
        <f>IF('Source and fuel input'!AS37,VLOOKUP(AA37,SourceIdData,8,FALSE),IF('Source and fuel input'!AQ37,V37,IF('Source and fuel input'!AR37,IF(AND(E37="Method 1",VLOOKUP(AA37,SourceIdData,8,FALSE)&gt;0),VLOOKUP(AA37,SourceIdData,8,FALSE),NA()),"")))</f>
        <v>#N/A</v>
      </c>
      <c r="CD37" s="15" t="e">
        <f t="shared" si="94"/>
        <v>#N/A</v>
      </c>
      <c r="CE37" s="15" t="b">
        <f t="shared" si="95"/>
        <v>1</v>
      </c>
      <c r="CF37" s="15" t="b">
        <f t="shared" si="51"/>
        <v>1</v>
      </c>
      <c r="CG37" s="15" t="b">
        <f t="shared" si="96"/>
        <v>0</v>
      </c>
      <c r="CH37" s="15" t="b">
        <f t="shared" si="97"/>
        <v>1</v>
      </c>
      <c r="CI37" t="e">
        <f t="shared" si="39"/>
        <v>#N/A</v>
      </c>
      <c r="CJ37" t="e">
        <f t="shared" si="40"/>
        <v>#N/A</v>
      </c>
      <c r="CK37" t="e">
        <f t="shared" si="52"/>
        <v>#N/A</v>
      </c>
      <c r="CL37" t="b">
        <f t="shared" si="98"/>
        <v>0</v>
      </c>
      <c r="CM37" t="e">
        <f t="shared" si="53"/>
        <v>#N/A</v>
      </c>
      <c r="CN37" t="b">
        <f t="shared" si="54"/>
        <v>0</v>
      </c>
      <c r="CO37" s="14">
        <f>IF(ISERROR(OR(CE37,CF37,CG37,CH37,CK37,CM37,CN37)),1,IF(OR(CE37,CF37,CG37,CH37,CK37,CM37,CN37),1,0))</f>
        <v>1</v>
      </c>
      <c r="CP37" s="16" t="str">
        <f t="shared" si="42"/>
        <v/>
      </c>
      <c r="CQ37" s="15">
        <f t="shared" si="43"/>
        <v>0</v>
      </c>
      <c r="CR37" s="15">
        <f t="shared" si="44"/>
        <v>0</v>
      </c>
      <c r="CS37" s="15">
        <f t="shared" si="45"/>
        <v>0</v>
      </c>
      <c r="CT37" s="58" t="e">
        <f t="shared" si="75"/>
        <v>#DIV/0!</v>
      </c>
      <c r="CU37" s="2">
        <f t="shared" si="55"/>
        <v>995</v>
      </c>
      <c r="CV37" t="str">
        <f t="shared" si="56"/>
        <v/>
      </c>
      <c r="CX37" t="str">
        <f t="shared" si="76"/>
        <v/>
      </c>
      <c r="CY37" t="b">
        <f>AND(CX37&lt;&gt;"",COUNTIF($CX$11:CX36,CX37)=0)</f>
        <v>0</v>
      </c>
      <c r="CZ37" s="2">
        <f>IF(CX37="",0,IF(CY37,MAX($CZ$11:CZ36)+1,VLOOKUP(CX37,$CX$11:CZ36,3,FALSE)))</f>
        <v>0</v>
      </c>
      <c r="DA37" s="2" t="str">
        <f t="shared" si="57"/>
        <v/>
      </c>
      <c r="DB37" t="str">
        <f t="shared" si="77"/>
        <v/>
      </c>
      <c r="DC37" t="b">
        <f>AND(DB37&lt;&gt;"",COUNTIF($DB$11:DB36,DB37)=0)</f>
        <v>0</v>
      </c>
      <c r="DD37" s="2">
        <f>IF(DB37="",0,IF(DC37,MAX($DD$11:DD36)+1,VLOOKUP(DB37,$DB$11:DD36,3,FALSE)))</f>
        <v>0</v>
      </c>
      <c r="DE37" s="2" t="str">
        <f t="shared" si="58"/>
        <v/>
      </c>
      <c r="DF37" s="54" t="s">
        <v>152</v>
      </c>
    </row>
    <row r="38" spans="1:110" x14ac:dyDescent="0.35">
      <c r="A38" s="119"/>
      <c r="B38" s="46"/>
      <c r="C38" s="46"/>
      <c r="D38" s="46"/>
      <c r="E38" s="46"/>
      <c r="F38" s="183"/>
      <c r="G38" s="48">
        <v>0</v>
      </c>
      <c r="H38" s="46">
        <v>0</v>
      </c>
      <c r="I38" s="46">
        <v>0</v>
      </c>
      <c r="J38" s="46">
        <v>0</v>
      </c>
      <c r="K38" s="46">
        <v>0</v>
      </c>
      <c r="L38" s="49">
        <v>0</v>
      </c>
      <c r="M38" s="50">
        <v>0</v>
      </c>
      <c r="N38" s="32"/>
      <c r="O38" s="31"/>
      <c r="P38" s="31"/>
      <c r="Q38" s="31"/>
      <c r="R38" s="31"/>
      <c r="S38" s="31"/>
      <c r="T38" s="31"/>
      <c r="U38" s="31"/>
      <c r="V38" s="99"/>
      <c r="W38" s="52" t="str">
        <f t="shared" si="119"/>
        <v/>
      </c>
      <c r="X38" s="120"/>
      <c r="Y38" s="97"/>
      <c r="Z38" t="e">
        <f t="shared" si="0"/>
        <v>#N/A</v>
      </c>
      <c r="AA38" t="e">
        <f t="shared" si="1"/>
        <v>#N/A</v>
      </c>
      <c r="AB38" t="e">
        <f t="shared" si="2"/>
        <v>#N/A</v>
      </c>
      <c r="AC38" s="53" t="b">
        <f t="shared" si="3"/>
        <v>0</v>
      </c>
      <c r="AD38" s="53" t="b">
        <f t="shared" si="4"/>
        <v>0</v>
      </c>
      <c r="AE38" s="53" t="b">
        <f t="shared" si="5"/>
        <v>0</v>
      </c>
      <c r="AF38" s="53" t="b">
        <f t="shared" si="6"/>
        <v>0</v>
      </c>
      <c r="AG38" s="53" t="b">
        <f t="shared" si="7"/>
        <v>0</v>
      </c>
      <c r="AH38" s="53" t="b">
        <f t="shared" si="8"/>
        <v>0</v>
      </c>
      <c r="AI38" s="53" t="b">
        <f t="shared" si="9"/>
        <v>0</v>
      </c>
      <c r="AJ38" s="53" t="b">
        <f t="shared" si="10"/>
        <v>0</v>
      </c>
      <c r="AK38" s="53" t="b">
        <f t="shared" si="113"/>
        <v>1</v>
      </c>
      <c r="AL38" s="53" t="b">
        <f t="shared" si="114"/>
        <v>1</v>
      </c>
      <c r="AM38" s="53" t="b">
        <f t="shared" si="115"/>
        <v>1</v>
      </c>
      <c r="AN38" s="53" t="b">
        <f t="shared" si="116"/>
        <v>1</v>
      </c>
      <c r="AO38" s="53" t="b">
        <f t="shared" si="117"/>
        <v>1</v>
      </c>
      <c r="AP38" s="53" t="b">
        <f t="shared" si="118"/>
        <v>1</v>
      </c>
      <c r="AQ38" s="53" t="b">
        <f t="shared" si="60"/>
        <v>0</v>
      </c>
      <c r="AR38" t="b">
        <f t="shared" si="17"/>
        <v>0</v>
      </c>
      <c r="AS38" s="54" t="e">
        <f t="shared" si="47"/>
        <v>#N/A</v>
      </c>
      <c r="AT38" t="b">
        <f t="shared" si="61"/>
        <v>0</v>
      </c>
      <c r="AU38" t="str">
        <f t="shared" si="99"/>
        <v/>
      </c>
      <c r="AV38" s="55" t="str">
        <f t="shared" si="48"/>
        <v/>
      </c>
      <c r="AW38" t="b">
        <f>AND(AV38&lt;&gt;"",COUNTIF($AV$11:AV37,AV38)=0)</f>
        <v>0</v>
      </c>
      <c r="AX38" s="2">
        <f>IF(AV38="",0,IF(AW38,MAX($AX$11:AX37)+1,VLOOKUP(AV38,$AV$11:AX37,3,FALSE)))</f>
        <v>0</v>
      </c>
      <c r="AY38" t="str">
        <f t="shared" si="78"/>
        <v/>
      </c>
      <c r="AZ38" t="e">
        <f t="shared" si="79"/>
        <v>#N/A</v>
      </c>
      <c r="BA38" t="e">
        <f>IF(ISNA(AZ38),NA(),COUNTIF(AZ$10:AZ38,AZ38)&gt;1)</f>
        <v>#N/A</v>
      </c>
      <c r="BB38" t="e">
        <f t="shared" si="80"/>
        <v>#N/A</v>
      </c>
      <c r="BC38" s="55" t="e">
        <f t="shared" si="81"/>
        <v>#N/A</v>
      </c>
      <c r="BD38" s="56" t="e">
        <f t="shared" si="20"/>
        <v>#N/A</v>
      </c>
      <c r="BE38" s="53">
        <f t="shared" si="82"/>
        <v>0</v>
      </c>
      <c r="BF38" s="53">
        <f t="shared" si="83"/>
        <v>0</v>
      </c>
      <c r="BG38" s="53">
        <f t="shared" si="84"/>
        <v>0</v>
      </c>
      <c r="BH38" s="53">
        <f t="shared" si="85"/>
        <v>0</v>
      </c>
      <c r="BI38" s="53">
        <f t="shared" si="86"/>
        <v>0</v>
      </c>
      <c r="BJ38" s="53">
        <f t="shared" si="87"/>
        <v>0</v>
      </c>
      <c r="BK38" s="57">
        <f t="shared" si="88"/>
        <v>0</v>
      </c>
      <c r="BL38" s="57">
        <f t="shared" si="89"/>
        <v>0</v>
      </c>
      <c r="BM38" s="57">
        <f t="shared" si="90"/>
        <v>0</v>
      </c>
      <c r="BN38" s="57">
        <f t="shared" si="91"/>
        <v>0</v>
      </c>
      <c r="BO38" s="57">
        <f t="shared" si="92"/>
        <v>0</v>
      </c>
      <c r="BP38" s="57">
        <f t="shared" si="93"/>
        <v>0</v>
      </c>
      <c r="BQ38">
        <f t="shared" si="100"/>
        <v>0</v>
      </c>
      <c r="BR38">
        <f t="shared" si="101"/>
        <v>0</v>
      </c>
      <c r="BS38">
        <f t="shared" si="102"/>
        <v>0</v>
      </c>
      <c r="BT38">
        <f t="shared" si="103"/>
        <v>0</v>
      </c>
      <c r="BU38">
        <f t="shared" si="104"/>
        <v>0</v>
      </c>
      <c r="BV38">
        <f t="shared" si="105"/>
        <v>0</v>
      </c>
      <c r="BW38">
        <f t="shared" si="106"/>
        <v>0</v>
      </c>
      <c r="BX38">
        <f t="shared" si="107"/>
        <v>0</v>
      </c>
      <c r="BY38">
        <f t="shared" si="108"/>
        <v>0</v>
      </c>
      <c r="BZ38">
        <f t="shared" si="109"/>
        <v>0</v>
      </c>
      <c r="CA38">
        <f t="shared" si="110"/>
        <v>0</v>
      </c>
      <c r="CB38">
        <f t="shared" si="111"/>
        <v>0</v>
      </c>
      <c r="CC38" t="e">
        <f>IF('Source and fuel input'!AS38,VLOOKUP(AA38,SourceIdData,8,FALSE),IF('Source and fuel input'!AQ38,V38,IF('Source and fuel input'!AR38,IF(AND(E38="Method 1",VLOOKUP(AA38,SourceIdData,8,FALSE)&gt;0),VLOOKUP(AA38,SourceIdData,8,FALSE),NA()),"")))</f>
        <v>#N/A</v>
      </c>
      <c r="CD38" s="15" t="e">
        <f t="shared" si="94"/>
        <v>#N/A</v>
      </c>
      <c r="CE38" s="15" t="b">
        <f t="shared" si="95"/>
        <v>1</v>
      </c>
      <c r="CF38" s="15" t="b">
        <f t="shared" si="51"/>
        <v>1</v>
      </c>
      <c r="CG38" s="15" t="b">
        <f t="shared" si="96"/>
        <v>0</v>
      </c>
      <c r="CH38" s="15" t="b">
        <f t="shared" si="97"/>
        <v>1</v>
      </c>
      <c r="CI38" t="e">
        <f t="shared" si="39"/>
        <v>#N/A</v>
      </c>
      <c r="CJ38" t="e">
        <f t="shared" si="40"/>
        <v>#N/A</v>
      </c>
      <c r="CK38" t="e">
        <f t="shared" si="52"/>
        <v>#N/A</v>
      </c>
      <c r="CL38" t="b">
        <f t="shared" si="98"/>
        <v>0</v>
      </c>
      <c r="CM38" t="e">
        <f t="shared" si="53"/>
        <v>#N/A</v>
      </c>
      <c r="CN38" t="b">
        <f t="shared" si="54"/>
        <v>0</v>
      </c>
      <c r="CO38" s="14">
        <f t="shared" si="59"/>
        <v>1</v>
      </c>
      <c r="CP38" s="16" t="str">
        <f t="shared" si="42"/>
        <v/>
      </c>
      <c r="CQ38" s="15">
        <f t="shared" si="43"/>
        <v>0</v>
      </c>
      <c r="CR38" s="15">
        <f t="shared" si="44"/>
        <v>0</v>
      </c>
      <c r="CS38" s="15">
        <f t="shared" si="45"/>
        <v>0</v>
      </c>
      <c r="CT38" s="58" t="e">
        <f t="shared" si="75"/>
        <v>#DIV/0!</v>
      </c>
      <c r="CU38" s="2">
        <f t="shared" si="55"/>
        <v>995</v>
      </c>
      <c r="CV38" t="str">
        <f t="shared" si="56"/>
        <v/>
      </c>
      <c r="CX38" t="str">
        <f t="shared" si="76"/>
        <v/>
      </c>
      <c r="CY38" t="b">
        <f>AND(CX38&lt;&gt;"",COUNTIF($CX$11:CX37,CX38)=0)</f>
        <v>0</v>
      </c>
      <c r="CZ38" s="2">
        <f>IF(CX38="",0,IF(CY38,MAX($CZ$11:CZ37)+1,VLOOKUP(CX38,$CX$11:CZ37,3,FALSE)))</f>
        <v>0</v>
      </c>
      <c r="DA38" s="2" t="str">
        <f t="shared" si="57"/>
        <v/>
      </c>
      <c r="DB38" t="str">
        <f t="shared" si="77"/>
        <v/>
      </c>
      <c r="DC38" t="b">
        <f>AND(DB38&lt;&gt;"",COUNTIF($DB$11:DB37,DB38)=0)</f>
        <v>0</v>
      </c>
      <c r="DD38" s="2">
        <f>IF(DB38="",0,IF(DC38,MAX($DD$11:DD37)+1,VLOOKUP(DB38,$DB$11:DD37,3,FALSE)))</f>
        <v>0</v>
      </c>
      <c r="DE38" s="2" t="str">
        <f t="shared" si="58"/>
        <v/>
      </c>
      <c r="DF38" s="54" t="s">
        <v>153</v>
      </c>
    </row>
    <row r="39" spans="1:110" x14ac:dyDescent="0.35">
      <c r="A39" s="119"/>
      <c r="B39" s="46"/>
      <c r="C39" s="46"/>
      <c r="D39" s="46"/>
      <c r="E39" s="46"/>
      <c r="F39" s="183"/>
      <c r="G39" s="48">
        <v>0</v>
      </c>
      <c r="H39" s="46">
        <v>0</v>
      </c>
      <c r="I39" s="46">
        <v>0</v>
      </c>
      <c r="J39" s="46">
        <v>0</v>
      </c>
      <c r="K39" s="46">
        <v>0</v>
      </c>
      <c r="L39" s="49">
        <v>0</v>
      </c>
      <c r="M39" s="50">
        <v>0</v>
      </c>
      <c r="N39" s="32"/>
      <c r="O39" s="31"/>
      <c r="P39" s="31"/>
      <c r="Q39" s="31"/>
      <c r="R39" s="31"/>
      <c r="S39" s="31"/>
      <c r="T39" s="31"/>
      <c r="U39" s="31"/>
      <c r="V39" s="99"/>
      <c r="W39" s="52" t="str">
        <f t="shared" si="119"/>
        <v/>
      </c>
      <c r="X39" s="120"/>
      <c r="Y39" s="97"/>
      <c r="Z39" t="e">
        <f t="shared" si="0"/>
        <v>#N/A</v>
      </c>
      <c r="AA39" t="e">
        <f t="shared" si="1"/>
        <v>#N/A</v>
      </c>
      <c r="AB39" t="e">
        <f t="shared" si="2"/>
        <v>#N/A</v>
      </c>
      <c r="AC39" s="53" t="b">
        <f t="shared" si="3"/>
        <v>0</v>
      </c>
      <c r="AD39" s="53" t="b">
        <f t="shared" si="4"/>
        <v>0</v>
      </c>
      <c r="AE39" s="53" t="b">
        <f t="shared" si="5"/>
        <v>0</v>
      </c>
      <c r="AF39" s="53" t="b">
        <f t="shared" si="6"/>
        <v>0</v>
      </c>
      <c r="AG39" s="53" t="b">
        <f t="shared" si="7"/>
        <v>0</v>
      </c>
      <c r="AH39" s="53" t="b">
        <f t="shared" si="8"/>
        <v>0</v>
      </c>
      <c r="AI39" s="53" t="b">
        <f t="shared" si="9"/>
        <v>0</v>
      </c>
      <c r="AJ39" s="53" t="b">
        <f t="shared" si="10"/>
        <v>0</v>
      </c>
      <c r="AK39" s="53" t="b">
        <f t="shared" si="113"/>
        <v>1</v>
      </c>
      <c r="AL39" s="53" t="b">
        <f t="shared" si="114"/>
        <v>1</v>
      </c>
      <c r="AM39" s="53" t="b">
        <f t="shared" si="115"/>
        <v>1</v>
      </c>
      <c r="AN39" s="53" t="b">
        <f t="shared" si="116"/>
        <v>1</v>
      </c>
      <c r="AO39" s="53" t="b">
        <f t="shared" si="117"/>
        <v>1</v>
      </c>
      <c r="AP39" s="53" t="b">
        <f t="shared" si="118"/>
        <v>1</v>
      </c>
      <c r="AQ39" s="53" t="b">
        <f t="shared" si="60"/>
        <v>0</v>
      </c>
      <c r="AR39" t="b">
        <f t="shared" si="17"/>
        <v>0</v>
      </c>
      <c r="AS39" s="54" t="e">
        <f t="shared" si="47"/>
        <v>#N/A</v>
      </c>
      <c r="AT39" t="b">
        <f t="shared" si="61"/>
        <v>0</v>
      </c>
      <c r="AU39" t="str">
        <f t="shared" si="99"/>
        <v/>
      </c>
      <c r="AV39" s="55" t="str">
        <f t="shared" si="48"/>
        <v/>
      </c>
      <c r="AW39" t="b">
        <f>AND(AV39&lt;&gt;"",COUNTIF($AV$11:AV38,AV39)=0)</f>
        <v>0</v>
      </c>
      <c r="AX39" s="2">
        <f>IF(AV39="",0,IF(AW39,MAX($AX$11:AX38)+1,VLOOKUP(AV39,$AV$11:AX38,3,FALSE)))</f>
        <v>0</v>
      </c>
      <c r="AY39" t="str">
        <f t="shared" si="78"/>
        <v/>
      </c>
      <c r="AZ39" t="e">
        <f t="shared" si="79"/>
        <v>#N/A</v>
      </c>
      <c r="BA39" t="e">
        <f>IF(ISNA(AZ39),NA(),COUNTIF(AZ$10:AZ39,AZ39)&gt;1)</f>
        <v>#N/A</v>
      </c>
      <c r="BB39" t="e">
        <f t="shared" si="80"/>
        <v>#N/A</v>
      </c>
      <c r="BC39" s="55" t="e">
        <f t="shared" si="81"/>
        <v>#N/A</v>
      </c>
      <c r="BD39" s="56" t="e">
        <f t="shared" si="20"/>
        <v>#N/A</v>
      </c>
      <c r="BE39" s="53">
        <f t="shared" si="82"/>
        <v>0</v>
      </c>
      <c r="BF39" s="53">
        <f t="shared" si="83"/>
        <v>0</v>
      </c>
      <c r="BG39" s="53">
        <f t="shared" si="84"/>
        <v>0</v>
      </c>
      <c r="BH39" s="53">
        <f t="shared" si="85"/>
        <v>0</v>
      </c>
      <c r="BI39" s="53">
        <f t="shared" si="86"/>
        <v>0</v>
      </c>
      <c r="BJ39" s="53">
        <f t="shared" si="87"/>
        <v>0</v>
      </c>
      <c r="BK39" s="57">
        <f t="shared" si="88"/>
        <v>0</v>
      </c>
      <c r="BL39" s="57">
        <f t="shared" si="89"/>
        <v>0</v>
      </c>
      <c r="BM39" s="57">
        <f t="shared" si="90"/>
        <v>0</v>
      </c>
      <c r="BN39" s="57">
        <f t="shared" si="91"/>
        <v>0</v>
      </c>
      <c r="BO39" s="57">
        <f t="shared" si="92"/>
        <v>0</v>
      </c>
      <c r="BP39" s="57">
        <f t="shared" si="93"/>
        <v>0</v>
      </c>
      <c r="BQ39">
        <f t="shared" si="100"/>
        <v>0</v>
      </c>
      <c r="BR39">
        <f t="shared" si="101"/>
        <v>0</v>
      </c>
      <c r="BS39">
        <f t="shared" si="102"/>
        <v>0</v>
      </c>
      <c r="BT39">
        <f t="shared" si="103"/>
        <v>0</v>
      </c>
      <c r="BU39">
        <f t="shared" si="104"/>
        <v>0</v>
      </c>
      <c r="BV39">
        <f t="shared" si="105"/>
        <v>0</v>
      </c>
      <c r="BW39">
        <f t="shared" si="106"/>
        <v>0</v>
      </c>
      <c r="BX39">
        <f t="shared" si="107"/>
        <v>0</v>
      </c>
      <c r="BY39">
        <f t="shared" si="108"/>
        <v>0</v>
      </c>
      <c r="BZ39">
        <f t="shared" si="109"/>
        <v>0</v>
      </c>
      <c r="CA39">
        <f t="shared" si="110"/>
        <v>0</v>
      </c>
      <c r="CB39">
        <f t="shared" si="111"/>
        <v>0</v>
      </c>
      <c r="CC39" t="e">
        <f>IF('Source and fuel input'!AS39,VLOOKUP(AA39,SourceIdData,8,FALSE),IF('Source and fuel input'!AQ39,V39,IF('Source and fuel input'!AR39,IF(AND(E39="Method 1",VLOOKUP(AA39,SourceIdData,8,FALSE)&gt;0),VLOOKUP(AA39,SourceIdData,8,FALSE),NA()),"")))</f>
        <v>#N/A</v>
      </c>
      <c r="CD39" s="15" t="e">
        <f t="shared" si="94"/>
        <v>#N/A</v>
      </c>
      <c r="CE39" s="15" t="b">
        <f t="shared" si="95"/>
        <v>1</v>
      </c>
      <c r="CF39" s="15" t="b">
        <f t="shared" si="51"/>
        <v>1</v>
      </c>
      <c r="CG39" s="15" t="b">
        <f t="shared" si="96"/>
        <v>0</v>
      </c>
      <c r="CH39" s="15" t="b">
        <f t="shared" si="97"/>
        <v>1</v>
      </c>
      <c r="CI39" t="e">
        <f t="shared" si="39"/>
        <v>#N/A</v>
      </c>
      <c r="CJ39" t="e">
        <f t="shared" si="40"/>
        <v>#N/A</v>
      </c>
      <c r="CK39" t="e">
        <f t="shared" si="52"/>
        <v>#N/A</v>
      </c>
      <c r="CL39" t="b">
        <f t="shared" si="98"/>
        <v>0</v>
      </c>
      <c r="CM39" t="e">
        <f t="shared" si="53"/>
        <v>#N/A</v>
      </c>
      <c r="CN39" t="b">
        <f t="shared" si="54"/>
        <v>0</v>
      </c>
      <c r="CO39" s="14">
        <f t="shared" si="59"/>
        <v>1</v>
      </c>
      <c r="CP39" s="16" t="str">
        <f t="shared" si="42"/>
        <v/>
      </c>
      <c r="CQ39" s="15">
        <f t="shared" si="43"/>
        <v>0</v>
      </c>
      <c r="CR39" s="15">
        <f t="shared" si="44"/>
        <v>0</v>
      </c>
      <c r="CS39" s="15">
        <f t="shared" si="45"/>
        <v>0</v>
      </c>
      <c r="CT39" s="58" t="e">
        <f t="shared" si="75"/>
        <v>#DIV/0!</v>
      </c>
      <c r="CU39" s="2">
        <f t="shared" si="55"/>
        <v>995</v>
      </c>
      <c r="CV39" t="str">
        <f t="shared" si="56"/>
        <v/>
      </c>
      <c r="CX39" t="str">
        <f t="shared" si="76"/>
        <v/>
      </c>
      <c r="CY39" t="b">
        <f>AND(CX39&lt;&gt;"",COUNTIF($CX$11:CX38,CX39)=0)</f>
        <v>0</v>
      </c>
      <c r="CZ39" s="2">
        <f>IF(CX39="",0,IF(CY39,MAX($CZ$11:CZ38)+1,VLOOKUP(CX39,$CX$11:CZ38,3,FALSE)))</f>
        <v>0</v>
      </c>
      <c r="DA39" s="2" t="str">
        <f t="shared" si="57"/>
        <v/>
      </c>
      <c r="DB39" t="str">
        <f t="shared" si="77"/>
        <v/>
      </c>
      <c r="DC39" t="b">
        <f>AND(DB39&lt;&gt;"",COUNTIF($DB$11:DB38,DB39)=0)</f>
        <v>0</v>
      </c>
      <c r="DD39" s="2">
        <f>IF(DB39="",0,IF(DC39,MAX($DD$11:DD38)+1,VLOOKUP(DB39,$DB$11:DD38,3,FALSE)))</f>
        <v>0</v>
      </c>
      <c r="DE39" s="2" t="str">
        <f t="shared" si="58"/>
        <v/>
      </c>
      <c r="DF39" s="54" t="s">
        <v>154</v>
      </c>
    </row>
    <row r="40" spans="1:110" x14ac:dyDescent="0.35">
      <c r="A40" s="119"/>
      <c r="B40" s="46"/>
      <c r="C40" s="46"/>
      <c r="D40" s="46"/>
      <c r="E40" s="46"/>
      <c r="F40" s="183"/>
      <c r="G40" s="48">
        <v>0</v>
      </c>
      <c r="H40" s="46">
        <v>0</v>
      </c>
      <c r="I40" s="46">
        <v>0</v>
      </c>
      <c r="J40" s="46">
        <v>0</v>
      </c>
      <c r="K40" s="46">
        <v>0</v>
      </c>
      <c r="L40" s="49">
        <v>0</v>
      </c>
      <c r="M40" s="50">
        <v>0</v>
      </c>
      <c r="N40" s="32"/>
      <c r="O40" s="31"/>
      <c r="P40" s="31"/>
      <c r="Q40" s="31"/>
      <c r="R40" s="31"/>
      <c r="S40" s="31"/>
      <c r="T40" s="31"/>
      <c r="U40" s="31"/>
      <c r="V40" s="99"/>
      <c r="W40" s="52" t="str">
        <f t="shared" si="119"/>
        <v/>
      </c>
      <c r="X40" s="120"/>
      <c r="Y40" s="97"/>
      <c r="Z40" t="e">
        <f t="shared" si="0"/>
        <v>#N/A</v>
      </c>
      <c r="AA40" t="e">
        <f t="shared" si="1"/>
        <v>#N/A</v>
      </c>
      <c r="AB40" t="e">
        <f t="shared" si="2"/>
        <v>#N/A</v>
      </c>
      <c r="AC40" s="53" t="b">
        <f t="shared" si="3"/>
        <v>0</v>
      </c>
      <c r="AD40" s="53" t="b">
        <f t="shared" si="4"/>
        <v>0</v>
      </c>
      <c r="AE40" s="53" t="b">
        <f t="shared" si="5"/>
        <v>0</v>
      </c>
      <c r="AF40" s="53" t="b">
        <f t="shared" si="6"/>
        <v>0</v>
      </c>
      <c r="AG40" s="53" t="b">
        <f t="shared" si="7"/>
        <v>0</v>
      </c>
      <c r="AH40" s="53" t="b">
        <f t="shared" si="8"/>
        <v>0</v>
      </c>
      <c r="AI40" s="53" t="b">
        <f t="shared" si="9"/>
        <v>0</v>
      </c>
      <c r="AJ40" s="53" t="b">
        <f t="shared" si="10"/>
        <v>0</v>
      </c>
      <c r="AK40" s="53" t="b">
        <f t="shared" si="113"/>
        <v>1</v>
      </c>
      <c r="AL40" s="53" t="b">
        <f t="shared" si="114"/>
        <v>1</v>
      </c>
      <c r="AM40" s="53" t="b">
        <f t="shared" si="115"/>
        <v>1</v>
      </c>
      <c r="AN40" s="53" t="b">
        <f t="shared" si="116"/>
        <v>1</v>
      </c>
      <c r="AO40" s="53" t="b">
        <f t="shared" si="117"/>
        <v>1</v>
      </c>
      <c r="AP40" s="53" t="b">
        <f t="shared" si="118"/>
        <v>1</v>
      </c>
      <c r="AQ40" s="53" t="b">
        <f t="shared" si="60"/>
        <v>0</v>
      </c>
      <c r="AR40" t="b">
        <f t="shared" si="17"/>
        <v>0</v>
      </c>
      <c r="AS40" s="54" t="e">
        <f t="shared" si="47"/>
        <v>#N/A</v>
      </c>
      <c r="AT40" t="b">
        <f t="shared" si="61"/>
        <v>0</v>
      </c>
      <c r="AU40" t="str">
        <f t="shared" si="99"/>
        <v/>
      </c>
      <c r="AV40" s="55" t="str">
        <f t="shared" si="48"/>
        <v/>
      </c>
      <c r="AW40" t="b">
        <f>AND(AV40&lt;&gt;"",COUNTIF($AV$11:AV39,AV40)=0)</f>
        <v>0</v>
      </c>
      <c r="AX40" s="2">
        <f>IF(AV40="",0,IF(AW40,MAX($AX$11:AX39)+1,VLOOKUP(AV40,$AV$11:AX39,3,FALSE)))</f>
        <v>0</v>
      </c>
      <c r="AY40" t="str">
        <f t="shared" si="78"/>
        <v/>
      </c>
      <c r="AZ40" t="e">
        <f t="shared" si="79"/>
        <v>#N/A</v>
      </c>
      <c r="BA40" t="e">
        <f>IF(ISNA(AZ40),NA(),COUNTIF(AZ$10:AZ40,AZ40)&gt;1)</f>
        <v>#N/A</v>
      </c>
      <c r="BB40" t="e">
        <f t="shared" si="80"/>
        <v>#N/A</v>
      </c>
      <c r="BC40" s="55" t="e">
        <f t="shared" si="81"/>
        <v>#N/A</v>
      </c>
      <c r="BD40" s="56" t="e">
        <f t="shared" si="20"/>
        <v>#N/A</v>
      </c>
      <c r="BE40" s="53">
        <f t="shared" si="82"/>
        <v>0</v>
      </c>
      <c r="BF40" s="53">
        <f t="shared" si="83"/>
        <v>0</v>
      </c>
      <c r="BG40" s="53">
        <f t="shared" si="84"/>
        <v>0</v>
      </c>
      <c r="BH40" s="53">
        <f t="shared" si="85"/>
        <v>0</v>
      </c>
      <c r="BI40" s="53">
        <f t="shared" si="86"/>
        <v>0</v>
      </c>
      <c r="BJ40" s="53">
        <f t="shared" si="87"/>
        <v>0</v>
      </c>
      <c r="BK40" s="57">
        <f t="shared" si="88"/>
        <v>0</v>
      </c>
      <c r="BL40" s="57">
        <f t="shared" si="89"/>
        <v>0</v>
      </c>
      <c r="BM40" s="57">
        <f t="shared" si="90"/>
        <v>0</v>
      </c>
      <c r="BN40" s="57">
        <f t="shared" si="91"/>
        <v>0</v>
      </c>
      <c r="BO40" s="57">
        <f t="shared" si="92"/>
        <v>0</v>
      </c>
      <c r="BP40" s="57">
        <f t="shared" si="93"/>
        <v>0</v>
      </c>
      <c r="BQ40">
        <f t="shared" si="100"/>
        <v>0</v>
      </c>
      <c r="BR40">
        <f t="shared" si="101"/>
        <v>0</v>
      </c>
      <c r="BS40">
        <f t="shared" si="102"/>
        <v>0</v>
      </c>
      <c r="BT40">
        <f t="shared" si="103"/>
        <v>0</v>
      </c>
      <c r="BU40">
        <f t="shared" si="104"/>
        <v>0</v>
      </c>
      <c r="BV40">
        <f t="shared" si="105"/>
        <v>0</v>
      </c>
      <c r="BW40">
        <f t="shared" si="106"/>
        <v>0</v>
      </c>
      <c r="BX40">
        <f t="shared" si="107"/>
        <v>0</v>
      </c>
      <c r="BY40">
        <f t="shared" si="108"/>
        <v>0</v>
      </c>
      <c r="BZ40">
        <f t="shared" si="109"/>
        <v>0</v>
      </c>
      <c r="CA40">
        <f t="shared" si="110"/>
        <v>0</v>
      </c>
      <c r="CB40">
        <f t="shared" si="111"/>
        <v>0</v>
      </c>
      <c r="CC40" t="e">
        <f>IF('Source and fuel input'!AS40,VLOOKUP(AA40,SourceIdData,8,FALSE),IF('Source and fuel input'!AQ40,V40,IF('Source and fuel input'!AR40,IF(AND(E40="Method 1",VLOOKUP(AA40,SourceIdData,8,FALSE)&gt;0),VLOOKUP(AA40,SourceIdData,8,FALSE),NA()),"")))</f>
        <v>#N/A</v>
      </c>
      <c r="CD40" s="15" t="e">
        <f t="shared" si="94"/>
        <v>#N/A</v>
      </c>
      <c r="CE40" s="15" t="b">
        <f t="shared" si="95"/>
        <v>1</v>
      </c>
      <c r="CF40" s="15" t="b">
        <f t="shared" si="51"/>
        <v>1</v>
      </c>
      <c r="CG40" s="15" t="b">
        <f t="shared" si="96"/>
        <v>0</v>
      </c>
      <c r="CH40" s="15" t="b">
        <f t="shared" si="97"/>
        <v>1</v>
      </c>
      <c r="CI40" t="e">
        <f t="shared" si="39"/>
        <v>#N/A</v>
      </c>
      <c r="CJ40" t="e">
        <f t="shared" si="40"/>
        <v>#N/A</v>
      </c>
      <c r="CK40" t="e">
        <f t="shared" si="52"/>
        <v>#N/A</v>
      </c>
      <c r="CL40" t="b">
        <f t="shared" si="98"/>
        <v>0</v>
      </c>
      <c r="CM40" t="e">
        <f t="shared" si="53"/>
        <v>#N/A</v>
      </c>
      <c r="CN40" t="b">
        <f t="shared" si="54"/>
        <v>0</v>
      </c>
      <c r="CO40" s="14">
        <f t="shared" si="59"/>
        <v>1</v>
      </c>
      <c r="CP40" s="16" t="str">
        <f t="shared" si="42"/>
        <v/>
      </c>
      <c r="CQ40" s="15">
        <f t="shared" si="43"/>
        <v>0</v>
      </c>
      <c r="CR40" s="15">
        <f t="shared" si="44"/>
        <v>0</v>
      </c>
      <c r="CS40" s="15">
        <f t="shared" si="45"/>
        <v>0</v>
      </c>
      <c r="CT40" s="58" t="e">
        <f t="shared" si="75"/>
        <v>#DIV/0!</v>
      </c>
      <c r="CU40" s="2">
        <f t="shared" si="55"/>
        <v>995</v>
      </c>
      <c r="CV40" t="str">
        <f t="shared" si="56"/>
        <v/>
      </c>
      <c r="CX40" t="str">
        <f t="shared" si="76"/>
        <v/>
      </c>
      <c r="CY40" t="b">
        <f>AND(CX40&lt;&gt;"",COUNTIF($CX$11:CX39,CX40)=0)</f>
        <v>0</v>
      </c>
      <c r="CZ40" s="2">
        <f>IF(CX40="",0,IF(CY40,MAX($CZ$11:CZ39)+1,VLOOKUP(CX40,$CX$11:CZ39,3,FALSE)))</f>
        <v>0</v>
      </c>
      <c r="DA40" s="2" t="str">
        <f t="shared" si="57"/>
        <v/>
      </c>
      <c r="DB40" t="str">
        <f t="shared" si="77"/>
        <v/>
      </c>
      <c r="DC40" t="b">
        <f>AND(DB40&lt;&gt;"",COUNTIF($DB$11:DB39,DB40)=0)</f>
        <v>0</v>
      </c>
      <c r="DD40" s="2">
        <f>IF(DB40="",0,IF(DC40,MAX($DD$11:DD39)+1,VLOOKUP(DB40,$DB$11:DD39,3,FALSE)))</f>
        <v>0</v>
      </c>
      <c r="DE40" s="2" t="str">
        <f t="shared" si="58"/>
        <v/>
      </c>
      <c r="DF40" s="54" t="s">
        <v>155</v>
      </c>
    </row>
    <row r="41" spans="1:110" x14ac:dyDescent="0.35">
      <c r="A41" s="119"/>
      <c r="B41" s="46"/>
      <c r="C41" s="46"/>
      <c r="D41" s="46"/>
      <c r="E41" s="46"/>
      <c r="F41" s="183"/>
      <c r="G41" s="48">
        <v>0</v>
      </c>
      <c r="H41" s="46">
        <v>0</v>
      </c>
      <c r="I41" s="46">
        <v>0</v>
      </c>
      <c r="J41" s="46">
        <v>0</v>
      </c>
      <c r="K41" s="46">
        <v>0</v>
      </c>
      <c r="L41" s="49">
        <v>0</v>
      </c>
      <c r="M41" s="50">
        <v>0</v>
      </c>
      <c r="N41" s="32"/>
      <c r="O41" s="31"/>
      <c r="P41" s="31"/>
      <c r="Q41" s="31"/>
      <c r="R41" s="31"/>
      <c r="S41" s="31"/>
      <c r="T41" s="31"/>
      <c r="U41" s="31"/>
      <c r="V41" s="99"/>
      <c r="W41" s="52" t="str">
        <f t="shared" si="119"/>
        <v/>
      </c>
      <c r="X41" s="120"/>
      <c r="Y41" s="97"/>
      <c r="Z41" t="e">
        <f t="shared" si="0"/>
        <v>#N/A</v>
      </c>
      <c r="AA41" t="e">
        <f t="shared" si="1"/>
        <v>#N/A</v>
      </c>
      <c r="AB41" t="e">
        <f t="shared" si="2"/>
        <v>#N/A</v>
      </c>
      <c r="AC41" s="53" t="b">
        <f t="shared" si="3"/>
        <v>0</v>
      </c>
      <c r="AD41" s="53" t="b">
        <f t="shared" si="4"/>
        <v>0</v>
      </c>
      <c r="AE41" s="53" t="b">
        <f t="shared" si="5"/>
        <v>0</v>
      </c>
      <c r="AF41" s="53" t="b">
        <f t="shared" si="6"/>
        <v>0</v>
      </c>
      <c r="AG41" s="53" t="b">
        <f t="shared" si="7"/>
        <v>0</v>
      </c>
      <c r="AH41" s="53" t="b">
        <f t="shared" si="8"/>
        <v>0</v>
      </c>
      <c r="AI41" s="53" t="b">
        <f t="shared" si="9"/>
        <v>0</v>
      </c>
      <c r="AJ41" s="53" t="b">
        <f t="shared" si="10"/>
        <v>0</v>
      </c>
      <c r="AK41" s="53" t="b">
        <f t="shared" si="113"/>
        <v>1</v>
      </c>
      <c r="AL41" s="53" t="b">
        <f t="shared" si="114"/>
        <v>1</v>
      </c>
      <c r="AM41" s="53" t="b">
        <f t="shared" si="115"/>
        <v>1</v>
      </c>
      <c r="AN41" s="53" t="b">
        <f t="shared" si="116"/>
        <v>1</v>
      </c>
      <c r="AO41" s="53" t="b">
        <f t="shared" si="117"/>
        <v>1</v>
      </c>
      <c r="AP41" s="53" t="b">
        <f t="shared" si="118"/>
        <v>1</v>
      </c>
      <c r="AQ41" s="53" t="b">
        <f t="shared" si="60"/>
        <v>0</v>
      </c>
      <c r="AR41" t="b">
        <f t="shared" si="17"/>
        <v>0</v>
      </c>
      <c r="AS41" s="54" t="e">
        <f t="shared" si="47"/>
        <v>#N/A</v>
      </c>
      <c r="AT41" t="b">
        <f t="shared" si="61"/>
        <v>0</v>
      </c>
      <c r="AU41" t="str">
        <f t="shared" si="99"/>
        <v/>
      </c>
      <c r="AV41" s="55" t="str">
        <f t="shared" si="48"/>
        <v/>
      </c>
      <c r="AW41" t="b">
        <f>AND(AV41&lt;&gt;"",COUNTIF($AV$11:AV40,AV41)=0)</f>
        <v>0</v>
      </c>
      <c r="AX41" s="2">
        <f>IF(AV41="",0,IF(AW41,MAX($AX$11:AX40)+1,VLOOKUP(AV41,$AV$11:AX40,3,FALSE)))</f>
        <v>0</v>
      </c>
      <c r="AY41" t="str">
        <f t="shared" si="78"/>
        <v/>
      </c>
      <c r="AZ41" t="e">
        <f t="shared" si="79"/>
        <v>#N/A</v>
      </c>
      <c r="BA41" t="e">
        <f>IF(ISNA(AZ41),NA(),COUNTIF(AZ$10:AZ41,AZ41)&gt;1)</f>
        <v>#N/A</v>
      </c>
      <c r="BB41" t="e">
        <f t="shared" si="80"/>
        <v>#N/A</v>
      </c>
      <c r="BC41" s="55" t="e">
        <f t="shared" si="81"/>
        <v>#N/A</v>
      </c>
      <c r="BD41" s="56" t="e">
        <f t="shared" si="20"/>
        <v>#N/A</v>
      </c>
      <c r="BE41" s="53">
        <f t="shared" si="82"/>
        <v>0</v>
      </c>
      <c r="BF41" s="53">
        <f t="shared" si="83"/>
        <v>0</v>
      </c>
      <c r="BG41" s="53">
        <f t="shared" si="84"/>
        <v>0</v>
      </c>
      <c r="BH41" s="53">
        <f t="shared" si="85"/>
        <v>0</v>
      </c>
      <c r="BI41" s="53">
        <f t="shared" si="86"/>
        <v>0</v>
      </c>
      <c r="BJ41" s="53">
        <f t="shared" si="87"/>
        <v>0</v>
      </c>
      <c r="BK41" s="57">
        <f t="shared" si="88"/>
        <v>0</v>
      </c>
      <c r="BL41" s="57">
        <f t="shared" si="89"/>
        <v>0</v>
      </c>
      <c r="BM41" s="57">
        <f t="shared" si="90"/>
        <v>0</v>
      </c>
      <c r="BN41" s="57">
        <f t="shared" si="91"/>
        <v>0</v>
      </c>
      <c r="BO41" s="57">
        <f t="shared" si="92"/>
        <v>0</v>
      </c>
      <c r="BP41" s="57">
        <f t="shared" si="93"/>
        <v>0</v>
      </c>
      <c r="BQ41">
        <f t="shared" si="100"/>
        <v>0</v>
      </c>
      <c r="BR41">
        <f t="shared" si="101"/>
        <v>0</v>
      </c>
      <c r="BS41">
        <f t="shared" si="102"/>
        <v>0</v>
      </c>
      <c r="BT41">
        <f t="shared" si="103"/>
        <v>0</v>
      </c>
      <c r="BU41">
        <f t="shared" si="104"/>
        <v>0</v>
      </c>
      <c r="BV41">
        <f t="shared" si="105"/>
        <v>0</v>
      </c>
      <c r="BW41">
        <f t="shared" si="106"/>
        <v>0</v>
      </c>
      <c r="BX41">
        <f t="shared" si="107"/>
        <v>0</v>
      </c>
      <c r="BY41">
        <f t="shared" si="108"/>
        <v>0</v>
      </c>
      <c r="BZ41">
        <f t="shared" si="109"/>
        <v>0</v>
      </c>
      <c r="CA41">
        <f t="shared" si="110"/>
        <v>0</v>
      </c>
      <c r="CB41">
        <f t="shared" si="111"/>
        <v>0</v>
      </c>
      <c r="CC41" t="e">
        <f>IF('Source and fuel input'!AS41,VLOOKUP(AA41,SourceIdData,8,FALSE),IF('Source and fuel input'!AQ41,V41,IF('Source and fuel input'!AR41,IF(AND(E41="Method 1",VLOOKUP(AA41,SourceIdData,8,FALSE)&gt;0),VLOOKUP(AA41,SourceIdData,8,FALSE),NA()),"")))</f>
        <v>#N/A</v>
      </c>
      <c r="CD41" s="15" t="e">
        <f t="shared" si="94"/>
        <v>#N/A</v>
      </c>
      <c r="CE41" s="15" t="b">
        <f t="shared" si="95"/>
        <v>1</v>
      </c>
      <c r="CF41" s="15" t="b">
        <f t="shared" si="51"/>
        <v>1</v>
      </c>
      <c r="CG41" s="15" t="b">
        <f t="shared" si="96"/>
        <v>0</v>
      </c>
      <c r="CH41" s="15" t="b">
        <f t="shared" si="97"/>
        <v>1</v>
      </c>
      <c r="CI41" t="e">
        <f t="shared" si="39"/>
        <v>#N/A</v>
      </c>
      <c r="CJ41" t="e">
        <f t="shared" si="40"/>
        <v>#N/A</v>
      </c>
      <c r="CK41" t="e">
        <f t="shared" si="52"/>
        <v>#N/A</v>
      </c>
      <c r="CL41" t="b">
        <f t="shared" si="98"/>
        <v>0</v>
      </c>
      <c r="CM41" t="e">
        <f t="shared" si="53"/>
        <v>#N/A</v>
      </c>
      <c r="CN41" t="b">
        <f t="shared" si="54"/>
        <v>0</v>
      </c>
      <c r="CO41" s="14">
        <f t="shared" si="59"/>
        <v>1</v>
      </c>
      <c r="CP41" s="16" t="str">
        <f t="shared" si="42"/>
        <v/>
      </c>
      <c r="CQ41" s="15">
        <f t="shared" si="43"/>
        <v>0</v>
      </c>
      <c r="CR41" s="15">
        <f t="shared" si="44"/>
        <v>0</v>
      </c>
      <c r="CS41" s="15">
        <f t="shared" si="45"/>
        <v>0</v>
      </c>
      <c r="CT41" s="58" t="e">
        <f t="shared" si="75"/>
        <v>#DIV/0!</v>
      </c>
      <c r="CU41" s="2">
        <f t="shared" si="55"/>
        <v>995</v>
      </c>
      <c r="CV41" t="str">
        <f t="shared" si="56"/>
        <v/>
      </c>
      <c r="CX41" t="str">
        <f t="shared" si="76"/>
        <v/>
      </c>
      <c r="CY41" t="b">
        <f>AND(CX41&lt;&gt;"",COUNTIF($CX$11:CX40,CX41)=0)</f>
        <v>0</v>
      </c>
      <c r="CZ41" s="2">
        <f>IF(CX41="",0,IF(CY41,MAX($CZ$11:CZ40)+1,VLOOKUP(CX41,$CX$11:CZ40,3,FALSE)))</f>
        <v>0</v>
      </c>
      <c r="DA41" s="2" t="str">
        <f t="shared" si="57"/>
        <v/>
      </c>
      <c r="DB41" t="str">
        <f t="shared" si="77"/>
        <v/>
      </c>
      <c r="DC41" t="b">
        <f>AND(DB41&lt;&gt;"",COUNTIF($DB$11:DB40,DB41)=0)</f>
        <v>0</v>
      </c>
      <c r="DD41" s="2">
        <f>IF(DB41="",0,IF(DC41,MAX($DD$11:DD40)+1,VLOOKUP(DB41,$DB$11:DD40,3,FALSE)))</f>
        <v>0</v>
      </c>
      <c r="DE41" s="2" t="str">
        <f t="shared" si="58"/>
        <v/>
      </c>
      <c r="DF41" s="54" t="s">
        <v>156</v>
      </c>
    </row>
    <row r="42" spans="1:110" x14ac:dyDescent="0.35">
      <c r="A42" s="119"/>
      <c r="B42" s="46"/>
      <c r="C42" s="46"/>
      <c r="D42" s="46"/>
      <c r="E42" s="46"/>
      <c r="F42" s="183"/>
      <c r="G42" s="48">
        <v>0</v>
      </c>
      <c r="H42" s="46">
        <v>0</v>
      </c>
      <c r="I42" s="46">
        <v>0</v>
      </c>
      <c r="J42" s="46">
        <v>0</v>
      </c>
      <c r="K42" s="46">
        <v>0</v>
      </c>
      <c r="L42" s="49">
        <v>0</v>
      </c>
      <c r="M42" s="50">
        <v>0</v>
      </c>
      <c r="N42" s="32"/>
      <c r="O42" s="31"/>
      <c r="P42" s="31"/>
      <c r="Q42" s="31"/>
      <c r="R42" s="31"/>
      <c r="S42" s="31"/>
      <c r="T42" s="31"/>
      <c r="U42" s="31"/>
      <c r="V42" s="99"/>
      <c r="W42" s="52" t="str">
        <f t="shared" si="119"/>
        <v/>
      </c>
      <c r="X42" s="120"/>
      <c r="Y42" s="97"/>
      <c r="Z42" t="e">
        <f t="shared" si="0"/>
        <v>#N/A</v>
      </c>
      <c r="AA42" t="e">
        <f t="shared" si="1"/>
        <v>#N/A</v>
      </c>
      <c r="AB42" t="e">
        <f t="shared" si="2"/>
        <v>#N/A</v>
      </c>
      <c r="AC42" s="53" t="b">
        <f t="shared" si="3"/>
        <v>0</v>
      </c>
      <c r="AD42" s="53" t="b">
        <f t="shared" si="4"/>
        <v>0</v>
      </c>
      <c r="AE42" s="53" t="b">
        <f t="shared" si="5"/>
        <v>0</v>
      </c>
      <c r="AF42" s="53" t="b">
        <f t="shared" si="6"/>
        <v>0</v>
      </c>
      <c r="AG42" s="53" t="b">
        <f t="shared" si="7"/>
        <v>0</v>
      </c>
      <c r="AH42" s="53" t="b">
        <f t="shared" si="8"/>
        <v>0</v>
      </c>
      <c r="AI42" s="53" t="b">
        <f t="shared" si="9"/>
        <v>0</v>
      </c>
      <c r="AJ42" s="53" t="b">
        <f t="shared" si="10"/>
        <v>0</v>
      </c>
      <c r="AK42" s="53" t="b">
        <f t="shared" si="113"/>
        <v>1</v>
      </c>
      <c r="AL42" s="53" t="b">
        <f t="shared" si="114"/>
        <v>1</v>
      </c>
      <c r="AM42" s="53" t="b">
        <f t="shared" si="115"/>
        <v>1</v>
      </c>
      <c r="AN42" s="53" t="b">
        <f t="shared" si="116"/>
        <v>1</v>
      </c>
      <c r="AO42" s="53" t="b">
        <f t="shared" si="117"/>
        <v>1</v>
      </c>
      <c r="AP42" s="53" t="b">
        <f t="shared" si="118"/>
        <v>1</v>
      </c>
      <c r="AQ42" s="53" t="b">
        <f t="shared" si="60"/>
        <v>0</v>
      </c>
      <c r="AR42" t="b">
        <f t="shared" si="17"/>
        <v>0</v>
      </c>
      <c r="AS42" s="54" t="e">
        <f t="shared" si="47"/>
        <v>#N/A</v>
      </c>
      <c r="AT42" t="b">
        <f t="shared" si="61"/>
        <v>0</v>
      </c>
      <c r="AU42" t="str">
        <f t="shared" si="62"/>
        <v/>
      </c>
      <c r="AV42" s="55" t="str">
        <f t="shared" si="48"/>
        <v/>
      </c>
      <c r="AW42" t="b">
        <f>AND(AV42&lt;&gt;"",COUNTIF($AV$11:AV41,AV42)=0)</f>
        <v>0</v>
      </c>
      <c r="AX42" s="2">
        <f>IF(AV42="",0,IF(AW42,MAX($AX$11:AX41)+1,VLOOKUP(AV42,$AV$11:AX41,3,FALSE)))</f>
        <v>0</v>
      </c>
      <c r="AY42" t="str">
        <f t="shared" si="49"/>
        <v/>
      </c>
      <c r="AZ42" t="e">
        <f t="shared" si="18"/>
        <v>#N/A</v>
      </c>
      <c r="BA42" t="e">
        <f>IF(ISNA(AZ42),NA(),COUNTIF(AZ$10:AZ42,AZ42)&gt;1)</f>
        <v>#N/A</v>
      </c>
      <c r="BB42" t="e">
        <f t="shared" si="19"/>
        <v>#N/A</v>
      </c>
      <c r="BC42" s="55" t="e">
        <f t="shared" si="50"/>
        <v>#N/A</v>
      </c>
      <c r="BD42" s="56" t="e">
        <f t="shared" si="20"/>
        <v>#N/A</v>
      </c>
      <c r="BE42" s="53">
        <f t="shared" si="21"/>
        <v>0</v>
      </c>
      <c r="BF42" s="53">
        <f t="shared" si="22"/>
        <v>0</v>
      </c>
      <c r="BG42" s="53">
        <f t="shared" si="23"/>
        <v>0</v>
      </c>
      <c r="BH42" s="53">
        <f t="shared" si="24"/>
        <v>0</v>
      </c>
      <c r="BI42" s="53">
        <f t="shared" si="25"/>
        <v>0</v>
      </c>
      <c r="BJ42" s="53">
        <f t="shared" si="26"/>
        <v>0</v>
      </c>
      <c r="BK42" s="57">
        <f t="shared" si="27"/>
        <v>0</v>
      </c>
      <c r="BL42" s="57">
        <f t="shared" si="28"/>
        <v>0</v>
      </c>
      <c r="BM42" s="57">
        <f t="shared" si="29"/>
        <v>0</v>
      </c>
      <c r="BN42" s="57">
        <f t="shared" si="30"/>
        <v>0</v>
      </c>
      <c r="BO42" s="57">
        <f t="shared" si="31"/>
        <v>0</v>
      </c>
      <c r="BP42" s="57">
        <f t="shared" si="32"/>
        <v>0</v>
      </c>
      <c r="BQ42">
        <f t="shared" si="63"/>
        <v>0</v>
      </c>
      <c r="BR42">
        <f t="shared" si="64"/>
        <v>0</v>
      </c>
      <c r="BS42">
        <f t="shared" si="65"/>
        <v>0</v>
      </c>
      <c r="BT42">
        <f t="shared" si="66"/>
        <v>0</v>
      </c>
      <c r="BU42">
        <f t="shared" si="67"/>
        <v>0</v>
      </c>
      <c r="BV42">
        <f t="shared" si="68"/>
        <v>0</v>
      </c>
      <c r="BW42">
        <f t="shared" si="69"/>
        <v>0</v>
      </c>
      <c r="BX42">
        <f t="shared" si="70"/>
        <v>0</v>
      </c>
      <c r="BY42">
        <f t="shared" si="71"/>
        <v>0</v>
      </c>
      <c r="BZ42">
        <f t="shared" si="72"/>
        <v>0</v>
      </c>
      <c r="CA42">
        <f t="shared" si="73"/>
        <v>0</v>
      </c>
      <c r="CB42">
        <f t="shared" si="74"/>
        <v>0</v>
      </c>
      <c r="CC42" t="e">
        <f>IF('Source and fuel input'!AS42,VLOOKUP(AA42,SourceIdData,8,FALSE),IF('Source and fuel input'!AQ42,V42,IF('Source and fuel input'!AR42,IF(AND(E42="Method 1",VLOOKUP(AA42,SourceIdData,8,FALSE)&gt;0),VLOOKUP(AA42,SourceIdData,8,FALSE),NA()),"")))</f>
        <v>#N/A</v>
      </c>
      <c r="CD42" s="15" t="e">
        <f t="shared" ref="CD42:CD105" si="120">IF(AND(CC42&lt;&gt;"",CC42&gt;0),(CC42*CR42)^2,SUM(BW42:CB42))</f>
        <v>#N/A</v>
      </c>
      <c r="CE42" s="15" t="b">
        <f t="shared" ref="CE42:CE105" si="121">OR(A42="",B42="")</f>
        <v>1</v>
      </c>
      <c r="CF42" s="15" t="b">
        <f t="shared" si="51"/>
        <v>1</v>
      </c>
      <c r="CG42" s="15" t="b">
        <f t="shared" ref="CG42:CG105" si="122">OR(G42&lt;0,H42&lt;0,I42&lt;0,J42&lt;0,K42&lt;0,L42&lt;0)</f>
        <v>0</v>
      </c>
      <c r="CH42" s="15" t="b">
        <f t="shared" ref="CH42:CH105" si="123">ISNA(AA42)</f>
        <v>1</v>
      </c>
      <c r="CI42" t="e">
        <f t="shared" si="39"/>
        <v>#N/A</v>
      </c>
      <c r="CJ42" t="e">
        <f t="shared" si="40"/>
        <v>#N/A</v>
      </c>
      <c r="CK42" t="e">
        <f t="shared" si="52"/>
        <v>#N/A</v>
      </c>
      <c r="CL42" t="b">
        <f t="shared" ref="CL42:CL105" si="124">AND(O42&gt;0,IF(G42&gt;0,P42&gt;0,TRUE),IF(H42&gt;0,Q42&gt;0,TRUE),IF(I42&gt;0,R42&gt;0,TRUE),IF(J42&gt;0,S42&gt;0,TRUE),IF(K42&gt;0,T42&gt;0,TRUE),IF(L42&gt;0,U42&gt;0,TRUE))</f>
        <v>0</v>
      </c>
      <c r="CM42" t="e">
        <f t="shared" si="53"/>
        <v>#N/A</v>
      </c>
      <c r="CN42" t="b">
        <f t="shared" si="54"/>
        <v>0</v>
      </c>
      <c r="CO42" s="14">
        <f t="shared" si="59"/>
        <v>1</v>
      </c>
      <c r="CP42" s="16" t="str">
        <f t="shared" si="42"/>
        <v/>
      </c>
      <c r="CQ42" s="15">
        <f t="shared" si="43"/>
        <v>0</v>
      </c>
      <c r="CR42" s="15">
        <f t="shared" si="44"/>
        <v>0</v>
      </c>
      <c r="CS42" s="15">
        <f t="shared" si="45"/>
        <v>0</v>
      </c>
      <c r="CT42" s="58" t="e">
        <f t="shared" si="75"/>
        <v>#DIV/0!</v>
      </c>
      <c r="CU42" s="2">
        <f t="shared" si="55"/>
        <v>995</v>
      </c>
      <c r="CV42" t="str">
        <f t="shared" si="56"/>
        <v/>
      </c>
      <c r="CX42" t="str">
        <f t="shared" si="76"/>
        <v/>
      </c>
      <c r="CY42" t="b">
        <f>AND(CX42&lt;&gt;"",COUNTIF($CX$11:CX41,CX42)=0)</f>
        <v>0</v>
      </c>
      <c r="CZ42" s="2">
        <f>IF(CX42="",0,IF(CY42,MAX($CZ$11:CZ41)+1,VLOOKUP(CX42,$CX$11:CZ41,3,FALSE)))</f>
        <v>0</v>
      </c>
      <c r="DA42" s="2" t="str">
        <f t="shared" si="57"/>
        <v/>
      </c>
      <c r="DB42" t="str">
        <f t="shared" si="77"/>
        <v/>
      </c>
      <c r="DC42" t="b">
        <f>AND(DB42&lt;&gt;"",COUNTIF($DB$11:DB41,DB42)=0)</f>
        <v>0</v>
      </c>
      <c r="DD42" s="2">
        <f>IF(DB42="",0,IF(DC42,MAX($DD$11:DD41)+1,VLOOKUP(DB42,$DB$11:DD41,3,FALSE)))</f>
        <v>0</v>
      </c>
      <c r="DE42" s="2" t="str">
        <f t="shared" si="58"/>
        <v/>
      </c>
      <c r="DF42" s="54" t="s">
        <v>157</v>
      </c>
    </row>
    <row r="43" spans="1:110" x14ac:dyDescent="0.35">
      <c r="A43" s="119"/>
      <c r="B43" s="46"/>
      <c r="C43" s="46"/>
      <c r="D43" s="46"/>
      <c r="E43" s="46"/>
      <c r="F43" s="183"/>
      <c r="G43" s="48">
        <v>0</v>
      </c>
      <c r="H43" s="46">
        <v>0</v>
      </c>
      <c r="I43" s="46">
        <v>0</v>
      </c>
      <c r="J43" s="46">
        <v>0</v>
      </c>
      <c r="K43" s="46">
        <v>0</v>
      </c>
      <c r="L43" s="49">
        <v>0</v>
      </c>
      <c r="M43" s="50">
        <v>0</v>
      </c>
      <c r="N43" s="32"/>
      <c r="O43" s="31"/>
      <c r="P43" s="31"/>
      <c r="Q43" s="31"/>
      <c r="R43" s="31"/>
      <c r="S43" s="31"/>
      <c r="T43" s="31"/>
      <c r="U43" s="31"/>
      <c r="V43" s="99"/>
      <c r="W43" s="52" t="str">
        <f t="shared" si="119"/>
        <v/>
      </c>
      <c r="X43" s="120"/>
      <c r="Y43" s="97"/>
      <c r="Z43" t="e">
        <f t="shared" si="0"/>
        <v>#N/A</v>
      </c>
      <c r="AA43" t="e">
        <f t="shared" si="1"/>
        <v>#N/A</v>
      </c>
      <c r="AB43" t="e">
        <f t="shared" si="2"/>
        <v>#N/A</v>
      </c>
      <c r="AC43" s="53" t="b">
        <f t="shared" si="3"/>
        <v>0</v>
      </c>
      <c r="AD43" s="53" t="b">
        <f t="shared" si="4"/>
        <v>0</v>
      </c>
      <c r="AE43" s="53" t="b">
        <f t="shared" si="5"/>
        <v>0</v>
      </c>
      <c r="AF43" s="53" t="b">
        <f t="shared" si="6"/>
        <v>0</v>
      </c>
      <c r="AG43" s="53" t="b">
        <f t="shared" si="7"/>
        <v>0</v>
      </c>
      <c r="AH43" s="53" t="b">
        <f t="shared" si="8"/>
        <v>0</v>
      </c>
      <c r="AI43" s="53" t="b">
        <f t="shared" si="9"/>
        <v>0</v>
      </c>
      <c r="AJ43" s="53" t="b">
        <f t="shared" si="10"/>
        <v>0</v>
      </c>
      <c r="AK43" s="53" t="b">
        <f t="shared" si="113"/>
        <v>1</v>
      </c>
      <c r="AL43" s="53" t="b">
        <f t="shared" si="114"/>
        <v>1</v>
      </c>
      <c r="AM43" s="53" t="b">
        <f t="shared" si="115"/>
        <v>1</v>
      </c>
      <c r="AN43" s="53" t="b">
        <f t="shared" si="116"/>
        <v>1</v>
      </c>
      <c r="AO43" s="53" t="b">
        <f t="shared" si="117"/>
        <v>1</v>
      </c>
      <c r="AP43" s="53" t="b">
        <f t="shared" si="118"/>
        <v>1</v>
      </c>
      <c r="AQ43" s="53" t="b">
        <f t="shared" si="60"/>
        <v>0</v>
      </c>
      <c r="AR43" t="b">
        <f t="shared" si="17"/>
        <v>0</v>
      </c>
      <c r="AS43" s="54" t="e">
        <f t="shared" si="47"/>
        <v>#N/A</v>
      </c>
      <c r="AT43" t="b">
        <f t="shared" si="61"/>
        <v>0</v>
      </c>
      <c r="AU43" t="str">
        <f t="shared" si="62"/>
        <v/>
      </c>
      <c r="AV43" s="55" t="str">
        <f t="shared" si="48"/>
        <v/>
      </c>
      <c r="AW43" t="b">
        <f>AND(AV43&lt;&gt;"",COUNTIF($AV$11:AV42,AV43)=0)</f>
        <v>0</v>
      </c>
      <c r="AX43" s="2">
        <f>IF(AV43="",0,IF(AW43,MAX($AX$11:AX42)+1,VLOOKUP(AV43,$AV$11:AX42,3,FALSE)))</f>
        <v>0</v>
      </c>
      <c r="AY43" t="str">
        <f t="shared" si="49"/>
        <v/>
      </c>
      <c r="AZ43" t="e">
        <f t="shared" si="18"/>
        <v>#N/A</v>
      </c>
      <c r="BA43" t="e">
        <f>IF(ISNA(AZ43),NA(),COUNTIF(AZ$10:AZ43,AZ43)&gt;1)</f>
        <v>#N/A</v>
      </c>
      <c r="BB43" t="e">
        <f t="shared" si="19"/>
        <v>#N/A</v>
      </c>
      <c r="BC43" s="55" t="e">
        <f t="shared" si="50"/>
        <v>#N/A</v>
      </c>
      <c r="BD43" s="56" t="e">
        <f t="shared" si="20"/>
        <v>#N/A</v>
      </c>
      <c r="BE43" s="53">
        <f t="shared" si="21"/>
        <v>0</v>
      </c>
      <c r="BF43" s="53">
        <f t="shared" si="22"/>
        <v>0</v>
      </c>
      <c r="BG43" s="53">
        <f t="shared" si="23"/>
        <v>0</v>
      </c>
      <c r="BH43" s="53">
        <f t="shared" si="24"/>
        <v>0</v>
      </c>
      <c r="BI43" s="53">
        <f t="shared" si="25"/>
        <v>0</v>
      </c>
      <c r="BJ43" s="53">
        <f t="shared" si="26"/>
        <v>0</v>
      </c>
      <c r="BK43" s="57">
        <f t="shared" si="27"/>
        <v>0</v>
      </c>
      <c r="BL43" s="57">
        <f t="shared" si="28"/>
        <v>0</v>
      </c>
      <c r="BM43" s="57">
        <f t="shared" si="29"/>
        <v>0</v>
      </c>
      <c r="BN43" s="57">
        <f t="shared" si="30"/>
        <v>0</v>
      </c>
      <c r="BO43" s="57">
        <f t="shared" si="31"/>
        <v>0</v>
      </c>
      <c r="BP43" s="57">
        <f t="shared" si="32"/>
        <v>0</v>
      </c>
      <c r="BQ43">
        <f t="shared" si="63"/>
        <v>0</v>
      </c>
      <c r="BR43">
        <f t="shared" si="64"/>
        <v>0</v>
      </c>
      <c r="BS43">
        <f t="shared" si="65"/>
        <v>0</v>
      </c>
      <c r="BT43">
        <f t="shared" si="66"/>
        <v>0</v>
      </c>
      <c r="BU43">
        <f t="shared" si="67"/>
        <v>0</v>
      </c>
      <c r="BV43">
        <f t="shared" si="68"/>
        <v>0</v>
      </c>
      <c r="BW43">
        <f t="shared" si="69"/>
        <v>0</v>
      </c>
      <c r="BX43">
        <f t="shared" si="70"/>
        <v>0</v>
      </c>
      <c r="BY43">
        <f t="shared" si="71"/>
        <v>0</v>
      </c>
      <c r="BZ43">
        <f t="shared" si="72"/>
        <v>0</v>
      </c>
      <c r="CA43">
        <f t="shared" si="73"/>
        <v>0</v>
      </c>
      <c r="CB43">
        <f t="shared" si="74"/>
        <v>0</v>
      </c>
      <c r="CC43" t="e">
        <f>IF('Source and fuel input'!AS43,VLOOKUP(AA43,SourceIdData,8,FALSE),IF('Source and fuel input'!AQ43,V43,IF('Source and fuel input'!AR43,IF(AND(E43="Method 1",VLOOKUP(AA43,SourceIdData,8,FALSE)&gt;0),VLOOKUP(AA43,SourceIdData,8,FALSE),NA()),"")))</f>
        <v>#N/A</v>
      </c>
      <c r="CD43" s="15" t="e">
        <f t="shared" si="120"/>
        <v>#N/A</v>
      </c>
      <c r="CE43" s="15" t="b">
        <f t="shared" si="121"/>
        <v>1</v>
      </c>
      <c r="CF43" s="15" t="b">
        <f t="shared" si="51"/>
        <v>1</v>
      </c>
      <c r="CG43" s="15" t="b">
        <f t="shared" si="122"/>
        <v>0</v>
      </c>
      <c r="CH43" s="15" t="b">
        <f t="shared" si="123"/>
        <v>1</v>
      </c>
      <c r="CI43" t="e">
        <f t="shared" si="39"/>
        <v>#N/A</v>
      </c>
      <c r="CJ43" t="e">
        <f t="shared" si="40"/>
        <v>#N/A</v>
      </c>
      <c r="CK43" t="e">
        <f t="shared" si="52"/>
        <v>#N/A</v>
      </c>
      <c r="CL43" t="b">
        <f t="shared" si="124"/>
        <v>0</v>
      </c>
      <c r="CM43" t="e">
        <f t="shared" si="53"/>
        <v>#N/A</v>
      </c>
      <c r="CN43" t="b">
        <f t="shared" si="54"/>
        <v>0</v>
      </c>
      <c r="CO43" s="14">
        <f t="shared" si="59"/>
        <v>1</v>
      </c>
      <c r="CP43" s="16" t="str">
        <f t="shared" si="42"/>
        <v/>
      </c>
      <c r="CQ43" s="15">
        <f t="shared" si="43"/>
        <v>0</v>
      </c>
      <c r="CR43" s="15">
        <f t="shared" si="44"/>
        <v>0</v>
      </c>
      <c r="CS43" s="15">
        <f t="shared" si="45"/>
        <v>0</v>
      </c>
      <c r="CT43" s="58" t="e">
        <f t="shared" si="75"/>
        <v>#DIV/0!</v>
      </c>
      <c r="CU43" s="2">
        <f t="shared" si="55"/>
        <v>995</v>
      </c>
      <c r="CV43" t="str">
        <f t="shared" si="56"/>
        <v/>
      </c>
      <c r="CX43" t="str">
        <f t="shared" si="76"/>
        <v/>
      </c>
      <c r="CY43" t="b">
        <f>AND(CX43&lt;&gt;"",COUNTIF($CX$11:CX42,CX43)=0)</f>
        <v>0</v>
      </c>
      <c r="CZ43" s="2">
        <f>IF(CX43="",0,IF(CY43,MAX($CZ$11:CZ42)+1,VLOOKUP(CX43,$CX$11:CZ42,3,FALSE)))</f>
        <v>0</v>
      </c>
      <c r="DA43" s="2" t="str">
        <f t="shared" si="57"/>
        <v/>
      </c>
      <c r="DB43" t="str">
        <f t="shared" si="77"/>
        <v/>
      </c>
      <c r="DC43" t="b">
        <f>AND(DB43&lt;&gt;"",COUNTIF($DB$11:DB42,DB43)=0)</f>
        <v>0</v>
      </c>
      <c r="DD43" s="2">
        <f>IF(DB43="",0,IF(DC43,MAX($DD$11:DD42)+1,VLOOKUP(DB43,$DB$11:DD42,3,FALSE)))</f>
        <v>0</v>
      </c>
      <c r="DE43" s="2" t="str">
        <f t="shared" si="58"/>
        <v/>
      </c>
      <c r="DF43" s="54" t="s">
        <v>158</v>
      </c>
    </row>
    <row r="44" spans="1:110" x14ac:dyDescent="0.35">
      <c r="A44" s="119"/>
      <c r="B44" s="46"/>
      <c r="C44" s="46"/>
      <c r="D44" s="46"/>
      <c r="E44" s="46"/>
      <c r="F44" s="183"/>
      <c r="G44" s="48">
        <v>0</v>
      </c>
      <c r="H44" s="46">
        <v>0</v>
      </c>
      <c r="I44" s="46">
        <v>0</v>
      </c>
      <c r="J44" s="46">
        <v>0</v>
      </c>
      <c r="K44" s="46">
        <v>0</v>
      </c>
      <c r="L44" s="49">
        <v>0</v>
      </c>
      <c r="M44" s="50">
        <v>0</v>
      </c>
      <c r="N44" s="32"/>
      <c r="O44" s="31"/>
      <c r="P44" s="31"/>
      <c r="Q44" s="31"/>
      <c r="R44" s="31"/>
      <c r="S44" s="31"/>
      <c r="T44" s="31"/>
      <c r="U44" s="31"/>
      <c r="V44" s="99"/>
      <c r="W44" s="52" t="str">
        <f t="shared" si="119"/>
        <v/>
      </c>
      <c r="X44" s="120"/>
      <c r="Y44" s="97"/>
      <c r="Z44" t="e">
        <f t="shared" si="0"/>
        <v>#N/A</v>
      </c>
      <c r="AA44" t="e">
        <f t="shared" si="1"/>
        <v>#N/A</v>
      </c>
      <c r="AB44" t="e">
        <f t="shared" si="2"/>
        <v>#N/A</v>
      </c>
      <c r="AC44" s="53" t="b">
        <f t="shared" si="3"/>
        <v>0</v>
      </c>
      <c r="AD44" s="53" t="b">
        <f t="shared" si="4"/>
        <v>0</v>
      </c>
      <c r="AE44" s="53" t="b">
        <f t="shared" si="5"/>
        <v>0</v>
      </c>
      <c r="AF44" s="53" t="b">
        <f t="shared" si="6"/>
        <v>0</v>
      </c>
      <c r="AG44" s="53" t="b">
        <f t="shared" si="7"/>
        <v>0</v>
      </c>
      <c r="AH44" s="53" t="b">
        <f t="shared" si="8"/>
        <v>0</v>
      </c>
      <c r="AI44" s="53" t="b">
        <f t="shared" si="9"/>
        <v>0</v>
      </c>
      <c r="AJ44" s="53" t="b">
        <f t="shared" si="10"/>
        <v>0</v>
      </c>
      <c r="AK44" s="53" t="b">
        <f t="shared" si="113"/>
        <v>1</v>
      </c>
      <c r="AL44" s="53" t="b">
        <f t="shared" si="114"/>
        <v>1</v>
      </c>
      <c r="AM44" s="53" t="b">
        <f t="shared" si="115"/>
        <v>1</v>
      </c>
      <c r="AN44" s="53" t="b">
        <f t="shared" si="116"/>
        <v>1</v>
      </c>
      <c r="AO44" s="53" t="b">
        <f t="shared" si="117"/>
        <v>1</v>
      </c>
      <c r="AP44" s="53" t="b">
        <f t="shared" si="118"/>
        <v>1</v>
      </c>
      <c r="AQ44" s="53" t="b">
        <f t="shared" si="60"/>
        <v>0</v>
      </c>
      <c r="AR44" t="b">
        <f t="shared" si="17"/>
        <v>0</v>
      </c>
      <c r="AS44" s="54" t="e">
        <f t="shared" si="47"/>
        <v>#N/A</v>
      </c>
      <c r="AT44" t="b">
        <f t="shared" si="61"/>
        <v>0</v>
      </c>
      <c r="AU44" t="str">
        <f t="shared" si="62"/>
        <v/>
      </c>
      <c r="AV44" s="55" t="str">
        <f t="shared" si="48"/>
        <v/>
      </c>
      <c r="AW44" t="b">
        <f>AND(AV44&lt;&gt;"",COUNTIF($AV$11:AV43,AV44)=0)</f>
        <v>0</v>
      </c>
      <c r="AX44" s="2">
        <f>IF(AV44="",0,IF(AW44,MAX($AX$11:AX43)+1,VLOOKUP(AV44,$AV$11:AX43,3,FALSE)))</f>
        <v>0</v>
      </c>
      <c r="AY44" t="str">
        <f t="shared" si="49"/>
        <v/>
      </c>
      <c r="AZ44" t="e">
        <f t="shared" si="18"/>
        <v>#N/A</v>
      </c>
      <c r="BA44" t="e">
        <f>IF(ISNA(AZ44),NA(),COUNTIF(AZ$10:AZ44,AZ44)&gt;1)</f>
        <v>#N/A</v>
      </c>
      <c r="BB44" t="e">
        <f t="shared" si="19"/>
        <v>#N/A</v>
      </c>
      <c r="BC44" s="55" t="e">
        <f t="shared" si="50"/>
        <v>#N/A</v>
      </c>
      <c r="BD44" s="56" t="e">
        <f t="shared" si="20"/>
        <v>#N/A</v>
      </c>
      <c r="BE44" s="53">
        <f t="shared" si="21"/>
        <v>0</v>
      </c>
      <c r="BF44" s="53">
        <f t="shared" si="22"/>
        <v>0</v>
      </c>
      <c r="BG44" s="53">
        <f t="shared" si="23"/>
        <v>0</v>
      </c>
      <c r="BH44" s="53">
        <f t="shared" si="24"/>
        <v>0</v>
      </c>
      <c r="BI44" s="53">
        <f t="shared" si="25"/>
        <v>0</v>
      </c>
      <c r="BJ44" s="53">
        <f t="shared" si="26"/>
        <v>0</v>
      </c>
      <c r="BK44" s="57">
        <f t="shared" si="27"/>
        <v>0</v>
      </c>
      <c r="BL44" s="57">
        <f t="shared" si="28"/>
        <v>0</v>
      </c>
      <c r="BM44" s="57">
        <f t="shared" si="29"/>
        <v>0</v>
      </c>
      <c r="BN44" s="57">
        <f t="shared" si="30"/>
        <v>0</v>
      </c>
      <c r="BO44" s="57">
        <f t="shared" si="31"/>
        <v>0</v>
      </c>
      <c r="BP44" s="57">
        <f t="shared" si="32"/>
        <v>0</v>
      </c>
      <c r="BQ44">
        <f t="shared" si="63"/>
        <v>0</v>
      </c>
      <c r="BR44">
        <f t="shared" si="64"/>
        <v>0</v>
      </c>
      <c r="BS44">
        <f t="shared" si="65"/>
        <v>0</v>
      </c>
      <c r="BT44">
        <f t="shared" si="66"/>
        <v>0</v>
      </c>
      <c r="BU44">
        <f t="shared" si="67"/>
        <v>0</v>
      </c>
      <c r="BV44">
        <f t="shared" si="68"/>
        <v>0</v>
      </c>
      <c r="BW44">
        <f t="shared" si="69"/>
        <v>0</v>
      </c>
      <c r="BX44">
        <f t="shared" si="70"/>
        <v>0</v>
      </c>
      <c r="BY44">
        <f t="shared" si="71"/>
        <v>0</v>
      </c>
      <c r="BZ44">
        <f t="shared" si="72"/>
        <v>0</v>
      </c>
      <c r="CA44">
        <f t="shared" si="73"/>
        <v>0</v>
      </c>
      <c r="CB44">
        <f t="shared" si="74"/>
        <v>0</v>
      </c>
      <c r="CC44" t="e">
        <f>IF('Source and fuel input'!AS44,VLOOKUP(AA44,SourceIdData,8,FALSE),IF('Source and fuel input'!AQ44,V44,IF('Source and fuel input'!AR44,IF(AND(E44="Method 1",VLOOKUP(AA44,SourceIdData,8,FALSE)&gt;0),VLOOKUP(AA44,SourceIdData,8,FALSE),NA()),"")))</f>
        <v>#N/A</v>
      </c>
      <c r="CD44" s="15" t="e">
        <f t="shared" si="120"/>
        <v>#N/A</v>
      </c>
      <c r="CE44" s="15" t="b">
        <f t="shared" si="121"/>
        <v>1</v>
      </c>
      <c r="CF44" s="15" t="b">
        <f t="shared" si="51"/>
        <v>1</v>
      </c>
      <c r="CG44" s="15" t="b">
        <f t="shared" si="122"/>
        <v>0</v>
      </c>
      <c r="CH44" s="15" t="b">
        <f t="shared" si="123"/>
        <v>1</v>
      </c>
      <c r="CI44" t="e">
        <f t="shared" si="39"/>
        <v>#N/A</v>
      </c>
      <c r="CJ44" t="e">
        <f t="shared" si="40"/>
        <v>#N/A</v>
      </c>
      <c r="CK44" t="e">
        <f t="shared" si="52"/>
        <v>#N/A</v>
      </c>
      <c r="CL44" t="b">
        <f t="shared" si="124"/>
        <v>0</v>
      </c>
      <c r="CM44" t="e">
        <f t="shared" si="53"/>
        <v>#N/A</v>
      </c>
      <c r="CN44" t="b">
        <f t="shared" si="54"/>
        <v>0</v>
      </c>
      <c r="CO44" s="14">
        <f t="shared" si="59"/>
        <v>1</v>
      </c>
      <c r="CP44" s="16" t="str">
        <f t="shared" si="42"/>
        <v/>
      </c>
      <c r="CQ44" s="15">
        <f t="shared" si="43"/>
        <v>0</v>
      </c>
      <c r="CR44" s="15">
        <f t="shared" si="44"/>
        <v>0</v>
      </c>
      <c r="CS44" s="15">
        <f t="shared" si="45"/>
        <v>0</v>
      </c>
      <c r="CT44" s="58" t="e">
        <f t="shared" si="75"/>
        <v>#DIV/0!</v>
      </c>
      <c r="CU44" s="2">
        <f t="shared" si="55"/>
        <v>995</v>
      </c>
      <c r="CV44" t="str">
        <f t="shared" si="56"/>
        <v/>
      </c>
      <c r="CX44" t="str">
        <f t="shared" si="76"/>
        <v/>
      </c>
      <c r="CY44" t="b">
        <f>AND(CX44&lt;&gt;"",COUNTIF($CX$11:CX43,CX44)=0)</f>
        <v>0</v>
      </c>
      <c r="CZ44" s="2">
        <f>IF(CX44="",0,IF(CY44,MAX($CZ$11:CZ43)+1,VLOOKUP(CX44,$CX$11:CZ43,3,FALSE)))</f>
        <v>0</v>
      </c>
      <c r="DA44" s="2" t="str">
        <f t="shared" si="57"/>
        <v/>
      </c>
      <c r="DB44" t="str">
        <f t="shared" si="77"/>
        <v/>
      </c>
      <c r="DC44" t="b">
        <f>AND(DB44&lt;&gt;"",COUNTIF($DB$11:DB43,DB44)=0)</f>
        <v>0</v>
      </c>
      <c r="DD44" s="2">
        <f>IF(DB44="",0,IF(DC44,MAX($DD$11:DD43)+1,VLOOKUP(DB44,$DB$11:DD43,3,FALSE)))</f>
        <v>0</v>
      </c>
      <c r="DE44" s="2" t="str">
        <f t="shared" si="58"/>
        <v/>
      </c>
      <c r="DF44" s="54" t="s">
        <v>159</v>
      </c>
    </row>
    <row r="45" spans="1:110" x14ac:dyDescent="0.35">
      <c r="A45" s="119"/>
      <c r="B45" s="46"/>
      <c r="C45" s="46"/>
      <c r="D45" s="46"/>
      <c r="E45" s="46"/>
      <c r="F45" s="183"/>
      <c r="G45" s="48">
        <v>0</v>
      </c>
      <c r="H45" s="46">
        <v>0</v>
      </c>
      <c r="I45" s="46">
        <v>0</v>
      </c>
      <c r="J45" s="46">
        <v>0</v>
      </c>
      <c r="K45" s="46">
        <v>0</v>
      </c>
      <c r="L45" s="49">
        <v>0</v>
      </c>
      <c r="M45" s="50">
        <v>0</v>
      </c>
      <c r="N45" s="32"/>
      <c r="O45" s="31"/>
      <c r="P45" s="31"/>
      <c r="Q45" s="31"/>
      <c r="R45" s="31"/>
      <c r="S45" s="31"/>
      <c r="T45" s="31"/>
      <c r="U45" s="31"/>
      <c r="V45" s="99"/>
      <c r="W45" s="52" t="str">
        <f t="shared" si="119"/>
        <v/>
      </c>
      <c r="X45" s="120"/>
      <c r="Y45" s="97"/>
      <c r="Z45" t="e">
        <f t="shared" si="0"/>
        <v>#N/A</v>
      </c>
      <c r="AA45" t="e">
        <f t="shared" si="1"/>
        <v>#N/A</v>
      </c>
      <c r="AB45" t="e">
        <f t="shared" si="2"/>
        <v>#N/A</v>
      </c>
      <c r="AC45" s="53" t="b">
        <f t="shared" si="3"/>
        <v>0</v>
      </c>
      <c r="AD45" s="53" t="b">
        <f t="shared" si="4"/>
        <v>0</v>
      </c>
      <c r="AE45" s="53" t="b">
        <f t="shared" si="5"/>
        <v>0</v>
      </c>
      <c r="AF45" s="53" t="b">
        <f t="shared" si="6"/>
        <v>0</v>
      </c>
      <c r="AG45" s="53" t="b">
        <f t="shared" si="7"/>
        <v>0</v>
      </c>
      <c r="AH45" s="53" t="b">
        <f t="shared" si="8"/>
        <v>0</v>
      </c>
      <c r="AI45" s="53" t="b">
        <f t="shared" si="9"/>
        <v>0</v>
      </c>
      <c r="AJ45" s="53" t="b">
        <f t="shared" si="10"/>
        <v>0</v>
      </c>
      <c r="AK45" s="53" t="b">
        <f t="shared" si="113"/>
        <v>1</v>
      </c>
      <c r="AL45" s="53" t="b">
        <f t="shared" si="114"/>
        <v>1</v>
      </c>
      <c r="AM45" s="53" t="b">
        <f t="shared" si="115"/>
        <v>1</v>
      </c>
      <c r="AN45" s="53" t="b">
        <f t="shared" si="116"/>
        <v>1</v>
      </c>
      <c r="AO45" s="53" t="b">
        <f t="shared" si="117"/>
        <v>1</v>
      </c>
      <c r="AP45" s="53" t="b">
        <f t="shared" si="118"/>
        <v>1</v>
      </c>
      <c r="AQ45" s="53" t="b">
        <f t="shared" si="60"/>
        <v>0</v>
      </c>
      <c r="AR45" t="b">
        <f t="shared" si="17"/>
        <v>0</v>
      </c>
      <c r="AS45" s="54" t="e">
        <f t="shared" si="47"/>
        <v>#N/A</v>
      </c>
      <c r="AT45" t="b">
        <f t="shared" si="61"/>
        <v>0</v>
      </c>
      <c r="AU45" t="str">
        <f t="shared" si="62"/>
        <v/>
      </c>
      <c r="AV45" s="55" t="str">
        <f t="shared" si="48"/>
        <v/>
      </c>
      <c r="AW45" t="b">
        <f>AND(AV45&lt;&gt;"",COUNTIF($AV$11:AV44,AV45)=0)</f>
        <v>0</v>
      </c>
      <c r="AX45" s="2">
        <f>IF(AV45="",0,IF(AW45,MAX($AX$11:AX44)+1,VLOOKUP(AV45,$AV$11:AX44,3,FALSE)))</f>
        <v>0</v>
      </c>
      <c r="AY45" t="str">
        <f t="shared" si="49"/>
        <v/>
      </c>
      <c r="AZ45" t="e">
        <f t="shared" si="18"/>
        <v>#N/A</v>
      </c>
      <c r="BA45" t="e">
        <f>IF(ISNA(AZ45),NA(),COUNTIF(AZ$10:AZ45,AZ45)&gt;1)</f>
        <v>#N/A</v>
      </c>
      <c r="BB45" t="e">
        <f t="shared" si="19"/>
        <v>#N/A</v>
      </c>
      <c r="BC45" s="55" t="e">
        <f t="shared" si="50"/>
        <v>#N/A</v>
      </c>
      <c r="BD45" s="56" t="e">
        <f t="shared" si="20"/>
        <v>#N/A</v>
      </c>
      <c r="BE45" s="53">
        <f t="shared" si="21"/>
        <v>0</v>
      </c>
      <c r="BF45" s="53">
        <f t="shared" si="22"/>
        <v>0</v>
      </c>
      <c r="BG45" s="53">
        <f t="shared" si="23"/>
        <v>0</v>
      </c>
      <c r="BH45" s="53">
        <f t="shared" si="24"/>
        <v>0</v>
      </c>
      <c r="BI45" s="53">
        <f t="shared" si="25"/>
        <v>0</v>
      </c>
      <c r="BJ45" s="53">
        <f t="shared" si="26"/>
        <v>0</v>
      </c>
      <c r="BK45" s="57">
        <f t="shared" si="27"/>
        <v>0</v>
      </c>
      <c r="BL45" s="57">
        <f t="shared" si="28"/>
        <v>0</v>
      </c>
      <c r="BM45" s="57">
        <f t="shared" si="29"/>
        <v>0</v>
      </c>
      <c r="BN45" s="57">
        <f t="shared" si="30"/>
        <v>0</v>
      </c>
      <c r="BO45" s="57">
        <f t="shared" si="31"/>
        <v>0</v>
      </c>
      <c r="BP45" s="57">
        <f t="shared" si="32"/>
        <v>0</v>
      </c>
      <c r="BQ45">
        <f t="shared" si="63"/>
        <v>0</v>
      </c>
      <c r="BR45">
        <f t="shared" si="64"/>
        <v>0</v>
      </c>
      <c r="BS45">
        <f t="shared" si="65"/>
        <v>0</v>
      </c>
      <c r="BT45">
        <f t="shared" si="66"/>
        <v>0</v>
      </c>
      <c r="BU45">
        <f t="shared" si="67"/>
        <v>0</v>
      </c>
      <c r="BV45">
        <f t="shared" si="68"/>
        <v>0</v>
      </c>
      <c r="BW45">
        <f t="shared" si="69"/>
        <v>0</v>
      </c>
      <c r="BX45">
        <f t="shared" si="70"/>
        <v>0</v>
      </c>
      <c r="BY45">
        <f t="shared" si="71"/>
        <v>0</v>
      </c>
      <c r="BZ45">
        <f t="shared" si="72"/>
        <v>0</v>
      </c>
      <c r="CA45">
        <f t="shared" si="73"/>
        <v>0</v>
      </c>
      <c r="CB45">
        <f t="shared" si="74"/>
        <v>0</v>
      </c>
      <c r="CC45" t="e">
        <f>IF('Source and fuel input'!AS45,VLOOKUP(AA45,SourceIdData,8,FALSE),IF('Source and fuel input'!AQ45,V45,IF('Source and fuel input'!AR45,IF(AND(E45="Method 1",VLOOKUP(AA45,SourceIdData,8,FALSE)&gt;0),VLOOKUP(AA45,SourceIdData,8,FALSE),NA()),"")))</f>
        <v>#N/A</v>
      </c>
      <c r="CD45" s="15" t="e">
        <f t="shared" si="120"/>
        <v>#N/A</v>
      </c>
      <c r="CE45" s="15" t="b">
        <f t="shared" si="121"/>
        <v>1</v>
      </c>
      <c r="CF45" s="15" t="b">
        <f t="shared" si="51"/>
        <v>1</v>
      </c>
      <c r="CG45" s="15" t="b">
        <f t="shared" si="122"/>
        <v>0</v>
      </c>
      <c r="CH45" s="15" t="b">
        <f t="shared" si="123"/>
        <v>1</v>
      </c>
      <c r="CI45" t="e">
        <f t="shared" si="39"/>
        <v>#N/A</v>
      </c>
      <c r="CJ45" t="e">
        <f t="shared" si="40"/>
        <v>#N/A</v>
      </c>
      <c r="CK45" t="e">
        <f t="shared" si="52"/>
        <v>#N/A</v>
      </c>
      <c r="CL45" t="b">
        <f t="shared" si="124"/>
        <v>0</v>
      </c>
      <c r="CM45" t="e">
        <f t="shared" si="53"/>
        <v>#N/A</v>
      </c>
      <c r="CN45" t="b">
        <f t="shared" si="54"/>
        <v>0</v>
      </c>
      <c r="CO45" s="14">
        <f t="shared" si="59"/>
        <v>1</v>
      </c>
      <c r="CP45" s="16" t="str">
        <f t="shared" si="42"/>
        <v/>
      </c>
      <c r="CQ45" s="15">
        <f t="shared" si="43"/>
        <v>0</v>
      </c>
      <c r="CR45" s="15">
        <f t="shared" si="44"/>
        <v>0</v>
      </c>
      <c r="CS45" s="15">
        <f t="shared" si="45"/>
        <v>0</v>
      </c>
      <c r="CT45" s="58" t="e">
        <f t="shared" si="75"/>
        <v>#DIV/0!</v>
      </c>
      <c r="CU45" s="2">
        <f t="shared" si="55"/>
        <v>995</v>
      </c>
      <c r="CV45" t="str">
        <f t="shared" si="56"/>
        <v/>
      </c>
      <c r="CX45" t="str">
        <f t="shared" si="76"/>
        <v/>
      </c>
      <c r="CY45" t="b">
        <f>AND(CX45&lt;&gt;"",COUNTIF($CX$11:CX44,CX45)=0)</f>
        <v>0</v>
      </c>
      <c r="CZ45" s="2">
        <f>IF(CX45="",0,IF(CY45,MAX($CZ$11:CZ44)+1,VLOOKUP(CX45,$CX$11:CZ44,3,FALSE)))</f>
        <v>0</v>
      </c>
      <c r="DA45" s="2" t="str">
        <f t="shared" si="57"/>
        <v/>
      </c>
      <c r="DB45" t="str">
        <f t="shared" si="77"/>
        <v/>
      </c>
      <c r="DC45" t="b">
        <f>AND(DB45&lt;&gt;"",COUNTIF($DB$11:DB44,DB45)=0)</f>
        <v>0</v>
      </c>
      <c r="DD45" s="2">
        <f>IF(DB45="",0,IF(DC45,MAX($DD$11:DD44)+1,VLOOKUP(DB45,$DB$11:DD44,3,FALSE)))</f>
        <v>0</v>
      </c>
      <c r="DE45" s="2" t="str">
        <f t="shared" si="58"/>
        <v/>
      </c>
      <c r="DF45" s="54" t="s">
        <v>160</v>
      </c>
    </row>
    <row r="46" spans="1:110" x14ac:dyDescent="0.35">
      <c r="A46" s="119"/>
      <c r="B46" s="46"/>
      <c r="C46" s="46"/>
      <c r="D46" s="46"/>
      <c r="E46" s="46"/>
      <c r="F46" s="183"/>
      <c r="G46" s="48">
        <v>0</v>
      </c>
      <c r="H46" s="46">
        <v>0</v>
      </c>
      <c r="I46" s="46">
        <v>0</v>
      </c>
      <c r="J46" s="46">
        <v>0</v>
      </c>
      <c r="K46" s="46">
        <v>0</v>
      </c>
      <c r="L46" s="49">
        <v>0</v>
      </c>
      <c r="M46" s="50">
        <v>0</v>
      </c>
      <c r="N46" s="32"/>
      <c r="O46" s="31"/>
      <c r="P46" s="31"/>
      <c r="Q46" s="31"/>
      <c r="R46" s="31"/>
      <c r="S46" s="31"/>
      <c r="T46" s="31"/>
      <c r="U46" s="31"/>
      <c r="V46" s="99"/>
      <c r="W46" s="52" t="str">
        <f t="shared" si="119"/>
        <v/>
      </c>
      <c r="X46" s="120"/>
      <c r="Y46" s="97"/>
      <c r="Z46" t="e">
        <f t="shared" si="0"/>
        <v>#N/A</v>
      </c>
      <c r="AA46" t="e">
        <f t="shared" si="1"/>
        <v>#N/A</v>
      </c>
      <c r="AB46" t="e">
        <f t="shared" si="2"/>
        <v>#N/A</v>
      </c>
      <c r="AC46" s="53" t="b">
        <f t="shared" si="3"/>
        <v>0</v>
      </c>
      <c r="AD46" s="53" t="b">
        <f t="shared" si="4"/>
        <v>0</v>
      </c>
      <c r="AE46" s="53" t="b">
        <f t="shared" si="5"/>
        <v>0</v>
      </c>
      <c r="AF46" s="53" t="b">
        <f t="shared" si="6"/>
        <v>0</v>
      </c>
      <c r="AG46" s="53" t="b">
        <f t="shared" si="7"/>
        <v>0</v>
      </c>
      <c r="AH46" s="53" t="b">
        <f t="shared" si="8"/>
        <v>0</v>
      </c>
      <c r="AI46" s="53" t="b">
        <f t="shared" si="9"/>
        <v>0</v>
      </c>
      <c r="AJ46" s="53" t="b">
        <f t="shared" si="10"/>
        <v>0</v>
      </c>
      <c r="AK46" s="53" t="b">
        <f t="shared" si="113"/>
        <v>1</v>
      </c>
      <c r="AL46" s="53" t="b">
        <f t="shared" si="114"/>
        <v>1</v>
      </c>
      <c r="AM46" s="53" t="b">
        <f t="shared" si="115"/>
        <v>1</v>
      </c>
      <c r="AN46" s="53" t="b">
        <f t="shared" si="116"/>
        <v>1</v>
      </c>
      <c r="AO46" s="53" t="b">
        <f t="shared" si="117"/>
        <v>1</v>
      </c>
      <c r="AP46" s="53" t="b">
        <f t="shared" si="118"/>
        <v>1</v>
      </c>
      <c r="AQ46" s="53" t="b">
        <f t="shared" si="60"/>
        <v>0</v>
      </c>
      <c r="AR46" t="b">
        <f t="shared" si="17"/>
        <v>0</v>
      </c>
      <c r="AS46" s="54" t="e">
        <f t="shared" si="47"/>
        <v>#N/A</v>
      </c>
      <c r="AT46" t="b">
        <f t="shared" si="61"/>
        <v>0</v>
      </c>
      <c r="AU46" t="str">
        <f t="shared" si="62"/>
        <v/>
      </c>
      <c r="AV46" s="55" t="str">
        <f t="shared" si="48"/>
        <v/>
      </c>
      <c r="AW46" t="b">
        <f>AND(AV46&lt;&gt;"",COUNTIF($AV$11:AV45,AV46)=0)</f>
        <v>0</v>
      </c>
      <c r="AX46" s="2">
        <f>IF(AV46="",0,IF(AW46,MAX($AX$11:AX45)+1,VLOOKUP(AV46,$AV$11:AX45,3,FALSE)))</f>
        <v>0</v>
      </c>
      <c r="AY46" t="str">
        <f t="shared" si="49"/>
        <v/>
      </c>
      <c r="AZ46" t="e">
        <f t="shared" si="18"/>
        <v>#N/A</v>
      </c>
      <c r="BA46" t="e">
        <f>IF(ISNA(AZ46),NA(),COUNTIF(AZ$10:AZ46,AZ46)&gt;1)</f>
        <v>#N/A</v>
      </c>
      <c r="BB46" t="e">
        <f t="shared" si="19"/>
        <v>#N/A</v>
      </c>
      <c r="BC46" s="55" t="e">
        <f t="shared" si="50"/>
        <v>#N/A</v>
      </c>
      <c r="BD46" s="56" t="e">
        <f t="shared" si="20"/>
        <v>#N/A</v>
      </c>
      <c r="BE46" s="53">
        <f t="shared" si="21"/>
        <v>0</v>
      </c>
      <c r="BF46" s="53">
        <f t="shared" si="22"/>
        <v>0</v>
      </c>
      <c r="BG46" s="53">
        <f t="shared" si="23"/>
        <v>0</v>
      </c>
      <c r="BH46" s="53">
        <f t="shared" si="24"/>
        <v>0</v>
      </c>
      <c r="BI46" s="53">
        <f t="shared" si="25"/>
        <v>0</v>
      </c>
      <c r="BJ46" s="53">
        <f t="shared" si="26"/>
        <v>0</v>
      </c>
      <c r="BK46" s="57">
        <f t="shared" si="27"/>
        <v>0</v>
      </c>
      <c r="BL46" s="57">
        <f t="shared" si="28"/>
        <v>0</v>
      </c>
      <c r="BM46" s="57">
        <f t="shared" si="29"/>
        <v>0</v>
      </c>
      <c r="BN46" s="57">
        <f t="shared" si="30"/>
        <v>0</v>
      </c>
      <c r="BO46" s="57">
        <f t="shared" si="31"/>
        <v>0</v>
      </c>
      <c r="BP46" s="57">
        <f t="shared" si="32"/>
        <v>0</v>
      </c>
      <c r="BQ46">
        <f t="shared" si="63"/>
        <v>0</v>
      </c>
      <c r="BR46">
        <f t="shared" si="64"/>
        <v>0</v>
      </c>
      <c r="BS46">
        <f t="shared" si="65"/>
        <v>0</v>
      </c>
      <c r="BT46">
        <f t="shared" si="66"/>
        <v>0</v>
      </c>
      <c r="BU46">
        <f t="shared" si="67"/>
        <v>0</v>
      </c>
      <c r="BV46">
        <f t="shared" si="68"/>
        <v>0</v>
      </c>
      <c r="BW46">
        <f t="shared" si="69"/>
        <v>0</v>
      </c>
      <c r="BX46">
        <f t="shared" si="70"/>
        <v>0</v>
      </c>
      <c r="BY46">
        <f t="shared" si="71"/>
        <v>0</v>
      </c>
      <c r="BZ46">
        <f t="shared" si="72"/>
        <v>0</v>
      </c>
      <c r="CA46">
        <f t="shared" si="73"/>
        <v>0</v>
      </c>
      <c r="CB46">
        <f t="shared" si="74"/>
        <v>0</v>
      </c>
      <c r="CC46" t="e">
        <f>IF('Source and fuel input'!AS46,VLOOKUP(AA46,SourceIdData,8,FALSE),IF('Source and fuel input'!AQ46,V46,IF('Source and fuel input'!AR46,IF(AND(E46="Method 1",VLOOKUP(AA46,SourceIdData,8,FALSE)&gt;0),VLOOKUP(AA46,SourceIdData,8,FALSE),NA()),"")))</f>
        <v>#N/A</v>
      </c>
      <c r="CD46" s="15" t="e">
        <f t="shared" si="120"/>
        <v>#N/A</v>
      </c>
      <c r="CE46" s="15" t="b">
        <f t="shared" si="121"/>
        <v>1</v>
      </c>
      <c r="CF46" s="15" t="b">
        <f t="shared" si="51"/>
        <v>1</v>
      </c>
      <c r="CG46" s="15" t="b">
        <f t="shared" si="122"/>
        <v>0</v>
      </c>
      <c r="CH46" s="15" t="b">
        <f t="shared" si="123"/>
        <v>1</v>
      </c>
      <c r="CI46" t="e">
        <f t="shared" si="39"/>
        <v>#N/A</v>
      </c>
      <c r="CJ46" t="e">
        <f t="shared" si="40"/>
        <v>#N/A</v>
      </c>
      <c r="CK46" t="e">
        <f t="shared" si="52"/>
        <v>#N/A</v>
      </c>
      <c r="CL46" t="b">
        <f t="shared" si="124"/>
        <v>0</v>
      </c>
      <c r="CM46" t="e">
        <f t="shared" si="53"/>
        <v>#N/A</v>
      </c>
      <c r="CN46" t="b">
        <f t="shared" si="54"/>
        <v>0</v>
      </c>
      <c r="CO46" s="14">
        <f t="shared" si="59"/>
        <v>1</v>
      </c>
      <c r="CP46" s="16" t="str">
        <f t="shared" si="42"/>
        <v/>
      </c>
      <c r="CQ46" s="15">
        <f t="shared" si="43"/>
        <v>0</v>
      </c>
      <c r="CR46" s="15">
        <f t="shared" si="44"/>
        <v>0</v>
      </c>
      <c r="CS46" s="15">
        <f t="shared" si="45"/>
        <v>0</v>
      </c>
      <c r="CT46" s="58" t="e">
        <f t="shared" si="75"/>
        <v>#DIV/0!</v>
      </c>
      <c r="CU46" s="2">
        <f t="shared" si="55"/>
        <v>995</v>
      </c>
      <c r="CV46" t="str">
        <f t="shared" si="56"/>
        <v/>
      </c>
      <c r="CX46" t="str">
        <f t="shared" si="76"/>
        <v/>
      </c>
      <c r="CY46" t="b">
        <f>AND(CX46&lt;&gt;"",COUNTIF($CX$11:CX45,CX46)=0)</f>
        <v>0</v>
      </c>
      <c r="CZ46" s="2">
        <f>IF(CX46="",0,IF(CY46,MAX($CZ$11:CZ45)+1,VLOOKUP(CX46,$CX$11:CZ45,3,FALSE)))</f>
        <v>0</v>
      </c>
      <c r="DA46" s="2" t="str">
        <f t="shared" si="57"/>
        <v/>
      </c>
      <c r="DB46" t="str">
        <f t="shared" si="77"/>
        <v/>
      </c>
      <c r="DC46" t="b">
        <f>AND(DB46&lt;&gt;"",COUNTIF($DB$11:DB45,DB46)=0)</f>
        <v>0</v>
      </c>
      <c r="DD46" s="2">
        <f>IF(DB46="",0,IF(DC46,MAX($DD$11:DD45)+1,VLOOKUP(DB46,$DB$11:DD45,3,FALSE)))</f>
        <v>0</v>
      </c>
      <c r="DE46" s="2" t="str">
        <f t="shared" si="58"/>
        <v/>
      </c>
      <c r="DF46" s="54" t="s">
        <v>161</v>
      </c>
    </row>
    <row r="47" spans="1:110" x14ac:dyDescent="0.35">
      <c r="A47" s="119"/>
      <c r="B47" s="46"/>
      <c r="C47" s="46"/>
      <c r="D47" s="46"/>
      <c r="E47" s="46"/>
      <c r="F47" s="183"/>
      <c r="G47" s="48">
        <v>0</v>
      </c>
      <c r="H47" s="46">
        <v>0</v>
      </c>
      <c r="I47" s="46">
        <v>0</v>
      </c>
      <c r="J47" s="46">
        <v>0</v>
      </c>
      <c r="K47" s="46">
        <v>0</v>
      </c>
      <c r="L47" s="49">
        <v>0</v>
      </c>
      <c r="M47" s="50">
        <v>0</v>
      </c>
      <c r="N47" s="32"/>
      <c r="O47" s="31"/>
      <c r="P47" s="31"/>
      <c r="Q47" s="31"/>
      <c r="R47" s="31"/>
      <c r="S47" s="31"/>
      <c r="T47" s="31"/>
      <c r="U47" s="31"/>
      <c r="V47" s="99"/>
      <c r="W47" s="52" t="str">
        <f t="shared" si="119"/>
        <v/>
      </c>
      <c r="X47" s="120"/>
      <c r="Y47" s="97"/>
      <c r="Z47" t="e">
        <f t="shared" si="0"/>
        <v>#N/A</v>
      </c>
      <c r="AA47" t="e">
        <f t="shared" si="1"/>
        <v>#N/A</v>
      </c>
      <c r="AB47" t="e">
        <f t="shared" si="2"/>
        <v>#N/A</v>
      </c>
      <c r="AC47" s="53" t="b">
        <f t="shared" si="3"/>
        <v>0</v>
      </c>
      <c r="AD47" s="53" t="b">
        <f t="shared" si="4"/>
        <v>0</v>
      </c>
      <c r="AE47" s="53" t="b">
        <f t="shared" si="5"/>
        <v>0</v>
      </c>
      <c r="AF47" s="53" t="b">
        <f t="shared" si="6"/>
        <v>0</v>
      </c>
      <c r="AG47" s="53" t="b">
        <f t="shared" si="7"/>
        <v>0</v>
      </c>
      <c r="AH47" s="53" t="b">
        <f t="shared" si="8"/>
        <v>0</v>
      </c>
      <c r="AI47" s="53" t="b">
        <f t="shared" si="9"/>
        <v>0</v>
      </c>
      <c r="AJ47" s="53" t="b">
        <f t="shared" si="10"/>
        <v>0</v>
      </c>
      <c r="AK47" s="53" t="b">
        <f t="shared" si="113"/>
        <v>1</v>
      </c>
      <c r="AL47" s="53" t="b">
        <f t="shared" si="114"/>
        <v>1</v>
      </c>
      <c r="AM47" s="53" t="b">
        <f t="shared" si="115"/>
        <v>1</v>
      </c>
      <c r="AN47" s="53" t="b">
        <f t="shared" si="116"/>
        <v>1</v>
      </c>
      <c r="AO47" s="53" t="b">
        <f t="shared" si="117"/>
        <v>1</v>
      </c>
      <c r="AP47" s="53" t="b">
        <f t="shared" si="118"/>
        <v>1</v>
      </c>
      <c r="AQ47" s="53" t="b">
        <f t="shared" si="60"/>
        <v>0</v>
      </c>
      <c r="AR47" t="b">
        <f t="shared" si="17"/>
        <v>0</v>
      </c>
      <c r="AS47" s="54" t="e">
        <f t="shared" si="47"/>
        <v>#N/A</v>
      </c>
      <c r="AT47" t="b">
        <f t="shared" si="61"/>
        <v>0</v>
      </c>
      <c r="AU47" t="str">
        <f t="shared" si="62"/>
        <v/>
      </c>
      <c r="AV47" s="55" t="str">
        <f t="shared" si="48"/>
        <v/>
      </c>
      <c r="AW47" t="b">
        <f>AND(AV47&lt;&gt;"",COUNTIF($AV$11:AV46,AV47)=0)</f>
        <v>0</v>
      </c>
      <c r="AX47" s="2">
        <f>IF(AV47="",0,IF(AW47,MAX($AX$11:AX46)+1,VLOOKUP(AV47,$AV$11:AX46,3,FALSE)))</f>
        <v>0</v>
      </c>
      <c r="AY47" t="str">
        <f t="shared" si="49"/>
        <v/>
      </c>
      <c r="AZ47" t="e">
        <f t="shared" si="18"/>
        <v>#N/A</v>
      </c>
      <c r="BA47" t="e">
        <f>IF(ISNA(AZ47),NA(),COUNTIF(AZ$10:AZ47,AZ47)&gt;1)</f>
        <v>#N/A</v>
      </c>
      <c r="BB47" t="e">
        <f t="shared" si="19"/>
        <v>#N/A</v>
      </c>
      <c r="BC47" s="55" t="e">
        <f t="shared" si="50"/>
        <v>#N/A</v>
      </c>
      <c r="BD47" s="56" t="e">
        <f t="shared" si="20"/>
        <v>#N/A</v>
      </c>
      <c r="BE47" s="53">
        <f t="shared" si="21"/>
        <v>0</v>
      </c>
      <c r="BF47" s="53">
        <f t="shared" si="22"/>
        <v>0</v>
      </c>
      <c r="BG47" s="53">
        <f t="shared" si="23"/>
        <v>0</v>
      </c>
      <c r="BH47" s="53">
        <f t="shared" si="24"/>
        <v>0</v>
      </c>
      <c r="BI47" s="53">
        <f t="shared" si="25"/>
        <v>0</v>
      </c>
      <c r="BJ47" s="53">
        <f t="shared" si="26"/>
        <v>0</v>
      </c>
      <c r="BK47" s="57">
        <f t="shared" si="27"/>
        <v>0</v>
      </c>
      <c r="BL47" s="57">
        <f t="shared" si="28"/>
        <v>0</v>
      </c>
      <c r="BM47" s="57">
        <f t="shared" si="29"/>
        <v>0</v>
      </c>
      <c r="BN47" s="57">
        <f t="shared" si="30"/>
        <v>0</v>
      </c>
      <c r="BO47" s="57">
        <f t="shared" si="31"/>
        <v>0</v>
      </c>
      <c r="BP47" s="57">
        <f t="shared" si="32"/>
        <v>0</v>
      </c>
      <c r="BQ47">
        <f t="shared" si="63"/>
        <v>0</v>
      </c>
      <c r="BR47">
        <f t="shared" si="64"/>
        <v>0</v>
      </c>
      <c r="BS47">
        <f t="shared" si="65"/>
        <v>0</v>
      </c>
      <c r="BT47">
        <f t="shared" si="66"/>
        <v>0</v>
      </c>
      <c r="BU47">
        <f t="shared" si="67"/>
        <v>0</v>
      </c>
      <c r="BV47">
        <f t="shared" si="68"/>
        <v>0</v>
      </c>
      <c r="BW47">
        <f t="shared" si="69"/>
        <v>0</v>
      </c>
      <c r="BX47">
        <f t="shared" si="70"/>
        <v>0</v>
      </c>
      <c r="BY47">
        <f t="shared" si="71"/>
        <v>0</v>
      </c>
      <c r="BZ47">
        <f t="shared" si="72"/>
        <v>0</v>
      </c>
      <c r="CA47">
        <f t="shared" si="73"/>
        <v>0</v>
      </c>
      <c r="CB47">
        <f t="shared" si="74"/>
        <v>0</v>
      </c>
      <c r="CC47" t="e">
        <f>IF('Source and fuel input'!AS47,VLOOKUP(AA47,SourceIdData,8,FALSE),IF('Source and fuel input'!AQ47,V47,IF('Source and fuel input'!AR47,IF(AND(E47="Method 1",VLOOKUP(AA47,SourceIdData,8,FALSE)&gt;0),VLOOKUP(AA47,SourceIdData,8,FALSE),NA()),"")))</f>
        <v>#N/A</v>
      </c>
      <c r="CD47" s="15" t="e">
        <f t="shared" si="120"/>
        <v>#N/A</v>
      </c>
      <c r="CE47" s="15" t="b">
        <f t="shared" si="121"/>
        <v>1</v>
      </c>
      <c r="CF47" s="15" t="b">
        <f t="shared" si="51"/>
        <v>1</v>
      </c>
      <c r="CG47" s="15" t="b">
        <f t="shared" si="122"/>
        <v>0</v>
      </c>
      <c r="CH47" s="15" t="b">
        <f t="shared" si="123"/>
        <v>1</v>
      </c>
      <c r="CI47" t="e">
        <f t="shared" si="39"/>
        <v>#N/A</v>
      </c>
      <c r="CJ47" t="e">
        <f t="shared" si="40"/>
        <v>#N/A</v>
      </c>
      <c r="CK47" t="e">
        <f t="shared" si="52"/>
        <v>#N/A</v>
      </c>
      <c r="CL47" t="b">
        <f t="shared" si="124"/>
        <v>0</v>
      </c>
      <c r="CM47" t="e">
        <f t="shared" si="53"/>
        <v>#N/A</v>
      </c>
      <c r="CN47" t="b">
        <f t="shared" si="54"/>
        <v>0</v>
      </c>
      <c r="CO47" s="14">
        <f t="shared" si="59"/>
        <v>1</v>
      </c>
      <c r="CP47" s="16" t="str">
        <f t="shared" si="42"/>
        <v/>
      </c>
      <c r="CQ47" s="15">
        <f t="shared" si="43"/>
        <v>0</v>
      </c>
      <c r="CR47" s="15">
        <f t="shared" si="44"/>
        <v>0</v>
      </c>
      <c r="CS47" s="15">
        <f t="shared" si="45"/>
        <v>0</v>
      </c>
      <c r="CT47" s="58" t="e">
        <f t="shared" si="75"/>
        <v>#DIV/0!</v>
      </c>
      <c r="CU47" s="2">
        <f t="shared" si="55"/>
        <v>995</v>
      </c>
      <c r="CV47" t="str">
        <f t="shared" si="56"/>
        <v/>
      </c>
      <c r="CX47" t="str">
        <f t="shared" si="76"/>
        <v/>
      </c>
      <c r="CY47" t="b">
        <f>AND(CX47&lt;&gt;"",COUNTIF($CX$11:CX46,CX47)=0)</f>
        <v>0</v>
      </c>
      <c r="CZ47" s="2">
        <f>IF(CX47="",0,IF(CY47,MAX($CZ$11:CZ46)+1,VLOOKUP(CX47,$CX$11:CZ46,3,FALSE)))</f>
        <v>0</v>
      </c>
      <c r="DA47" s="2" t="str">
        <f t="shared" si="57"/>
        <v/>
      </c>
      <c r="DB47" t="str">
        <f t="shared" si="77"/>
        <v/>
      </c>
      <c r="DC47" t="b">
        <f>AND(DB47&lt;&gt;"",COUNTIF($DB$11:DB46,DB47)=0)</f>
        <v>0</v>
      </c>
      <c r="DD47" s="2">
        <f>IF(DB47="",0,IF(DC47,MAX($DD$11:DD46)+1,VLOOKUP(DB47,$DB$11:DD46,3,FALSE)))</f>
        <v>0</v>
      </c>
      <c r="DE47" s="2" t="str">
        <f t="shared" si="58"/>
        <v/>
      </c>
      <c r="DF47" s="54" t="s">
        <v>162</v>
      </c>
    </row>
    <row r="48" spans="1:110" x14ac:dyDescent="0.35">
      <c r="A48" s="119"/>
      <c r="B48" s="46"/>
      <c r="C48" s="46"/>
      <c r="D48" s="46"/>
      <c r="E48" s="46"/>
      <c r="F48" s="183"/>
      <c r="G48" s="48">
        <v>0</v>
      </c>
      <c r="H48" s="46">
        <v>0</v>
      </c>
      <c r="I48" s="46">
        <v>0</v>
      </c>
      <c r="J48" s="46">
        <v>0</v>
      </c>
      <c r="K48" s="46">
        <v>0</v>
      </c>
      <c r="L48" s="49">
        <v>0</v>
      </c>
      <c r="M48" s="50">
        <v>0</v>
      </c>
      <c r="N48" s="32"/>
      <c r="O48" s="31"/>
      <c r="P48" s="31"/>
      <c r="Q48" s="31"/>
      <c r="R48" s="31"/>
      <c r="S48" s="31"/>
      <c r="T48" s="31"/>
      <c r="U48" s="31"/>
      <c r="V48" s="99"/>
      <c r="W48" s="52" t="str">
        <f t="shared" si="119"/>
        <v/>
      </c>
      <c r="X48" s="120"/>
      <c r="Y48" s="97"/>
      <c r="Z48" t="e">
        <f t="shared" si="0"/>
        <v>#N/A</v>
      </c>
      <c r="AA48" t="e">
        <f t="shared" si="1"/>
        <v>#N/A</v>
      </c>
      <c r="AB48" t="e">
        <f t="shared" si="2"/>
        <v>#N/A</v>
      </c>
      <c r="AC48" s="53" t="b">
        <f t="shared" si="3"/>
        <v>0</v>
      </c>
      <c r="AD48" s="53" t="b">
        <f t="shared" si="4"/>
        <v>0</v>
      </c>
      <c r="AE48" s="53" t="b">
        <f t="shared" si="5"/>
        <v>0</v>
      </c>
      <c r="AF48" s="53" t="b">
        <f t="shared" si="6"/>
        <v>0</v>
      </c>
      <c r="AG48" s="53" t="b">
        <f t="shared" si="7"/>
        <v>0</v>
      </c>
      <c r="AH48" s="53" t="b">
        <f t="shared" si="8"/>
        <v>0</v>
      </c>
      <c r="AI48" s="53" t="b">
        <f t="shared" si="9"/>
        <v>0</v>
      </c>
      <c r="AJ48" s="53" t="b">
        <f t="shared" si="10"/>
        <v>0</v>
      </c>
      <c r="AK48" s="53" t="b">
        <f t="shared" si="113"/>
        <v>1</v>
      </c>
      <c r="AL48" s="53" t="b">
        <f t="shared" si="114"/>
        <v>1</v>
      </c>
      <c r="AM48" s="53" t="b">
        <f t="shared" si="115"/>
        <v>1</v>
      </c>
      <c r="AN48" s="53" t="b">
        <f t="shared" si="116"/>
        <v>1</v>
      </c>
      <c r="AO48" s="53" t="b">
        <f t="shared" si="117"/>
        <v>1</v>
      </c>
      <c r="AP48" s="53" t="b">
        <f t="shared" si="118"/>
        <v>1</v>
      </c>
      <c r="AQ48" s="53" t="b">
        <f t="shared" si="60"/>
        <v>0</v>
      </c>
      <c r="AR48" t="b">
        <f t="shared" si="17"/>
        <v>0</v>
      </c>
      <c r="AS48" s="54" t="e">
        <f t="shared" si="47"/>
        <v>#N/A</v>
      </c>
      <c r="AT48" t="b">
        <f t="shared" si="61"/>
        <v>0</v>
      </c>
      <c r="AU48" t="str">
        <f t="shared" si="62"/>
        <v/>
      </c>
      <c r="AV48" s="55" t="str">
        <f t="shared" si="48"/>
        <v/>
      </c>
      <c r="AW48" t="b">
        <f>AND(AV48&lt;&gt;"",COUNTIF($AV$11:AV47,AV48)=0)</f>
        <v>0</v>
      </c>
      <c r="AX48" s="2">
        <f>IF(AV48="",0,IF(AW48,MAX($AX$11:AX47)+1,VLOOKUP(AV48,$AV$11:AX47,3,FALSE)))</f>
        <v>0</v>
      </c>
      <c r="AY48" t="str">
        <f t="shared" si="49"/>
        <v/>
      </c>
      <c r="AZ48" t="e">
        <f t="shared" si="18"/>
        <v>#N/A</v>
      </c>
      <c r="BA48" t="e">
        <f>IF(ISNA(AZ48),NA(),COUNTIF(AZ$10:AZ48,AZ48)&gt;1)</f>
        <v>#N/A</v>
      </c>
      <c r="BB48" t="e">
        <f t="shared" si="19"/>
        <v>#N/A</v>
      </c>
      <c r="BC48" s="55" t="e">
        <f t="shared" si="50"/>
        <v>#N/A</v>
      </c>
      <c r="BD48" s="56" t="e">
        <f t="shared" si="20"/>
        <v>#N/A</v>
      </c>
      <c r="BE48" s="53">
        <f t="shared" si="21"/>
        <v>0</v>
      </c>
      <c r="BF48" s="53">
        <f t="shared" si="22"/>
        <v>0</v>
      </c>
      <c r="BG48" s="53">
        <f t="shared" si="23"/>
        <v>0</v>
      </c>
      <c r="BH48" s="53">
        <f t="shared" si="24"/>
        <v>0</v>
      </c>
      <c r="BI48" s="53">
        <f t="shared" si="25"/>
        <v>0</v>
      </c>
      <c r="BJ48" s="53">
        <f t="shared" si="26"/>
        <v>0</v>
      </c>
      <c r="BK48" s="57">
        <f t="shared" si="27"/>
        <v>0</v>
      </c>
      <c r="BL48" s="57">
        <f t="shared" si="28"/>
        <v>0</v>
      </c>
      <c r="BM48" s="57">
        <f t="shared" si="29"/>
        <v>0</v>
      </c>
      <c r="BN48" s="57">
        <f t="shared" si="30"/>
        <v>0</v>
      </c>
      <c r="BO48" s="57">
        <f t="shared" si="31"/>
        <v>0</v>
      </c>
      <c r="BP48" s="57">
        <f t="shared" si="32"/>
        <v>0</v>
      </c>
      <c r="BQ48">
        <f t="shared" si="63"/>
        <v>0</v>
      </c>
      <c r="BR48">
        <f t="shared" si="64"/>
        <v>0</v>
      </c>
      <c r="BS48">
        <f t="shared" si="65"/>
        <v>0</v>
      </c>
      <c r="BT48">
        <f t="shared" si="66"/>
        <v>0</v>
      </c>
      <c r="BU48">
        <f t="shared" si="67"/>
        <v>0</v>
      </c>
      <c r="BV48">
        <f t="shared" si="68"/>
        <v>0</v>
      </c>
      <c r="BW48">
        <f t="shared" si="69"/>
        <v>0</v>
      </c>
      <c r="BX48">
        <f t="shared" si="70"/>
        <v>0</v>
      </c>
      <c r="BY48">
        <f t="shared" si="71"/>
        <v>0</v>
      </c>
      <c r="BZ48">
        <f t="shared" si="72"/>
        <v>0</v>
      </c>
      <c r="CA48">
        <f t="shared" si="73"/>
        <v>0</v>
      </c>
      <c r="CB48">
        <f t="shared" si="74"/>
        <v>0</v>
      </c>
      <c r="CC48" t="e">
        <f>IF('Source and fuel input'!AS48,VLOOKUP(AA48,SourceIdData,8,FALSE),IF('Source and fuel input'!AQ48,V48,IF('Source and fuel input'!AR48,IF(AND(E48="Method 1",VLOOKUP(AA48,SourceIdData,8,FALSE)&gt;0),VLOOKUP(AA48,SourceIdData,8,FALSE),NA()),"")))</f>
        <v>#N/A</v>
      </c>
      <c r="CD48" s="15" t="e">
        <f t="shared" si="120"/>
        <v>#N/A</v>
      </c>
      <c r="CE48" s="15" t="b">
        <f t="shared" si="121"/>
        <v>1</v>
      </c>
      <c r="CF48" s="15" t="b">
        <f t="shared" si="51"/>
        <v>1</v>
      </c>
      <c r="CG48" s="15" t="b">
        <f t="shared" si="122"/>
        <v>0</v>
      </c>
      <c r="CH48" s="15" t="b">
        <f t="shared" si="123"/>
        <v>1</v>
      </c>
      <c r="CI48" t="e">
        <f t="shared" si="39"/>
        <v>#N/A</v>
      </c>
      <c r="CJ48" t="e">
        <f t="shared" si="40"/>
        <v>#N/A</v>
      </c>
      <c r="CK48" t="e">
        <f t="shared" si="52"/>
        <v>#N/A</v>
      </c>
      <c r="CL48" t="b">
        <f t="shared" si="124"/>
        <v>0</v>
      </c>
      <c r="CM48" t="e">
        <f t="shared" si="53"/>
        <v>#N/A</v>
      </c>
      <c r="CN48" t="b">
        <f t="shared" si="54"/>
        <v>0</v>
      </c>
      <c r="CO48" s="14">
        <f t="shared" si="59"/>
        <v>1</v>
      </c>
      <c r="CP48" s="16" t="str">
        <f t="shared" si="42"/>
        <v/>
      </c>
      <c r="CQ48" s="15">
        <f t="shared" si="43"/>
        <v>0</v>
      </c>
      <c r="CR48" s="15">
        <f t="shared" si="44"/>
        <v>0</v>
      </c>
      <c r="CS48" s="15">
        <f t="shared" si="45"/>
        <v>0</v>
      </c>
      <c r="CT48" s="58" t="e">
        <f t="shared" si="75"/>
        <v>#DIV/0!</v>
      </c>
      <c r="CU48" s="2">
        <f t="shared" si="55"/>
        <v>995</v>
      </c>
      <c r="CV48" t="str">
        <f t="shared" si="56"/>
        <v/>
      </c>
      <c r="CX48" t="str">
        <f t="shared" si="76"/>
        <v/>
      </c>
      <c r="CY48" t="b">
        <f>AND(CX48&lt;&gt;"",COUNTIF($CX$11:CX47,CX48)=0)</f>
        <v>0</v>
      </c>
      <c r="CZ48" s="2">
        <f>IF(CX48="",0,IF(CY48,MAX($CZ$11:CZ47)+1,VLOOKUP(CX48,$CX$11:CZ47,3,FALSE)))</f>
        <v>0</v>
      </c>
      <c r="DA48" s="2" t="str">
        <f t="shared" si="57"/>
        <v/>
      </c>
      <c r="DB48" t="str">
        <f t="shared" si="77"/>
        <v/>
      </c>
      <c r="DC48" t="b">
        <f>AND(DB48&lt;&gt;"",COUNTIF($DB$11:DB47,DB48)=0)</f>
        <v>0</v>
      </c>
      <c r="DD48" s="2">
        <f>IF(DB48="",0,IF(DC48,MAX($DD$11:DD47)+1,VLOOKUP(DB48,$DB$11:DD47,3,FALSE)))</f>
        <v>0</v>
      </c>
      <c r="DE48" s="2" t="str">
        <f t="shared" si="58"/>
        <v/>
      </c>
      <c r="DF48" s="54" t="s">
        <v>163</v>
      </c>
    </row>
    <row r="49" spans="1:110" x14ac:dyDescent="0.35">
      <c r="A49" s="119"/>
      <c r="B49" s="46"/>
      <c r="C49" s="46"/>
      <c r="D49" s="46"/>
      <c r="E49" s="46"/>
      <c r="F49" s="183"/>
      <c r="G49" s="48">
        <v>0</v>
      </c>
      <c r="H49" s="46">
        <v>0</v>
      </c>
      <c r="I49" s="46">
        <v>0</v>
      </c>
      <c r="J49" s="46">
        <v>0</v>
      </c>
      <c r="K49" s="46">
        <v>0</v>
      </c>
      <c r="L49" s="49">
        <v>0</v>
      </c>
      <c r="M49" s="50">
        <v>0</v>
      </c>
      <c r="N49" s="32"/>
      <c r="O49" s="31"/>
      <c r="P49" s="31"/>
      <c r="Q49" s="31"/>
      <c r="R49" s="31"/>
      <c r="S49" s="31"/>
      <c r="T49" s="31"/>
      <c r="U49" s="31"/>
      <c r="V49" s="99"/>
      <c r="W49" s="52" t="str">
        <f t="shared" si="119"/>
        <v/>
      </c>
      <c r="X49" s="120"/>
      <c r="Y49" s="97"/>
      <c r="Z49" t="e">
        <f t="shared" si="0"/>
        <v>#N/A</v>
      </c>
      <c r="AA49" t="e">
        <f t="shared" si="1"/>
        <v>#N/A</v>
      </c>
      <c r="AB49" t="e">
        <f t="shared" si="2"/>
        <v>#N/A</v>
      </c>
      <c r="AC49" s="53" t="b">
        <f t="shared" si="3"/>
        <v>0</v>
      </c>
      <c r="AD49" s="53" t="b">
        <f t="shared" si="4"/>
        <v>0</v>
      </c>
      <c r="AE49" s="53" t="b">
        <f t="shared" si="5"/>
        <v>0</v>
      </c>
      <c r="AF49" s="53" t="b">
        <f t="shared" si="6"/>
        <v>0</v>
      </c>
      <c r="AG49" s="53" t="b">
        <f t="shared" si="7"/>
        <v>0</v>
      </c>
      <c r="AH49" s="53" t="b">
        <f t="shared" si="8"/>
        <v>0</v>
      </c>
      <c r="AI49" s="53" t="b">
        <f t="shared" si="9"/>
        <v>0</v>
      </c>
      <c r="AJ49" s="53" t="b">
        <f t="shared" si="10"/>
        <v>0</v>
      </c>
      <c r="AK49" s="53" t="b">
        <f t="shared" si="113"/>
        <v>1</v>
      </c>
      <c r="AL49" s="53" t="b">
        <f t="shared" si="114"/>
        <v>1</v>
      </c>
      <c r="AM49" s="53" t="b">
        <f t="shared" si="115"/>
        <v>1</v>
      </c>
      <c r="AN49" s="53" t="b">
        <f t="shared" si="116"/>
        <v>1</v>
      </c>
      <c r="AO49" s="53" t="b">
        <f t="shared" si="117"/>
        <v>1</v>
      </c>
      <c r="AP49" s="53" t="b">
        <f t="shared" si="118"/>
        <v>1</v>
      </c>
      <c r="AQ49" s="53" t="b">
        <f t="shared" si="60"/>
        <v>0</v>
      </c>
      <c r="AR49" t="b">
        <f t="shared" si="17"/>
        <v>0</v>
      </c>
      <c r="AS49" s="54" t="e">
        <f t="shared" si="47"/>
        <v>#N/A</v>
      </c>
      <c r="AT49" t="b">
        <f t="shared" si="61"/>
        <v>0</v>
      </c>
      <c r="AU49" t="str">
        <f t="shared" si="62"/>
        <v/>
      </c>
      <c r="AV49" s="55" t="str">
        <f t="shared" si="48"/>
        <v/>
      </c>
      <c r="AW49" t="b">
        <f>AND(AV49&lt;&gt;"",COUNTIF($AV$11:AV48,AV49)=0)</f>
        <v>0</v>
      </c>
      <c r="AX49" s="2">
        <f>IF(AV49="",0,IF(AW49,MAX($AX$11:AX48)+1,VLOOKUP(AV49,$AV$11:AX48,3,FALSE)))</f>
        <v>0</v>
      </c>
      <c r="AY49" t="str">
        <f t="shared" si="49"/>
        <v/>
      </c>
      <c r="AZ49" t="e">
        <f t="shared" si="18"/>
        <v>#N/A</v>
      </c>
      <c r="BA49" t="e">
        <f>IF(ISNA(AZ49),NA(),COUNTIF(AZ$10:AZ49,AZ49)&gt;1)</f>
        <v>#N/A</v>
      </c>
      <c r="BB49" t="e">
        <f t="shared" si="19"/>
        <v>#N/A</v>
      </c>
      <c r="BC49" s="55" t="e">
        <f t="shared" si="50"/>
        <v>#N/A</v>
      </c>
      <c r="BD49" s="56" t="e">
        <f t="shared" si="20"/>
        <v>#N/A</v>
      </c>
      <c r="BE49" s="53">
        <f t="shared" si="21"/>
        <v>0</v>
      </c>
      <c r="BF49" s="53">
        <f t="shared" si="22"/>
        <v>0</v>
      </c>
      <c r="BG49" s="53">
        <f t="shared" si="23"/>
        <v>0</v>
      </c>
      <c r="BH49" s="53">
        <f t="shared" si="24"/>
        <v>0</v>
      </c>
      <c r="BI49" s="53">
        <f t="shared" si="25"/>
        <v>0</v>
      </c>
      <c r="BJ49" s="53">
        <f t="shared" si="26"/>
        <v>0</v>
      </c>
      <c r="BK49" s="57">
        <f t="shared" si="27"/>
        <v>0</v>
      </c>
      <c r="BL49" s="57">
        <f t="shared" si="28"/>
        <v>0</v>
      </c>
      <c r="BM49" s="57">
        <f t="shared" si="29"/>
        <v>0</v>
      </c>
      <c r="BN49" s="57">
        <f t="shared" si="30"/>
        <v>0</v>
      </c>
      <c r="BO49" s="57">
        <f t="shared" si="31"/>
        <v>0</v>
      </c>
      <c r="BP49" s="57">
        <f t="shared" si="32"/>
        <v>0</v>
      </c>
      <c r="BQ49">
        <f t="shared" si="63"/>
        <v>0</v>
      </c>
      <c r="BR49">
        <f t="shared" si="64"/>
        <v>0</v>
      </c>
      <c r="BS49">
        <f t="shared" si="65"/>
        <v>0</v>
      </c>
      <c r="BT49">
        <f t="shared" si="66"/>
        <v>0</v>
      </c>
      <c r="BU49">
        <f t="shared" si="67"/>
        <v>0</v>
      </c>
      <c r="BV49">
        <f t="shared" si="68"/>
        <v>0</v>
      </c>
      <c r="BW49">
        <f t="shared" si="69"/>
        <v>0</v>
      </c>
      <c r="BX49">
        <f t="shared" si="70"/>
        <v>0</v>
      </c>
      <c r="BY49">
        <f t="shared" si="71"/>
        <v>0</v>
      </c>
      <c r="BZ49">
        <f t="shared" si="72"/>
        <v>0</v>
      </c>
      <c r="CA49">
        <f t="shared" si="73"/>
        <v>0</v>
      </c>
      <c r="CB49">
        <f t="shared" si="74"/>
        <v>0</v>
      </c>
      <c r="CC49" t="e">
        <f>IF('Source and fuel input'!AS49,VLOOKUP(AA49,SourceIdData,8,FALSE),IF('Source and fuel input'!AQ49,V49,IF('Source and fuel input'!AR49,IF(AND(E49="Method 1",VLOOKUP(AA49,SourceIdData,8,FALSE)&gt;0),VLOOKUP(AA49,SourceIdData,8,FALSE),NA()),"")))</f>
        <v>#N/A</v>
      </c>
      <c r="CD49" s="15" t="e">
        <f t="shared" si="120"/>
        <v>#N/A</v>
      </c>
      <c r="CE49" s="15" t="b">
        <f t="shared" si="121"/>
        <v>1</v>
      </c>
      <c r="CF49" s="15" t="b">
        <f t="shared" si="51"/>
        <v>1</v>
      </c>
      <c r="CG49" s="15" t="b">
        <f t="shared" si="122"/>
        <v>0</v>
      </c>
      <c r="CH49" s="15" t="b">
        <f t="shared" si="123"/>
        <v>1</v>
      </c>
      <c r="CI49" t="e">
        <f t="shared" si="39"/>
        <v>#N/A</v>
      </c>
      <c r="CJ49" t="e">
        <f t="shared" si="40"/>
        <v>#N/A</v>
      </c>
      <c r="CK49" t="e">
        <f t="shared" si="52"/>
        <v>#N/A</v>
      </c>
      <c r="CL49" t="b">
        <f t="shared" si="124"/>
        <v>0</v>
      </c>
      <c r="CM49" t="e">
        <f t="shared" si="53"/>
        <v>#N/A</v>
      </c>
      <c r="CN49" t="b">
        <f t="shared" si="54"/>
        <v>0</v>
      </c>
      <c r="CO49" s="14">
        <f t="shared" si="59"/>
        <v>1</v>
      </c>
      <c r="CP49" s="16" t="str">
        <f t="shared" si="42"/>
        <v/>
      </c>
      <c r="CQ49" s="15">
        <f t="shared" si="43"/>
        <v>0</v>
      </c>
      <c r="CR49" s="15">
        <f t="shared" si="44"/>
        <v>0</v>
      </c>
      <c r="CS49" s="15">
        <f t="shared" si="45"/>
        <v>0</v>
      </c>
      <c r="CT49" s="58" t="e">
        <f t="shared" si="75"/>
        <v>#DIV/0!</v>
      </c>
      <c r="CU49" s="2">
        <f t="shared" si="55"/>
        <v>995</v>
      </c>
      <c r="CV49" t="str">
        <f t="shared" si="56"/>
        <v/>
      </c>
      <c r="CX49" t="str">
        <f t="shared" si="76"/>
        <v/>
      </c>
      <c r="CY49" t="b">
        <f>AND(CX49&lt;&gt;"",COUNTIF($CX$11:CX48,CX49)=0)</f>
        <v>0</v>
      </c>
      <c r="CZ49" s="2">
        <f>IF(CX49="",0,IF(CY49,MAX($CZ$11:CZ48)+1,VLOOKUP(CX49,$CX$11:CZ48,3,FALSE)))</f>
        <v>0</v>
      </c>
      <c r="DA49" s="2" t="str">
        <f t="shared" si="57"/>
        <v/>
      </c>
      <c r="DB49" t="str">
        <f t="shared" si="77"/>
        <v/>
      </c>
      <c r="DC49" t="b">
        <f>AND(DB49&lt;&gt;"",COUNTIF($DB$11:DB48,DB49)=0)</f>
        <v>0</v>
      </c>
      <c r="DD49" s="2">
        <f>IF(DB49="",0,IF(DC49,MAX($DD$11:DD48)+1,VLOOKUP(DB49,$DB$11:DD48,3,FALSE)))</f>
        <v>0</v>
      </c>
      <c r="DE49" s="2" t="str">
        <f t="shared" si="58"/>
        <v/>
      </c>
      <c r="DF49" s="54" t="s">
        <v>164</v>
      </c>
    </row>
    <row r="50" spans="1:110" x14ac:dyDescent="0.35">
      <c r="A50" s="119"/>
      <c r="B50" s="46"/>
      <c r="C50" s="46"/>
      <c r="D50" s="46"/>
      <c r="E50" s="46"/>
      <c r="F50" s="183"/>
      <c r="G50" s="48">
        <v>0</v>
      </c>
      <c r="H50" s="46">
        <v>0</v>
      </c>
      <c r="I50" s="46">
        <v>0</v>
      </c>
      <c r="J50" s="46">
        <v>0</v>
      </c>
      <c r="K50" s="46">
        <v>0</v>
      </c>
      <c r="L50" s="49">
        <v>0</v>
      </c>
      <c r="M50" s="50">
        <v>0</v>
      </c>
      <c r="N50" s="32"/>
      <c r="O50" s="31"/>
      <c r="P50" s="31"/>
      <c r="Q50" s="31"/>
      <c r="R50" s="31"/>
      <c r="S50" s="31"/>
      <c r="T50" s="31"/>
      <c r="U50" s="31"/>
      <c r="V50" s="99"/>
      <c r="W50" s="52" t="str">
        <f t="shared" si="119"/>
        <v/>
      </c>
      <c r="X50" s="120"/>
      <c r="Y50" s="97"/>
      <c r="Z50" t="e">
        <f t="shared" si="0"/>
        <v>#N/A</v>
      </c>
      <c r="AA50" t="e">
        <f t="shared" si="1"/>
        <v>#N/A</v>
      </c>
      <c r="AB50" t="e">
        <f t="shared" si="2"/>
        <v>#N/A</v>
      </c>
      <c r="AC50" s="53" t="b">
        <f t="shared" si="3"/>
        <v>0</v>
      </c>
      <c r="AD50" s="53" t="b">
        <f t="shared" si="4"/>
        <v>0</v>
      </c>
      <c r="AE50" s="53" t="b">
        <f t="shared" si="5"/>
        <v>0</v>
      </c>
      <c r="AF50" s="53" t="b">
        <f t="shared" si="6"/>
        <v>0</v>
      </c>
      <c r="AG50" s="53" t="b">
        <f t="shared" si="7"/>
        <v>0</v>
      </c>
      <c r="AH50" s="53" t="b">
        <f t="shared" si="8"/>
        <v>0</v>
      </c>
      <c r="AI50" s="53" t="b">
        <f t="shared" si="9"/>
        <v>0</v>
      </c>
      <c r="AJ50" s="53" t="b">
        <f t="shared" si="10"/>
        <v>0</v>
      </c>
      <c r="AK50" s="53" t="b">
        <f t="shared" si="113"/>
        <v>1</v>
      </c>
      <c r="AL50" s="53" t="b">
        <f t="shared" si="114"/>
        <v>1</v>
      </c>
      <c r="AM50" s="53" t="b">
        <f t="shared" si="115"/>
        <v>1</v>
      </c>
      <c r="AN50" s="53" t="b">
        <f t="shared" si="116"/>
        <v>1</v>
      </c>
      <c r="AO50" s="53" t="b">
        <f t="shared" si="117"/>
        <v>1</v>
      </c>
      <c r="AP50" s="53" t="b">
        <f t="shared" si="118"/>
        <v>1</v>
      </c>
      <c r="AQ50" s="53" t="b">
        <f t="shared" si="60"/>
        <v>0</v>
      </c>
      <c r="AR50" t="b">
        <f t="shared" si="17"/>
        <v>0</v>
      </c>
      <c r="AS50" s="54" t="e">
        <f t="shared" si="47"/>
        <v>#N/A</v>
      </c>
      <c r="AT50" t="b">
        <f t="shared" si="61"/>
        <v>0</v>
      </c>
      <c r="AU50" t="str">
        <f t="shared" si="62"/>
        <v/>
      </c>
      <c r="AV50" s="55" t="str">
        <f t="shared" si="48"/>
        <v/>
      </c>
      <c r="AW50" t="b">
        <f>AND(AV50&lt;&gt;"",COUNTIF($AV$11:AV49,AV50)=0)</f>
        <v>0</v>
      </c>
      <c r="AX50" s="2">
        <f>IF(AV50="",0,IF(AW50,MAX($AX$11:AX49)+1,VLOOKUP(AV50,$AV$11:AX49,3,FALSE)))</f>
        <v>0</v>
      </c>
      <c r="AY50" t="str">
        <f t="shared" si="49"/>
        <v/>
      </c>
      <c r="AZ50" t="e">
        <f t="shared" si="18"/>
        <v>#N/A</v>
      </c>
      <c r="BA50" t="e">
        <f>IF(ISNA(AZ50),NA(),COUNTIF(AZ$10:AZ50,AZ50)&gt;1)</f>
        <v>#N/A</v>
      </c>
      <c r="BB50" t="e">
        <f t="shared" si="19"/>
        <v>#N/A</v>
      </c>
      <c r="BC50" s="55" t="e">
        <f t="shared" si="50"/>
        <v>#N/A</v>
      </c>
      <c r="BD50" s="56" t="e">
        <f t="shared" si="20"/>
        <v>#N/A</v>
      </c>
      <c r="BE50" s="53">
        <f t="shared" si="21"/>
        <v>0</v>
      </c>
      <c r="BF50" s="53">
        <f t="shared" si="22"/>
        <v>0</v>
      </c>
      <c r="BG50" s="53">
        <f t="shared" si="23"/>
        <v>0</v>
      </c>
      <c r="BH50" s="53">
        <f t="shared" si="24"/>
        <v>0</v>
      </c>
      <c r="BI50" s="53">
        <f t="shared" si="25"/>
        <v>0</v>
      </c>
      <c r="BJ50" s="53">
        <f t="shared" si="26"/>
        <v>0</v>
      </c>
      <c r="BK50" s="57">
        <f t="shared" si="27"/>
        <v>0</v>
      </c>
      <c r="BL50" s="57">
        <f t="shared" si="28"/>
        <v>0</v>
      </c>
      <c r="BM50" s="57">
        <f t="shared" si="29"/>
        <v>0</v>
      </c>
      <c r="BN50" s="57">
        <f t="shared" si="30"/>
        <v>0</v>
      </c>
      <c r="BO50" s="57">
        <f t="shared" si="31"/>
        <v>0</v>
      </c>
      <c r="BP50" s="57">
        <f t="shared" si="32"/>
        <v>0</v>
      </c>
      <c r="BQ50">
        <f t="shared" si="63"/>
        <v>0</v>
      </c>
      <c r="BR50">
        <f t="shared" si="64"/>
        <v>0</v>
      </c>
      <c r="BS50">
        <f t="shared" si="65"/>
        <v>0</v>
      </c>
      <c r="BT50">
        <f t="shared" si="66"/>
        <v>0</v>
      </c>
      <c r="BU50">
        <f t="shared" si="67"/>
        <v>0</v>
      </c>
      <c r="BV50">
        <f t="shared" si="68"/>
        <v>0</v>
      </c>
      <c r="BW50">
        <f t="shared" si="69"/>
        <v>0</v>
      </c>
      <c r="BX50">
        <f t="shared" si="70"/>
        <v>0</v>
      </c>
      <c r="BY50">
        <f t="shared" si="71"/>
        <v>0</v>
      </c>
      <c r="BZ50">
        <f t="shared" si="72"/>
        <v>0</v>
      </c>
      <c r="CA50">
        <f t="shared" si="73"/>
        <v>0</v>
      </c>
      <c r="CB50">
        <f t="shared" si="74"/>
        <v>0</v>
      </c>
      <c r="CC50" t="e">
        <f>IF('Source and fuel input'!AS50,VLOOKUP(AA50,SourceIdData,8,FALSE),IF('Source and fuel input'!AQ50,V50,IF('Source and fuel input'!AR50,IF(AND(E50="Method 1",VLOOKUP(AA50,SourceIdData,8,FALSE)&gt;0),VLOOKUP(AA50,SourceIdData,8,FALSE),NA()),"")))</f>
        <v>#N/A</v>
      </c>
      <c r="CD50" s="15" t="e">
        <f t="shared" si="120"/>
        <v>#N/A</v>
      </c>
      <c r="CE50" s="15" t="b">
        <f t="shared" si="121"/>
        <v>1</v>
      </c>
      <c r="CF50" s="15" t="b">
        <f t="shared" si="51"/>
        <v>1</v>
      </c>
      <c r="CG50" s="15" t="b">
        <f t="shared" si="122"/>
        <v>0</v>
      </c>
      <c r="CH50" s="15" t="b">
        <f t="shared" si="123"/>
        <v>1</v>
      </c>
      <c r="CI50" t="e">
        <f t="shared" si="39"/>
        <v>#N/A</v>
      </c>
      <c r="CJ50" t="e">
        <f t="shared" si="40"/>
        <v>#N/A</v>
      </c>
      <c r="CK50" t="e">
        <f t="shared" si="52"/>
        <v>#N/A</v>
      </c>
      <c r="CL50" t="b">
        <f t="shared" si="124"/>
        <v>0</v>
      </c>
      <c r="CM50" t="e">
        <f t="shared" si="53"/>
        <v>#N/A</v>
      </c>
      <c r="CN50" t="b">
        <f t="shared" si="54"/>
        <v>0</v>
      </c>
      <c r="CO50" s="14">
        <f t="shared" si="59"/>
        <v>1</v>
      </c>
      <c r="CP50" s="16" t="str">
        <f t="shared" si="42"/>
        <v/>
      </c>
      <c r="CQ50" s="15">
        <f t="shared" si="43"/>
        <v>0</v>
      </c>
      <c r="CR50" s="15">
        <f t="shared" si="44"/>
        <v>0</v>
      </c>
      <c r="CS50" s="15">
        <f t="shared" si="45"/>
        <v>0</v>
      </c>
      <c r="CT50" s="58" t="e">
        <f t="shared" si="75"/>
        <v>#DIV/0!</v>
      </c>
      <c r="CU50" s="2">
        <f t="shared" si="55"/>
        <v>995</v>
      </c>
      <c r="CV50" t="str">
        <f t="shared" si="56"/>
        <v/>
      </c>
      <c r="CX50" t="str">
        <f t="shared" si="76"/>
        <v/>
      </c>
      <c r="CY50" t="b">
        <f>AND(CX50&lt;&gt;"",COUNTIF($CX$11:CX49,CX50)=0)</f>
        <v>0</v>
      </c>
      <c r="CZ50" s="2">
        <f>IF(CX50="",0,IF(CY50,MAX($CZ$11:CZ49)+1,VLOOKUP(CX50,$CX$11:CZ49,3,FALSE)))</f>
        <v>0</v>
      </c>
      <c r="DA50" s="2" t="str">
        <f t="shared" si="57"/>
        <v/>
      </c>
      <c r="DB50" t="str">
        <f t="shared" si="77"/>
        <v/>
      </c>
      <c r="DC50" t="b">
        <f>AND(DB50&lt;&gt;"",COUNTIF($DB$11:DB49,DB50)=0)</f>
        <v>0</v>
      </c>
      <c r="DD50" s="2">
        <f>IF(DB50="",0,IF(DC50,MAX($DD$11:DD49)+1,VLOOKUP(DB50,$DB$11:DD49,3,FALSE)))</f>
        <v>0</v>
      </c>
      <c r="DE50" s="2" t="str">
        <f t="shared" si="58"/>
        <v/>
      </c>
      <c r="DF50" s="54" t="s">
        <v>165</v>
      </c>
    </row>
    <row r="51" spans="1:110" x14ac:dyDescent="0.35">
      <c r="A51" s="119"/>
      <c r="B51" s="46"/>
      <c r="C51" s="46"/>
      <c r="D51" s="46"/>
      <c r="E51" s="46"/>
      <c r="F51" s="183"/>
      <c r="G51" s="48">
        <v>0</v>
      </c>
      <c r="H51" s="46">
        <v>0</v>
      </c>
      <c r="I51" s="46">
        <v>0</v>
      </c>
      <c r="J51" s="46">
        <v>0</v>
      </c>
      <c r="K51" s="46">
        <v>0</v>
      </c>
      <c r="L51" s="49">
        <v>0</v>
      </c>
      <c r="M51" s="50">
        <v>0</v>
      </c>
      <c r="N51" s="32"/>
      <c r="O51" s="31"/>
      <c r="P51" s="31"/>
      <c r="Q51" s="31"/>
      <c r="R51" s="31"/>
      <c r="S51" s="31"/>
      <c r="T51" s="31"/>
      <c r="U51" s="31"/>
      <c r="V51" s="99"/>
      <c r="W51" s="52" t="str">
        <f t="shared" si="119"/>
        <v/>
      </c>
      <c r="X51" s="120"/>
      <c r="Y51" s="97"/>
      <c r="Z51" t="e">
        <f t="shared" si="0"/>
        <v>#N/A</v>
      </c>
      <c r="AA51" t="e">
        <f t="shared" si="1"/>
        <v>#N/A</v>
      </c>
      <c r="AB51" t="e">
        <f t="shared" si="2"/>
        <v>#N/A</v>
      </c>
      <c r="AC51" s="53" t="b">
        <f t="shared" si="3"/>
        <v>0</v>
      </c>
      <c r="AD51" s="53" t="b">
        <f t="shared" si="4"/>
        <v>0</v>
      </c>
      <c r="AE51" s="53" t="b">
        <f t="shared" si="5"/>
        <v>0</v>
      </c>
      <c r="AF51" s="53" t="b">
        <f t="shared" si="6"/>
        <v>0</v>
      </c>
      <c r="AG51" s="53" t="b">
        <f t="shared" si="7"/>
        <v>0</v>
      </c>
      <c r="AH51" s="53" t="b">
        <f t="shared" si="8"/>
        <v>0</v>
      </c>
      <c r="AI51" s="53" t="b">
        <f t="shared" si="9"/>
        <v>0</v>
      </c>
      <c r="AJ51" s="53" t="b">
        <f t="shared" si="10"/>
        <v>0</v>
      </c>
      <c r="AK51" s="53" t="b">
        <f t="shared" si="113"/>
        <v>1</v>
      </c>
      <c r="AL51" s="53" t="b">
        <f t="shared" si="114"/>
        <v>1</v>
      </c>
      <c r="AM51" s="53" t="b">
        <f t="shared" si="115"/>
        <v>1</v>
      </c>
      <c r="AN51" s="53" t="b">
        <f t="shared" si="116"/>
        <v>1</v>
      </c>
      <c r="AO51" s="53" t="b">
        <f t="shared" si="117"/>
        <v>1</v>
      </c>
      <c r="AP51" s="53" t="b">
        <f t="shared" si="118"/>
        <v>1</v>
      </c>
      <c r="AQ51" s="53" t="b">
        <f t="shared" si="60"/>
        <v>0</v>
      </c>
      <c r="AR51" t="b">
        <f t="shared" si="17"/>
        <v>0</v>
      </c>
      <c r="AS51" s="54" t="e">
        <f t="shared" si="47"/>
        <v>#N/A</v>
      </c>
      <c r="AT51" t="b">
        <f t="shared" si="61"/>
        <v>0</v>
      </c>
      <c r="AU51" t="str">
        <f t="shared" si="62"/>
        <v/>
      </c>
      <c r="AV51" s="55" t="str">
        <f t="shared" si="48"/>
        <v/>
      </c>
      <c r="AW51" t="b">
        <f>AND(AV51&lt;&gt;"",COUNTIF($AV$11:AV50,AV51)=0)</f>
        <v>0</v>
      </c>
      <c r="AX51" s="2">
        <f>IF(AV51="",0,IF(AW51,MAX($AX$11:AX50)+1,VLOOKUP(AV51,$AV$11:AX50,3,FALSE)))</f>
        <v>0</v>
      </c>
      <c r="AY51" t="str">
        <f t="shared" si="49"/>
        <v/>
      </c>
      <c r="AZ51" t="e">
        <f t="shared" si="18"/>
        <v>#N/A</v>
      </c>
      <c r="BA51" t="e">
        <f>IF(ISNA(AZ51),NA(),COUNTIF(AZ$10:AZ51,AZ51)&gt;1)</f>
        <v>#N/A</v>
      </c>
      <c r="BB51" t="e">
        <f t="shared" si="19"/>
        <v>#N/A</v>
      </c>
      <c r="BC51" s="55" t="e">
        <f t="shared" si="50"/>
        <v>#N/A</v>
      </c>
      <c r="BD51" s="56" t="e">
        <f t="shared" si="20"/>
        <v>#N/A</v>
      </c>
      <c r="BE51" s="53">
        <f t="shared" si="21"/>
        <v>0</v>
      </c>
      <c r="BF51" s="53">
        <f t="shared" si="22"/>
        <v>0</v>
      </c>
      <c r="BG51" s="53">
        <f t="shared" si="23"/>
        <v>0</v>
      </c>
      <c r="BH51" s="53">
        <f t="shared" si="24"/>
        <v>0</v>
      </c>
      <c r="BI51" s="53">
        <f t="shared" si="25"/>
        <v>0</v>
      </c>
      <c r="BJ51" s="53">
        <f t="shared" si="26"/>
        <v>0</v>
      </c>
      <c r="BK51" s="57">
        <f t="shared" si="27"/>
        <v>0</v>
      </c>
      <c r="BL51" s="57">
        <f t="shared" si="28"/>
        <v>0</v>
      </c>
      <c r="BM51" s="57">
        <f t="shared" si="29"/>
        <v>0</v>
      </c>
      <c r="BN51" s="57">
        <f t="shared" si="30"/>
        <v>0</v>
      </c>
      <c r="BO51" s="57">
        <f t="shared" si="31"/>
        <v>0</v>
      </c>
      <c r="BP51" s="57">
        <f t="shared" si="32"/>
        <v>0</v>
      </c>
      <c r="BQ51">
        <f t="shared" si="63"/>
        <v>0</v>
      </c>
      <c r="BR51">
        <f t="shared" si="64"/>
        <v>0</v>
      </c>
      <c r="BS51">
        <f t="shared" si="65"/>
        <v>0</v>
      </c>
      <c r="BT51">
        <f t="shared" si="66"/>
        <v>0</v>
      </c>
      <c r="BU51">
        <f t="shared" si="67"/>
        <v>0</v>
      </c>
      <c r="BV51">
        <f t="shared" si="68"/>
        <v>0</v>
      </c>
      <c r="BW51">
        <f t="shared" si="69"/>
        <v>0</v>
      </c>
      <c r="BX51">
        <f t="shared" si="70"/>
        <v>0</v>
      </c>
      <c r="BY51">
        <f t="shared" si="71"/>
        <v>0</v>
      </c>
      <c r="BZ51">
        <f t="shared" si="72"/>
        <v>0</v>
      </c>
      <c r="CA51">
        <f t="shared" si="73"/>
        <v>0</v>
      </c>
      <c r="CB51">
        <f t="shared" si="74"/>
        <v>0</v>
      </c>
      <c r="CC51" t="e">
        <f>IF('Source and fuel input'!AS51,VLOOKUP(AA51,SourceIdData,8,FALSE),IF('Source and fuel input'!AQ51,V51,IF('Source and fuel input'!AR51,IF(AND(E51="Method 1",VLOOKUP(AA51,SourceIdData,8,FALSE)&gt;0),VLOOKUP(AA51,SourceIdData,8,FALSE),NA()),"")))</f>
        <v>#N/A</v>
      </c>
      <c r="CD51" s="15" t="e">
        <f t="shared" si="120"/>
        <v>#N/A</v>
      </c>
      <c r="CE51" s="15" t="b">
        <f t="shared" si="121"/>
        <v>1</v>
      </c>
      <c r="CF51" s="15" t="b">
        <f t="shared" si="51"/>
        <v>1</v>
      </c>
      <c r="CG51" s="15" t="b">
        <f t="shared" si="122"/>
        <v>0</v>
      </c>
      <c r="CH51" s="15" t="b">
        <f t="shared" si="123"/>
        <v>1</v>
      </c>
      <c r="CI51" t="e">
        <f t="shared" si="39"/>
        <v>#N/A</v>
      </c>
      <c r="CJ51" t="e">
        <f t="shared" si="40"/>
        <v>#N/A</v>
      </c>
      <c r="CK51" t="e">
        <f t="shared" si="52"/>
        <v>#N/A</v>
      </c>
      <c r="CL51" t="b">
        <f t="shared" si="124"/>
        <v>0</v>
      </c>
      <c r="CM51" t="e">
        <f t="shared" si="53"/>
        <v>#N/A</v>
      </c>
      <c r="CN51" t="b">
        <f t="shared" si="54"/>
        <v>0</v>
      </c>
      <c r="CO51" s="14">
        <f t="shared" si="59"/>
        <v>1</v>
      </c>
      <c r="CP51" s="16" t="str">
        <f t="shared" si="42"/>
        <v/>
      </c>
      <c r="CQ51" s="15">
        <f t="shared" si="43"/>
        <v>0</v>
      </c>
      <c r="CR51" s="15">
        <f t="shared" si="44"/>
        <v>0</v>
      </c>
      <c r="CS51" s="15">
        <f t="shared" si="45"/>
        <v>0</v>
      </c>
      <c r="CT51" s="58" t="e">
        <f t="shared" si="75"/>
        <v>#DIV/0!</v>
      </c>
      <c r="CU51" s="2">
        <f t="shared" si="55"/>
        <v>995</v>
      </c>
      <c r="CV51" t="str">
        <f t="shared" si="56"/>
        <v/>
      </c>
      <c r="CX51" t="str">
        <f t="shared" si="76"/>
        <v/>
      </c>
      <c r="CY51" t="b">
        <f>AND(CX51&lt;&gt;"",COUNTIF($CX$11:CX50,CX51)=0)</f>
        <v>0</v>
      </c>
      <c r="CZ51" s="2">
        <f>IF(CX51="",0,IF(CY51,MAX($CZ$11:CZ50)+1,VLOOKUP(CX51,$CX$11:CZ50,3,FALSE)))</f>
        <v>0</v>
      </c>
      <c r="DA51" s="2" t="str">
        <f t="shared" si="57"/>
        <v/>
      </c>
      <c r="DB51" t="str">
        <f t="shared" si="77"/>
        <v/>
      </c>
      <c r="DC51" t="b">
        <f>AND(DB51&lt;&gt;"",COUNTIF($DB$11:DB50,DB51)=0)</f>
        <v>0</v>
      </c>
      <c r="DD51" s="2">
        <f>IF(DB51="",0,IF(DC51,MAX($DD$11:DD50)+1,VLOOKUP(DB51,$DB$11:DD50,3,FALSE)))</f>
        <v>0</v>
      </c>
      <c r="DE51" s="2" t="str">
        <f t="shared" si="58"/>
        <v/>
      </c>
      <c r="DF51" s="54" t="s">
        <v>166</v>
      </c>
    </row>
    <row r="52" spans="1:110" x14ac:dyDescent="0.35">
      <c r="A52" s="119"/>
      <c r="B52" s="46"/>
      <c r="C52" s="46"/>
      <c r="D52" s="46"/>
      <c r="E52" s="46"/>
      <c r="F52" s="183"/>
      <c r="G52" s="48">
        <v>0</v>
      </c>
      <c r="H52" s="46">
        <v>0</v>
      </c>
      <c r="I52" s="46">
        <v>0</v>
      </c>
      <c r="J52" s="46">
        <v>0</v>
      </c>
      <c r="K52" s="46">
        <v>0</v>
      </c>
      <c r="L52" s="49">
        <v>0</v>
      </c>
      <c r="M52" s="50">
        <v>0</v>
      </c>
      <c r="N52" s="32"/>
      <c r="O52" s="31"/>
      <c r="P52" s="31"/>
      <c r="Q52" s="31"/>
      <c r="R52" s="31"/>
      <c r="S52" s="31"/>
      <c r="T52" s="31"/>
      <c r="U52" s="31"/>
      <c r="V52" s="99"/>
      <c r="W52" s="52" t="str">
        <f t="shared" si="119"/>
        <v/>
      </c>
      <c r="X52" s="120"/>
      <c r="Y52" s="97"/>
      <c r="Z52" t="e">
        <f t="shared" si="0"/>
        <v>#N/A</v>
      </c>
      <c r="AA52" t="e">
        <f t="shared" si="1"/>
        <v>#N/A</v>
      </c>
      <c r="AB52" t="e">
        <f t="shared" si="2"/>
        <v>#N/A</v>
      </c>
      <c r="AC52" s="53" t="b">
        <f t="shared" si="3"/>
        <v>0</v>
      </c>
      <c r="AD52" s="53" t="b">
        <f t="shared" si="4"/>
        <v>0</v>
      </c>
      <c r="AE52" s="53" t="b">
        <f t="shared" si="5"/>
        <v>0</v>
      </c>
      <c r="AF52" s="53" t="b">
        <f t="shared" si="6"/>
        <v>0</v>
      </c>
      <c r="AG52" s="53" t="b">
        <f t="shared" si="7"/>
        <v>0</v>
      </c>
      <c r="AH52" s="53" t="b">
        <f t="shared" si="8"/>
        <v>0</v>
      </c>
      <c r="AI52" s="53" t="b">
        <f t="shared" si="9"/>
        <v>0</v>
      </c>
      <c r="AJ52" s="53" t="b">
        <f t="shared" si="10"/>
        <v>0</v>
      </c>
      <c r="AK52" s="53" t="b">
        <f t="shared" si="113"/>
        <v>1</v>
      </c>
      <c r="AL52" s="53" t="b">
        <f t="shared" si="114"/>
        <v>1</v>
      </c>
      <c r="AM52" s="53" t="b">
        <f t="shared" si="115"/>
        <v>1</v>
      </c>
      <c r="AN52" s="53" t="b">
        <f t="shared" si="116"/>
        <v>1</v>
      </c>
      <c r="AO52" s="53" t="b">
        <f t="shared" si="117"/>
        <v>1</v>
      </c>
      <c r="AP52" s="53" t="b">
        <f t="shared" si="118"/>
        <v>1</v>
      </c>
      <c r="AQ52" s="53" t="b">
        <f t="shared" si="60"/>
        <v>0</v>
      </c>
      <c r="AR52" t="b">
        <f t="shared" si="17"/>
        <v>0</v>
      </c>
      <c r="AS52" s="54" t="e">
        <f t="shared" si="47"/>
        <v>#N/A</v>
      </c>
      <c r="AT52" t="b">
        <f t="shared" si="61"/>
        <v>0</v>
      </c>
      <c r="AU52" t="str">
        <f t="shared" si="62"/>
        <v/>
      </c>
      <c r="AV52" s="55" t="str">
        <f t="shared" si="48"/>
        <v/>
      </c>
      <c r="AW52" t="b">
        <f>AND(AV52&lt;&gt;"",COUNTIF($AV$11:AV51,AV52)=0)</f>
        <v>0</v>
      </c>
      <c r="AX52" s="2">
        <f>IF(AV52="",0,IF(AW52,MAX($AX$11:AX51)+1,VLOOKUP(AV52,$AV$11:AX51,3,FALSE)))</f>
        <v>0</v>
      </c>
      <c r="AY52" t="str">
        <f t="shared" si="49"/>
        <v/>
      </c>
      <c r="AZ52" t="e">
        <f t="shared" si="18"/>
        <v>#N/A</v>
      </c>
      <c r="BA52" t="e">
        <f>IF(ISNA(AZ52),NA(),COUNTIF(AZ$10:AZ52,AZ52)&gt;1)</f>
        <v>#N/A</v>
      </c>
      <c r="BB52" t="e">
        <f t="shared" si="19"/>
        <v>#N/A</v>
      </c>
      <c r="BC52" s="55" t="e">
        <f t="shared" si="50"/>
        <v>#N/A</v>
      </c>
      <c r="BD52" s="56" t="e">
        <f t="shared" si="20"/>
        <v>#N/A</v>
      </c>
      <c r="BE52" s="53">
        <f t="shared" si="21"/>
        <v>0</v>
      </c>
      <c r="BF52" s="53">
        <f t="shared" si="22"/>
        <v>0</v>
      </c>
      <c r="BG52" s="53">
        <f t="shared" si="23"/>
        <v>0</v>
      </c>
      <c r="BH52" s="53">
        <f t="shared" si="24"/>
        <v>0</v>
      </c>
      <c r="BI52" s="53">
        <f t="shared" si="25"/>
        <v>0</v>
      </c>
      <c r="BJ52" s="53">
        <f t="shared" si="26"/>
        <v>0</v>
      </c>
      <c r="BK52" s="57">
        <f t="shared" si="27"/>
        <v>0</v>
      </c>
      <c r="BL52" s="57">
        <f t="shared" si="28"/>
        <v>0</v>
      </c>
      <c r="BM52" s="57">
        <f t="shared" si="29"/>
        <v>0</v>
      </c>
      <c r="BN52" s="57">
        <f t="shared" si="30"/>
        <v>0</v>
      </c>
      <c r="BO52" s="57">
        <f t="shared" si="31"/>
        <v>0</v>
      </c>
      <c r="BP52" s="57">
        <f t="shared" si="32"/>
        <v>0</v>
      </c>
      <c r="BQ52">
        <f t="shared" si="63"/>
        <v>0</v>
      </c>
      <c r="BR52">
        <f t="shared" si="64"/>
        <v>0</v>
      </c>
      <c r="BS52">
        <f t="shared" si="65"/>
        <v>0</v>
      </c>
      <c r="BT52">
        <f t="shared" si="66"/>
        <v>0</v>
      </c>
      <c r="BU52">
        <f t="shared" si="67"/>
        <v>0</v>
      </c>
      <c r="BV52">
        <f t="shared" si="68"/>
        <v>0</v>
      </c>
      <c r="BW52">
        <f t="shared" si="69"/>
        <v>0</v>
      </c>
      <c r="BX52">
        <f t="shared" si="70"/>
        <v>0</v>
      </c>
      <c r="BY52">
        <f t="shared" si="71"/>
        <v>0</v>
      </c>
      <c r="BZ52">
        <f t="shared" si="72"/>
        <v>0</v>
      </c>
      <c r="CA52">
        <f t="shared" si="73"/>
        <v>0</v>
      </c>
      <c r="CB52">
        <f t="shared" si="74"/>
        <v>0</v>
      </c>
      <c r="CC52" t="e">
        <f>IF('Source and fuel input'!AS52,VLOOKUP(AA52,SourceIdData,8,FALSE),IF('Source and fuel input'!AQ52,V52,IF('Source and fuel input'!AR52,IF(AND(E52="Method 1",VLOOKUP(AA52,SourceIdData,8,FALSE)&gt;0),VLOOKUP(AA52,SourceIdData,8,FALSE),NA()),"")))</f>
        <v>#N/A</v>
      </c>
      <c r="CD52" s="15" t="e">
        <f t="shared" si="120"/>
        <v>#N/A</v>
      </c>
      <c r="CE52" s="15" t="b">
        <f t="shared" si="121"/>
        <v>1</v>
      </c>
      <c r="CF52" s="15" t="b">
        <f t="shared" si="51"/>
        <v>1</v>
      </c>
      <c r="CG52" s="15" t="b">
        <f t="shared" si="122"/>
        <v>0</v>
      </c>
      <c r="CH52" s="15" t="b">
        <f t="shared" si="123"/>
        <v>1</v>
      </c>
      <c r="CI52" t="e">
        <f t="shared" si="39"/>
        <v>#N/A</v>
      </c>
      <c r="CJ52" t="e">
        <f t="shared" si="40"/>
        <v>#N/A</v>
      </c>
      <c r="CK52" t="e">
        <f t="shared" si="52"/>
        <v>#N/A</v>
      </c>
      <c r="CL52" t="b">
        <f t="shared" si="124"/>
        <v>0</v>
      </c>
      <c r="CM52" t="e">
        <f t="shared" si="53"/>
        <v>#N/A</v>
      </c>
      <c r="CN52" t="b">
        <f t="shared" si="54"/>
        <v>0</v>
      </c>
      <c r="CO52" s="14">
        <f t="shared" si="59"/>
        <v>1</v>
      </c>
      <c r="CP52" s="16" t="str">
        <f t="shared" si="42"/>
        <v/>
      </c>
      <c r="CQ52" s="15">
        <f t="shared" si="43"/>
        <v>0</v>
      </c>
      <c r="CR52" s="15">
        <f t="shared" si="44"/>
        <v>0</v>
      </c>
      <c r="CS52" s="15">
        <f t="shared" si="45"/>
        <v>0</v>
      </c>
      <c r="CT52" s="58" t="e">
        <f t="shared" si="75"/>
        <v>#DIV/0!</v>
      </c>
      <c r="CU52" s="2">
        <f t="shared" si="55"/>
        <v>995</v>
      </c>
      <c r="CV52" t="str">
        <f t="shared" si="56"/>
        <v/>
      </c>
      <c r="CX52" t="str">
        <f t="shared" si="76"/>
        <v/>
      </c>
      <c r="CY52" t="b">
        <f>AND(CX52&lt;&gt;"",COUNTIF($CX$11:CX51,CX52)=0)</f>
        <v>0</v>
      </c>
      <c r="CZ52" s="2">
        <f>IF(CX52="",0,IF(CY52,MAX($CZ$11:CZ51)+1,VLOOKUP(CX52,$CX$11:CZ51,3,FALSE)))</f>
        <v>0</v>
      </c>
      <c r="DA52" s="2" t="str">
        <f t="shared" si="57"/>
        <v/>
      </c>
      <c r="DB52" t="str">
        <f t="shared" si="77"/>
        <v/>
      </c>
      <c r="DC52" t="b">
        <f>AND(DB52&lt;&gt;"",COUNTIF($DB$11:DB51,DB52)=0)</f>
        <v>0</v>
      </c>
      <c r="DD52" s="2">
        <f>IF(DB52="",0,IF(DC52,MAX($DD$11:DD51)+1,VLOOKUP(DB52,$DB$11:DD51,3,FALSE)))</f>
        <v>0</v>
      </c>
      <c r="DE52" s="2" t="str">
        <f t="shared" si="58"/>
        <v/>
      </c>
      <c r="DF52" s="54" t="s">
        <v>167</v>
      </c>
    </row>
    <row r="53" spans="1:110" x14ac:dyDescent="0.35">
      <c r="A53" s="119"/>
      <c r="B53" s="46"/>
      <c r="C53" s="46"/>
      <c r="D53" s="46"/>
      <c r="E53" s="46"/>
      <c r="F53" s="183"/>
      <c r="G53" s="48">
        <v>0</v>
      </c>
      <c r="H53" s="46">
        <v>0</v>
      </c>
      <c r="I53" s="46">
        <v>0</v>
      </c>
      <c r="J53" s="46">
        <v>0</v>
      </c>
      <c r="K53" s="46">
        <v>0</v>
      </c>
      <c r="L53" s="49">
        <v>0</v>
      </c>
      <c r="M53" s="50">
        <v>0</v>
      </c>
      <c r="N53" s="32"/>
      <c r="O53" s="31"/>
      <c r="P53" s="31"/>
      <c r="Q53" s="31"/>
      <c r="R53" s="31"/>
      <c r="S53" s="31"/>
      <c r="T53" s="31"/>
      <c r="U53" s="31"/>
      <c r="V53" s="99"/>
      <c r="W53" s="52" t="str">
        <f t="shared" si="119"/>
        <v/>
      </c>
      <c r="X53" s="120"/>
      <c r="Y53" s="97"/>
      <c r="Z53" t="e">
        <f t="shared" si="0"/>
        <v>#N/A</v>
      </c>
      <c r="AA53" t="e">
        <f t="shared" si="1"/>
        <v>#N/A</v>
      </c>
      <c r="AB53" t="e">
        <f t="shared" si="2"/>
        <v>#N/A</v>
      </c>
      <c r="AC53" s="53" t="b">
        <f t="shared" si="3"/>
        <v>0</v>
      </c>
      <c r="AD53" s="53" t="b">
        <f t="shared" si="4"/>
        <v>0</v>
      </c>
      <c r="AE53" s="53" t="b">
        <f t="shared" si="5"/>
        <v>0</v>
      </c>
      <c r="AF53" s="53" t="b">
        <f t="shared" si="6"/>
        <v>0</v>
      </c>
      <c r="AG53" s="53" t="b">
        <f t="shared" si="7"/>
        <v>0</v>
      </c>
      <c r="AH53" s="53" t="b">
        <f t="shared" si="8"/>
        <v>0</v>
      </c>
      <c r="AI53" s="53" t="b">
        <f t="shared" si="9"/>
        <v>0</v>
      </c>
      <c r="AJ53" s="53" t="b">
        <f t="shared" si="10"/>
        <v>0</v>
      </c>
      <c r="AK53" s="53" t="b">
        <f t="shared" si="113"/>
        <v>1</v>
      </c>
      <c r="AL53" s="53" t="b">
        <f t="shared" si="114"/>
        <v>1</v>
      </c>
      <c r="AM53" s="53" t="b">
        <f t="shared" si="115"/>
        <v>1</v>
      </c>
      <c r="AN53" s="53" t="b">
        <f t="shared" si="116"/>
        <v>1</v>
      </c>
      <c r="AO53" s="53" t="b">
        <f t="shared" si="117"/>
        <v>1</v>
      </c>
      <c r="AP53" s="53" t="b">
        <f t="shared" si="118"/>
        <v>1</v>
      </c>
      <c r="AQ53" s="53" t="b">
        <f t="shared" si="60"/>
        <v>0</v>
      </c>
      <c r="AR53" t="b">
        <f t="shared" si="17"/>
        <v>0</v>
      </c>
      <c r="AS53" s="54" t="e">
        <f t="shared" si="47"/>
        <v>#N/A</v>
      </c>
      <c r="AT53" t="b">
        <f t="shared" si="61"/>
        <v>0</v>
      </c>
      <c r="AU53" t="str">
        <f t="shared" si="62"/>
        <v/>
      </c>
      <c r="AV53" s="55" t="str">
        <f t="shared" si="48"/>
        <v/>
      </c>
      <c r="AW53" t="b">
        <f>AND(AV53&lt;&gt;"",COUNTIF($AV$11:AV52,AV53)=0)</f>
        <v>0</v>
      </c>
      <c r="AX53" s="2">
        <f>IF(AV53="",0,IF(AW53,MAX($AX$11:AX52)+1,VLOOKUP(AV53,$AV$11:AX52,3,FALSE)))</f>
        <v>0</v>
      </c>
      <c r="AY53" t="str">
        <f t="shared" si="49"/>
        <v/>
      </c>
      <c r="AZ53" t="e">
        <f t="shared" si="18"/>
        <v>#N/A</v>
      </c>
      <c r="BA53" t="e">
        <f>IF(ISNA(AZ53),NA(),COUNTIF(AZ$10:AZ53,AZ53)&gt;1)</f>
        <v>#N/A</v>
      </c>
      <c r="BB53" t="e">
        <f t="shared" si="19"/>
        <v>#N/A</v>
      </c>
      <c r="BC53" s="55" t="e">
        <f t="shared" si="50"/>
        <v>#N/A</v>
      </c>
      <c r="BD53" s="56" t="e">
        <f t="shared" si="20"/>
        <v>#N/A</v>
      </c>
      <c r="BE53" s="53">
        <f t="shared" si="21"/>
        <v>0</v>
      </c>
      <c r="BF53" s="53">
        <f t="shared" si="22"/>
        <v>0</v>
      </c>
      <c r="BG53" s="53">
        <f t="shared" si="23"/>
        <v>0</v>
      </c>
      <c r="BH53" s="53">
        <f t="shared" si="24"/>
        <v>0</v>
      </c>
      <c r="BI53" s="53">
        <f t="shared" si="25"/>
        <v>0</v>
      </c>
      <c r="BJ53" s="53">
        <f t="shared" si="26"/>
        <v>0</v>
      </c>
      <c r="BK53" s="57">
        <f t="shared" si="27"/>
        <v>0</v>
      </c>
      <c r="BL53" s="57">
        <f t="shared" si="28"/>
        <v>0</v>
      </c>
      <c r="BM53" s="57">
        <f t="shared" si="29"/>
        <v>0</v>
      </c>
      <c r="BN53" s="57">
        <f t="shared" si="30"/>
        <v>0</v>
      </c>
      <c r="BO53" s="57">
        <f t="shared" si="31"/>
        <v>0</v>
      </c>
      <c r="BP53" s="57">
        <f t="shared" si="32"/>
        <v>0</v>
      </c>
      <c r="BQ53">
        <f t="shared" si="63"/>
        <v>0</v>
      </c>
      <c r="BR53">
        <f t="shared" si="64"/>
        <v>0</v>
      </c>
      <c r="BS53">
        <f t="shared" si="65"/>
        <v>0</v>
      </c>
      <c r="BT53">
        <f t="shared" si="66"/>
        <v>0</v>
      </c>
      <c r="BU53">
        <f t="shared" si="67"/>
        <v>0</v>
      </c>
      <c r="BV53">
        <f t="shared" si="68"/>
        <v>0</v>
      </c>
      <c r="BW53">
        <f t="shared" si="69"/>
        <v>0</v>
      </c>
      <c r="BX53">
        <f t="shared" si="70"/>
        <v>0</v>
      </c>
      <c r="BY53">
        <f t="shared" si="71"/>
        <v>0</v>
      </c>
      <c r="BZ53">
        <f t="shared" si="72"/>
        <v>0</v>
      </c>
      <c r="CA53">
        <f t="shared" si="73"/>
        <v>0</v>
      </c>
      <c r="CB53">
        <f t="shared" si="74"/>
        <v>0</v>
      </c>
      <c r="CC53" t="e">
        <f>IF('Source and fuel input'!AS53,VLOOKUP(AA53,SourceIdData,8,FALSE),IF('Source and fuel input'!AQ53,V53,IF('Source and fuel input'!AR53,IF(AND(E53="Method 1",VLOOKUP(AA53,SourceIdData,8,FALSE)&gt;0),VLOOKUP(AA53,SourceIdData,8,FALSE),NA()),"")))</f>
        <v>#N/A</v>
      </c>
      <c r="CD53" s="15" t="e">
        <f t="shared" si="120"/>
        <v>#N/A</v>
      </c>
      <c r="CE53" s="15" t="b">
        <f t="shared" si="121"/>
        <v>1</v>
      </c>
      <c r="CF53" s="15" t="b">
        <f t="shared" si="51"/>
        <v>1</v>
      </c>
      <c r="CG53" s="15" t="b">
        <f t="shared" si="122"/>
        <v>0</v>
      </c>
      <c r="CH53" s="15" t="b">
        <f t="shared" si="123"/>
        <v>1</v>
      </c>
      <c r="CI53" t="e">
        <f t="shared" si="39"/>
        <v>#N/A</v>
      </c>
      <c r="CJ53" t="e">
        <f t="shared" si="40"/>
        <v>#N/A</v>
      </c>
      <c r="CK53" t="e">
        <f t="shared" si="52"/>
        <v>#N/A</v>
      </c>
      <c r="CL53" t="b">
        <f t="shared" si="124"/>
        <v>0</v>
      </c>
      <c r="CM53" t="e">
        <f t="shared" si="53"/>
        <v>#N/A</v>
      </c>
      <c r="CN53" t="b">
        <f t="shared" si="54"/>
        <v>0</v>
      </c>
      <c r="CO53" s="14">
        <f t="shared" si="59"/>
        <v>1</v>
      </c>
      <c r="CP53" s="16" t="str">
        <f t="shared" si="42"/>
        <v/>
      </c>
      <c r="CQ53" s="15">
        <f t="shared" si="43"/>
        <v>0</v>
      </c>
      <c r="CR53" s="15">
        <f t="shared" si="44"/>
        <v>0</v>
      </c>
      <c r="CS53" s="15">
        <f t="shared" si="45"/>
        <v>0</v>
      </c>
      <c r="CT53" s="58" t="e">
        <f t="shared" si="75"/>
        <v>#DIV/0!</v>
      </c>
      <c r="CU53" s="2">
        <f t="shared" si="55"/>
        <v>995</v>
      </c>
      <c r="CV53" t="str">
        <f t="shared" si="56"/>
        <v/>
      </c>
      <c r="CX53" t="str">
        <f t="shared" si="76"/>
        <v/>
      </c>
      <c r="CY53" t="b">
        <f>AND(CX53&lt;&gt;"",COUNTIF($CX$11:CX52,CX53)=0)</f>
        <v>0</v>
      </c>
      <c r="CZ53" s="2">
        <f>IF(CX53="",0,IF(CY53,MAX($CZ$11:CZ52)+1,VLOOKUP(CX53,$CX$11:CZ52,3,FALSE)))</f>
        <v>0</v>
      </c>
      <c r="DA53" s="2" t="str">
        <f t="shared" si="57"/>
        <v/>
      </c>
      <c r="DB53" t="str">
        <f t="shared" si="77"/>
        <v/>
      </c>
      <c r="DC53" t="b">
        <f>AND(DB53&lt;&gt;"",COUNTIF($DB$11:DB52,DB53)=0)</f>
        <v>0</v>
      </c>
      <c r="DD53" s="2">
        <f>IF(DB53="",0,IF(DC53,MAX($DD$11:DD52)+1,VLOOKUP(DB53,$DB$11:DD52,3,FALSE)))</f>
        <v>0</v>
      </c>
      <c r="DE53" s="2" t="str">
        <f t="shared" si="58"/>
        <v/>
      </c>
      <c r="DF53" s="54" t="s">
        <v>168</v>
      </c>
    </row>
    <row r="54" spans="1:110" x14ac:dyDescent="0.35">
      <c r="A54" s="119"/>
      <c r="B54" s="46"/>
      <c r="C54" s="46"/>
      <c r="D54" s="46"/>
      <c r="E54" s="46"/>
      <c r="F54" s="183"/>
      <c r="G54" s="48">
        <v>0</v>
      </c>
      <c r="H54" s="46">
        <v>0</v>
      </c>
      <c r="I54" s="46">
        <v>0</v>
      </c>
      <c r="J54" s="46">
        <v>0</v>
      </c>
      <c r="K54" s="46">
        <v>0</v>
      </c>
      <c r="L54" s="49">
        <v>0</v>
      </c>
      <c r="M54" s="50">
        <v>0</v>
      </c>
      <c r="N54" s="32"/>
      <c r="O54" s="31"/>
      <c r="P54" s="31"/>
      <c r="Q54" s="31"/>
      <c r="R54" s="31"/>
      <c r="S54" s="31"/>
      <c r="T54" s="31"/>
      <c r="U54" s="31"/>
      <c r="V54" s="99"/>
      <c r="W54" s="52" t="str">
        <f t="shared" si="119"/>
        <v/>
      </c>
      <c r="X54" s="120"/>
      <c r="Y54" s="97"/>
      <c r="Z54" t="e">
        <f t="shared" si="0"/>
        <v>#N/A</v>
      </c>
      <c r="AA54" t="e">
        <f t="shared" si="1"/>
        <v>#N/A</v>
      </c>
      <c r="AB54" t="e">
        <f t="shared" si="2"/>
        <v>#N/A</v>
      </c>
      <c r="AC54" s="53" t="b">
        <f t="shared" si="3"/>
        <v>0</v>
      </c>
      <c r="AD54" s="53" t="b">
        <f t="shared" si="4"/>
        <v>0</v>
      </c>
      <c r="AE54" s="53" t="b">
        <f t="shared" si="5"/>
        <v>0</v>
      </c>
      <c r="AF54" s="53" t="b">
        <f t="shared" si="6"/>
        <v>0</v>
      </c>
      <c r="AG54" s="53" t="b">
        <f t="shared" si="7"/>
        <v>0</v>
      </c>
      <c r="AH54" s="53" t="b">
        <f t="shared" si="8"/>
        <v>0</v>
      </c>
      <c r="AI54" s="53" t="b">
        <f t="shared" si="9"/>
        <v>0</v>
      </c>
      <c r="AJ54" s="53" t="b">
        <f t="shared" si="10"/>
        <v>0</v>
      </c>
      <c r="AK54" s="53" t="b">
        <f t="shared" si="113"/>
        <v>1</v>
      </c>
      <c r="AL54" s="53" t="b">
        <f t="shared" si="114"/>
        <v>1</v>
      </c>
      <c r="AM54" s="53" t="b">
        <f t="shared" si="115"/>
        <v>1</v>
      </c>
      <c r="AN54" s="53" t="b">
        <f t="shared" si="116"/>
        <v>1</v>
      </c>
      <c r="AO54" s="53" t="b">
        <f t="shared" si="117"/>
        <v>1</v>
      </c>
      <c r="AP54" s="53" t="b">
        <f t="shared" si="118"/>
        <v>1</v>
      </c>
      <c r="AQ54" s="53" t="b">
        <f t="shared" si="60"/>
        <v>0</v>
      </c>
      <c r="AR54" t="b">
        <f t="shared" si="17"/>
        <v>0</v>
      </c>
      <c r="AS54" s="54" t="e">
        <f t="shared" si="47"/>
        <v>#N/A</v>
      </c>
      <c r="AT54" t="b">
        <f t="shared" si="61"/>
        <v>0</v>
      </c>
      <c r="AU54" t="str">
        <f t="shared" si="62"/>
        <v/>
      </c>
      <c r="AV54" s="55" t="str">
        <f t="shared" si="48"/>
        <v/>
      </c>
      <c r="AW54" t="b">
        <f>AND(AV54&lt;&gt;"",COUNTIF($AV$11:AV53,AV54)=0)</f>
        <v>0</v>
      </c>
      <c r="AX54" s="2">
        <f>IF(AV54="",0,IF(AW54,MAX($AX$11:AX53)+1,VLOOKUP(AV54,$AV$11:AX53,3,FALSE)))</f>
        <v>0</v>
      </c>
      <c r="AY54" t="str">
        <f t="shared" si="49"/>
        <v/>
      </c>
      <c r="AZ54" t="e">
        <f t="shared" si="18"/>
        <v>#N/A</v>
      </c>
      <c r="BA54" t="e">
        <f>IF(ISNA(AZ54),NA(),COUNTIF(AZ$10:AZ54,AZ54)&gt;1)</f>
        <v>#N/A</v>
      </c>
      <c r="BB54" t="e">
        <f t="shared" si="19"/>
        <v>#N/A</v>
      </c>
      <c r="BC54" s="55" t="e">
        <f t="shared" si="50"/>
        <v>#N/A</v>
      </c>
      <c r="BD54" s="56" t="e">
        <f t="shared" si="20"/>
        <v>#N/A</v>
      </c>
      <c r="BE54" s="53">
        <f t="shared" si="21"/>
        <v>0</v>
      </c>
      <c r="BF54" s="53">
        <f t="shared" si="22"/>
        <v>0</v>
      </c>
      <c r="BG54" s="53">
        <f t="shared" si="23"/>
        <v>0</v>
      </c>
      <c r="BH54" s="53">
        <f t="shared" si="24"/>
        <v>0</v>
      </c>
      <c r="BI54" s="53">
        <f t="shared" si="25"/>
        <v>0</v>
      </c>
      <c r="BJ54" s="53">
        <f t="shared" si="26"/>
        <v>0</v>
      </c>
      <c r="BK54" s="57">
        <f t="shared" si="27"/>
        <v>0</v>
      </c>
      <c r="BL54" s="57">
        <f t="shared" si="28"/>
        <v>0</v>
      </c>
      <c r="BM54" s="57">
        <f t="shared" si="29"/>
        <v>0</v>
      </c>
      <c r="BN54" s="57">
        <f t="shared" si="30"/>
        <v>0</v>
      </c>
      <c r="BO54" s="57">
        <f t="shared" si="31"/>
        <v>0</v>
      </c>
      <c r="BP54" s="57">
        <f t="shared" si="32"/>
        <v>0</v>
      </c>
      <c r="BQ54">
        <f t="shared" si="63"/>
        <v>0</v>
      </c>
      <c r="BR54">
        <f t="shared" si="64"/>
        <v>0</v>
      </c>
      <c r="BS54">
        <f t="shared" si="65"/>
        <v>0</v>
      </c>
      <c r="BT54">
        <f t="shared" si="66"/>
        <v>0</v>
      </c>
      <c r="BU54">
        <f t="shared" si="67"/>
        <v>0</v>
      </c>
      <c r="BV54">
        <f t="shared" si="68"/>
        <v>0</v>
      </c>
      <c r="BW54">
        <f t="shared" si="69"/>
        <v>0</v>
      </c>
      <c r="BX54">
        <f t="shared" si="70"/>
        <v>0</v>
      </c>
      <c r="BY54">
        <f t="shared" si="71"/>
        <v>0</v>
      </c>
      <c r="BZ54">
        <f t="shared" si="72"/>
        <v>0</v>
      </c>
      <c r="CA54">
        <f t="shared" si="73"/>
        <v>0</v>
      </c>
      <c r="CB54">
        <f t="shared" si="74"/>
        <v>0</v>
      </c>
      <c r="CC54" t="e">
        <f>IF('Source and fuel input'!AS54,VLOOKUP(AA54,SourceIdData,8,FALSE),IF('Source and fuel input'!AQ54,V54,IF('Source and fuel input'!AR54,IF(AND(E54="Method 1",VLOOKUP(AA54,SourceIdData,8,FALSE)&gt;0),VLOOKUP(AA54,SourceIdData,8,FALSE),NA()),"")))</f>
        <v>#N/A</v>
      </c>
      <c r="CD54" s="15" t="e">
        <f t="shared" si="120"/>
        <v>#N/A</v>
      </c>
      <c r="CE54" s="15" t="b">
        <f t="shared" si="121"/>
        <v>1</v>
      </c>
      <c r="CF54" s="15" t="b">
        <f t="shared" si="51"/>
        <v>1</v>
      </c>
      <c r="CG54" s="15" t="b">
        <f t="shared" si="122"/>
        <v>0</v>
      </c>
      <c r="CH54" s="15" t="b">
        <f t="shared" si="123"/>
        <v>1</v>
      </c>
      <c r="CI54" t="e">
        <f t="shared" si="39"/>
        <v>#N/A</v>
      </c>
      <c r="CJ54" t="e">
        <f t="shared" si="40"/>
        <v>#N/A</v>
      </c>
      <c r="CK54" t="e">
        <f t="shared" si="52"/>
        <v>#N/A</v>
      </c>
      <c r="CL54" t="b">
        <f t="shared" si="124"/>
        <v>0</v>
      </c>
      <c r="CM54" t="e">
        <f t="shared" si="53"/>
        <v>#N/A</v>
      </c>
      <c r="CN54" t="b">
        <f t="shared" si="54"/>
        <v>0</v>
      </c>
      <c r="CO54" s="14">
        <f t="shared" si="59"/>
        <v>1</v>
      </c>
      <c r="CP54" s="16" t="str">
        <f t="shared" si="42"/>
        <v/>
      </c>
      <c r="CQ54" s="15">
        <f t="shared" si="43"/>
        <v>0</v>
      </c>
      <c r="CR54" s="15">
        <f t="shared" si="44"/>
        <v>0</v>
      </c>
      <c r="CS54" s="15">
        <f t="shared" si="45"/>
        <v>0</v>
      </c>
      <c r="CT54" s="58" t="e">
        <f t="shared" si="75"/>
        <v>#DIV/0!</v>
      </c>
      <c r="CU54" s="2">
        <f t="shared" si="55"/>
        <v>995</v>
      </c>
      <c r="CV54" t="str">
        <f t="shared" si="56"/>
        <v/>
      </c>
      <c r="CX54" t="str">
        <f t="shared" si="76"/>
        <v/>
      </c>
      <c r="CY54" t="b">
        <f>AND(CX54&lt;&gt;"",COUNTIF($CX$11:CX53,CX54)=0)</f>
        <v>0</v>
      </c>
      <c r="CZ54" s="2">
        <f>IF(CX54="",0,IF(CY54,MAX($CZ$11:CZ53)+1,VLOOKUP(CX54,$CX$11:CZ53,3,FALSE)))</f>
        <v>0</v>
      </c>
      <c r="DA54" s="2" t="str">
        <f t="shared" si="57"/>
        <v/>
      </c>
      <c r="DB54" t="str">
        <f t="shared" si="77"/>
        <v/>
      </c>
      <c r="DC54" t="b">
        <f>AND(DB54&lt;&gt;"",COUNTIF($DB$11:DB53,DB54)=0)</f>
        <v>0</v>
      </c>
      <c r="DD54" s="2">
        <f>IF(DB54="",0,IF(DC54,MAX($DD$11:DD53)+1,VLOOKUP(DB54,$DB$11:DD53,3,FALSE)))</f>
        <v>0</v>
      </c>
      <c r="DE54" s="2" t="str">
        <f t="shared" si="58"/>
        <v/>
      </c>
      <c r="DF54" s="54" t="s">
        <v>169</v>
      </c>
    </row>
    <row r="55" spans="1:110" x14ac:dyDescent="0.35">
      <c r="A55" s="119"/>
      <c r="B55" s="46"/>
      <c r="C55" s="46"/>
      <c r="D55" s="46"/>
      <c r="E55" s="46"/>
      <c r="F55" s="183"/>
      <c r="G55" s="48">
        <v>0</v>
      </c>
      <c r="H55" s="46">
        <v>0</v>
      </c>
      <c r="I55" s="46">
        <v>0</v>
      </c>
      <c r="J55" s="46">
        <v>0</v>
      </c>
      <c r="K55" s="46">
        <v>0</v>
      </c>
      <c r="L55" s="49">
        <v>0</v>
      </c>
      <c r="M55" s="50">
        <v>0</v>
      </c>
      <c r="N55" s="32"/>
      <c r="O55" s="31"/>
      <c r="P55" s="31"/>
      <c r="Q55" s="31"/>
      <c r="R55" s="31"/>
      <c r="S55" s="31"/>
      <c r="T55" s="31"/>
      <c r="U55" s="31"/>
      <c r="V55" s="99"/>
      <c r="W55" s="52" t="str">
        <f t="shared" si="119"/>
        <v/>
      </c>
      <c r="X55" s="120"/>
      <c r="Y55" s="97"/>
      <c r="Z55" t="e">
        <f t="shared" si="0"/>
        <v>#N/A</v>
      </c>
      <c r="AA55" t="e">
        <f t="shared" si="1"/>
        <v>#N/A</v>
      </c>
      <c r="AB55" t="e">
        <f t="shared" si="2"/>
        <v>#N/A</v>
      </c>
      <c r="AC55" s="53" t="b">
        <f t="shared" si="3"/>
        <v>0</v>
      </c>
      <c r="AD55" s="53" t="b">
        <f t="shared" si="4"/>
        <v>0</v>
      </c>
      <c r="AE55" s="53" t="b">
        <f t="shared" si="5"/>
        <v>0</v>
      </c>
      <c r="AF55" s="53" t="b">
        <f t="shared" si="6"/>
        <v>0</v>
      </c>
      <c r="AG55" s="53" t="b">
        <f t="shared" si="7"/>
        <v>0</v>
      </c>
      <c r="AH55" s="53" t="b">
        <f t="shared" si="8"/>
        <v>0</v>
      </c>
      <c r="AI55" s="53" t="b">
        <f t="shared" si="9"/>
        <v>0</v>
      </c>
      <c r="AJ55" s="53" t="b">
        <f t="shared" si="10"/>
        <v>0</v>
      </c>
      <c r="AK55" s="53" t="b">
        <f t="shared" si="113"/>
        <v>1</v>
      </c>
      <c r="AL55" s="53" t="b">
        <f t="shared" si="114"/>
        <v>1</v>
      </c>
      <c r="AM55" s="53" t="b">
        <f t="shared" si="115"/>
        <v>1</v>
      </c>
      <c r="AN55" s="53" t="b">
        <f t="shared" si="116"/>
        <v>1</v>
      </c>
      <c r="AO55" s="53" t="b">
        <f t="shared" si="117"/>
        <v>1</v>
      </c>
      <c r="AP55" s="53" t="b">
        <f t="shared" si="118"/>
        <v>1</v>
      </c>
      <c r="AQ55" s="53" t="b">
        <f t="shared" si="60"/>
        <v>0</v>
      </c>
      <c r="AR55" t="b">
        <f t="shared" si="17"/>
        <v>0</v>
      </c>
      <c r="AS55" s="54" t="e">
        <f t="shared" si="47"/>
        <v>#N/A</v>
      </c>
      <c r="AT55" t="b">
        <f t="shared" si="61"/>
        <v>0</v>
      </c>
      <c r="AU55" t="str">
        <f t="shared" si="62"/>
        <v/>
      </c>
      <c r="AV55" s="55" t="str">
        <f t="shared" si="48"/>
        <v/>
      </c>
      <c r="AW55" t="b">
        <f>AND(AV55&lt;&gt;"",COUNTIF($AV$11:AV54,AV55)=0)</f>
        <v>0</v>
      </c>
      <c r="AX55" s="2">
        <f>IF(AV55="",0,IF(AW55,MAX($AX$11:AX54)+1,VLOOKUP(AV55,$AV$11:AX54,3,FALSE)))</f>
        <v>0</v>
      </c>
      <c r="AY55" t="str">
        <f t="shared" si="49"/>
        <v/>
      </c>
      <c r="AZ55" t="e">
        <f t="shared" si="18"/>
        <v>#N/A</v>
      </c>
      <c r="BA55" t="e">
        <f>IF(ISNA(AZ55),NA(),COUNTIF(AZ$10:AZ55,AZ55)&gt;1)</f>
        <v>#N/A</v>
      </c>
      <c r="BB55" t="e">
        <f t="shared" si="19"/>
        <v>#N/A</v>
      </c>
      <c r="BC55" s="55" t="e">
        <f t="shared" si="50"/>
        <v>#N/A</v>
      </c>
      <c r="BD55" s="56" t="e">
        <f t="shared" si="20"/>
        <v>#N/A</v>
      </c>
      <c r="BE55" s="53">
        <f t="shared" si="21"/>
        <v>0</v>
      </c>
      <c r="BF55" s="53">
        <f t="shared" si="22"/>
        <v>0</v>
      </c>
      <c r="BG55" s="53">
        <f t="shared" si="23"/>
        <v>0</v>
      </c>
      <c r="BH55" s="53">
        <f t="shared" si="24"/>
        <v>0</v>
      </c>
      <c r="BI55" s="53">
        <f t="shared" si="25"/>
        <v>0</v>
      </c>
      <c r="BJ55" s="53">
        <f t="shared" si="26"/>
        <v>0</v>
      </c>
      <c r="BK55" s="57">
        <f t="shared" si="27"/>
        <v>0</v>
      </c>
      <c r="BL55" s="57">
        <f t="shared" si="28"/>
        <v>0</v>
      </c>
      <c r="BM55" s="57">
        <f t="shared" si="29"/>
        <v>0</v>
      </c>
      <c r="BN55" s="57">
        <f t="shared" si="30"/>
        <v>0</v>
      </c>
      <c r="BO55" s="57">
        <f t="shared" si="31"/>
        <v>0</v>
      </c>
      <c r="BP55" s="57">
        <f t="shared" si="32"/>
        <v>0</v>
      </c>
      <c r="BQ55">
        <f t="shared" si="63"/>
        <v>0</v>
      </c>
      <c r="BR55">
        <f t="shared" si="64"/>
        <v>0</v>
      </c>
      <c r="BS55">
        <f t="shared" si="65"/>
        <v>0</v>
      </c>
      <c r="BT55">
        <f t="shared" si="66"/>
        <v>0</v>
      </c>
      <c r="BU55">
        <f t="shared" si="67"/>
        <v>0</v>
      </c>
      <c r="BV55">
        <f t="shared" si="68"/>
        <v>0</v>
      </c>
      <c r="BW55">
        <f t="shared" si="69"/>
        <v>0</v>
      </c>
      <c r="BX55">
        <f t="shared" si="70"/>
        <v>0</v>
      </c>
      <c r="BY55">
        <f t="shared" si="71"/>
        <v>0</v>
      </c>
      <c r="BZ55">
        <f t="shared" si="72"/>
        <v>0</v>
      </c>
      <c r="CA55">
        <f t="shared" si="73"/>
        <v>0</v>
      </c>
      <c r="CB55">
        <f t="shared" si="74"/>
        <v>0</v>
      </c>
      <c r="CC55" t="e">
        <f>IF('Source and fuel input'!AS55,VLOOKUP(AA55,SourceIdData,8,FALSE),IF('Source and fuel input'!AQ55,V55,IF('Source and fuel input'!AR55,IF(AND(E55="Method 1",VLOOKUP(AA55,SourceIdData,8,FALSE)&gt;0),VLOOKUP(AA55,SourceIdData,8,FALSE),NA()),"")))</f>
        <v>#N/A</v>
      </c>
      <c r="CD55" s="15" t="e">
        <f t="shared" si="120"/>
        <v>#N/A</v>
      </c>
      <c r="CE55" s="15" t="b">
        <f t="shared" si="121"/>
        <v>1</v>
      </c>
      <c r="CF55" s="15" t="b">
        <f t="shared" si="51"/>
        <v>1</v>
      </c>
      <c r="CG55" s="15" t="b">
        <f t="shared" si="122"/>
        <v>0</v>
      </c>
      <c r="CH55" s="15" t="b">
        <f t="shared" si="123"/>
        <v>1</v>
      </c>
      <c r="CI55" t="e">
        <f t="shared" si="39"/>
        <v>#N/A</v>
      </c>
      <c r="CJ55" t="e">
        <f t="shared" si="40"/>
        <v>#N/A</v>
      </c>
      <c r="CK55" t="e">
        <f t="shared" si="52"/>
        <v>#N/A</v>
      </c>
      <c r="CL55" t="b">
        <f t="shared" si="124"/>
        <v>0</v>
      </c>
      <c r="CM55" t="e">
        <f t="shared" si="53"/>
        <v>#N/A</v>
      </c>
      <c r="CN55" t="b">
        <f t="shared" si="54"/>
        <v>0</v>
      </c>
      <c r="CO55" s="14">
        <f t="shared" si="59"/>
        <v>1</v>
      </c>
      <c r="CP55" s="16" t="str">
        <f t="shared" si="42"/>
        <v/>
      </c>
      <c r="CQ55" s="15">
        <f t="shared" si="43"/>
        <v>0</v>
      </c>
      <c r="CR55" s="15">
        <f t="shared" si="44"/>
        <v>0</v>
      </c>
      <c r="CS55" s="15">
        <f t="shared" si="45"/>
        <v>0</v>
      </c>
      <c r="CT55" s="58" t="e">
        <f t="shared" si="75"/>
        <v>#DIV/0!</v>
      </c>
      <c r="CU55" s="2">
        <f t="shared" si="55"/>
        <v>995</v>
      </c>
      <c r="CV55" t="str">
        <f t="shared" si="56"/>
        <v/>
      </c>
      <c r="CX55" t="str">
        <f t="shared" si="76"/>
        <v/>
      </c>
      <c r="CY55" t="b">
        <f>AND(CX55&lt;&gt;"",COUNTIF($CX$11:CX54,CX55)=0)</f>
        <v>0</v>
      </c>
      <c r="CZ55" s="2">
        <f>IF(CX55="",0,IF(CY55,MAX($CZ$11:CZ54)+1,VLOOKUP(CX55,$CX$11:CZ54,3,FALSE)))</f>
        <v>0</v>
      </c>
      <c r="DA55" s="2" t="str">
        <f t="shared" si="57"/>
        <v/>
      </c>
      <c r="DB55" t="str">
        <f t="shared" si="77"/>
        <v/>
      </c>
      <c r="DC55" t="b">
        <f>AND(DB55&lt;&gt;"",COUNTIF($DB$11:DB54,DB55)=0)</f>
        <v>0</v>
      </c>
      <c r="DD55" s="2">
        <f>IF(DB55="",0,IF(DC55,MAX($DD$11:DD54)+1,VLOOKUP(DB55,$DB$11:DD54,3,FALSE)))</f>
        <v>0</v>
      </c>
      <c r="DE55" s="2" t="str">
        <f t="shared" si="58"/>
        <v/>
      </c>
      <c r="DF55" s="54" t="s">
        <v>170</v>
      </c>
    </row>
    <row r="56" spans="1:110" x14ac:dyDescent="0.35">
      <c r="A56" s="119"/>
      <c r="B56" s="46"/>
      <c r="C56" s="46"/>
      <c r="D56" s="46"/>
      <c r="E56" s="46"/>
      <c r="F56" s="183"/>
      <c r="G56" s="48">
        <v>0</v>
      </c>
      <c r="H56" s="46">
        <v>0</v>
      </c>
      <c r="I56" s="46">
        <v>0</v>
      </c>
      <c r="J56" s="46">
        <v>0</v>
      </c>
      <c r="K56" s="46">
        <v>0</v>
      </c>
      <c r="L56" s="49">
        <v>0</v>
      </c>
      <c r="M56" s="50">
        <v>0</v>
      </c>
      <c r="N56" s="32"/>
      <c r="O56" s="31"/>
      <c r="P56" s="31"/>
      <c r="Q56" s="31"/>
      <c r="R56" s="31"/>
      <c r="S56" s="31"/>
      <c r="T56" s="31"/>
      <c r="U56" s="31"/>
      <c r="V56" s="99"/>
      <c r="W56" s="52" t="str">
        <f t="shared" si="119"/>
        <v/>
      </c>
      <c r="X56" s="120"/>
      <c r="Y56" s="97"/>
      <c r="Z56" t="e">
        <f t="shared" si="0"/>
        <v>#N/A</v>
      </c>
      <c r="AA56" t="e">
        <f t="shared" si="1"/>
        <v>#N/A</v>
      </c>
      <c r="AB56" t="e">
        <f t="shared" si="2"/>
        <v>#N/A</v>
      </c>
      <c r="AC56" s="53" t="b">
        <f t="shared" si="3"/>
        <v>0</v>
      </c>
      <c r="AD56" s="53" t="b">
        <f t="shared" si="4"/>
        <v>0</v>
      </c>
      <c r="AE56" s="53" t="b">
        <f t="shared" si="5"/>
        <v>0</v>
      </c>
      <c r="AF56" s="53" t="b">
        <f t="shared" si="6"/>
        <v>0</v>
      </c>
      <c r="AG56" s="53" t="b">
        <f t="shared" si="7"/>
        <v>0</v>
      </c>
      <c r="AH56" s="53" t="b">
        <f t="shared" si="8"/>
        <v>0</v>
      </c>
      <c r="AI56" s="53" t="b">
        <f t="shared" si="9"/>
        <v>0</v>
      </c>
      <c r="AJ56" s="53" t="b">
        <f t="shared" si="10"/>
        <v>0</v>
      </c>
      <c r="AK56" s="53" t="b">
        <f t="shared" si="113"/>
        <v>1</v>
      </c>
      <c r="AL56" s="53" t="b">
        <f t="shared" si="114"/>
        <v>1</v>
      </c>
      <c r="AM56" s="53" t="b">
        <f t="shared" si="115"/>
        <v>1</v>
      </c>
      <c r="AN56" s="53" t="b">
        <f t="shared" si="116"/>
        <v>1</v>
      </c>
      <c r="AO56" s="53" t="b">
        <f t="shared" si="117"/>
        <v>1</v>
      </c>
      <c r="AP56" s="53" t="b">
        <f t="shared" si="118"/>
        <v>1</v>
      </c>
      <c r="AQ56" s="53" t="b">
        <f t="shared" si="60"/>
        <v>0</v>
      </c>
      <c r="AR56" t="b">
        <f t="shared" si="17"/>
        <v>0</v>
      </c>
      <c r="AS56" s="54" t="e">
        <f t="shared" si="47"/>
        <v>#N/A</v>
      </c>
      <c r="AT56" t="b">
        <f t="shared" si="61"/>
        <v>0</v>
      </c>
      <c r="AU56" t="str">
        <f t="shared" si="62"/>
        <v/>
      </c>
      <c r="AV56" s="55" t="str">
        <f t="shared" si="48"/>
        <v/>
      </c>
      <c r="AW56" t="b">
        <f>AND(AV56&lt;&gt;"",COUNTIF($AV$11:AV55,AV56)=0)</f>
        <v>0</v>
      </c>
      <c r="AX56" s="2">
        <f>IF(AV56="",0,IF(AW56,MAX($AX$11:AX55)+1,VLOOKUP(AV56,$AV$11:AX55,3,FALSE)))</f>
        <v>0</v>
      </c>
      <c r="AY56" t="str">
        <f t="shared" si="49"/>
        <v/>
      </c>
      <c r="AZ56" t="e">
        <f t="shared" si="18"/>
        <v>#N/A</v>
      </c>
      <c r="BA56" t="e">
        <f>IF(ISNA(AZ56),NA(),COUNTIF(AZ$10:AZ56,AZ56)&gt;1)</f>
        <v>#N/A</v>
      </c>
      <c r="BB56" t="e">
        <f t="shared" si="19"/>
        <v>#N/A</v>
      </c>
      <c r="BC56" s="55" t="e">
        <f t="shared" si="50"/>
        <v>#N/A</v>
      </c>
      <c r="BD56" s="56" t="e">
        <f t="shared" si="20"/>
        <v>#N/A</v>
      </c>
      <c r="BE56" s="53">
        <f t="shared" si="21"/>
        <v>0</v>
      </c>
      <c r="BF56" s="53">
        <f t="shared" si="22"/>
        <v>0</v>
      </c>
      <c r="BG56" s="53">
        <f t="shared" si="23"/>
        <v>0</v>
      </c>
      <c r="BH56" s="53">
        <f t="shared" si="24"/>
        <v>0</v>
      </c>
      <c r="BI56" s="53">
        <f t="shared" si="25"/>
        <v>0</v>
      </c>
      <c r="BJ56" s="53">
        <f t="shared" si="26"/>
        <v>0</v>
      </c>
      <c r="BK56" s="57">
        <f t="shared" si="27"/>
        <v>0</v>
      </c>
      <c r="BL56" s="57">
        <f t="shared" si="28"/>
        <v>0</v>
      </c>
      <c r="BM56" s="57">
        <f t="shared" si="29"/>
        <v>0</v>
      </c>
      <c r="BN56" s="57">
        <f t="shared" si="30"/>
        <v>0</v>
      </c>
      <c r="BO56" s="57">
        <f t="shared" si="31"/>
        <v>0</v>
      </c>
      <c r="BP56" s="57">
        <f t="shared" si="32"/>
        <v>0</v>
      </c>
      <c r="BQ56">
        <f t="shared" si="63"/>
        <v>0</v>
      </c>
      <c r="BR56">
        <f t="shared" si="64"/>
        <v>0</v>
      </c>
      <c r="BS56">
        <f t="shared" si="65"/>
        <v>0</v>
      </c>
      <c r="BT56">
        <f t="shared" si="66"/>
        <v>0</v>
      </c>
      <c r="BU56">
        <f t="shared" si="67"/>
        <v>0</v>
      </c>
      <c r="BV56">
        <f t="shared" si="68"/>
        <v>0</v>
      </c>
      <c r="BW56">
        <f t="shared" si="69"/>
        <v>0</v>
      </c>
      <c r="BX56">
        <f t="shared" si="70"/>
        <v>0</v>
      </c>
      <c r="BY56">
        <f t="shared" si="71"/>
        <v>0</v>
      </c>
      <c r="BZ56">
        <f t="shared" si="72"/>
        <v>0</v>
      </c>
      <c r="CA56">
        <f t="shared" si="73"/>
        <v>0</v>
      </c>
      <c r="CB56">
        <f t="shared" si="74"/>
        <v>0</v>
      </c>
      <c r="CC56" t="e">
        <f>IF('Source and fuel input'!AS56,VLOOKUP(AA56,SourceIdData,8,FALSE),IF('Source and fuel input'!AQ56,V56,IF('Source and fuel input'!AR56,IF(AND(E56="Method 1",VLOOKUP(AA56,SourceIdData,8,FALSE)&gt;0),VLOOKUP(AA56,SourceIdData,8,FALSE),NA()),"")))</f>
        <v>#N/A</v>
      </c>
      <c r="CD56" s="15" t="e">
        <f t="shared" si="120"/>
        <v>#N/A</v>
      </c>
      <c r="CE56" s="15" t="b">
        <f t="shared" si="121"/>
        <v>1</v>
      </c>
      <c r="CF56" s="15" t="b">
        <f t="shared" si="51"/>
        <v>1</v>
      </c>
      <c r="CG56" s="15" t="b">
        <f t="shared" si="122"/>
        <v>0</v>
      </c>
      <c r="CH56" s="15" t="b">
        <f t="shared" si="123"/>
        <v>1</v>
      </c>
      <c r="CI56" t="e">
        <f t="shared" si="39"/>
        <v>#N/A</v>
      </c>
      <c r="CJ56" t="e">
        <f t="shared" si="40"/>
        <v>#N/A</v>
      </c>
      <c r="CK56" t="e">
        <f t="shared" si="52"/>
        <v>#N/A</v>
      </c>
      <c r="CL56" t="b">
        <f t="shared" si="124"/>
        <v>0</v>
      </c>
      <c r="CM56" t="e">
        <f t="shared" si="53"/>
        <v>#N/A</v>
      </c>
      <c r="CN56" t="b">
        <f t="shared" si="54"/>
        <v>0</v>
      </c>
      <c r="CO56" s="14">
        <f t="shared" si="59"/>
        <v>1</v>
      </c>
      <c r="CP56" s="16" t="str">
        <f t="shared" si="42"/>
        <v/>
      </c>
      <c r="CQ56" s="15">
        <f t="shared" si="43"/>
        <v>0</v>
      </c>
      <c r="CR56" s="15">
        <f t="shared" si="44"/>
        <v>0</v>
      </c>
      <c r="CS56" s="15">
        <f t="shared" si="45"/>
        <v>0</v>
      </c>
      <c r="CT56" s="58" t="e">
        <f t="shared" si="75"/>
        <v>#DIV/0!</v>
      </c>
      <c r="CU56" s="2">
        <f t="shared" si="55"/>
        <v>995</v>
      </c>
      <c r="CV56" t="str">
        <f t="shared" si="56"/>
        <v/>
      </c>
      <c r="CX56" t="str">
        <f t="shared" si="76"/>
        <v/>
      </c>
      <c r="CY56" t="b">
        <f>AND(CX56&lt;&gt;"",COUNTIF($CX$11:CX55,CX56)=0)</f>
        <v>0</v>
      </c>
      <c r="CZ56" s="2">
        <f>IF(CX56="",0,IF(CY56,MAX($CZ$11:CZ55)+1,VLOOKUP(CX56,$CX$11:CZ55,3,FALSE)))</f>
        <v>0</v>
      </c>
      <c r="DA56" s="2" t="str">
        <f t="shared" si="57"/>
        <v/>
      </c>
      <c r="DB56" t="str">
        <f t="shared" si="77"/>
        <v/>
      </c>
      <c r="DC56" t="b">
        <f>AND(DB56&lt;&gt;"",COUNTIF($DB$11:DB55,DB56)=0)</f>
        <v>0</v>
      </c>
      <c r="DD56" s="2">
        <f>IF(DB56="",0,IF(DC56,MAX($DD$11:DD55)+1,VLOOKUP(DB56,$DB$11:DD55,3,FALSE)))</f>
        <v>0</v>
      </c>
      <c r="DE56" s="2" t="str">
        <f t="shared" si="58"/>
        <v/>
      </c>
      <c r="DF56" s="54" t="s">
        <v>171</v>
      </c>
    </row>
    <row r="57" spans="1:110" x14ac:dyDescent="0.35">
      <c r="A57" s="119"/>
      <c r="B57" s="46"/>
      <c r="C57" s="46"/>
      <c r="D57" s="46"/>
      <c r="E57" s="46"/>
      <c r="F57" s="183"/>
      <c r="G57" s="48">
        <v>0</v>
      </c>
      <c r="H57" s="46">
        <v>0</v>
      </c>
      <c r="I57" s="46">
        <v>0</v>
      </c>
      <c r="J57" s="46">
        <v>0</v>
      </c>
      <c r="K57" s="46">
        <v>0</v>
      </c>
      <c r="L57" s="49">
        <v>0</v>
      </c>
      <c r="M57" s="50">
        <v>0</v>
      </c>
      <c r="N57" s="32"/>
      <c r="O57" s="31"/>
      <c r="P57" s="31"/>
      <c r="Q57" s="31"/>
      <c r="R57" s="31"/>
      <c r="S57" s="31"/>
      <c r="T57" s="31"/>
      <c r="U57" s="31"/>
      <c r="V57" s="99"/>
      <c r="W57" s="52" t="str">
        <f t="shared" si="119"/>
        <v/>
      </c>
      <c r="X57" s="120"/>
      <c r="Y57" s="97"/>
      <c r="Z57" t="e">
        <f t="shared" si="0"/>
        <v>#N/A</v>
      </c>
      <c r="AA57" t="e">
        <f t="shared" si="1"/>
        <v>#N/A</v>
      </c>
      <c r="AB57" t="e">
        <f t="shared" si="2"/>
        <v>#N/A</v>
      </c>
      <c r="AC57" s="53" t="b">
        <f t="shared" si="3"/>
        <v>0</v>
      </c>
      <c r="AD57" s="53" t="b">
        <f t="shared" si="4"/>
        <v>0</v>
      </c>
      <c r="AE57" s="53" t="b">
        <f t="shared" si="5"/>
        <v>0</v>
      </c>
      <c r="AF57" s="53" t="b">
        <f t="shared" si="6"/>
        <v>0</v>
      </c>
      <c r="AG57" s="53" t="b">
        <f t="shared" si="7"/>
        <v>0</v>
      </c>
      <c r="AH57" s="53" t="b">
        <f t="shared" si="8"/>
        <v>0</v>
      </c>
      <c r="AI57" s="53" t="b">
        <f t="shared" si="9"/>
        <v>0</v>
      </c>
      <c r="AJ57" s="53" t="b">
        <f t="shared" si="10"/>
        <v>0</v>
      </c>
      <c r="AK57" s="53" t="b">
        <f t="shared" si="113"/>
        <v>1</v>
      </c>
      <c r="AL57" s="53" t="b">
        <f t="shared" si="114"/>
        <v>1</v>
      </c>
      <c r="AM57" s="53" t="b">
        <f t="shared" si="115"/>
        <v>1</v>
      </c>
      <c r="AN57" s="53" t="b">
        <f t="shared" si="116"/>
        <v>1</v>
      </c>
      <c r="AO57" s="53" t="b">
        <f t="shared" si="117"/>
        <v>1</v>
      </c>
      <c r="AP57" s="53" t="b">
        <f t="shared" si="118"/>
        <v>1</v>
      </c>
      <c r="AQ57" s="53" t="b">
        <f t="shared" si="60"/>
        <v>0</v>
      </c>
      <c r="AR57" t="b">
        <f t="shared" si="17"/>
        <v>0</v>
      </c>
      <c r="AS57" s="54" t="e">
        <f t="shared" si="47"/>
        <v>#N/A</v>
      </c>
      <c r="AT57" t="b">
        <f t="shared" si="61"/>
        <v>0</v>
      </c>
      <c r="AU57" t="str">
        <f t="shared" si="62"/>
        <v/>
      </c>
      <c r="AV57" s="55" t="str">
        <f t="shared" si="48"/>
        <v/>
      </c>
      <c r="AW57" t="b">
        <f>AND(AV57&lt;&gt;"",COUNTIF($AV$11:AV56,AV57)=0)</f>
        <v>0</v>
      </c>
      <c r="AX57" s="2">
        <f>IF(AV57="",0,IF(AW57,MAX($AX$11:AX56)+1,VLOOKUP(AV57,$AV$11:AX56,3,FALSE)))</f>
        <v>0</v>
      </c>
      <c r="AY57" t="str">
        <f t="shared" si="49"/>
        <v/>
      </c>
      <c r="AZ57" t="e">
        <f t="shared" si="18"/>
        <v>#N/A</v>
      </c>
      <c r="BA57" t="e">
        <f>IF(ISNA(AZ57),NA(),COUNTIF(AZ$10:AZ57,AZ57)&gt;1)</f>
        <v>#N/A</v>
      </c>
      <c r="BB57" t="e">
        <f t="shared" si="19"/>
        <v>#N/A</v>
      </c>
      <c r="BC57" s="55" t="e">
        <f t="shared" si="50"/>
        <v>#N/A</v>
      </c>
      <c r="BD57" s="56" t="e">
        <f t="shared" si="20"/>
        <v>#N/A</v>
      </c>
      <c r="BE57" s="53">
        <f t="shared" si="21"/>
        <v>0</v>
      </c>
      <c r="BF57" s="53">
        <f t="shared" si="22"/>
        <v>0</v>
      </c>
      <c r="BG57" s="53">
        <f t="shared" si="23"/>
        <v>0</v>
      </c>
      <c r="BH57" s="53">
        <f t="shared" si="24"/>
        <v>0</v>
      </c>
      <c r="BI57" s="53">
        <f t="shared" si="25"/>
        <v>0</v>
      </c>
      <c r="BJ57" s="53">
        <f t="shared" si="26"/>
        <v>0</v>
      </c>
      <c r="BK57" s="57">
        <f t="shared" si="27"/>
        <v>0</v>
      </c>
      <c r="BL57" s="57">
        <f t="shared" si="28"/>
        <v>0</v>
      </c>
      <c r="BM57" s="57">
        <f t="shared" si="29"/>
        <v>0</v>
      </c>
      <c r="BN57" s="57">
        <f t="shared" si="30"/>
        <v>0</v>
      </c>
      <c r="BO57" s="57">
        <f t="shared" si="31"/>
        <v>0</v>
      </c>
      <c r="BP57" s="57">
        <f t="shared" si="32"/>
        <v>0</v>
      </c>
      <c r="BQ57">
        <f t="shared" si="63"/>
        <v>0</v>
      </c>
      <c r="BR57">
        <f t="shared" si="64"/>
        <v>0</v>
      </c>
      <c r="BS57">
        <f t="shared" si="65"/>
        <v>0</v>
      </c>
      <c r="BT57">
        <f t="shared" si="66"/>
        <v>0</v>
      </c>
      <c r="BU57">
        <f t="shared" si="67"/>
        <v>0</v>
      </c>
      <c r="BV57">
        <f t="shared" si="68"/>
        <v>0</v>
      </c>
      <c r="BW57">
        <f t="shared" si="69"/>
        <v>0</v>
      </c>
      <c r="BX57">
        <f t="shared" si="70"/>
        <v>0</v>
      </c>
      <c r="BY57">
        <f t="shared" si="71"/>
        <v>0</v>
      </c>
      <c r="BZ57">
        <f t="shared" si="72"/>
        <v>0</v>
      </c>
      <c r="CA57">
        <f t="shared" si="73"/>
        <v>0</v>
      </c>
      <c r="CB57">
        <f t="shared" si="74"/>
        <v>0</v>
      </c>
      <c r="CC57" t="e">
        <f>IF('Source and fuel input'!AS57,VLOOKUP(AA57,SourceIdData,8,FALSE),IF('Source and fuel input'!AQ57,V57,IF('Source and fuel input'!AR57,IF(AND(E57="Method 1",VLOOKUP(AA57,SourceIdData,8,FALSE)&gt;0),VLOOKUP(AA57,SourceIdData,8,FALSE),NA()),"")))</f>
        <v>#N/A</v>
      </c>
      <c r="CD57" s="15" t="e">
        <f t="shared" si="120"/>
        <v>#N/A</v>
      </c>
      <c r="CE57" s="15" t="b">
        <f t="shared" si="121"/>
        <v>1</v>
      </c>
      <c r="CF57" s="15" t="b">
        <f t="shared" si="51"/>
        <v>1</v>
      </c>
      <c r="CG57" s="15" t="b">
        <f t="shared" si="122"/>
        <v>0</v>
      </c>
      <c r="CH57" s="15" t="b">
        <f t="shared" si="123"/>
        <v>1</v>
      </c>
      <c r="CI57" t="e">
        <f t="shared" si="39"/>
        <v>#N/A</v>
      </c>
      <c r="CJ57" t="e">
        <f t="shared" si="40"/>
        <v>#N/A</v>
      </c>
      <c r="CK57" t="e">
        <f t="shared" si="52"/>
        <v>#N/A</v>
      </c>
      <c r="CL57" t="b">
        <f t="shared" si="124"/>
        <v>0</v>
      </c>
      <c r="CM57" t="e">
        <f t="shared" si="53"/>
        <v>#N/A</v>
      </c>
      <c r="CN57" t="b">
        <f t="shared" si="54"/>
        <v>0</v>
      </c>
      <c r="CO57" s="14">
        <f t="shared" si="59"/>
        <v>1</v>
      </c>
      <c r="CP57" s="16" t="str">
        <f t="shared" si="42"/>
        <v/>
      </c>
      <c r="CQ57" s="15">
        <f t="shared" si="43"/>
        <v>0</v>
      </c>
      <c r="CR57" s="15">
        <f t="shared" si="44"/>
        <v>0</v>
      </c>
      <c r="CS57" s="15">
        <f t="shared" si="45"/>
        <v>0</v>
      </c>
      <c r="CT57" s="58" t="e">
        <f t="shared" si="75"/>
        <v>#DIV/0!</v>
      </c>
      <c r="CU57" s="2">
        <f t="shared" si="55"/>
        <v>995</v>
      </c>
      <c r="CV57" t="str">
        <f t="shared" si="56"/>
        <v/>
      </c>
      <c r="CX57" t="str">
        <f t="shared" si="76"/>
        <v/>
      </c>
      <c r="CY57" t="b">
        <f>AND(CX57&lt;&gt;"",COUNTIF($CX$11:CX56,CX57)=0)</f>
        <v>0</v>
      </c>
      <c r="CZ57" s="2">
        <f>IF(CX57="",0,IF(CY57,MAX($CZ$11:CZ56)+1,VLOOKUP(CX57,$CX$11:CZ56,3,FALSE)))</f>
        <v>0</v>
      </c>
      <c r="DA57" s="2" t="str">
        <f t="shared" si="57"/>
        <v/>
      </c>
      <c r="DB57" t="str">
        <f t="shared" si="77"/>
        <v/>
      </c>
      <c r="DC57" t="b">
        <f>AND(DB57&lt;&gt;"",COUNTIF($DB$11:DB56,DB57)=0)</f>
        <v>0</v>
      </c>
      <c r="DD57" s="2">
        <f>IF(DB57="",0,IF(DC57,MAX($DD$11:DD56)+1,VLOOKUP(DB57,$DB$11:DD56,3,FALSE)))</f>
        <v>0</v>
      </c>
      <c r="DE57" s="2" t="str">
        <f t="shared" si="58"/>
        <v/>
      </c>
      <c r="DF57" s="54" t="s">
        <v>172</v>
      </c>
    </row>
    <row r="58" spans="1:110" x14ac:dyDescent="0.35">
      <c r="A58" s="119"/>
      <c r="B58" s="46"/>
      <c r="C58" s="46"/>
      <c r="D58" s="46"/>
      <c r="E58" s="46"/>
      <c r="F58" s="183"/>
      <c r="G58" s="48">
        <v>0</v>
      </c>
      <c r="H58" s="46">
        <v>0</v>
      </c>
      <c r="I58" s="46">
        <v>0</v>
      </c>
      <c r="J58" s="46">
        <v>0</v>
      </c>
      <c r="K58" s="46">
        <v>0</v>
      </c>
      <c r="L58" s="49">
        <v>0</v>
      </c>
      <c r="M58" s="50">
        <v>0</v>
      </c>
      <c r="N58" s="32"/>
      <c r="O58" s="31"/>
      <c r="P58" s="31"/>
      <c r="Q58" s="31"/>
      <c r="R58" s="31"/>
      <c r="S58" s="31"/>
      <c r="T58" s="31"/>
      <c r="U58" s="31"/>
      <c r="V58" s="99"/>
      <c r="W58" s="52" t="str">
        <f t="shared" si="119"/>
        <v/>
      </c>
      <c r="X58" s="120"/>
      <c r="Y58" s="97"/>
      <c r="Z58" t="e">
        <f t="shared" si="0"/>
        <v>#N/A</v>
      </c>
      <c r="AA58" t="e">
        <f t="shared" si="1"/>
        <v>#N/A</v>
      </c>
      <c r="AB58" t="e">
        <f t="shared" si="2"/>
        <v>#N/A</v>
      </c>
      <c r="AC58" s="53" t="b">
        <f t="shared" si="3"/>
        <v>0</v>
      </c>
      <c r="AD58" s="53" t="b">
        <f t="shared" si="4"/>
        <v>0</v>
      </c>
      <c r="AE58" s="53" t="b">
        <f t="shared" si="5"/>
        <v>0</v>
      </c>
      <c r="AF58" s="53" t="b">
        <f t="shared" si="6"/>
        <v>0</v>
      </c>
      <c r="AG58" s="53" t="b">
        <f t="shared" si="7"/>
        <v>0</v>
      </c>
      <c r="AH58" s="53" t="b">
        <f t="shared" si="8"/>
        <v>0</v>
      </c>
      <c r="AI58" s="53" t="b">
        <f t="shared" si="9"/>
        <v>0</v>
      </c>
      <c r="AJ58" s="53" t="b">
        <f t="shared" si="10"/>
        <v>0</v>
      </c>
      <c r="AK58" s="53" t="b">
        <f t="shared" si="113"/>
        <v>1</v>
      </c>
      <c r="AL58" s="53" t="b">
        <f t="shared" si="114"/>
        <v>1</v>
      </c>
      <c r="AM58" s="53" t="b">
        <f t="shared" si="115"/>
        <v>1</v>
      </c>
      <c r="AN58" s="53" t="b">
        <f t="shared" si="116"/>
        <v>1</v>
      </c>
      <c r="AO58" s="53" t="b">
        <f t="shared" si="117"/>
        <v>1</v>
      </c>
      <c r="AP58" s="53" t="b">
        <f t="shared" si="118"/>
        <v>1</v>
      </c>
      <c r="AQ58" s="53" t="b">
        <f t="shared" si="60"/>
        <v>0</v>
      </c>
      <c r="AR58" t="b">
        <f t="shared" si="17"/>
        <v>0</v>
      </c>
      <c r="AS58" s="54" t="e">
        <f t="shared" si="47"/>
        <v>#N/A</v>
      </c>
      <c r="AT58" t="b">
        <f t="shared" si="61"/>
        <v>0</v>
      </c>
      <c r="AU58" t="str">
        <f t="shared" si="62"/>
        <v/>
      </c>
      <c r="AV58" s="55" t="str">
        <f t="shared" si="48"/>
        <v/>
      </c>
      <c r="AW58" t="b">
        <f>AND(AV58&lt;&gt;"",COUNTIF($AV$11:AV57,AV58)=0)</f>
        <v>0</v>
      </c>
      <c r="AX58" s="2">
        <f>IF(AV58="",0,IF(AW58,MAX($AX$11:AX57)+1,VLOOKUP(AV58,$AV$11:AX57,3,FALSE)))</f>
        <v>0</v>
      </c>
      <c r="AY58" t="str">
        <f t="shared" si="49"/>
        <v/>
      </c>
      <c r="AZ58" t="e">
        <f t="shared" si="18"/>
        <v>#N/A</v>
      </c>
      <c r="BA58" t="e">
        <f>IF(ISNA(AZ58),NA(),COUNTIF(AZ$10:AZ58,AZ58)&gt;1)</f>
        <v>#N/A</v>
      </c>
      <c r="BB58" t="e">
        <f t="shared" si="19"/>
        <v>#N/A</v>
      </c>
      <c r="BC58" s="55" t="e">
        <f t="shared" si="50"/>
        <v>#N/A</v>
      </c>
      <c r="BD58" s="56" t="e">
        <f t="shared" si="20"/>
        <v>#N/A</v>
      </c>
      <c r="BE58" s="53">
        <f t="shared" si="21"/>
        <v>0</v>
      </c>
      <c r="BF58" s="53">
        <f t="shared" si="22"/>
        <v>0</v>
      </c>
      <c r="BG58" s="53">
        <f t="shared" si="23"/>
        <v>0</v>
      </c>
      <c r="BH58" s="53">
        <f t="shared" si="24"/>
        <v>0</v>
      </c>
      <c r="BI58" s="53">
        <f t="shared" si="25"/>
        <v>0</v>
      </c>
      <c r="BJ58" s="53">
        <f t="shared" si="26"/>
        <v>0</v>
      </c>
      <c r="BK58" s="57">
        <f t="shared" si="27"/>
        <v>0</v>
      </c>
      <c r="BL58" s="57">
        <f t="shared" si="28"/>
        <v>0</v>
      </c>
      <c r="BM58" s="57">
        <f t="shared" si="29"/>
        <v>0</v>
      </c>
      <c r="BN58" s="57">
        <f t="shared" si="30"/>
        <v>0</v>
      </c>
      <c r="BO58" s="57">
        <f t="shared" si="31"/>
        <v>0</v>
      </c>
      <c r="BP58" s="57">
        <f t="shared" si="32"/>
        <v>0</v>
      </c>
      <c r="BQ58">
        <f t="shared" si="63"/>
        <v>0</v>
      </c>
      <c r="BR58">
        <f t="shared" si="64"/>
        <v>0</v>
      </c>
      <c r="BS58">
        <f t="shared" si="65"/>
        <v>0</v>
      </c>
      <c r="BT58">
        <f t="shared" si="66"/>
        <v>0</v>
      </c>
      <c r="BU58">
        <f t="shared" si="67"/>
        <v>0</v>
      </c>
      <c r="BV58">
        <f t="shared" si="68"/>
        <v>0</v>
      </c>
      <c r="BW58">
        <f t="shared" si="69"/>
        <v>0</v>
      </c>
      <c r="BX58">
        <f t="shared" si="70"/>
        <v>0</v>
      </c>
      <c r="BY58">
        <f t="shared" si="71"/>
        <v>0</v>
      </c>
      <c r="BZ58">
        <f t="shared" si="72"/>
        <v>0</v>
      </c>
      <c r="CA58">
        <f t="shared" si="73"/>
        <v>0</v>
      </c>
      <c r="CB58">
        <f t="shared" si="74"/>
        <v>0</v>
      </c>
      <c r="CC58" t="e">
        <f>IF('Source and fuel input'!AS58,VLOOKUP(AA58,SourceIdData,8,FALSE),IF('Source and fuel input'!AQ58,V58,IF('Source and fuel input'!AR58,IF(AND(E58="Method 1",VLOOKUP(AA58,SourceIdData,8,FALSE)&gt;0),VLOOKUP(AA58,SourceIdData,8,FALSE),NA()),"")))</f>
        <v>#N/A</v>
      </c>
      <c r="CD58" s="15" t="e">
        <f t="shared" si="120"/>
        <v>#N/A</v>
      </c>
      <c r="CE58" s="15" t="b">
        <f t="shared" si="121"/>
        <v>1</v>
      </c>
      <c r="CF58" s="15" t="b">
        <f t="shared" si="51"/>
        <v>1</v>
      </c>
      <c r="CG58" s="15" t="b">
        <f t="shared" si="122"/>
        <v>0</v>
      </c>
      <c r="CH58" s="15" t="b">
        <f t="shared" si="123"/>
        <v>1</v>
      </c>
      <c r="CI58" t="e">
        <f t="shared" si="39"/>
        <v>#N/A</v>
      </c>
      <c r="CJ58" t="e">
        <f t="shared" si="40"/>
        <v>#N/A</v>
      </c>
      <c r="CK58" t="e">
        <f t="shared" si="52"/>
        <v>#N/A</v>
      </c>
      <c r="CL58" t="b">
        <f t="shared" si="124"/>
        <v>0</v>
      </c>
      <c r="CM58" t="e">
        <f t="shared" si="53"/>
        <v>#N/A</v>
      </c>
      <c r="CN58" t="b">
        <f t="shared" si="54"/>
        <v>0</v>
      </c>
      <c r="CO58" s="14">
        <f t="shared" si="59"/>
        <v>1</v>
      </c>
      <c r="CP58" s="16" t="str">
        <f t="shared" si="42"/>
        <v/>
      </c>
      <c r="CQ58" s="15">
        <f t="shared" si="43"/>
        <v>0</v>
      </c>
      <c r="CR58" s="15">
        <f t="shared" si="44"/>
        <v>0</v>
      </c>
      <c r="CS58" s="15">
        <f t="shared" si="45"/>
        <v>0</v>
      </c>
      <c r="CT58" s="58" t="e">
        <f t="shared" si="75"/>
        <v>#DIV/0!</v>
      </c>
      <c r="CU58" s="2">
        <f t="shared" si="55"/>
        <v>995</v>
      </c>
      <c r="CV58" t="str">
        <f t="shared" si="56"/>
        <v/>
      </c>
      <c r="CX58" t="str">
        <f t="shared" si="76"/>
        <v/>
      </c>
      <c r="CY58" t="b">
        <f>AND(CX58&lt;&gt;"",COUNTIF($CX$11:CX57,CX58)=0)</f>
        <v>0</v>
      </c>
      <c r="CZ58" s="2">
        <f>IF(CX58="",0,IF(CY58,MAX($CZ$11:CZ57)+1,VLOOKUP(CX58,$CX$11:CZ57,3,FALSE)))</f>
        <v>0</v>
      </c>
      <c r="DA58" s="2" t="str">
        <f t="shared" si="57"/>
        <v/>
      </c>
      <c r="DB58" t="str">
        <f t="shared" si="77"/>
        <v/>
      </c>
      <c r="DC58" t="b">
        <f>AND(DB58&lt;&gt;"",COUNTIF($DB$11:DB57,DB58)=0)</f>
        <v>0</v>
      </c>
      <c r="DD58" s="2">
        <f>IF(DB58="",0,IF(DC58,MAX($DD$11:DD57)+1,VLOOKUP(DB58,$DB$11:DD57,3,FALSE)))</f>
        <v>0</v>
      </c>
      <c r="DE58" s="2" t="str">
        <f t="shared" si="58"/>
        <v/>
      </c>
      <c r="DF58" s="54" t="s">
        <v>173</v>
      </c>
    </row>
    <row r="59" spans="1:110" x14ac:dyDescent="0.35">
      <c r="A59" s="119"/>
      <c r="B59" s="46"/>
      <c r="C59" s="46"/>
      <c r="D59" s="46"/>
      <c r="E59" s="46"/>
      <c r="F59" s="183"/>
      <c r="G59" s="48">
        <v>0</v>
      </c>
      <c r="H59" s="46">
        <v>0</v>
      </c>
      <c r="I59" s="46">
        <v>0</v>
      </c>
      <c r="J59" s="46">
        <v>0</v>
      </c>
      <c r="K59" s="46">
        <v>0</v>
      </c>
      <c r="L59" s="49">
        <v>0</v>
      </c>
      <c r="M59" s="50">
        <v>0</v>
      </c>
      <c r="N59" s="32"/>
      <c r="O59" s="31"/>
      <c r="P59" s="31"/>
      <c r="Q59" s="31"/>
      <c r="R59" s="31"/>
      <c r="S59" s="31"/>
      <c r="T59" s="31"/>
      <c r="U59" s="31"/>
      <c r="V59" s="99"/>
      <c r="W59" s="52" t="str">
        <f t="shared" si="119"/>
        <v/>
      </c>
      <c r="X59" s="120"/>
      <c r="Y59" s="97"/>
      <c r="Z59" t="e">
        <f t="shared" si="0"/>
        <v>#N/A</v>
      </c>
      <c r="AA59" t="e">
        <f t="shared" si="1"/>
        <v>#N/A</v>
      </c>
      <c r="AB59" t="e">
        <f t="shared" si="2"/>
        <v>#N/A</v>
      </c>
      <c r="AC59" s="53" t="b">
        <f t="shared" si="3"/>
        <v>0</v>
      </c>
      <c r="AD59" s="53" t="b">
        <f t="shared" si="4"/>
        <v>0</v>
      </c>
      <c r="AE59" s="53" t="b">
        <f t="shared" si="5"/>
        <v>0</v>
      </c>
      <c r="AF59" s="53" t="b">
        <f t="shared" si="6"/>
        <v>0</v>
      </c>
      <c r="AG59" s="53" t="b">
        <f t="shared" si="7"/>
        <v>0</v>
      </c>
      <c r="AH59" s="53" t="b">
        <f t="shared" si="8"/>
        <v>0</v>
      </c>
      <c r="AI59" s="53" t="b">
        <f t="shared" si="9"/>
        <v>0</v>
      </c>
      <c r="AJ59" s="53" t="b">
        <f t="shared" si="10"/>
        <v>0</v>
      </c>
      <c r="AK59" s="53" t="b">
        <f t="shared" si="113"/>
        <v>1</v>
      </c>
      <c r="AL59" s="53" t="b">
        <f t="shared" si="114"/>
        <v>1</v>
      </c>
      <c r="AM59" s="53" t="b">
        <f t="shared" si="115"/>
        <v>1</v>
      </c>
      <c r="AN59" s="53" t="b">
        <f t="shared" si="116"/>
        <v>1</v>
      </c>
      <c r="AO59" s="53" t="b">
        <f t="shared" si="117"/>
        <v>1</v>
      </c>
      <c r="AP59" s="53" t="b">
        <f t="shared" si="118"/>
        <v>1</v>
      </c>
      <c r="AQ59" s="53" t="b">
        <f t="shared" si="60"/>
        <v>0</v>
      </c>
      <c r="AR59" t="b">
        <f t="shared" si="17"/>
        <v>0</v>
      </c>
      <c r="AS59" s="54" t="e">
        <f t="shared" si="47"/>
        <v>#N/A</v>
      </c>
      <c r="AT59" t="b">
        <f t="shared" si="61"/>
        <v>0</v>
      </c>
      <c r="AU59" t="str">
        <f t="shared" si="62"/>
        <v/>
      </c>
      <c r="AV59" s="55" t="str">
        <f t="shared" si="48"/>
        <v/>
      </c>
      <c r="AW59" t="b">
        <f>AND(AV59&lt;&gt;"",COUNTIF($AV$11:AV58,AV59)=0)</f>
        <v>0</v>
      </c>
      <c r="AX59" s="2">
        <f>IF(AV59="",0,IF(AW59,MAX($AX$11:AX58)+1,VLOOKUP(AV59,$AV$11:AX58,3,FALSE)))</f>
        <v>0</v>
      </c>
      <c r="AY59" t="str">
        <f t="shared" si="49"/>
        <v/>
      </c>
      <c r="AZ59" t="e">
        <f t="shared" si="18"/>
        <v>#N/A</v>
      </c>
      <c r="BA59" t="e">
        <f>IF(ISNA(AZ59),NA(),COUNTIF(AZ$10:AZ59,AZ59)&gt;1)</f>
        <v>#N/A</v>
      </c>
      <c r="BB59" t="e">
        <f t="shared" si="19"/>
        <v>#N/A</v>
      </c>
      <c r="BC59" s="55" t="e">
        <f t="shared" si="50"/>
        <v>#N/A</v>
      </c>
      <c r="BD59" s="56" t="e">
        <f t="shared" si="20"/>
        <v>#N/A</v>
      </c>
      <c r="BE59" s="53">
        <f t="shared" si="21"/>
        <v>0</v>
      </c>
      <c r="BF59" s="53">
        <f t="shared" si="22"/>
        <v>0</v>
      </c>
      <c r="BG59" s="53">
        <f t="shared" si="23"/>
        <v>0</v>
      </c>
      <c r="BH59" s="53">
        <f t="shared" si="24"/>
        <v>0</v>
      </c>
      <c r="BI59" s="53">
        <f t="shared" si="25"/>
        <v>0</v>
      </c>
      <c r="BJ59" s="53">
        <f t="shared" si="26"/>
        <v>0</v>
      </c>
      <c r="BK59" s="57">
        <f t="shared" si="27"/>
        <v>0</v>
      </c>
      <c r="BL59" s="57">
        <f t="shared" si="28"/>
        <v>0</v>
      </c>
      <c r="BM59" s="57">
        <f t="shared" si="29"/>
        <v>0</v>
      </c>
      <c r="BN59" s="57">
        <f t="shared" si="30"/>
        <v>0</v>
      </c>
      <c r="BO59" s="57">
        <f t="shared" si="31"/>
        <v>0</v>
      </c>
      <c r="BP59" s="57">
        <f t="shared" si="32"/>
        <v>0</v>
      </c>
      <c r="BQ59">
        <f t="shared" si="63"/>
        <v>0</v>
      </c>
      <c r="BR59">
        <f t="shared" si="64"/>
        <v>0</v>
      </c>
      <c r="BS59">
        <f t="shared" si="65"/>
        <v>0</v>
      </c>
      <c r="BT59">
        <f t="shared" si="66"/>
        <v>0</v>
      </c>
      <c r="BU59">
        <f t="shared" si="67"/>
        <v>0</v>
      </c>
      <c r="BV59">
        <f t="shared" si="68"/>
        <v>0</v>
      </c>
      <c r="BW59">
        <f t="shared" si="69"/>
        <v>0</v>
      </c>
      <c r="BX59">
        <f t="shared" si="70"/>
        <v>0</v>
      </c>
      <c r="BY59">
        <f t="shared" si="71"/>
        <v>0</v>
      </c>
      <c r="BZ59">
        <f t="shared" si="72"/>
        <v>0</v>
      </c>
      <c r="CA59">
        <f t="shared" si="73"/>
        <v>0</v>
      </c>
      <c r="CB59">
        <f t="shared" si="74"/>
        <v>0</v>
      </c>
      <c r="CC59" t="e">
        <f>IF('Source and fuel input'!AS59,VLOOKUP(AA59,SourceIdData,8,FALSE),IF('Source and fuel input'!AQ59,V59,IF('Source and fuel input'!AR59,IF(AND(E59="Method 1",VLOOKUP(AA59,SourceIdData,8,FALSE)&gt;0),VLOOKUP(AA59,SourceIdData,8,FALSE),NA()),"")))</f>
        <v>#N/A</v>
      </c>
      <c r="CD59" s="15" t="e">
        <f t="shared" si="120"/>
        <v>#N/A</v>
      </c>
      <c r="CE59" s="15" t="b">
        <f t="shared" si="121"/>
        <v>1</v>
      </c>
      <c r="CF59" s="15" t="b">
        <f t="shared" si="51"/>
        <v>1</v>
      </c>
      <c r="CG59" s="15" t="b">
        <f t="shared" si="122"/>
        <v>0</v>
      </c>
      <c r="CH59" s="15" t="b">
        <f t="shared" si="123"/>
        <v>1</v>
      </c>
      <c r="CI59" t="e">
        <f t="shared" si="39"/>
        <v>#N/A</v>
      </c>
      <c r="CJ59" t="e">
        <f t="shared" si="40"/>
        <v>#N/A</v>
      </c>
      <c r="CK59" t="e">
        <f t="shared" si="52"/>
        <v>#N/A</v>
      </c>
      <c r="CL59" t="b">
        <f t="shared" si="124"/>
        <v>0</v>
      </c>
      <c r="CM59" t="e">
        <f t="shared" si="53"/>
        <v>#N/A</v>
      </c>
      <c r="CN59" t="b">
        <f t="shared" si="54"/>
        <v>0</v>
      </c>
      <c r="CO59" s="14">
        <f t="shared" si="59"/>
        <v>1</v>
      </c>
      <c r="CP59" s="16" t="str">
        <f t="shared" si="42"/>
        <v/>
      </c>
      <c r="CQ59" s="15">
        <f t="shared" si="43"/>
        <v>0</v>
      </c>
      <c r="CR59" s="15">
        <f t="shared" si="44"/>
        <v>0</v>
      </c>
      <c r="CS59" s="15">
        <f t="shared" si="45"/>
        <v>0</v>
      </c>
      <c r="CT59" s="58" t="e">
        <f t="shared" si="75"/>
        <v>#DIV/0!</v>
      </c>
      <c r="CU59" s="2">
        <f t="shared" si="55"/>
        <v>995</v>
      </c>
      <c r="CV59" t="str">
        <f t="shared" si="56"/>
        <v/>
      </c>
      <c r="CX59" t="str">
        <f t="shared" si="76"/>
        <v/>
      </c>
      <c r="CY59" t="b">
        <f>AND(CX59&lt;&gt;"",COUNTIF($CX$11:CX58,CX59)=0)</f>
        <v>0</v>
      </c>
      <c r="CZ59" s="2">
        <f>IF(CX59="",0,IF(CY59,MAX($CZ$11:CZ58)+1,VLOOKUP(CX59,$CX$11:CZ58,3,FALSE)))</f>
        <v>0</v>
      </c>
      <c r="DA59" s="2" t="str">
        <f t="shared" si="57"/>
        <v/>
      </c>
      <c r="DB59" t="str">
        <f t="shared" si="77"/>
        <v/>
      </c>
      <c r="DC59" t="b">
        <f>AND(DB59&lt;&gt;"",COUNTIF($DB$11:DB58,DB59)=0)</f>
        <v>0</v>
      </c>
      <c r="DD59" s="2">
        <f>IF(DB59="",0,IF(DC59,MAX($DD$11:DD58)+1,VLOOKUP(DB59,$DB$11:DD58,3,FALSE)))</f>
        <v>0</v>
      </c>
      <c r="DE59" s="2" t="str">
        <f t="shared" si="58"/>
        <v/>
      </c>
      <c r="DF59" s="9" t="s">
        <v>174</v>
      </c>
    </row>
    <row r="60" spans="1:110" x14ac:dyDescent="0.35">
      <c r="A60" s="119"/>
      <c r="B60" s="46"/>
      <c r="C60" s="46"/>
      <c r="D60" s="46"/>
      <c r="E60" s="46"/>
      <c r="F60" s="183"/>
      <c r="G60" s="48">
        <v>0</v>
      </c>
      <c r="H60" s="46">
        <v>0</v>
      </c>
      <c r="I60" s="46">
        <v>0</v>
      </c>
      <c r="J60" s="46">
        <v>0</v>
      </c>
      <c r="K60" s="46">
        <v>0</v>
      </c>
      <c r="L60" s="49">
        <v>0</v>
      </c>
      <c r="M60" s="50">
        <v>0</v>
      </c>
      <c r="N60" s="32"/>
      <c r="O60" s="31"/>
      <c r="P60" s="31"/>
      <c r="Q60" s="31"/>
      <c r="R60" s="31"/>
      <c r="S60" s="31"/>
      <c r="T60" s="31"/>
      <c r="U60" s="31"/>
      <c r="V60" s="99"/>
      <c r="W60" s="52" t="str">
        <f t="shared" si="119"/>
        <v/>
      </c>
      <c r="X60" s="120"/>
      <c r="Y60" s="97"/>
      <c r="Z60" t="e">
        <f t="shared" si="0"/>
        <v>#N/A</v>
      </c>
      <c r="AA60" t="e">
        <f t="shared" si="1"/>
        <v>#N/A</v>
      </c>
      <c r="AB60" t="e">
        <f t="shared" si="2"/>
        <v>#N/A</v>
      </c>
      <c r="AC60" s="53" t="b">
        <f t="shared" si="3"/>
        <v>0</v>
      </c>
      <c r="AD60" s="53" t="b">
        <f t="shared" si="4"/>
        <v>0</v>
      </c>
      <c r="AE60" s="53" t="b">
        <f t="shared" si="5"/>
        <v>0</v>
      </c>
      <c r="AF60" s="53" t="b">
        <f t="shared" si="6"/>
        <v>0</v>
      </c>
      <c r="AG60" s="53" t="b">
        <f t="shared" si="7"/>
        <v>0</v>
      </c>
      <c r="AH60" s="53" t="b">
        <f t="shared" si="8"/>
        <v>0</v>
      </c>
      <c r="AI60" s="53" t="b">
        <f t="shared" si="9"/>
        <v>0</v>
      </c>
      <c r="AJ60" s="53" t="b">
        <f t="shared" si="10"/>
        <v>0</v>
      </c>
      <c r="AK60" s="53" t="b">
        <f t="shared" si="113"/>
        <v>1</v>
      </c>
      <c r="AL60" s="53" t="b">
        <f t="shared" si="114"/>
        <v>1</v>
      </c>
      <c r="AM60" s="53" t="b">
        <f t="shared" si="115"/>
        <v>1</v>
      </c>
      <c r="AN60" s="53" t="b">
        <f t="shared" si="116"/>
        <v>1</v>
      </c>
      <c r="AO60" s="53" t="b">
        <f t="shared" si="117"/>
        <v>1</v>
      </c>
      <c r="AP60" s="53" t="b">
        <f t="shared" si="118"/>
        <v>1</v>
      </c>
      <c r="AQ60" s="53" t="b">
        <f t="shared" si="60"/>
        <v>0</v>
      </c>
      <c r="AR60" t="b">
        <f t="shared" si="17"/>
        <v>0</v>
      </c>
      <c r="AS60" s="54" t="e">
        <f t="shared" si="47"/>
        <v>#N/A</v>
      </c>
      <c r="AT60" t="b">
        <f t="shared" si="61"/>
        <v>0</v>
      </c>
      <c r="AU60" t="str">
        <f t="shared" si="62"/>
        <v/>
      </c>
      <c r="AV60" s="55" t="str">
        <f t="shared" si="48"/>
        <v/>
      </c>
      <c r="AW60" t="b">
        <f>AND(AV60&lt;&gt;"",COUNTIF($AV$11:AV59,AV60)=0)</f>
        <v>0</v>
      </c>
      <c r="AX60" s="2">
        <f>IF(AV60="",0,IF(AW60,MAX($AX$11:AX59)+1,VLOOKUP(AV60,$AV$11:AX59,3,FALSE)))</f>
        <v>0</v>
      </c>
      <c r="AY60" t="str">
        <f t="shared" si="49"/>
        <v/>
      </c>
      <c r="AZ60" t="e">
        <f t="shared" si="18"/>
        <v>#N/A</v>
      </c>
      <c r="BA60" t="e">
        <f>IF(ISNA(AZ60),NA(),COUNTIF(AZ$10:AZ60,AZ60)&gt;1)</f>
        <v>#N/A</v>
      </c>
      <c r="BB60" t="e">
        <f t="shared" si="19"/>
        <v>#N/A</v>
      </c>
      <c r="BC60" s="55" t="e">
        <f t="shared" si="50"/>
        <v>#N/A</v>
      </c>
      <c r="BD60" s="56" t="e">
        <f t="shared" si="20"/>
        <v>#N/A</v>
      </c>
      <c r="BE60" s="53">
        <f t="shared" si="21"/>
        <v>0</v>
      </c>
      <c r="BF60" s="53">
        <f t="shared" si="22"/>
        <v>0</v>
      </c>
      <c r="BG60" s="53">
        <f t="shared" si="23"/>
        <v>0</v>
      </c>
      <c r="BH60" s="53">
        <f t="shared" si="24"/>
        <v>0</v>
      </c>
      <c r="BI60" s="53">
        <f t="shared" si="25"/>
        <v>0</v>
      </c>
      <c r="BJ60" s="53">
        <f t="shared" si="26"/>
        <v>0</v>
      </c>
      <c r="BK60" s="57">
        <f t="shared" si="27"/>
        <v>0</v>
      </c>
      <c r="BL60" s="57">
        <f t="shared" si="28"/>
        <v>0</v>
      </c>
      <c r="BM60" s="57">
        <f t="shared" si="29"/>
        <v>0</v>
      </c>
      <c r="BN60" s="57">
        <f t="shared" si="30"/>
        <v>0</v>
      </c>
      <c r="BO60" s="57">
        <f t="shared" si="31"/>
        <v>0</v>
      </c>
      <c r="BP60" s="57">
        <f t="shared" si="32"/>
        <v>0</v>
      </c>
      <c r="BQ60">
        <f t="shared" si="63"/>
        <v>0</v>
      </c>
      <c r="BR60">
        <f t="shared" si="64"/>
        <v>0</v>
      </c>
      <c r="BS60">
        <f t="shared" si="65"/>
        <v>0</v>
      </c>
      <c r="BT60">
        <f t="shared" si="66"/>
        <v>0</v>
      </c>
      <c r="BU60">
        <f t="shared" si="67"/>
        <v>0</v>
      </c>
      <c r="BV60">
        <f t="shared" si="68"/>
        <v>0</v>
      </c>
      <c r="BW60">
        <f t="shared" si="69"/>
        <v>0</v>
      </c>
      <c r="BX60">
        <f t="shared" si="70"/>
        <v>0</v>
      </c>
      <c r="BY60">
        <f t="shared" si="71"/>
        <v>0</v>
      </c>
      <c r="BZ60">
        <f t="shared" si="72"/>
        <v>0</v>
      </c>
      <c r="CA60">
        <f t="shared" si="73"/>
        <v>0</v>
      </c>
      <c r="CB60">
        <f t="shared" si="74"/>
        <v>0</v>
      </c>
      <c r="CC60" t="e">
        <f>IF('Source and fuel input'!AS60,VLOOKUP(AA60,SourceIdData,8,FALSE),IF('Source and fuel input'!AQ60,V60,IF('Source and fuel input'!AR60,IF(AND(E60="Method 1",VLOOKUP(AA60,SourceIdData,8,FALSE)&gt;0),VLOOKUP(AA60,SourceIdData,8,FALSE),NA()),"")))</f>
        <v>#N/A</v>
      </c>
      <c r="CD60" s="15" t="e">
        <f t="shared" si="120"/>
        <v>#N/A</v>
      </c>
      <c r="CE60" s="15" t="b">
        <f t="shared" si="121"/>
        <v>1</v>
      </c>
      <c r="CF60" s="15" t="b">
        <f t="shared" si="51"/>
        <v>1</v>
      </c>
      <c r="CG60" s="15" t="b">
        <f t="shared" si="122"/>
        <v>0</v>
      </c>
      <c r="CH60" s="15" t="b">
        <f t="shared" si="123"/>
        <v>1</v>
      </c>
      <c r="CI60" t="e">
        <f t="shared" si="39"/>
        <v>#N/A</v>
      </c>
      <c r="CJ60" t="e">
        <f t="shared" si="40"/>
        <v>#N/A</v>
      </c>
      <c r="CK60" t="e">
        <f t="shared" si="52"/>
        <v>#N/A</v>
      </c>
      <c r="CL60" t="b">
        <f t="shared" si="124"/>
        <v>0</v>
      </c>
      <c r="CM60" t="e">
        <f t="shared" si="53"/>
        <v>#N/A</v>
      </c>
      <c r="CN60" t="b">
        <f t="shared" si="54"/>
        <v>0</v>
      </c>
      <c r="CO60" s="14">
        <f t="shared" si="59"/>
        <v>1</v>
      </c>
      <c r="CP60" s="16" t="str">
        <f t="shared" si="42"/>
        <v/>
      </c>
      <c r="CQ60" s="15">
        <f t="shared" si="43"/>
        <v>0</v>
      </c>
      <c r="CR60" s="15">
        <f t="shared" si="44"/>
        <v>0</v>
      </c>
      <c r="CS60" s="15">
        <f t="shared" si="45"/>
        <v>0</v>
      </c>
      <c r="CT60" s="58" t="e">
        <f t="shared" si="75"/>
        <v>#DIV/0!</v>
      </c>
      <c r="CU60" s="2">
        <f t="shared" si="55"/>
        <v>995</v>
      </c>
      <c r="CV60" t="str">
        <f t="shared" si="56"/>
        <v/>
      </c>
      <c r="CX60" t="str">
        <f t="shared" si="76"/>
        <v/>
      </c>
      <c r="CY60" t="b">
        <f>AND(CX60&lt;&gt;"",COUNTIF($CX$11:CX59,CX60)=0)</f>
        <v>0</v>
      </c>
      <c r="CZ60" s="2">
        <f>IF(CX60="",0,IF(CY60,MAX($CZ$11:CZ59)+1,VLOOKUP(CX60,$CX$11:CZ59,3,FALSE)))</f>
        <v>0</v>
      </c>
      <c r="DA60" s="2" t="str">
        <f t="shared" si="57"/>
        <v/>
      </c>
      <c r="DB60" t="str">
        <f t="shared" si="77"/>
        <v/>
      </c>
      <c r="DC60" t="b">
        <f>AND(DB60&lt;&gt;"",COUNTIF($DB$11:DB59,DB60)=0)</f>
        <v>0</v>
      </c>
      <c r="DD60" s="2">
        <f>IF(DB60="",0,IF(DC60,MAX($DD$11:DD59)+1,VLOOKUP(DB60,$DB$11:DD59,3,FALSE)))</f>
        <v>0</v>
      </c>
      <c r="DE60" s="2" t="str">
        <f t="shared" si="58"/>
        <v/>
      </c>
      <c r="DF60" s="54" t="s">
        <v>175</v>
      </c>
    </row>
    <row r="61" spans="1:110" x14ac:dyDescent="0.35">
      <c r="A61" s="119"/>
      <c r="B61" s="46"/>
      <c r="C61" s="46"/>
      <c r="D61" s="46"/>
      <c r="E61" s="46"/>
      <c r="F61" s="183"/>
      <c r="G61" s="48">
        <v>0</v>
      </c>
      <c r="H61" s="46">
        <v>0</v>
      </c>
      <c r="I61" s="46">
        <v>0</v>
      </c>
      <c r="J61" s="46">
        <v>0</v>
      </c>
      <c r="K61" s="46">
        <v>0</v>
      </c>
      <c r="L61" s="49">
        <v>0</v>
      </c>
      <c r="M61" s="50">
        <v>0</v>
      </c>
      <c r="N61" s="32"/>
      <c r="O61" s="31"/>
      <c r="P61" s="31"/>
      <c r="Q61" s="31"/>
      <c r="R61" s="31"/>
      <c r="S61" s="31"/>
      <c r="T61" s="31"/>
      <c r="U61" s="31"/>
      <c r="V61" s="99"/>
      <c r="W61" s="52" t="str">
        <f t="shared" si="119"/>
        <v/>
      </c>
      <c r="X61" s="120"/>
      <c r="Y61" s="97"/>
      <c r="Z61" t="e">
        <f t="shared" si="0"/>
        <v>#N/A</v>
      </c>
      <c r="AA61" t="e">
        <f t="shared" si="1"/>
        <v>#N/A</v>
      </c>
      <c r="AB61" t="e">
        <f t="shared" si="2"/>
        <v>#N/A</v>
      </c>
      <c r="AC61" s="53" t="b">
        <f t="shared" si="3"/>
        <v>0</v>
      </c>
      <c r="AD61" s="53" t="b">
        <f t="shared" si="4"/>
        <v>0</v>
      </c>
      <c r="AE61" s="53" t="b">
        <f t="shared" si="5"/>
        <v>0</v>
      </c>
      <c r="AF61" s="53" t="b">
        <f t="shared" si="6"/>
        <v>0</v>
      </c>
      <c r="AG61" s="53" t="b">
        <f t="shared" si="7"/>
        <v>0</v>
      </c>
      <c r="AH61" s="53" t="b">
        <f t="shared" si="8"/>
        <v>0</v>
      </c>
      <c r="AI61" s="53" t="b">
        <f t="shared" si="9"/>
        <v>0</v>
      </c>
      <c r="AJ61" s="53" t="b">
        <f t="shared" si="10"/>
        <v>0</v>
      </c>
      <c r="AK61" s="53" t="b">
        <f t="shared" si="113"/>
        <v>1</v>
      </c>
      <c r="AL61" s="53" t="b">
        <f t="shared" si="114"/>
        <v>1</v>
      </c>
      <c r="AM61" s="53" t="b">
        <f t="shared" si="115"/>
        <v>1</v>
      </c>
      <c r="AN61" s="53" t="b">
        <f t="shared" si="116"/>
        <v>1</v>
      </c>
      <c r="AO61" s="53" t="b">
        <f t="shared" si="117"/>
        <v>1</v>
      </c>
      <c r="AP61" s="53" t="b">
        <f t="shared" si="118"/>
        <v>1</v>
      </c>
      <c r="AQ61" s="53" t="b">
        <f t="shared" si="60"/>
        <v>0</v>
      </c>
      <c r="AR61" t="b">
        <f t="shared" si="17"/>
        <v>0</v>
      </c>
      <c r="AS61" s="54" t="e">
        <f t="shared" si="47"/>
        <v>#N/A</v>
      </c>
      <c r="AT61" t="b">
        <f t="shared" si="61"/>
        <v>0</v>
      </c>
      <c r="AU61" t="str">
        <f t="shared" si="62"/>
        <v/>
      </c>
      <c r="AV61" s="55" t="str">
        <f t="shared" si="48"/>
        <v/>
      </c>
      <c r="AW61" t="b">
        <f>AND(AV61&lt;&gt;"",COUNTIF($AV$11:AV60,AV61)=0)</f>
        <v>0</v>
      </c>
      <c r="AX61" s="2">
        <f>IF(AV61="",0,IF(AW61,MAX($AX$11:AX60)+1,VLOOKUP(AV61,$AV$11:AX60,3,FALSE)))</f>
        <v>0</v>
      </c>
      <c r="AY61" t="str">
        <f t="shared" si="49"/>
        <v/>
      </c>
      <c r="AZ61" t="e">
        <f t="shared" si="18"/>
        <v>#N/A</v>
      </c>
      <c r="BA61" t="e">
        <f>IF(ISNA(AZ61),NA(),COUNTIF(AZ$10:AZ61,AZ61)&gt;1)</f>
        <v>#N/A</v>
      </c>
      <c r="BB61" t="e">
        <f t="shared" si="19"/>
        <v>#N/A</v>
      </c>
      <c r="BC61" s="55" t="e">
        <f t="shared" si="50"/>
        <v>#N/A</v>
      </c>
      <c r="BD61" s="56" t="e">
        <f t="shared" si="20"/>
        <v>#N/A</v>
      </c>
      <c r="BE61" s="53">
        <f t="shared" si="21"/>
        <v>0</v>
      </c>
      <c r="BF61" s="53">
        <f t="shared" si="22"/>
        <v>0</v>
      </c>
      <c r="BG61" s="53">
        <f t="shared" si="23"/>
        <v>0</v>
      </c>
      <c r="BH61" s="53">
        <f t="shared" si="24"/>
        <v>0</v>
      </c>
      <c r="BI61" s="53">
        <f t="shared" si="25"/>
        <v>0</v>
      </c>
      <c r="BJ61" s="53">
        <f t="shared" si="26"/>
        <v>0</v>
      </c>
      <c r="BK61" s="57">
        <f t="shared" si="27"/>
        <v>0</v>
      </c>
      <c r="BL61" s="57">
        <f t="shared" si="28"/>
        <v>0</v>
      </c>
      <c r="BM61" s="57">
        <f t="shared" si="29"/>
        <v>0</v>
      </c>
      <c r="BN61" s="57">
        <f t="shared" si="30"/>
        <v>0</v>
      </c>
      <c r="BO61" s="57">
        <f t="shared" si="31"/>
        <v>0</v>
      </c>
      <c r="BP61" s="57">
        <f t="shared" si="32"/>
        <v>0</v>
      </c>
      <c r="BQ61">
        <f t="shared" si="63"/>
        <v>0</v>
      </c>
      <c r="BR61">
        <f t="shared" si="64"/>
        <v>0</v>
      </c>
      <c r="BS61">
        <f t="shared" si="65"/>
        <v>0</v>
      </c>
      <c r="BT61">
        <f t="shared" si="66"/>
        <v>0</v>
      </c>
      <c r="BU61">
        <f t="shared" si="67"/>
        <v>0</v>
      </c>
      <c r="BV61">
        <f t="shared" si="68"/>
        <v>0</v>
      </c>
      <c r="BW61">
        <f t="shared" si="69"/>
        <v>0</v>
      </c>
      <c r="BX61">
        <f t="shared" si="70"/>
        <v>0</v>
      </c>
      <c r="BY61">
        <f t="shared" si="71"/>
        <v>0</v>
      </c>
      <c r="BZ61">
        <f t="shared" si="72"/>
        <v>0</v>
      </c>
      <c r="CA61">
        <f t="shared" si="73"/>
        <v>0</v>
      </c>
      <c r="CB61">
        <f t="shared" si="74"/>
        <v>0</v>
      </c>
      <c r="CC61" t="e">
        <f>IF('Source and fuel input'!AS61,VLOOKUP(AA61,SourceIdData,8,FALSE),IF('Source and fuel input'!AQ61,V61,IF('Source and fuel input'!AR61,IF(AND(E61="Method 1",VLOOKUP(AA61,SourceIdData,8,FALSE)&gt;0),VLOOKUP(AA61,SourceIdData,8,FALSE),NA()),"")))</f>
        <v>#N/A</v>
      </c>
      <c r="CD61" s="15" t="e">
        <f t="shared" si="120"/>
        <v>#N/A</v>
      </c>
      <c r="CE61" s="15" t="b">
        <f t="shared" si="121"/>
        <v>1</v>
      </c>
      <c r="CF61" s="15" t="b">
        <f t="shared" si="51"/>
        <v>1</v>
      </c>
      <c r="CG61" s="15" t="b">
        <f t="shared" si="122"/>
        <v>0</v>
      </c>
      <c r="CH61" s="15" t="b">
        <f t="shared" si="123"/>
        <v>1</v>
      </c>
      <c r="CI61" t="e">
        <f t="shared" si="39"/>
        <v>#N/A</v>
      </c>
      <c r="CJ61" t="e">
        <f t="shared" si="40"/>
        <v>#N/A</v>
      </c>
      <c r="CK61" t="e">
        <f t="shared" si="52"/>
        <v>#N/A</v>
      </c>
      <c r="CL61" t="b">
        <f t="shared" si="124"/>
        <v>0</v>
      </c>
      <c r="CM61" t="e">
        <f t="shared" si="53"/>
        <v>#N/A</v>
      </c>
      <c r="CN61" t="b">
        <f t="shared" si="54"/>
        <v>0</v>
      </c>
      <c r="CO61" s="14">
        <f t="shared" si="59"/>
        <v>1</v>
      </c>
      <c r="CP61" s="16" t="str">
        <f t="shared" si="42"/>
        <v/>
      </c>
      <c r="CQ61" s="15">
        <f t="shared" si="43"/>
        <v>0</v>
      </c>
      <c r="CR61" s="15">
        <f t="shared" si="44"/>
        <v>0</v>
      </c>
      <c r="CS61" s="15">
        <f t="shared" si="45"/>
        <v>0</v>
      </c>
      <c r="CT61" s="58" t="e">
        <f t="shared" si="75"/>
        <v>#DIV/0!</v>
      </c>
      <c r="CU61" s="2">
        <f t="shared" si="55"/>
        <v>995</v>
      </c>
      <c r="CV61" t="str">
        <f t="shared" si="56"/>
        <v/>
      </c>
      <c r="CX61" t="str">
        <f t="shared" si="76"/>
        <v/>
      </c>
      <c r="CY61" t="b">
        <f>AND(CX61&lt;&gt;"",COUNTIF($CX$11:CX60,CX61)=0)</f>
        <v>0</v>
      </c>
      <c r="CZ61" s="2">
        <f>IF(CX61="",0,IF(CY61,MAX($CZ$11:CZ60)+1,VLOOKUP(CX61,$CX$11:CZ60,3,FALSE)))</f>
        <v>0</v>
      </c>
      <c r="DA61" s="2" t="str">
        <f t="shared" si="57"/>
        <v/>
      </c>
      <c r="DB61" t="str">
        <f t="shared" si="77"/>
        <v/>
      </c>
      <c r="DC61" t="b">
        <f>AND(DB61&lt;&gt;"",COUNTIF($DB$11:DB60,DB61)=0)</f>
        <v>0</v>
      </c>
      <c r="DD61" s="2">
        <f>IF(DB61="",0,IF(DC61,MAX($DD$11:DD60)+1,VLOOKUP(DB61,$DB$11:DD60,3,FALSE)))</f>
        <v>0</v>
      </c>
      <c r="DE61" s="2" t="str">
        <f t="shared" si="58"/>
        <v/>
      </c>
      <c r="DF61" s="54" t="s">
        <v>176</v>
      </c>
    </row>
    <row r="62" spans="1:110" x14ac:dyDescent="0.35">
      <c r="A62" s="119"/>
      <c r="B62" s="46"/>
      <c r="C62" s="46"/>
      <c r="D62" s="46"/>
      <c r="E62" s="46"/>
      <c r="F62" s="183"/>
      <c r="G62" s="48">
        <v>0</v>
      </c>
      <c r="H62" s="46">
        <v>0</v>
      </c>
      <c r="I62" s="46">
        <v>0</v>
      </c>
      <c r="J62" s="46">
        <v>0</v>
      </c>
      <c r="K62" s="46">
        <v>0</v>
      </c>
      <c r="L62" s="49">
        <v>0</v>
      </c>
      <c r="M62" s="50">
        <v>0</v>
      </c>
      <c r="N62" s="32"/>
      <c r="O62" s="31"/>
      <c r="P62" s="31"/>
      <c r="Q62" s="31"/>
      <c r="R62" s="31"/>
      <c r="S62" s="31"/>
      <c r="T62" s="31"/>
      <c r="U62" s="31"/>
      <c r="V62" s="99"/>
      <c r="W62" s="52" t="str">
        <f t="shared" si="119"/>
        <v/>
      </c>
      <c r="X62" s="120"/>
      <c r="Y62" s="97"/>
      <c r="Z62" t="e">
        <f t="shared" si="0"/>
        <v>#N/A</v>
      </c>
      <c r="AA62" t="e">
        <f t="shared" si="1"/>
        <v>#N/A</v>
      </c>
      <c r="AB62" t="e">
        <f t="shared" si="2"/>
        <v>#N/A</v>
      </c>
      <c r="AC62" s="53" t="b">
        <f t="shared" si="3"/>
        <v>0</v>
      </c>
      <c r="AD62" s="53" t="b">
        <f t="shared" si="4"/>
        <v>0</v>
      </c>
      <c r="AE62" s="53" t="b">
        <f t="shared" si="5"/>
        <v>0</v>
      </c>
      <c r="AF62" s="53" t="b">
        <f t="shared" si="6"/>
        <v>0</v>
      </c>
      <c r="AG62" s="53" t="b">
        <f t="shared" si="7"/>
        <v>0</v>
      </c>
      <c r="AH62" s="53" t="b">
        <f t="shared" si="8"/>
        <v>0</v>
      </c>
      <c r="AI62" s="53" t="b">
        <f t="shared" si="9"/>
        <v>0</v>
      </c>
      <c r="AJ62" s="53" t="b">
        <f t="shared" si="10"/>
        <v>0</v>
      </c>
      <c r="AK62" s="53" t="b">
        <f t="shared" si="113"/>
        <v>1</v>
      </c>
      <c r="AL62" s="53" t="b">
        <f t="shared" si="114"/>
        <v>1</v>
      </c>
      <c r="AM62" s="53" t="b">
        <f t="shared" si="115"/>
        <v>1</v>
      </c>
      <c r="AN62" s="53" t="b">
        <f t="shared" si="116"/>
        <v>1</v>
      </c>
      <c r="AO62" s="53" t="b">
        <f t="shared" si="117"/>
        <v>1</v>
      </c>
      <c r="AP62" s="53" t="b">
        <f t="shared" si="118"/>
        <v>1</v>
      </c>
      <c r="AQ62" s="53" t="b">
        <f t="shared" si="60"/>
        <v>0</v>
      </c>
      <c r="AR62" t="b">
        <f t="shared" si="17"/>
        <v>0</v>
      </c>
      <c r="AS62" s="54" t="e">
        <f t="shared" si="47"/>
        <v>#N/A</v>
      </c>
      <c r="AT62" t="b">
        <f t="shared" si="61"/>
        <v>0</v>
      </c>
      <c r="AU62" t="str">
        <f t="shared" si="62"/>
        <v/>
      </c>
      <c r="AV62" s="55" t="str">
        <f t="shared" si="48"/>
        <v/>
      </c>
      <c r="AW62" t="b">
        <f>AND(AV62&lt;&gt;"",COUNTIF($AV$11:AV61,AV62)=0)</f>
        <v>0</v>
      </c>
      <c r="AX62" s="2">
        <f>IF(AV62="",0,IF(AW62,MAX($AX$11:AX61)+1,VLOOKUP(AV62,$AV$11:AX61,3,FALSE)))</f>
        <v>0</v>
      </c>
      <c r="AY62" t="str">
        <f t="shared" si="49"/>
        <v/>
      </c>
      <c r="AZ62" t="e">
        <f t="shared" si="18"/>
        <v>#N/A</v>
      </c>
      <c r="BA62" t="e">
        <f>IF(ISNA(AZ62),NA(),COUNTIF(AZ$10:AZ62,AZ62)&gt;1)</f>
        <v>#N/A</v>
      </c>
      <c r="BB62" t="e">
        <f t="shared" si="19"/>
        <v>#N/A</v>
      </c>
      <c r="BC62" s="55" t="e">
        <f t="shared" si="50"/>
        <v>#N/A</v>
      </c>
      <c r="BD62" s="56" t="e">
        <f t="shared" si="20"/>
        <v>#N/A</v>
      </c>
      <c r="BE62" s="53">
        <f t="shared" si="21"/>
        <v>0</v>
      </c>
      <c r="BF62" s="53">
        <f t="shared" si="22"/>
        <v>0</v>
      </c>
      <c r="BG62" s="53">
        <f t="shared" si="23"/>
        <v>0</v>
      </c>
      <c r="BH62" s="53">
        <f t="shared" si="24"/>
        <v>0</v>
      </c>
      <c r="BI62" s="53">
        <f t="shared" si="25"/>
        <v>0</v>
      </c>
      <c r="BJ62" s="53">
        <f t="shared" si="26"/>
        <v>0</v>
      </c>
      <c r="BK62" s="57">
        <f t="shared" si="27"/>
        <v>0</v>
      </c>
      <c r="BL62" s="57">
        <f t="shared" si="28"/>
        <v>0</v>
      </c>
      <c r="BM62" s="57">
        <f t="shared" si="29"/>
        <v>0</v>
      </c>
      <c r="BN62" s="57">
        <f t="shared" si="30"/>
        <v>0</v>
      </c>
      <c r="BO62" s="57">
        <f t="shared" si="31"/>
        <v>0</v>
      </c>
      <c r="BP62" s="57">
        <f t="shared" si="32"/>
        <v>0</v>
      </c>
      <c r="BQ62">
        <f>IF(ISERROR(BE62*1),0,IF(BE62&gt;0,SUMSQ(BE62,$BC62,$BD62),0))</f>
        <v>0</v>
      </c>
      <c r="BR62">
        <f t="shared" si="64"/>
        <v>0</v>
      </c>
      <c r="BS62">
        <f t="shared" si="65"/>
        <v>0</v>
      </c>
      <c r="BT62">
        <f t="shared" si="66"/>
        <v>0</v>
      </c>
      <c r="BU62">
        <f t="shared" si="67"/>
        <v>0</v>
      </c>
      <c r="BV62">
        <f t="shared" si="68"/>
        <v>0</v>
      </c>
      <c r="BW62">
        <f>BQ62*(BK62^2)</f>
        <v>0</v>
      </c>
      <c r="BX62">
        <f t="shared" si="70"/>
        <v>0</v>
      </c>
      <c r="BY62">
        <f t="shared" si="71"/>
        <v>0</v>
      </c>
      <c r="BZ62">
        <f t="shared" si="72"/>
        <v>0</v>
      </c>
      <c r="CA62">
        <f t="shared" si="73"/>
        <v>0</v>
      </c>
      <c r="CB62">
        <f t="shared" si="74"/>
        <v>0</v>
      </c>
      <c r="CC62" t="e">
        <f>IF('Source and fuel input'!AS62,VLOOKUP(AA62,SourceIdData,8,FALSE),IF('Source and fuel input'!AQ62,V62,IF('Source and fuel input'!AR62,IF(AND(E62="Method 1",VLOOKUP(AA62,SourceIdData,8,FALSE)&gt;0),VLOOKUP(AA62,SourceIdData,8,FALSE),NA()),"")))</f>
        <v>#N/A</v>
      </c>
      <c r="CD62" s="15" t="e">
        <f t="shared" si="120"/>
        <v>#N/A</v>
      </c>
      <c r="CE62" s="15" t="b">
        <f t="shared" si="121"/>
        <v>1</v>
      </c>
      <c r="CF62" s="15" t="b">
        <f t="shared" si="51"/>
        <v>1</v>
      </c>
      <c r="CG62" s="15" t="b">
        <f t="shared" si="122"/>
        <v>0</v>
      </c>
      <c r="CH62" s="15" t="b">
        <f t="shared" si="123"/>
        <v>1</v>
      </c>
      <c r="CI62" t="e">
        <f t="shared" si="39"/>
        <v>#N/A</v>
      </c>
      <c r="CJ62" t="e">
        <f t="shared" si="40"/>
        <v>#N/A</v>
      </c>
      <c r="CK62" t="e">
        <f t="shared" si="52"/>
        <v>#N/A</v>
      </c>
      <c r="CL62" t="b">
        <f t="shared" si="124"/>
        <v>0</v>
      </c>
      <c r="CM62" t="e">
        <f t="shared" si="53"/>
        <v>#N/A</v>
      </c>
      <c r="CN62" t="b">
        <f t="shared" si="54"/>
        <v>0</v>
      </c>
      <c r="CO62" s="14">
        <f t="shared" si="59"/>
        <v>1</v>
      </c>
      <c r="CP62" s="16" t="str">
        <f t="shared" si="42"/>
        <v/>
      </c>
      <c r="CQ62" s="15">
        <f t="shared" si="43"/>
        <v>0</v>
      </c>
      <c r="CR62" s="15">
        <f t="shared" si="44"/>
        <v>0</v>
      </c>
      <c r="CS62" s="15">
        <f t="shared" si="45"/>
        <v>0</v>
      </c>
      <c r="CT62" s="58" t="e">
        <f t="shared" si="75"/>
        <v>#DIV/0!</v>
      </c>
      <c r="CU62" s="2">
        <f t="shared" si="55"/>
        <v>995</v>
      </c>
      <c r="CV62" t="str">
        <f t="shared" si="56"/>
        <v/>
      </c>
      <c r="CX62" t="str">
        <f t="shared" si="76"/>
        <v/>
      </c>
      <c r="CY62" t="b">
        <f>AND(CX62&lt;&gt;"",COUNTIF($CX$11:CX61,CX62)=0)</f>
        <v>0</v>
      </c>
      <c r="CZ62" s="2">
        <f>IF(CX62="",0,IF(CY62,MAX($CZ$11:CZ61)+1,VLOOKUP(CX62,$CX$11:CZ61,3,FALSE)))</f>
        <v>0</v>
      </c>
      <c r="DA62" s="2" t="str">
        <f t="shared" si="57"/>
        <v/>
      </c>
      <c r="DB62" t="str">
        <f t="shared" si="77"/>
        <v/>
      </c>
      <c r="DC62" t="b">
        <f>AND(DB62&lt;&gt;"",COUNTIF($DB$11:DB61,DB62)=0)</f>
        <v>0</v>
      </c>
      <c r="DD62" s="2">
        <f>IF(DB62="",0,IF(DC62,MAX($DD$11:DD61)+1,VLOOKUP(DB62,$DB$11:DD61,3,FALSE)))</f>
        <v>0</v>
      </c>
      <c r="DE62" s="2" t="str">
        <f t="shared" si="58"/>
        <v/>
      </c>
      <c r="DF62" s="54" t="s">
        <v>177</v>
      </c>
    </row>
    <row r="63" spans="1:110" x14ac:dyDescent="0.35">
      <c r="A63" s="119"/>
      <c r="B63" s="46"/>
      <c r="C63" s="46"/>
      <c r="D63" s="46"/>
      <c r="E63" s="46"/>
      <c r="F63" s="183"/>
      <c r="G63" s="48">
        <v>0</v>
      </c>
      <c r="H63" s="46">
        <v>0</v>
      </c>
      <c r="I63" s="46">
        <v>0</v>
      </c>
      <c r="J63" s="46">
        <v>0</v>
      </c>
      <c r="K63" s="46">
        <v>0</v>
      </c>
      <c r="L63" s="49">
        <v>0</v>
      </c>
      <c r="M63" s="50">
        <v>0</v>
      </c>
      <c r="N63" s="32"/>
      <c r="O63" s="31"/>
      <c r="P63" s="31"/>
      <c r="Q63" s="31"/>
      <c r="R63" s="31"/>
      <c r="S63" s="31"/>
      <c r="T63" s="31"/>
      <c r="U63" s="31"/>
      <c r="V63" s="99"/>
      <c r="W63" s="52" t="str">
        <f t="shared" si="119"/>
        <v/>
      </c>
      <c r="X63" s="120"/>
      <c r="Y63" s="97"/>
      <c r="Z63" t="e">
        <f t="shared" si="0"/>
        <v>#N/A</v>
      </c>
      <c r="AA63" t="e">
        <f t="shared" si="1"/>
        <v>#N/A</v>
      </c>
      <c r="AB63" t="e">
        <f t="shared" si="2"/>
        <v>#N/A</v>
      </c>
      <c r="AC63" s="53" t="b">
        <f t="shared" si="3"/>
        <v>0</v>
      </c>
      <c r="AD63" s="53" t="b">
        <f t="shared" si="4"/>
        <v>0</v>
      </c>
      <c r="AE63" s="53" t="b">
        <f t="shared" si="5"/>
        <v>0</v>
      </c>
      <c r="AF63" s="53" t="b">
        <f t="shared" si="6"/>
        <v>0</v>
      </c>
      <c r="AG63" s="53" t="b">
        <f t="shared" si="7"/>
        <v>0</v>
      </c>
      <c r="AH63" s="53" t="b">
        <f t="shared" si="8"/>
        <v>0</v>
      </c>
      <c r="AI63" s="53" t="b">
        <f t="shared" si="9"/>
        <v>0</v>
      </c>
      <c r="AJ63" s="53" t="b">
        <f t="shared" si="10"/>
        <v>0</v>
      </c>
      <c r="AK63" s="53" t="b">
        <f t="shared" si="113"/>
        <v>1</v>
      </c>
      <c r="AL63" s="53" t="b">
        <f t="shared" si="114"/>
        <v>1</v>
      </c>
      <c r="AM63" s="53" t="b">
        <f t="shared" si="115"/>
        <v>1</v>
      </c>
      <c r="AN63" s="53" t="b">
        <f t="shared" si="116"/>
        <v>1</v>
      </c>
      <c r="AO63" s="53" t="b">
        <f t="shared" si="117"/>
        <v>1</v>
      </c>
      <c r="AP63" s="53" t="b">
        <f t="shared" si="118"/>
        <v>1</v>
      </c>
      <c r="AQ63" s="53" t="b">
        <f t="shared" si="60"/>
        <v>0</v>
      </c>
      <c r="AR63" t="b">
        <f t="shared" si="17"/>
        <v>0</v>
      </c>
      <c r="AS63" s="54" t="e">
        <f t="shared" si="47"/>
        <v>#N/A</v>
      </c>
      <c r="AT63" t="b">
        <f t="shared" si="61"/>
        <v>0</v>
      </c>
      <c r="AU63" t="str">
        <f t="shared" si="62"/>
        <v/>
      </c>
      <c r="AV63" s="55" t="str">
        <f t="shared" si="48"/>
        <v/>
      </c>
      <c r="AW63" t="b">
        <f>AND(AV63&lt;&gt;"",COUNTIF($AV$11:AV62,AV63)=0)</f>
        <v>0</v>
      </c>
      <c r="AX63" s="2">
        <f>IF(AV63="",0,IF(AW63,MAX($AX$11:AX62)+1,VLOOKUP(AV63,$AV$11:AX62,3,FALSE)))</f>
        <v>0</v>
      </c>
      <c r="AY63" t="str">
        <f t="shared" si="49"/>
        <v/>
      </c>
      <c r="AZ63" t="e">
        <f t="shared" si="18"/>
        <v>#N/A</v>
      </c>
      <c r="BA63" t="e">
        <f>IF(ISNA(AZ63),NA(),COUNTIF(AZ$10:AZ63,AZ63)&gt;1)</f>
        <v>#N/A</v>
      </c>
      <c r="BB63" t="e">
        <f t="shared" si="19"/>
        <v>#N/A</v>
      </c>
      <c r="BC63" s="55" t="e">
        <f t="shared" si="50"/>
        <v>#N/A</v>
      </c>
      <c r="BD63" s="56" t="e">
        <f t="shared" si="20"/>
        <v>#N/A</v>
      </c>
      <c r="BE63" s="53">
        <f t="shared" si="21"/>
        <v>0</v>
      </c>
      <c r="BF63" s="53">
        <f t="shared" si="22"/>
        <v>0</v>
      </c>
      <c r="BG63" s="53">
        <f t="shared" si="23"/>
        <v>0</v>
      </c>
      <c r="BH63" s="53">
        <f t="shared" si="24"/>
        <v>0</v>
      </c>
      <c r="BI63" s="53">
        <f t="shared" si="25"/>
        <v>0</v>
      </c>
      <c r="BJ63" s="53">
        <f t="shared" si="26"/>
        <v>0</v>
      </c>
      <c r="BK63" s="57">
        <f t="shared" si="27"/>
        <v>0</v>
      </c>
      <c r="BL63" s="57">
        <f t="shared" si="28"/>
        <v>0</v>
      </c>
      <c r="BM63" s="57">
        <f t="shared" si="29"/>
        <v>0</v>
      </c>
      <c r="BN63" s="57">
        <f t="shared" si="30"/>
        <v>0</v>
      </c>
      <c r="BO63" s="57">
        <f t="shared" si="31"/>
        <v>0</v>
      </c>
      <c r="BP63" s="57">
        <f t="shared" si="32"/>
        <v>0</v>
      </c>
      <c r="BQ63">
        <f>IF(ISERROR(BE63*1),0,IF(BE63&gt;0,SUMSQ(BE63,$BC63,$BD63),0))</f>
        <v>0</v>
      </c>
      <c r="BR63">
        <f t="shared" si="64"/>
        <v>0</v>
      </c>
      <c r="BS63">
        <f t="shared" si="65"/>
        <v>0</v>
      </c>
      <c r="BT63">
        <f t="shared" si="66"/>
        <v>0</v>
      </c>
      <c r="BU63">
        <f t="shared" si="67"/>
        <v>0</v>
      </c>
      <c r="BV63">
        <f t="shared" si="68"/>
        <v>0</v>
      </c>
      <c r="BW63">
        <f>BQ63*(BK63^2)</f>
        <v>0</v>
      </c>
      <c r="BX63">
        <f t="shared" si="70"/>
        <v>0</v>
      </c>
      <c r="BY63">
        <f t="shared" si="71"/>
        <v>0</v>
      </c>
      <c r="BZ63">
        <f t="shared" si="72"/>
        <v>0</v>
      </c>
      <c r="CA63">
        <f t="shared" si="73"/>
        <v>0</v>
      </c>
      <c r="CB63">
        <f t="shared" si="74"/>
        <v>0</v>
      </c>
      <c r="CC63" t="e">
        <f>IF('Source and fuel input'!AS63,VLOOKUP(AA63,SourceIdData,8,FALSE),IF('Source and fuel input'!AQ63,V63,IF('Source and fuel input'!AR63,IF(AND(E63="Method 1",VLOOKUP(AA63,SourceIdData,8,FALSE)&gt;0),VLOOKUP(AA63,SourceIdData,8,FALSE),NA()),"")))</f>
        <v>#N/A</v>
      </c>
      <c r="CD63" s="15" t="e">
        <f t="shared" si="120"/>
        <v>#N/A</v>
      </c>
      <c r="CE63" s="15" t="b">
        <f t="shared" si="121"/>
        <v>1</v>
      </c>
      <c r="CF63" s="15" t="b">
        <f t="shared" si="51"/>
        <v>1</v>
      </c>
      <c r="CG63" s="15" t="b">
        <f t="shared" si="122"/>
        <v>0</v>
      </c>
      <c r="CH63" s="15" t="b">
        <f t="shared" si="123"/>
        <v>1</v>
      </c>
      <c r="CI63" t="e">
        <f t="shared" si="39"/>
        <v>#N/A</v>
      </c>
      <c r="CJ63" t="e">
        <f t="shared" si="40"/>
        <v>#N/A</v>
      </c>
      <c r="CK63" t="e">
        <f t="shared" si="52"/>
        <v>#N/A</v>
      </c>
      <c r="CL63" t="b">
        <f t="shared" si="124"/>
        <v>0</v>
      </c>
      <c r="CM63" t="e">
        <f t="shared" si="53"/>
        <v>#N/A</v>
      </c>
      <c r="CN63" t="b">
        <f t="shared" si="54"/>
        <v>0</v>
      </c>
      <c r="CO63" s="14">
        <f t="shared" si="59"/>
        <v>1</v>
      </c>
      <c r="CP63" s="16" t="str">
        <f t="shared" si="42"/>
        <v/>
      </c>
      <c r="CQ63" s="15">
        <f t="shared" si="43"/>
        <v>0</v>
      </c>
      <c r="CR63" s="15">
        <f t="shared" si="44"/>
        <v>0</v>
      </c>
      <c r="CS63" s="15">
        <f t="shared" si="45"/>
        <v>0</v>
      </c>
      <c r="CT63" s="58" t="e">
        <f t="shared" si="75"/>
        <v>#DIV/0!</v>
      </c>
      <c r="CU63" s="2">
        <f t="shared" si="55"/>
        <v>995</v>
      </c>
      <c r="CV63" t="str">
        <f t="shared" si="56"/>
        <v/>
      </c>
      <c r="CX63" t="str">
        <f t="shared" si="76"/>
        <v/>
      </c>
      <c r="CY63" t="b">
        <f>AND(CX63&lt;&gt;"",COUNTIF($CX$11:CX62,CX63)=0)</f>
        <v>0</v>
      </c>
      <c r="CZ63" s="2">
        <f>IF(CX63="",0,IF(CY63,MAX($CZ$11:CZ62)+1,VLOOKUP(CX63,$CX$11:CZ62,3,FALSE)))</f>
        <v>0</v>
      </c>
      <c r="DA63" s="2" t="str">
        <f t="shared" si="57"/>
        <v/>
      </c>
      <c r="DB63" t="str">
        <f t="shared" si="77"/>
        <v/>
      </c>
      <c r="DC63" t="b">
        <f>AND(DB63&lt;&gt;"",COUNTIF($DB$11:DB62,DB63)=0)</f>
        <v>0</v>
      </c>
      <c r="DD63" s="2">
        <f>IF(DB63="",0,IF(DC63,MAX($DD$11:DD62)+1,VLOOKUP(DB63,$DB$11:DD62,3,FALSE)))</f>
        <v>0</v>
      </c>
      <c r="DE63" s="2" t="str">
        <f t="shared" si="58"/>
        <v/>
      </c>
      <c r="DF63" s="54" t="s">
        <v>178</v>
      </c>
    </row>
    <row r="64" spans="1:110" x14ac:dyDescent="0.35">
      <c r="A64" s="119"/>
      <c r="B64" s="46"/>
      <c r="C64" s="46"/>
      <c r="D64" s="46"/>
      <c r="E64" s="46"/>
      <c r="F64" s="183"/>
      <c r="G64" s="48">
        <v>0</v>
      </c>
      <c r="H64" s="46">
        <v>0</v>
      </c>
      <c r="I64" s="46">
        <v>0</v>
      </c>
      <c r="J64" s="46">
        <v>0</v>
      </c>
      <c r="K64" s="46">
        <v>0</v>
      </c>
      <c r="L64" s="49">
        <v>0</v>
      </c>
      <c r="M64" s="50">
        <v>0</v>
      </c>
      <c r="N64" s="32"/>
      <c r="O64" s="31"/>
      <c r="P64" s="31"/>
      <c r="Q64" s="31"/>
      <c r="R64" s="31"/>
      <c r="S64" s="31"/>
      <c r="T64" s="31"/>
      <c r="U64" s="31"/>
      <c r="V64" s="99"/>
      <c r="W64" s="52" t="str">
        <f t="shared" si="119"/>
        <v/>
      </c>
      <c r="X64" s="120"/>
      <c r="Y64" s="97"/>
      <c r="Z64" t="e">
        <f t="shared" si="0"/>
        <v>#N/A</v>
      </c>
      <c r="AA64" t="e">
        <f t="shared" si="1"/>
        <v>#N/A</v>
      </c>
      <c r="AB64" t="e">
        <f t="shared" si="2"/>
        <v>#N/A</v>
      </c>
      <c r="AC64" s="53" t="b">
        <f t="shared" si="3"/>
        <v>0</v>
      </c>
      <c r="AD64" s="53" t="b">
        <f t="shared" si="4"/>
        <v>0</v>
      </c>
      <c r="AE64" s="53" t="b">
        <f t="shared" si="5"/>
        <v>0</v>
      </c>
      <c r="AF64" s="53" t="b">
        <f t="shared" si="6"/>
        <v>0</v>
      </c>
      <c r="AG64" s="53" t="b">
        <f t="shared" si="7"/>
        <v>0</v>
      </c>
      <c r="AH64" s="53" t="b">
        <f t="shared" si="8"/>
        <v>0</v>
      </c>
      <c r="AI64" s="53" t="b">
        <f t="shared" si="9"/>
        <v>0</v>
      </c>
      <c r="AJ64" s="53" t="b">
        <f t="shared" si="10"/>
        <v>0</v>
      </c>
      <c r="AK64" s="53" t="b">
        <f t="shared" si="113"/>
        <v>1</v>
      </c>
      <c r="AL64" s="53" t="b">
        <f t="shared" si="114"/>
        <v>1</v>
      </c>
      <c r="AM64" s="53" t="b">
        <f t="shared" si="115"/>
        <v>1</v>
      </c>
      <c r="AN64" s="53" t="b">
        <f t="shared" si="116"/>
        <v>1</v>
      </c>
      <c r="AO64" s="53" t="b">
        <f t="shared" si="117"/>
        <v>1</v>
      </c>
      <c r="AP64" s="53" t="b">
        <f t="shared" si="118"/>
        <v>1</v>
      </c>
      <c r="AQ64" s="53" t="b">
        <f t="shared" si="60"/>
        <v>0</v>
      </c>
      <c r="AR64" t="b">
        <f t="shared" si="17"/>
        <v>0</v>
      </c>
      <c r="AS64" s="54" t="e">
        <f t="shared" si="47"/>
        <v>#N/A</v>
      </c>
      <c r="AT64" t="b">
        <f t="shared" si="61"/>
        <v>0</v>
      </c>
      <c r="AU64" t="str">
        <f t="shared" si="62"/>
        <v/>
      </c>
      <c r="AV64" s="55" t="str">
        <f t="shared" si="48"/>
        <v/>
      </c>
      <c r="AW64" t="b">
        <f>AND(AV64&lt;&gt;"",COUNTIF($AV$11:AV63,AV64)=0)</f>
        <v>0</v>
      </c>
      <c r="AX64" s="2">
        <f>IF(AV64="",0,IF(AW64,MAX($AX$11:AX63)+1,VLOOKUP(AV64,$AV$11:AX63,3,FALSE)))</f>
        <v>0</v>
      </c>
      <c r="AY64" t="str">
        <f t="shared" si="49"/>
        <v/>
      </c>
      <c r="AZ64" t="e">
        <f t="shared" si="18"/>
        <v>#N/A</v>
      </c>
      <c r="BA64" t="e">
        <f>IF(ISNA(AZ64),NA(),COUNTIF(AZ$10:AZ64,AZ64)&gt;1)</f>
        <v>#N/A</v>
      </c>
      <c r="BB64" t="e">
        <f t="shared" si="19"/>
        <v>#N/A</v>
      </c>
      <c r="BC64" s="55" t="e">
        <f t="shared" si="50"/>
        <v>#N/A</v>
      </c>
      <c r="BD64" s="56" t="e">
        <f t="shared" si="20"/>
        <v>#N/A</v>
      </c>
      <c r="BE64" s="53">
        <f t="shared" si="21"/>
        <v>0</v>
      </c>
      <c r="BF64" s="53">
        <f t="shared" si="22"/>
        <v>0</v>
      </c>
      <c r="BG64" s="53">
        <f t="shared" si="23"/>
        <v>0</v>
      </c>
      <c r="BH64" s="53">
        <f t="shared" si="24"/>
        <v>0</v>
      </c>
      <c r="BI64" s="53">
        <f t="shared" si="25"/>
        <v>0</v>
      </c>
      <c r="BJ64" s="53">
        <f t="shared" si="26"/>
        <v>0</v>
      </c>
      <c r="BK64" s="57">
        <f t="shared" si="27"/>
        <v>0</v>
      </c>
      <c r="BL64" s="57">
        <f t="shared" si="28"/>
        <v>0</v>
      </c>
      <c r="BM64" s="57">
        <f t="shared" si="29"/>
        <v>0</v>
      </c>
      <c r="BN64" s="57">
        <f t="shared" si="30"/>
        <v>0</v>
      </c>
      <c r="BO64" s="57">
        <f t="shared" si="31"/>
        <v>0</v>
      </c>
      <c r="BP64" s="57">
        <f t="shared" si="32"/>
        <v>0</v>
      </c>
      <c r="BQ64">
        <f t="shared" si="63"/>
        <v>0</v>
      </c>
      <c r="BR64">
        <f t="shared" si="64"/>
        <v>0</v>
      </c>
      <c r="BS64">
        <f t="shared" si="65"/>
        <v>0</v>
      </c>
      <c r="BT64">
        <f t="shared" si="66"/>
        <v>0</v>
      </c>
      <c r="BU64">
        <f t="shared" si="67"/>
        <v>0</v>
      </c>
      <c r="BV64">
        <f t="shared" si="68"/>
        <v>0</v>
      </c>
      <c r="BW64">
        <f t="shared" si="69"/>
        <v>0</v>
      </c>
      <c r="BX64">
        <f t="shared" si="70"/>
        <v>0</v>
      </c>
      <c r="BY64">
        <f t="shared" si="71"/>
        <v>0</v>
      </c>
      <c r="BZ64">
        <f t="shared" si="72"/>
        <v>0</v>
      </c>
      <c r="CA64">
        <f t="shared" si="73"/>
        <v>0</v>
      </c>
      <c r="CB64">
        <f t="shared" si="74"/>
        <v>0</v>
      </c>
      <c r="CC64" t="e">
        <f>IF('Source and fuel input'!AS64,VLOOKUP(AA64,SourceIdData,8,FALSE),IF('Source and fuel input'!AQ64,V64,IF('Source and fuel input'!AR64,IF(AND(E64="Method 1",VLOOKUP(AA64,SourceIdData,8,FALSE)&gt;0),VLOOKUP(AA64,SourceIdData,8,FALSE),NA()),"")))</f>
        <v>#N/A</v>
      </c>
      <c r="CD64" s="15" t="e">
        <f t="shared" si="120"/>
        <v>#N/A</v>
      </c>
      <c r="CE64" s="15" t="b">
        <f t="shared" si="121"/>
        <v>1</v>
      </c>
      <c r="CF64" s="15" t="b">
        <f t="shared" si="51"/>
        <v>1</v>
      </c>
      <c r="CG64" s="15" t="b">
        <f t="shared" si="122"/>
        <v>0</v>
      </c>
      <c r="CH64" s="15" t="b">
        <f t="shared" si="123"/>
        <v>1</v>
      </c>
      <c r="CI64" t="e">
        <f t="shared" si="39"/>
        <v>#N/A</v>
      </c>
      <c r="CJ64" t="e">
        <f t="shared" si="40"/>
        <v>#N/A</v>
      </c>
      <c r="CK64" t="e">
        <f t="shared" si="52"/>
        <v>#N/A</v>
      </c>
      <c r="CL64" t="b">
        <f t="shared" si="124"/>
        <v>0</v>
      </c>
      <c r="CM64" t="e">
        <f t="shared" si="53"/>
        <v>#N/A</v>
      </c>
      <c r="CN64" t="b">
        <f t="shared" si="54"/>
        <v>0</v>
      </c>
      <c r="CO64" s="14">
        <f t="shared" si="59"/>
        <v>1</v>
      </c>
      <c r="CP64" s="16" t="str">
        <f t="shared" si="42"/>
        <v/>
      </c>
      <c r="CQ64" s="15">
        <f t="shared" si="43"/>
        <v>0</v>
      </c>
      <c r="CR64" s="15">
        <f t="shared" si="44"/>
        <v>0</v>
      </c>
      <c r="CS64" s="15">
        <f t="shared" si="45"/>
        <v>0</v>
      </c>
      <c r="CT64" s="58" t="e">
        <f t="shared" si="75"/>
        <v>#DIV/0!</v>
      </c>
      <c r="CU64" s="2">
        <f t="shared" si="55"/>
        <v>995</v>
      </c>
      <c r="CV64" t="str">
        <f t="shared" si="56"/>
        <v/>
      </c>
      <c r="CX64" t="str">
        <f t="shared" si="76"/>
        <v/>
      </c>
      <c r="CY64" t="b">
        <f>AND(CX64&lt;&gt;"",COUNTIF($CX$11:CX63,CX64)=0)</f>
        <v>0</v>
      </c>
      <c r="CZ64" s="2">
        <f>IF(CX64="",0,IF(CY64,MAX($CZ$11:CZ63)+1,VLOOKUP(CX64,$CX$11:CZ63,3,FALSE)))</f>
        <v>0</v>
      </c>
      <c r="DA64" s="2" t="str">
        <f t="shared" si="57"/>
        <v/>
      </c>
      <c r="DB64" t="str">
        <f t="shared" si="77"/>
        <v/>
      </c>
      <c r="DC64" t="b">
        <f>AND(DB64&lt;&gt;"",COUNTIF($DB$11:DB63,DB64)=0)</f>
        <v>0</v>
      </c>
      <c r="DD64" s="2">
        <f>IF(DB64="",0,IF(DC64,MAX($DD$11:DD63)+1,VLOOKUP(DB64,$DB$11:DD63,3,FALSE)))</f>
        <v>0</v>
      </c>
      <c r="DE64" s="2" t="str">
        <f t="shared" si="58"/>
        <v/>
      </c>
      <c r="DF64" s="54" t="s">
        <v>179</v>
      </c>
    </row>
    <row r="65" spans="1:110" x14ac:dyDescent="0.35">
      <c r="A65" s="119"/>
      <c r="B65" s="46"/>
      <c r="C65" s="46"/>
      <c r="D65" s="46"/>
      <c r="E65" s="46"/>
      <c r="F65" s="183"/>
      <c r="G65" s="48">
        <v>0</v>
      </c>
      <c r="H65" s="46">
        <v>0</v>
      </c>
      <c r="I65" s="46">
        <v>0</v>
      </c>
      <c r="J65" s="46">
        <v>0</v>
      </c>
      <c r="K65" s="46">
        <v>0</v>
      </c>
      <c r="L65" s="49">
        <v>0</v>
      </c>
      <c r="M65" s="50">
        <v>0</v>
      </c>
      <c r="N65" s="32"/>
      <c r="O65" s="31"/>
      <c r="P65" s="31"/>
      <c r="Q65" s="31"/>
      <c r="R65" s="31"/>
      <c r="S65" s="31"/>
      <c r="T65" s="31"/>
      <c r="U65" s="31"/>
      <c r="V65" s="99"/>
      <c r="W65" s="52" t="str">
        <f t="shared" si="119"/>
        <v/>
      </c>
      <c r="X65" s="120"/>
      <c r="Y65" s="97"/>
      <c r="Z65" t="e">
        <f t="shared" si="0"/>
        <v>#N/A</v>
      </c>
      <c r="AA65" t="e">
        <f t="shared" si="1"/>
        <v>#N/A</v>
      </c>
      <c r="AB65" t="e">
        <f t="shared" si="2"/>
        <v>#N/A</v>
      </c>
      <c r="AC65" s="53" t="b">
        <f t="shared" si="3"/>
        <v>0</v>
      </c>
      <c r="AD65" s="53" t="b">
        <f t="shared" si="4"/>
        <v>0</v>
      </c>
      <c r="AE65" s="53" t="b">
        <f t="shared" si="5"/>
        <v>0</v>
      </c>
      <c r="AF65" s="53" t="b">
        <f t="shared" si="6"/>
        <v>0</v>
      </c>
      <c r="AG65" s="53" t="b">
        <f t="shared" si="7"/>
        <v>0</v>
      </c>
      <c r="AH65" s="53" t="b">
        <f t="shared" si="8"/>
        <v>0</v>
      </c>
      <c r="AI65" s="53" t="b">
        <f t="shared" si="9"/>
        <v>0</v>
      </c>
      <c r="AJ65" s="53" t="b">
        <f t="shared" si="10"/>
        <v>0</v>
      </c>
      <c r="AK65" s="53" t="b">
        <f t="shared" si="113"/>
        <v>1</v>
      </c>
      <c r="AL65" s="53" t="b">
        <f t="shared" si="114"/>
        <v>1</v>
      </c>
      <c r="AM65" s="53" t="b">
        <f t="shared" si="115"/>
        <v>1</v>
      </c>
      <c r="AN65" s="53" t="b">
        <f t="shared" si="116"/>
        <v>1</v>
      </c>
      <c r="AO65" s="53" t="b">
        <f t="shared" si="117"/>
        <v>1</v>
      </c>
      <c r="AP65" s="53" t="b">
        <f t="shared" si="118"/>
        <v>1</v>
      </c>
      <c r="AQ65" s="53" t="b">
        <f t="shared" si="60"/>
        <v>0</v>
      </c>
      <c r="AR65" t="b">
        <f t="shared" si="17"/>
        <v>0</v>
      </c>
      <c r="AS65" s="54" t="e">
        <f t="shared" si="47"/>
        <v>#N/A</v>
      </c>
      <c r="AT65" t="b">
        <f t="shared" si="61"/>
        <v>0</v>
      </c>
      <c r="AU65" t="str">
        <f t="shared" si="62"/>
        <v/>
      </c>
      <c r="AV65" s="55" t="str">
        <f t="shared" si="48"/>
        <v/>
      </c>
      <c r="AW65" t="b">
        <f>AND(AV65&lt;&gt;"",COUNTIF($AV$11:AV64,AV65)=0)</f>
        <v>0</v>
      </c>
      <c r="AX65" s="2">
        <f>IF(AV65="",0,IF(AW65,MAX($AX$11:AX64)+1,VLOOKUP(AV65,$AV$11:AX64,3,FALSE)))</f>
        <v>0</v>
      </c>
      <c r="AY65" t="str">
        <f t="shared" si="49"/>
        <v/>
      </c>
      <c r="AZ65" t="e">
        <f t="shared" si="18"/>
        <v>#N/A</v>
      </c>
      <c r="BA65" t="e">
        <f>IF(ISNA(AZ65),NA(),COUNTIF(AZ$10:AZ65,AZ65)&gt;1)</f>
        <v>#N/A</v>
      </c>
      <c r="BB65" t="e">
        <f t="shared" si="19"/>
        <v>#N/A</v>
      </c>
      <c r="BC65" s="55" t="e">
        <f t="shared" si="50"/>
        <v>#N/A</v>
      </c>
      <c r="BD65" s="56" t="e">
        <f t="shared" si="20"/>
        <v>#N/A</v>
      </c>
      <c r="BE65" s="53">
        <f t="shared" si="21"/>
        <v>0</v>
      </c>
      <c r="BF65" s="53">
        <f t="shared" si="22"/>
        <v>0</v>
      </c>
      <c r="BG65" s="53">
        <f t="shared" si="23"/>
        <v>0</v>
      </c>
      <c r="BH65" s="53">
        <f t="shared" si="24"/>
        <v>0</v>
      </c>
      <c r="BI65" s="53">
        <f t="shared" si="25"/>
        <v>0</v>
      </c>
      <c r="BJ65" s="53">
        <f t="shared" si="26"/>
        <v>0</v>
      </c>
      <c r="BK65" s="57">
        <f t="shared" si="27"/>
        <v>0</v>
      </c>
      <c r="BL65" s="57">
        <f t="shared" si="28"/>
        <v>0</v>
      </c>
      <c r="BM65" s="57">
        <f t="shared" si="29"/>
        <v>0</v>
      </c>
      <c r="BN65" s="57">
        <f t="shared" si="30"/>
        <v>0</v>
      </c>
      <c r="BO65" s="57">
        <f t="shared" si="31"/>
        <v>0</v>
      </c>
      <c r="BP65" s="57">
        <f t="shared" si="32"/>
        <v>0</v>
      </c>
      <c r="BQ65">
        <f t="shared" si="63"/>
        <v>0</v>
      </c>
      <c r="BR65">
        <f t="shared" si="64"/>
        <v>0</v>
      </c>
      <c r="BS65">
        <f t="shared" si="65"/>
        <v>0</v>
      </c>
      <c r="BT65">
        <f t="shared" si="66"/>
        <v>0</v>
      </c>
      <c r="BU65">
        <f t="shared" si="67"/>
        <v>0</v>
      </c>
      <c r="BV65">
        <f t="shared" si="68"/>
        <v>0</v>
      </c>
      <c r="BW65">
        <f t="shared" si="69"/>
        <v>0</v>
      </c>
      <c r="BX65">
        <f t="shared" si="70"/>
        <v>0</v>
      </c>
      <c r="BY65">
        <f t="shared" si="71"/>
        <v>0</v>
      </c>
      <c r="BZ65">
        <f t="shared" si="72"/>
        <v>0</v>
      </c>
      <c r="CA65">
        <f t="shared" si="73"/>
        <v>0</v>
      </c>
      <c r="CB65">
        <f t="shared" si="74"/>
        <v>0</v>
      </c>
      <c r="CC65" t="e">
        <f>IF('Source and fuel input'!AS65,VLOOKUP(AA65,SourceIdData,8,FALSE),IF('Source and fuel input'!AQ65,V65,IF('Source and fuel input'!AR65,IF(AND(E65="Method 1",VLOOKUP(AA65,SourceIdData,8,FALSE)&gt;0),VLOOKUP(AA65,SourceIdData,8,FALSE),NA()),"")))</f>
        <v>#N/A</v>
      </c>
      <c r="CD65" s="15" t="e">
        <f t="shared" si="120"/>
        <v>#N/A</v>
      </c>
      <c r="CE65" s="15" t="b">
        <f t="shared" si="121"/>
        <v>1</v>
      </c>
      <c r="CF65" s="15" t="b">
        <f t="shared" si="51"/>
        <v>1</v>
      </c>
      <c r="CG65" s="15" t="b">
        <f t="shared" si="122"/>
        <v>0</v>
      </c>
      <c r="CH65" s="15" t="b">
        <f t="shared" si="123"/>
        <v>1</v>
      </c>
      <c r="CI65" t="e">
        <f t="shared" si="39"/>
        <v>#N/A</v>
      </c>
      <c r="CJ65" t="e">
        <f t="shared" si="40"/>
        <v>#N/A</v>
      </c>
      <c r="CK65" t="e">
        <f t="shared" si="52"/>
        <v>#N/A</v>
      </c>
      <c r="CL65" t="b">
        <f t="shared" si="124"/>
        <v>0</v>
      </c>
      <c r="CM65" t="e">
        <f t="shared" si="53"/>
        <v>#N/A</v>
      </c>
      <c r="CN65" t="b">
        <f t="shared" si="54"/>
        <v>0</v>
      </c>
      <c r="CO65" s="14">
        <f t="shared" si="59"/>
        <v>1</v>
      </c>
      <c r="CP65" s="16" t="str">
        <f t="shared" si="42"/>
        <v/>
      </c>
      <c r="CQ65" s="15">
        <f t="shared" si="43"/>
        <v>0</v>
      </c>
      <c r="CR65" s="15">
        <f t="shared" si="44"/>
        <v>0</v>
      </c>
      <c r="CS65" s="15">
        <f t="shared" si="45"/>
        <v>0</v>
      </c>
      <c r="CT65" s="58" t="e">
        <f t="shared" si="75"/>
        <v>#DIV/0!</v>
      </c>
      <c r="CU65" s="2">
        <f t="shared" si="55"/>
        <v>995</v>
      </c>
      <c r="CV65" t="str">
        <f t="shared" si="56"/>
        <v/>
      </c>
      <c r="CX65" t="str">
        <f t="shared" si="76"/>
        <v/>
      </c>
      <c r="CY65" t="b">
        <f>AND(CX65&lt;&gt;"",COUNTIF($CX$11:CX64,CX65)=0)</f>
        <v>0</v>
      </c>
      <c r="CZ65" s="2">
        <f>IF(CX65="",0,IF(CY65,MAX($CZ$11:CZ64)+1,VLOOKUP(CX65,$CX$11:CZ64,3,FALSE)))</f>
        <v>0</v>
      </c>
      <c r="DA65" s="2" t="str">
        <f t="shared" si="57"/>
        <v/>
      </c>
      <c r="DB65" t="str">
        <f t="shared" si="77"/>
        <v/>
      </c>
      <c r="DC65" t="b">
        <f>AND(DB65&lt;&gt;"",COUNTIF($DB$11:DB64,DB65)=0)</f>
        <v>0</v>
      </c>
      <c r="DD65" s="2">
        <f>IF(DB65="",0,IF(DC65,MAX($DD$11:DD64)+1,VLOOKUP(DB65,$DB$11:DD64,3,FALSE)))</f>
        <v>0</v>
      </c>
      <c r="DE65" s="2" t="str">
        <f t="shared" si="58"/>
        <v/>
      </c>
      <c r="DF65" s="54" t="s">
        <v>180</v>
      </c>
    </row>
    <row r="66" spans="1:110" x14ac:dyDescent="0.35">
      <c r="A66" s="119"/>
      <c r="B66" s="46"/>
      <c r="C66" s="46"/>
      <c r="D66" s="46"/>
      <c r="E66" s="46"/>
      <c r="F66" s="183"/>
      <c r="G66" s="48">
        <v>0</v>
      </c>
      <c r="H66" s="46">
        <v>0</v>
      </c>
      <c r="I66" s="46">
        <v>0</v>
      </c>
      <c r="J66" s="46">
        <v>0</v>
      </c>
      <c r="K66" s="46">
        <v>0</v>
      </c>
      <c r="L66" s="49">
        <v>0</v>
      </c>
      <c r="M66" s="50">
        <v>0</v>
      </c>
      <c r="N66" s="32"/>
      <c r="O66" s="31"/>
      <c r="P66" s="31"/>
      <c r="Q66" s="31"/>
      <c r="R66" s="31"/>
      <c r="S66" s="31"/>
      <c r="T66" s="31"/>
      <c r="U66" s="31"/>
      <c r="V66" s="99"/>
      <c r="W66" s="52" t="str">
        <f t="shared" si="119"/>
        <v/>
      </c>
      <c r="X66" s="120"/>
      <c r="Y66" s="97"/>
      <c r="Z66" t="e">
        <f t="shared" si="0"/>
        <v>#N/A</v>
      </c>
      <c r="AA66" t="e">
        <f t="shared" si="1"/>
        <v>#N/A</v>
      </c>
      <c r="AB66" t="e">
        <f t="shared" si="2"/>
        <v>#N/A</v>
      </c>
      <c r="AC66" s="53" t="b">
        <f t="shared" si="3"/>
        <v>0</v>
      </c>
      <c r="AD66" s="53" t="b">
        <f t="shared" si="4"/>
        <v>0</v>
      </c>
      <c r="AE66" s="53" t="b">
        <f t="shared" si="5"/>
        <v>0</v>
      </c>
      <c r="AF66" s="53" t="b">
        <f t="shared" si="6"/>
        <v>0</v>
      </c>
      <c r="AG66" s="53" t="b">
        <f t="shared" si="7"/>
        <v>0</v>
      </c>
      <c r="AH66" s="53" t="b">
        <f t="shared" si="8"/>
        <v>0</v>
      </c>
      <c r="AI66" s="53" t="b">
        <f t="shared" si="9"/>
        <v>0</v>
      </c>
      <c r="AJ66" s="53" t="b">
        <f t="shared" si="10"/>
        <v>0</v>
      </c>
      <c r="AK66" s="53" t="b">
        <f t="shared" si="113"/>
        <v>1</v>
      </c>
      <c r="AL66" s="53" t="b">
        <f t="shared" si="114"/>
        <v>1</v>
      </c>
      <c r="AM66" s="53" t="b">
        <f t="shared" si="115"/>
        <v>1</v>
      </c>
      <c r="AN66" s="53" t="b">
        <f t="shared" si="116"/>
        <v>1</v>
      </c>
      <c r="AO66" s="53" t="b">
        <f t="shared" si="117"/>
        <v>1</v>
      </c>
      <c r="AP66" s="53" t="b">
        <f t="shared" si="118"/>
        <v>1</v>
      </c>
      <c r="AQ66" s="53" t="b">
        <f t="shared" si="60"/>
        <v>0</v>
      </c>
      <c r="AR66" t="b">
        <f t="shared" si="17"/>
        <v>0</v>
      </c>
      <c r="AS66" s="54" t="e">
        <f t="shared" si="47"/>
        <v>#N/A</v>
      </c>
      <c r="AT66" t="b">
        <f t="shared" si="61"/>
        <v>0</v>
      </c>
      <c r="AU66" t="str">
        <f t="shared" si="62"/>
        <v/>
      </c>
      <c r="AV66" s="55" t="str">
        <f t="shared" si="48"/>
        <v/>
      </c>
      <c r="AW66" t="b">
        <f>AND(AV66&lt;&gt;"",COUNTIF($AV$11:AV65,AV66)=0)</f>
        <v>0</v>
      </c>
      <c r="AX66" s="2">
        <f>IF(AV66="",0,IF(AW66,MAX($AX$11:AX65)+1,VLOOKUP(AV66,$AV$11:AX65,3,FALSE)))</f>
        <v>0</v>
      </c>
      <c r="AY66" t="str">
        <f t="shared" si="49"/>
        <v/>
      </c>
      <c r="AZ66" t="e">
        <f t="shared" si="18"/>
        <v>#N/A</v>
      </c>
      <c r="BA66" t="e">
        <f>IF(ISNA(AZ66),NA(),COUNTIF(AZ$10:AZ66,AZ66)&gt;1)</f>
        <v>#N/A</v>
      </c>
      <c r="BB66" t="e">
        <f t="shared" si="19"/>
        <v>#N/A</v>
      </c>
      <c r="BC66" s="55" t="e">
        <f t="shared" si="50"/>
        <v>#N/A</v>
      </c>
      <c r="BD66" s="56" t="e">
        <f t="shared" si="20"/>
        <v>#N/A</v>
      </c>
      <c r="BE66" s="53">
        <f t="shared" si="21"/>
        <v>0</v>
      </c>
      <c r="BF66" s="53">
        <f t="shared" si="22"/>
        <v>0</v>
      </c>
      <c r="BG66" s="53">
        <f t="shared" si="23"/>
        <v>0</v>
      </c>
      <c r="BH66" s="53">
        <f t="shared" si="24"/>
        <v>0</v>
      </c>
      <c r="BI66" s="53">
        <f t="shared" si="25"/>
        <v>0</v>
      </c>
      <c r="BJ66" s="53">
        <f t="shared" si="26"/>
        <v>0</v>
      </c>
      <c r="BK66" s="57">
        <f t="shared" si="27"/>
        <v>0</v>
      </c>
      <c r="BL66" s="57">
        <f t="shared" si="28"/>
        <v>0</v>
      </c>
      <c r="BM66" s="57">
        <f t="shared" si="29"/>
        <v>0</v>
      </c>
      <c r="BN66" s="57">
        <f t="shared" si="30"/>
        <v>0</v>
      </c>
      <c r="BO66" s="57">
        <f t="shared" si="31"/>
        <v>0</v>
      </c>
      <c r="BP66" s="57">
        <f t="shared" si="32"/>
        <v>0</v>
      </c>
      <c r="BQ66">
        <f t="shared" si="63"/>
        <v>0</v>
      </c>
      <c r="BR66">
        <f t="shared" si="64"/>
        <v>0</v>
      </c>
      <c r="BS66">
        <f t="shared" si="65"/>
        <v>0</v>
      </c>
      <c r="BT66">
        <f t="shared" si="66"/>
        <v>0</v>
      </c>
      <c r="BU66">
        <f t="shared" si="67"/>
        <v>0</v>
      </c>
      <c r="BV66">
        <f t="shared" si="68"/>
        <v>0</v>
      </c>
      <c r="BW66">
        <f t="shared" si="69"/>
        <v>0</v>
      </c>
      <c r="BX66">
        <f t="shared" si="70"/>
        <v>0</v>
      </c>
      <c r="BY66">
        <f t="shared" si="71"/>
        <v>0</v>
      </c>
      <c r="BZ66">
        <f t="shared" si="72"/>
        <v>0</v>
      </c>
      <c r="CA66">
        <f t="shared" si="73"/>
        <v>0</v>
      </c>
      <c r="CB66">
        <f t="shared" si="74"/>
        <v>0</v>
      </c>
      <c r="CC66" t="e">
        <f>IF('Source and fuel input'!AS66,VLOOKUP(AA66,SourceIdData,8,FALSE),IF('Source and fuel input'!AQ66,V66,IF('Source and fuel input'!AR66,IF(AND(E66="Method 1",VLOOKUP(AA66,SourceIdData,8,FALSE)&gt;0),VLOOKUP(AA66,SourceIdData,8,FALSE),NA()),"")))</f>
        <v>#N/A</v>
      </c>
      <c r="CD66" s="15" t="e">
        <f t="shared" si="120"/>
        <v>#N/A</v>
      </c>
      <c r="CE66" s="15" t="b">
        <f t="shared" si="121"/>
        <v>1</v>
      </c>
      <c r="CF66" s="15" t="b">
        <f t="shared" si="51"/>
        <v>1</v>
      </c>
      <c r="CG66" s="15" t="b">
        <f t="shared" si="122"/>
        <v>0</v>
      </c>
      <c r="CH66" s="15" t="b">
        <f t="shared" si="123"/>
        <v>1</v>
      </c>
      <c r="CI66" t="e">
        <f t="shared" si="39"/>
        <v>#N/A</v>
      </c>
      <c r="CJ66" t="e">
        <f t="shared" si="40"/>
        <v>#N/A</v>
      </c>
      <c r="CK66" t="e">
        <f t="shared" si="52"/>
        <v>#N/A</v>
      </c>
      <c r="CL66" t="b">
        <f t="shared" si="124"/>
        <v>0</v>
      </c>
      <c r="CM66" t="e">
        <f t="shared" si="53"/>
        <v>#N/A</v>
      </c>
      <c r="CN66" t="b">
        <f t="shared" si="54"/>
        <v>0</v>
      </c>
      <c r="CO66" s="14">
        <f t="shared" si="59"/>
        <v>1</v>
      </c>
      <c r="CP66" s="16" t="str">
        <f t="shared" si="42"/>
        <v/>
      </c>
      <c r="CQ66" s="15">
        <f t="shared" si="43"/>
        <v>0</v>
      </c>
      <c r="CR66" s="15">
        <f t="shared" si="44"/>
        <v>0</v>
      </c>
      <c r="CS66" s="15">
        <f t="shared" si="45"/>
        <v>0</v>
      </c>
      <c r="CT66" s="58" t="e">
        <f t="shared" si="75"/>
        <v>#DIV/0!</v>
      </c>
      <c r="CU66" s="2">
        <f t="shared" si="55"/>
        <v>995</v>
      </c>
      <c r="CV66" t="str">
        <f t="shared" si="56"/>
        <v/>
      </c>
      <c r="CX66" t="str">
        <f t="shared" si="76"/>
        <v/>
      </c>
      <c r="CY66" t="b">
        <f>AND(CX66&lt;&gt;"",COUNTIF($CX$11:CX65,CX66)=0)</f>
        <v>0</v>
      </c>
      <c r="CZ66" s="2">
        <f>IF(CX66="",0,IF(CY66,MAX($CZ$11:CZ65)+1,VLOOKUP(CX66,$CX$11:CZ65,3,FALSE)))</f>
        <v>0</v>
      </c>
      <c r="DA66" s="2" t="str">
        <f t="shared" si="57"/>
        <v/>
      </c>
      <c r="DB66" t="str">
        <f t="shared" si="77"/>
        <v/>
      </c>
      <c r="DC66" t="b">
        <f>AND(DB66&lt;&gt;"",COUNTIF($DB$11:DB65,DB66)=0)</f>
        <v>0</v>
      </c>
      <c r="DD66" s="2">
        <f>IF(DB66="",0,IF(DC66,MAX($DD$11:DD65)+1,VLOOKUP(DB66,$DB$11:DD65,3,FALSE)))</f>
        <v>0</v>
      </c>
      <c r="DE66" s="2" t="str">
        <f t="shared" si="58"/>
        <v/>
      </c>
      <c r="DF66" s="54" t="s">
        <v>181</v>
      </c>
    </row>
    <row r="67" spans="1:110" x14ac:dyDescent="0.35">
      <c r="A67" s="119"/>
      <c r="B67" s="46"/>
      <c r="C67" s="46"/>
      <c r="D67" s="46"/>
      <c r="E67" s="46"/>
      <c r="F67" s="183"/>
      <c r="G67" s="48">
        <v>0</v>
      </c>
      <c r="H67" s="46">
        <v>0</v>
      </c>
      <c r="I67" s="46">
        <v>0</v>
      </c>
      <c r="J67" s="46">
        <v>0</v>
      </c>
      <c r="K67" s="46">
        <v>0</v>
      </c>
      <c r="L67" s="49">
        <v>0</v>
      </c>
      <c r="M67" s="50">
        <v>0</v>
      </c>
      <c r="N67" s="32"/>
      <c r="O67" s="31"/>
      <c r="P67" s="31"/>
      <c r="Q67" s="31"/>
      <c r="R67" s="31"/>
      <c r="S67" s="31"/>
      <c r="T67" s="31"/>
      <c r="U67" s="31"/>
      <c r="V67" s="99"/>
      <c r="W67" s="52" t="str">
        <f t="shared" si="119"/>
        <v/>
      </c>
      <c r="X67" s="120"/>
      <c r="Y67" s="97"/>
      <c r="Z67" t="e">
        <f t="shared" si="0"/>
        <v>#N/A</v>
      </c>
      <c r="AA67" t="e">
        <f t="shared" si="1"/>
        <v>#N/A</v>
      </c>
      <c r="AB67" t="e">
        <f t="shared" si="2"/>
        <v>#N/A</v>
      </c>
      <c r="AC67" s="53" t="b">
        <f t="shared" si="3"/>
        <v>0</v>
      </c>
      <c r="AD67" s="53" t="b">
        <f t="shared" si="4"/>
        <v>0</v>
      </c>
      <c r="AE67" s="53" t="b">
        <f t="shared" si="5"/>
        <v>0</v>
      </c>
      <c r="AF67" s="53" t="b">
        <f t="shared" si="6"/>
        <v>0</v>
      </c>
      <c r="AG67" s="53" t="b">
        <f t="shared" si="7"/>
        <v>0</v>
      </c>
      <c r="AH67" s="53" t="b">
        <f t="shared" si="8"/>
        <v>0</v>
      </c>
      <c r="AI67" s="53" t="b">
        <f t="shared" si="9"/>
        <v>0</v>
      </c>
      <c r="AJ67" s="53" t="b">
        <f t="shared" si="10"/>
        <v>0</v>
      </c>
      <c r="AK67" s="53" t="b">
        <f t="shared" si="113"/>
        <v>1</v>
      </c>
      <c r="AL67" s="53" t="b">
        <f t="shared" si="114"/>
        <v>1</v>
      </c>
      <c r="AM67" s="53" t="b">
        <f t="shared" si="115"/>
        <v>1</v>
      </c>
      <c r="AN67" s="53" t="b">
        <f t="shared" si="116"/>
        <v>1</v>
      </c>
      <c r="AO67" s="53" t="b">
        <f t="shared" si="117"/>
        <v>1</v>
      </c>
      <c r="AP67" s="53" t="b">
        <f t="shared" si="118"/>
        <v>1</v>
      </c>
      <c r="AQ67" s="53" t="b">
        <f t="shared" si="60"/>
        <v>0</v>
      </c>
      <c r="AR67" t="b">
        <f t="shared" si="17"/>
        <v>0</v>
      </c>
      <c r="AS67" s="54" t="e">
        <f t="shared" si="47"/>
        <v>#N/A</v>
      </c>
      <c r="AT67" t="b">
        <f t="shared" si="61"/>
        <v>0</v>
      </c>
      <c r="AU67" t="str">
        <f t="shared" si="62"/>
        <v/>
      </c>
      <c r="AV67" s="55" t="str">
        <f t="shared" si="48"/>
        <v/>
      </c>
      <c r="AW67" t="b">
        <f>AND(AV67&lt;&gt;"",COUNTIF($AV$11:AV66,AV67)=0)</f>
        <v>0</v>
      </c>
      <c r="AX67" s="2">
        <f>IF(AV67="",0,IF(AW67,MAX($AX$11:AX66)+1,VLOOKUP(AV67,$AV$11:AX66,3,FALSE)))</f>
        <v>0</v>
      </c>
      <c r="AY67" t="str">
        <f t="shared" si="49"/>
        <v/>
      </c>
      <c r="AZ67" t="e">
        <f t="shared" si="18"/>
        <v>#N/A</v>
      </c>
      <c r="BA67" t="e">
        <f>IF(ISNA(AZ67),NA(),COUNTIF(AZ$10:AZ67,AZ67)&gt;1)</f>
        <v>#N/A</v>
      </c>
      <c r="BB67" t="e">
        <f t="shared" si="19"/>
        <v>#N/A</v>
      </c>
      <c r="BC67" s="55" t="e">
        <f t="shared" si="50"/>
        <v>#N/A</v>
      </c>
      <c r="BD67" s="56" t="e">
        <f t="shared" si="20"/>
        <v>#N/A</v>
      </c>
      <c r="BE67" s="53">
        <f t="shared" si="21"/>
        <v>0</v>
      </c>
      <c r="BF67" s="53">
        <f t="shared" si="22"/>
        <v>0</v>
      </c>
      <c r="BG67" s="53">
        <f t="shared" si="23"/>
        <v>0</v>
      </c>
      <c r="BH67" s="53">
        <f t="shared" si="24"/>
        <v>0</v>
      </c>
      <c r="BI67" s="53">
        <f t="shared" si="25"/>
        <v>0</v>
      </c>
      <c r="BJ67" s="53">
        <f t="shared" si="26"/>
        <v>0</v>
      </c>
      <c r="BK67" s="57">
        <f t="shared" si="27"/>
        <v>0</v>
      </c>
      <c r="BL67" s="57">
        <f t="shared" si="28"/>
        <v>0</v>
      </c>
      <c r="BM67" s="57">
        <f t="shared" si="29"/>
        <v>0</v>
      </c>
      <c r="BN67" s="57">
        <f t="shared" si="30"/>
        <v>0</v>
      </c>
      <c r="BO67" s="57">
        <f t="shared" si="31"/>
        <v>0</v>
      </c>
      <c r="BP67" s="57">
        <f t="shared" si="32"/>
        <v>0</v>
      </c>
      <c r="BQ67">
        <f t="shared" si="63"/>
        <v>0</v>
      </c>
      <c r="BR67">
        <f t="shared" si="64"/>
        <v>0</v>
      </c>
      <c r="BS67">
        <f t="shared" si="65"/>
        <v>0</v>
      </c>
      <c r="BT67">
        <f t="shared" si="66"/>
        <v>0</v>
      </c>
      <c r="BU67">
        <f t="shared" si="67"/>
        <v>0</v>
      </c>
      <c r="BV67">
        <f t="shared" si="68"/>
        <v>0</v>
      </c>
      <c r="BW67">
        <f t="shared" si="69"/>
        <v>0</v>
      </c>
      <c r="BX67">
        <f t="shared" si="70"/>
        <v>0</v>
      </c>
      <c r="BY67">
        <f t="shared" si="71"/>
        <v>0</v>
      </c>
      <c r="BZ67">
        <f t="shared" si="72"/>
        <v>0</v>
      </c>
      <c r="CA67">
        <f t="shared" si="73"/>
        <v>0</v>
      </c>
      <c r="CB67">
        <f t="shared" si="74"/>
        <v>0</v>
      </c>
      <c r="CC67" t="e">
        <f>IF('Source and fuel input'!AS67,VLOOKUP(AA67,SourceIdData,8,FALSE),IF('Source and fuel input'!AQ67,V67,IF('Source and fuel input'!AR67,IF(AND(E67="Method 1",VLOOKUP(AA67,SourceIdData,8,FALSE)&gt;0),VLOOKUP(AA67,SourceIdData,8,FALSE),NA()),"")))</f>
        <v>#N/A</v>
      </c>
      <c r="CD67" s="15" t="e">
        <f t="shared" si="120"/>
        <v>#N/A</v>
      </c>
      <c r="CE67" s="15" t="b">
        <f t="shared" si="121"/>
        <v>1</v>
      </c>
      <c r="CF67" s="15" t="b">
        <f t="shared" si="51"/>
        <v>1</v>
      </c>
      <c r="CG67" s="15" t="b">
        <f t="shared" si="122"/>
        <v>0</v>
      </c>
      <c r="CH67" s="15" t="b">
        <f t="shared" si="123"/>
        <v>1</v>
      </c>
      <c r="CI67" t="e">
        <f t="shared" si="39"/>
        <v>#N/A</v>
      </c>
      <c r="CJ67" t="e">
        <f t="shared" si="40"/>
        <v>#N/A</v>
      </c>
      <c r="CK67" t="e">
        <f t="shared" si="52"/>
        <v>#N/A</v>
      </c>
      <c r="CL67" t="b">
        <f t="shared" si="124"/>
        <v>0</v>
      </c>
      <c r="CM67" t="e">
        <f t="shared" si="53"/>
        <v>#N/A</v>
      </c>
      <c r="CN67" t="b">
        <f t="shared" si="54"/>
        <v>0</v>
      </c>
      <c r="CO67" s="14">
        <f t="shared" si="59"/>
        <v>1</v>
      </c>
      <c r="CP67" s="16" t="str">
        <f t="shared" si="42"/>
        <v/>
      </c>
      <c r="CQ67" s="15">
        <f t="shared" si="43"/>
        <v>0</v>
      </c>
      <c r="CR67" s="15">
        <f t="shared" si="44"/>
        <v>0</v>
      </c>
      <c r="CS67" s="15">
        <f t="shared" si="45"/>
        <v>0</v>
      </c>
      <c r="CT67" s="58" t="e">
        <f t="shared" si="75"/>
        <v>#DIV/0!</v>
      </c>
      <c r="CU67" s="2">
        <f t="shared" si="55"/>
        <v>995</v>
      </c>
      <c r="CV67" t="str">
        <f t="shared" si="56"/>
        <v/>
      </c>
      <c r="CX67" t="str">
        <f t="shared" si="76"/>
        <v/>
      </c>
      <c r="CY67" t="b">
        <f>AND(CX67&lt;&gt;"",COUNTIF($CX$11:CX66,CX67)=0)</f>
        <v>0</v>
      </c>
      <c r="CZ67" s="2">
        <f>IF(CX67="",0,IF(CY67,MAX($CZ$11:CZ66)+1,VLOOKUP(CX67,$CX$11:CZ66,3,FALSE)))</f>
        <v>0</v>
      </c>
      <c r="DA67" s="2" t="str">
        <f t="shared" si="57"/>
        <v/>
      </c>
      <c r="DB67" t="str">
        <f t="shared" si="77"/>
        <v/>
      </c>
      <c r="DC67" t="b">
        <f>AND(DB67&lt;&gt;"",COUNTIF($DB$11:DB66,DB67)=0)</f>
        <v>0</v>
      </c>
      <c r="DD67" s="2">
        <f>IF(DB67="",0,IF(DC67,MAX($DD$11:DD66)+1,VLOOKUP(DB67,$DB$11:DD66,3,FALSE)))</f>
        <v>0</v>
      </c>
      <c r="DE67" s="2" t="str">
        <f t="shared" si="58"/>
        <v/>
      </c>
      <c r="DF67" s="54" t="s">
        <v>182</v>
      </c>
    </row>
    <row r="68" spans="1:110" x14ac:dyDescent="0.35">
      <c r="A68" s="119"/>
      <c r="B68" s="46"/>
      <c r="C68" s="46"/>
      <c r="D68" s="46"/>
      <c r="E68" s="46"/>
      <c r="F68" s="183"/>
      <c r="G68" s="48">
        <v>0</v>
      </c>
      <c r="H68" s="46">
        <v>0</v>
      </c>
      <c r="I68" s="46">
        <v>0</v>
      </c>
      <c r="J68" s="46">
        <v>0</v>
      </c>
      <c r="K68" s="46">
        <v>0</v>
      </c>
      <c r="L68" s="49">
        <v>0</v>
      </c>
      <c r="M68" s="50">
        <v>0</v>
      </c>
      <c r="N68" s="32"/>
      <c r="O68" s="31"/>
      <c r="P68" s="31"/>
      <c r="Q68" s="31"/>
      <c r="R68" s="31"/>
      <c r="S68" s="31"/>
      <c r="T68" s="31"/>
      <c r="U68" s="31"/>
      <c r="V68" s="99"/>
      <c r="W68" s="52" t="str">
        <f t="shared" si="119"/>
        <v/>
      </c>
      <c r="X68" s="120"/>
      <c r="Y68" s="97"/>
      <c r="Z68" t="e">
        <f t="shared" si="0"/>
        <v>#N/A</v>
      </c>
      <c r="AA68" t="e">
        <f t="shared" si="1"/>
        <v>#N/A</v>
      </c>
      <c r="AB68" t="e">
        <f t="shared" si="2"/>
        <v>#N/A</v>
      </c>
      <c r="AC68" s="53" t="b">
        <f t="shared" si="3"/>
        <v>0</v>
      </c>
      <c r="AD68" s="53" t="b">
        <f t="shared" si="4"/>
        <v>0</v>
      </c>
      <c r="AE68" s="53" t="b">
        <f t="shared" si="5"/>
        <v>0</v>
      </c>
      <c r="AF68" s="53" t="b">
        <f t="shared" si="6"/>
        <v>0</v>
      </c>
      <c r="AG68" s="53" t="b">
        <f t="shared" si="7"/>
        <v>0</v>
      </c>
      <c r="AH68" s="53" t="b">
        <f t="shared" si="8"/>
        <v>0</v>
      </c>
      <c r="AI68" s="53" t="b">
        <f t="shared" si="9"/>
        <v>0</v>
      </c>
      <c r="AJ68" s="53" t="b">
        <f t="shared" si="10"/>
        <v>0</v>
      </c>
      <c r="AK68" s="53" t="b">
        <f t="shared" si="113"/>
        <v>1</v>
      </c>
      <c r="AL68" s="53" t="b">
        <f t="shared" si="114"/>
        <v>1</v>
      </c>
      <c r="AM68" s="53" t="b">
        <f t="shared" si="115"/>
        <v>1</v>
      </c>
      <c r="AN68" s="53" t="b">
        <f t="shared" si="116"/>
        <v>1</v>
      </c>
      <c r="AO68" s="53" t="b">
        <f t="shared" si="117"/>
        <v>1</v>
      </c>
      <c r="AP68" s="53" t="b">
        <f t="shared" si="118"/>
        <v>1</v>
      </c>
      <c r="AQ68" s="53" t="b">
        <f t="shared" si="60"/>
        <v>0</v>
      </c>
      <c r="AR68" t="b">
        <f t="shared" si="17"/>
        <v>0</v>
      </c>
      <c r="AS68" s="54" t="e">
        <f t="shared" si="47"/>
        <v>#N/A</v>
      </c>
      <c r="AT68" t="b">
        <f t="shared" si="61"/>
        <v>0</v>
      </c>
      <c r="AU68" t="str">
        <f t="shared" si="62"/>
        <v/>
      </c>
      <c r="AV68" s="55" t="str">
        <f t="shared" si="48"/>
        <v/>
      </c>
      <c r="AW68" t="b">
        <f>AND(AV68&lt;&gt;"",COUNTIF($AV$11:AV67,AV68)=0)</f>
        <v>0</v>
      </c>
      <c r="AX68" s="2">
        <f>IF(AV68="",0,IF(AW68,MAX($AX$11:AX67)+1,VLOOKUP(AV68,$AV$11:AX67,3,FALSE)))</f>
        <v>0</v>
      </c>
      <c r="AY68" t="str">
        <f t="shared" si="49"/>
        <v/>
      </c>
      <c r="AZ68" t="e">
        <f t="shared" si="18"/>
        <v>#N/A</v>
      </c>
      <c r="BA68" t="e">
        <f>IF(ISNA(AZ68),NA(),COUNTIF(AZ$10:AZ68,AZ68)&gt;1)</f>
        <v>#N/A</v>
      </c>
      <c r="BB68" t="e">
        <f t="shared" si="19"/>
        <v>#N/A</v>
      </c>
      <c r="BC68" s="55" t="e">
        <f t="shared" si="50"/>
        <v>#N/A</v>
      </c>
      <c r="BD68" s="56" t="e">
        <f t="shared" si="20"/>
        <v>#N/A</v>
      </c>
      <c r="BE68" s="53">
        <f t="shared" si="21"/>
        <v>0</v>
      </c>
      <c r="BF68" s="53">
        <f t="shared" si="22"/>
        <v>0</v>
      </c>
      <c r="BG68" s="53">
        <f t="shared" si="23"/>
        <v>0</v>
      </c>
      <c r="BH68" s="53">
        <f t="shared" si="24"/>
        <v>0</v>
      </c>
      <c r="BI68" s="53">
        <f t="shared" si="25"/>
        <v>0</v>
      </c>
      <c r="BJ68" s="53">
        <f t="shared" si="26"/>
        <v>0</v>
      </c>
      <c r="BK68" s="57">
        <f t="shared" si="27"/>
        <v>0</v>
      </c>
      <c r="BL68" s="57">
        <f t="shared" si="28"/>
        <v>0</v>
      </c>
      <c r="BM68" s="57">
        <f t="shared" si="29"/>
        <v>0</v>
      </c>
      <c r="BN68" s="57">
        <f t="shared" si="30"/>
        <v>0</v>
      </c>
      <c r="BO68" s="57">
        <f t="shared" si="31"/>
        <v>0</v>
      </c>
      <c r="BP68" s="57">
        <f t="shared" si="32"/>
        <v>0</v>
      </c>
      <c r="BQ68">
        <f t="shared" si="63"/>
        <v>0</v>
      </c>
      <c r="BR68">
        <f t="shared" si="64"/>
        <v>0</v>
      </c>
      <c r="BS68">
        <f t="shared" si="65"/>
        <v>0</v>
      </c>
      <c r="BT68">
        <f t="shared" si="66"/>
        <v>0</v>
      </c>
      <c r="BU68">
        <f t="shared" si="67"/>
        <v>0</v>
      </c>
      <c r="BV68">
        <f t="shared" si="68"/>
        <v>0</v>
      </c>
      <c r="BW68">
        <f t="shared" si="69"/>
        <v>0</v>
      </c>
      <c r="BX68">
        <f t="shared" si="70"/>
        <v>0</v>
      </c>
      <c r="BY68">
        <f t="shared" si="71"/>
        <v>0</v>
      </c>
      <c r="BZ68">
        <f t="shared" si="72"/>
        <v>0</v>
      </c>
      <c r="CA68">
        <f t="shared" si="73"/>
        <v>0</v>
      </c>
      <c r="CB68">
        <f t="shared" si="74"/>
        <v>0</v>
      </c>
      <c r="CC68" t="e">
        <f>IF('Source and fuel input'!AS68,VLOOKUP(AA68,SourceIdData,8,FALSE),IF('Source and fuel input'!AQ68,V68,IF('Source and fuel input'!AR68,IF(AND(E68="Method 1",VLOOKUP(AA68,SourceIdData,8,FALSE)&gt;0),VLOOKUP(AA68,SourceIdData,8,FALSE),NA()),"")))</f>
        <v>#N/A</v>
      </c>
      <c r="CD68" s="15" t="e">
        <f t="shared" si="120"/>
        <v>#N/A</v>
      </c>
      <c r="CE68" s="15" t="b">
        <f t="shared" si="121"/>
        <v>1</v>
      </c>
      <c r="CF68" s="15" t="b">
        <f t="shared" si="51"/>
        <v>1</v>
      </c>
      <c r="CG68" s="15" t="b">
        <f t="shared" si="122"/>
        <v>0</v>
      </c>
      <c r="CH68" s="15" t="b">
        <f t="shared" si="123"/>
        <v>1</v>
      </c>
      <c r="CI68" t="e">
        <f t="shared" si="39"/>
        <v>#N/A</v>
      </c>
      <c r="CJ68" t="e">
        <f t="shared" si="40"/>
        <v>#N/A</v>
      </c>
      <c r="CK68" t="e">
        <f t="shared" si="52"/>
        <v>#N/A</v>
      </c>
      <c r="CL68" t="b">
        <f t="shared" si="124"/>
        <v>0</v>
      </c>
      <c r="CM68" t="e">
        <f t="shared" si="53"/>
        <v>#N/A</v>
      </c>
      <c r="CN68" t="b">
        <f t="shared" si="54"/>
        <v>0</v>
      </c>
      <c r="CO68" s="14">
        <f t="shared" si="59"/>
        <v>1</v>
      </c>
      <c r="CP68" s="16" t="str">
        <f t="shared" si="42"/>
        <v/>
      </c>
      <c r="CQ68" s="15">
        <f t="shared" si="43"/>
        <v>0</v>
      </c>
      <c r="CR68" s="15">
        <f t="shared" si="44"/>
        <v>0</v>
      </c>
      <c r="CS68" s="15">
        <f t="shared" si="45"/>
        <v>0</v>
      </c>
      <c r="CT68" s="58" t="e">
        <f t="shared" si="75"/>
        <v>#DIV/0!</v>
      </c>
      <c r="CU68" s="2">
        <f t="shared" si="55"/>
        <v>995</v>
      </c>
      <c r="CV68" t="str">
        <f t="shared" si="56"/>
        <v/>
      </c>
      <c r="CX68" t="str">
        <f t="shared" si="76"/>
        <v/>
      </c>
      <c r="CY68" t="b">
        <f>AND(CX68&lt;&gt;"",COUNTIF($CX$11:CX67,CX68)=0)</f>
        <v>0</v>
      </c>
      <c r="CZ68" s="2">
        <f>IF(CX68="",0,IF(CY68,MAX($CZ$11:CZ67)+1,VLOOKUP(CX68,$CX$11:CZ67,3,FALSE)))</f>
        <v>0</v>
      </c>
      <c r="DA68" s="2" t="str">
        <f t="shared" si="57"/>
        <v/>
      </c>
      <c r="DB68" t="str">
        <f t="shared" si="77"/>
        <v/>
      </c>
      <c r="DC68" t="b">
        <f>AND(DB68&lt;&gt;"",COUNTIF($DB$11:DB67,DB68)=0)</f>
        <v>0</v>
      </c>
      <c r="DD68" s="2">
        <f>IF(DB68="",0,IF(DC68,MAX($DD$11:DD67)+1,VLOOKUP(DB68,$DB$11:DD67,3,FALSE)))</f>
        <v>0</v>
      </c>
      <c r="DE68" s="2" t="str">
        <f t="shared" si="58"/>
        <v/>
      </c>
      <c r="DF68" s="54" t="s">
        <v>183</v>
      </c>
    </row>
    <row r="69" spans="1:110" x14ac:dyDescent="0.35">
      <c r="A69" s="119"/>
      <c r="B69" s="46"/>
      <c r="C69" s="46"/>
      <c r="D69" s="46"/>
      <c r="E69" s="46"/>
      <c r="F69" s="183"/>
      <c r="G69" s="48">
        <v>0</v>
      </c>
      <c r="H69" s="46">
        <v>0</v>
      </c>
      <c r="I69" s="46">
        <v>0</v>
      </c>
      <c r="J69" s="46">
        <v>0</v>
      </c>
      <c r="K69" s="46">
        <v>0</v>
      </c>
      <c r="L69" s="49">
        <v>0</v>
      </c>
      <c r="M69" s="50">
        <v>0</v>
      </c>
      <c r="N69" s="32"/>
      <c r="O69" s="31"/>
      <c r="P69" s="31"/>
      <c r="Q69" s="31"/>
      <c r="R69" s="31"/>
      <c r="S69" s="31"/>
      <c r="T69" s="31"/>
      <c r="U69" s="31"/>
      <c r="V69" s="99"/>
      <c r="W69" s="52" t="str">
        <f t="shared" si="119"/>
        <v/>
      </c>
      <c r="X69" s="120"/>
      <c r="Y69" s="97"/>
      <c r="Z69" t="e">
        <f t="shared" si="0"/>
        <v>#N/A</v>
      </c>
      <c r="AA69" t="e">
        <f t="shared" si="1"/>
        <v>#N/A</v>
      </c>
      <c r="AB69" t="e">
        <f t="shared" si="2"/>
        <v>#N/A</v>
      </c>
      <c r="AC69" s="53" t="b">
        <f t="shared" si="3"/>
        <v>0</v>
      </c>
      <c r="AD69" s="53" t="b">
        <f t="shared" si="4"/>
        <v>0</v>
      </c>
      <c r="AE69" s="53" t="b">
        <f t="shared" si="5"/>
        <v>0</v>
      </c>
      <c r="AF69" s="53" t="b">
        <f t="shared" si="6"/>
        <v>0</v>
      </c>
      <c r="AG69" s="53" t="b">
        <f t="shared" si="7"/>
        <v>0</v>
      </c>
      <c r="AH69" s="53" t="b">
        <f t="shared" si="8"/>
        <v>0</v>
      </c>
      <c r="AI69" s="53" t="b">
        <f t="shared" si="9"/>
        <v>0</v>
      </c>
      <c r="AJ69" s="53" t="b">
        <f t="shared" si="10"/>
        <v>0</v>
      </c>
      <c r="AK69" s="53" t="b">
        <f t="shared" si="113"/>
        <v>1</v>
      </c>
      <c r="AL69" s="53" t="b">
        <f t="shared" si="114"/>
        <v>1</v>
      </c>
      <c r="AM69" s="53" t="b">
        <f t="shared" si="115"/>
        <v>1</v>
      </c>
      <c r="AN69" s="53" t="b">
        <f t="shared" si="116"/>
        <v>1</v>
      </c>
      <c r="AO69" s="53" t="b">
        <f t="shared" si="117"/>
        <v>1</v>
      </c>
      <c r="AP69" s="53" t="b">
        <f t="shared" si="118"/>
        <v>1</v>
      </c>
      <c r="AQ69" s="53" t="b">
        <f t="shared" si="60"/>
        <v>0</v>
      </c>
      <c r="AR69" t="b">
        <f t="shared" si="17"/>
        <v>0</v>
      </c>
      <c r="AS69" s="54" t="e">
        <f t="shared" si="47"/>
        <v>#N/A</v>
      </c>
      <c r="AT69" t="b">
        <f t="shared" si="61"/>
        <v>0</v>
      </c>
      <c r="AU69" t="str">
        <f t="shared" si="62"/>
        <v/>
      </c>
      <c r="AV69" s="55" t="str">
        <f t="shared" si="48"/>
        <v/>
      </c>
      <c r="AW69" t="b">
        <f>AND(AV69&lt;&gt;"",COUNTIF($AV$11:AV68,AV69)=0)</f>
        <v>0</v>
      </c>
      <c r="AX69" s="2">
        <f>IF(AV69="",0,IF(AW69,MAX($AX$11:AX68)+1,VLOOKUP(AV69,$AV$11:AX68,3,FALSE)))</f>
        <v>0</v>
      </c>
      <c r="AY69" t="str">
        <f t="shared" si="49"/>
        <v/>
      </c>
      <c r="AZ69" t="e">
        <f t="shared" si="18"/>
        <v>#N/A</v>
      </c>
      <c r="BA69" t="e">
        <f>IF(ISNA(AZ69),NA(),COUNTIF(AZ$10:AZ69,AZ69)&gt;1)</f>
        <v>#N/A</v>
      </c>
      <c r="BB69" t="e">
        <f t="shared" si="19"/>
        <v>#N/A</v>
      </c>
      <c r="BC69" s="55" t="e">
        <f t="shared" si="50"/>
        <v>#N/A</v>
      </c>
      <c r="BD69" s="56" t="e">
        <f t="shared" si="20"/>
        <v>#N/A</v>
      </c>
      <c r="BE69" s="53">
        <f t="shared" si="21"/>
        <v>0</v>
      </c>
      <c r="BF69" s="53">
        <f t="shared" si="22"/>
        <v>0</v>
      </c>
      <c r="BG69" s="53">
        <f t="shared" si="23"/>
        <v>0</v>
      </c>
      <c r="BH69" s="53">
        <f t="shared" si="24"/>
        <v>0</v>
      </c>
      <c r="BI69" s="53">
        <f t="shared" si="25"/>
        <v>0</v>
      </c>
      <c r="BJ69" s="53">
        <f t="shared" si="26"/>
        <v>0</v>
      </c>
      <c r="BK69" s="57">
        <f t="shared" si="27"/>
        <v>0</v>
      </c>
      <c r="BL69" s="57">
        <f t="shared" si="28"/>
        <v>0</v>
      </c>
      <c r="BM69" s="57">
        <f t="shared" si="29"/>
        <v>0</v>
      </c>
      <c r="BN69" s="57">
        <f t="shared" si="30"/>
        <v>0</v>
      </c>
      <c r="BO69" s="57">
        <f t="shared" si="31"/>
        <v>0</v>
      </c>
      <c r="BP69" s="57">
        <f t="shared" si="32"/>
        <v>0</v>
      </c>
      <c r="BQ69">
        <f t="shared" si="63"/>
        <v>0</v>
      </c>
      <c r="BR69">
        <f t="shared" si="64"/>
        <v>0</v>
      </c>
      <c r="BS69">
        <f t="shared" si="65"/>
        <v>0</v>
      </c>
      <c r="BT69">
        <f t="shared" si="66"/>
        <v>0</v>
      </c>
      <c r="BU69">
        <f t="shared" si="67"/>
        <v>0</v>
      </c>
      <c r="BV69">
        <f t="shared" si="68"/>
        <v>0</v>
      </c>
      <c r="BW69">
        <f t="shared" si="69"/>
        <v>0</v>
      </c>
      <c r="BX69">
        <f t="shared" si="70"/>
        <v>0</v>
      </c>
      <c r="BY69">
        <f t="shared" si="71"/>
        <v>0</v>
      </c>
      <c r="BZ69">
        <f t="shared" si="72"/>
        <v>0</v>
      </c>
      <c r="CA69">
        <f t="shared" si="73"/>
        <v>0</v>
      </c>
      <c r="CB69">
        <f t="shared" si="74"/>
        <v>0</v>
      </c>
      <c r="CC69" t="e">
        <f>IF('Source and fuel input'!AS69,VLOOKUP(AA69,SourceIdData,8,FALSE),IF('Source and fuel input'!AQ69,V69,IF('Source and fuel input'!AR69,IF(AND(E69="Method 1",VLOOKUP(AA69,SourceIdData,8,FALSE)&gt;0),VLOOKUP(AA69,SourceIdData,8,FALSE),NA()),"")))</f>
        <v>#N/A</v>
      </c>
      <c r="CD69" s="15" t="e">
        <f t="shared" si="120"/>
        <v>#N/A</v>
      </c>
      <c r="CE69" s="15" t="b">
        <f t="shared" si="121"/>
        <v>1</v>
      </c>
      <c r="CF69" s="15" t="b">
        <f t="shared" si="51"/>
        <v>1</v>
      </c>
      <c r="CG69" s="15" t="b">
        <f t="shared" si="122"/>
        <v>0</v>
      </c>
      <c r="CH69" s="15" t="b">
        <f t="shared" si="123"/>
        <v>1</v>
      </c>
      <c r="CI69" t="e">
        <f t="shared" si="39"/>
        <v>#N/A</v>
      </c>
      <c r="CJ69" t="e">
        <f t="shared" si="40"/>
        <v>#N/A</v>
      </c>
      <c r="CK69" t="e">
        <f t="shared" si="52"/>
        <v>#N/A</v>
      </c>
      <c r="CL69" t="b">
        <f t="shared" si="124"/>
        <v>0</v>
      </c>
      <c r="CM69" t="e">
        <f t="shared" si="53"/>
        <v>#N/A</v>
      </c>
      <c r="CN69" t="b">
        <f t="shared" si="54"/>
        <v>0</v>
      </c>
      <c r="CO69" s="14">
        <f t="shared" si="59"/>
        <v>1</v>
      </c>
      <c r="CP69" s="16" t="str">
        <f t="shared" si="42"/>
        <v/>
      </c>
      <c r="CQ69" s="15">
        <f t="shared" si="43"/>
        <v>0</v>
      </c>
      <c r="CR69" s="15">
        <f t="shared" si="44"/>
        <v>0</v>
      </c>
      <c r="CS69" s="15">
        <f t="shared" si="45"/>
        <v>0</v>
      </c>
      <c r="CT69" s="58" t="e">
        <f t="shared" si="75"/>
        <v>#DIV/0!</v>
      </c>
      <c r="CU69" s="2">
        <f t="shared" si="55"/>
        <v>995</v>
      </c>
      <c r="CV69" t="str">
        <f t="shared" si="56"/>
        <v/>
      </c>
      <c r="CX69" t="str">
        <f t="shared" si="76"/>
        <v/>
      </c>
      <c r="CY69" t="b">
        <f>AND(CX69&lt;&gt;"",COUNTIF($CX$11:CX68,CX69)=0)</f>
        <v>0</v>
      </c>
      <c r="CZ69" s="2">
        <f>IF(CX69="",0,IF(CY69,MAX($CZ$11:CZ68)+1,VLOOKUP(CX69,$CX$11:CZ68,3,FALSE)))</f>
        <v>0</v>
      </c>
      <c r="DA69" s="2" t="str">
        <f t="shared" si="57"/>
        <v/>
      </c>
      <c r="DB69" t="str">
        <f t="shared" si="77"/>
        <v/>
      </c>
      <c r="DC69" t="b">
        <f>AND(DB69&lt;&gt;"",COUNTIF($DB$11:DB68,DB69)=0)</f>
        <v>0</v>
      </c>
      <c r="DD69" s="2">
        <f>IF(DB69="",0,IF(DC69,MAX($DD$11:DD68)+1,VLOOKUP(DB69,$DB$11:DD68,3,FALSE)))</f>
        <v>0</v>
      </c>
      <c r="DE69" s="2" t="str">
        <f t="shared" si="58"/>
        <v/>
      </c>
      <c r="DF69" s="54" t="s">
        <v>184</v>
      </c>
    </row>
    <row r="70" spans="1:110" x14ac:dyDescent="0.35">
      <c r="A70" s="119"/>
      <c r="B70" s="46"/>
      <c r="C70" s="46"/>
      <c r="D70" s="46"/>
      <c r="E70" s="46"/>
      <c r="F70" s="183"/>
      <c r="G70" s="48">
        <v>0</v>
      </c>
      <c r="H70" s="46">
        <v>0</v>
      </c>
      <c r="I70" s="46">
        <v>0</v>
      </c>
      <c r="J70" s="46">
        <v>0</v>
      </c>
      <c r="K70" s="46">
        <v>0</v>
      </c>
      <c r="L70" s="49">
        <v>0</v>
      </c>
      <c r="M70" s="50">
        <v>0</v>
      </c>
      <c r="N70" s="32"/>
      <c r="O70" s="31"/>
      <c r="P70" s="31"/>
      <c r="Q70" s="31"/>
      <c r="R70" s="31"/>
      <c r="S70" s="31"/>
      <c r="T70" s="31"/>
      <c r="U70" s="31"/>
      <c r="V70" s="99"/>
      <c r="W70" s="52" t="str">
        <f t="shared" si="119"/>
        <v/>
      </c>
      <c r="X70" s="120"/>
      <c r="Y70" s="97"/>
      <c r="Z70" t="e">
        <f t="shared" si="0"/>
        <v>#N/A</v>
      </c>
      <c r="AA70" t="e">
        <f t="shared" si="1"/>
        <v>#N/A</v>
      </c>
      <c r="AB70" t="e">
        <f t="shared" si="2"/>
        <v>#N/A</v>
      </c>
      <c r="AC70" s="53" t="b">
        <f t="shared" si="3"/>
        <v>0</v>
      </c>
      <c r="AD70" s="53" t="b">
        <f t="shared" si="4"/>
        <v>0</v>
      </c>
      <c r="AE70" s="53" t="b">
        <f t="shared" si="5"/>
        <v>0</v>
      </c>
      <c r="AF70" s="53" t="b">
        <f t="shared" si="6"/>
        <v>0</v>
      </c>
      <c r="AG70" s="53" t="b">
        <f t="shared" si="7"/>
        <v>0</v>
      </c>
      <c r="AH70" s="53" t="b">
        <f t="shared" si="8"/>
        <v>0</v>
      </c>
      <c r="AI70" s="53" t="b">
        <f t="shared" si="9"/>
        <v>0</v>
      </c>
      <c r="AJ70" s="53" t="b">
        <f t="shared" si="10"/>
        <v>0</v>
      </c>
      <c r="AK70" s="53" t="b">
        <f t="shared" si="113"/>
        <v>1</v>
      </c>
      <c r="AL70" s="53" t="b">
        <f t="shared" si="114"/>
        <v>1</v>
      </c>
      <c r="AM70" s="53" t="b">
        <f t="shared" si="115"/>
        <v>1</v>
      </c>
      <c r="AN70" s="53" t="b">
        <f t="shared" si="116"/>
        <v>1</v>
      </c>
      <c r="AO70" s="53" t="b">
        <f t="shared" si="117"/>
        <v>1</v>
      </c>
      <c r="AP70" s="53" t="b">
        <f t="shared" si="118"/>
        <v>1</v>
      </c>
      <c r="AQ70" s="53" t="b">
        <f t="shared" si="60"/>
        <v>0</v>
      </c>
      <c r="AR70" t="b">
        <f t="shared" si="17"/>
        <v>0</v>
      </c>
      <c r="AS70" s="54" t="e">
        <f t="shared" si="47"/>
        <v>#N/A</v>
      </c>
      <c r="AT70" t="b">
        <f t="shared" si="61"/>
        <v>0</v>
      </c>
      <c r="AU70" t="str">
        <f t="shared" si="62"/>
        <v/>
      </c>
      <c r="AV70" s="55" t="str">
        <f t="shared" si="48"/>
        <v/>
      </c>
      <c r="AW70" t="b">
        <f>AND(AV70&lt;&gt;"",COUNTIF($AV$11:AV69,AV70)=0)</f>
        <v>0</v>
      </c>
      <c r="AX70" s="2">
        <f>IF(AV70="",0,IF(AW70,MAX($AX$11:AX69)+1,VLOOKUP(AV70,$AV$11:AX69,3,FALSE)))</f>
        <v>0</v>
      </c>
      <c r="AY70" t="str">
        <f t="shared" si="49"/>
        <v/>
      </c>
      <c r="AZ70" t="e">
        <f t="shared" si="18"/>
        <v>#N/A</v>
      </c>
      <c r="BA70" t="e">
        <f>IF(ISNA(AZ70),NA(),COUNTIF(AZ$10:AZ70,AZ70)&gt;1)</f>
        <v>#N/A</v>
      </c>
      <c r="BB70" t="e">
        <f t="shared" si="19"/>
        <v>#N/A</v>
      </c>
      <c r="BC70" s="55" t="e">
        <f t="shared" si="50"/>
        <v>#N/A</v>
      </c>
      <c r="BD70" s="56" t="e">
        <f t="shared" si="20"/>
        <v>#N/A</v>
      </c>
      <c r="BE70" s="53">
        <f t="shared" si="21"/>
        <v>0</v>
      </c>
      <c r="BF70" s="53">
        <f t="shared" si="22"/>
        <v>0</v>
      </c>
      <c r="BG70" s="53">
        <f t="shared" si="23"/>
        <v>0</v>
      </c>
      <c r="BH70" s="53">
        <f t="shared" si="24"/>
        <v>0</v>
      </c>
      <c r="BI70" s="53">
        <f t="shared" si="25"/>
        <v>0</v>
      </c>
      <c r="BJ70" s="53">
        <f t="shared" si="26"/>
        <v>0</v>
      </c>
      <c r="BK70" s="57">
        <f t="shared" si="27"/>
        <v>0</v>
      </c>
      <c r="BL70" s="57">
        <f t="shared" si="28"/>
        <v>0</v>
      </c>
      <c r="BM70" s="57">
        <f t="shared" si="29"/>
        <v>0</v>
      </c>
      <c r="BN70" s="57">
        <f t="shared" si="30"/>
        <v>0</v>
      </c>
      <c r="BO70" s="57">
        <f t="shared" si="31"/>
        <v>0</v>
      </c>
      <c r="BP70" s="57">
        <f t="shared" si="32"/>
        <v>0</v>
      </c>
      <c r="BQ70">
        <f t="shared" si="63"/>
        <v>0</v>
      </c>
      <c r="BR70">
        <f t="shared" si="64"/>
        <v>0</v>
      </c>
      <c r="BS70">
        <f t="shared" si="65"/>
        <v>0</v>
      </c>
      <c r="BT70">
        <f t="shared" si="66"/>
        <v>0</v>
      </c>
      <c r="BU70">
        <f t="shared" si="67"/>
        <v>0</v>
      </c>
      <c r="BV70">
        <f t="shared" si="68"/>
        <v>0</v>
      </c>
      <c r="BW70">
        <f t="shared" si="69"/>
        <v>0</v>
      </c>
      <c r="BX70">
        <f t="shared" si="70"/>
        <v>0</v>
      </c>
      <c r="BY70">
        <f t="shared" si="71"/>
        <v>0</v>
      </c>
      <c r="BZ70">
        <f t="shared" si="72"/>
        <v>0</v>
      </c>
      <c r="CA70">
        <f t="shared" si="73"/>
        <v>0</v>
      </c>
      <c r="CB70">
        <f t="shared" si="74"/>
        <v>0</v>
      </c>
      <c r="CC70" t="e">
        <f>IF('Source and fuel input'!AS70,VLOOKUP(AA70,SourceIdData,8,FALSE),IF('Source and fuel input'!AQ70,V70,IF('Source and fuel input'!AR70,IF(AND(E70="Method 1",VLOOKUP(AA70,SourceIdData,8,FALSE)&gt;0),VLOOKUP(AA70,SourceIdData,8,FALSE),NA()),"")))</f>
        <v>#N/A</v>
      </c>
      <c r="CD70" s="15" t="e">
        <f t="shared" si="120"/>
        <v>#N/A</v>
      </c>
      <c r="CE70" s="15" t="b">
        <f t="shared" si="121"/>
        <v>1</v>
      </c>
      <c r="CF70" s="15" t="b">
        <f t="shared" si="51"/>
        <v>1</v>
      </c>
      <c r="CG70" s="15" t="b">
        <f t="shared" si="122"/>
        <v>0</v>
      </c>
      <c r="CH70" s="15" t="b">
        <f t="shared" si="123"/>
        <v>1</v>
      </c>
      <c r="CI70" t="e">
        <f t="shared" si="39"/>
        <v>#N/A</v>
      </c>
      <c r="CJ70" t="e">
        <f t="shared" si="40"/>
        <v>#N/A</v>
      </c>
      <c r="CK70" t="e">
        <f t="shared" si="52"/>
        <v>#N/A</v>
      </c>
      <c r="CL70" t="b">
        <f t="shared" si="124"/>
        <v>0</v>
      </c>
      <c r="CM70" t="e">
        <f t="shared" si="53"/>
        <v>#N/A</v>
      </c>
      <c r="CN70" t="b">
        <f t="shared" si="54"/>
        <v>0</v>
      </c>
      <c r="CO70" s="14">
        <f t="shared" si="59"/>
        <v>1</v>
      </c>
      <c r="CP70" s="16" t="str">
        <f t="shared" si="42"/>
        <v/>
      </c>
      <c r="CQ70" s="15">
        <f t="shared" si="43"/>
        <v>0</v>
      </c>
      <c r="CR70" s="15">
        <f t="shared" si="44"/>
        <v>0</v>
      </c>
      <c r="CS70" s="15">
        <f t="shared" si="45"/>
        <v>0</v>
      </c>
      <c r="CT70" s="58" t="e">
        <f t="shared" si="75"/>
        <v>#DIV/0!</v>
      </c>
      <c r="CU70" s="2">
        <f t="shared" si="55"/>
        <v>995</v>
      </c>
      <c r="CV70" t="str">
        <f t="shared" si="56"/>
        <v/>
      </c>
      <c r="CX70" t="str">
        <f t="shared" si="76"/>
        <v/>
      </c>
      <c r="CY70" t="b">
        <f>AND(CX70&lt;&gt;"",COUNTIF($CX$11:CX69,CX70)=0)</f>
        <v>0</v>
      </c>
      <c r="CZ70" s="2">
        <f>IF(CX70="",0,IF(CY70,MAX($CZ$11:CZ69)+1,VLOOKUP(CX70,$CX$11:CZ69,3,FALSE)))</f>
        <v>0</v>
      </c>
      <c r="DA70" s="2" t="str">
        <f t="shared" si="57"/>
        <v/>
      </c>
      <c r="DB70" t="str">
        <f t="shared" si="77"/>
        <v/>
      </c>
      <c r="DC70" t="b">
        <f>AND(DB70&lt;&gt;"",COUNTIF($DB$11:DB69,DB70)=0)</f>
        <v>0</v>
      </c>
      <c r="DD70" s="2">
        <f>IF(DB70="",0,IF(DC70,MAX($DD$11:DD69)+1,VLOOKUP(DB70,$DB$11:DD69,3,FALSE)))</f>
        <v>0</v>
      </c>
      <c r="DE70" s="2" t="str">
        <f t="shared" si="58"/>
        <v/>
      </c>
      <c r="DF70" s="197" t="s">
        <v>185</v>
      </c>
    </row>
    <row r="71" spans="1:110" x14ac:dyDescent="0.35">
      <c r="A71" s="119"/>
      <c r="B71" s="46"/>
      <c r="C71" s="46"/>
      <c r="D71" s="46"/>
      <c r="E71" s="46"/>
      <c r="F71" s="183"/>
      <c r="G71" s="48">
        <v>0</v>
      </c>
      <c r="H71" s="46">
        <v>0</v>
      </c>
      <c r="I71" s="46">
        <v>0</v>
      </c>
      <c r="J71" s="46">
        <v>0</v>
      </c>
      <c r="K71" s="46">
        <v>0</v>
      </c>
      <c r="L71" s="49">
        <v>0</v>
      </c>
      <c r="M71" s="50">
        <v>0</v>
      </c>
      <c r="N71" s="32"/>
      <c r="O71" s="31"/>
      <c r="P71" s="31"/>
      <c r="Q71" s="31"/>
      <c r="R71" s="31"/>
      <c r="S71" s="31"/>
      <c r="T71" s="31"/>
      <c r="U71" s="31"/>
      <c r="V71" s="99"/>
      <c r="W71" s="52" t="str">
        <f t="shared" si="119"/>
        <v/>
      </c>
      <c r="X71" s="120"/>
      <c r="Y71" s="97"/>
      <c r="Z71" t="e">
        <f t="shared" si="0"/>
        <v>#N/A</v>
      </c>
      <c r="AA71" t="e">
        <f t="shared" si="1"/>
        <v>#N/A</v>
      </c>
      <c r="AB71" t="e">
        <f t="shared" si="2"/>
        <v>#N/A</v>
      </c>
      <c r="AC71" s="53" t="b">
        <f t="shared" si="3"/>
        <v>0</v>
      </c>
      <c r="AD71" s="53" t="b">
        <f t="shared" si="4"/>
        <v>0</v>
      </c>
      <c r="AE71" s="53" t="b">
        <f t="shared" si="5"/>
        <v>0</v>
      </c>
      <c r="AF71" s="53" t="b">
        <f t="shared" si="6"/>
        <v>0</v>
      </c>
      <c r="AG71" s="53" t="b">
        <f t="shared" si="7"/>
        <v>0</v>
      </c>
      <c r="AH71" s="53" t="b">
        <f t="shared" si="8"/>
        <v>0</v>
      </c>
      <c r="AI71" s="53" t="b">
        <f t="shared" si="9"/>
        <v>0</v>
      </c>
      <c r="AJ71" s="53" t="b">
        <f t="shared" si="10"/>
        <v>0</v>
      </c>
      <c r="AK71" s="53" t="b">
        <f t="shared" si="113"/>
        <v>1</v>
      </c>
      <c r="AL71" s="53" t="b">
        <f t="shared" si="114"/>
        <v>1</v>
      </c>
      <c r="AM71" s="53" t="b">
        <f t="shared" si="115"/>
        <v>1</v>
      </c>
      <c r="AN71" s="53" t="b">
        <f t="shared" si="116"/>
        <v>1</v>
      </c>
      <c r="AO71" s="53" t="b">
        <f t="shared" si="117"/>
        <v>1</v>
      </c>
      <c r="AP71" s="53" t="b">
        <f t="shared" si="118"/>
        <v>1</v>
      </c>
      <c r="AQ71" s="53" t="b">
        <f t="shared" si="60"/>
        <v>0</v>
      </c>
      <c r="AR71" t="b">
        <f t="shared" si="17"/>
        <v>0</v>
      </c>
      <c r="AS71" s="54" t="e">
        <f t="shared" si="47"/>
        <v>#N/A</v>
      </c>
      <c r="AT71" t="b">
        <f t="shared" si="61"/>
        <v>0</v>
      </c>
      <c r="AU71" t="str">
        <f t="shared" si="62"/>
        <v/>
      </c>
      <c r="AV71" s="55" t="str">
        <f t="shared" si="48"/>
        <v/>
      </c>
      <c r="AW71" t="b">
        <f>AND(AV71&lt;&gt;"",COUNTIF($AV$11:AV70,AV71)=0)</f>
        <v>0</v>
      </c>
      <c r="AX71" s="2">
        <f>IF(AV71="",0,IF(AW71,MAX($AX$11:AX70)+1,VLOOKUP(AV71,$AV$11:AX70,3,FALSE)))</f>
        <v>0</v>
      </c>
      <c r="AY71" t="str">
        <f t="shared" si="49"/>
        <v/>
      </c>
      <c r="AZ71" t="e">
        <f t="shared" si="18"/>
        <v>#N/A</v>
      </c>
      <c r="BA71" t="e">
        <f>IF(ISNA(AZ71),NA(),COUNTIF(AZ$10:AZ71,AZ71)&gt;1)</f>
        <v>#N/A</v>
      </c>
      <c r="BB71" t="e">
        <f t="shared" si="19"/>
        <v>#N/A</v>
      </c>
      <c r="BC71" s="55" t="e">
        <f t="shared" si="50"/>
        <v>#N/A</v>
      </c>
      <c r="BD71" s="56" t="e">
        <f t="shared" si="20"/>
        <v>#N/A</v>
      </c>
      <c r="BE71" s="53">
        <f t="shared" si="21"/>
        <v>0</v>
      </c>
      <c r="BF71" s="53">
        <f t="shared" si="22"/>
        <v>0</v>
      </c>
      <c r="BG71" s="53">
        <f t="shared" si="23"/>
        <v>0</v>
      </c>
      <c r="BH71" s="53">
        <f t="shared" si="24"/>
        <v>0</v>
      </c>
      <c r="BI71" s="53">
        <f t="shared" si="25"/>
        <v>0</v>
      </c>
      <c r="BJ71" s="53">
        <f t="shared" si="26"/>
        <v>0</v>
      </c>
      <c r="BK71" s="57">
        <f t="shared" si="27"/>
        <v>0</v>
      </c>
      <c r="BL71" s="57">
        <f t="shared" si="28"/>
        <v>0</v>
      </c>
      <c r="BM71" s="57">
        <f t="shared" si="29"/>
        <v>0</v>
      </c>
      <c r="BN71" s="57">
        <f t="shared" si="30"/>
        <v>0</v>
      </c>
      <c r="BO71" s="57">
        <f t="shared" si="31"/>
        <v>0</v>
      </c>
      <c r="BP71" s="57">
        <f t="shared" si="32"/>
        <v>0</v>
      </c>
      <c r="BQ71">
        <f t="shared" si="63"/>
        <v>0</v>
      </c>
      <c r="BR71">
        <f t="shared" si="64"/>
        <v>0</v>
      </c>
      <c r="BS71">
        <f t="shared" si="65"/>
        <v>0</v>
      </c>
      <c r="BT71">
        <f t="shared" si="66"/>
        <v>0</v>
      </c>
      <c r="BU71">
        <f t="shared" si="67"/>
        <v>0</v>
      </c>
      <c r="BV71">
        <f t="shared" si="68"/>
        <v>0</v>
      </c>
      <c r="BW71">
        <f t="shared" si="69"/>
        <v>0</v>
      </c>
      <c r="BX71">
        <f t="shared" si="70"/>
        <v>0</v>
      </c>
      <c r="BY71">
        <f t="shared" si="71"/>
        <v>0</v>
      </c>
      <c r="BZ71">
        <f t="shared" si="72"/>
        <v>0</v>
      </c>
      <c r="CA71">
        <f t="shared" si="73"/>
        <v>0</v>
      </c>
      <c r="CB71">
        <f t="shared" si="74"/>
        <v>0</v>
      </c>
      <c r="CC71" t="e">
        <f>IF('Source and fuel input'!AS71,VLOOKUP(AA71,SourceIdData,8,FALSE),IF('Source and fuel input'!AQ71,V71,IF('Source and fuel input'!AR71,IF(AND(E71="Method 1",VLOOKUP(AA71,SourceIdData,8,FALSE)&gt;0),VLOOKUP(AA71,SourceIdData,8,FALSE),NA()),"")))</f>
        <v>#N/A</v>
      </c>
      <c r="CD71" s="15" t="e">
        <f t="shared" si="120"/>
        <v>#N/A</v>
      </c>
      <c r="CE71" s="15" t="b">
        <f t="shared" si="121"/>
        <v>1</v>
      </c>
      <c r="CF71" s="15" t="b">
        <f t="shared" si="51"/>
        <v>1</v>
      </c>
      <c r="CG71" s="15" t="b">
        <f t="shared" si="122"/>
        <v>0</v>
      </c>
      <c r="CH71" s="15" t="b">
        <f t="shared" si="123"/>
        <v>1</v>
      </c>
      <c r="CI71" t="e">
        <f t="shared" si="39"/>
        <v>#N/A</v>
      </c>
      <c r="CJ71" t="e">
        <f t="shared" si="40"/>
        <v>#N/A</v>
      </c>
      <c r="CK71" t="e">
        <f t="shared" si="52"/>
        <v>#N/A</v>
      </c>
      <c r="CL71" t="b">
        <f t="shared" si="124"/>
        <v>0</v>
      </c>
      <c r="CM71" t="e">
        <f t="shared" si="53"/>
        <v>#N/A</v>
      </c>
      <c r="CN71" t="b">
        <f t="shared" si="54"/>
        <v>0</v>
      </c>
      <c r="CO71" s="14">
        <f t="shared" si="59"/>
        <v>1</v>
      </c>
      <c r="CP71" s="16" t="str">
        <f t="shared" si="42"/>
        <v/>
      </c>
      <c r="CQ71" s="15">
        <f t="shared" si="43"/>
        <v>0</v>
      </c>
      <c r="CR71" s="15">
        <f t="shared" si="44"/>
        <v>0</v>
      </c>
      <c r="CS71" s="15">
        <f t="shared" si="45"/>
        <v>0</v>
      </c>
      <c r="CT71" s="58" t="e">
        <f t="shared" si="75"/>
        <v>#DIV/0!</v>
      </c>
      <c r="CU71" s="2">
        <f t="shared" si="55"/>
        <v>995</v>
      </c>
      <c r="CV71" t="str">
        <f t="shared" si="56"/>
        <v/>
      </c>
      <c r="CX71" t="str">
        <f t="shared" si="76"/>
        <v/>
      </c>
      <c r="CY71" t="b">
        <f>AND(CX71&lt;&gt;"",COUNTIF($CX$11:CX70,CX71)=0)</f>
        <v>0</v>
      </c>
      <c r="CZ71" s="2">
        <f>IF(CX71="",0,IF(CY71,MAX($CZ$11:CZ70)+1,VLOOKUP(CX71,$CX$11:CZ70,3,FALSE)))</f>
        <v>0</v>
      </c>
      <c r="DA71" s="2" t="str">
        <f t="shared" si="57"/>
        <v/>
      </c>
      <c r="DB71" t="str">
        <f t="shared" si="77"/>
        <v/>
      </c>
      <c r="DC71" t="b">
        <f>AND(DB71&lt;&gt;"",COUNTIF($DB$11:DB70,DB71)=0)</f>
        <v>0</v>
      </c>
      <c r="DD71" s="2">
        <f>IF(DB71="",0,IF(DC71,MAX($DD$11:DD70)+1,VLOOKUP(DB71,$DB$11:DD70,3,FALSE)))</f>
        <v>0</v>
      </c>
      <c r="DE71" s="2" t="str">
        <f t="shared" si="58"/>
        <v/>
      </c>
    </row>
    <row r="72" spans="1:110" x14ac:dyDescent="0.35">
      <c r="A72" s="119"/>
      <c r="B72" s="46"/>
      <c r="C72" s="46"/>
      <c r="D72" s="46"/>
      <c r="E72" s="46"/>
      <c r="F72" s="183"/>
      <c r="G72" s="48">
        <v>0</v>
      </c>
      <c r="H72" s="46">
        <v>0</v>
      </c>
      <c r="I72" s="46">
        <v>0</v>
      </c>
      <c r="J72" s="46">
        <v>0</v>
      </c>
      <c r="K72" s="46">
        <v>0</v>
      </c>
      <c r="L72" s="49">
        <v>0</v>
      </c>
      <c r="M72" s="50">
        <v>0</v>
      </c>
      <c r="N72" s="32"/>
      <c r="O72" s="31"/>
      <c r="P72" s="31"/>
      <c r="Q72" s="31"/>
      <c r="R72" s="31"/>
      <c r="S72" s="31"/>
      <c r="T72" s="31"/>
      <c r="U72" s="31"/>
      <c r="V72" s="99"/>
      <c r="W72" s="52" t="str">
        <f t="shared" si="119"/>
        <v/>
      </c>
      <c r="X72" s="120"/>
      <c r="Y72" s="97"/>
      <c r="Z72" t="e">
        <f t="shared" si="0"/>
        <v>#N/A</v>
      </c>
      <c r="AA72" t="e">
        <f t="shared" si="1"/>
        <v>#N/A</v>
      </c>
      <c r="AB72" t="e">
        <f t="shared" si="2"/>
        <v>#N/A</v>
      </c>
      <c r="AC72" s="53" t="b">
        <f t="shared" si="3"/>
        <v>0</v>
      </c>
      <c r="AD72" s="53" t="b">
        <f t="shared" si="4"/>
        <v>0</v>
      </c>
      <c r="AE72" s="53" t="b">
        <f t="shared" si="5"/>
        <v>0</v>
      </c>
      <c r="AF72" s="53" t="b">
        <f t="shared" si="6"/>
        <v>0</v>
      </c>
      <c r="AG72" s="53" t="b">
        <f t="shared" si="7"/>
        <v>0</v>
      </c>
      <c r="AH72" s="53" t="b">
        <f t="shared" si="8"/>
        <v>0</v>
      </c>
      <c r="AI72" s="53" t="b">
        <f t="shared" si="9"/>
        <v>0</v>
      </c>
      <c r="AJ72" s="53" t="b">
        <f t="shared" si="10"/>
        <v>0</v>
      </c>
      <c r="AK72" s="53" t="b">
        <f t="shared" si="113"/>
        <v>1</v>
      </c>
      <c r="AL72" s="53" t="b">
        <f t="shared" si="114"/>
        <v>1</v>
      </c>
      <c r="AM72" s="53" t="b">
        <f t="shared" si="115"/>
        <v>1</v>
      </c>
      <c r="AN72" s="53" t="b">
        <f t="shared" si="116"/>
        <v>1</v>
      </c>
      <c r="AO72" s="53" t="b">
        <f t="shared" si="117"/>
        <v>1</v>
      </c>
      <c r="AP72" s="53" t="b">
        <f t="shared" si="118"/>
        <v>1</v>
      </c>
      <c r="AQ72" s="53" t="b">
        <f t="shared" si="60"/>
        <v>0</v>
      </c>
      <c r="AR72" t="b">
        <f t="shared" si="17"/>
        <v>0</v>
      </c>
      <c r="AS72" s="54" t="e">
        <f t="shared" si="47"/>
        <v>#N/A</v>
      </c>
      <c r="AT72" t="b">
        <f t="shared" si="61"/>
        <v>0</v>
      </c>
      <c r="AU72" t="str">
        <f t="shared" si="62"/>
        <v/>
      </c>
      <c r="AV72" s="55" t="str">
        <f t="shared" si="48"/>
        <v/>
      </c>
      <c r="AW72" t="b">
        <f>AND(AV72&lt;&gt;"",COUNTIF($AV$11:AV71,AV72)=0)</f>
        <v>0</v>
      </c>
      <c r="AX72" s="2">
        <f>IF(AV72="",0,IF(AW72,MAX($AX$11:AX71)+1,VLOOKUP(AV72,$AV$11:AX71,3,FALSE)))</f>
        <v>0</v>
      </c>
      <c r="AY72" t="str">
        <f t="shared" si="49"/>
        <v/>
      </c>
      <c r="AZ72" t="e">
        <f t="shared" si="18"/>
        <v>#N/A</v>
      </c>
      <c r="BA72" t="e">
        <f>IF(ISNA(AZ72),NA(),COUNTIF(AZ$10:AZ72,AZ72)&gt;1)</f>
        <v>#N/A</v>
      </c>
      <c r="BB72" t="e">
        <f t="shared" si="19"/>
        <v>#N/A</v>
      </c>
      <c r="BC72" s="55" t="e">
        <f t="shared" si="50"/>
        <v>#N/A</v>
      </c>
      <c r="BD72" s="56" t="e">
        <f t="shared" si="20"/>
        <v>#N/A</v>
      </c>
      <c r="BE72" s="53">
        <f t="shared" si="21"/>
        <v>0</v>
      </c>
      <c r="BF72" s="53">
        <f t="shared" si="22"/>
        <v>0</v>
      </c>
      <c r="BG72" s="53">
        <f t="shared" si="23"/>
        <v>0</v>
      </c>
      <c r="BH72" s="53">
        <f t="shared" si="24"/>
        <v>0</v>
      </c>
      <c r="BI72" s="53">
        <f t="shared" si="25"/>
        <v>0</v>
      </c>
      <c r="BJ72" s="53">
        <f t="shared" si="26"/>
        <v>0</v>
      </c>
      <c r="BK72" s="57">
        <f t="shared" si="27"/>
        <v>0</v>
      </c>
      <c r="BL72" s="57">
        <f t="shared" si="28"/>
        <v>0</v>
      </c>
      <c r="BM72" s="57">
        <f t="shared" si="29"/>
        <v>0</v>
      </c>
      <c r="BN72" s="57">
        <f t="shared" si="30"/>
        <v>0</v>
      </c>
      <c r="BO72" s="57">
        <f t="shared" si="31"/>
        <v>0</v>
      </c>
      <c r="BP72" s="57">
        <f t="shared" si="32"/>
        <v>0</v>
      </c>
      <c r="BQ72">
        <f t="shared" si="63"/>
        <v>0</v>
      </c>
      <c r="BR72">
        <f t="shared" si="64"/>
        <v>0</v>
      </c>
      <c r="BS72">
        <f t="shared" si="65"/>
        <v>0</v>
      </c>
      <c r="BT72">
        <f t="shared" si="66"/>
        <v>0</v>
      </c>
      <c r="BU72">
        <f t="shared" si="67"/>
        <v>0</v>
      </c>
      <c r="BV72">
        <f t="shared" si="68"/>
        <v>0</v>
      </c>
      <c r="BW72">
        <f t="shared" si="69"/>
        <v>0</v>
      </c>
      <c r="BX72">
        <f t="shared" si="70"/>
        <v>0</v>
      </c>
      <c r="BY72">
        <f t="shared" si="71"/>
        <v>0</v>
      </c>
      <c r="BZ72">
        <f t="shared" si="72"/>
        <v>0</v>
      </c>
      <c r="CA72">
        <f t="shared" si="73"/>
        <v>0</v>
      </c>
      <c r="CB72">
        <f t="shared" si="74"/>
        <v>0</v>
      </c>
      <c r="CC72" t="e">
        <f>IF('Source and fuel input'!AS72,VLOOKUP(AA72,SourceIdData,8,FALSE),IF('Source and fuel input'!AQ72,V72,IF('Source and fuel input'!AR72,IF(AND(E72="Method 1",VLOOKUP(AA72,SourceIdData,8,FALSE)&gt;0),VLOOKUP(AA72,SourceIdData,8,FALSE),NA()),"")))</f>
        <v>#N/A</v>
      </c>
      <c r="CD72" s="15" t="e">
        <f t="shared" si="120"/>
        <v>#N/A</v>
      </c>
      <c r="CE72" s="15" t="b">
        <f t="shared" si="121"/>
        <v>1</v>
      </c>
      <c r="CF72" s="15" t="b">
        <f t="shared" si="51"/>
        <v>1</v>
      </c>
      <c r="CG72" s="15" t="b">
        <f t="shared" si="122"/>
        <v>0</v>
      </c>
      <c r="CH72" s="15" t="b">
        <f t="shared" si="123"/>
        <v>1</v>
      </c>
      <c r="CI72" t="e">
        <f t="shared" si="39"/>
        <v>#N/A</v>
      </c>
      <c r="CJ72" t="e">
        <f t="shared" si="40"/>
        <v>#N/A</v>
      </c>
      <c r="CK72" t="e">
        <f t="shared" si="52"/>
        <v>#N/A</v>
      </c>
      <c r="CL72" t="b">
        <f t="shared" si="124"/>
        <v>0</v>
      </c>
      <c r="CM72" t="e">
        <f t="shared" si="53"/>
        <v>#N/A</v>
      </c>
      <c r="CN72" t="b">
        <f t="shared" si="54"/>
        <v>0</v>
      </c>
      <c r="CO72" s="14">
        <f t="shared" si="59"/>
        <v>1</v>
      </c>
      <c r="CP72" s="16" t="str">
        <f t="shared" si="42"/>
        <v/>
      </c>
      <c r="CQ72" s="15">
        <f t="shared" si="43"/>
        <v>0</v>
      </c>
      <c r="CR72" s="15">
        <f t="shared" si="44"/>
        <v>0</v>
      </c>
      <c r="CS72" s="15">
        <f t="shared" si="45"/>
        <v>0</v>
      </c>
      <c r="CT72" s="58" t="e">
        <f t="shared" si="75"/>
        <v>#DIV/0!</v>
      </c>
      <c r="CU72" s="2">
        <f t="shared" si="55"/>
        <v>995</v>
      </c>
      <c r="CV72" t="str">
        <f t="shared" si="56"/>
        <v/>
      </c>
      <c r="CX72" t="str">
        <f t="shared" si="76"/>
        <v/>
      </c>
      <c r="CY72" t="b">
        <f>AND(CX72&lt;&gt;"",COUNTIF($CX$11:CX71,CX72)=0)</f>
        <v>0</v>
      </c>
      <c r="CZ72" s="2">
        <f>IF(CX72="",0,IF(CY72,MAX($CZ$11:CZ71)+1,VLOOKUP(CX72,$CX$11:CZ71,3,FALSE)))</f>
        <v>0</v>
      </c>
      <c r="DA72" s="2" t="str">
        <f t="shared" si="57"/>
        <v/>
      </c>
      <c r="DB72" t="str">
        <f t="shared" si="77"/>
        <v/>
      </c>
      <c r="DC72" t="b">
        <f>AND(DB72&lt;&gt;"",COUNTIF($DB$11:DB71,DB72)=0)</f>
        <v>0</v>
      </c>
      <c r="DD72" s="2">
        <f>IF(DB72="",0,IF(DC72,MAX($DD$11:DD71)+1,VLOOKUP(DB72,$DB$11:DD71,3,FALSE)))</f>
        <v>0</v>
      </c>
      <c r="DE72" s="2" t="str">
        <f t="shared" si="58"/>
        <v/>
      </c>
    </row>
    <row r="73" spans="1:110" x14ac:dyDescent="0.35">
      <c r="A73" s="119"/>
      <c r="B73" s="46"/>
      <c r="C73" s="46"/>
      <c r="D73" s="46"/>
      <c r="E73" s="46"/>
      <c r="F73" s="183"/>
      <c r="G73" s="48">
        <v>0</v>
      </c>
      <c r="H73" s="46">
        <v>0</v>
      </c>
      <c r="I73" s="46">
        <v>0</v>
      </c>
      <c r="J73" s="46">
        <v>0</v>
      </c>
      <c r="K73" s="46">
        <v>0</v>
      </c>
      <c r="L73" s="49">
        <v>0</v>
      </c>
      <c r="M73" s="50">
        <v>0</v>
      </c>
      <c r="N73" s="32"/>
      <c r="O73" s="31"/>
      <c r="P73" s="31"/>
      <c r="Q73" s="31"/>
      <c r="R73" s="31"/>
      <c r="S73" s="31"/>
      <c r="T73" s="31"/>
      <c r="U73" s="31"/>
      <c r="V73" s="99"/>
      <c r="W73" s="52" t="str">
        <f t="shared" si="119"/>
        <v/>
      </c>
      <c r="X73" s="120"/>
      <c r="Y73" s="97"/>
      <c r="Z73" t="e">
        <f t="shared" si="0"/>
        <v>#N/A</v>
      </c>
      <c r="AA73" t="e">
        <f t="shared" si="1"/>
        <v>#N/A</v>
      </c>
      <c r="AB73" t="e">
        <f t="shared" si="2"/>
        <v>#N/A</v>
      </c>
      <c r="AC73" s="53" t="b">
        <f t="shared" si="3"/>
        <v>0</v>
      </c>
      <c r="AD73" s="53" t="b">
        <f t="shared" si="4"/>
        <v>0</v>
      </c>
      <c r="AE73" s="53" t="b">
        <f t="shared" si="5"/>
        <v>0</v>
      </c>
      <c r="AF73" s="53" t="b">
        <f t="shared" si="6"/>
        <v>0</v>
      </c>
      <c r="AG73" s="53" t="b">
        <f t="shared" si="7"/>
        <v>0</v>
      </c>
      <c r="AH73" s="53" t="b">
        <f t="shared" si="8"/>
        <v>0</v>
      </c>
      <c r="AI73" s="53" t="b">
        <f t="shared" si="9"/>
        <v>0</v>
      </c>
      <c r="AJ73" s="53" t="b">
        <f t="shared" si="10"/>
        <v>0</v>
      </c>
      <c r="AK73" s="53" t="b">
        <f t="shared" si="113"/>
        <v>1</v>
      </c>
      <c r="AL73" s="53" t="b">
        <f t="shared" si="114"/>
        <v>1</v>
      </c>
      <c r="AM73" s="53" t="b">
        <f t="shared" si="115"/>
        <v>1</v>
      </c>
      <c r="AN73" s="53" t="b">
        <f t="shared" si="116"/>
        <v>1</v>
      </c>
      <c r="AO73" s="53" t="b">
        <f t="shared" si="117"/>
        <v>1</v>
      </c>
      <c r="AP73" s="53" t="b">
        <f t="shared" si="118"/>
        <v>1</v>
      </c>
      <c r="AQ73" s="53" t="b">
        <f t="shared" si="60"/>
        <v>0</v>
      </c>
      <c r="AR73" t="b">
        <f t="shared" si="17"/>
        <v>0</v>
      </c>
      <c r="AS73" s="54" t="e">
        <f t="shared" si="47"/>
        <v>#N/A</v>
      </c>
      <c r="AT73" t="b">
        <f t="shared" si="61"/>
        <v>0</v>
      </c>
      <c r="AU73" t="str">
        <f t="shared" si="62"/>
        <v/>
      </c>
      <c r="AV73" s="55" t="str">
        <f t="shared" si="48"/>
        <v/>
      </c>
      <c r="AW73" t="b">
        <f>AND(AV73&lt;&gt;"",COUNTIF($AV$11:AV72,AV73)=0)</f>
        <v>0</v>
      </c>
      <c r="AX73" s="2">
        <f>IF(AV73="",0,IF(AW73,MAX($AX$11:AX72)+1,VLOOKUP(AV73,$AV$11:AX72,3,FALSE)))</f>
        <v>0</v>
      </c>
      <c r="AY73" t="str">
        <f t="shared" si="49"/>
        <v/>
      </c>
      <c r="AZ73" t="e">
        <f t="shared" si="18"/>
        <v>#N/A</v>
      </c>
      <c r="BA73" t="e">
        <f>IF(ISNA(AZ73),NA(),COUNTIF(AZ$10:AZ73,AZ73)&gt;1)</f>
        <v>#N/A</v>
      </c>
      <c r="BB73" t="e">
        <f t="shared" si="19"/>
        <v>#N/A</v>
      </c>
      <c r="BC73" s="55" t="e">
        <f t="shared" si="50"/>
        <v>#N/A</v>
      </c>
      <c r="BD73" s="56" t="e">
        <f t="shared" si="20"/>
        <v>#N/A</v>
      </c>
      <c r="BE73" s="53">
        <f t="shared" si="21"/>
        <v>0</v>
      </c>
      <c r="BF73" s="53">
        <f t="shared" si="22"/>
        <v>0</v>
      </c>
      <c r="BG73" s="53">
        <f t="shared" si="23"/>
        <v>0</v>
      </c>
      <c r="BH73" s="53">
        <f t="shared" si="24"/>
        <v>0</v>
      </c>
      <c r="BI73" s="53">
        <f t="shared" si="25"/>
        <v>0</v>
      </c>
      <c r="BJ73" s="53">
        <f t="shared" si="26"/>
        <v>0</v>
      </c>
      <c r="BK73" s="57">
        <f t="shared" si="27"/>
        <v>0</v>
      </c>
      <c r="BL73" s="57">
        <f t="shared" si="28"/>
        <v>0</v>
      </c>
      <c r="BM73" s="57">
        <f t="shared" si="29"/>
        <v>0</v>
      </c>
      <c r="BN73" s="57">
        <f t="shared" si="30"/>
        <v>0</v>
      </c>
      <c r="BO73" s="57">
        <f t="shared" si="31"/>
        <v>0</v>
      </c>
      <c r="BP73" s="57">
        <f t="shared" si="32"/>
        <v>0</v>
      </c>
      <c r="BQ73">
        <f t="shared" si="63"/>
        <v>0</v>
      </c>
      <c r="BR73">
        <f t="shared" si="64"/>
        <v>0</v>
      </c>
      <c r="BS73">
        <f t="shared" si="65"/>
        <v>0</v>
      </c>
      <c r="BT73">
        <f t="shared" si="66"/>
        <v>0</v>
      </c>
      <c r="BU73">
        <f t="shared" si="67"/>
        <v>0</v>
      </c>
      <c r="BV73">
        <f t="shared" si="68"/>
        <v>0</v>
      </c>
      <c r="BW73">
        <f t="shared" si="69"/>
        <v>0</v>
      </c>
      <c r="BX73">
        <f t="shared" si="70"/>
        <v>0</v>
      </c>
      <c r="BY73">
        <f t="shared" si="71"/>
        <v>0</v>
      </c>
      <c r="BZ73">
        <f t="shared" si="72"/>
        <v>0</v>
      </c>
      <c r="CA73">
        <f t="shared" si="73"/>
        <v>0</v>
      </c>
      <c r="CB73">
        <f t="shared" si="74"/>
        <v>0</v>
      </c>
      <c r="CC73" t="e">
        <f>IF('Source and fuel input'!AS73,VLOOKUP(AA73,SourceIdData,8,FALSE),IF('Source and fuel input'!AQ73,V73,IF('Source and fuel input'!AR73,IF(AND(E73="Method 1",VLOOKUP(AA73,SourceIdData,8,FALSE)&gt;0),VLOOKUP(AA73,SourceIdData,8,FALSE),NA()),"")))</f>
        <v>#N/A</v>
      </c>
      <c r="CD73" s="15" t="e">
        <f t="shared" si="120"/>
        <v>#N/A</v>
      </c>
      <c r="CE73" s="15" t="b">
        <f t="shared" si="121"/>
        <v>1</v>
      </c>
      <c r="CF73" s="15" t="b">
        <f t="shared" si="51"/>
        <v>1</v>
      </c>
      <c r="CG73" s="15" t="b">
        <f t="shared" si="122"/>
        <v>0</v>
      </c>
      <c r="CH73" s="15" t="b">
        <f t="shared" si="123"/>
        <v>1</v>
      </c>
      <c r="CI73" t="e">
        <f t="shared" si="39"/>
        <v>#N/A</v>
      </c>
      <c r="CJ73" t="e">
        <f t="shared" si="40"/>
        <v>#N/A</v>
      </c>
      <c r="CK73" t="e">
        <f t="shared" si="52"/>
        <v>#N/A</v>
      </c>
      <c r="CL73" t="b">
        <f t="shared" si="124"/>
        <v>0</v>
      </c>
      <c r="CM73" t="e">
        <f t="shared" si="53"/>
        <v>#N/A</v>
      </c>
      <c r="CN73" t="b">
        <f t="shared" si="54"/>
        <v>0</v>
      </c>
      <c r="CO73" s="14">
        <f t="shared" si="59"/>
        <v>1</v>
      </c>
      <c r="CP73" s="16" t="str">
        <f t="shared" si="42"/>
        <v/>
      </c>
      <c r="CQ73" s="15">
        <f t="shared" si="43"/>
        <v>0</v>
      </c>
      <c r="CR73" s="15">
        <f t="shared" si="44"/>
        <v>0</v>
      </c>
      <c r="CS73" s="15">
        <f t="shared" si="45"/>
        <v>0</v>
      </c>
      <c r="CT73" s="58" t="e">
        <f t="shared" si="75"/>
        <v>#DIV/0!</v>
      </c>
      <c r="CU73" s="2">
        <f t="shared" si="55"/>
        <v>995</v>
      </c>
      <c r="CV73" t="str">
        <f t="shared" si="56"/>
        <v/>
      </c>
      <c r="CX73" t="str">
        <f t="shared" si="76"/>
        <v/>
      </c>
      <c r="CY73" t="b">
        <f>AND(CX73&lt;&gt;"",COUNTIF($CX$11:CX72,CX73)=0)</f>
        <v>0</v>
      </c>
      <c r="CZ73" s="2">
        <f>IF(CX73="",0,IF(CY73,MAX($CZ$11:CZ72)+1,VLOOKUP(CX73,$CX$11:CZ72,3,FALSE)))</f>
        <v>0</v>
      </c>
      <c r="DA73" s="2" t="str">
        <f t="shared" si="57"/>
        <v/>
      </c>
      <c r="DB73" t="str">
        <f t="shared" si="77"/>
        <v/>
      </c>
      <c r="DC73" t="b">
        <f>AND(DB73&lt;&gt;"",COUNTIF($DB$11:DB72,DB73)=0)</f>
        <v>0</v>
      </c>
      <c r="DD73" s="2">
        <f>IF(DB73="",0,IF(DC73,MAX($DD$11:DD72)+1,VLOOKUP(DB73,$DB$11:DD72,3,FALSE)))</f>
        <v>0</v>
      </c>
      <c r="DE73" s="2" t="str">
        <f t="shared" si="58"/>
        <v/>
      </c>
    </row>
    <row r="74" spans="1:110" x14ac:dyDescent="0.35">
      <c r="A74" s="119"/>
      <c r="B74" s="46"/>
      <c r="C74" s="46"/>
      <c r="D74" s="46"/>
      <c r="E74" s="46"/>
      <c r="F74" s="183"/>
      <c r="G74" s="48">
        <v>0</v>
      </c>
      <c r="H74" s="46">
        <v>0</v>
      </c>
      <c r="I74" s="46">
        <v>0</v>
      </c>
      <c r="J74" s="46">
        <v>0</v>
      </c>
      <c r="K74" s="46">
        <v>0</v>
      </c>
      <c r="L74" s="49">
        <v>0</v>
      </c>
      <c r="M74" s="50">
        <v>0</v>
      </c>
      <c r="N74" s="32"/>
      <c r="O74" s="31"/>
      <c r="P74" s="31"/>
      <c r="Q74" s="31"/>
      <c r="R74" s="31"/>
      <c r="S74" s="31"/>
      <c r="T74" s="31"/>
      <c r="U74" s="31"/>
      <c r="V74" s="99"/>
      <c r="W74" s="52" t="str">
        <f t="shared" si="119"/>
        <v/>
      </c>
      <c r="X74" s="120"/>
      <c r="Y74" s="97"/>
      <c r="Z74" t="e">
        <f t="shared" si="0"/>
        <v>#N/A</v>
      </c>
      <c r="AA74" t="e">
        <f t="shared" si="1"/>
        <v>#N/A</v>
      </c>
      <c r="AB74" t="e">
        <f t="shared" si="2"/>
        <v>#N/A</v>
      </c>
      <c r="AC74" s="53" t="b">
        <f t="shared" si="3"/>
        <v>0</v>
      </c>
      <c r="AD74" s="53" t="b">
        <f t="shared" si="4"/>
        <v>0</v>
      </c>
      <c r="AE74" s="53" t="b">
        <f t="shared" si="5"/>
        <v>0</v>
      </c>
      <c r="AF74" s="53" t="b">
        <f t="shared" si="6"/>
        <v>0</v>
      </c>
      <c r="AG74" s="53" t="b">
        <f t="shared" si="7"/>
        <v>0</v>
      </c>
      <c r="AH74" s="53" t="b">
        <f t="shared" si="8"/>
        <v>0</v>
      </c>
      <c r="AI74" s="53" t="b">
        <f t="shared" si="9"/>
        <v>0</v>
      </c>
      <c r="AJ74" s="53" t="b">
        <f t="shared" si="10"/>
        <v>0</v>
      </c>
      <c r="AK74" s="53" t="b">
        <f t="shared" si="113"/>
        <v>1</v>
      </c>
      <c r="AL74" s="53" t="b">
        <f t="shared" si="114"/>
        <v>1</v>
      </c>
      <c r="AM74" s="53" t="b">
        <f t="shared" si="115"/>
        <v>1</v>
      </c>
      <c r="AN74" s="53" t="b">
        <f t="shared" si="116"/>
        <v>1</v>
      </c>
      <c r="AO74" s="53" t="b">
        <f t="shared" si="117"/>
        <v>1</v>
      </c>
      <c r="AP74" s="53" t="b">
        <f t="shared" si="118"/>
        <v>1</v>
      </c>
      <c r="AQ74" s="53" t="b">
        <f t="shared" si="60"/>
        <v>0</v>
      </c>
      <c r="AR74" t="b">
        <f t="shared" si="17"/>
        <v>0</v>
      </c>
      <c r="AS74" s="54" t="e">
        <f t="shared" si="47"/>
        <v>#N/A</v>
      </c>
      <c r="AT74" t="b">
        <f t="shared" si="61"/>
        <v>0</v>
      </c>
      <c r="AU74" t="str">
        <f t="shared" si="62"/>
        <v/>
      </c>
      <c r="AV74" s="55" t="str">
        <f t="shared" si="48"/>
        <v/>
      </c>
      <c r="AW74" t="b">
        <f>AND(AV74&lt;&gt;"",COUNTIF($AV$11:AV73,AV74)=0)</f>
        <v>0</v>
      </c>
      <c r="AX74" s="2">
        <f>IF(AV74="",0,IF(AW74,MAX($AX$11:AX73)+1,VLOOKUP(AV74,$AV$11:AX73,3,FALSE)))</f>
        <v>0</v>
      </c>
      <c r="AY74" t="str">
        <f t="shared" si="49"/>
        <v/>
      </c>
      <c r="AZ74" t="e">
        <f t="shared" si="18"/>
        <v>#N/A</v>
      </c>
      <c r="BA74" t="e">
        <f>IF(ISNA(AZ74),NA(),COUNTIF(AZ$10:AZ74,AZ74)&gt;1)</f>
        <v>#N/A</v>
      </c>
      <c r="BB74" t="e">
        <f t="shared" si="19"/>
        <v>#N/A</v>
      </c>
      <c r="BC74" s="55" t="e">
        <f t="shared" si="50"/>
        <v>#N/A</v>
      </c>
      <c r="BD74" s="56" t="e">
        <f t="shared" si="20"/>
        <v>#N/A</v>
      </c>
      <c r="BE74" s="53">
        <f t="shared" si="21"/>
        <v>0</v>
      </c>
      <c r="BF74" s="53">
        <f t="shared" si="22"/>
        <v>0</v>
      </c>
      <c r="BG74" s="53">
        <f t="shared" si="23"/>
        <v>0</v>
      </c>
      <c r="BH74" s="53">
        <f t="shared" si="24"/>
        <v>0</v>
      </c>
      <c r="BI74" s="53">
        <f t="shared" si="25"/>
        <v>0</v>
      </c>
      <c r="BJ74" s="53">
        <f t="shared" si="26"/>
        <v>0</v>
      </c>
      <c r="BK74" s="57">
        <f t="shared" si="27"/>
        <v>0</v>
      </c>
      <c r="BL74" s="57">
        <f t="shared" si="28"/>
        <v>0</v>
      </c>
      <c r="BM74" s="57">
        <f t="shared" si="29"/>
        <v>0</v>
      </c>
      <c r="BN74" s="57">
        <f t="shared" si="30"/>
        <v>0</v>
      </c>
      <c r="BO74" s="57">
        <f t="shared" si="31"/>
        <v>0</v>
      </c>
      <c r="BP74" s="57">
        <f t="shared" si="32"/>
        <v>0</v>
      </c>
      <c r="BQ74">
        <f t="shared" si="63"/>
        <v>0</v>
      </c>
      <c r="BR74">
        <f t="shared" si="64"/>
        <v>0</v>
      </c>
      <c r="BS74">
        <f t="shared" si="65"/>
        <v>0</v>
      </c>
      <c r="BT74">
        <f t="shared" si="66"/>
        <v>0</v>
      </c>
      <c r="BU74">
        <f t="shared" si="67"/>
        <v>0</v>
      </c>
      <c r="BV74">
        <f t="shared" si="68"/>
        <v>0</v>
      </c>
      <c r="BW74">
        <f t="shared" si="69"/>
        <v>0</v>
      </c>
      <c r="BX74">
        <f t="shared" si="70"/>
        <v>0</v>
      </c>
      <c r="BY74">
        <f t="shared" si="71"/>
        <v>0</v>
      </c>
      <c r="BZ74">
        <f t="shared" si="72"/>
        <v>0</v>
      </c>
      <c r="CA74">
        <f t="shared" si="73"/>
        <v>0</v>
      </c>
      <c r="CB74">
        <f t="shared" si="74"/>
        <v>0</v>
      </c>
      <c r="CC74" t="e">
        <f>IF('Source and fuel input'!AS74,VLOOKUP(AA74,SourceIdData,8,FALSE),IF('Source and fuel input'!AQ74,V74,IF('Source and fuel input'!AR74,IF(AND(E74="Method 1",VLOOKUP(AA74,SourceIdData,8,FALSE)&gt;0),VLOOKUP(AA74,SourceIdData,8,FALSE),NA()),"")))</f>
        <v>#N/A</v>
      </c>
      <c r="CD74" s="15" t="e">
        <f t="shared" si="120"/>
        <v>#N/A</v>
      </c>
      <c r="CE74" s="15" t="b">
        <f t="shared" si="121"/>
        <v>1</v>
      </c>
      <c r="CF74" s="15" t="b">
        <f t="shared" si="51"/>
        <v>1</v>
      </c>
      <c r="CG74" s="15" t="b">
        <f t="shared" si="122"/>
        <v>0</v>
      </c>
      <c r="CH74" s="15" t="b">
        <f t="shared" si="123"/>
        <v>1</v>
      </c>
      <c r="CI74" t="e">
        <f t="shared" si="39"/>
        <v>#N/A</v>
      </c>
      <c r="CJ74" t="e">
        <f t="shared" si="40"/>
        <v>#N/A</v>
      </c>
      <c r="CK74" t="e">
        <f t="shared" si="52"/>
        <v>#N/A</v>
      </c>
      <c r="CL74" t="b">
        <f t="shared" si="124"/>
        <v>0</v>
      </c>
      <c r="CM74" t="e">
        <f t="shared" si="53"/>
        <v>#N/A</v>
      </c>
      <c r="CN74" t="b">
        <f t="shared" si="54"/>
        <v>0</v>
      </c>
      <c r="CO74" s="14">
        <f t="shared" si="59"/>
        <v>1</v>
      </c>
      <c r="CP74" s="16" t="str">
        <f t="shared" si="42"/>
        <v/>
      </c>
      <c r="CQ74" s="15">
        <f t="shared" si="43"/>
        <v>0</v>
      </c>
      <c r="CR74" s="15">
        <f t="shared" si="44"/>
        <v>0</v>
      </c>
      <c r="CS74" s="15">
        <f t="shared" si="45"/>
        <v>0</v>
      </c>
      <c r="CT74" s="58" t="e">
        <f t="shared" si="75"/>
        <v>#DIV/0!</v>
      </c>
      <c r="CU74" s="2">
        <f t="shared" si="55"/>
        <v>995</v>
      </c>
      <c r="CV74" t="str">
        <f t="shared" si="56"/>
        <v/>
      </c>
      <c r="CX74" t="str">
        <f t="shared" si="76"/>
        <v/>
      </c>
      <c r="CY74" t="b">
        <f>AND(CX74&lt;&gt;"",COUNTIF($CX$11:CX73,CX74)=0)</f>
        <v>0</v>
      </c>
      <c r="CZ74" s="2">
        <f>IF(CX74="",0,IF(CY74,MAX($CZ$11:CZ73)+1,VLOOKUP(CX74,$CX$11:CZ73,3,FALSE)))</f>
        <v>0</v>
      </c>
      <c r="DA74" s="2" t="str">
        <f t="shared" si="57"/>
        <v/>
      </c>
      <c r="DB74" t="str">
        <f t="shared" si="77"/>
        <v/>
      </c>
      <c r="DC74" t="b">
        <f>AND(DB74&lt;&gt;"",COUNTIF($DB$11:DB73,DB74)=0)</f>
        <v>0</v>
      </c>
      <c r="DD74" s="2">
        <f>IF(DB74="",0,IF(DC74,MAX($DD$11:DD73)+1,VLOOKUP(DB74,$DB$11:DD73,3,FALSE)))</f>
        <v>0</v>
      </c>
      <c r="DE74" s="2" t="str">
        <f t="shared" si="58"/>
        <v/>
      </c>
    </row>
    <row r="75" spans="1:110" x14ac:dyDescent="0.35">
      <c r="A75" s="119"/>
      <c r="B75" s="46"/>
      <c r="C75" s="46"/>
      <c r="D75" s="46"/>
      <c r="E75" s="46"/>
      <c r="F75" s="183"/>
      <c r="G75" s="48">
        <v>0</v>
      </c>
      <c r="H75" s="46">
        <v>0</v>
      </c>
      <c r="I75" s="46">
        <v>0</v>
      </c>
      <c r="J75" s="46">
        <v>0</v>
      </c>
      <c r="K75" s="46">
        <v>0</v>
      </c>
      <c r="L75" s="49">
        <v>0</v>
      </c>
      <c r="M75" s="50">
        <v>0</v>
      </c>
      <c r="N75" s="32"/>
      <c r="O75" s="31"/>
      <c r="P75" s="31"/>
      <c r="Q75" s="31"/>
      <c r="R75" s="31"/>
      <c r="S75" s="31"/>
      <c r="T75" s="31"/>
      <c r="U75" s="31"/>
      <c r="V75" s="99"/>
      <c r="W75" s="52" t="str">
        <f t="shared" si="119"/>
        <v/>
      </c>
      <c r="X75" s="120"/>
      <c r="Y75" s="97"/>
      <c r="Z75" t="e">
        <f t="shared" ref="Z75:Z138" si="125">VLOOKUP(TRIM($C75),Sources,4,FALSE)</f>
        <v>#N/A</v>
      </c>
      <c r="AA75" t="e">
        <f t="shared" ref="AA75:AA138" si="126">VLOOKUP(LEFT(TRIM(C75),45)&amp;LEFT(TRIM(D75),75),SoFu,2,FALSE)</f>
        <v>#N/A</v>
      </c>
      <c r="AB75" t="e">
        <f t="shared" ref="AB75:AB138" si="127">VLOOKUP(TRIM($C75),Sources,5,FALSE)</f>
        <v>#N/A</v>
      </c>
      <c r="AC75" s="53" t="b">
        <f t="shared" ref="AC75:AC138" si="128">AND(N75&lt;&gt;"",N75&gt;=0,NOT(ISERROR(N75*1)),NOT($AR75))</f>
        <v>0</v>
      </c>
      <c r="AD75" s="53" t="b">
        <f t="shared" ref="AD75:AD138" si="129">AND(O75&lt;&gt;"",O75&gt;=0,NOT(ISERROR(O75*1)),NOT($AR75))</f>
        <v>0</v>
      </c>
      <c r="AE75" s="53" t="b">
        <f t="shared" ref="AE75:AE138" si="130">AND(P75&lt;&gt;"",P75&gt;=0,NOT(ISERROR(P75*1)),NOT($AR75))</f>
        <v>0</v>
      </c>
      <c r="AF75" s="53" t="b">
        <f t="shared" ref="AF75:AF138" si="131">AND(Q75&lt;&gt;"",Q75&gt;=0,NOT(ISERROR(Q75*1)),NOT($AR75))</f>
        <v>0</v>
      </c>
      <c r="AG75" s="53" t="b">
        <f t="shared" ref="AG75:AG138" si="132">AND(R75&lt;&gt;"",R75&gt;=0,NOT(ISERROR(R75*1)),NOT($AR75))</f>
        <v>0</v>
      </c>
      <c r="AH75" s="53" t="b">
        <f t="shared" ref="AH75:AH138" si="133">AND(S75&lt;&gt;"",S75&gt;=0,NOT(ISERROR(S75*1)),NOT($AR75))</f>
        <v>0</v>
      </c>
      <c r="AI75" s="53" t="b">
        <f t="shared" ref="AI75:AI138" si="134">AND(T75&lt;&gt;"",T75&gt;=0,NOT(ISERROR(T75*1)),NOT($AR75))</f>
        <v>0</v>
      </c>
      <c r="AJ75" s="53" t="b">
        <f t="shared" ref="AJ75:AJ138" si="135">AND(U75&lt;&gt;"",U75&gt;=0,NOT(ISERROR(U75*1)),NOT($AR75))</f>
        <v>0</v>
      </c>
      <c r="AK75" s="53" t="b">
        <f t="shared" si="113"/>
        <v>1</v>
      </c>
      <c r="AL75" s="53" t="b">
        <f t="shared" si="114"/>
        <v>1</v>
      </c>
      <c r="AM75" s="53" t="b">
        <f t="shared" si="115"/>
        <v>1</v>
      </c>
      <c r="AN75" s="53" t="b">
        <f t="shared" si="116"/>
        <v>1</v>
      </c>
      <c r="AO75" s="53" t="b">
        <f t="shared" si="117"/>
        <v>1</v>
      </c>
      <c r="AP75" s="53" t="b">
        <f t="shared" si="118"/>
        <v>1</v>
      </c>
      <c r="AQ75" s="53" t="b">
        <f t="shared" si="60"/>
        <v>0</v>
      </c>
      <c r="AR75" t="b">
        <f t="shared" ref="AR75:AR138" si="136">OR(E75="Method 4",IF(ISNA(AA75),FALSE,VLOOKUP(AA75,SourceIdData,17,FALSE)))</f>
        <v>0</v>
      </c>
      <c r="AS75" s="54" t="e">
        <f t="shared" si="47"/>
        <v>#N/A</v>
      </c>
      <c r="AT75" t="b">
        <f t="shared" si="61"/>
        <v>0</v>
      </c>
      <c r="AU75" t="str">
        <f t="shared" si="62"/>
        <v/>
      </c>
      <c r="AV75" s="55" t="str">
        <f t="shared" si="48"/>
        <v/>
      </c>
      <c r="AW75" t="b">
        <f>AND(AV75&lt;&gt;"",COUNTIF($AV$11:AV74,AV75)=0)</f>
        <v>0</v>
      </c>
      <c r="AX75" s="2">
        <f>IF(AV75="",0,IF(AW75,MAX($AX$11:AX74)+1,VLOOKUP(AV75,$AV$11:AX74,3,FALSE)))</f>
        <v>0</v>
      </c>
      <c r="AY75" t="str">
        <f t="shared" si="49"/>
        <v/>
      </c>
      <c r="AZ75" t="e">
        <f t="shared" ref="AZ75:AZ138" si="137">IF(OR(AB75="05",AB75="06"),VLOOKUP(AA75,SourceIdData,2,FALSE),C75)</f>
        <v>#N/A</v>
      </c>
      <c r="BA75" t="e">
        <f>IF(ISNA(AZ75),NA(),COUNTIF(AZ$10:AZ75,AZ75)&gt;1)</f>
        <v>#N/A</v>
      </c>
      <c r="BB75" t="e">
        <f t="shared" ref="BB75:BB138" si="138">CONCATENATE(VLOOKUP(AA75,SourceIdData,6,0)," - ",F75)</f>
        <v>#N/A</v>
      </c>
      <c r="BC75" s="55" t="e">
        <f t="shared" ref="BC75:BC138" si="139">IF($E75="Method 1",IF(N75="",VLOOKUP($AA75,SourceIdData,9,0),N75),IF(AND(VLOOKUP($AA75,SourceIdData,3,0)&lt;&gt;3,N75=""),NA(),N75))</f>
        <v>#N/A</v>
      </c>
      <c r="BD75" s="56" t="e">
        <f t="shared" ref="BD75:BD138" si="140">IF($E75="Method 1",IF($O75="",IF(ISBLANK(VLOOKUP($AA75,SourceIdData,7,0)),NA(),IF(VLOOKUP($AA75,SourceIdData,7,0)="Fuel",VLOOKUP($BB75,ActivityDataUncert,2,0),VLOOKUP($AA75,SourceIdData,7,0))),$O75),IF($O75="",NA(),$O75))</f>
        <v>#N/A</v>
      </c>
      <c r="BE75" s="53">
        <f t="shared" ref="BE75:BE138" si="141">IF($E75="Method 1",IF(P75="",VLOOKUP($AA75,SourceIdData,10,0),P75),P75)</f>
        <v>0</v>
      </c>
      <c r="BF75" s="53">
        <f t="shared" ref="BF75:BF138" si="142">IF($E75="Method 1",IF(Q75="",VLOOKUP($AA75,SourceIdData,11,0),Q75),Q75)</f>
        <v>0</v>
      </c>
      <c r="BG75" s="53">
        <f t="shared" ref="BG75:BG138" si="143">IF($E75="Method 1",IF(R75="",VLOOKUP($AA75,SourceIdData,12,0),R75),R75)</f>
        <v>0</v>
      </c>
      <c r="BH75" s="53">
        <f t="shared" ref="BH75:BH138" si="144">IF($E75="Method 1",IF(S75="",VLOOKUP($AA75,SourceIdData,13,0),S75),S75)</f>
        <v>0</v>
      </c>
      <c r="BI75" s="53">
        <f t="shared" ref="BI75:BI138" si="145">IF($E75="Method 1",IF(T75="",VLOOKUP($AA75,SourceIdData,14,0),T75),T75)</f>
        <v>0</v>
      </c>
      <c r="BJ75" s="53">
        <f t="shared" ref="BJ75:BJ138" si="146">IF($E75="Method 1",IF(U75="",VLOOKUP($AA75,SourceIdData,15,0),U75),U75)</f>
        <v>0</v>
      </c>
      <c r="BK75" s="57">
        <f t="shared" ref="BK75:BK138" si="147">G75</f>
        <v>0</v>
      </c>
      <c r="BL75" s="57">
        <f t="shared" ref="BL75:BL138" si="148">H75</f>
        <v>0</v>
      </c>
      <c r="BM75" s="57">
        <f t="shared" ref="BM75:BM138" si="149">I75</f>
        <v>0</v>
      </c>
      <c r="BN75" s="57">
        <f t="shared" ref="BN75:BN138" si="150">J75</f>
        <v>0</v>
      </c>
      <c r="BO75" s="57">
        <f t="shared" ref="BO75:BO138" si="151">K75</f>
        <v>0</v>
      </c>
      <c r="BP75" s="57">
        <f t="shared" ref="BP75:BP138" si="152">L75</f>
        <v>0</v>
      </c>
      <c r="BQ75">
        <f t="shared" si="63"/>
        <v>0</v>
      </c>
      <c r="BR75">
        <f t="shared" si="64"/>
        <v>0</v>
      </c>
      <c r="BS75">
        <f t="shared" si="65"/>
        <v>0</v>
      </c>
      <c r="BT75">
        <f t="shared" si="66"/>
        <v>0</v>
      </c>
      <c r="BU75">
        <f t="shared" si="67"/>
        <v>0</v>
      </c>
      <c r="BV75">
        <f t="shared" si="68"/>
        <v>0</v>
      </c>
      <c r="BW75">
        <f t="shared" si="69"/>
        <v>0</v>
      </c>
      <c r="BX75">
        <f t="shared" si="70"/>
        <v>0</v>
      </c>
      <c r="BY75">
        <f t="shared" si="71"/>
        <v>0</v>
      </c>
      <c r="BZ75">
        <f t="shared" si="72"/>
        <v>0</v>
      </c>
      <c r="CA75">
        <f t="shared" si="73"/>
        <v>0</v>
      </c>
      <c r="CB75">
        <f t="shared" si="74"/>
        <v>0</v>
      </c>
      <c r="CC75" t="e">
        <f>IF('Source and fuel input'!AS75,VLOOKUP(AA75,SourceIdData,8,FALSE),IF('Source and fuel input'!AQ75,V75,IF('Source and fuel input'!AR75,IF(AND(E75="Method 1",VLOOKUP(AA75,SourceIdData,8,FALSE)&gt;0),VLOOKUP(AA75,SourceIdData,8,FALSE),NA()),"")))</f>
        <v>#N/A</v>
      </c>
      <c r="CD75" s="15" t="e">
        <f t="shared" si="120"/>
        <v>#N/A</v>
      </c>
      <c r="CE75" s="15" t="b">
        <f t="shared" si="121"/>
        <v>1</v>
      </c>
      <c r="CF75" s="15" t="b">
        <f t="shared" ref="CF75:CF138" si="153">IF(ISERROR(VLOOKUP(E75,Methods,1,FALSE)),TRUE,IF(ISERROR(AA75),FALSE,IF(ISERROR(VLOOKUP(F75,_xlnm.Criteria,1,FALSE)),IF(VLOOKUP(AA75,SourceIdData,6,FALSE)="None",FALSE,TRUE),FALSE)))</f>
        <v>1</v>
      </c>
      <c r="CG75" s="15" t="b">
        <f t="shared" si="122"/>
        <v>0</v>
      </c>
      <c r="CH75" s="15" t="b">
        <f t="shared" si="123"/>
        <v>1</v>
      </c>
      <c r="CI75" t="e">
        <f t="shared" ref="CI75:CI138" si="154">OR(VLOOKUP(AA75,SourceIdData,3,FALSE)&lt;&gt;1,AQ75,AR75,AS75)</f>
        <v>#N/A</v>
      </c>
      <c r="CJ75" t="e">
        <f t="shared" ref="CJ75:CJ138" si="155">OR(VLOOKUP(AA75,SourceIdData,3,FALSE)=2,VLOOKUP(AA75,SourceIdData,3,FALSE)=4,AQ75,AR75,AS75)</f>
        <v>#N/A</v>
      </c>
      <c r="CK75" t="e">
        <f t="shared" si="52"/>
        <v>#N/A</v>
      </c>
      <c r="CL75" t="b">
        <f t="shared" si="124"/>
        <v>0</v>
      </c>
      <c r="CM75" t="e">
        <f t="shared" si="53"/>
        <v>#N/A</v>
      </c>
      <c r="CN75" t="b">
        <f t="shared" si="54"/>
        <v>0</v>
      </c>
      <c r="CO75" s="14">
        <f t="shared" si="59"/>
        <v>1</v>
      </c>
      <c r="CP75" s="16" t="str">
        <f t="shared" ref="CP75:CP138" si="156">IF(CO75=1,"",CD75)</f>
        <v/>
      </c>
      <c r="CQ75" s="15">
        <f t="shared" ref="CQ75:CQ138" si="157">SUMIF($AV$11:$AV$1023,AV75,$CP$11:$CP$1023)</f>
        <v>0</v>
      </c>
      <c r="CR75" s="15">
        <f t="shared" ref="CR75:CR138" si="158">SUM(BK75:BP75)</f>
        <v>0</v>
      </c>
      <c r="CS75" s="15">
        <f t="shared" ref="CS75:CS138" si="159">SUMIF($AV$11:$AV$1023,AV75,$CR$11:$CR$1023)</f>
        <v>0</v>
      </c>
      <c r="CT75" s="58" t="e">
        <f t="shared" si="75"/>
        <v>#DIV/0!</v>
      </c>
      <c r="CU75" s="2">
        <f t="shared" ref="CU75:CU138" si="160">SUMIF($AV$11:$AV$1005,AV75,$CO$11:$CO$1023)</f>
        <v>995</v>
      </c>
      <c r="CV75" t="str">
        <f t="shared" si="56"/>
        <v/>
      </c>
      <c r="CX75" t="str">
        <f t="shared" si="76"/>
        <v/>
      </c>
      <c r="CY75" t="b">
        <f>AND(CX75&lt;&gt;"",COUNTIF($CX$11:CX74,CX75)=0)</f>
        <v>0</v>
      </c>
      <c r="CZ75" s="2">
        <f>IF(CX75="",0,IF(CY75,MAX($CZ$11:CZ74)+1,VLOOKUP(CX75,$CX$11:CZ74,3,FALSE)))</f>
        <v>0</v>
      </c>
      <c r="DA75" s="2" t="str">
        <f t="shared" si="57"/>
        <v/>
      </c>
      <c r="DB75" t="str">
        <f t="shared" si="77"/>
        <v/>
      </c>
      <c r="DC75" t="b">
        <f>AND(DB75&lt;&gt;"",COUNTIF($DB$11:DB74,DB75)=0)</f>
        <v>0</v>
      </c>
      <c r="DD75" s="2">
        <f>IF(DB75="",0,IF(DC75,MAX($DD$11:DD74)+1,VLOOKUP(DB75,$DB$11:DD74,3,FALSE)))</f>
        <v>0</v>
      </c>
      <c r="DE75" s="2" t="str">
        <f t="shared" si="58"/>
        <v/>
      </c>
    </row>
    <row r="76" spans="1:110" x14ac:dyDescent="0.35">
      <c r="A76" s="119"/>
      <c r="B76" s="46"/>
      <c r="C76" s="46"/>
      <c r="D76" s="46"/>
      <c r="E76" s="46"/>
      <c r="F76" s="183"/>
      <c r="G76" s="48">
        <v>0</v>
      </c>
      <c r="H76" s="46">
        <v>0</v>
      </c>
      <c r="I76" s="46">
        <v>0</v>
      </c>
      <c r="J76" s="46">
        <v>0</v>
      </c>
      <c r="K76" s="46">
        <v>0</v>
      </c>
      <c r="L76" s="49">
        <v>0</v>
      </c>
      <c r="M76" s="50">
        <v>0</v>
      </c>
      <c r="N76" s="32"/>
      <c r="O76" s="31"/>
      <c r="P76" s="31"/>
      <c r="Q76" s="31"/>
      <c r="R76" s="31"/>
      <c r="S76" s="31"/>
      <c r="T76" s="31"/>
      <c r="U76" s="31"/>
      <c r="V76" s="99"/>
      <c r="W76" s="52" t="str">
        <f t="shared" si="119"/>
        <v/>
      </c>
      <c r="X76" s="120"/>
      <c r="Y76" s="97"/>
      <c r="Z76" t="e">
        <f t="shared" si="125"/>
        <v>#N/A</v>
      </c>
      <c r="AA76" t="e">
        <f t="shared" si="126"/>
        <v>#N/A</v>
      </c>
      <c r="AB76" t="e">
        <f t="shared" si="127"/>
        <v>#N/A</v>
      </c>
      <c r="AC76" s="53" t="b">
        <f t="shared" si="128"/>
        <v>0</v>
      </c>
      <c r="AD76" s="53" t="b">
        <f t="shared" si="129"/>
        <v>0</v>
      </c>
      <c r="AE76" s="53" t="b">
        <f t="shared" si="130"/>
        <v>0</v>
      </c>
      <c r="AF76" s="53" t="b">
        <f t="shared" si="131"/>
        <v>0</v>
      </c>
      <c r="AG76" s="53" t="b">
        <f t="shared" si="132"/>
        <v>0</v>
      </c>
      <c r="AH76" s="53" t="b">
        <f t="shared" si="133"/>
        <v>0</v>
      </c>
      <c r="AI76" s="53" t="b">
        <f t="shared" si="134"/>
        <v>0</v>
      </c>
      <c r="AJ76" s="53" t="b">
        <f t="shared" si="135"/>
        <v>0</v>
      </c>
      <c r="AK76" s="53" t="b">
        <f t="shared" si="113"/>
        <v>1</v>
      </c>
      <c r="AL76" s="53" t="b">
        <f t="shared" si="114"/>
        <v>1</v>
      </c>
      <c r="AM76" s="53" t="b">
        <f t="shared" si="115"/>
        <v>1</v>
      </c>
      <c r="AN76" s="53" t="b">
        <f t="shared" si="116"/>
        <v>1</v>
      </c>
      <c r="AO76" s="53" t="b">
        <f t="shared" si="117"/>
        <v>1</v>
      </c>
      <c r="AP76" s="53" t="b">
        <f t="shared" si="118"/>
        <v>1</v>
      </c>
      <c r="AQ76" s="53" t="b">
        <f t="shared" si="60"/>
        <v>0</v>
      </c>
      <c r="AR76" t="b">
        <f t="shared" si="136"/>
        <v>0</v>
      </c>
      <c r="AS76" s="54" t="e">
        <f t="shared" ref="AS76:AS139" si="161">AND(E76="Method 1",AB76=34)</f>
        <v>#N/A</v>
      </c>
      <c r="AT76" t="b">
        <f t="shared" si="61"/>
        <v>0</v>
      </c>
      <c r="AU76" t="str">
        <f t="shared" si="62"/>
        <v/>
      </c>
      <c r="AV76" s="55" t="str">
        <f t="shared" ref="AV76:AV139" si="162">IF(ISNA(AA76*1),"",IF(OR(AB76="05",AB76="06"),TRIM(A76)&amp;" "&amp;AA76,TRIM(A76)&amp;AB76))</f>
        <v/>
      </c>
      <c r="AW76" t="b">
        <f>AND(AV76&lt;&gt;"",COUNTIF($AV$11:AV75,AV76)=0)</f>
        <v>0</v>
      </c>
      <c r="AX76" s="2">
        <f>IF(AV76="",0,IF(AW76,MAX($AX$11:AX75)+1,VLOOKUP(AV76,$AV$11:AX75,3,FALSE)))</f>
        <v>0</v>
      </c>
      <c r="AY76" t="str">
        <f t="shared" ref="AY76:AY139" si="163">TRIM(B76)</f>
        <v/>
      </c>
      <c r="AZ76" t="e">
        <f t="shared" si="137"/>
        <v>#N/A</v>
      </c>
      <c r="BA76" t="e">
        <f>IF(ISNA(AZ76),NA(),COUNTIF(AZ$10:AZ76,AZ76)&gt;1)</f>
        <v>#N/A</v>
      </c>
      <c r="BB76" t="e">
        <f t="shared" si="138"/>
        <v>#N/A</v>
      </c>
      <c r="BC76" s="55" t="e">
        <f t="shared" si="139"/>
        <v>#N/A</v>
      </c>
      <c r="BD76" s="56" t="e">
        <f t="shared" si="140"/>
        <v>#N/A</v>
      </c>
      <c r="BE76" s="53">
        <f t="shared" si="141"/>
        <v>0</v>
      </c>
      <c r="BF76" s="53">
        <f t="shared" si="142"/>
        <v>0</v>
      </c>
      <c r="BG76" s="53">
        <f t="shared" si="143"/>
        <v>0</v>
      </c>
      <c r="BH76" s="53">
        <f t="shared" si="144"/>
        <v>0</v>
      </c>
      <c r="BI76" s="53">
        <f t="shared" si="145"/>
        <v>0</v>
      </c>
      <c r="BJ76" s="53">
        <f t="shared" si="146"/>
        <v>0</v>
      </c>
      <c r="BK76" s="57">
        <f t="shared" si="147"/>
        <v>0</v>
      </c>
      <c r="BL76" s="57">
        <f t="shared" si="148"/>
        <v>0</v>
      </c>
      <c r="BM76" s="57">
        <f t="shared" si="149"/>
        <v>0</v>
      </c>
      <c r="BN76" s="57">
        <f t="shared" si="150"/>
        <v>0</v>
      </c>
      <c r="BO76" s="57">
        <f t="shared" si="151"/>
        <v>0</v>
      </c>
      <c r="BP76" s="57">
        <f t="shared" si="152"/>
        <v>0</v>
      </c>
      <c r="BQ76">
        <f t="shared" si="63"/>
        <v>0</v>
      </c>
      <c r="BR76">
        <f t="shared" si="64"/>
        <v>0</v>
      </c>
      <c r="BS76">
        <f t="shared" si="65"/>
        <v>0</v>
      </c>
      <c r="BT76">
        <f t="shared" si="66"/>
        <v>0</v>
      </c>
      <c r="BU76">
        <f t="shared" si="67"/>
        <v>0</v>
      </c>
      <c r="BV76">
        <f t="shared" si="68"/>
        <v>0</v>
      </c>
      <c r="BW76">
        <f t="shared" si="69"/>
        <v>0</v>
      </c>
      <c r="BX76">
        <f t="shared" si="70"/>
        <v>0</v>
      </c>
      <c r="BY76">
        <f t="shared" si="71"/>
        <v>0</v>
      </c>
      <c r="BZ76">
        <f t="shared" si="72"/>
        <v>0</v>
      </c>
      <c r="CA76">
        <f t="shared" si="73"/>
        <v>0</v>
      </c>
      <c r="CB76">
        <f t="shared" si="74"/>
        <v>0</v>
      </c>
      <c r="CC76" t="e">
        <f>IF('Source and fuel input'!AS76,VLOOKUP(AA76,SourceIdData,8,FALSE),IF('Source and fuel input'!AQ76,V76,IF('Source and fuel input'!AR76,IF(AND(E76="Method 1",VLOOKUP(AA76,SourceIdData,8,FALSE)&gt;0),VLOOKUP(AA76,SourceIdData,8,FALSE),NA()),"")))</f>
        <v>#N/A</v>
      </c>
      <c r="CD76" s="15" t="e">
        <f t="shared" si="120"/>
        <v>#N/A</v>
      </c>
      <c r="CE76" s="15" t="b">
        <f t="shared" si="121"/>
        <v>1</v>
      </c>
      <c r="CF76" s="15" t="b">
        <f t="shared" si="153"/>
        <v>1</v>
      </c>
      <c r="CG76" s="15" t="b">
        <f t="shared" si="122"/>
        <v>0</v>
      </c>
      <c r="CH76" s="15" t="b">
        <f t="shared" si="123"/>
        <v>1</v>
      </c>
      <c r="CI76" t="e">
        <f t="shared" si="154"/>
        <v>#N/A</v>
      </c>
      <c r="CJ76" t="e">
        <f t="shared" si="155"/>
        <v>#N/A</v>
      </c>
      <c r="CK76" t="e">
        <f t="shared" ref="CK76:CK139" si="164">NOT(OR(CI76,N76&gt;0,E76="Method 1"))</f>
        <v>#N/A</v>
      </c>
      <c r="CL76" t="b">
        <f t="shared" si="124"/>
        <v>0</v>
      </c>
      <c r="CM76" t="e">
        <f t="shared" ref="CM76:CM139" si="165">NOT(OR(CJ76,CL76,E76="Method 1"))</f>
        <v>#N/A</v>
      </c>
      <c r="CN76" t="b">
        <f t="shared" ref="CN76:CN139" si="166">AND(E76&lt;&gt;"Method 1",AR76,NOT(AQ76))</f>
        <v>0</v>
      </c>
      <c r="CO76" s="14">
        <f t="shared" ref="CO76:CO139" si="167">IF(ISERROR(OR(CE76,CF76,CG76,CH76,CK76,CM76,CN76)),1,IF(OR(CE76,CF76,CG76,CH76,CK76,CM76,CN76),1,0))</f>
        <v>1</v>
      </c>
      <c r="CP76" s="16" t="str">
        <f t="shared" si="156"/>
        <v/>
      </c>
      <c r="CQ76" s="15">
        <f t="shared" si="157"/>
        <v>0</v>
      </c>
      <c r="CR76" s="15">
        <f t="shared" si="158"/>
        <v>0</v>
      </c>
      <c r="CS76" s="15">
        <f t="shared" si="159"/>
        <v>0</v>
      </c>
      <c r="CT76" s="58" t="e">
        <f t="shared" si="75"/>
        <v>#DIV/0!</v>
      </c>
      <c r="CU76" s="2">
        <f t="shared" si="160"/>
        <v>995</v>
      </c>
      <c r="CV76" t="str">
        <f t="shared" ref="CV76:CV139" si="168">IF(A76="","",A76)</f>
        <v/>
      </c>
      <c r="CX76" t="str">
        <f t="shared" si="76"/>
        <v/>
      </c>
      <c r="CY76" t="b">
        <f>AND(CX76&lt;&gt;"",COUNTIF($CX$11:CX75,CX76)=0)</f>
        <v>0</v>
      </c>
      <c r="CZ76" s="2">
        <f>IF(CX76="",0,IF(CY76,MAX($CZ$11:CZ75)+1,VLOOKUP(CX76,$CX$11:CZ75,3,FALSE)))</f>
        <v>0</v>
      </c>
      <c r="DA76" s="2" t="str">
        <f t="shared" ref="DA76:DA139" si="169">CX76</f>
        <v/>
      </c>
      <c r="DB76" t="str">
        <f t="shared" si="77"/>
        <v/>
      </c>
      <c r="DC76" t="b">
        <f>AND(DB76&lt;&gt;"",COUNTIF($DB$11:DB75,DB76)=0)</f>
        <v>0</v>
      </c>
      <c r="DD76" s="2">
        <f>IF(DB76="",0,IF(DC76,MAX($DD$11:DD75)+1,VLOOKUP(DB76,$DB$11:DD75,3,FALSE)))</f>
        <v>0</v>
      </c>
      <c r="DE76" s="2" t="str">
        <f t="shared" ref="DE76:DE139" si="170">DB76</f>
        <v/>
      </c>
    </row>
    <row r="77" spans="1:110" x14ac:dyDescent="0.35">
      <c r="A77" s="119"/>
      <c r="B77" s="46"/>
      <c r="C77" s="46"/>
      <c r="D77" s="46"/>
      <c r="E77" s="46"/>
      <c r="F77" s="183"/>
      <c r="G77" s="48">
        <v>0</v>
      </c>
      <c r="H77" s="46">
        <v>0</v>
      </c>
      <c r="I77" s="46">
        <v>0</v>
      </c>
      <c r="J77" s="46">
        <v>0</v>
      </c>
      <c r="K77" s="46">
        <v>0</v>
      </c>
      <c r="L77" s="49">
        <v>0</v>
      </c>
      <c r="M77" s="50">
        <v>0</v>
      </c>
      <c r="N77" s="32"/>
      <c r="O77" s="31"/>
      <c r="P77" s="31"/>
      <c r="Q77" s="31"/>
      <c r="R77" s="31"/>
      <c r="S77" s="31"/>
      <c r="T77" s="31"/>
      <c r="U77" s="31"/>
      <c r="V77" s="99"/>
      <c r="W77" s="52" t="str">
        <f t="shared" si="119"/>
        <v/>
      </c>
      <c r="X77" s="120"/>
      <c r="Y77" s="97"/>
      <c r="Z77" t="e">
        <f t="shared" si="125"/>
        <v>#N/A</v>
      </c>
      <c r="AA77" t="e">
        <f t="shared" si="126"/>
        <v>#N/A</v>
      </c>
      <c r="AB77" t="e">
        <f t="shared" si="127"/>
        <v>#N/A</v>
      </c>
      <c r="AC77" s="53" t="b">
        <f t="shared" si="128"/>
        <v>0</v>
      </c>
      <c r="AD77" s="53" t="b">
        <f t="shared" si="129"/>
        <v>0</v>
      </c>
      <c r="AE77" s="53" t="b">
        <f t="shared" si="130"/>
        <v>0</v>
      </c>
      <c r="AF77" s="53" t="b">
        <f t="shared" si="131"/>
        <v>0</v>
      </c>
      <c r="AG77" s="53" t="b">
        <f t="shared" si="132"/>
        <v>0</v>
      </c>
      <c r="AH77" s="53" t="b">
        <f t="shared" si="133"/>
        <v>0</v>
      </c>
      <c r="AI77" s="53" t="b">
        <f t="shared" si="134"/>
        <v>0</v>
      </c>
      <c r="AJ77" s="53" t="b">
        <f t="shared" si="135"/>
        <v>0</v>
      </c>
      <c r="AK77" s="53" t="b">
        <f t="shared" si="113"/>
        <v>1</v>
      </c>
      <c r="AL77" s="53" t="b">
        <f t="shared" si="114"/>
        <v>1</v>
      </c>
      <c r="AM77" s="53" t="b">
        <f t="shared" si="115"/>
        <v>1</v>
      </c>
      <c r="AN77" s="53" t="b">
        <f t="shared" si="116"/>
        <v>1</v>
      </c>
      <c r="AO77" s="53" t="b">
        <f t="shared" si="117"/>
        <v>1</v>
      </c>
      <c r="AP77" s="53" t="b">
        <f t="shared" si="118"/>
        <v>1</v>
      </c>
      <c r="AQ77" s="53" t="b">
        <f t="shared" si="60"/>
        <v>0</v>
      </c>
      <c r="AR77" t="b">
        <f t="shared" si="136"/>
        <v>0</v>
      </c>
      <c r="AS77" s="54" t="e">
        <f t="shared" si="161"/>
        <v>#N/A</v>
      </c>
      <c r="AT77" t="b">
        <f t="shared" si="61"/>
        <v>0</v>
      </c>
      <c r="AU77" t="str">
        <f t="shared" si="62"/>
        <v/>
      </c>
      <c r="AV77" s="55" t="str">
        <f t="shared" si="162"/>
        <v/>
      </c>
      <c r="AW77" t="b">
        <f>AND(AV77&lt;&gt;"",COUNTIF($AV$11:AV76,AV77)=0)</f>
        <v>0</v>
      </c>
      <c r="AX77" s="2">
        <f>IF(AV77="",0,IF(AW77,MAX($AX$11:AX76)+1,VLOOKUP(AV77,$AV$11:AX76,3,FALSE)))</f>
        <v>0</v>
      </c>
      <c r="AY77" t="str">
        <f t="shared" si="163"/>
        <v/>
      </c>
      <c r="AZ77" t="e">
        <f t="shared" si="137"/>
        <v>#N/A</v>
      </c>
      <c r="BA77" t="e">
        <f>IF(ISNA(AZ77),NA(),COUNTIF(AZ$10:AZ77,AZ77)&gt;1)</f>
        <v>#N/A</v>
      </c>
      <c r="BB77" t="e">
        <f t="shared" si="138"/>
        <v>#N/A</v>
      </c>
      <c r="BC77" s="55" t="e">
        <f t="shared" si="139"/>
        <v>#N/A</v>
      </c>
      <c r="BD77" s="56" t="e">
        <f t="shared" si="140"/>
        <v>#N/A</v>
      </c>
      <c r="BE77" s="53">
        <f t="shared" si="141"/>
        <v>0</v>
      </c>
      <c r="BF77" s="53">
        <f t="shared" si="142"/>
        <v>0</v>
      </c>
      <c r="BG77" s="53">
        <f t="shared" si="143"/>
        <v>0</v>
      </c>
      <c r="BH77" s="53">
        <f t="shared" si="144"/>
        <v>0</v>
      </c>
      <c r="BI77" s="53">
        <f t="shared" si="145"/>
        <v>0</v>
      </c>
      <c r="BJ77" s="53">
        <f t="shared" si="146"/>
        <v>0</v>
      </c>
      <c r="BK77" s="57">
        <f t="shared" si="147"/>
        <v>0</v>
      </c>
      <c r="BL77" s="57">
        <f t="shared" si="148"/>
        <v>0</v>
      </c>
      <c r="BM77" s="57">
        <f t="shared" si="149"/>
        <v>0</v>
      </c>
      <c r="BN77" s="57">
        <f t="shared" si="150"/>
        <v>0</v>
      </c>
      <c r="BO77" s="57">
        <f t="shared" si="151"/>
        <v>0</v>
      </c>
      <c r="BP77" s="57">
        <f t="shared" si="152"/>
        <v>0</v>
      </c>
      <c r="BQ77">
        <f t="shared" si="63"/>
        <v>0</v>
      </c>
      <c r="BR77">
        <f t="shared" si="64"/>
        <v>0</v>
      </c>
      <c r="BS77">
        <f t="shared" si="65"/>
        <v>0</v>
      </c>
      <c r="BT77">
        <f t="shared" si="66"/>
        <v>0</v>
      </c>
      <c r="BU77">
        <f t="shared" si="67"/>
        <v>0</v>
      </c>
      <c r="BV77">
        <f t="shared" si="68"/>
        <v>0</v>
      </c>
      <c r="BW77">
        <f t="shared" si="69"/>
        <v>0</v>
      </c>
      <c r="BX77">
        <f t="shared" si="70"/>
        <v>0</v>
      </c>
      <c r="BY77">
        <f t="shared" si="71"/>
        <v>0</v>
      </c>
      <c r="BZ77">
        <f t="shared" si="72"/>
        <v>0</v>
      </c>
      <c r="CA77">
        <f t="shared" si="73"/>
        <v>0</v>
      </c>
      <c r="CB77">
        <f t="shared" si="74"/>
        <v>0</v>
      </c>
      <c r="CC77" t="e">
        <f>IF('Source and fuel input'!AS77,VLOOKUP(AA77,SourceIdData,8,FALSE),IF('Source and fuel input'!AQ77,V77,IF('Source and fuel input'!AR77,IF(AND(E77="Method 1",VLOOKUP(AA77,SourceIdData,8,FALSE)&gt;0),VLOOKUP(AA77,SourceIdData,8,FALSE),NA()),"")))</f>
        <v>#N/A</v>
      </c>
      <c r="CD77" s="15" t="e">
        <f t="shared" si="120"/>
        <v>#N/A</v>
      </c>
      <c r="CE77" s="15" t="b">
        <f t="shared" si="121"/>
        <v>1</v>
      </c>
      <c r="CF77" s="15" t="b">
        <f t="shared" si="153"/>
        <v>1</v>
      </c>
      <c r="CG77" s="15" t="b">
        <f t="shared" si="122"/>
        <v>0</v>
      </c>
      <c r="CH77" s="15" t="b">
        <f t="shared" si="123"/>
        <v>1</v>
      </c>
      <c r="CI77" t="e">
        <f t="shared" si="154"/>
        <v>#N/A</v>
      </c>
      <c r="CJ77" t="e">
        <f t="shared" si="155"/>
        <v>#N/A</v>
      </c>
      <c r="CK77" t="e">
        <f t="shared" si="164"/>
        <v>#N/A</v>
      </c>
      <c r="CL77" t="b">
        <f t="shared" si="124"/>
        <v>0</v>
      </c>
      <c r="CM77" t="e">
        <f t="shared" si="165"/>
        <v>#N/A</v>
      </c>
      <c r="CN77" t="b">
        <f t="shared" si="166"/>
        <v>0</v>
      </c>
      <c r="CO77" s="14">
        <f t="shared" si="167"/>
        <v>1</v>
      </c>
      <c r="CP77" s="16" t="str">
        <f t="shared" si="156"/>
        <v/>
      </c>
      <c r="CQ77" s="15">
        <f t="shared" si="157"/>
        <v>0</v>
      </c>
      <c r="CR77" s="15">
        <f t="shared" si="158"/>
        <v>0</v>
      </c>
      <c r="CS77" s="15">
        <f t="shared" si="159"/>
        <v>0</v>
      </c>
      <c r="CT77" s="58" t="e">
        <f t="shared" si="75"/>
        <v>#DIV/0!</v>
      </c>
      <c r="CU77" s="2">
        <f t="shared" si="160"/>
        <v>995</v>
      </c>
      <c r="CV77" t="str">
        <f t="shared" si="168"/>
        <v/>
      </c>
      <c r="CX77" t="str">
        <f t="shared" si="76"/>
        <v/>
      </c>
      <c r="CY77" t="b">
        <f>AND(CX77&lt;&gt;"",COUNTIF($CX$11:CX76,CX77)=0)</f>
        <v>0</v>
      </c>
      <c r="CZ77" s="2">
        <f>IF(CX77="",0,IF(CY77,MAX($CZ$11:CZ76)+1,VLOOKUP(CX77,$CX$11:CZ76,3,FALSE)))</f>
        <v>0</v>
      </c>
      <c r="DA77" s="2" t="str">
        <f t="shared" si="169"/>
        <v/>
      </c>
      <c r="DB77" t="str">
        <f t="shared" si="77"/>
        <v/>
      </c>
      <c r="DC77" t="b">
        <f>AND(DB77&lt;&gt;"",COUNTIF($DB$11:DB76,DB77)=0)</f>
        <v>0</v>
      </c>
      <c r="DD77" s="2">
        <f>IF(DB77="",0,IF(DC77,MAX($DD$11:DD76)+1,VLOOKUP(DB77,$DB$11:DD76,3,FALSE)))</f>
        <v>0</v>
      </c>
      <c r="DE77" s="2" t="str">
        <f t="shared" si="170"/>
        <v/>
      </c>
    </row>
    <row r="78" spans="1:110" x14ac:dyDescent="0.35">
      <c r="A78" s="119"/>
      <c r="B78" s="46"/>
      <c r="C78" s="46"/>
      <c r="D78" s="46"/>
      <c r="E78" s="46"/>
      <c r="F78" s="183"/>
      <c r="G78" s="48">
        <v>0</v>
      </c>
      <c r="H78" s="46">
        <v>0</v>
      </c>
      <c r="I78" s="46">
        <v>0</v>
      </c>
      <c r="J78" s="46">
        <v>0</v>
      </c>
      <c r="K78" s="46">
        <v>0</v>
      </c>
      <c r="L78" s="49">
        <v>0</v>
      </c>
      <c r="M78" s="50">
        <v>0</v>
      </c>
      <c r="N78" s="32"/>
      <c r="O78" s="31"/>
      <c r="P78" s="31"/>
      <c r="Q78" s="31"/>
      <c r="R78" s="31"/>
      <c r="S78" s="31"/>
      <c r="T78" s="31"/>
      <c r="U78" s="31"/>
      <c r="V78" s="99"/>
      <c r="W78" s="52" t="str">
        <f t="shared" si="119"/>
        <v/>
      </c>
      <c r="X78" s="120"/>
      <c r="Y78" s="97"/>
      <c r="Z78" t="e">
        <f t="shared" si="125"/>
        <v>#N/A</v>
      </c>
      <c r="AA78" t="e">
        <f t="shared" si="126"/>
        <v>#N/A</v>
      </c>
      <c r="AB78" t="e">
        <f t="shared" si="127"/>
        <v>#N/A</v>
      </c>
      <c r="AC78" s="53" t="b">
        <f t="shared" si="128"/>
        <v>0</v>
      </c>
      <c r="AD78" s="53" t="b">
        <f t="shared" si="129"/>
        <v>0</v>
      </c>
      <c r="AE78" s="53" t="b">
        <f t="shared" si="130"/>
        <v>0</v>
      </c>
      <c r="AF78" s="53" t="b">
        <f t="shared" si="131"/>
        <v>0</v>
      </c>
      <c r="AG78" s="53" t="b">
        <f t="shared" si="132"/>
        <v>0</v>
      </c>
      <c r="AH78" s="53" t="b">
        <f t="shared" si="133"/>
        <v>0</v>
      </c>
      <c r="AI78" s="53" t="b">
        <f t="shared" si="134"/>
        <v>0</v>
      </c>
      <c r="AJ78" s="53" t="b">
        <f t="shared" si="135"/>
        <v>0</v>
      </c>
      <c r="AK78" s="53" t="b">
        <f t="shared" si="113"/>
        <v>1</v>
      </c>
      <c r="AL78" s="53" t="b">
        <f t="shared" si="114"/>
        <v>1</v>
      </c>
      <c r="AM78" s="53" t="b">
        <f t="shared" si="115"/>
        <v>1</v>
      </c>
      <c r="AN78" s="53" t="b">
        <f t="shared" si="116"/>
        <v>1</v>
      </c>
      <c r="AO78" s="53" t="b">
        <f t="shared" si="117"/>
        <v>1</v>
      </c>
      <c r="AP78" s="53" t="b">
        <f t="shared" si="118"/>
        <v>1</v>
      </c>
      <c r="AQ78" s="53" t="b">
        <f t="shared" ref="AQ78:AQ141" si="171">AND(V78&lt;&gt;"",V78&gt;0,NOT(ISERROR(V78*1)))</f>
        <v>0</v>
      </c>
      <c r="AR78" t="b">
        <f t="shared" si="136"/>
        <v>0</v>
      </c>
      <c r="AS78" s="54" t="e">
        <f t="shared" si="161"/>
        <v>#N/A</v>
      </c>
      <c r="AT78" t="b">
        <f t="shared" ref="AT78:AT141" si="172">CO78=0</f>
        <v>0</v>
      </c>
      <c r="AU78" t="str">
        <f t="shared" ref="AU78:AU141" si="173">IF(ISERROR(AT78),"",IF(AT78,"OK",""))</f>
        <v/>
      </c>
      <c r="AV78" s="55" t="str">
        <f t="shared" si="162"/>
        <v/>
      </c>
      <c r="AW78" t="b">
        <f>AND(AV78&lt;&gt;"",COUNTIF($AV$11:AV77,AV78)=0)</f>
        <v>0</v>
      </c>
      <c r="AX78" s="2">
        <f>IF(AV78="",0,IF(AW78,MAX($AX$11:AX77)+1,VLOOKUP(AV78,$AV$11:AX77,3,FALSE)))</f>
        <v>0</v>
      </c>
      <c r="AY78" t="str">
        <f t="shared" si="163"/>
        <v/>
      </c>
      <c r="AZ78" t="e">
        <f t="shared" si="137"/>
        <v>#N/A</v>
      </c>
      <c r="BA78" t="e">
        <f>IF(ISNA(AZ78),NA(),COUNTIF(AZ$10:AZ78,AZ78)&gt;1)</f>
        <v>#N/A</v>
      </c>
      <c r="BB78" t="e">
        <f t="shared" si="138"/>
        <v>#N/A</v>
      </c>
      <c r="BC78" s="55" t="e">
        <f t="shared" si="139"/>
        <v>#N/A</v>
      </c>
      <c r="BD78" s="56" t="e">
        <f t="shared" si="140"/>
        <v>#N/A</v>
      </c>
      <c r="BE78" s="53">
        <f t="shared" si="141"/>
        <v>0</v>
      </c>
      <c r="BF78" s="53">
        <f t="shared" si="142"/>
        <v>0</v>
      </c>
      <c r="BG78" s="53">
        <f t="shared" si="143"/>
        <v>0</v>
      </c>
      <c r="BH78" s="53">
        <f t="shared" si="144"/>
        <v>0</v>
      </c>
      <c r="BI78" s="53">
        <f t="shared" si="145"/>
        <v>0</v>
      </c>
      <c r="BJ78" s="53">
        <f t="shared" si="146"/>
        <v>0</v>
      </c>
      <c r="BK78" s="57">
        <f t="shared" si="147"/>
        <v>0</v>
      </c>
      <c r="BL78" s="57">
        <f t="shared" si="148"/>
        <v>0</v>
      </c>
      <c r="BM78" s="57">
        <f t="shared" si="149"/>
        <v>0</v>
      </c>
      <c r="BN78" s="57">
        <f t="shared" si="150"/>
        <v>0</v>
      </c>
      <c r="BO78" s="57">
        <f t="shared" si="151"/>
        <v>0</v>
      </c>
      <c r="BP78" s="57">
        <f t="shared" si="152"/>
        <v>0</v>
      </c>
      <c r="BQ78">
        <f t="shared" ref="BQ78:BQ141" si="174">IF(ISERROR(BE78*1),0,IF(BE78&gt;0,SUMSQ(BE78,$BC78,$BD78),0))</f>
        <v>0</v>
      </c>
      <c r="BR78">
        <f t="shared" ref="BR78:BR141" si="175">IF(ISERROR(BF78*1),0,IF(BF78&gt;0,SUMSQ(BF78,$BC78,$BD78),0))</f>
        <v>0</v>
      </c>
      <c r="BS78">
        <f t="shared" ref="BS78:BS141" si="176">IF(ISERROR(BG78*1),0,IF(BG78&gt;0,SUMSQ(BG78,$BC78,$BD78),0))</f>
        <v>0</v>
      </c>
      <c r="BT78">
        <f t="shared" ref="BT78:BT141" si="177">IF(ISERROR(BH78*1),0,IF(BH78&gt;0,SUMSQ(BH78,$BC78,$BD78),0))</f>
        <v>0</v>
      </c>
      <c r="BU78">
        <f t="shared" ref="BU78:BU141" si="178">IF(ISERROR(BI78*1),0,IF(BI78&gt;0,SUMSQ(BI78,$BC78,$BD78),0))</f>
        <v>0</v>
      </c>
      <c r="BV78">
        <f t="shared" ref="BV78:BV141" si="179">IF(ISERROR(BJ78*1),0,IF(BJ78&gt;0,SUMSQ(BJ78,$BC78,$BD78),0))</f>
        <v>0</v>
      </c>
      <c r="BW78">
        <f t="shared" ref="BW78:BW141" si="180">BQ78*(BK78^2)</f>
        <v>0</v>
      </c>
      <c r="BX78">
        <f t="shared" ref="BX78:BX141" si="181">BR78*(BL78^2)</f>
        <v>0</v>
      </c>
      <c r="BY78">
        <f t="shared" ref="BY78:BY141" si="182">BS78*(BM78^2)</f>
        <v>0</v>
      </c>
      <c r="BZ78">
        <f t="shared" ref="BZ78:BZ141" si="183">BT78*(BN78^2)</f>
        <v>0</v>
      </c>
      <c r="CA78">
        <f t="shared" ref="CA78:CA141" si="184">BU78*(BO78^2)</f>
        <v>0</v>
      </c>
      <c r="CB78">
        <f t="shared" ref="CB78:CB141" si="185">BV78*(BP78^2)</f>
        <v>0</v>
      </c>
      <c r="CC78" t="e">
        <f>IF('Source and fuel input'!AS78,VLOOKUP(AA78,SourceIdData,8,FALSE),IF('Source and fuel input'!AQ78,V78,IF('Source and fuel input'!AR78,IF(AND(E78="Method 1",VLOOKUP(AA78,SourceIdData,8,FALSE)&gt;0),VLOOKUP(AA78,SourceIdData,8,FALSE),NA()),"")))</f>
        <v>#N/A</v>
      </c>
      <c r="CD78" s="15" t="e">
        <f t="shared" si="120"/>
        <v>#N/A</v>
      </c>
      <c r="CE78" s="15" t="b">
        <f t="shared" si="121"/>
        <v>1</v>
      </c>
      <c r="CF78" s="15" t="b">
        <f t="shared" si="153"/>
        <v>1</v>
      </c>
      <c r="CG78" s="15" t="b">
        <f t="shared" si="122"/>
        <v>0</v>
      </c>
      <c r="CH78" s="15" t="b">
        <f t="shared" si="123"/>
        <v>1</v>
      </c>
      <c r="CI78" t="e">
        <f t="shared" si="154"/>
        <v>#N/A</v>
      </c>
      <c r="CJ78" t="e">
        <f t="shared" si="155"/>
        <v>#N/A</v>
      </c>
      <c r="CK78" t="e">
        <f t="shared" si="164"/>
        <v>#N/A</v>
      </c>
      <c r="CL78" t="b">
        <f t="shared" si="124"/>
        <v>0</v>
      </c>
      <c r="CM78" t="e">
        <f t="shared" si="165"/>
        <v>#N/A</v>
      </c>
      <c r="CN78" t="b">
        <f t="shared" si="166"/>
        <v>0</v>
      </c>
      <c r="CO78" s="14">
        <f t="shared" si="167"/>
        <v>1</v>
      </c>
      <c r="CP78" s="16" t="str">
        <f t="shared" si="156"/>
        <v/>
      </c>
      <c r="CQ78" s="15">
        <f t="shared" si="157"/>
        <v>0</v>
      </c>
      <c r="CR78" s="15">
        <f t="shared" si="158"/>
        <v>0</v>
      </c>
      <c r="CS78" s="15">
        <f t="shared" si="159"/>
        <v>0</v>
      </c>
      <c r="CT78" s="58" t="e">
        <f t="shared" ref="CT78:CT141" si="186">CQ78/CS78</f>
        <v>#DIV/0!</v>
      </c>
      <c r="CU78" s="2">
        <f t="shared" si="160"/>
        <v>995</v>
      </c>
      <c r="CV78" t="str">
        <f t="shared" si="168"/>
        <v/>
      </c>
      <c r="CX78" t="str">
        <f t="shared" ref="CX78:CX141" si="187">TRIM(A78)</f>
        <v/>
      </c>
      <c r="CY78" t="b">
        <f>AND(CX78&lt;&gt;"",COUNTIF($CX$11:CX77,CX78)=0)</f>
        <v>0</v>
      </c>
      <c r="CZ78" s="2">
        <f>IF(CX78="",0,IF(CY78,MAX($CZ$11:CZ77)+1,VLOOKUP(CX78,$CX$11:CZ77,3,FALSE)))</f>
        <v>0</v>
      </c>
      <c r="DA78" s="2" t="str">
        <f t="shared" si="169"/>
        <v/>
      </c>
      <c r="DB78" t="str">
        <f t="shared" ref="DB78:DB141" si="188">TRIM(B78)</f>
        <v/>
      </c>
      <c r="DC78" t="b">
        <f>AND(DB78&lt;&gt;"",COUNTIF($DB$11:DB77,DB78)=0)</f>
        <v>0</v>
      </c>
      <c r="DD78" s="2">
        <f>IF(DB78="",0,IF(DC78,MAX($DD$11:DD77)+1,VLOOKUP(DB78,$DB$11:DD77,3,FALSE)))</f>
        <v>0</v>
      </c>
      <c r="DE78" s="2" t="str">
        <f t="shared" si="170"/>
        <v/>
      </c>
    </row>
    <row r="79" spans="1:110" x14ac:dyDescent="0.35">
      <c r="A79" s="119"/>
      <c r="B79" s="46"/>
      <c r="C79" s="46"/>
      <c r="D79" s="46"/>
      <c r="E79" s="46"/>
      <c r="F79" s="183"/>
      <c r="G79" s="48">
        <v>0</v>
      </c>
      <c r="H79" s="46">
        <v>0</v>
      </c>
      <c r="I79" s="46">
        <v>0</v>
      </c>
      <c r="J79" s="46">
        <v>0</v>
      </c>
      <c r="K79" s="46">
        <v>0</v>
      </c>
      <c r="L79" s="49">
        <v>0</v>
      </c>
      <c r="M79" s="50">
        <v>0</v>
      </c>
      <c r="N79" s="32"/>
      <c r="O79" s="31"/>
      <c r="P79" s="31"/>
      <c r="Q79" s="31"/>
      <c r="R79" s="31"/>
      <c r="S79" s="31"/>
      <c r="T79" s="31"/>
      <c r="U79" s="31"/>
      <c r="V79" s="99"/>
      <c r="W79" s="52" t="str">
        <f t="shared" si="119"/>
        <v/>
      </c>
      <c r="X79" s="120"/>
      <c r="Y79" s="97"/>
      <c r="Z79" t="e">
        <f t="shared" si="125"/>
        <v>#N/A</v>
      </c>
      <c r="AA79" t="e">
        <f t="shared" si="126"/>
        <v>#N/A</v>
      </c>
      <c r="AB79" t="e">
        <f t="shared" si="127"/>
        <v>#N/A</v>
      </c>
      <c r="AC79" s="53" t="b">
        <f t="shared" si="128"/>
        <v>0</v>
      </c>
      <c r="AD79" s="53" t="b">
        <f t="shared" si="129"/>
        <v>0</v>
      </c>
      <c r="AE79" s="53" t="b">
        <f t="shared" si="130"/>
        <v>0</v>
      </c>
      <c r="AF79" s="53" t="b">
        <f t="shared" si="131"/>
        <v>0</v>
      </c>
      <c r="AG79" s="53" t="b">
        <f t="shared" si="132"/>
        <v>0</v>
      </c>
      <c r="AH79" s="53" t="b">
        <f t="shared" si="133"/>
        <v>0</v>
      </c>
      <c r="AI79" s="53" t="b">
        <f t="shared" si="134"/>
        <v>0</v>
      </c>
      <c r="AJ79" s="53" t="b">
        <f t="shared" si="135"/>
        <v>0</v>
      </c>
      <c r="AK79" s="53" t="b">
        <f t="shared" si="113"/>
        <v>1</v>
      </c>
      <c r="AL79" s="53" t="b">
        <f t="shared" si="114"/>
        <v>1</v>
      </c>
      <c r="AM79" s="53" t="b">
        <f t="shared" si="115"/>
        <v>1</v>
      </c>
      <c r="AN79" s="53" t="b">
        <f t="shared" si="116"/>
        <v>1</v>
      </c>
      <c r="AO79" s="53" t="b">
        <f t="shared" si="117"/>
        <v>1</v>
      </c>
      <c r="AP79" s="53" t="b">
        <f t="shared" si="118"/>
        <v>1</v>
      </c>
      <c r="AQ79" s="53" t="b">
        <f t="shared" si="171"/>
        <v>0</v>
      </c>
      <c r="AR79" t="b">
        <f t="shared" si="136"/>
        <v>0</v>
      </c>
      <c r="AS79" s="54" t="e">
        <f t="shared" si="161"/>
        <v>#N/A</v>
      </c>
      <c r="AT79" t="b">
        <f t="shared" si="172"/>
        <v>0</v>
      </c>
      <c r="AU79" t="str">
        <f t="shared" si="173"/>
        <v/>
      </c>
      <c r="AV79" s="55" t="str">
        <f t="shared" si="162"/>
        <v/>
      </c>
      <c r="AW79" t="b">
        <f>AND(AV79&lt;&gt;"",COUNTIF($AV$11:AV78,AV79)=0)</f>
        <v>0</v>
      </c>
      <c r="AX79" s="2">
        <f>IF(AV79="",0,IF(AW79,MAX($AX$11:AX78)+1,VLOOKUP(AV79,$AV$11:AX78,3,FALSE)))</f>
        <v>0</v>
      </c>
      <c r="AY79" t="str">
        <f t="shared" si="163"/>
        <v/>
      </c>
      <c r="AZ79" t="e">
        <f t="shared" si="137"/>
        <v>#N/A</v>
      </c>
      <c r="BA79" t="e">
        <f>IF(ISNA(AZ79),NA(),COUNTIF(AZ$10:AZ79,AZ79)&gt;1)</f>
        <v>#N/A</v>
      </c>
      <c r="BB79" t="e">
        <f t="shared" si="138"/>
        <v>#N/A</v>
      </c>
      <c r="BC79" s="55" t="e">
        <f t="shared" si="139"/>
        <v>#N/A</v>
      </c>
      <c r="BD79" s="56" t="e">
        <f t="shared" si="140"/>
        <v>#N/A</v>
      </c>
      <c r="BE79" s="53">
        <f t="shared" si="141"/>
        <v>0</v>
      </c>
      <c r="BF79" s="53">
        <f t="shared" si="142"/>
        <v>0</v>
      </c>
      <c r="BG79" s="53">
        <f t="shared" si="143"/>
        <v>0</v>
      </c>
      <c r="BH79" s="53">
        <f t="shared" si="144"/>
        <v>0</v>
      </c>
      <c r="BI79" s="53">
        <f t="shared" si="145"/>
        <v>0</v>
      </c>
      <c r="BJ79" s="53">
        <f t="shared" si="146"/>
        <v>0</v>
      </c>
      <c r="BK79" s="57">
        <f t="shared" si="147"/>
        <v>0</v>
      </c>
      <c r="BL79" s="57">
        <f t="shared" si="148"/>
        <v>0</v>
      </c>
      <c r="BM79" s="57">
        <f t="shared" si="149"/>
        <v>0</v>
      </c>
      <c r="BN79" s="57">
        <f t="shared" si="150"/>
        <v>0</v>
      </c>
      <c r="BO79" s="57">
        <f t="shared" si="151"/>
        <v>0</v>
      </c>
      <c r="BP79" s="57">
        <f t="shared" si="152"/>
        <v>0</v>
      </c>
      <c r="BQ79">
        <f t="shared" si="174"/>
        <v>0</v>
      </c>
      <c r="BR79">
        <f t="shared" si="175"/>
        <v>0</v>
      </c>
      <c r="BS79">
        <f t="shared" si="176"/>
        <v>0</v>
      </c>
      <c r="BT79">
        <f t="shared" si="177"/>
        <v>0</v>
      </c>
      <c r="BU79">
        <f t="shared" si="178"/>
        <v>0</v>
      </c>
      <c r="BV79">
        <f t="shared" si="179"/>
        <v>0</v>
      </c>
      <c r="BW79">
        <f t="shared" si="180"/>
        <v>0</v>
      </c>
      <c r="BX79">
        <f t="shared" si="181"/>
        <v>0</v>
      </c>
      <c r="BY79">
        <f t="shared" si="182"/>
        <v>0</v>
      </c>
      <c r="BZ79">
        <f t="shared" si="183"/>
        <v>0</v>
      </c>
      <c r="CA79">
        <f t="shared" si="184"/>
        <v>0</v>
      </c>
      <c r="CB79">
        <f t="shared" si="185"/>
        <v>0</v>
      </c>
      <c r="CC79" t="e">
        <f>IF('Source and fuel input'!AS79,VLOOKUP(AA79,SourceIdData,8,FALSE),IF('Source and fuel input'!AQ79,V79,IF('Source and fuel input'!AR79,IF(AND(E79="Method 1",VLOOKUP(AA79,SourceIdData,8,FALSE)&gt;0),VLOOKUP(AA79,SourceIdData,8,FALSE),NA()),"")))</f>
        <v>#N/A</v>
      </c>
      <c r="CD79" s="15" t="e">
        <f t="shared" si="120"/>
        <v>#N/A</v>
      </c>
      <c r="CE79" s="15" t="b">
        <f t="shared" si="121"/>
        <v>1</v>
      </c>
      <c r="CF79" s="15" t="b">
        <f t="shared" si="153"/>
        <v>1</v>
      </c>
      <c r="CG79" s="15" t="b">
        <f t="shared" si="122"/>
        <v>0</v>
      </c>
      <c r="CH79" s="15" t="b">
        <f t="shared" si="123"/>
        <v>1</v>
      </c>
      <c r="CI79" t="e">
        <f t="shared" si="154"/>
        <v>#N/A</v>
      </c>
      <c r="CJ79" t="e">
        <f t="shared" si="155"/>
        <v>#N/A</v>
      </c>
      <c r="CK79" t="e">
        <f t="shared" si="164"/>
        <v>#N/A</v>
      </c>
      <c r="CL79" t="b">
        <f t="shared" si="124"/>
        <v>0</v>
      </c>
      <c r="CM79" t="e">
        <f t="shared" si="165"/>
        <v>#N/A</v>
      </c>
      <c r="CN79" t="b">
        <f t="shared" si="166"/>
        <v>0</v>
      </c>
      <c r="CO79" s="14">
        <f t="shared" si="167"/>
        <v>1</v>
      </c>
      <c r="CP79" s="16" t="str">
        <f t="shared" si="156"/>
        <v/>
      </c>
      <c r="CQ79" s="15">
        <f t="shared" si="157"/>
        <v>0</v>
      </c>
      <c r="CR79" s="15">
        <f t="shared" si="158"/>
        <v>0</v>
      </c>
      <c r="CS79" s="15">
        <f t="shared" si="159"/>
        <v>0</v>
      </c>
      <c r="CT79" s="58" t="e">
        <f t="shared" si="186"/>
        <v>#DIV/0!</v>
      </c>
      <c r="CU79" s="2">
        <f t="shared" si="160"/>
        <v>995</v>
      </c>
      <c r="CV79" t="str">
        <f t="shared" si="168"/>
        <v/>
      </c>
      <c r="CX79" t="str">
        <f t="shared" si="187"/>
        <v/>
      </c>
      <c r="CY79" t="b">
        <f>AND(CX79&lt;&gt;"",COUNTIF($CX$11:CX78,CX79)=0)</f>
        <v>0</v>
      </c>
      <c r="CZ79" s="2">
        <f>IF(CX79="",0,IF(CY79,MAX($CZ$11:CZ78)+1,VLOOKUP(CX79,$CX$11:CZ78,3,FALSE)))</f>
        <v>0</v>
      </c>
      <c r="DA79" s="2" t="str">
        <f t="shared" si="169"/>
        <v/>
      </c>
      <c r="DB79" t="str">
        <f t="shared" si="188"/>
        <v/>
      </c>
      <c r="DC79" t="b">
        <f>AND(DB79&lt;&gt;"",COUNTIF($DB$11:DB78,DB79)=0)</f>
        <v>0</v>
      </c>
      <c r="DD79" s="2">
        <f>IF(DB79="",0,IF(DC79,MAX($DD$11:DD78)+1,VLOOKUP(DB79,$DB$11:DD78,3,FALSE)))</f>
        <v>0</v>
      </c>
      <c r="DE79" s="2" t="str">
        <f t="shared" si="170"/>
        <v/>
      </c>
    </row>
    <row r="80" spans="1:110" x14ac:dyDescent="0.35">
      <c r="A80" s="119"/>
      <c r="B80" s="46"/>
      <c r="C80" s="46"/>
      <c r="D80" s="46"/>
      <c r="E80" s="46"/>
      <c r="F80" s="183"/>
      <c r="G80" s="48">
        <v>0</v>
      </c>
      <c r="H80" s="46">
        <v>0</v>
      </c>
      <c r="I80" s="46">
        <v>0</v>
      </c>
      <c r="J80" s="46">
        <v>0</v>
      </c>
      <c r="K80" s="46">
        <v>0</v>
      </c>
      <c r="L80" s="49">
        <v>0</v>
      </c>
      <c r="M80" s="50">
        <v>0</v>
      </c>
      <c r="N80" s="32"/>
      <c r="O80" s="31"/>
      <c r="P80" s="31"/>
      <c r="Q80" s="31"/>
      <c r="R80" s="31"/>
      <c r="S80" s="31"/>
      <c r="T80" s="31"/>
      <c r="U80" s="31"/>
      <c r="V80" s="99"/>
      <c r="W80" s="52" t="str">
        <f t="shared" si="119"/>
        <v/>
      </c>
      <c r="X80" s="120"/>
      <c r="Y80" s="97"/>
      <c r="Z80" t="e">
        <f t="shared" si="125"/>
        <v>#N/A</v>
      </c>
      <c r="AA80" t="e">
        <f t="shared" si="126"/>
        <v>#N/A</v>
      </c>
      <c r="AB80" t="e">
        <f t="shared" si="127"/>
        <v>#N/A</v>
      </c>
      <c r="AC80" s="53" t="b">
        <f t="shared" si="128"/>
        <v>0</v>
      </c>
      <c r="AD80" s="53" t="b">
        <f t="shared" si="129"/>
        <v>0</v>
      </c>
      <c r="AE80" s="53" t="b">
        <f t="shared" si="130"/>
        <v>0</v>
      </c>
      <c r="AF80" s="53" t="b">
        <f t="shared" si="131"/>
        <v>0</v>
      </c>
      <c r="AG80" s="53" t="b">
        <f t="shared" si="132"/>
        <v>0</v>
      </c>
      <c r="AH80" s="53" t="b">
        <f t="shared" si="133"/>
        <v>0</v>
      </c>
      <c r="AI80" s="53" t="b">
        <f t="shared" si="134"/>
        <v>0</v>
      </c>
      <c r="AJ80" s="53" t="b">
        <f t="shared" si="135"/>
        <v>0</v>
      </c>
      <c r="AK80" s="53" t="b">
        <f t="shared" si="113"/>
        <v>1</v>
      </c>
      <c r="AL80" s="53" t="b">
        <f t="shared" si="114"/>
        <v>1</v>
      </c>
      <c r="AM80" s="53" t="b">
        <f t="shared" si="115"/>
        <v>1</v>
      </c>
      <c r="AN80" s="53" t="b">
        <f t="shared" si="116"/>
        <v>1</v>
      </c>
      <c r="AO80" s="53" t="b">
        <f t="shared" si="117"/>
        <v>1</v>
      </c>
      <c r="AP80" s="53" t="b">
        <f t="shared" si="118"/>
        <v>1</v>
      </c>
      <c r="AQ80" s="53" t="b">
        <f t="shared" si="171"/>
        <v>0</v>
      </c>
      <c r="AR80" t="b">
        <f t="shared" si="136"/>
        <v>0</v>
      </c>
      <c r="AS80" s="54" t="e">
        <f t="shared" si="161"/>
        <v>#N/A</v>
      </c>
      <c r="AT80" t="b">
        <f t="shared" si="172"/>
        <v>0</v>
      </c>
      <c r="AU80" t="str">
        <f t="shared" si="173"/>
        <v/>
      </c>
      <c r="AV80" s="55" t="str">
        <f t="shared" si="162"/>
        <v/>
      </c>
      <c r="AW80" t="b">
        <f>AND(AV80&lt;&gt;"",COUNTIF($AV$11:AV79,AV80)=0)</f>
        <v>0</v>
      </c>
      <c r="AX80" s="2">
        <f>IF(AV80="",0,IF(AW80,MAX($AX$11:AX79)+1,VLOOKUP(AV80,$AV$11:AX79,3,FALSE)))</f>
        <v>0</v>
      </c>
      <c r="AY80" t="str">
        <f t="shared" si="163"/>
        <v/>
      </c>
      <c r="AZ80" t="e">
        <f t="shared" si="137"/>
        <v>#N/A</v>
      </c>
      <c r="BA80" t="e">
        <f>IF(ISNA(AZ80),NA(),COUNTIF(AZ$10:AZ80,AZ80)&gt;1)</f>
        <v>#N/A</v>
      </c>
      <c r="BB80" t="e">
        <f t="shared" si="138"/>
        <v>#N/A</v>
      </c>
      <c r="BC80" s="55" t="e">
        <f t="shared" si="139"/>
        <v>#N/A</v>
      </c>
      <c r="BD80" s="56" t="e">
        <f t="shared" si="140"/>
        <v>#N/A</v>
      </c>
      <c r="BE80" s="53">
        <f t="shared" si="141"/>
        <v>0</v>
      </c>
      <c r="BF80" s="53">
        <f t="shared" si="142"/>
        <v>0</v>
      </c>
      <c r="BG80" s="53">
        <f t="shared" si="143"/>
        <v>0</v>
      </c>
      <c r="BH80" s="53">
        <f t="shared" si="144"/>
        <v>0</v>
      </c>
      <c r="BI80" s="53">
        <f t="shared" si="145"/>
        <v>0</v>
      </c>
      <c r="BJ80" s="53">
        <f t="shared" si="146"/>
        <v>0</v>
      </c>
      <c r="BK80" s="57">
        <f t="shared" si="147"/>
        <v>0</v>
      </c>
      <c r="BL80" s="57">
        <f t="shared" si="148"/>
        <v>0</v>
      </c>
      <c r="BM80" s="57">
        <f t="shared" si="149"/>
        <v>0</v>
      </c>
      <c r="BN80" s="57">
        <f t="shared" si="150"/>
        <v>0</v>
      </c>
      <c r="BO80" s="57">
        <f t="shared" si="151"/>
        <v>0</v>
      </c>
      <c r="BP80" s="57">
        <f t="shared" si="152"/>
        <v>0</v>
      </c>
      <c r="BQ80">
        <f t="shared" si="174"/>
        <v>0</v>
      </c>
      <c r="BR80">
        <f t="shared" si="175"/>
        <v>0</v>
      </c>
      <c r="BS80">
        <f t="shared" si="176"/>
        <v>0</v>
      </c>
      <c r="BT80">
        <f t="shared" si="177"/>
        <v>0</v>
      </c>
      <c r="BU80">
        <f t="shared" si="178"/>
        <v>0</v>
      </c>
      <c r="BV80">
        <f t="shared" si="179"/>
        <v>0</v>
      </c>
      <c r="BW80">
        <f t="shared" si="180"/>
        <v>0</v>
      </c>
      <c r="BX80">
        <f t="shared" si="181"/>
        <v>0</v>
      </c>
      <c r="BY80">
        <f t="shared" si="182"/>
        <v>0</v>
      </c>
      <c r="BZ80">
        <f t="shared" si="183"/>
        <v>0</v>
      </c>
      <c r="CA80">
        <f t="shared" si="184"/>
        <v>0</v>
      </c>
      <c r="CB80">
        <f t="shared" si="185"/>
        <v>0</v>
      </c>
      <c r="CC80" t="e">
        <f>IF('Source and fuel input'!AS80,VLOOKUP(AA80,SourceIdData,8,FALSE),IF('Source and fuel input'!AQ80,V80,IF('Source and fuel input'!AR80,IF(AND(E80="Method 1",VLOOKUP(AA80,SourceIdData,8,FALSE)&gt;0),VLOOKUP(AA80,SourceIdData,8,FALSE),NA()),"")))</f>
        <v>#N/A</v>
      </c>
      <c r="CD80" s="15" t="e">
        <f t="shared" si="120"/>
        <v>#N/A</v>
      </c>
      <c r="CE80" s="15" t="b">
        <f t="shared" si="121"/>
        <v>1</v>
      </c>
      <c r="CF80" s="15" t="b">
        <f t="shared" si="153"/>
        <v>1</v>
      </c>
      <c r="CG80" s="15" t="b">
        <f t="shared" si="122"/>
        <v>0</v>
      </c>
      <c r="CH80" s="15" t="b">
        <f t="shared" si="123"/>
        <v>1</v>
      </c>
      <c r="CI80" t="e">
        <f t="shared" si="154"/>
        <v>#N/A</v>
      </c>
      <c r="CJ80" t="e">
        <f t="shared" si="155"/>
        <v>#N/A</v>
      </c>
      <c r="CK80" t="e">
        <f t="shared" si="164"/>
        <v>#N/A</v>
      </c>
      <c r="CL80" t="b">
        <f t="shared" si="124"/>
        <v>0</v>
      </c>
      <c r="CM80" t="e">
        <f t="shared" si="165"/>
        <v>#N/A</v>
      </c>
      <c r="CN80" t="b">
        <f t="shared" si="166"/>
        <v>0</v>
      </c>
      <c r="CO80" s="14">
        <f t="shared" si="167"/>
        <v>1</v>
      </c>
      <c r="CP80" s="16" t="str">
        <f t="shared" si="156"/>
        <v/>
      </c>
      <c r="CQ80" s="15">
        <f t="shared" si="157"/>
        <v>0</v>
      </c>
      <c r="CR80" s="15">
        <f t="shared" si="158"/>
        <v>0</v>
      </c>
      <c r="CS80" s="15">
        <f t="shared" si="159"/>
        <v>0</v>
      </c>
      <c r="CT80" s="58" t="e">
        <f t="shared" si="186"/>
        <v>#DIV/0!</v>
      </c>
      <c r="CU80" s="2">
        <f t="shared" si="160"/>
        <v>995</v>
      </c>
      <c r="CV80" t="str">
        <f t="shared" si="168"/>
        <v/>
      </c>
      <c r="CX80" t="str">
        <f t="shared" si="187"/>
        <v/>
      </c>
      <c r="CY80" t="b">
        <f>AND(CX80&lt;&gt;"",COUNTIF($CX$11:CX79,CX80)=0)</f>
        <v>0</v>
      </c>
      <c r="CZ80" s="2">
        <f>IF(CX80="",0,IF(CY80,MAX($CZ$11:CZ79)+1,VLOOKUP(CX80,$CX$11:CZ79,3,FALSE)))</f>
        <v>0</v>
      </c>
      <c r="DA80" s="2" t="str">
        <f t="shared" si="169"/>
        <v/>
      </c>
      <c r="DB80" t="str">
        <f t="shared" si="188"/>
        <v/>
      </c>
      <c r="DC80" t="b">
        <f>AND(DB80&lt;&gt;"",COUNTIF($DB$11:DB79,DB80)=0)</f>
        <v>0</v>
      </c>
      <c r="DD80" s="2">
        <f>IF(DB80="",0,IF(DC80,MAX($DD$11:DD79)+1,VLOOKUP(DB80,$DB$11:DD79,3,FALSE)))</f>
        <v>0</v>
      </c>
      <c r="DE80" s="2" t="str">
        <f t="shared" si="170"/>
        <v/>
      </c>
    </row>
    <row r="81" spans="1:109" x14ac:dyDescent="0.35">
      <c r="A81" s="119"/>
      <c r="B81" s="46"/>
      <c r="C81" s="46"/>
      <c r="D81" s="46"/>
      <c r="E81" s="46"/>
      <c r="F81" s="183"/>
      <c r="G81" s="48">
        <v>0</v>
      </c>
      <c r="H81" s="46">
        <v>0</v>
      </c>
      <c r="I81" s="46">
        <v>0</v>
      </c>
      <c r="J81" s="46">
        <v>0</v>
      </c>
      <c r="K81" s="46">
        <v>0</v>
      </c>
      <c r="L81" s="49">
        <v>0</v>
      </c>
      <c r="M81" s="50">
        <v>0</v>
      </c>
      <c r="N81" s="32"/>
      <c r="O81" s="31"/>
      <c r="P81" s="31"/>
      <c r="Q81" s="31"/>
      <c r="R81" s="31"/>
      <c r="S81" s="31"/>
      <c r="T81" s="31"/>
      <c r="U81" s="31"/>
      <c r="V81" s="99"/>
      <c r="W81" s="52" t="str">
        <f t="shared" si="119"/>
        <v/>
      </c>
      <c r="X81" s="120"/>
      <c r="Y81" s="97"/>
      <c r="Z81" t="e">
        <f t="shared" si="125"/>
        <v>#N/A</v>
      </c>
      <c r="AA81" t="e">
        <f t="shared" si="126"/>
        <v>#N/A</v>
      </c>
      <c r="AB81" t="e">
        <f t="shared" si="127"/>
        <v>#N/A</v>
      </c>
      <c r="AC81" s="53" t="b">
        <f t="shared" si="128"/>
        <v>0</v>
      </c>
      <c r="AD81" s="53" t="b">
        <f t="shared" si="129"/>
        <v>0</v>
      </c>
      <c r="AE81" s="53" t="b">
        <f t="shared" si="130"/>
        <v>0</v>
      </c>
      <c r="AF81" s="53" t="b">
        <f t="shared" si="131"/>
        <v>0</v>
      </c>
      <c r="AG81" s="53" t="b">
        <f t="shared" si="132"/>
        <v>0</v>
      </c>
      <c r="AH81" s="53" t="b">
        <f t="shared" si="133"/>
        <v>0</v>
      </c>
      <c r="AI81" s="53" t="b">
        <f t="shared" si="134"/>
        <v>0</v>
      </c>
      <c r="AJ81" s="53" t="b">
        <f t="shared" si="135"/>
        <v>0</v>
      </c>
      <c r="AK81" s="53" t="b">
        <f t="shared" si="113"/>
        <v>1</v>
      </c>
      <c r="AL81" s="53" t="b">
        <f t="shared" si="114"/>
        <v>1</v>
      </c>
      <c r="AM81" s="53" t="b">
        <f t="shared" si="115"/>
        <v>1</v>
      </c>
      <c r="AN81" s="53" t="b">
        <f t="shared" si="116"/>
        <v>1</v>
      </c>
      <c r="AO81" s="53" t="b">
        <f t="shared" si="117"/>
        <v>1</v>
      </c>
      <c r="AP81" s="53" t="b">
        <f t="shared" si="118"/>
        <v>1</v>
      </c>
      <c r="AQ81" s="53" t="b">
        <f t="shared" si="171"/>
        <v>0</v>
      </c>
      <c r="AR81" t="b">
        <f t="shared" si="136"/>
        <v>0</v>
      </c>
      <c r="AS81" s="54" t="e">
        <f t="shared" si="161"/>
        <v>#N/A</v>
      </c>
      <c r="AT81" t="b">
        <f t="shared" si="172"/>
        <v>0</v>
      </c>
      <c r="AU81" t="str">
        <f t="shared" si="173"/>
        <v/>
      </c>
      <c r="AV81" s="55" t="str">
        <f t="shared" si="162"/>
        <v/>
      </c>
      <c r="AW81" t="b">
        <f>AND(AV81&lt;&gt;"",COUNTIF($AV$11:AV80,AV81)=0)</f>
        <v>0</v>
      </c>
      <c r="AX81" s="2">
        <f>IF(AV81="",0,IF(AW81,MAX($AX$11:AX80)+1,VLOOKUP(AV81,$AV$11:AX80,3,FALSE)))</f>
        <v>0</v>
      </c>
      <c r="AY81" t="str">
        <f t="shared" si="163"/>
        <v/>
      </c>
      <c r="AZ81" t="e">
        <f t="shared" si="137"/>
        <v>#N/A</v>
      </c>
      <c r="BA81" t="e">
        <f>IF(ISNA(AZ81),NA(),COUNTIF(AZ$10:AZ81,AZ81)&gt;1)</f>
        <v>#N/A</v>
      </c>
      <c r="BB81" t="e">
        <f t="shared" si="138"/>
        <v>#N/A</v>
      </c>
      <c r="BC81" s="55" t="e">
        <f t="shared" si="139"/>
        <v>#N/A</v>
      </c>
      <c r="BD81" s="56" t="e">
        <f t="shared" si="140"/>
        <v>#N/A</v>
      </c>
      <c r="BE81" s="53">
        <f t="shared" si="141"/>
        <v>0</v>
      </c>
      <c r="BF81" s="53">
        <f t="shared" si="142"/>
        <v>0</v>
      </c>
      <c r="BG81" s="53">
        <f t="shared" si="143"/>
        <v>0</v>
      </c>
      <c r="BH81" s="53">
        <f t="shared" si="144"/>
        <v>0</v>
      </c>
      <c r="BI81" s="53">
        <f t="shared" si="145"/>
        <v>0</v>
      </c>
      <c r="BJ81" s="53">
        <f t="shared" si="146"/>
        <v>0</v>
      </c>
      <c r="BK81" s="57">
        <f t="shared" si="147"/>
        <v>0</v>
      </c>
      <c r="BL81" s="57">
        <f t="shared" si="148"/>
        <v>0</v>
      </c>
      <c r="BM81" s="57">
        <f t="shared" si="149"/>
        <v>0</v>
      </c>
      <c r="BN81" s="57">
        <f t="shared" si="150"/>
        <v>0</v>
      </c>
      <c r="BO81" s="57">
        <f t="shared" si="151"/>
        <v>0</v>
      </c>
      <c r="BP81" s="57">
        <f t="shared" si="152"/>
        <v>0</v>
      </c>
      <c r="BQ81">
        <f t="shared" si="174"/>
        <v>0</v>
      </c>
      <c r="BR81">
        <f t="shared" si="175"/>
        <v>0</v>
      </c>
      <c r="BS81">
        <f t="shared" si="176"/>
        <v>0</v>
      </c>
      <c r="BT81">
        <f t="shared" si="177"/>
        <v>0</v>
      </c>
      <c r="BU81">
        <f t="shared" si="178"/>
        <v>0</v>
      </c>
      <c r="BV81">
        <f t="shared" si="179"/>
        <v>0</v>
      </c>
      <c r="BW81">
        <f t="shared" si="180"/>
        <v>0</v>
      </c>
      <c r="BX81">
        <f t="shared" si="181"/>
        <v>0</v>
      </c>
      <c r="BY81">
        <f t="shared" si="182"/>
        <v>0</v>
      </c>
      <c r="BZ81">
        <f t="shared" si="183"/>
        <v>0</v>
      </c>
      <c r="CA81">
        <f t="shared" si="184"/>
        <v>0</v>
      </c>
      <c r="CB81">
        <f t="shared" si="185"/>
        <v>0</v>
      </c>
      <c r="CC81" t="e">
        <f>IF('Source and fuel input'!AS81,VLOOKUP(AA81,SourceIdData,8,FALSE),IF('Source and fuel input'!AQ81,V81,IF('Source and fuel input'!AR81,IF(AND(E81="Method 1",VLOOKUP(AA81,SourceIdData,8,FALSE)&gt;0),VLOOKUP(AA81,SourceIdData,8,FALSE),NA()),"")))</f>
        <v>#N/A</v>
      </c>
      <c r="CD81" s="15" t="e">
        <f t="shared" si="120"/>
        <v>#N/A</v>
      </c>
      <c r="CE81" s="15" t="b">
        <f t="shared" si="121"/>
        <v>1</v>
      </c>
      <c r="CF81" s="15" t="b">
        <f t="shared" si="153"/>
        <v>1</v>
      </c>
      <c r="CG81" s="15" t="b">
        <f t="shared" si="122"/>
        <v>0</v>
      </c>
      <c r="CH81" s="15" t="b">
        <f t="shared" si="123"/>
        <v>1</v>
      </c>
      <c r="CI81" t="e">
        <f t="shared" si="154"/>
        <v>#N/A</v>
      </c>
      <c r="CJ81" t="e">
        <f t="shared" si="155"/>
        <v>#N/A</v>
      </c>
      <c r="CK81" t="e">
        <f t="shared" si="164"/>
        <v>#N/A</v>
      </c>
      <c r="CL81" t="b">
        <f t="shared" si="124"/>
        <v>0</v>
      </c>
      <c r="CM81" t="e">
        <f t="shared" si="165"/>
        <v>#N/A</v>
      </c>
      <c r="CN81" t="b">
        <f t="shared" si="166"/>
        <v>0</v>
      </c>
      <c r="CO81" s="14">
        <f t="shared" si="167"/>
        <v>1</v>
      </c>
      <c r="CP81" s="16" t="str">
        <f t="shared" si="156"/>
        <v/>
      </c>
      <c r="CQ81" s="15">
        <f t="shared" si="157"/>
        <v>0</v>
      </c>
      <c r="CR81" s="15">
        <f t="shared" si="158"/>
        <v>0</v>
      </c>
      <c r="CS81" s="15">
        <f t="shared" si="159"/>
        <v>0</v>
      </c>
      <c r="CT81" s="58" t="e">
        <f t="shared" si="186"/>
        <v>#DIV/0!</v>
      </c>
      <c r="CU81" s="2">
        <f t="shared" si="160"/>
        <v>995</v>
      </c>
      <c r="CV81" t="str">
        <f t="shared" si="168"/>
        <v/>
      </c>
      <c r="CX81" t="str">
        <f t="shared" si="187"/>
        <v/>
      </c>
      <c r="CY81" t="b">
        <f>AND(CX81&lt;&gt;"",COUNTIF($CX$11:CX80,CX81)=0)</f>
        <v>0</v>
      </c>
      <c r="CZ81" s="2">
        <f>IF(CX81="",0,IF(CY81,MAX($CZ$11:CZ80)+1,VLOOKUP(CX81,$CX$11:CZ80,3,FALSE)))</f>
        <v>0</v>
      </c>
      <c r="DA81" s="2" t="str">
        <f t="shared" si="169"/>
        <v/>
      </c>
      <c r="DB81" t="str">
        <f t="shared" si="188"/>
        <v/>
      </c>
      <c r="DC81" t="b">
        <f>AND(DB81&lt;&gt;"",COUNTIF($DB$11:DB80,DB81)=0)</f>
        <v>0</v>
      </c>
      <c r="DD81" s="2">
        <f>IF(DB81="",0,IF(DC81,MAX($DD$11:DD80)+1,VLOOKUP(DB81,$DB$11:DD80,3,FALSE)))</f>
        <v>0</v>
      </c>
      <c r="DE81" s="2" t="str">
        <f t="shared" si="170"/>
        <v/>
      </c>
    </row>
    <row r="82" spans="1:109" x14ac:dyDescent="0.35">
      <c r="A82" s="119"/>
      <c r="B82" s="46"/>
      <c r="C82" s="46"/>
      <c r="D82" s="46"/>
      <c r="E82" s="46"/>
      <c r="F82" s="183"/>
      <c r="G82" s="48">
        <v>0</v>
      </c>
      <c r="H82" s="46">
        <v>0</v>
      </c>
      <c r="I82" s="46">
        <v>0</v>
      </c>
      <c r="J82" s="46">
        <v>0</v>
      </c>
      <c r="K82" s="46">
        <v>0</v>
      </c>
      <c r="L82" s="49">
        <v>0</v>
      </c>
      <c r="M82" s="50">
        <v>0</v>
      </c>
      <c r="N82" s="32"/>
      <c r="O82" s="31"/>
      <c r="P82" s="31"/>
      <c r="Q82" s="31"/>
      <c r="R82" s="31"/>
      <c r="S82" s="31"/>
      <c r="T82" s="31"/>
      <c r="U82" s="31"/>
      <c r="V82" s="99"/>
      <c r="W82" s="52" t="str">
        <f t="shared" si="119"/>
        <v/>
      </c>
      <c r="X82" s="120"/>
      <c r="Y82" s="97"/>
      <c r="Z82" t="e">
        <f t="shared" si="125"/>
        <v>#N/A</v>
      </c>
      <c r="AA82" t="e">
        <f t="shared" si="126"/>
        <v>#N/A</v>
      </c>
      <c r="AB82" t="e">
        <f t="shared" si="127"/>
        <v>#N/A</v>
      </c>
      <c r="AC82" s="53" t="b">
        <f t="shared" si="128"/>
        <v>0</v>
      </c>
      <c r="AD82" s="53" t="b">
        <f t="shared" si="129"/>
        <v>0</v>
      </c>
      <c r="AE82" s="53" t="b">
        <f t="shared" si="130"/>
        <v>0</v>
      </c>
      <c r="AF82" s="53" t="b">
        <f t="shared" si="131"/>
        <v>0</v>
      </c>
      <c r="AG82" s="53" t="b">
        <f t="shared" si="132"/>
        <v>0</v>
      </c>
      <c r="AH82" s="53" t="b">
        <f t="shared" si="133"/>
        <v>0</v>
      </c>
      <c r="AI82" s="53" t="b">
        <f t="shared" si="134"/>
        <v>0</v>
      </c>
      <c r="AJ82" s="53" t="b">
        <f t="shared" si="135"/>
        <v>0</v>
      </c>
      <c r="AK82" s="53" t="b">
        <f t="shared" si="113"/>
        <v>1</v>
      </c>
      <c r="AL82" s="53" t="b">
        <f t="shared" si="114"/>
        <v>1</v>
      </c>
      <c r="AM82" s="53" t="b">
        <f t="shared" si="115"/>
        <v>1</v>
      </c>
      <c r="AN82" s="53" t="b">
        <f t="shared" si="116"/>
        <v>1</v>
      </c>
      <c r="AO82" s="53" t="b">
        <f t="shared" si="117"/>
        <v>1</v>
      </c>
      <c r="AP82" s="53" t="b">
        <f t="shared" si="118"/>
        <v>1</v>
      </c>
      <c r="AQ82" s="53" t="b">
        <f t="shared" si="171"/>
        <v>0</v>
      </c>
      <c r="AR82" t="b">
        <f t="shared" si="136"/>
        <v>0</v>
      </c>
      <c r="AS82" s="54" t="e">
        <f t="shared" si="161"/>
        <v>#N/A</v>
      </c>
      <c r="AT82" t="b">
        <f t="shared" si="172"/>
        <v>0</v>
      </c>
      <c r="AU82" t="str">
        <f t="shared" si="173"/>
        <v/>
      </c>
      <c r="AV82" s="55" t="str">
        <f t="shared" si="162"/>
        <v/>
      </c>
      <c r="AW82" t="b">
        <f>AND(AV82&lt;&gt;"",COUNTIF($AV$11:AV81,AV82)=0)</f>
        <v>0</v>
      </c>
      <c r="AX82" s="2">
        <f>IF(AV82="",0,IF(AW82,MAX($AX$11:AX81)+1,VLOOKUP(AV82,$AV$11:AX81,3,FALSE)))</f>
        <v>0</v>
      </c>
      <c r="AY82" t="str">
        <f t="shared" si="163"/>
        <v/>
      </c>
      <c r="AZ82" t="e">
        <f t="shared" si="137"/>
        <v>#N/A</v>
      </c>
      <c r="BA82" t="e">
        <f>IF(ISNA(AZ82),NA(),COUNTIF(AZ$10:AZ82,AZ82)&gt;1)</f>
        <v>#N/A</v>
      </c>
      <c r="BB82" t="e">
        <f t="shared" si="138"/>
        <v>#N/A</v>
      </c>
      <c r="BC82" s="55" t="e">
        <f t="shared" si="139"/>
        <v>#N/A</v>
      </c>
      <c r="BD82" s="56" t="e">
        <f t="shared" si="140"/>
        <v>#N/A</v>
      </c>
      <c r="BE82" s="53">
        <f t="shared" si="141"/>
        <v>0</v>
      </c>
      <c r="BF82" s="53">
        <f t="shared" si="142"/>
        <v>0</v>
      </c>
      <c r="BG82" s="53">
        <f t="shared" si="143"/>
        <v>0</v>
      </c>
      <c r="BH82" s="53">
        <f t="shared" si="144"/>
        <v>0</v>
      </c>
      <c r="BI82" s="53">
        <f t="shared" si="145"/>
        <v>0</v>
      </c>
      <c r="BJ82" s="53">
        <f t="shared" si="146"/>
        <v>0</v>
      </c>
      <c r="BK82" s="57">
        <f t="shared" si="147"/>
        <v>0</v>
      </c>
      <c r="BL82" s="57">
        <f t="shared" si="148"/>
        <v>0</v>
      </c>
      <c r="BM82" s="57">
        <f t="shared" si="149"/>
        <v>0</v>
      </c>
      <c r="BN82" s="57">
        <f t="shared" si="150"/>
        <v>0</v>
      </c>
      <c r="BO82" s="57">
        <f t="shared" si="151"/>
        <v>0</v>
      </c>
      <c r="BP82" s="57">
        <f t="shared" si="152"/>
        <v>0</v>
      </c>
      <c r="BQ82">
        <f t="shared" si="174"/>
        <v>0</v>
      </c>
      <c r="BR82">
        <f t="shared" si="175"/>
        <v>0</v>
      </c>
      <c r="BS82">
        <f t="shared" si="176"/>
        <v>0</v>
      </c>
      <c r="BT82">
        <f t="shared" si="177"/>
        <v>0</v>
      </c>
      <c r="BU82">
        <f t="shared" si="178"/>
        <v>0</v>
      </c>
      <c r="BV82">
        <f t="shared" si="179"/>
        <v>0</v>
      </c>
      <c r="BW82">
        <f t="shared" si="180"/>
        <v>0</v>
      </c>
      <c r="BX82">
        <f t="shared" si="181"/>
        <v>0</v>
      </c>
      <c r="BY82">
        <f t="shared" si="182"/>
        <v>0</v>
      </c>
      <c r="BZ82">
        <f t="shared" si="183"/>
        <v>0</v>
      </c>
      <c r="CA82">
        <f t="shared" si="184"/>
        <v>0</v>
      </c>
      <c r="CB82">
        <f t="shared" si="185"/>
        <v>0</v>
      </c>
      <c r="CC82" t="e">
        <f>IF('Source and fuel input'!AS82,VLOOKUP(AA82,SourceIdData,8,FALSE),IF('Source and fuel input'!AQ82,V82,IF('Source and fuel input'!AR82,IF(AND(E82="Method 1",VLOOKUP(AA82,SourceIdData,8,FALSE)&gt;0),VLOOKUP(AA82,SourceIdData,8,FALSE),NA()),"")))</f>
        <v>#N/A</v>
      </c>
      <c r="CD82" s="15" t="e">
        <f t="shared" si="120"/>
        <v>#N/A</v>
      </c>
      <c r="CE82" s="15" t="b">
        <f t="shared" si="121"/>
        <v>1</v>
      </c>
      <c r="CF82" s="15" t="b">
        <f t="shared" si="153"/>
        <v>1</v>
      </c>
      <c r="CG82" s="15" t="b">
        <f t="shared" si="122"/>
        <v>0</v>
      </c>
      <c r="CH82" s="15" t="b">
        <f t="shared" si="123"/>
        <v>1</v>
      </c>
      <c r="CI82" t="e">
        <f t="shared" si="154"/>
        <v>#N/A</v>
      </c>
      <c r="CJ82" t="e">
        <f t="shared" si="155"/>
        <v>#N/A</v>
      </c>
      <c r="CK82" t="e">
        <f t="shared" si="164"/>
        <v>#N/A</v>
      </c>
      <c r="CL82" t="b">
        <f t="shared" si="124"/>
        <v>0</v>
      </c>
      <c r="CM82" t="e">
        <f t="shared" si="165"/>
        <v>#N/A</v>
      </c>
      <c r="CN82" t="b">
        <f t="shared" si="166"/>
        <v>0</v>
      </c>
      <c r="CO82" s="14">
        <f t="shared" si="167"/>
        <v>1</v>
      </c>
      <c r="CP82" s="16" t="str">
        <f t="shared" si="156"/>
        <v/>
      </c>
      <c r="CQ82" s="15">
        <f t="shared" si="157"/>
        <v>0</v>
      </c>
      <c r="CR82" s="15">
        <f t="shared" si="158"/>
        <v>0</v>
      </c>
      <c r="CS82" s="15">
        <f t="shared" si="159"/>
        <v>0</v>
      </c>
      <c r="CT82" s="58" t="e">
        <f t="shared" si="186"/>
        <v>#DIV/0!</v>
      </c>
      <c r="CU82" s="2">
        <f t="shared" si="160"/>
        <v>995</v>
      </c>
      <c r="CV82" t="str">
        <f t="shared" si="168"/>
        <v/>
      </c>
      <c r="CX82" t="str">
        <f t="shared" si="187"/>
        <v/>
      </c>
      <c r="CY82" t="b">
        <f>AND(CX82&lt;&gt;"",COUNTIF($CX$11:CX81,CX82)=0)</f>
        <v>0</v>
      </c>
      <c r="CZ82" s="2">
        <f>IF(CX82="",0,IF(CY82,MAX($CZ$11:CZ81)+1,VLOOKUP(CX82,$CX$11:CZ81,3,FALSE)))</f>
        <v>0</v>
      </c>
      <c r="DA82" s="2" t="str">
        <f t="shared" si="169"/>
        <v/>
      </c>
      <c r="DB82" t="str">
        <f t="shared" si="188"/>
        <v/>
      </c>
      <c r="DC82" t="b">
        <f>AND(DB82&lt;&gt;"",COUNTIF($DB$11:DB81,DB82)=0)</f>
        <v>0</v>
      </c>
      <c r="DD82" s="2">
        <f>IF(DB82="",0,IF(DC82,MAX($DD$11:DD81)+1,VLOOKUP(DB82,$DB$11:DD81,3,FALSE)))</f>
        <v>0</v>
      </c>
      <c r="DE82" s="2" t="str">
        <f t="shared" si="170"/>
        <v/>
      </c>
    </row>
    <row r="83" spans="1:109" x14ac:dyDescent="0.35">
      <c r="A83" s="119"/>
      <c r="B83" s="46"/>
      <c r="C83" s="46"/>
      <c r="D83" s="46"/>
      <c r="E83" s="46"/>
      <c r="F83" s="183"/>
      <c r="G83" s="48">
        <v>0</v>
      </c>
      <c r="H83" s="46">
        <v>0</v>
      </c>
      <c r="I83" s="46">
        <v>0</v>
      </c>
      <c r="J83" s="46">
        <v>0</v>
      </c>
      <c r="K83" s="46">
        <v>0</v>
      </c>
      <c r="L83" s="49">
        <v>0</v>
      </c>
      <c r="M83" s="50">
        <v>0</v>
      </c>
      <c r="N83" s="32"/>
      <c r="O83" s="31"/>
      <c r="P83" s="31"/>
      <c r="Q83" s="31"/>
      <c r="R83" s="31"/>
      <c r="S83" s="31"/>
      <c r="T83" s="31"/>
      <c r="U83" s="31"/>
      <c r="V83" s="99"/>
      <c r="W83" s="52" t="str">
        <f t="shared" si="119"/>
        <v/>
      </c>
      <c r="X83" s="120"/>
      <c r="Y83" s="97"/>
      <c r="Z83" t="e">
        <f t="shared" si="125"/>
        <v>#N/A</v>
      </c>
      <c r="AA83" t="e">
        <f t="shared" si="126"/>
        <v>#N/A</v>
      </c>
      <c r="AB83" t="e">
        <f t="shared" si="127"/>
        <v>#N/A</v>
      </c>
      <c r="AC83" s="53" t="b">
        <f t="shared" si="128"/>
        <v>0</v>
      </c>
      <c r="AD83" s="53" t="b">
        <f t="shared" si="129"/>
        <v>0</v>
      </c>
      <c r="AE83" s="53" t="b">
        <f t="shared" si="130"/>
        <v>0</v>
      </c>
      <c r="AF83" s="53" t="b">
        <f t="shared" si="131"/>
        <v>0</v>
      </c>
      <c r="AG83" s="53" t="b">
        <f t="shared" si="132"/>
        <v>0</v>
      </c>
      <c r="AH83" s="53" t="b">
        <f t="shared" si="133"/>
        <v>0</v>
      </c>
      <c r="AI83" s="53" t="b">
        <f t="shared" si="134"/>
        <v>0</v>
      </c>
      <c r="AJ83" s="53" t="b">
        <f t="shared" si="135"/>
        <v>0</v>
      </c>
      <c r="AK83" s="53" t="b">
        <f t="shared" si="113"/>
        <v>1</v>
      </c>
      <c r="AL83" s="53" t="b">
        <f t="shared" si="114"/>
        <v>1</v>
      </c>
      <c r="AM83" s="53" t="b">
        <f t="shared" si="115"/>
        <v>1</v>
      </c>
      <c r="AN83" s="53" t="b">
        <f t="shared" si="116"/>
        <v>1</v>
      </c>
      <c r="AO83" s="53" t="b">
        <f t="shared" si="117"/>
        <v>1</v>
      </c>
      <c r="AP83" s="53" t="b">
        <f t="shared" si="118"/>
        <v>1</v>
      </c>
      <c r="AQ83" s="53" t="b">
        <f t="shared" si="171"/>
        <v>0</v>
      </c>
      <c r="AR83" t="b">
        <f t="shared" si="136"/>
        <v>0</v>
      </c>
      <c r="AS83" s="54" t="e">
        <f t="shared" si="161"/>
        <v>#N/A</v>
      </c>
      <c r="AT83" t="b">
        <f t="shared" si="172"/>
        <v>0</v>
      </c>
      <c r="AU83" t="str">
        <f t="shared" si="173"/>
        <v/>
      </c>
      <c r="AV83" s="55" t="str">
        <f t="shared" si="162"/>
        <v/>
      </c>
      <c r="AW83" t="b">
        <f>AND(AV83&lt;&gt;"",COUNTIF($AV$11:AV82,AV83)=0)</f>
        <v>0</v>
      </c>
      <c r="AX83" s="2">
        <f>IF(AV83="",0,IF(AW83,MAX($AX$11:AX82)+1,VLOOKUP(AV83,$AV$11:AX82,3,FALSE)))</f>
        <v>0</v>
      </c>
      <c r="AY83" t="str">
        <f t="shared" si="163"/>
        <v/>
      </c>
      <c r="AZ83" t="e">
        <f t="shared" si="137"/>
        <v>#N/A</v>
      </c>
      <c r="BA83" t="e">
        <f>IF(ISNA(AZ83),NA(),COUNTIF(AZ$10:AZ83,AZ83)&gt;1)</f>
        <v>#N/A</v>
      </c>
      <c r="BB83" t="e">
        <f t="shared" si="138"/>
        <v>#N/A</v>
      </c>
      <c r="BC83" s="55" t="e">
        <f t="shared" si="139"/>
        <v>#N/A</v>
      </c>
      <c r="BD83" s="56" t="e">
        <f t="shared" si="140"/>
        <v>#N/A</v>
      </c>
      <c r="BE83" s="53">
        <f t="shared" si="141"/>
        <v>0</v>
      </c>
      <c r="BF83" s="53">
        <f t="shared" si="142"/>
        <v>0</v>
      </c>
      <c r="BG83" s="53">
        <f t="shared" si="143"/>
        <v>0</v>
      </c>
      <c r="BH83" s="53">
        <f t="shared" si="144"/>
        <v>0</v>
      </c>
      <c r="BI83" s="53">
        <f t="shared" si="145"/>
        <v>0</v>
      </c>
      <c r="BJ83" s="53">
        <f t="shared" si="146"/>
        <v>0</v>
      </c>
      <c r="BK83" s="57">
        <f t="shared" si="147"/>
        <v>0</v>
      </c>
      <c r="BL83" s="57">
        <f t="shared" si="148"/>
        <v>0</v>
      </c>
      <c r="BM83" s="57">
        <f t="shared" si="149"/>
        <v>0</v>
      </c>
      <c r="BN83" s="57">
        <f t="shared" si="150"/>
        <v>0</v>
      </c>
      <c r="BO83" s="57">
        <f t="shared" si="151"/>
        <v>0</v>
      </c>
      <c r="BP83" s="57">
        <f t="shared" si="152"/>
        <v>0</v>
      </c>
      <c r="BQ83">
        <f t="shared" si="174"/>
        <v>0</v>
      </c>
      <c r="BR83">
        <f t="shared" si="175"/>
        <v>0</v>
      </c>
      <c r="BS83">
        <f t="shared" si="176"/>
        <v>0</v>
      </c>
      <c r="BT83">
        <f t="shared" si="177"/>
        <v>0</v>
      </c>
      <c r="BU83">
        <f t="shared" si="178"/>
        <v>0</v>
      </c>
      <c r="BV83">
        <f t="shared" si="179"/>
        <v>0</v>
      </c>
      <c r="BW83">
        <f t="shared" si="180"/>
        <v>0</v>
      </c>
      <c r="BX83">
        <f t="shared" si="181"/>
        <v>0</v>
      </c>
      <c r="BY83">
        <f t="shared" si="182"/>
        <v>0</v>
      </c>
      <c r="BZ83">
        <f t="shared" si="183"/>
        <v>0</v>
      </c>
      <c r="CA83">
        <f t="shared" si="184"/>
        <v>0</v>
      </c>
      <c r="CB83">
        <f t="shared" si="185"/>
        <v>0</v>
      </c>
      <c r="CC83" t="e">
        <f>IF('Source and fuel input'!AS83,VLOOKUP(AA83,SourceIdData,8,FALSE),IF('Source and fuel input'!AQ83,V83,IF('Source and fuel input'!AR83,IF(AND(E83="Method 1",VLOOKUP(AA83,SourceIdData,8,FALSE)&gt;0),VLOOKUP(AA83,SourceIdData,8,FALSE),NA()),"")))</f>
        <v>#N/A</v>
      </c>
      <c r="CD83" s="15" t="e">
        <f t="shared" si="120"/>
        <v>#N/A</v>
      </c>
      <c r="CE83" s="15" t="b">
        <f t="shared" si="121"/>
        <v>1</v>
      </c>
      <c r="CF83" s="15" t="b">
        <f t="shared" si="153"/>
        <v>1</v>
      </c>
      <c r="CG83" s="15" t="b">
        <f t="shared" si="122"/>
        <v>0</v>
      </c>
      <c r="CH83" s="15" t="b">
        <f t="shared" si="123"/>
        <v>1</v>
      </c>
      <c r="CI83" t="e">
        <f t="shared" si="154"/>
        <v>#N/A</v>
      </c>
      <c r="CJ83" t="e">
        <f t="shared" si="155"/>
        <v>#N/A</v>
      </c>
      <c r="CK83" t="e">
        <f t="shared" si="164"/>
        <v>#N/A</v>
      </c>
      <c r="CL83" t="b">
        <f t="shared" si="124"/>
        <v>0</v>
      </c>
      <c r="CM83" t="e">
        <f t="shared" si="165"/>
        <v>#N/A</v>
      </c>
      <c r="CN83" t="b">
        <f t="shared" si="166"/>
        <v>0</v>
      </c>
      <c r="CO83" s="14">
        <f t="shared" si="167"/>
        <v>1</v>
      </c>
      <c r="CP83" s="16" t="str">
        <f t="shared" si="156"/>
        <v/>
      </c>
      <c r="CQ83" s="15">
        <f t="shared" si="157"/>
        <v>0</v>
      </c>
      <c r="CR83" s="15">
        <f t="shared" si="158"/>
        <v>0</v>
      </c>
      <c r="CS83" s="15">
        <f t="shared" si="159"/>
        <v>0</v>
      </c>
      <c r="CT83" s="58" t="e">
        <f t="shared" si="186"/>
        <v>#DIV/0!</v>
      </c>
      <c r="CU83" s="2">
        <f t="shared" si="160"/>
        <v>995</v>
      </c>
      <c r="CV83" t="str">
        <f t="shared" si="168"/>
        <v/>
      </c>
      <c r="CX83" t="str">
        <f t="shared" si="187"/>
        <v/>
      </c>
      <c r="CY83" t="b">
        <f>AND(CX83&lt;&gt;"",COUNTIF($CX$11:CX82,CX83)=0)</f>
        <v>0</v>
      </c>
      <c r="CZ83" s="2">
        <f>IF(CX83="",0,IF(CY83,MAX($CZ$11:CZ82)+1,VLOOKUP(CX83,$CX$11:CZ82,3,FALSE)))</f>
        <v>0</v>
      </c>
      <c r="DA83" s="2" t="str">
        <f t="shared" si="169"/>
        <v/>
      </c>
      <c r="DB83" t="str">
        <f t="shared" si="188"/>
        <v/>
      </c>
      <c r="DC83" t="b">
        <f>AND(DB83&lt;&gt;"",COUNTIF($DB$11:DB82,DB83)=0)</f>
        <v>0</v>
      </c>
      <c r="DD83" s="2">
        <f>IF(DB83="",0,IF(DC83,MAX($DD$11:DD82)+1,VLOOKUP(DB83,$DB$11:DD82,3,FALSE)))</f>
        <v>0</v>
      </c>
      <c r="DE83" s="2" t="str">
        <f t="shared" si="170"/>
        <v/>
      </c>
    </row>
    <row r="84" spans="1:109" x14ac:dyDescent="0.35">
      <c r="A84" s="119"/>
      <c r="B84" s="46"/>
      <c r="C84" s="46"/>
      <c r="D84" s="46"/>
      <c r="E84" s="46"/>
      <c r="F84" s="183"/>
      <c r="G84" s="48">
        <v>0</v>
      </c>
      <c r="H84" s="46">
        <v>0</v>
      </c>
      <c r="I84" s="46">
        <v>0</v>
      </c>
      <c r="J84" s="46">
        <v>0</v>
      </c>
      <c r="K84" s="46">
        <v>0</v>
      </c>
      <c r="L84" s="49">
        <v>0</v>
      </c>
      <c r="M84" s="50">
        <v>0</v>
      </c>
      <c r="N84" s="32"/>
      <c r="O84" s="31"/>
      <c r="P84" s="31"/>
      <c r="Q84" s="31"/>
      <c r="R84" s="31"/>
      <c r="S84" s="31"/>
      <c r="T84" s="31"/>
      <c r="U84" s="31"/>
      <c r="V84" s="99"/>
      <c r="W84" s="52" t="str">
        <f t="shared" si="119"/>
        <v/>
      </c>
      <c r="X84" s="120"/>
      <c r="Y84" s="97"/>
      <c r="Z84" t="e">
        <f t="shared" si="125"/>
        <v>#N/A</v>
      </c>
      <c r="AA84" t="e">
        <f t="shared" si="126"/>
        <v>#N/A</v>
      </c>
      <c r="AB84" t="e">
        <f t="shared" si="127"/>
        <v>#N/A</v>
      </c>
      <c r="AC84" s="53" t="b">
        <f t="shared" si="128"/>
        <v>0</v>
      </c>
      <c r="AD84" s="53" t="b">
        <f t="shared" si="129"/>
        <v>0</v>
      </c>
      <c r="AE84" s="53" t="b">
        <f t="shared" si="130"/>
        <v>0</v>
      </c>
      <c r="AF84" s="53" t="b">
        <f t="shared" si="131"/>
        <v>0</v>
      </c>
      <c r="AG84" s="53" t="b">
        <f t="shared" si="132"/>
        <v>0</v>
      </c>
      <c r="AH84" s="53" t="b">
        <f t="shared" si="133"/>
        <v>0</v>
      </c>
      <c r="AI84" s="53" t="b">
        <f t="shared" si="134"/>
        <v>0</v>
      </c>
      <c r="AJ84" s="53" t="b">
        <f t="shared" si="135"/>
        <v>0</v>
      </c>
      <c r="AK84" s="53" t="b">
        <f t="shared" si="113"/>
        <v>1</v>
      </c>
      <c r="AL84" s="53" t="b">
        <f t="shared" si="114"/>
        <v>1</v>
      </c>
      <c r="AM84" s="53" t="b">
        <f t="shared" si="115"/>
        <v>1</v>
      </c>
      <c r="AN84" s="53" t="b">
        <f t="shared" si="116"/>
        <v>1</v>
      </c>
      <c r="AO84" s="53" t="b">
        <f t="shared" si="117"/>
        <v>1</v>
      </c>
      <c r="AP84" s="53" t="b">
        <f t="shared" si="118"/>
        <v>1</v>
      </c>
      <c r="AQ84" s="53" t="b">
        <f t="shared" si="171"/>
        <v>0</v>
      </c>
      <c r="AR84" t="b">
        <f t="shared" si="136"/>
        <v>0</v>
      </c>
      <c r="AS84" s="54" t="e">
        <f t="shared" si="161"/>
        <v>#N/A</v>
      </c>
      <c r="AT84" t="b">
        <f t="shared" si="172"/>
        <v>0</v>
      </c>
      <c r="AU84" t="str">
        <f t="shared" si="173"/>
        <v/>
      </c>
      <c r="AV84" s="55" t="str">
        <f t="shared" si="162"/>
        <v/>
      </c>
      <c r="AW84" t="b">
        <f>AND(AV84&lt;&gt;"",COUNTIF($AV$11:AV83,AV84)=0)</f>
        <v>0</v>
      </c>
      <c r="AX84" s="2">
        <f>IF(AV84="",0,IF(AW84,MAX($AX$11:AX83)+1,VLOOKUP(AV84,$AV$11:AX83,3,FALSE)))</f>
        <v>0</v>
      </c>
      <c r="AY84" t="str">
        <f t="shared" si="163"/>
        <v/>
      </c>
      <c r="AZ84" t="e">
        <f t="shared" si="137"/>
        <v>#N/A</v>
      </c>
      <c r="BA84" t="e">
        <f>IF(ISNA(AZ84),NA(),COUNTIF(AZ$10:AZ84,AZ84)&gt;1)</f>
        <v>#N/A</v>
      </c>
      <c r="BB84" t="e">
        <f t="shared" si="138"/>
        <v>#N/A</v>
      </c>
      <c r="BC84" s="55" t="e">
        <f t="shared" si="139"/>
        <v>#N/A</v>
      </c>
      <c r="BD84" s="56" t="e">
        <f t="shared" si="140"/>
        <v>#N/A</v>
      </c>
      <c r="BE84" s="53">
        <f t="shared" si="141"/>
        <v>0</v>
      </c>
      <c r="BF84" s="53">
        <f t="shared" si="142"/>
        <v>0</v>
      </c>
      <c r="BG84" s="53">
        <f t="shared" si="143"/>
        <v>0</v>
      </c>
      <c r="BH84" s="53">
        <f t="shared" si="144"/>
        <v>0</v>
      </c>
      <c r="BI84" s="53">
        <f t="shared" si="145"/>
        <v>0</v>
      </c>
      <c r="BJ84" s="53">
        <f t="shared" si="146"/>
        <v>0</v>
      </c>
      <c r="BK84" s="57">
        <f t="shared" si="147"/>
        <v>0</v>
      </c>
      <c r="BL84" s="57">
        <f t="shared" si="148"/>
        <v>0</v>
      </c>
      <c r="BM84" s="57">
        <f t="shared" si="149"/>
        <v>0</v>
      </c>
      <c r="BN84" s="57">
        <f t="shared" si="150"/>
        <v>0</v>
      </c>
      <c r="BO84" s="57">
        <f t="shared" si="151"/>
        <v>0</v>
      </c>
      <c r="BP84" s="57">
        <f t="shared" si="152"/>
        <v>0</v>
      </c>
      <c r="BQ84">
        <f t="shared" si="174"/>
        <v>0</v>
      </c>
      <c r="BR84">
        <f t="shared" si="175"/>
        <v>0</v>
      </c>
      <c r="BS84">
        <f t="shared" si="176"/>
        <v>0</v>
      </c>
      <c r="BT84">
        <f t="shared" si="177"/>
        <v>0</v>
      </c>
      <c r="BU84">
        <f t="shared" si="178"/>
        <v>0</v>
      </c>
      <c r="BV84">
        <f t="shared" si="179"/>
        <v>0</v>
      </c>
      <c r="BW84">
        <f t="shared" si="180"/>
        <v>0</v>
      </c>
      <c r="BX84">
        <f t="shared" si="181"/>
        <v>0</v>
      </c>
      <c r="BY84">
        <f t="shared" si="182"/>
        <v>0</v>
      </c>
      <c r="BZ84">
        <f t="shared" si="183"/>
        <v>0</v>
      </c>
      <c r="CA84">
        <f t="shared" si="184"/>
        <v>0</v>
      </c>
      <c r="CB84">
        <f t="shared" si="185"/>
        <v>0</v>
      </c>
      <c r="CC84" t="e">
        <f>IF('Source and fuel input'!AS84,VLOOKUP(AA84,SourceIdData,8,FALSE),IF('Source and fuel input'!AQ84,V84,IF('Source and fuel input'!AR84,IF(AND(E84="Method 1",VLOOKUP(AA84,SourceIdData,8,FALSE)&gt;0),VLOOKUP(AA84,SourceIdData,8,FALSE),NA()),"")))</f>
        <v>#N/A</v>
      </c>
      <c r="CD84" s="15" t="e">
        <f t="shared" si="120"/>
        <v>#N/A</v>
      </c>
      <c r="CE84" s="15" t="b">
        <f t="shared" si="121"/>
        <v>1</v>
      </c>
      <c r="CF84" s="15" t="b">
        <f t="shared" si="153"/>
        <v>1</v>
      </c>
      <c r="CG84" s="15" t="b">
        <f t="shared" si="122"/>
        <v>0</v>
      </c>
      <c r="CH84" s="15" t="b">
        <f t="shared" si="123"/>
        <v>1</v>
      </c>
      <c r="CI84" t="e">
        <f t="shared" si="154"/>
        <v>#N/A</v>
      </c>
      <c r="CJ84" t="e">
        <f t="shared" si="155"/>
        <v>#N/A</v>
      </c>
      <c r="CK84" t="e">
        <f t="shared" si="164"/>
        <v>#N/A</v>
      </c>
      <c r="CL84" t="b">
        <f t="shared" si="124"/>
        <v>0</v>
      </c>
      <c r="CM84" t="e">
        <f t="shared" si="165"/>
        <v>#N/A</v>
      </c>
      <c r="CN84" t="b">
        <f t="shared" si="166"/>
        <v>0</v>
      </c>
      <c r="CO84" s="14">
        <f t="shared" si="167"/>
        <v>1</v>
      </c>
      <c r="CP84" s="16" t="str">
        <f t="shared" si="156"/>
        <v/>
      </c>
      <c r="CQ84" s="15">
        <f t="shared" si="157"/>
        <v>0</v>
      </c>
      <c r="CR84" s="15">
        <f t="shared" si="158"/>
        <v>0</v>
      </c>
      <c r="CS84" s="15">
        <f t="shared" si="159"/>
        <v>0</v>
      </c>
      <c r="CT84" s="58" t="e">
        <f t="shared" si="186"/>
        <v>#DIV/0!</v>
      </c>
      <c r="CU84" s="2">
        <f t="shared" si="160"/>
        <v>995</v>
      </c>
      <c r="CV84" t="str">
        <f t="shared" si="168"/>
        <v/>
      </c>
      <c r="CX84" t="str">
        <f t="shared" si="187"/>
        <v/>
      </c>
      <c r="CY84" t="b">
        <f>AND(CX84&lt;&gt;"",COUNTIF($CX$11:CX83,CX84)=0)</f>
        <v>0</v>
      </c>
      <c r="CZ84" s="2">
        <f>IF(CX84="",0,IF(CY84,MAX($CZ$11:CZ83)+1,VLOOKUP(CX84,$CX$11:CZ83,3,FALSE)))</f>
        <v>0</v>
      </c>
      <c r="DA84" s="2" t="str">
        <f t="shared" si="169"/>
        <v/>
      </c>
      <c r="DB84" t="str">
        <f t="shared" si="188"/>
        <v/>
      </c>
      <c r="DC84" t="b">
        <f>AND(DB84&lt;&gt;"",COUNTIF($DB$11:DB83,DB84)=0)</f>
        <v>0</v>
      </c>
      <c r="DD84" s="2">
        <f>IF(DB84="",0,IF(DC84,MAX($DD$11:DD83)+1,VLOOKUP(DB84,$DB$11:DD83,3,FALSE)))</f>
        <v>0</v>
      </c>
      <c r="DE84" s="2" t="str">
        <f t="shared" si="170"/>
        <v/>
      </c>
    </row>
    <row r="85" spans="1:109" x14ac:dyDescent="0.35">
      <c r="A85" s="119"/>
      <c r="B85" s="46"/>
      <c r="C85" s="46"/>
      <c r="D85" s="46"/>
      <c r="E85" s="46"/>
      <c r="F85" s="183"/>
      <c r="G85" s="48">
        <v>0</v>
      </c>
      <c r="H85" s="46">
        <v>0</v>
      </c>
      <c r="I85" s="46">
        <v>0</v>
      </c>
      <c r="J85" s="46">
        <v>0</v>
      </c>
      <c r="K85" s="46">
        <v>0</v>
      </c>
      <c r="L85" s="49">
        <v>0</v>
      </c>
      <c r="M85" s="50">
        <v>0</v>
      </c>
      <c r="N85" s="32"/>
      <c r="O85" s="31"/>
      <c r="P85" s="31"/>
      <c r="Q85" s="31"/>
      <c r="R85" s="31"/>
      <c r="S85" s="31"/>
      <c r="T85" s="31"/>
      <c r="U85" s="31"/>
      <c r="V85" s="99"/>
      <c r="W85" s="52" t="str">
        <f t="shared" si="119"/>
        <v/>
      </c>
      <c r="X85" s="120"/>
      <c r="Y85" s="97"/>
      <c r="Z85" t="e">
        <f t="shared" si="125"/>
        <v>#N/A</v>
      </c>
      <c r="AA85" t="e">
        <f t="shared" si="126"/>
        <v>#N/A</v>
      </c>
      <c r="AB85" t="e">
        <f t="shared" si="127"/>
        <v>#N/A</v>
      </c>
      <c r="AC85" s="53" t="b">
        <f t="shared" si="128"/>
        <v>0</v>
      </c>
      <c r="AD85" s="53" t="b">
        <f t="shared" si="129"/>
        <v>0</v>
      </c>
      <c r="AE85" s="53" t="b">
        <f t="shared" si="130"/>
        <v>0</v>
      </c>
      <c r="AF85" s="53" t="b">
        <f t="shared" si="131"/>
        <v>0</v>
      </c>
      <c r="AG85" s="53" t="b">
        <f t="shared" si="132"/>
        <v>0</v>
      </c>
      <c r="AH85" s="53" t="b">
        <f t="shared" si="133"/>
        <v>0</v>
      </c>
      <c r="AI85" s="53" t="b">
        <f t="shared" si="134"/>
        <v>0</v>
      </c>
      <c r="AJ85" s="53" t="b">
        <f t="shared" si="135"/>
        <v>0</v>
      </c>
      <c r="AK85" s="53" t="b">
        <f t="shared" si="113"/>
        <v>1</v>
      </c>
      <c r="AL85" s="53" t="b">
        <f t="shared" si="114"/>
        <v>1</v>
      </c>
      <c r="AM85" s="53" t="b">
        <f t="shared" si="115"/>
        <v>1</v>
      </c>
      <c r="AN85" s="53" t="b">
        <f t="shared" si="116"/>
        <v>1</v>
      </c>
      <c r="AO85" s="53" t="b">
        <f t="shared" si="117"/>
        <v>1</v>
      </c>
      <c r="AP85" s="53" t="b">
        <f t="shared" si="118"/>
        <v>1</v>
      </c>
      <c r="AQ85" s="53" t="b">
        <f t="shared" si="171"/>
        <v>0</v>
      </c>
      <c r="AR85" t="b">
        <f t="shared" si="136"/>
        <v>0</v>
      </c>
      <c r="AS85" s="54" t="e">
        <f t="shared" si="161"/>
        <v>#N/A</v>
      </c>
      <c r="AT85" t="b">
        <f t="shared" si="172"/>
        <v>0</v>
      </c>
      <c r="AU85" t="str">
        <f t="shared" si="173"/>
        <v/>
      </c>
      <c r="AV85" s="55" t="str">
        <f t="shared" si="162"/>
        <v/>
      </c>
      <c r="AW85" t="b">
        <f>AND(AV85&lt;&gt;"",COUNTIF($AV$11:AV84,AV85)=0)</f>
        <v>0</v>
      </c>
      <c r="AX85" s="2">
        <f>IF(AV85="",0,IF(AW85,MAX($AX$11:AX84)+1,VLOOKUP(AV85,$AV$11:AX84,3,FALSE)))</f>
        <v>0</v>
      </c>
      <c r="AY85" t="str">
        <f t="shared" si="163"/>
        <v/>
      </c>
      <c r="AZ85" t="e">
        <f t="shared" si="137"/>
        <v>#N/A</v>
      </c>
      <c r="BA85" t="e">
        <f>IF(ISNA(AZ85),NA(),COUNTIF(AZ$10:AZ85,AZ85)&gt;1)</f>
        <v>#N/A</v>
      </c>
      <c r="BB85" t="e">
        <f t="shared" si="138"/>
        <v>#N/A</v>
      </c>
      <c r="BC85" s="55" t="e">
        <f t="shared" si="139"/>
        <v>#N/A</v>
      </c>
      <c r="BD85" s="56" t="e">
        <f t="shared" si="140"/>
        <v>#N/A</v>
      </c>
      <c r="BE85" s="53">
        <f t="shared" si="141"/>
        <v>0</v>
      </c>
      <c r="BF85" s="53">
        <f t="shared" si="142"/>
        <v>0</v>
      </c>
      <c r="BG85" s="53">
        <f t="shared" si="143"/>
        <v>0</v>
      </c>
      <c r="BH85" s="53">
        <f t="shared" si="144"/>
        <v>0</v>
      </c>
      <c r="BI85" s="53">
        <f t="shared" si="145"/>
        <v>0</v>
      </c>
      <c r="BJ85" s="53">
        <f t="shared" si="146"/>
        <v>0</v>
      </c>
      <c r="BK85" s="57">
        <f t="shared" si="147"/>
        <v>0</v>
      </c>
      <c r="BL85" s="57">
        <f t="shared" si="148"/>
        <v>0</v>
      </c>
      <c r="BM85" s="57">
        <f t="shared" si="149"/>
        <v>0</v>
      </c>
      <c r="BN85" s="57">
        <f t="shared" si="150"/>
        <v>0</v>
      </c>
      <c r="BO85" s="57">
        <f t="shared" si="151"/>
        <v>0</v>
      </c>
      <c r="BP85" s="57">
        <f t="shared" si="152"/>
        <v>0</v>
      </c>
      <c r="BQ85">
        <f t="shared" si="174"/>
        <v>0</v>
      </c>
      <c r="BR85">
        <f t="shared" si="175"/>
        <v>0</v>
      </c>
      <c r="BS85">
        <f t="shared" si="176"/>
        <v>0</v>
      </c>
      <c r="BT85">
        <f t="shared" si="177"/>
        <v>0</v>
      </c>
      <c r="BU85">
        <f t="shared" si="178"/>
        <v>0</v>
      </c>
      <c r="BV85">
        <f t="shared" si="179"/>
        <v>0</v>
      </c>
      <c r="BW85">
        <f t="shared" si="180"/>
        <v>0</v>
      </c>
      <c r="BX85">
        <f t="shared" si="181"/>
        <v>0</v>
      </c>
      <c r="BY85">
        <f t="shared" si="182"/>
        <v>0</v>
      </c>
      <c r="BZ85">
        <f t="shared" si="183"/>
        <v>0</v>
      </c>
      <c r="CA85">
        <f t="shared" si="184"/>
        <v>0</v>
      </c>
      <c r="CB85">
        <f t="shared" si="185"/>
        <v>0</v>
      </c>
      <c r="CC85" t="e">
        <f>IF('Source and fuel input'!AS85,VLOOKUP(AA85,SourceIdData,8,FALSE),IF('Source and fuel input'!AQ85,V85,IF('Source and fuel input'!AR85,IF(AND(E85="Method 1",VLOOKUP(AA85,SourceIdData,8,FALSE)&gt;0),VLOOKUP(AA85,SourceIdData,8,FALSE),NA()),"")))</f>
        <v>#N/A</v>
      </c>
      <c r="CD85" s="15" t="e">
        <f t="shared" si="120"/>
        <v>#N/A</v>
      </c>
      <c r="CE85" s="15" t="b">
        <f t="shared" si="121"/>
        <v>1</v>
      </c>
      <c r="CF85" s="15" t="b">
        <f t="shared" si="153"/>
        <v>1</v>
      </c>
      <c r="CG85" s="15" t="b">
        <f t="shared" si="122"/>
        <v>0</v>
      </c>
      <c r="CH85" s="15" t="b">
        <f t="shared" si="123"/>
        <v>1</v>
      </c>
      <c r="CI85" t="e">
        <f t="shared" si="154"/>
        <v>#N/A</v>
      </c>
      <c r="CJ85" t="e">
        <f t="shared" si="155"/>
        <v>#N/A</v>
      </c>
      <c r="CK85" t="e">
        <f t="shared" si="164"/>
        <v>#N/A</v>
      </c>
      <c r="CL85" t="b">
        <f t="shared" si="124"/>
        <v>0</v>
      </c>
      <c r="CM85" t="e">
        <f t="shared" si="165"/>
        <v>#N/A</v>
      </c>
      <c r="CN85" t="b">
        <f t="shared" si="166"/>
        <v>0</v>
      </c>
      <c r="CO85" s="14">
        <f t="shared" si="167"/>
        <v>1</v>
      </c>
      <c r="CP85" s="16" t="str">
        <f t="shared" si="156"/>
        <v/>
      </c>
      <c r="CQ85" s="15">
        <f t="shared" si="157"/>
        <v>0</v>
      </c>
      <c r="CR85" s="15">
        <f t="shared" si="158"/>
        <v>0</v>
      </c>
      <c r="CS85" s="15">
        <f t="shared" si="159"/>
        <v>0</v>
      </c>
      <c r="CT85" s="58" t="e">
        <f t="shared" si="186"/>
        <v>#DIV/0!</v>
      </c>
      <c r="CU85" s="2">
        <f t="shared" si="160"/>
        <v>995</v>
      </c>
      <c r="CV85" t="str">
        <f t="shared" si="168"/>
        <v/>
      </c>
      <c r="CX85" t="str">
        <f t="shared" si="187"/>
        <v/>
      </c>
      <c r="CY85" t="b">
        <f>AND(CX85&lt;&gt;"",COUNTIF($CX$11:CX84,CX85)=0)</f>
        <v>0</v>
      </c>
      <c r="CZ85" s="2">
        <f>IF(CX85="",0,IF(CY85,MAX($CZ$11:CZ84)+1,VLOOKUP(CX85,$CX$11:CZ84,3,FALSE)))</f>
        <v>0</v>
      </c>
      <c r="DA85" s="2" t="str">
        <f t="shared" si="169"/>
        <v/>
      </c>
      <c r="DB85" t="str">
        <f t="shared" si="188"/>
        <v/>
      </c>
      <c r="DC85" t="b">
        <f>AND(DB85&lt;&gt;"",COUNTIF($DB$11:DB84,DB85)=0)</f>
        <v>0</v>
      </c>
      <c r="DD85" s="2">
        <f>IF(DB85="",0,IF(DC85,MAX($DD$11:DD84)+1,VLOOKUP(DB85,$DB$11:DD84,3,FALSE)))</f>
        <v>0</v>
      </c>
      <c r="DE85" s="2" t="str">
        <f t="shared" si="170"/>
        <v/>
      </c>
    </row>
    <row r="86" spans="1:109" x14ac:dyDescent="0.35">
      <c r="A86" s="119"/>
      <c r="B86" s="46"/>
      <c r="C86" s="46"/>
      <c r="D86" s="46"/>
      <c r="E86" s="46"/>
      <c r="F86" s="183"/>
      <c r="G86" s="48">
        <v>0</v>
      </c>
      <c r="H86" s="46">
        <v>0</v>
      </c>
      <c r="I86" s="46">
        <v>0</v>
      </c>
      <c r="J86" s="46">
        <v>0</v>
      </c>
      <c r="K86" s="46">
        <v>0</v>
      </c>
      <c r="L86" s="49">
        <v>0</v>
      </c>
      <c r="M86" s="50">
        <v>0</v>
      </c>
      <c r="N86" s="32"/>
      <c r="O86" s="31"/>
      <c r="P86" s="31"/>
      <c r="Q86" s="31"/>
      <c r="R86" s="31"/>
      <c r="S86" s="31"/>
      <c r="T86" s="31"/>
      <c r="U86" s="31"/>
      <c r="V86" s="99"/>
      <c r="W86" s="52" t="str">
        <f t="shared" si="119"/>
        <v/>
      </c>
      <c r="X86" s="120"/>
      <c r="Y86" s="97"/>
      <c r="Z86" t="e">
        <f t="shared" si="125"/>
        <v>#N/A</v>
      </c>
      <c r="AA86" t="e">
        <f t="shared" si="126"/>
        <v>#N/A</v>
      </c>
      <c r="AB86" t="e">
        <f t="shared" si="127"/>
        <v>#N/A</v>
      </c>
      <c r="AC86" s="53" t="b">
        <f t="shared" si="128"/>
        <v>0</v>
      </c>
      <c r="AD86" s="53" t="b">
        <f t="shared" si="129"/>
        <v>0</v>
      </c>
      <c r="AE86" s="53" t="b">
        <f t="shared" si="130"/>
        <v>0</v>
      </c>
      <c r="AF86" s="53" t="b">
        <f t="shared" si="131"/>
        <v>0</v>
      </c>
      <c r="AG86" s="53" t="b">
        <f t="shared" si="132"/>
        <v>0</v>
      </c>
      <c r="AH86" s="53" t="b">
        <f t="shared" si="133"/>
        <v>0</v>
      </c>
      <c r="AI86" s="53" t="b">
        <f t="shared" si="134"/>
        <v>0</v>
      </c>
      <c r="AJ86" s="53" t="b">
        <f t="shared" si="135"/>
        <v>0</v>
      </c>
      <c r="AK86" s="53" t="b">
        <f t="shared" si="113"/>
        <v>1</v>
      </c>
      <c r="AL86" s="53" t="b">
        <f t="shared" si="114"/>
        <v>1</v>
      </c>
      <c r="AM86" s="53" t="b">
        <f t="shared" si="115"/>
        <v>1</v>
      </c>
      <c r="AN86" s="53" t="b">
        <f t="shared" si="116"/>
        <v>1</v>
      </c>
      <c r="AO86" s="53" t="b">
        <f t="shared" si="117"/>
        <v>1</v>
      </c>
      <c r="AP86" s="53" t="b">
        <f t="shared" si="118"/>
        <v>1</v>
      </c>
      <c r="AQ86" s="53" t="b">
        <f t="shared" si="171"/>
        <v>0</v>
      </c>
      <c r="AR86" t="b">
        <f t="shared" si="136"/>
        <v>0</v>
      </c>
      <c r="AS86" s="54" t="e">
        <f t="shared" si="161"/>
        <v>#N/A</v>
      </c>
      <c r="AT86" t="b">
        <f t="shared" si="172"/>
        <v>0</v>
      </c>
      <c r="AU86" t="str">
        <f t="shared" si="173"/>
        <v/>
      </c>
      <c r="AV86" s="55" t="str">
        <f t="shared" si="162"/>
        <v/>
      </c>
      <c r="AW86" t="b">
        <f>AND(AV86&lt;&gt;"",COUNTIF($AV$11:AV85,AV86)=0)</f>
        <v>0</v>
      </c>
      <c r="AX86" s="2">
        <f>IF(AV86="",0,IF(AW86,MAX($AX$11:AX85)+1,VLOOKUP(AV86,$AV$11:AX85,3,FALSE)))</f>
        <v>0</v>
      </c>
      <c r="AY86" t="str">
        <f t="shared" si="163"/>
        <v/>
      </c>
      <c r="AZ86" t="e">
        <f t="shared" si="137"/>
        <v>#N/A</v>
      </c>
      <c r="BA86" t="e">
        <f>IF(ISNA(AZ86),NA(),COUNTIF(AZ$10:AZ86,AZ86)&gt;1)</f>
        <v>#N/A</v>
      </c>
      <c r="BB86" t="e">
        <f t="shared" si="138"/>
        <v>#N/A</v>
      </c>
      <c r="BC86" s="55" t="e">
        <f t="shared" si="139"/>
        <v>#N/A</v>
      </c>
      <c r="BD86" s="56" t="e">
        <f t="shared" si="140"/>
        <v>#N/A</v>
      </c>
      <c r="BE86" s="53">
        <f t="shared" si="141"/>
        <v>0</v>
      </c>
      <c r="BF86" s="53">
        <f t="shared" si="142"/>
        <v>0</v>
      </c>
      <c r="BG86" s="53">
        <f t="shared" si="143"/>
        <v>0</v>
      </c>
      <c r="BH86" s="53">
        <f t="shared" si="144"/>
        <v>0</v>
      </c>
      <c r="BI86" s="53">
        <f t="shared" si="145"/>
        <v>0</v>
      </c>
      <c r="BJ86" s="53">
        <f t="shared" si="146"/>
        <v>0</v>
      </c>
      <c r="BK86" s="57">
        <f t="shared" si="147"/>
        <v>0</v>
      </c>
      <c r="BL86" s="57">
        <f t="shared" si="148"/>
        <v>0</v>
      </c>
      <c r="BM86" s="57">
        <f t="shared" si="149"/>
        <v>0</v>
      </c>
      <c r="BN86" s="57">
        <f t="shared" si="150"/>
        <v>0</v>
      </c>
      <c r="BO86" s="57">
        <f t="shared" si="151"/>
        <v>0</v>
      </c>
      <c r="BP86" s="57">
        <f t="shared" si="152"/>
        <v>0</v>
      </c>
      <c r="BQ86">
        <f t="shared" si="174"/>
        <v>0</v>
      </c>
      <c r="BR86">
        <f t="shared" si="175"/>
        <v>0</v>
      </c>
      <c r="BS86">
        <f t="shared" si="176"/>
        <v>0</v>
      </c>
      <c r="BT86">
        <f t="shared" si="177"/>
        <v>0</v>
      </c>
      <c r="BU86">
        <f t="shared" si="178"/>
        <v>0</v>
      </c>
      <c r="BV86">
        <f t="shared" si="179"/>
        <v>0</v>
      </c>
      <c r="BW86">
        <f t="shared" si="180"/>
        <v>0</v>
      </c>
      <c r="BX86">
        <f t="shared" si="181"/>
        <v>0</v>
      </c>
      <c r="BY86">
        <f t="shared" si="182"/>
        <v>0</v>
      </c>
      <c r="BZ86">
        <f t="shared" si="183"/>
        <v>0</v>
      </c>
      <c r="CA86">
        <f t="shared" si="184"/>
        <v>0</v>
      </c>
      <c r="CB86">
        <f t="shared" si="185"/>
        <v>0</v>
      </c>
      <c r="CC86" t="e">
        <f>IF('Source and fuel input'!AS86,VLOOKUP(AA86,SourceIdData,8,FALSE),IF('Source and fuel input'!AQ86,V86,IF('Source and fuel input'!AR86,IF(AND(E86="Method 1",VLOOKUP(AA86,SourceIdData,8,FALSE)&gt;0),VLOOKUP(AA86,SourceIdData,8,FALSE),NA()),"")))</f>
        <v>#N/A</v>
      </c>
      <c r="CD86" s="15" t="e">
        <f t="shared" si="120"/>
        <v>#N/A</v>
      </c>
      <c r="CE86" s="15" t="b">
        <f t="shared" si="121"/>
        <v>1</v>
      </c>
      <c r="CF86" s="15" t="b">
        <f t="shared" si="153"/>
        <v>1</v>
      </c>
      <c r="CG86" s="15" t="b">
        <f t="shared" si="122"/>
        <v>0</v>
      </c>
      <c r="CH86" s="15" t="b">
        <f t="shared" si="123"/>
        <v>1</v>
      </c>
      <c r="CI86" t="e">
        <f t="shared" si="154"/>
        <v>#N/A</v>
      </c>
      <c r="CJ86" t="e">
        <f t="shared" si="155"/>
        <v>#N/A</v>
      </c>
      <c r="CK86" t="e">
        <f t="shared" si="164"/>
        <v>#N/A</v>
      </c>
      <c r="CL86" t="b">
        <f t="shared" si="124"/>
        <v>0</v>
      </c>
      <c r="CM86" t="e">
        <f t="shared" si="165"/>
        <v>#N/A</v>
      </c>
      <c r="CN86" t="b">
        <f t="shared" si="166"/>
        <v>0</v>
      </c>
      <c r="CO86" s="14">
        <f t="shared" si="167"/>
        <v>1</v>
      </c>
      <c r="CP86" s="16" t="str">
        <f t="shared" si="156"/>
        <v/>
      </c>
      <c r="CQ86" s="15">
        <f t="shared" si="157"/>
        <v>0</v>
      </c>
      <c r="CR86" s="15">
        <f t="shared" si="158"/>
        <v>0</v>
      </c>
      <c r="CS86" s="15">
        <f t="shared" si="159"/>
        <v>0</v>
      </c>
      <c r="CT86" s="58" t="e">
        <f t="shared" si="186"/>
        <v>#DIV/0!</v>
      </c>
      <c r="CU86" s="2">
        <f t="shared" si="160"/>
        <v>995</v>
      </c>
      <c r="CV86" t="str">
        <f t="shared" si="168"/>
        <v/>
      </c>
      <c r="CX86" t="str">
        <f t="shared" si="187"/>
        <v/>
      </c>
      <c r="CY86" t="b">
        <f>AND(CX86&lt;&gt;"",COUNTIF($CX$11:CX85,CX86)=0)</f>
        <v>0</v>
      </c>
      <c r="CZ86" s="2">
        <f>IF(CX86="",0,IF(CY86,MAX($CZ$11:CZ85)+1,VLOOKUP(CX86,$CX$11:CZ85,3,FALSE)))</f>
        <v>0</v>
      </c>
      <c r="DA86" s="2" t="str">
        <f t="shared" si="169"/>
        <v/>
      </c>
      <c r="DB86" t="str">
        <f t="shared" si="188"/>
        <v/>
      </c>
      <c r="DC86" t="b">
        <f>AND(DB86&lt;&gt;"",COUNTIF($DB$11:DB85,DB86)=0)</f>
        <v>0</v>
      </c>
      <c r="DD86" s="2">
        <f>IF(DB86="",0,IF(DC86,MAX($DD$11:DD85)+1,VLOOKUP(DB86,$DB$11:DD85,3,FALSE)))</f>
        <v>0</v>
      </c>
      <c r="DE86" s="2" t="str">
        <f t="shared" si="170"/>
        <v/>
      </c>
    </row>
    <row r="87" spans="1:109" x14ac:dyDescent="0.35">
      <c r="A87" s="119"/>
      <c r="B87" s="46"/>
      <c r="C87" s="46"/>
      <c r="D87" s="46"/>
      <c r="E87" s="46"/>
      <c r="F87" s="183"/>
      <c r="G87" s="48">
        <v>0</v>
      </c>
      <c r="H87" s="46">
        <v>0</v>
      </c>
      <c r="I87" s="46">
        <v>0</v>
      </c>
      <c r="J87" s="46">
        <v>0</v>
      </c>
      <c r="K87" s="46">
        <v>0</v>
      </c>
      <c r="L87" s="49">
        <v>0</v>
      </c>
      <c r="M87" s="50">
        <v>0</v>
      </c>
      <c r="N87" s="32"/>
      <c r="O87" s="31"/>
      <c r="P87" s="31"/>
      <c r="Q87" s="31"/>
      <c r="R87" s="31"/>
      <c r="S87" s="31"/>
      <c r="T87" s="31"/>
      <c r="U87" s="31"/>
      <c r="V87" s="99"/>
      <c r="W87" s="52" t="str">
        <f t="shared" si="119"/>
        <v/>
      </c>
      <c r="X87" s="120"/>
      <c r="Y87" s="97"/>
      <c r="Z87" t="e">
        <f t="shared" si="125"/>
        <v>#N/A</v>
      </c>
      <c r="AA87" t="e">
        <f t="shared" si="126"/>
        <v>#N/A</v>
      </c>
      <c r="AB87" t="e">
        <f t="shared" si="127"/>
        <v>#N/A</v>
      </c>
      <c r="AC87" s="53" t="b">
        <f t="shared" si="128"/>
        <v>0</v>
      </c>
      <c r="AD87" s="53" t="b">
        <f t="shared" si="129"/>
        <v>0</v>
      </c>
      <c r="AE87" s="53" t="b">
        <f t="shared" si="130"/>
        <v>0</v>
      </c>
      <c r="AF87" s="53" t="b">
        <f t="shared" si="131"/>
        <v>0</v>
      </c>
      <c r="AG87" s="53" t="b">
        <f t="shared" si="132"/>
        <v>0</v>
      </c>
      <c r="AH87" s="53" t="b">
        <f t="shared" si="133"/>
        <v>0</v>
      </c>
      <c r="AI87" s="53" t="b">
        <f t="shared" si="134"/>
        <v>0</v>
      </c>
      <c r="AJ87" s="53" t="b">
        <f t="shared" si="135"/>
        <v>0</v>
      </c>
      <c r="AK87" s="53" t="b">
        <f t="shared" si="113"/>
        <v>1</v>
      </c>
      <c r="AL87" s="53" t="b">
        <f t="shared" si="114"/>
        <v>1</v>
      </c>
      <c r="AM87" s="53" t="b">
        <f t="shared" si="115"/>
        <v>1</v>
      </c>
      <c r="AN87" s="53" t="b">
        <f t="shared" si="116"/>
        <v>1</v>
      </c>
      <c r="AO87" s="53" t="b">
        <f t="shared" si="117"/>
        <v>1</v>
      </c>
      <c r="AP87" s="53" t="b">
        <f t="shared" si="118"/>
        <v>1</v>
      </c>
      <c r="AQ87" s="53" t="b">
        <f t="shared" si="171"/>
        <v>0</v>
      </c>
      <c r="AR87" t="b">
        <f t="shared" si="136"/>
        <v>0</v>
      </c>
      <c r="AS87" s="54" t="e">
        <f t="shared" si="161"/>
        <v>#N/A</v>
      </c>
      <c r="AT87" t="b">
        <f t="shared" si="172"/>
        <v>0</v>
      </c>
      <c r="AU87" t="str">
        <f t="shared" si="173"/>
        <v/>
      </c>
      <c r="AV87" s="55" t="str">
        <f t="shared" si="162"/>
        <v/>
      </c>
      <c r="AW87" t="b">
        <f>AND(AV87&lt;&gt;"",COUNTIF($AV$11:AV86,AV87)=0)</f>
        <v>0</v>
      </c>
      <c r="AX87" s="2">
        <f>IF(AV87="",0,IF(AW87,MAX($AX$11:AX86)+1,VLOOKUP(AV87,$AV$11:AX86,3,FALSE)))</f>
        <v>0</v>
      </c>
      <c r="AY87" t="str">
        <f t="shared" si="163"/>
        <v/>
      </c>
      <c r="AZ87" t="e">
        <f t="shared" si="137"/>
        <v>#N/A</v>
      </c>
      <c r="BA87" t="e">
        <f>IF(ISNA(AZ87),NA(),COUNTIF(AZ$10:AZ87,AZ87)&gt;1)</f>
        <v>#N/A</v>
      </c>
      <c r="BB87" t="e">
        <f t="shared" si="138"/>
        <v>#N/A</v>
      </c>
      <c r="BC87" s="55" t="e">
        <f t="shared" si="139"/>
        <v>#N/A</v>
      </c>
      <c r="BD87" s="56" t="e">
        <f t="shared" si="140"/>
        <v>#N/A</v>
      </c>
      <c r="BE87" s="53">
        <f t="shared" si="141"/>
        <v>0</v>
      </c>
      <c r="BF87" s="53">
        <f t="shared" si="142"/>
        <v>0</v>
      </c>
      <c r="BG87" s="53">
        <f t="shared" si="143"/>
        <v>0</v>
      </c>
      <c r="BH87" s="53">
        <f t="shared" si="144"/>
        <v>0</v>
      </c>
      <c r="BI87" s="53">
        <f t="shared" si="145"/>
        <v>0</v>
      </c>
      <c r="BJ87" s="53">
        <f t="shared" si="146"/>
        <v>0</v>
      </c>
      <c r="BK87" s="57">
        <f t="shared" si="147"/>
        <v>0</v>
      </c>
      <c r="BL87" s="57">
        <f t="shared" si="148"/>
        <v>0</v>
      </c>
      <c r="BM87" s="57">
        <f t="shared" si="149"/>
        <v>0</v>
      </c>
      <c r="BN87" s="57">
        <f t="shared" si="150"/>
        <v>0</v>
      </c>
      <c r="BO87" s="57">
        <f t="shared" si="151"/>
        <v>0</v>
      </c>
      <c r="BP87" s="57">
        <f t="shared" si="152"/>
        <v>0</v>
      </c>
      <c r="BQ87">
        <f t="shared" si="174"/>
        <v>0</v>
      </c>
      <c r="BR87">
        <f t="shared" si="175"/>
        <v>0</v>
      </c>
      <c r="BS87">
        <f t="shared" si="176"/>
        <v>0</v>
      </c>
      <c r="BT87">
        <f t="shared" si="177"/>
        <v>0</v>
      </c>
      <c r="BU87">
        <f t="shared" si="178"/>
        <v>0</v>
      </c>
      <c r="BV87">
        <f t="shared" si="179"/>
        <v>0</v>
      </c>
      <c r="BW87">
        <f t="shared" si="180"/>
        <v>0</v>
      </c>
      <c r="BX87">
        <f t="shared" si="181"/>
        <v>0</v>
      </c>
      <c r="BY87">
        <f t="shared" si="182"/>
        <v>0</v>
      </c>
      <c r="BZ87">
        <f t="shared" si="183"/>
        <v>0</v>
      </c>
      <c r="CA87">
        <f t="shared" si="184"/>
        <v>0</v>
      </c>
      <c r="CB87">
        <f t="shared" si="185"/>
        <v>0</v>
      </c>
      <c r="CC87" t="e">
        <f>IF('Source and fuel input'!AS87,VLOOKUP(AA87,SourceIdData,8,FALSE),IF('Source and fuel input'!AQ87,V87,IF('Source and fuel input'!AR87,IF(AND(E87="Method 1",VLOOKUP(AA87,SourceIdData,8,FALSE)&gt;0),VLOOKUP(AA87,SourceIdData,8,FALSE),NA()),"")))</f>
        <v>#N/A</v>
      </c>
      <c r="CD87" s="15" t="e">
        <f t="shared" si="120"/>
        <v>#N/A</v>
      </c>
      <c r="CE87" s="15" t="b">
        <f t="shared" si="121"/>
        <v>1</v>
      </c>
      <c r="CF87" s="15" t="b">
        <f t="shared" si="153"/>
        <v>1</v>
      </c>
      <c r="CG87" s="15" t="b">
        <f t="shared" si="122"/>
        <v>0</v>
      </c>
      <c r="CH87" s="15" t="b">
        <f t="shared" si="123"/>
        <v>1</v>
      </c>
      <c r="CI87" t="e">
        <f t="shared" si="154"/>
        <v>#N/A</v>
      </c>
      <c r="CJ87" t="e">
        <f t="shared" si="155"/>
        <v>#N/A</v>
      </c>
      <c r="CK87" t="e">
        <f t="shared" si="164"/>
        <v>#N/A</v>
      </c>
      <c r="CL87" t="b">
        <f t="shared" si="124"/>
        <v>0</v>
      </c>
      <c r="CM87" t="e">
        <f t="shared" si="165"/>
        <v>#N/A</v>
      </c>
      <c r="CN87" t="b">
        <f t="shared" si="166"/>
        <v>0</v>
      </c>
      <c r="CO87" s="14">
        <f t="shared" si="167"/>
        <v>1</v>
      </c>
      <c r="CP87" s="16" t="str">
        <f t="shared" si="156"/>
        <v/>
      </c>
      <c r="CQ87" s="15">
        <f t="shared" si="157"/>
        <v>0</v>
      </c>
      <c r="CR87" s="15">
        <f t="shared" si="158"/>
        <v>0</v>
      </c>
      <c r="CS87" s="15">
        <f t="shared" si="159"/>
        <v>0</v>
      </c>
      <c r="CT87" s="58" t="e">
        <f t="shared" si="186"/>
        <v>#DIV/0!</v>
      </c>
      <c r="CU87" s="2">
        <f t="shared" si="160"/>
        <v>995</v>
      </c>
      <c r="CV87" t="str">
        <f t="shared" si="168"/>
        <v/>
      </c>
      <c r="CX87" t="str">
        <f t="shared" si="187"/>
        <v/>
      </c>
      <c r="CY87" t="b">
        <f>AND(CX87&lt;&gt;"",COUNTIF($CX$11:CX86,CX87)=0)</f>
        <v>0</v>
      </c>
      <c r="CZ87" s="2">
        <f>IF(CX87="",0,IF(CY87,MAX($CZ$11:CZ86)+1,VLOOKUP(CX87,$CX$11:CZ86,3,FALSE)))</f>
        <v>0</v>
      </c>
      <c r="DA87" s="2" t="str">
        <f t="shared" si="169"/>
        <v/>
      </c>
      <c r="DB87" t="str">
        <f t="shared" si="188"/>
        <v/>
      </c>
      <c r="DC87" t="b">
        <f>AND(DB87&lt;&gt;"",COUNTIF($DB$11:DB86,DB87)=0)</f>
        <v>0</v>
      </c>
      <c r="DD87" s="2">
        <f>IF(DB87="",0,IF(DC87,MAX($DD$11:DD86)+1,VLOOKUP(DB87,$DB$11:DD86,3,FALSE)))</f>
        <v>0</v>
      </c>
      <c r="DE87" s="2" t="str">
        <f t="shared" si="170"/>
        <v/>
      </c>
    </row>
    <row r="88" spans="1:109" x14ac:dyDescent="0.35">
      <c r="A88" s="119"/>
      <c r="B88" s="46"/>
      <c r="C88" s="46"/>
      <c r="D88" s="46"/>
      <c r="E88" s="46"/>
      <c r="F88" s="183"/>
      <c r="G88" s="48">
        <v>0</v>
      </c>
      <c r="H88" s="46">
        <v>0</v>
      </c>
      <c r="I88" s="46">
        <v>0</v>
      </c>
      <c r="J88" s="46">
        <v>0</v>
      </c>
      <c r="K88" s="46">
        <v>0</v>
      </c>
      <c r="L88" s="49">
        <v>0</v>
      </c>
      <c r="M88" s="50">
        <v>0</v>
      </c>
      <c r="N88" s="32"/>
      <c r="O88" s="31"/>
      <c r="P88" s="31"/>
      <c r="Q88" s="31"/>
      <c r="R88" s="31"/>
      <c r="S88" s="31"/>
      <c r="T88" s="31"/>
      <c r="U88" s="31"/>
      <c r="V88" s="99"/>
      <c r="W88" s="52" t="str">
        <f t="shared" si="119"/>
        <v/>
      </c>
      <c r="X88" s="120"/>
      <c r="Y88" s="97"/>
      <c r="Z88" t="e">
        <f t="shared" si="125"/>
        <v>#N/A</v>
      </c>
      <c r="AA88" t="e">
        <f t="shared" si="126"/>
        <v>#N/A</v>
      </c>
      <c r="AB88" t="e">
        <f t="shared" si="127"/>
        <v>#N/A</v>
      </c>
      <c r="AC88" s="53" t="b">
        <f t="shared" si="128"/>
        <v>0</v>
      </c>
      <c r="AD88" s="53" t="b">
        <f t="shared" si="129"/>
        <v>0</v>
      </c>
      <c r="AE88" s="53" t="b">
        <f t="shared" si="130"/>
        <v>0</v>
      </c>
      <c r="AF88" s="53" t="b">
        <f t="shared" si="131"/>
        <v>0</v>
      </c>
      <c r="AG88" s="53" t="b">
        <f t="shared" si="132"/>
        <v>0</v>
      </c>
      <c r="AH88" s="53" t="b">
        <f t="shared" si="133"/>
        <v>0</v>
      </c>
      <c r="AI88" s="53" t="b">
        <f t="shared" si="134"/>
        <v>0</v>
      </c>
      <c r="AJ88" s="53" t="b">
        <f t="shared" si="135"/>
        <v>0</v>
      </c>
      <c r="AK88" s="53" t="b">
        <f t="shared" si="113"/>
        <v>1</v>
      </c>
      <c r="AL88" s="53" t="b">
        <f t="shared" si="114"/>
        <v>1</v>
      </c>
      <c r="AM88" s="53" t="b">
        <f t="shared" si="115"/>
        <v>1</v>
      </c>
      <c r="AN88" s="53" t="b">
        <f t="shared" si="116"/>
        <v>1</v>
      </c>
      <c r="AO88" s="53" t="b">
        <f t="shared" si="117"/>
        <v>1</v>
      </c>
      <c r="AP88" s="53" t="b">
        <f t="shared" si="118"/>
        <v>1</v>
      </c>
      <c r="AQ88" s="53" t="b">
        <f t="shared" si="171"/>
        <v>0</v>
      </c>
      <c r="AR88" t="b">
        <f t="shared" si="136"/>
        <v>0</v>
      </c>
      <c r="AS88" s="54" t="e">
        <f t="shared" si="161"/>
        <v>#N/A</v>
      </c>
      <c r="AT88" t="b">
        <f t="shared" si="172"/>
        <v>0</v>
      </c>
      <c r="AU88" t="str">
        <f t="shared" si="173"/>
        <v/>
      </c>
      <c r="AV88" s="55" t="str">
        <f t="shared" si="162"/>
        <v/>
      </c>
      <c r="AW88" t="b">
        <f>AND(AV88&lt;&gt;"",COUNTIF($AV$11:AV87,AV88)=0)</f>
        <v>0</v>
      </c>
      <c r="AX88" s="2">
        <f>IF(AV88="",0,IF(AW88,MAX($AX$11:AX87)+1,VLOOKUP(AV88,$AV$11:AX87,3,FALSE)))</f>
        <v>0</v>
      </c>
      <c r="AY88" t="str">
        <f t="shared" si="163"/>
        <v/>
      </c>
      <c r="AZ88" t="e">
        <f t="shared" si="137"/>
        <v>#N/A</v>
      </c>
      <c r="BA88" t="e">
        <f>IF(ISNA(AZ88),NA(),COUNTIF(AZ$10:AZ88,AZ88)&gt;1)</f>
        <v>#N/A</v>
      </c>
      <c r="BB88" t="e">
        <f t="shared" si="138"/>
        <v>#N/A</v>
      </c>
      <c r="BC88" s="55" t="e">
        <f t="shared" si="139"/>
        <v>#N/A</v>
      </c>
      <c r="BD88" s="56" t="e">
        <f t="shared" si="140"/>
        <v>#N/A</v>
      </c>
      <c r="BE88" s="53">
        <f t="shared" si="141"/>
        <v>0</v>
      </c>
      <c r="BF88" s="53">
        <f t="shared" si="142"/>
        <v>0</v>
      </c>
      <c r="BG88" s="53">
        <f t="shared" si="143"/>
        <v>0</v>
      </c>
      <c r="BH88" s="53">
        <f t="shared" si="144"/>
        <v>0</v>
      </c>
      <c r="BI88" s="53">
        <f t="shared" si="145"/>
        <v>0</v>
      </c>
      <c r="BJ88" s="53">
        <f t="shared" si="146"/>
        <v>0</v>
      </c>
      <c r="BK88" s="57">
        <f t="shared" si="147"/>
        <v>0</v>
      </c>
      <c r="BL88" s="57">
        <f t="shared" si="148"/>
        <v>0</v>
      </c>
      <c r="BM88" s="57">
        <f t="shared" si="149"/>
        <v>0</v>
      </c>
      <c r="BN88" s="57">
        <f t="shared" si="150"/>
        <v>0</v>
      </c>
      <c r="BO88" s="57">
        <f t="shared" si="151"/>
        <v>0</v>
      </c>
      <c r="BP88" s="57">
        <f t="shared" si="152"/>
        <v>0</v>
      </c>
      <c r="BQ88">
        <f t="shared" si="174"/>
        <v>0</v>
      </c>
      <c r="BR88">
        <f t="shared" si="175"/>
        <v>0</v>
      </c>
      <c r="BS88">
        <f t="shared" si="176"/>
        <v>0</v>
      </c>
      <c r="BT88">
        <f t="shared" si="177"/>
        <v>0</v>
      </c>
      <c r="BU88">
        <f t="shared" si="178"/>
        <v>0</v>
      </c>
      <c r="BV88">
        <f t="shared" si="179"/>
        <v>0</v>
      </c>
      <c r="BW88">
        <f t="shared" si="180"/>
        <v>0</v>
      </c>
      <c r="BX88">
        <f t="shared" si="181"/>
        <v>0</v>
      </c>
      <c r="BY88">
        <f t="shared" si="182"/>
        <v>0</v>
      </c>
      <c r="BZ88">
        <f t="shared" si="183"/>
        <v>0</v>
      </c>
      <c r="CA88">
        <f t="shared" si="184"/>
        <v>0</v>
      </c>
      <c r="CB88">
        <f t="shared" si="185"/>
        <v>0</v>
      </c>
      <c r="CC88" t="e">
        <f>IF('Source and fuel input'!AS88,VLOOKUP(AA88,SourceIdData,8,FALSE),IF('Source and fuel input'!AQ88,V88,IF('Source and fuel input'!AR88,IF(AND(E88="Method 1",VLOOKUP(AA88,SourceIdData,8,FALSE)&gt;0),VLOOKUP(AA88,SourceIdData,8,FALSE),NA()),"")))</f>
        <v>#N/A</v>
      </c>
      <c r="CD88" s="15" t="e">
        <f t="shared" si="120"/>
        <v>#N/A</v>
      </c>
      <c r="CE88" s="15" t="b">
        <f t="shared" si="121"/>
        <v>1</v>
      </c>
      <c r="CF88" s="15" t="b">
        <f t="shared" si="153"/>
        <v>1</v>
      </c>
      <c r="CG88" s="15" t="b">
        <f t="shared" si="122"/>
        <v>0</v>
      </c>
      <c r="CH88" s="15" t="b">
        <f t="shared" si="123"/>
        <v>1</v>
      </c>
      <c r="CI88" t="e">
        <f t="shared" si="154"/>
        <v>#N/A</v>
      </c>
      <c r="CJ88" t="e">
        <f t="shared" si="155"/>
        <v>#N/A</v>
      </c>
      <c r="CK88" t="e">
        <f t="shared" si="164"/>
        <v>#N/A</v>
      </c>
      <c r="CL88" t="b">
        <f t="shared" si="124"/>
        <v>0</v>
      </c>
      <c r="CM88" t="e">
        <f t="shared" si="165"/>
        <v>#N/A</v>
      </c>
      <c r="CN88" t="b">
        <f t="shared" si="166"/>
        <v>0</v>
      </c>
      <c r="CO88" s="14">
        <f t="shared" si="167"/>
        <v>1</v>
      </c>
      <c r="CP88" s="16" t="str">
        <f t="shared" si="156"/>
        <v/>
      </c>
      <c r="CQ88" s="15">
        <f t="shared" si="157"/>
        <v>0</v>
      </c>
      <c r="CR88" s="15">
        <f t="shared" si="158"/>
        <v>0</v>
      </c>
      <c r="CS88" s="15">
        <f t="shared" si="159"/>
        <v>0</v>
      </c>
      <c r="CT88" s="58" t="e">
        <f t="shared" si="186"/>
        <v>#DIV/0!</v>
      </c>
      <c r="CU88" s="2">
        <f t="shared" si="160"/>
        <v>995</v>
      </c>
      <c r="CV88" t="str">
        <f t="shared" si="168"/>
        <v/>
      </c>
      <c r="CX88" t="str">
        <f t="shared" si="187"/>
        <v/>
      </c>
      <c r="CY88" t="b">
        <f>AND(CX88&lt;&gt;"",COUNTIF($CX$11:CX87,CX88)=0)</f>
        <v>0</v>
      </c>
      <c r="CZ88" s="2">
        <f>IF(CX88="",0,IF(CY88,MAX($CZ$11:CZ87)+1,VLOOKUP(CX88,$CX$11:CZ87,3,FALSE)))</f>
        <v>0</v>
      </c>
      <c r="DA88" s="2" t="str">
        <f t="shared" si="169"/>
        <v/>
      </c>
      <c r="DB88" t="str">
        <f t="shared" si="188"/>
        <v/>
      </c>
      <c r="DC88" t="b">
        <f>AND(DB88&lt;&gt;"",COUNTIF($DB$11:DB87,DB88)=0)</f>
        <v>0</v>
      </c>
      <c r="DD88" s="2">
        <f>IF(DB88="",0,IF(DC88,MAX($DD$11:DD87)+1,VLOOKUP(DB88,$DB$11:DD87,3,FALSE)))</f>
        <v>0</v>
      </c>
      <c r="DE88" s="2" t="str">
        <f t="shared" si="170"/>
        <v/>
      </c>
    </row>
    <row r="89" spans="1:109" x14ac:dyDescent="0.35">
      <c r="A89" s="119"/>
      <c r="B89" s="46"/>
      <c r="C89" s="46"/>
      <c r="D89" s="46"/>
      <c r="E89" s="46"/>
      <c r="F89" s="183"/>
      <c r="G89" s="48">
        <v>0</v>
      </c>
      <c r="H89" s="46">
        <v>0</v>
      </c>
      <c r="I89" s="46">
        <v>0</v>
      </c>
      <c r="J89" s="46">
        <v>0</v>
      </c>
      <c r="K89" s="46">
        <v>0</v>
      </c>
      <c r="L89" s="49">
        <v>0</v>
      </c>
      <c r="M89" s="50">
        <v>0</v>
      </c>
      <c r="N89" s="32"/>
      <c r="O89" s="31"/>
      <c r="P89" s="31"/>
      <c r="Q89" s="31"/>
      <c r="R89" s="31"/>
      <c r="S89" s="31"/>
      <c r="T89" s="31"/>
      <c r="U89" s="31"/>
      <c r="V89" s="99"/>
      <c r="W89" s="52" t="str">
        <f t="shared" si="119"/>
        <v/>
      </c>
      <c r="X89" s="120"/>
      <c r="Y89" s="97"/>
      <c r="Z89" t="e">
        <f t="shared" si="125"/>
        <v>#N/A</v>
      </c>
      <c r="AA89" t="e">
        <f t="shared" si="126"/>
        <v>#N/A</v>
      </c>
      <c r="AB89" t="e">
        <f t="shared" si="127"/>
        <v>#N/A</v>
      </c>
      <c r="AC89" s="53" t="b">
        <f t="shared" si="128"/>
        <v>0</v>
      </c>
      <c r="AD89" s="53" t="b">
        <f t="shared" si="129"/>
        <v>0</v>
      </c>
      <c r="AE89" s="53" t="b">
        <f t="shared" si="130"/>
        <v>0</v>
      </c>
      <c r="AF89" s="53" t="b">
        <f t="shared" si="131"/>
        <v>0</v>
      </c>
      <c r="AG89" s="53" t="b">
        <f t="shared" si="132"/>
        <v>0</v>
      </c>
      <c r="AH89" s="53" t="b">
        <f t="shared" si="133"/>
        <v>0</v>
      </c>
      <c r="AI89" s="53" t="b">
        <f t="shared" si="134"/>
        <v>0</v>
      </c>
      <c r="AJ89" s="53" t="b">
        <f t="shared" si="135"/>
        <v>0</v>
      </c>
      <c r="AK89" s="53" t="b">
        <f t="shared" ref="AK89:AK152" si="189">AND(G89&lt;&gt;"",G89&gt;=0,NOT(ISERROR(G89*1)))</f>
        <v>1</v>
      </c>
      <c r="AL89" s="53" t="b">
        <f t="shared" ref="AL89:AL152" si="190">AND(H89&lt;&gt;"",H89&gt;=0,NOT(ISERROR(H89*1)))</f>
        <v>1</v>
      </c>
      <c r="AM89" s="53" t="b">
        <f t="shared" ref="AM89:AM152" si="191">AND(I89&lt;&gt;"",I89&gt;=0,NOT(ISERROR(I89*1)))</f>
        <v>1</v>
      </c>
      <c r="AN89" s="53" t="b">
        <f t="shared" ref="AN89:AN152" si="192">AND(J89&lt;&gt;"",J89&gt;=0,NOT(ISERROR(J89*1)))</f>
        <v>1</v>
      </c>
      <c r="AO89" s="53" t="b">
        <f t="shared" ref="AO89:AO152" si="193">AND(K89&lt;&gt;"",K89&gt;=0,NOT(ISERROR(K89*1)))</f>
        <v>1</v>
      </c>
      <c r="AP89" s="53" t="b">
        <f t="shared" ref="AP89:AP152" si="194">AND(L89&lt;&gt;"",L89&gt;=0,NOT(ISERROR(L89*1)))</f>
        <v>1</v>
      </c>
      <c r="AQ89" s="53" t="b">
        <f t="shared" si="171"/>
        <v>0</v>
      </c>
      <c r="AR89" t="b">
        <f t="shared" si="136"/>
        <v>0</v>
      </c>
      <c r="AS89" s="54" t="e">
        <f t="shared" si="161"/>
        <v>#N/A</v>
      </c>
      <c r="AT89" t="b">
        <f t="shared" si="172"/>
        <v>0</v>
      </c>
      <c r="AU89" t="str">
        <f t="shared" si="173"/>
        <v/>
      </c>
      <c r="AV89" s="55" t="str">
        <f t="shared" si="162"/>
        <v/>
      </c>
      <c r="AW89" t="b">
        <f>AND(AV89&lt;&gt;"",COUNTIF($AV$11:AV88,AV89)=0)</f>
        <v>0</v>
      </c>
      <c r="AX89" s="2">
        <f>IF(AV89="",0,IF(AW89,MAX($AX$11:AX88)+1,VLOOKUP(AV89,$AV$11:AX88,3,FALSE)))</f>
        <v>0</v>
      </c>
      <c r="AY89" t="str">
        <f t="shared" si="163"/>
        <v/>
      </c>
      <c r="AZ89" t="e">
        <f t="shared" si="137"/>
        <v>#N/A</v>
      </c>
      <c r="BA89" t="e">
        <f>IF(ISNA(AZ89),NA(),COUNTIF(AZ$10:AZ89,AZ89)&gt;1)</f>
        <v>#N/A</v>
      </c>
      <c r="BB89" t="e">
        <f t="shared" si="138"/>
        <v>#N/A</v>
      </c>
      <c r="BC89" s="55" t="e">
        <f t="shared" si="139"/>
        <v>#N/A</v>
      </c>
      <c r="BD89" s="56" t="e">
        <f t="shared" si="140"/>
        <v>#N/A</v>
      </c>
      <c r="BE89" s="53">
        <f t="shared" si="141"/>
        <v>0</v>
      </c>
      <c r="BF89" s="53">
        <f t="shared" si="142"/>
        <v>0</v>
      </c>
      <c r="BG89" s="53">
        <f t="shared" si="143"/>
        <v>0</v>
      </c>
      <c r="BH89" s="53">
        <f t="shared" si="144"/>
        <v>0</v>
      </c>
      <c r="BI89" s="53">
        <f t="shared" si="145"/>
        <v>0</v>
      </c>
      <c r="BJ89" s="53">
        <f t="shared" si="146"/>
        <v>0</v>
      </c>
      <c r="BK89" s="57">
        <f t="shared" si="147"/>
        <v>0</v>
      </c>
      <c r="BL89" s="57">
        <f t="shared" si="148"/>
        <v>0</v>
      </c>
      <c r="BM89" s="57">
        <f t="shared" si="149"/>
        <v>0</v>
      </c>
      <c r="BN89" s="57">
        <f t="shared" si="150"/>
        <v>0</v>
      </c>
      <c r="BO89" s="57">
        <f t="shared" si="151"/>
        <v>0</v>
      </c>
      <c r="BP89" s="57">
        <f t="shared" si="152"/>
        <v>0</v>
      </c>
      <c r="BQ89">
        <f t="shared" si="174"/>
        <v>0</v>
      </c>
      <c r="BR89">
        <f t="shared" si="175"/>
        <v>0</v>
      </c>
      <c r="BS89">
        <f t="shared" si="176"/>
        <v>0</v>
      </c>
      <c r="BT89">
        <f t="shared" si="177"/>
        <v>0</v>
      </c>
      <c r="BU89">
        <f t="shared" si="178"/>
        <v>0</v>
      </c>
      <c r="BV89">
        <f t="shared" si="179"/>
        <v>0</v>
      </c>
      <c r="BW89">
        <f t="shared" si="180"/>
        <v>0</v>
      </c>
      <c r="BX89">
        <f t="shared" si="181"/>
        <v>0</v>
      </c>
      <c r="BY89">
        <f t="shared" si="182"/>
        <v>0</v>
      </c>
      <c r="BZ89">
        <f t="shared" si="183"/>
        <v>0</v>
      </c>
      <c r="CA89">
        <f t="shared" si="184"/>
        <v>0</v>
      </c>
      <c r="CB89">
        <f t="shared" si="185"/>
        <v>0</v>
      </c>
      <c r="CC89" t="e">
        <f>IF('Source and fuel input'!AS89,VLOOKUP(AA89,SourceIdData,8,FALSE),IF('Source and fuel input'!AQ89,V89,IF('Source and fuel input'!AR89,IF(AND(E89="Method 1",VLOOKUP(AA89,SourceIdData,8,FALSE)&gt;0),VLOOKUP(AA89,SourceIdData,8,FALSE),NA()),"")))</f>
        <v>#N/A</v>
      </c>
      <c r="CD89" s="15" t="e">
        <f t="shared" si="120"/>
        <v>#N/A</v>
      </c>
      <c r="CE89" s="15" t="b">
        <f t="shared" si="121"/>
        <v>1</v>
      </c>
      <c r="CF89" s="15" t="b">
        <f t="shared" si="153"/>
        <v>1</v>
      </c>
      <c r="CG89" s="15" t="b">
        <f t="shared" si="122"/>
        <v>0</v>
      </c>
      <c r="CH89" s="15" t="b">
        <f t="shared" si="123"/>
        <v>1</v>
      </c>
      <c r="CI89" t="e">
        <f t="shared" si="154"/>
        <v>#N/A</v>
      </c>
      <c r="CJ89" t="e">
        <f t="shared" si="155"/>
        <v>#N/A</v>
      </c>
      <c r="CK89" t="e">
        <f t="shared" si="164"/>
        <v>#N/A</v>
      </c>
      <c r="CL89" t="b">
        <f t="shared" si="124"/>
        <v>0</v>
      </c>
      <c r="CM89" t="e">
        <f t="shared" si="165"/>
        <v>#N/A</v>
      </c>
      <c r="CN89" t="b">
        <f t="shared" si="166"/>
        <v>0</v>
      </c>
      <c r="CO89" s="14">
        <f t="shared" si="167"/>
        <v>1</v>
      </c>
      <c r="CP89" s="16" t="str">
        <f t="shared" si="156"/>
        <v/>
      </c>
      <c r="CQ89" s="15">
        <f t="shared" si="157"/>
        <v>0</v>
      </c>
      <c r="CR89" s="15">
        <f t="shared" si="158"/>
        <v>0</v>
      </c>
      <c r="CS89" s="15">
        <f t="shared" si="159"/>
        <v>0</v>
      </c>
      <c r="CT89" s="58" t="e">
        <f t="shared" si="186"/>
        <v>#DIV/0!</v>
      </c>
      <c r="CU89" s="2">
        <f t="shared" si="160"/>
        <v>995</v>
      </c>
      <c r="CV89" t="str">
        <f t="shared" si="168"/>
        <v/>
      </c>
      <c r="CX89" t="str">
        <f t="shared" si="187"/>
        <v/>
      </c>
      <c r="CY89" t="b">
        <f>AND(CX89&lt;&gt;"",COUNTIF($CX$11:CX88,CX89)=0)</f>
        <v>0</v>
      </c>
      <c r="CZ89" s="2">
        <f>IF(CX89="",0,IF(CY89,MAX($CZ$11:CZ88)+1,VLOOKUP(CX89,$CX$11:CZ88,3,FALSE)))</f>
        <v>0</v>
      </c>
      <c r="DA89" s="2" t="str">
        <f t="shared" si="169"/>
        <v/>
      </c>
      <c r="DB89" t="str">
        <f t="shared" si="188"/>
        <v/>
      </c>
      <c r="DC89" t="b">
        <f>AND(DB89&lt;&gt;"",COUNTIF($DB$11:DB88,DB89)=0)</f>
        <v>0</v>
      </c>
      <c r="DD89" s="2">
        <f>IF(DB89="",0,IF(DC89,MAX($DD$11:DD88)+1,VLOOKUP(DB89,$DB$11:DD88,3,FALSE)))</f>
        <v>0</v>
      </c>
      <c r="DE89" s="2" t="str">
        <f t="shared" si="170"/>
        <v/>
      </c>
    </row>
    <row r="90" spans="1:109" x14ac:dyDescent="0.35">
      <c r="A90" s="119"/>
      <c r="B90" s="46"/>
      <c r="C90" s="46"/>
      <c r="D90" s="46"/>
      <c r="E90" s="46"/>
      <c r="F90" s="183"/>
      <c r="G90" s="48">
        <v>0</v>
      </c>
      <c r="H90" s="46">
        <v>0</v>
      </c>
      <c r="I90" s="46">
        <v>0</v>
      </c>
      <c r="J90" s="46">
        <v>0</v>
      </c>
      <c r="K90" s="46">
        <v>0</v>
      </c>
      <c r="L90" s="49">
        <v>0</v>
      </c>
      <c r="M90" s="50">
        <v>0</v>
      </c>
      <c r="N90" s="32"/>
      <c r="O90" s="31"/>
      <c r="P90" s="31"/>
      <c r="Q90" s="31"/>
      <c r="R90" s="31"/>
      <c r="S90" s="31"/>
      <c r="T90" s="31"/>
      <c r="U90" s="31"/>
      <c r="V90" s="99"/>
      <c r="W90" s="52" t="str">
        <f t="shared" si="119"/>
        <v/>
      </c>
      <c r="X90" s="120"/>
      <c r="Y90" s="97"/>
      <c r="Z90" t="e">
        <f t="shared" si="125"/>
        <v>#N/A</v>
      </c>
      <c r="AA90" t="e">
        <f t="shared" si="126"/>
        <v>#N/A</v>
      </c>
      <c r="AB90" t="e">
        <f t="shared" si="127"/>
        <v>#N/A</v>
      </c>
      <c r="AC90" s="53" t="b">
        <f t="shared" si="128"/>
        <v>0</v>
      </c>
      <c r="AD90" s="53" t="b">
        <f t="shared" si="129"/>
        <v>0</v>
      </c>
      <c r="AE90" s="53" t="b">
        <f t="shared" si="130"/>
        <v>0</v>
      </c>
      <c r="AF90" s="53" t="b">
        <f t="shared" si="131"/>
        <v>0</v>
      </c>
      <c r="AG90" s="53" t="b">
        <f t="shared" si="132"/>
        <v>0</v>
      </c>
      <c r="AH90" s="53" t="b">
        <f t="shared" si="133"/>
        <v>0</v>
      </c>
      <c r="AI90" s="53" t="b">
        <f t="shared" si="134"/>
        <v>0</v>
      </c>
      <c r="AJ90" s="53" t="b">
        <f t="shared" si="135"/>
        <v>0</v>
      </c>
      <c r="AK90" s="53" t="b">
        <f t="shared" si="189"/>
        <v>1</v>
      </c>
      <c r="AL90" s="53" t="b">
        <f t="shared" si="190"/>
        <v>1</v>
      </c>
      <c r="AM90" s="53" t="b">
        <f t="shared" si="191"/>
        <v>1</v>
      </c>
      <c r="AN90" s="53" t="b">
        <f t="shared" si="192"/>
        <v>1</v>
      </c>
      <c r="AO90" s="53" t="b">
        <f t="shared" si="193"/>
        <v>1</v>
      </c>
      <c r="AP90" s="53" t="b">
        <f t="shared" si="194"/>
        <v>1</v>
      </c>
      <c r="AQ90" s="53" t="b">
        <f t="shared" si="171"/>
        <v>0</v>
      </c>
      <c r="AR90" t="b">
        <f t="shared" si="136"/>
        <v>0</v>
      </c>
      <c r="AS90" s="54" t="e">
        <f t="shared" si="161"/>
        <v>#N/A</v>
      </c>
      <c r="AT90" t="b">
        <f t="shared" si="172"/>
        <v>0</v>
      </c>
      <c r="AU90" t="str">
        <f t="shared" si="173"/>
        <v/>
      </c>
      <c r="AV90" s="55" t="str">
        <f t="shared" si="162"/>
        <v/>
      </c>
      <c r="AW90" t="b">
        <f>AND(AV90&lt;&gt;"",COUNTIF($AV$11:AV89,AV90)=0)</f>
        <v>0</v>
      </c>
      <c r="AX90" s="2">
        <f>IF(AV90="",0,IF(AW90,MAX($AX$11:AX89)+1,VLOOKUP(AV90,$AV$11:AX89,3,FALSE)))</f>
        <v>0</v>
      </c>
      <c r="AY90" t="str">
        <f t="shared" si="163"/>
        <v/>
      </c>
      <c r="AZ90" t="e">
        <f t="shared" si="137"/>
        <v>#N/A</v>
      </c>
      <c r="BA90" t="e">
        <f>IF(ISNA(AZ90),NA(),COUNTIF(AZ$10:AZ90,AZ90)&gt;1)</f>
        <v>#N/A</v>
      </c>
      <c r="BB90" t="e">
        <f t="shared" si="138"/>
        <v>#N/A</v>
      </c>
      <c r="BC90" s="55" t="e">
        <f t="shared" si="139"/>
        <v>#N/A</v>
      </c>
      <c r="BD90" s="56" t="e">
        <f t="shared" si="140"/>
        <v>#N/A</v>
      </c>
      <c r="BE90" s="53">
        <f t="shared" si="141"/>
        <v>0</v>
      </c>
      <c r="BF90" s="53">
        <f t="shared" si="142"/>
        <v>0</v>
      </c>
      <c r="BG90" s="53">
        <f t="shared" si="143"/>
        <v>0</v>
      </c>
      <c r="BH90" s="53">
        <f t="shared" si="144"/>
        <v>0</v>
      </c>
      <c r="BI90" s="53">
        <f t="shared" si="145"/>
        <v>0</v>
      </c>
      <c r="BJ90" s="53">
        <f t="shared" si="146"/>
        <v>0</v>
      </c>
      <c r="BK90" s="57">
        <f t="shared" si="147"/>
        <v>0</v>
      </c>
      <c r="BL90" s="57">
        <f t="shared" si="148"/>
        <v>0</v>
      </c>
      <c r="BM90" s="57">
        <f t="shared" si="149"/>
        <v>0</v>
      </c>
      <c r="BN90" s="57">
        <f t="shared" si="150"/>
        <v>0</v>
      </c>
      <c r="BO90" s="57">
        <f t="shared" si="151"/>
        <v>0</v>
      </c>
      <c r="BP90" s="57">
        <f t="shared" si="152"/>
        <v>0</v>
      </c>
      <c r="BQ90">
        <f t="shared" si="174"/>
        <v>0</v>
      </c>
      <c r="BR90">
        <f t="shared" si="175"/>
        <v>0</v>
      </c>
      <c r="BS90">
        <f t="shared" si="176"/>
        <v>0</v>
      </c>
      <c r="BT90">
        <f t="shared" si="177"/>
        <v>0</v>
      </c>
      <c r="BU90">
        <f t="shared" si="178"/>
        <v>0</v>
      </c>
      <c r="BV90">
        <f t="shared" si="179"/>
        <v>0</v>
      </c>
      <c r="BW90">
        <f t="shared" si="180"/>
        <v>0</v>
      </c>
      <c r="BX90">
        <f t="shared" si="181"/>
        <v>0</v>
      </c>
      <c r="BY90">
        <f t="shared" si="182"/>
        <v>0</v>
      </c>
      <c r="BZ90">
        <f t="shared" si="183"/>
        <v>0</v>
      </c>
      <c r="CA90">
        <f t="shared" si="184"/>
        <v>0</v>
      </c>
      <c r="CB90">
        <f t="shared" si="185"/>
        <v>0</v>
      </c>
      <c r="CC90" t="e">
        <f>IF('Source and fuel input'!AS90,VLOOKUP(AA90,SourceIdData,8,FALSE),IF('Source and fuel input'!AQ90,V90,IF('Source and fuel input'!AR90,IF(AND(E90="Method 1",VLOOKUP(AA90,SourceIdData,8,FALSE)&gt;0),VLOOKUP(AA90,SourceIdData,8,FALSE),NA()),"")))</f>
        <v>#N/A</v>
      </c>
      <c r="CD90" s="15" t="e">
        <f t="shared" si="120"/>
        <v>#N/A</v>
      </c>
      <c r="CE90" s="15" t="b">
        <f t="shared" si="121"/>
        <v>1</v>
      </c>
      <c r="CF90" s="15" t="b">
        <f t="shared" si="153"/>
        <v>1</v>
      </c>
      <c r="CG90" s="15" t="b">
        <f t="shared" si="122"/>
        <v>0</v>
      </c>
      <c r="CH90" s="15" t="b">
        <f t="shared" si="123"/>
        <v>1</v>
      </c>
      <c r="CI90" t="e">
        <f t="shared" si="154"/>
        <v>#N/A</v>
      </c>
      <c r="CJ90" t="e">
        <f t="shared" si="155"/>
        <v>#N/A</v>
      </c>
      <c r="CK90" t="e">
        <f t="shared" si="164"/>
        <v>#N/A</v>
      </c>
      <c r="CL90" t="b">
        <f t="shared" si="124"/>
        <v>0</v>
      </c>
      <c r="CM90" t="e">
        <f t="shared" si="165"/>
        <v>#N/A</v>
      </c>
      <c r="CN90" t="b">
        <f t="shared" si="166"/>
        <v>0</v>
      </c>
      <c r="CO90" s="14">
        <f t="shared" si="167"/>
        <v>1</v>
      </c>
      <c r="CP90" s="16" t="str">
        <f t="shared" si="156"/>
        <v/>
      </c>
      <c r="CQ90" s="15">
        <f t="shared" si="157"/>
        <v>0</v>
      </c>
      <c r="CR90" s="15">
        <f t="shared" si="158"/>
        <v>0</v>
      </c>
      <c r="CS90" s="15">
        <f t="shared" si="159"/>
        <v>0</v>
      </c>
      <c r="CT90" s="58" t="e">
        <f t="shared" si="186"/>
        <v>#DIV/0!</v>
      </c>
      <c r="CU90" s="2">
        <f t="shared" si="160"/>
        <v>995</v>
      </c>
      <c r="CV90" t="str">
        <f t="shared" si="168"/>
        <v/>
      </c>
      <c r="CX90" t="str">
        <f t="shared" si="187"/>
        <v/>
      </c>
      <c r="CY90" t="b">
        <f>AND(CX90&lt;&gt;"",COUNTIF($CX$11:CX89,CX90)=0)</f>
        <v>0</v>
      </c>
      <c r="CZ90" s="2">
        <f>IF(CX90="",0,IF(CY90,MAX($CZ$11:CZ89)+1,VLOOKUP(CX90,$CX$11:CZ89,3,FALSE)))</f>
        <v>0</v>
      </c>
      <c r="DA90" s="2" t="str">
        <f t="shared" si="169"/>
        <v/>
      </c>
      <c r="DB90" t="str">
        <f t="shared" si="188"/>
        <v/>
      </c>
      <c r="DC90" t="b">
        <f>AND(DB90&lt;&gt;"",COUNTIF($DB$11:DB89,DB90)=0)</f>
        <v>0</v>
      </c>
      <c r="DD90" s="2">
        <f>IF(DB90="",0,IF(DC90,MAX($DD$11:DD89)+1,VLOOKUP(DB90,$DB$11:DD89,3,FALSE)))</f>
        <v>0</v>
      </c>
      <c r="DE90" s="2" t="str">
        <f t="shared" si="170"/>
        <v/>
      </c>
    </row>
    <row r="91" spans="1:109" x14ac:dyDescent="0.35">
      <c r="A91" s="119"/>
      <c r="B91" s="46"/>
      <c r="C91" s="46"/>
      <c r="D91" s="46"/>
      <c r="E91" s="46"/>
      <c r="F91" s="183"/>
      <c r="G91" s="48">
        <v>0</v>
      </c>
      <c r="H91" s="46">
        <v>0</v>
      </c>
      <c r="I91" s="46">
        <v>0</v>
      </c>
      <c r="J91" s="46">
        <v>0</v>
      </c>
      <c r="K91" s="46">
        <v>0</v>
      </c>
      <c r="L91" s="49">
        <v>0</v>
      </c>
      <c r="M91" s="50">
        <v>0</v>
      </c>
      <c r="N91" s="32"/>
      <c r="O91" s="31"/>
      <c r="P91" s="31"/>
      <c r="Q91" s="31"/>
      <c r="R91" s="31"/>
      <c r="S91" s="31"/>
      <c r="T91" s="31"/>
      <c r="U91" s="31"/>
      <c r="V91" s="99"/>
      <c r="W91" s="52" t="str">
        <f t="shared" si="119"/>
        <v/>
      </c>
      <c r="X91" s="120"/>
      <c r="Y91" s="97"/>
      <c r="Z91" t="e">
        <f t="shared" si="125"/>
        <v>#N/A</v>
      </c>
      <c r="AA91" t="e">
        <f t="shared" si="126"/>
        <v>#N/A</v>
      </c>
      <c r="AB91" t="e">
        <f t="shared" si="127"/>
        <v>#N/A</v>
      </c>
      <c r="AC91" s="53" t="b">
        <f t="shared" si="128"/>
        <v>0</v>
      </c>
      <c r="AD91" s="53" t="b">
        <f t="shared" si="129"/>
        <v>0</v>
      </c>
      <c r="AE91" s="53" t="b">
        <f t="shared" si="130"/>
        <v>0</v>
      </c>
      <c r="AF91" s="53" t="b">
        <f t="shared" si="131"/>
        <v>0</v>
      </c>
      <c r="AG91" s="53" t="b">
        <f t="shared" si="132"/>
        <v>0</v>
      </c>
      <c r="AH91" s="53" t="b">
        <f t="shared" si="133"/>
        <v>0</v>
      </c>
      <c r="AI91" s="53" t="b">
        <f t="shared" si="134"/>
        <v>0</v>
      </c>
      <c r="AJ91" s="53" t="b">
        <f t="shared" si="135"/>
        <v>0</v>
      </c>
      <c r="AK91" s="53" t="b">
        <f t="shared" si="189"/>
        <v>1</v>
      </c>
      <c r="AL91" s="53" t="b">
        <f t="shared" si="190"/>
        <v>1</v>
      </c>
      <c r="AM91" s="53" t="b">
        <f t="shared" si="191"/>
        <v>1</v>
      </c>
      <c r="AN91" s="53" t="b">
        <f t="shared" si="192"/>
        <v>1</v>
      </c>
      <c r="AO91" s="53" t="b">
        <f t="shared" si="193"/>
        <v>1</v>
      </c>
      <c r="AP91" s="53" t="b">
        <f t="shared" si="194"/>
        <v>1</v>
      </c>
      <c r="AQ91" s="53" t="b">
        <f t="shared" si="171"/>
        <v>0</v>
      </c>
      <c r="AR91" t="b">
        <f t="shared" si="136"/>
        <v>0</v>
      </c>
      <c r="AS91" s="54" t="e">
        <f t="shared" si="161"/>
        <v>#N/A</v>
      </c>
      <c r="AT91" t="b">
        <f t="shared" si="172"/>
        <v>0</v>
      </c>
      <c r="AU91" t="str">
        <f t="shared" si="173"/>
        <v/>
      </c>
      <c r="AV91" s="55" t="str">
        <f t="shared" si="162"/>
        <v/>
      </c>
      <c r="AW91" t="b">
        <f>AND(AV91&lt;&gt;"",COUNTIF($AV$11:AV90,AV91)=0)</f>
        <v>0</v>
      </c>
      <c r="AX91" s="2">
        <f>IF(AV91="",0,IF(AW91,MAX($AX$11:AX90)+1,VLOOKUP(AV91,$AV$11:AX90,3,FALSE)))</f>
        <v>0</v>
      </c>
      <c r="AY91" t="str">
        <f t="shared" si="163"/>
        <v/>
      </c>
      <c r="AZ91" t="e">
        <f t="shared" si="137"/>
        <v>#N/A</v>
      </c>
      <c r="BA91" t="e">
        <f>IF(ISNA(AZ91),NA(),COUNTIF(AZ$10:AZ91,AZ91)&gt;1)</f>
        <v>#N/A</v>
      </c>
      <c r="BB91" t="e">
        <f t="shared" si="138"/>
        <v>#N/A</v>
      </c>
      <c r="BC91" s="55" t="e">
        <f t="shared" si="139"/>
        <v>#N/A</v>
      </c>
      <c r="BD91" s="56" t="e">
        <f t="shared" si="140"/>
        <v>#N/A</v>
      </c>
      <c r="BE91" s="53">
        <f t="shared" si="141"/>
        <v>0</v>
      </c>
      <c r="BF91" s="53">
        <f t="shared" si="142"/>
        <v>0</v>
      </c>
      <c r="BG91" s="53">
        <f t="shared" si="143"/>
        <v>0</v>
      </c>
      <c r="BH91" s="53">
        <f t="shared" si="144"/>
        <v>0</v>
      </c>
      <c r="BI91" s="53">
        <f t="shared" si="145"/>
        <v>0</v>
      </c>
      <c r="BJ91" s="53">
        <f t="shared" si="146"/>
        <v>0</v>
      </c>
      <c r="BK91" s="57">
        <f t="shared" si="147"/>
        <v>0</v>
      </c>
      <c r="BL91" s="57">
        <f t="shared" si="148"/>
        <v>0</v>
      </c>
      <c r="BM91" s="57">
        <f t="shared" si="149"/>
        <v>0</v>
      </c>
      <c r="BN91" s="57">
        <f t="shared" si="150"/>
        <v>0</v>
      </c>
      <c r="BO91" s="57">
        <f t="shared" si="151"/>
        <v>0</v>
      </c>
      <c r="BP91" s="57">
        <f t="shared" si="152"/>
        <v>0</v>
      </c>
      <c r="BQ91">
        <f t="shared" si="174"/>
        <v>0</v>
      </c>
      <c r="BR91">
        <f t="shared" si="175"/>
        <v>0</v>
      </c>
      <c r="BS91">
        <f t="shared" si="176"/>
        <v>0</v>
      </c>
      <c r="BT91">
        <f t="shared" si="177"/>
        <v>0</v>
      </c>
      <c r="BU91">
        <f t="shared" si="178"/>
        <v>0</v>
      </c>
      <c r="BV91">
        <f t="shared" si="179"/>
        <v>0</v>
      </c>
      <c r="BW91">
        <f t="shared" si="180"/>
        <v>0</v>
      </c>
      <c r="BX91">
        <f t="shared" si="181"/>
        <v>0</v>
      </c>
      <c r="BY91">
        <f t="shared" si="182"/>
        <v>0</v>
      </c>
      <c r="BZ91">
        <f t="shared" si="183"/>
        <v>0</v>
      </c>
      <c r="CA91">
        <f t="shared" si="184"/>
        <v>0</v>
      </c>
      <c r="CB91">
        <f t="shared" si="185"/>
        <v>0</v>
      </c>
      <c r="CC91" t="e">
        <f>IF('Source and fuel input'!AS91,VLOOKUP(AA91,SourceIdData,8,FALSE),IF('Source and fuel input'!AQ91,V91,IF('Source and fuel input'!AR91,IF(AND(E91="Method 1",VLOOKUP(AA91,SourceIdData,8,FALSE)&gt;0),VLOOKUP(AA91,SourceIdData,8,FALSE),NA()),"")))</f>
        <v>#N/A</v>
      </c>
      <c r="CD91" s="15" t="e">
        <f t="shared" si="120"/>
        <v>#N/A</v>
      </c>
      <c r="CE91" s="15" t="b">
        <f t="shared" si="121"/>
        <v>1</v>
      </c>
      <c r="CF91" s="15" t="b">
        <f t="shared" si="153"/>
        <v>1</v>
      </c>
      <c r="CG91" s="15" t="b">
        <f t="shared" si="122"/>
        <v>0</v>
      </c>
      <c r="CH91" s="15" t="b">
        <f t="shared" si="123"/>
        <v>1</v>
      </c>
      <c r="CI91" t="e">
        <f t="shared" si="154"/>
        <v>#N/A</v>
      </c>
      <c r="CJ91" t="e">
        <f t="shared" si="155"/>
        <v>#N/A</v>
      </c>
      <c r="CK91" t="e">
        <f t="shared" si="164"/>
        <v>#N/A</v>
      </c>
      <c r="CL91" t="b">
        <f t="shared" si="124"/>
        <v>0</v>
      </c>
      <c r="CM91" t="e">
        <f t="shared" si="165"/>
        <v>#N/A</v>
      </c>
      <c r="CN91" t="b">
        <f t="shared" si="166"/>
        <v>0</v>
      </c>
      <c r="CO91" s="14">
        <f t="shared" si="167"/>
        <v>1</v>
      </c>
      <c r="CP91" s="16" t="str">
        <f t="shared" si="156"/>
        <v/>
      </c>
      <c r="CQ91" s="15">
        <f t="shared" si="157"/>
        <v>0</v>
      </c>
      <c r="CR91" s="15">
        <f t="shared" si="158"/>
        <v>0</v>
      </c>
      <c r="CS91" s="15">
        <f t="shared" si="159"/>
        <v>0</v>
      </c>
      <c r="CT91" s="58" t="e">
        <f t="shared" si="186"/>
        <v>#DIV/0!</v>
      </c>
      <c r="CU91" s="2">
        <f t="shared" si="160"/>
        <v>995</v>
      </c>
      <c r="CV91" t="str">
        <f t="shared" si="168"/>
        <v/>
      </c>
      <c r="CX91" t="str">
        <f t="shared" si="187"/>
        <v/>
      </c>
      <c r="CY91" t="b">
        <f>AND(CX91&lt;&gt;"",COUNTIF($CX$11:CX90,CX91)=0)</f>
        <v>0</v>
      </c>
      <c r="CZ91" s="2">
        <f>IF(CX91="",0,IF(CY91,MAX($CZ$11:CZ90)+1,VLOOKUP(CX91,$CX$11:CZ90,3,FALSE)))</f>
        <v>0</v>
      </c>
      <c r="DA91" s="2" t="str">
        <f t="shared" si="169"/>
        <v/>
      </c>
      <c r="DB91" t="str">
        <f t="shared" si="188"/>
        <v/>
      </c>
      <c r="DC91" t="b">
        <f>AND(DB91&lt;&gt;"",COUNTIF($DB$11:DB90,DB91)=0)</f>
        <v>0</v>
      </c>
      <c r="DD91" s="2">
        <f>IF(DB91="",0,IF(DC91,MAX($DD$11:DD90)+1,VLOOKUP(DB91,$DB$11:DD90,3,FALSE)))</f>
        <v>0</v>
      </c>
      <c r="DE91" s="2" t="str">
        <f t="shared" si="170"/>
        <v/>
      </c>
    </row>
    <row r="92" spans="1:109" x14ac:dyDescent="0.35">
      <c r="A92" s="119"/>
      <c r="B92" s="46"/>
      <c r="C92" s="46"/>
      <c r="D92" s="46"/>
      <c r="E92" s="46"/>
      <c r="F92" s="183"/>
      <c r="G92" s="48">
        <v>0</v>
      </c>
      <c r="H92" s="46">
        <v>0</v>
      </c>
      <c r="I92" s="46">
        <v>0</v>
      </c>
      <c r="J92" s="46">
        <v>0</v>
      </c>
      <c r="K92" s="46">
        <v>0</v>
      </c>
      <c r="L92" s="49">
        <v>0</v>
      </c>
      <c r="M92" s="50">
        <v>0</v>
      </c>
      <c r="N92" s="32"/>
      <c r="O92" s="31"/>
      <c r="P92" s="31"/>
      <c r="Q92" s="31"/>
      <c r="R92" s="31"/>
      <c r="S92" s="31"/>
      <c r="T92" s="31"/>
      <c r="U92" s="31"/>
      <c r="V92" s="99"/>
      <c r="W92" s="52" t="str">
        <f t="shared" si="119"/>
        <v/>
      </c>
      <c r="X92" s="120"/>
      <c r="Y92" s="97"/>
      <c r="Z92" t="e">
        <f t="shared" si="125"/>
        <v>#N/A</v>
      </c>
      <c r="AA92" t="e">
        <f t="shared" si="126"/>
        <v>#N/A</v>
      </c>
      <c r="AB92" t="e">
        <f t="shared" si="127"/>
        <v>#N/A</v>
      </c>
      <c r="AC92" s="53" t="b">
        <f t="shared" si="128"/>
        <v>0</v>
      </c>
      <c r="AD92" s="53" t="b">
        <f t="shared" si="129"/>
        <v>0</v>
      </c>
      <c r="AE92" s="53" t="b">
        <f t="shared" si="130"/>
        <v>0</v>
      </c>
      <c r="AF92" s="53" t="b">
        <f t="shared" si="131"/>
        <v>0</v>
      </c>
      <c r="AG92" s="53" t="b">
        <f t="shared" si="132"/>
        <v>0</v>
      </c>
      <c r="AH92" s="53" t="b">
        <f t="shared" si="133"/>
        <v>0</v>
      </c>
      <c r="AI92" s="53" t="b">
        <f t="shared" si="134"/>
        <v>0</v>
      </c>
      <c r="AJ92" s="53" t="b">
        <f t="shared" si="135"/>
        <v>0</v>
      </c>
      <c r="AK92" s="53" t="b">
        <f t="shared" si="189"/>
        <v>1</v>
      </c>
      <c r="AL92" s="53" t="b">
        <f t="shared" si="190"/>
        <v>1</v>
      </c>
      <c r="AM92" s="53" t="b">
        <f t="shared" si="191"/>
        <v>1</v>
      </c>
      <c r="AN92" s="53" t="b">
        <f t="shared" si="192"/>
        <v>1</v>
      </c>
      <c r="AO92" s="53" t="b">
        <f t="shared" si="193"/>
        <v>1</v>
      </c>
      <c r="AP92" s="53" t="b">
        <f t="shared" si="194"/>
        <v>1</v>
      </c>
      <c r="AQ92" s="53" t="b">
        <f t="shared" si="171"/>
        <v>0</v>
      </c>
      <c r="AR92" t="b">
        <f t="shared" si="136"/>
        <v>0</v>
      </c>
      <c r="AS92" s="54" t="e">
        <f t="shared" si="161"/>
        <v>#N/A</v>
      </c>
      <c r="AT92" t="b">
        <f t="shared" si="172"/>
        <v>0</v>
      </c>
      <c r="AU92" t="str">
        <f t="shared" si="173"/>
        <v/>
      </c>
      <c r="AV92" s="55" t="str">
        <f t="shared" si="162"/>
        <v/>
      </c>
      <c r="AW92" t="b">
        <f>AND(AV92&lt;&gt;"",COUNTIF($AV$11:AV91,AV92)=0)</f>
        <v>0</v>
      </c>
      <c r="AX92" s="2">
        <f>IF(AV92="",0,IF(AW92,MAX($AX$11:AX91)+1,VLOOKUP(AV92,$AV$11:AX91,3,FALSE)))</f>
        <v>0</v>
      </c>
      <c r="AY92" t="str">
        <f t="shared" si="163"/>
        <v/>
      </c>
      <c r="AZ92" t="e">
        <f t="shared" si="137"/>
        <v>#N/A</v>
      </c>
      <c r="BA92" t="e">
        <f>IF(ISNA(AZ92),NA(),COUNTIF(AZ$10:AZ92,AZ92)&gt;1)</f>
        <v>#N/A</v>
      </c>
      <c r="BB92" t="e">
        <f t="shared" si="138"/>
        <v>#N/A</v>
      </c>
      <c r="BC92" s="55" t="e">
        <f t="shared" si="139"/>
        <v>#N/A</v>
      </c>
      <c r="BD92" s="56" t="e">
        <f t="shared" si="140"/>
        <v>#N/A</v>
      </c>
      <c r="BE92" s="53">
        <f t="shared" si="141"/>
        <v>0</v>
      </c>
      <c r="BF92" s="53">
        <f t="shared" si="142"/>
        <v>0</v>
      </c>
      <c r="BG92" s="53">
        <f t="shared" si="143"/>
        <v>0</v>
      </c>
      <c r="BH92" s="53">
        <f t="shared" si="144"/>
        <v>0</v>
      </c>
      <c r="BI92" s="53">
        <f t="shared" si="145"/>
        <v>0</v>
      </c>
      <c r="BJ92" s="53">
        <f t="shared" si="146"/>
        <v>0</v>
      </c>
      <c r="BK92" s="57">
        <f t="shared" si="147"/>
        <v>0</v>
      </c>
      <c r="BL92" s="57">
        <f t="shared" si="148"/>
        <v>0</v>
      </c>
      <c r="BM92" s="57">
        <f t="shared" si="149"/>
        <v>0</v>
      </c>
      <c r="BN92" s="57">
        <f t="shared" si="150"/>
        <v>0</v>
      </c>
      <c r="BO92" s="57">
        <f t="shared" si="151"/>
        <v>0</v>
      </c>
      <c r="BP92" s="57">
        <f t="shared" si="152"/>
        <v>0</v>
      </c>
      <c r="BQ92">
        <f t="shared" si="174"/>
        <v>0</v>
      </c>
      <c r="BR92">
        <f t="shared" si="175"/>
        <v>0</v>
      </c>
      <c r="BS92">
        <f t="shared" si="176"/>
        <v>0</v>
      </c>
      <c r="BT92">
        <f t="shared" si="177"/>
        <v>0</v>
      </c>
      <c r="BU92">
        <f t="shared" si="178"/>
        <v>0</v>
      </c>
      <c r="BV92">
        <f t="shared" si="179"/>
        <v>0</v>
      </c>
      <c r="BW92">
        <f t="shared" si="180"/>
        <v>0</v>
      </c>
      <c r="BX92">
        <f t="shared" si="181"/>
        <v>0</v>
      </c>
      <c r="BY92">
        <f t="shared" si="182"/>
        <v>0</v>
      </c>
      <c r="BZ92">
        <f t="shared" si="183"/>
        <v>0</v>
      </c>
      <c r="CA92">
        <f t="shared" si="184"/>
        <v>0</v>
      </c>
      <c r="CB92">
        <f t="shared" si="185"/>
        <v>0</v>
      </c>
      <c r="CC92" t="e">
        <f>IF('Source and fuel input'!AS92,VLOOKUP(AA92,SourceIdData,8,FALSE),IF('Source and fuel input'!AQ92,V92,IF('Source and fuel input'!AR92,IF(AND(E92="Method 1",VLOOKUP(AA92,SourceIdData,8,FALSE)&gt;0),VLOOKUP(AA92,SourceIdData,8,FALSE),NA()),"")))</f>
        <v>#N/A</v>
      </c>
      <c r="CD92" s="15" t="e">
        <f t="shared" si="120"/>
        <v>#N/A</v>
      </c>
      <c r="CE92" s="15" t="b">
        <f t="shared" si="121"/>
        <v>1</v>
      </c>
      <c r="CF92" s="15" t="b">
        <f t="shared" si="153"/>
        <v>1</v>
      </c>
      <c r="CG92" s="15" t="b">
        <f t="shared" si="122"/>
        <v>0</v>
      </c>
      <c r="CH92" s="15" t="b">
        <f t="shared" si="123"/>
        <v>1</v>
      </c>
      <c r="CI92" t="e">
        <f t="shared" si="154"/>
        <v>#N/A</v>
      </c>
      <c r="CJ92" t="e">
        <f t="shared" si="155"/>
        <v>#N/A</v>
      </c>
      <c r="CK92" t="e">
        <f t="shared" si="164"/>
        <v>#N/A</v>
      </c>
      <c r="CL92" t="b">
        <f t="shared" si="124"/>
        <v>0</v>
      </c>
      <c r="CM92" t="e">
        <f t="shared" si="165"/>
        <v>#N/A</v>
      </c>
      <c r="CN92" t="b">
        <f t="shared" si="166"/>
        <v>0</v>
      </c>
      <c r="CO92" s="14">
        <f t="shared" si="167"/>
        <v>1</v>
      </c>
      <c r="CP92" s="16" t="str">
        <f t="shared" si="156"/>
        <v/>
      </c>
      <c r="CQ92" s="15">
        <f t="shared" si="157"/>
        <v>0</v>
      </c>
      <c r="CR92" s="15">
        <f t="shared" si="158"/>
        <v>0</v>
      </c>
      <c r="CS92" s="15">
        <f t="shared" si="159"/>
        <v>0</v>
      </c>
      <c r="CT92" s="58" t="e">
        <f>CQ92/CS92</f>
        <v>#DIV/0!</v>
      </c>
      <c r="CU92" s="2">
        <f t="shared" si="160"/>
        <v>995</v>
      </c>
      <c r="CV92" t="str">
        <f t="shared" si="168"/>
        <v/>
      </c>
      <c r="CX92" t="str">
        <f t="shared" si="187"/>
        <v/>
      </c>
      <c r="CY92" t="b">
        <f>AND(CX92&lt;&gt;"",COUNTIF($CX$11:CX91,CX92)=0)</f>
        <v>0</v>
      </c>
      <c r="CZ92" s="2">
        <f>IF(CX92="",0,IF(CY92,MAX($CZ$11:CZ91)+1,VLOOKUP(CX92,$CX$11:CZ91,3,FALSE)))</f>
        <v>0</v>
      </c>
      <c r="DA92" s="2" t="str">
        <f t="shared" si="169"/>
        <v/>
      </c>
      <c r="DB92" t="str">
        <f t="shared" si="188"/>
        <v/>
      </c>
      <c r="DC92" t="b">
        <f>AND(DB92&lt;&gt;"",COUNTIF($DB$11:DB91,DB92)=0)</f>
        <v>0</v>
      </c>
      <c r="DD92" s="2">
        <f>IF(DB92="",0,IF(DC92,MAX($DD$11:DD91)+1,VLOOKUP(DB92,$DB$11:DD91,3,FALSE)))</f>
        <v>0</v>
      </c>
      <c r="DE92" s="2" t="str">
        <f t="shared" si="170"/>
        <v/>
      </c>
    </row>
    <row r="93" spans="1:109" x14ac:dyDescent="0.35">
      <c r="A93" s="119"/>
      <c r="B93" s="46"/>
      <c r="C93" s="46"/>
      <c r="D93" s="46"/>
      <c r="E93" s="46"/>
      <c r="F93" s="183"/>
      <c r="G93" s="48">
        <v>0</v>
      </c>
      <c r="H93" s="46">
        <v>0</v>
      </c>
      <c r="I93" s="46">
        <v>0</v>
      </c>
      <c r="J93" s="46">
        <v>0</v>
      </c>
      <c r="K93" s="46">
        <v>0</v>
      </c>
      <c r="L93" s="49">
        <v>0</v>
      </c>
      <c r="M93" s="50">
        <v>0</v>
      </c>
      <c r="N93" s="32"/>
      <c r="O93" s="31"/>
      <c r="P93" s="31"/>
      <c r="Q93" s="31"/>
      <c r="R93" s="31"/>
      <c r="S93" s="31"/>
      <c r="T93" s="31"/>
      <c r="U93" s="31"/>
      <c r="V93" s="99"/>
      <c r="W93" s="52" t="str">
        <f t="shared" si="119"/>
        <v/>
      </c>
      <c r="X93" s="120"/>
      <c r="Y93" s="97"/>
      <c r="Z93" t="e">
        <f t="shared" si="125"/>
        <v>#N/A</v>
      </c>
      <c r="AA93" t="e">
        <f t="shared" si="126"/>
        <v>#N/A</v>
      </c>
      <c r="AB93" t="e">
        <f t="shared" si="127"/>
        <v>#N/A</v>
      </c>
      <c r="AC93" s="53" t="b">
        <f t="shared" si="128"/>
        <v>0</v>
      </c>
      <c r="AD93" s="53" t="b">
        <f t="shared" si="129"/>
        <v>0</v>
      </c>
      <c r="AE93" s="53" t="b">
        <f t="shared" si="130"/>
        <v>0</v>
      </c>
      <c r="AF93" s="53" t="b">
        <f t="shared" si="131"/>
        <v>0</v>
      </c>
      <c r="AG93" s="53" t="b">
        <f t="shared" si="132"/>
        <v>0</v>
      </c>
      <c r="AH93" s="53" t="b">
        <f t="shared" si="133"/>
        <v>0</v>
      </c>
      <c r="AI93" s="53" t="b">
        <f t="shared" si="134"/>
        <v>0</v>
      </c>
      <c r="AJ93" s="53" t="b">
        <f t="shared" si="135"/>
        <v>0</v>
      </c>
      <c r="AK93" s="53" t="b">
        <f t="shared" si="189"/>
        <v>1</v>
      </c>
      <c r="AL93" s="53" t="b">
        <f t="shared" si="190"/>
        <v>1</v>
      </c>
      <c r="AM93" s="53" t="b">
        <f t="shared" si="191"/>
        <v>1</v>
      </c>
      <c r="AN93" s="53" t="b">
        <f t="shared" si="192"/>
        <v>1</v>
      </c>
      <c r="AO93" s="53" t="b">
        <f t="shared" si="193"/>
        <v>1</v>
      </c>
      <c r="AP93" s="53" t="b">
        <f t="shared" si="194"/>
        <v>1</v>
      </c>
      <c r="AQ93" s="53" t="b">
        <f t="shared" si="171"/>
        <v>0</v>
      </c>
      <c r="AR93" t="b">
        <f t="shared" si="136"/>
        <v>0</v>
      </c>
      <c r="AS93" s="54" t="e">
        <f t="shared" si="161"/>
        <v>#N/A</v>
      </c>
      <c r="AT93" t="b">
        <f t="shared" si="172"/>
        <v>0</v>
      </c>
      <c r="AU93" t="str">
        <f t="shared" si="173"/>
        <v/>
      </c>
      <c r="AV93" s="55" t="str">
        <f t="shared" si="162"/>
        <v/>
      </c>
      <c r="AW93" t="b">
        <f>AND(AV93&lt;&gt;"",COUNTIF($AV$11:AV92,AV93)=0)</f>
        <v>0</v>
      </c>
      <c r="AX93" s="2">
        <f>IF(AV93="",0,IF(AW93,MAX($AX$11:AX92)+1,VLOOKUP(AV93,$AV$11:AX92,3,FALSE)))</f>
        <v>0</v>
      </c>
      <c r="AY93" t="str">
        <f t="shared" si="163"/>
        <v/>
      </c>
      <c r="AZ93" t="e">
        <f t="shared" si="137"/>
        <v>#N/A</v>
      </c>
      <c r="BA93" t="e">
        <f>IF(ISNA(AZ93),NA(),COUNTIF(AZ$10:AZ93,AZ93)&gt;1)</f>
        <v>#N/A</v>
      </c>
      <c r="BB93" t="e">
        <f t="shared" si="138"/>
        <v>#N/A</v>
      </c>
      <c r="BC93" s="55" t="e">
        <f t="shared" si="139"/>
        <v>#N/A</v>
      </c>
      <c r="BD93" s="56" t="e">
        <f t="shared" si="140"/>
        <v>#N/A</v>
      </c>
      <c r="BE93" s="53">
        <f t="shared" si="141"/>
        <v>0</v>
      </c>
      <c r="BF93" s="53">
        <f t="shared" si="142"/>
        <v>0</v>
      </c>
      <c r="BG93" s="53">
        <f t="shared" si="143"/>
        <v>0</v>
      </c>
      <c r="BH93" s="53">
        <f t="shared" si="144"/>
        <v>0</v>
      </c>
      <c r="BI93" s="53">
        <f t="shared" si="145"/>
        <v>0</v>
      </c>
      <c r="BJ93" s="53">
        <f t="shared" si="146"/>
        <v>0</v>
      </c>
      <c r="BK93" s="57">
        <f t="shared" si="147"/>
        <v>0</v>
      </c>
      <c r="BL93" s="57">
        <f t="shared" si="148"/>
        <v>0</v>
      </c>
      <c r="BM93" s="57">
        <f t="shared" si="149"/>
        <v>0</v>
      </c>
      <c r="BN93" s="57">
        <f t="shared" si="150"/>
        <v>0</v>
      </c>
      <c r="BO93" s="57">
        <f t="shared" si="151"/>
        <v>0</v>
      </c>
      <c r="BP93" s="57">
        <f t="shared" si="152"/>
        <v>0</v>
      </c>
      <c r="BQ93">
        <f t="shared" si="174"/>
        <v>0</v>
      </c>
      <c r="BR93">
        <f t="shared" si="175"/>
        <v>0</v>
      </c>
      <c r="BS93">
        <f t="shared" si="176"/>
        <v>0</v>
      </c>
      <c r="BT93">
        <f t="shared" si="177"/>
        <v>0</v>
      </c>
      <c r="BU93">
        <f t="shared" si="178"/>
        <v>0</v>
      </c>
      <c r="BV93">
        <f t="shared" si="179"/>
        <v>0</v>
      </c>
      <c r="BW93">
        <f t="shared" si="180"/>
        <v>0</v>
      </c>
      <c r="BX93">
        <f t="shared" si="181"/>
        <v>0</v>
      </c>
      <c r="BY93">
        <f t="shared" si="182"/>
        <v>0</v>
      </c>
      <c r="BZ93">
        <f t="shared" si="183"/>
        <v>0</v>
      </c>
      <c r="CA93">
        <f t="shared" si="184"/>
        <v>0</v>
      </c>
      <c r="CB93">
        <f t="shared" si="185"/>
        <v>0</v>
      </c>
      <c r="CC93" t="e">
        <f>IF('Source and fuel input'!AS93,VLOOKUP(AA93,SourceIdData,8,FALSE),IF('Source and fuel input'!AQ93,V93,IF('Source and fuel input'!AR93,IF(AND(E93="Method 1",VLOOKUP(AA93,SourceIdData,8,FALSE)&gt;0),VLOOKUP(AA93,SourceIdData,8,FALSE),NA()),"")))</f>
        <v>#N/A</v>
      </c>
      <c r="CD93" s="15" t="e">
        <f t="shared" si="120"/>
        <v>#N/A</v>
      </c>
      <c r="CE93" s="15" t="b">
        <f t="shared" si="121"/>
        <v>1</v>
      </c>
      <c r="CF93" s="15" t="b">
        <f t="shared" si="153"/>
        <v>1</v>
      </c>
      <c r="CG93" s="15" t="b">
        <f t="shared" si="122"/>
        <v>0</v>
      </c>
      <c r="CH93" s="15" t="b">
        <f t="shared" si="123"/>
        <v>1</v>
      </c>
      <c r="CI93" t="e">
        <f t="shared" si="154"/>
        <v>#N/A</v>
      </c>
      <c r="CJ93" t="e">
        <f t="shared" si="155"/>
        <v>#N/A</v>
      </c>
      <c r="CK93" t="e">
        <f t="shared" si="164"/>
        <v>#N/A</v>
      </c>
      <c r="CL93" t="b">
        <f t="shared" si="124"/>
        <v>0</v>
      </c>
      <c r="CM93" t="e">
        <f t="shared" si="165"/>
        <v>#N/A</v>
      </c>
      <c r="CN93" t="b">
        <f t="shared" si="166"/>
        <v>0</v>
      </c>
      <c r="CO93" s="14">
        <f t="shared" si="167"/>
        <v>1</v>
      </c>
      <c r="CP93" s="16" t="str">
        <f t="shared" si="156"/>
        <v/>
      </c>
      <c r="CQ93" s="15">
        <f t="shared" si="157"/>
        <v>0</v>
      </c>
      <c r="CR93" s="15">
        <f t="shared" si="158"/>
        <v>0</v>
      </c>
      <c r="CS93" s="15">
        <f t="shared" si="159"/>
        <v>0</v>
      </c>
      <c r="CT93" s="58" t="e">
        <f t="shared" si="186"/>
        <v>#DIV/0!</v>
      </c>
      <c r="CU93" s="2">
        <f t="shared" si="160"/>
        <v>995</v>
      </c>
      <c r="CV93" t="str">
        <f t="shared" si="168"/>
        <v/>
      </c>
      <c r="CX93" t="str">
        <f t="shared" si="187"/>
        <v/>
      </c>
      <c r="CY93" t="b">
        <f>AND(CX93&lt;&gt;"",COUNTIF($CX$11:CX92,CX93)=0)</f>
        <v>0</v>
      </c>
      <c r="CZ93" s="2">
        <f>IF(CX93="",0,IF(CY93,MAX($CZ$11:CZ92)+1,VLOOKUP(CX93,$CX$11:CZ92,3,FALSE)))</f>
        <v>0</v>
      </c>
      <c r="DA93" s="2" t="str">
        <f t="shared" si="169"/>
        <v/>
      </c>
      <c r="DB93" t="str">
        <f t="shared" si="188"/>
        <v/>
      </c>
      <c r="DC93" t="b">
        <f>AND(DB93&lt;&gt;"",COUNTIF($DB$11:DB92,DB93)=0)</f>
        <v>0</v>
      </c>
      <c r="DD93" s="2">
        <f>IF(DB93="",0,IF(DC93,MAX($DD$11:DD92)+1,VLOOKUP(DB93,$DB$11:DD92,3,FALSE)))</f>
        <v>0</v>
      </c>
      <c r="DE93" s="2" t="str">
        <f t="shared" si="170"/>
        <v/>
      </c>
    </row>
    <row r="94" spans="1:109" x14ac:dyDescent="0.35">
      <c r="A94" s="119"/>
      <c r="B94" s="46"/>
      <c r="C94" s="46"/>
      <c r="D94" s="46"/>
      <c r="E94" s="46"/>
      <c r="F94" s="183"/>
      <c r="G94" s="48">
        <v>0</v>
      </c>
      <c r="H94" s="46">
        <v>0</v>
      </c>
      <c r="I94" s="46">
        <v>0</v>
      </c>
      <c r="J94" s="46">
        <v>0</v>
      </c>
      <c r="K94" s="46">
        <v>0</v>
      </c>
      <c r="L94" s="49">
        <v>0</v>
      </c>
      <c r="M94" s="50">
        <v>0</v>
      </c>
      <c r="N94" s="32"/>
      <c r="O94" s="31"/>
      <c r="P94" s="31"/>
      <c r="Q94" s="31"/>
      <c r="R94" s="31"/>
      <c r="S94" s="31"/>
      <c r="T94" s="31"/>
      <c r="U94" s="31"/>
      <c r="V94" s="99"/>
      <c r="W94" s="52" t="str">
        <f t="shared" si="119"/>
        <v/>
      </c>
      <c r="X94" s="120"/>
      <c r="Y94" s="97"/>
      <c r="Z94" t="e">
        <f t="shared" si="125"/>
        <v>#N/A</v>
      </c>
      <c r="AA94" t="e">
        <f t="shared" si="126"/>
        <v>#N/A</v>
      </c>
      <c r="AB94" t="e">
        <f t="shared" si="127"/>
        <v>#N/A</v>
      </c>
      <c r="AC94" s="53" t="b">
        <f t="shared" si="128"/>
        <v>0</v>
      </c>
      <c r="AD94" s="53" t="b">
        <f t="shared" si="129"/>
        <v>0</v>
      </c>
      <c r="AE94" s="53" t="b">
        <f t="shared" si="130"/>
        <v>0</v>
      </c>
      <c r="AF94" s="53" t="b">
        <f t="shared" si="131"/>
        <v>0</v>
      </c>
      <c r="AG94" s="53" t="b">
        <f t="shared" si="132"/>
        <v>0</v>
      </c>
      <c r="AH94" s="53" t="b">
        <f t="shared" si="133"/>
        <v>0</v>
      </c>
      <c r="AI94" s="53" t="b">
        <f t="shared" si="134"/>
        <v>0</v>
      </c>
      <c r="AJ94" s="53" t="b">
        <f t="shared" si="135"/>
        <v>0</v>
      </c>
      <c r="AK94" s="53" t="b">
        <f t="shared" si="189"/>
        <v>1</v>
      </c>
      <c r="AL94" s="53" t="b">
        <f t="shared" si="190"/>
        <v>1</v>
      </c>
      <c r="AM94" s="53" t="b">
        <f t="shared" si="191"/>
        <v>1</v>
      </c>
      <c r="AN94" s="53" t="b">
        <f t="shared" si="192"/>
        <v>1</v>
      </c>
      <c r="AO94" s="53" t="b">
        <f t="shared" si="193"/>
        <v>1</v>
      </c>
      <c r="AP94" s="53" t="b">
        <f t="shared" si="194"/>
        <v>1</v>
      </c>
      <c r="AQ94" s="53" t="b">
        <f t="shared" si="171"/>
        <v>0</v>
      </c>
      <c r="AR94" t="b">
        <f t="shared" si="136"/>
        <v>0</v>
      </c>
      <c r="AS94" s="54" t="e">
        <f t="shared" si="161"/>
        <v>#N/A</v>
      </c>
      <c r="AT94" t="b">
        <f t="shared" si="172"/>
        <v>0</v>
      </c>
      <c r="AU94" t="str">
        <f t="shared" si="173"/>
        <v/>
      </c>
      <c r="AV94" s="55" t="str">
        <f t="shared" si="162"/>
        <v/>
      </c>
      <c r="AW94" t="b">
        <f>AND(AV94&lt;&gt;"",COUNTIF($AV$11:AV93,AV94)=0)</f>
        <v>0</v>
      </c>
      <c r="AX94" s="2">
        <f>IF(AV94="",0,IF(AW94,MAX($AX$11:AX93)+1,VLOOKUP(AV94,$AV$11:AX93,3,FALSE)))</f>
        <v>0</v>
      </c>
      <c r="AY94" t="str">
        <f t="shared" si="163"/>
        <v/>
      </c>
      <c r="AZ94" t="e">
        <f t="shared" si="137"/>
        <v>#N/A</v>
      </c>
      <c r="BA94" t="e">
        <f>IF(ISNA(AZ94),NA(),COUNTIF(AZ$10:AZ94,AZ94)&gt;1)</f>
        <v>#N/A</v>
      </c>
      <c r="BB94" t="e">
        <f t="shared" si="138"/>
        <v>#N/A</v>
      </c>
      <c r="BC94" s="55" t="e">
        <f t="shared" si="139"/>
        <v>#N/A</v>
      </c>
      <c r="BD94" s="56" t="e">
        <f t="shared" si="140"/>
        <v>#N/A</v>
      </c>
      <c r="BE94" s="53">
        <f t="shared" si="141"/>
        <v>0</v>
      </c>
      <c r="BF94" s="53">
        <f t="shared" si="142"/>
        <v>0</v>
      </c>
      <c r="BG94" s="53">
        <f t="shared" si="143"/>
        <v>0</v>
      </c>
      <c r="BH94" s="53">
        <f t="shared" si="144"/>
        <v>0</v>
      </c>
      <c r="BI94" s="53">
        <f t="shared" si="145"/>
        <v>0</v>
      </c>
      <c r="BJ94" s="53">
        <f t="shared" si="146"/>
        <v>0</v>
      </c>
      <c r="BK94" s="57">
        <f t="shared" si="147"/>
        <v>0</v>
      </c>
      <c r="BL94" s="57">
        <f t="shared" si="148"/>
        <v>0</v>
      </c>
      <c r="BM94" s="57">
        <f t="shared" si="149"/>
        <v>0</v>
      </c>
      <c r="BN94" s="57">
        <f t="shared" si="150"/>
        <v>0</v>
      </c>
      <c r="BO94" s="57">
        <f t="shared" si="151"/>
        <v>0</v>
      </c>
      <c r="BP94" s="57">
        <f t="shared" si="152"/>
        <v>0</v>
      </c>
      <c r="BQ94">
        <f t="shared" si="174"/>
        <v>0</v>
      </c>
      <c r="BR94">
        <f t="shared" si="175"/>
        <v>0</v>
      </c>
      <c r="BS94">
        <f t="shared" si="176"/>
        <v>0</v>
      </c>
      <c r="BT94">
        <f t="shared" si="177"/>
        <v>0</v>
      </c>
      <c r="BU94">
        <f t="shared" si="178"/>
        <v>0</v>
      </c>
      <c r="BV94">
        <f t="shared" si="179"/>
        <v>0</v>
      </c>
      <c r="BW94">
        <f t="shared" si="180"/>
        <v>0</v>
      </c>
      <c r="BX94">
        <f t="shared" si="181"/>
        <v>0</v>
      </c>
      <c r="BY94">
        <f t="shared" si="182"/>
        <v>0</v>
      </c>
      <c r="BZ94">
        <f t="shared" si="183"/>
        <v>0</v>
      </c>
      <c r="CA94">
        <f t="shared" si="184"/>
        <v>0</v>
      </c>
      <c r="CB94">
        <f t="shared" si="185"/>
        <v>0</v>
      </c>
      <c r="CC94" t="e">
        <f>IF('Source and fuel input'!AS94,VLOOKUP(AA94,SourceIdData,8,FALSE),IF('Source and fuel input'!AQ94,V94,IF('Source and fuel input'!AR94,IF(AND(E94="Method 1",VLOOKUP(AA94,SourceIdData,8,FALSE)&gt;0),VLOOKUP(AA94,SourceIdData,8,FALSE),NA()),"")))</f>
        <v>#N/A</v>
      </c>
      <c r="CD94" s="15" t="e">
        <f t="shared" si="120"/>
        <v>#N/A</v>
      </c>
      <c r="CE94" s="15" t="b">
        <f t="shared" si="121"/>
        <v>1</v>
      </c>
      <c r="CF94" s="15" t="b">
        <f t="shared" si="153"/>
        <v>1</v>
      </c>
      <c r="CG94" s="15" t="b">
        <f t="shared" si="122"/>
        <v>0</v>
      </c>
      <c r="CH94" s="15" t="b">
        <f t="shared" si="123"/>
        <v>1</v>
      </c>
      <c r="CI94" t="e">
        <f t="shared" si="154"/>
        <v>#N/A</v>
      </c>
      <c r="CJ94" t="e">
        <f t="shared" si="155"/>
        <v>#N/A</v>
      </c>
      <c r="CK94" t="e">
        <f t="shared" si="164"/>
        <v>#N/A</v>
      </c>
      <c r="CL94" t="b">
        <f t="shared" si="124"/>
        <v>0</v>
      </c>
      <c r="CM94" t="e">
        <f t="shared" si="165"/>
        <v>#N/A</v>
      </c>
      <c r="CN94" t="b">
        <f t="shared" si="166"/>
        <v>0</v>
      </c>
      <c r="CO94" s="14">
        <f t="shared" si="167"/>
        <v>1</v>
      </c>
      <c r="CP94" s="16" t="str">
        <f t="shared" si="156"/>
        <v/>
      </c>
      <c r="CQ94" s="15">
        <f t="shared" si="157"/>
        <v>0</v>
      </c>
      <c r="CR94" s="15">
        <f t="shared" si="158"/>
        <v>0</v>
      </c>
      <c r="CS94" s="15">
        <f t="shared" si="159"/>
        <v>0</v>
      </c>
      <c r="CT94" s="58" t="e">
        <f t="shared" si="186"/>
        <v>#DIV/0!</v>
      </c>
      <c r="CU94" s="2">
        <f t="shared" si="160"/>
        <v>995</v>
      </c>
      <c r="CV94" t="str">
        <f t="shared" si="168"/>
        <v/>
      </c>
      <c r="CX94" t="str">
        <f t="shared" si="187"/>
        <v/>
      </c>
      <c r="CY94" t="b">
        <f>AND(CX94&lt;&gt;"",COUNTIF($CX$11:CX93,CX94)=0)</f>
        <v>0</v>
      </c>
      <c r="CZ94" s="2">
        <f>IF(CX94="",0,IF(CY94,MAX($CZ$11:CZ93)+1,VLOOKUP(CX94,$CX$11:CZ93,3,FALSE)))</f>
        <v>0</v>
      </c>
      <c r="DA94" s="2" t="str">
        <f t="shared" si="169"/>
        <v/>
      </c>
      <c r="DB94" t="str">
        <f t="shared" si="188"/>
        <v/>
      </c>
      <c r="DC94" t="b">
        <f>AND(DB94&lt;&gt;"",COUNTIF($DB$11:DB93,DB94)=0)</f>
        <v>0</v>
      </c>
      <c r="DD94" s="2">
        <f>IF(DB94="",0,IF(DC94,MAX($DD$11:DD93)+1,VLOOKUP(DB94,$DB$11:DD93,3,FALSE)))</f>
        <v>0</v>
      </c>
      <c r="DE94" s="2" t="str">
        <f t="shared" si="170"/>
        <v/>
      </c>
    </row>
    <row r="95" spans="1:109" x14ac:dyDescent="0.35">
      <c r="A95" s="119"/>
      <c r="B95" s="46"/>
      <c r="C95" s="46"/>
      <c r="D95" s="46"/>
      <c r="E95" s="46"/>
      <c r="F95" s="183"/>
      <c r="G95" s="48">
        <v>0</v>
      </c>
      <c r="H95" s="46">
        <v>0</v>
      </c>
      <c r="I95" s="46">
        <v>0</v>
      </c>
      <c r="J95" s="46">
        <v>0</v>
      </c>
      <c r="K95" s="46">
        <v>0</v>
      </c>
      <c r="L95" s="49">
        <v>0</v>
      </c>
      <c r="M95" s="50">
        <v>0</v>
      </c>
      <c r="N95" s="32"/>
      <c r="O95" s="31"/>
      <c r="P95" s="31"/>
      <c r="Q95" s="31"/>
      <c r="R95" s="31"/>
      <c r="S95" s="31"/>
      <c r="T95" s="31"/>
      <c r="U95" s="31"/>
      <c r="V95" s="99"/>
      <c r="W95" s="52" t="str">
        <f t="shared" si="119"/>
        <v/>
      </c>
      <c r="X95" s="120"/>
      <c r="Y95" s="97"/>
      <c r="Z95" t="e">
        <f t="shared" si="125"/>
        <v>#N/A</v>
      </c>
      <c r="AA95" t="e">
        <f t="shared" si="126"/>
        <v>#N/A</v>
      </c>
      <c r="AB95" t="e">
        <f t="shared" si="127"/>
        <v>#N/A</v>
      </c>
      <c r="AC95" s="53" t="b">
        <f t="shared" si="128"/>
        <v>0</v>
      </c>
      <c r="AD95" s="53" t="b">
        <f t="shared" si="129"/>
        <v>0</v>
      </c>
      <c r="AE95" s="53" t="b">
        <f t="shared" si="130"/>
        <v>0</v>
      </c>
      <c r="AF95" s="53" t="b">
        <f t="shared" si="131"/>
        <v>0</v>
      </c>
      <c r="AG95" s="53" t="b">
        <f t="shared" si="132"/>
        <v>0</v>
      </c>
      <c r="AH95" s="53" t="b">
        <f t="shared" si="133"/>
        <v>0</v>
      </c>
      <c r="AI95" s="53" t="b">
        <f t="shared" si="134"/>
        <v>0</v>
      </c>
      <c r="AJ95" s="53" t="b">
        <f t="shared" si="135"/>
        <v>0</v>
      </c>
      <c r="AK95" s="53" t="b">
        <f t="shared" si="189"/>
        <v>1</v>
      </c>
      <c r="AL95" s="53" t="b">
        <f t="shared" si="190"/>
        <v>1</v>
      </c>
      <c r="AM95" s="53" t="b">
        <f t="shared" si="191"/>
        <v>1</v>
      </c>
      <c r="AN95" s="53" t="b">
        <f t="shared" si="192"/>
        <v>1</v>
      </c>
      <c r="AO95" s="53" t="b">
        <f t="shared" si="193"/>
        <v>1</v>
      </c>
      <c r="AP95" s="53" t="b">
        <f t="shared" si="194"/>
        <v>1</v>
      </c>
      <c r="AQ95" s="53" t="b">
        <f t="shared" si="171"/>
        <v>0</v>
      </c>
      <c r="AR95" t="b">
        <f t="shared" si="136"/>
        <v>0</v>
      </c>
      <c r="AS95" s="54" t="e">
        <f t="shared" si="161"/>
        <v>#N/A</v>
      </c>
      <c r="AT95" t="b">
        <f t="shared" si="172"/>
        <v>0</v>
      </c>
      <c r="AU95" t="str">
        <f t="shared" si="173"/>
        <v/>
      </c>
      <c r="AV95" s="55" t="str">
        <f t="shared" si="162"/>
        <v/>
      </c>
      <c r="AW95" t="b">
        <f>AND(AV95&lt;&gt;"",COUNTIF($AV$11:AV94,AV95)=0)</f>
        <v>0</v>
      </c>
      <c r="AX95" s="2">
        <f>IF(AV95="",0,IF(AW95,MAX($AX$11:AX94)+1,VLOOKUP(AV95,$AV$11:AX94,3,FALSE)))</f>
        <v>0</v>
      </c>
      <c r="AY95" t="str">
        <f t="shared" si="163"/>
        <v/>
      </c>
      <c r="AZ95" t="e">
        <f t="shared" si="137"/>
        <v>#N/A</v>
      </c>
      <c r="BA95" t="e">
        <f>IF(ISNA(AZ95),NA(),COUNTIF(AZ$10:AZ95,AZ95)&gt;1)</f>
        <v>#N/A</v>
      </c>
      <c r="BB95" t="e">
        <f t="shared" si="138"/>
        <v>#N/A</v>
      </c>
      <c r="BC95" s="55" t="e">
        <f t="shared" si="139"/>
        <v>#N/A</v>
      </c>
      <c r="BD95" s="56" t="e">
        <f t="shared" si="140"/>
        <v>#N/A</v>
      </c>
      <c r="BE95" s="53">
        <f t="shared" si="141"/>
        <v>0</v>
      </c>
      <c r="BF95" s="53">
        <f t="shared" si="142"/>
        <v>0</v>
      </c>
      <c r="BG95" s="53">
        <f t="shared" si="143"/>
        <v>0</v>
      </c>
      <c r="BH95" s="53">
        <f t="shared" si="144"/>
        <v>0</v>
      </c>
      <c r="BI95" s="53">
        <f t="shared" si="145"/>
        <v>0</v>
      </c>
      <c r="BJ95" s="53">
        <f t="shared" si="146"/>
        <v>0</v>
      </c>
      <c r="BK95" s="57">
        <f t="shared" si="147"/>
        <v>0</v>
      </c>
      <c r="BL95" s="57">
        <f t="shared" si="148"/>
        <v>0</v>
      </c>
      <c r="BM95" s="57">
        <f t="shared" si="149"/>
        <v>0</v>
      </c>
      <c r="BN95" s="57">
        <f t="shared" si="150"/>
        <v>0</v>
      </c>
      <c r="BO95" s="57">
        <f t="shared" si="151"/>
        <v>0</v>
      </c>
      <c r="BP95" s="57">
        <f t="shared" si="152"/>
        <v>0</v>
      </c>
      <c r="BQ95">
        <f t="shared" si="174"/>
        <v>0</v>
      </c>
      <c r="BR95">
        <f t="shared" si="175"/>
        <v>0</v>
      </c>
      <c r="BS95">
        <f t="shared" si="176"/>
        <v>0</v>
      </c>
      <c r="BT95">
        <f t="shared" si="177"/>
        <v>0</v>
      </c>
      <c r="BU95">
        <f t="shared" si="178"/>
        <v>0</v>
      </c>
      <c r="BV95">
        <f t="shared" si="179"/>
        <v>0</v>
      </c>
      <c r="BW95">
        <f t="shared" si="180"/>
        <v>0</v>
      </c>
      <c r="BX95">
        <f t="shared" si="181"/>
        <v>0</v>
      </c>
      <c r="BY95">
        <f t="shared" si="182"/>
        <v>0</v>
      </c>
      <c r="BZ95">
        <f t="shared" si="183"/>
        <v>0</v>
      </c>
      <c r="CA95">
        <f t="shared" si="184"/>
        <v>0</v>
      </c>
      <c r="CB95">
        <f t="shared" si="185"/>
        <v>0</v>
      </c>
      <c r="CC95" t="e">
        <f>IF('Source and fuel input'!AS95,VLOOKUP(AA95,SourceIdData,8,FALSE),IF('Source and fuel input'!AQ95,V95,IF('Source and fuel input'!AR95,IF(AND(E95="Method 1",VLOOKUP(AA95,SourceIdData,8,FALSE)&gt;0),VLOOKUP(AA95,SourceIdData,8,FALSE),NA()),"")))</f>
        <v>#N/A</v>
      </c>
      <c r="CD95" s="15" t="e">
        <f t="shared" si="120"/>
        <v>#N/A</v>
      </c>
      <c r="CE95" s="15" t="b">
        <f t="shared" si="121"/>
        <v>1</v>
      </c>
      <c r="CF95" s="15" t="b">
        <f t="shared" si="153"/>
        <v>1</v>
      </c>
      <c r="CG95" s="15" t="b">
        <f t="shared" si="122"/>
        <v>0</v>
      </c>
      <c r="CH95" s="15" t="b">
        <f t="shared" si="123"/>
        <v>1</v>
      </c>
      <c r="CI95" t="e">
        <f t="shared" si="154"/>
        <v>#N/A</v>
      </c>
      <c r="CJ95" t="e">
        <f t="shared" si="155"/>
        <v>#N/A</v>
      </c>
      <c r="CK95" t="e">
        <f t="shared" si="164"/>
        <v>#N/A</v>
      </c>
      <c r="CL95" t="b">
        <f t="shared" si="124"/>
        <v>0</v>
      </c>
      <c r="CM95" t="e">
        <f t="shared" si="165"/>
        <v>#N/A</v>
      </c>
      <c r="CN95" t="b">
        <f t="shared" si="166"/>
        <v>0</v>
      </c>
      <c r="CO95" s="14">
        <f t="shared" si="167"/>
        <v>1</v>
      </c>
      <c r="CP95" s="16" t="str">
        <f t="shared" si="156"/>
        <v/>
      </c>
      <c r="CQ95" s="15">
        <f t="shared" si="157"/>
        <v>0</v>
      </c>
      <c r="CR95" s="15">
        <f t="shared" si="158"/>
        <v>0</v>
      </c>
      <c r="CS95" s="15">
        <f t="shared" si="159"/>
        <v>0</v>
      </c>
      <c r="CT95" s="58" t="e">
        <f t="shared" si="186"/>
        <v>#DIV/0!</v>
      </c>
      <c r="CU95" s="2">
        <f t="shared" si="160"/>
        <v>995</v>
      </c>
      <c r="CV95" t="str">
        <f t="shared" si="168"/>
        <v/>
      </c>
      <c r="CX95" t="str">
        <f t="shared" si="187"/>
        <v/>
      </c>
      <c r="CY95" t="b">
        <f>AND(CX95&lt;&gt;"",COUNTIF($CX$11:CX94,CX95)=0)</f>
        <v>0</v>
      </c>
      <c r="CZ95" s="2">
        <f>IF(CX95="",0,IF(CY95,MAX($CZ$11:CZ94)+1,VLOOKUP(CX95,$CX$11:CZ94,3,FALSE)))</f>
        <v>0</v>
      </c>
      <c r="DA95" s="2" t="str">
        <f t="shared" si="169"/>
        <v/>
      </c>
      <c r="DB95" t="str">
        <f t="shared" si="188"/>
        <v/>
      </c>
      <c r="DC95" t="b">
        <f>AND(DB95&lt;&gt;"",COUNTIF($DB$11:DB94,DB95)=0)</f>
        <v>0</v>
      </c>
      <c r="DD95" s="2">
        <f>IF(DB95="",0,IF(DC95,MAX($DD$11:DD94)+1,VLOOKUP(DB95,$DB$11:DD94,3,FALSE)))</f>
        <v>0</v>
      </c>
      <c r="DE95" s="2" t="str">
        <f t="shared" si="170"/>
        <v/>
      </c>
    </row>
    <row r="96" spans="1:109" x14ac:dyDescent="0.35">
      <c r="A96" s="119"/>
      <c r="B96" s="46"/>
      <c r="C96" s="46"/>
      <c r="D96" s="46"/>
      <c r="E96" s="46"/>
      <c r="F96" s="183"/>
      <c r="G96" s="48">
        <v>0</v>
      </c>
      <c r="H96" s="46">
        <v>0</v>
      </c>
      <c r="I96" s="46">
        <v>0</v>
      </c>
      <c r="J96" s="46">
        <v>0</v>
      </c>
      <c r="K96" s="46">
        <v>0</v>
      </c>
      <c r="L96" s="49">
        <v>0</v>
      </c>
      <c r="M96" s="50">
        <v>0</v>
      </c>
      <c r="N96" s="32"/>
      <c r="O96" s="31"/>
      <c r="P96" s="31"/>
      <c r="Q96" s="31"/>
      <c r="R96" s="31"/>
      <c r="S96" s="31"/>
      <c r="T96" s="31"/>
      <c r="U96" s="31"/>
      <c r="V96" s="99"/>
      <c r="W96" s="52" t="str">
        <f t="shared" ref="W96:W159" si="195">AU96</f>
        <v/>
      </c>
      <c r="X96" s="120"/>
      <c r="Y96" s="97"/>
      <c r="Z96" t="e">
        <f t="shared" si="125"/>
        <v>#N/A</v>
      </c>
      <c r="AA96" t="e">
        <f t="shared" si="126"/>
        <v>#N/A</v>
      </c>
      <c r="AB96" t="e">
        <f t="shared" si="127"/>
        <v>#N/A</v>
      </c>
      <c r="AC96" s="53" t="b">
        <f t="shared" si="128"/>
        <v>0</v>
      </c>
      <c r="AD96" s="53" t="b">
        <f t="shared" si="129"/>
        <v>0</v>
      </c>
      <c r="AE96" s="53" t="b">
        <f t="shared" si="130"/>
        <v>0</v>
      </c>
      <c r="AF96" s="53" t="b">
        <f t="shared" si="131"/>
        <v>0</v>
      </c>
      <c r="AG96" s="53" t="b">
        <f t="shared" si="132"/>
        <v>0</v>
      </c>
      <c r="AH96" s="53" t="b">
        <f t="shared" si="133"/>
        <v>0</v>
      </c>
      <c r="AI96" s="53" t="b">
        <f t="shared" si="134"/>
        <v>0</v>
      </c>
      <c r="AJ96" s="53" t="b">
        <f t="shared" si="135"/>
        <v>0</v>
      </c>
      <c r="AK96" s="53" t="b">
        <f t="shared" si="189"/>
        <v>1</v>
      </c>
      <c r="AL96" s="53" t="b">
        <f t="shared" si="190"/>
        <v>1</v>
      </c>
      <c r="AM96" s="53" t="b">
        <f t="shared" si="191"/>
        <v>1</v>
      </c>
      <c r="AN96" s="53" t="b">
        <f t="shared" si="192"/>
        <v>1</v>
      </c>
      <c r="AO96" s="53" t="b">
        <f t="shared" si="193"/>
        <v>1</v>
      </c>
      <c r="AP96" s="53" t="b">
        <f t="shared" si="194"/>
        <v>1</v>
      </c>
      <c r="AQ96" s="53" t="b">
        <f t="shared" si="171"/>
        <v>0</v>
      </c>
      <c r="AR96" t="b">
        <f t="shared" si="136"/>
        <v>0</v>
      </c>
      <c r="AS96" s="54" t="e">
        <f t="shared" si="161"/>
        <v>#N/A</v>
      </c>
      <c r="AT96" t="b">
        <f t="shared" si="172"/>
        <v>0</v>
      </c>
      <c r="AU96" t="str">
        <f t="shared" si="173"/>
        <v/>
      </c>
      <c r="AV96" s="55" t="str">
        <f t="shared" si="162"/>
        <v/>
      </c>
      <c r="AW96" t="b">
        <f>AND(AV96&lt;&gt;"",COUNTIF($AV$11:AV95,AV96)=0)</f>
        <v>0</v>
      </c>
      <c r="AX96" s="2">
        <f>IF(AV96="",0,IF(AW96,MAX($AX$11:AX95)+1,VLOOKUP(AV96,$AV$11:AX95,3,FALSE)))</f>
        <v>0</v>
      </c>
      <c r="AY96" t="str">
        <f t="shared" si="163"/>
        <v/>
      </c>
      <c r="AZ96" t="e">
        <f t="shared" si="137"/>
        <v>#N/A</v>
      </c>
      <c r="BA96" t="e">
        <f>IF(ISNA(AZ96),NA(),COUNTIF(AZ$10:AZ96,AZ96)&gt;1)</f>
        <v>#N/A</v>
      </c>
      <c r="BB96" t="e">
        <f t="shared" si="138"/>
        <v>#N/A</v>
      </c>
      <c r="BC96" s="55" t="e">
        <f t="shared" si="139"/>
        <v>#N/A</v>
      </c>
      <c r="BD96" s="56" t="e">
        <f t="shared" si="140"/>
        <v>#N/A</v>
      </c>
      <c r="BE96" s="53">
        <f t="shared" si="141"/>
        <v>0</v>
      </c>
      <c r="BF96" s="53">
        <f t="shared" si="142"/>
        <v>0</v>
      </c>
      <c r="BG96" s="53">
        <f t="shared" si="143"/>
        <v>0</v>
      </c>
      <c r="BH96" s="53">
        <f t="shared" si="144"/>
        <v>0</v>
      </c>
      <c r="BI96" s="53">
        <f t="shared" si="145"/>
        <v>0</v>
      </c>
      <c r="BJ96" s="53">
        <f t="shared" si="146"/>
        <v>0</v>
      </c>
      <c r="BK96" s="57">
        <f t="shared" si="147"/>
        <v>0</v>
      </c>
      <c r="BL96" s="57">
        <f t="shared" si="148"/>
        <v>0</v>
      </c>
      <c r="BM96" s="57">
        <f t="shared" si="149"/>
        <v>0</v>
      </c>
      <c r="BN96" s="57">
        <f t="shared" si="150"/>
        <v>0</v>
      </c>
      <c r="BO96" s="57">
        <f t="shared" si="151"/>
        <v>0</v>
      </c>
      <c r="BP96" s="57">
        <f t="shared" si="152"/>
        <v>0</v>
      </c>
      <c r="BQ96">
        <f t="shared" si="174"/>
        <v>0</v>
      </c>
      <c r="BR96">
        <f t="shared" si="175"/>
        <v>0</v>
      </c>
      <c r="BS96">
        <f t="shared" si="176"/>
        <v>0</v>
      </c>
      <c r="BT96">
        <f t="shared" si="177"/>
        <v>0</v>
      </c>
      <c r="BU96">
        <f t="shared" si="178"/>
        <v>0</v>
      </c>
      <c r="BV96">
        <f t="shared" si="179"/>
        <v>0</v>
      </c>
      <c r="BW96">
        <f t="shared" si="180"/>
        <v>0</v>
      </c>
      <c r="BX96">
        <f t="shared" si="181"/>
        <v>0</v>
      </c>
      <c r="BY96">
        <f t="shared" si="182"/>
        <v>0</v>
      </c>
      <c r="BZ96">
        <f t="shared" si="183"/>
        <v>0</v>
      </c>
      <c r="CA96">
        <f t="shared" si="184"/>
        <v>0</v>
      </c>
      <c r="CB96">
        <f t="shared" si="185"/>
        <v>0</v>
      </c>
      <c r="CC96" t="e">
        <f>IF('Source and fuel input'!AS96,VLOOKUP(AA96,SourceIdData,8,FALSE),IF('Source and fuel input'!AQ96,V96,IF('Source and fuel input'!AR96,IF(AND(E96="Method 1",VLOOKUP(AA96,SourceIdData,8,FALSE)&gt;0),VLOOKUP(AA96,SourceIdData,8,FALSE),NA()),"")))</f>
        <v>#N/A</v>
      </c>
      <c r="CD96" s="15" t="e">
        <f t="shared" si="120"/>
        <v>#N/A</v>
      </c>
      <c r="CE96" s="15" t="b">
        <f t="shared" si="121"/>
        <v>1</v>
      </c>
      <c r="CF96" s="15" t="b">
        <f t="shared" si="153"/>
        <v>1</v>
      </c>
      <c r="CG96" s="15" t="b">
        <f t="shared" si="122"/>
        <v>0</v>
      </c>
      <c r="CH96" s="15" t="b">
        <f t="shared" si="123"/>
        <v>1</v>
      </c>
      <c r="CI96" t="e">
        <f t="shared" si="154"/>
        <v>#N/A</v>
      </c>
      <c r="CJ96" t="e">
        <f t="shared" si="155"/>
        <v>#N/A</v>
      </c>
      <c r="CK96" t="e">
        <f t="shared" si="164"/>
        <v>#N/A</v>
      </c>
      <c r="CL96" t="b">
        <f t="shared" si="124"/>
        <v>0</v>
      </c>
      <c r="CM96" t="e">
        <f t="shared" si="165"/>
        <v>#N/A</v>
      </c>
      <c r="CN96" t="b">
        <f t="shared" si="166"/>
        <v>0</v>
      </c>
      <c r="CO96" s="14">
        <f t="shared" si="167"/>
        <v>1</v>
      </c>
      <c r="CP96" s="16" t="str">
        <f t="shared" si="156"/>
        <v/>
      </c>
      <c r="CQ96" s="15">
        <f t="shared" si="157"/>
        <v>0</v>
      </c>
      <c r="CR96" s="15">
        <f t="shared" si="158"/>
        <v>0</v>
      </c>
      <c r="CS96" s="15">
        <f t="shared" si="159"/>
        <v>0</v>
      </c>
      <c r="CT96" s="58" t="e">
        <f t="shared" si="186"/>
        <v>#DIV/0!</v>
      </c>
      <c r="CU96" s="2">
        <f t="shared" si="160"/>
        <v>995</v>
      </c>
      <c r="CV96" t="str">
        <f t="shared" si="168"/>
        <v/>
      </c>
      <c r="CX96" t="str">
        <f t="shared" si="187"/>
        <v/>
      </c>
      <c r="CY96" t="b">
        <f>AND(CX96&lt;&gt;"",COUNTIF($CX$11:CX95,CX96)=0)</f>
        <v>0</v>
      </c>
      <c r="CZ96" s="2">
        <f>IF(CX96="",0,IF(CY96,MAX($CZ$11:CZ95)+1,VLOOKUP(CX96,$CX$11:CZ95,3,FALSE)))</f>
        <v>0</v>
      </c>
      <c r="DA96" s="2" t="str">
        <f t="shared" si="169"/>
        <v/>
      </c>
      <c r="DB96" t="str">
        <f t="shared" si="188"/>
        <v/>
      </c>
      <c r="DC96" t="b">
        <f>AND(DB96&lt;&gt;"",COUNTIF($DB$11:DB95,DB96)=0)</f>
        <v>0</v>
      </c>
      <c r="DD96" s="2">
        <f>IF(DB96="",0,IF(DC96,MAX($DD$11:DD95)+1,VLOOKUP(DB96,$DB$11:DD95,3,FALSE)))</f>
        <v>0</v>
      </c>
      <c r="DE96" s="2" t="str">
        <f t="shared" si="170"/>
        <v/>
      </c>
    </row>
    <row r="97" spans="1:109" x14ac:dyDescent="0.35">
      <c r="A97" s="119"/>
      <c r="B97" s="46"/>
      <c r="C97" s="46"/>
      <c r="D97" s="46"/>
      <c r="E97" s="46"/>
      <c r="F97" s="183"/>
      <c r="G97" s="48">
        <v>0</v>
      </c>
      <c r="H97" s="46">
        <v>0</v>
      </c>
      <c r="I97" s="46">
        <v>0</v>
      </c>
      <c r="J97" s="46">
        <v>0</v>
      </c>
      <c r="K97" s="46">
        <v>0</v>
      </c>
      <c r="L97" s="49">
        <v>0</v>
      </c>
      <c r="M97" s="50">
        <v>0</v>
      </c>
      <c r="N97" s="32"/>
      <c r="O97" s="31"/>
      <c r="P97" s="31"/>
      <c r="Q97" s="31"/>
      <c r="R97" s="31"/>
      <c r="S97" s="31"/>
      <c r="T97" s="31"/>
      <c r="U97" s="31"/>
      <c r="V97" s="99"/>
      <c r="W97" s="52" t="str">
        <f t="shared" si="195"/>
        <v/>
      </c>
      <c r="X97" s="120"/>
      <c r="Y97" s="97"/>
      <c r="Z97" t="e">
        <f t="shared" si="125"/>
        <v>#N/A</v>
      </c>
      <c r="AA97" t="e">
        <f t="shared" si="126"/>
        <v>#N/A</v>
      </c>
      <c r="AB97" t="e">
        <f t="shared" si="127"/>
        <v>#N/A</v>
      </c>
      <c r="AC97" s="53" t="b">
        <f t="shared" si="128"/>
        <v>0</v>
      </c>
      <c r="AD97" s="53" t="b">
        <f t="shared" si="129"/>
        <v>0</v>
      </c>
      <c r="AE97" s="53" t="b">
        <f t="shared" si="130"/>
        <v>0</v>
      </c>
      <c r="AF97" s="53" t="b">
        <f t="shared" si="131"/>
        <v>0</v>
      </c>
      <c r="AG97" s="53" t="b">
        <f t="shared" si="132"/>
        <v>0</v>
      </c>
      <c r="AH97" s="53" t="b">
        <f t="shared" si="133"/>
        <v>0</v>
      </c>
      <c r="AI97" s="53" t="b">
        <f t="shared" si="134"/>
        <v>0</v>
      </c>
      <c r="AJ97" s="53" t="b">
        <f t="shared" si="135"/>
        <v>0</v>
      </c>
      <c r="AK97" s="53" t="b">
        <f t="shared" si="189"/>
        <v>1</v>
      </c>
      <c r="AL97" s="53" t="b">
        <f t="shared" si="190"/>
        <v>1</v>
      </c>
      <c r="AM97" s="53" t="b">
        <f t="shared" si="191"/>
        <v>1</v>
      </c>
      <c r="AN97" s="53" t="b">
        <f t="shared" si="192"/>
        <v>1</v>
      </c>
      <c r="AO97" s="53" t="b">
        <f t="shared" si="193"/>
        <v>1</v>
      </c>
      <c r="AP97" s="53" t="b">
        <f t="shared" si="194"/>
        <v>1</v>
      </c>
      <c r="AQ97" s="53" t="b">
        <f t="shared" si="171"/>
        <v>0</v>
      </c>
      <c r="AR97" t="b">
        <f t="shared" si="136"/>
        <v>0</v>
      </c>
      <c r="AS97" s="54" t="e">
        <f t="shared" si="161"/>
        <v>#N/A</v>
      </c>
      <c r="AT97" t="b">
        <f t="shared" si="172"/>
        <v>0</v>
      </c>
      <c r="AU97" t="str">
        <f t="shared" si="173"/>
        <v/>
      </c>
      <c r="AV97" s="55" t="str">
        <f t="shared" si="162"/>
        <v/>
      </c>
      <c r="AW97" t="b">
        <f>AND(AV97&lt;&gt;"",COUNTIF($AV$11:AV96,AV97)=0)</f>
        <v>0</v>
      </c>
      <c r="AX97" s="2">
        <f>IF(AV97="",0,IF(AW97,MAX($AX$11:AX96)+1,VLOOKUP(AV97,$AV$11:AX96,3,FALSE)))</f>
        <v>0</v>
      </c>
      <c r="AY97" t="str">
        <f t="shared" si="163"/>
        <v/>
      </c>
      <c r="AZ97" t="e">
        <f t="shared" si="137"/>
        <v>#N/A</v>
      </c>
      <c r="BA97" t="e">
        <f>IF(ISNA(AZ97),NA(),COUNTIF(AZ$10:AZ97,AZ97)&gt;1)</f>
        <v>#N/A</v>
      </c>
      <c r="BB97" t="e">
        <f t="shared" si="138"/>
        <v>#N/A</v>
      </c>
      <c r="BC97" s="55" t="e">
        <f t="shared" si="139"/>
        <v>#N/A</v>
      </c>
      <c r="BD97" s="56" t="e">
        <f t="shared" si="140"/>
        <v>#N/A</v>
      </c>
      <c r="BE97" s="53">
        <f t="shared" si="141"/>
        <v>0</v>
      </c>
      <c r="BF97" s="53">
        <f t="shared" si="142"/>
        <v>0</v>
      </c>
      <c r="BG97" s="53">
        <f t="shared" si="143"/>
        <v>0</v>
      </c>
      <c r="BH97" s="53">
        <f t="shared" si="144"/>
        <v>0</v>
      </c>
      <c r="BI97" s="53">
        <f t="shared" si="145"/>
        <v>0</v>
      </c>
      <c r="BJ97" s="53">
        <f t="shared" si="146"/>
        <v>0</v>
      </c>
      <c r="BK97" s="57">
        <f t="shared" si="147"/>
        <v>0</v>
      </c>
      <c r="BL97" s="57">
        <f t="shared" si="148"/>
        <v>0</v>
      </c>
      <c r="BM97" s="57">
        <f t="shared" si="149"/>
        <v>0</v>
      </c>
      <c r="BN97" s="57">
        <f t="shared" si="150"/>
        <v>0</v>
      </c>
      <c r="BO97" s="57">
        <f t="shared" si="151"/>
        <v>0</v>
      </c>
      <c r="BP97" s="57">
        <f t="shared" si="152"/>
        <v>0</v>
      </c>
      <c r="BQ97">
        <f t="shared" si="174"/>
        <v>0</v>
      </c>
      <c r="BR97">
        <f t="shared" si="175"/>
        <v>0</v>
      </c>
      <c r="BS97">
        <f t="shared" si="176"/>
        <v>0</v>
      </c>
      <c r="BT97">
        <f t="shared" si="177"/>
        <v>0</v>
      </c>
      <c r="BU97">
        <f t="shared" si="178"/>
        <v>0</v>
      </c>
      <c r="BV97">
        <f t="shared" si="179"/>
        <v>0</v>
      </c>
      <c r="BW97">
        <f t="shared" si="180"/>
        <v>0</v>
      </c>
      <c r="BX97">
        <f t="shared" si="181"/>
        <v>0</v>
      </c>
      <c r="BY97">
        <f t="shared" si="182"/>
        <v>0</v>
      </c>
      <c r="BZ97">
        <f t="shared" si="183"/>
        <v>0</v>
      </c>
      <c r="CA97">
        <f t="shared" si="184"/>
        <v>0</v>
      </c>
      <c r="CB97">
        <f t="shared" si="185"/>
        <v>0</v>
      </c>
      <c r="CC97" t="e">
        <f>IF('Source and fuel input'!AS97,VLOOKUP(AA97,SourceIdData,8,FALSE),IF('Source and fuel input'!AQ97,V97,IF('Source and fuel input'!AR97,IF(AND(E97="Method 1",VLOOKUP(AA97,SourceIdData,8,FALSE)&gt;0),VLOOKUP(AA97,SourceIdData,8,FALSE),NA()),"")))</f>
        <v>#N/A</v>
      </c>
      <c r="CD97" s="15" t="e">
        <f t="shared" si="120"/>
        <v>#N/A</v>
      </c>
      <c r="CE97" s="15" t="b">
        <f t="shared" si="121"/>
        <v>1</v>
      </c>
      <c r="CF97" s="15" t="b">
        <f t="shared" si="153"/>
        <v>1</v>
      </c>
      <c r="CG97" s="15" t="b">
        <f t="shared" si="122"/>
        <v>0</v>
      </c>
      <c r="CH97" s="15" t="b">
        <f t="shared" si="123"/>
        <v>1</v>
      </c>
      <c r="CI97" t="e">
        <f t="shared" si="154"/>
        <v>#N/A</v>
      </c>
      <c r="CJ97" t="e">
        <f t="shared" si="155"/>
        <v>#N/A</v>
      </c>
      <c r="CK97" t="e">
        <f t="shared" si="164"/>
        <v>#N/A</v>
      </c>
      <c r="CL97" t="b">
        <f t="shared" si="124"/>
        <v>0</v>
      </c>
      <c r="CM97" t="e">
        <f t="shared" si="165"/>
        <v>#N/A</v>
      </c>
      <c r="CN97" t="b">
        <f t="shared" si="166"/>
        <v>0</v>
      </c>
      <c r="CO97" s="14">
        <f t="shared" si="167"/>
        <v>1</v>
      </c>
      <c r="CP97" s="16" t="str">
        <f t="shared" si="156"/>
        <v/>
      </c>
      <c r="CQ97" s="15">
        <f t="shared" si="157"/>
        <v>0</v>
      </c>
      <c r="CR97" s="15">
        <f t="shared" si="158"/>
        <v>0</v>
      </c>
      <c r="CS97" s="15">
        <f t="shared" si="159"/>
        <v>0</v>
      </c>
      <c r="CT97" s="58" t="e">
        <f t="shared" si="186"/>
        <v>#DIV/0!</v>
      </c>
      <c r="CU97" s="2">
        <f t="shared" si="160"/>
        <v>995</v>
      </c>
      <c r="CV97" t="str">
        <f t="shared" si="168"/>
        <v/>
      </c>
      <c r="CX97" t="str">
        <f t="shared" si="187"/>
        <v/>
      </c>
      <c r="CY97" t="b">
        <f>AND(CX97&lt;&gt;"",COUNTIF($CX$11:CX96,CX97)=0)</f>
        <v>0</v>
      </c>
      <c r="CZ97" s="2">
        <f>IF(CX97="",0,IF(CY97,MAX($CZ$11:CZ96)+1,VLOOKUP(CX97,$CX$11:CZ96,3,FALSE)))</f>
        <v>0</v>
      </c>
      <c r="DA97" s="2" t="str">
        <f t="shared" si="169"/>
        <v/>
      </c>
      <c r="DB97" t="str">
        <f t="shared" si="188"/>
        <v/>
      </c>
      <c r="DC97" t="b">
        <f>AND(DB97&lt;&gt;"",COUNTIF($DB$11:DB96,DB97)=0)</f>
        <v>0</v>
      </c>
      <c r="DD97" s="2">
        <f>IF(DB97="",0,IF(DC97,MAX($DD$11:DD96)+1,VLOOKUP(DB97,$DB$11:DD96,3,FALSE)))</f>
        <v>0</v>
      </c>
      <c r="DE97" s="2" t="str">
        <f t="shared" si="170"/>
        <v/>
      </c>
    </row>
    <row r="98" spans="1:109" x14ac:dyDescent="0.35">
      <c r="A98" s="119"/>
      <c r="B98" s="46"/>
      <c r="C98" s="46"/>
      <c r="D98" s="46"/>
      <c r="E98" s="46"/>
      <c r="F98" s="183"/>
      <c r="G98" s="48">
        <v>0</v>
      </c>
      <c r="H98" s="46">
        <v>0</v>
      </c>
      <c r="I98" s="46">
        <v>0</v>
      </c>
      <c r="J98" s="46">
        <v>0</v>
      </c>
      <c r="K98" s="46">
        <v>0</v>
      </c>
      <c r="L98" s="49">
        <v>0</v>
      </c>
      <c r="M98" s="50">
        <v>0</v>
      </c>
      <c r="N98" s="32"/>
      <c r="O98" s="31"/>
      <c r="P98" s="31"/>
      <c r="Q98" s="31"/>
      <c r="R98" s="31"/>
      <c r="S98" s="31"/>
      <c r="T98" s="31"/>
      <c r="U98" s="31"/>
      <c r="V98" s="99"/>
      <c r="W98" s="52" t="str">
        <f t="shared" si="195"/>
        <v/>
      </c>
      <c r="X98" s="120"/>
      <c r="Y98" s="97"/>
      <c r="Z98" t="e">
        <f t="shared" si="125"/>
        <v>#N/A</v>
      </c>
      <c r="AA98" t="e">
        <f t="shared" si="126"/>
        <v>#N/A</v>
      </c>
      <c r="AB98" t="e">
        <f t="shared" si="127"/>
        <v>#N/A</v>
      </c>
      <c r="AC98" s="53" t="b">
        <f t="shared" si="128"/>
        <v>0</v>
      </c>
      <c r="AD98" s="53" t="b">
        <f t="shared" si="129"/>
        <v>0</v>
      </c>
      <c r="AE98" s="53" t="b">
        <f t="shared" si="130"/>
        <v>0</v>
      </c>
      <c r="AF98" s="53" t="b">
        <f t="shared" si="131"/>
        <v>0</v>
      </c>
      <c r="AG98" s="53" t="b">
        <f t="shared" si="132"/>
        <v>0</v>
      </c>
      <c r="AH98" s="53" t="b">
        <f t="shared" si="133"/>
        <v>0</v>
      </c>
      <c r="AI98" s="53" t="b">
        <f t="shared" si="134"/>
        <v>0</v>
      </c>
      <c r="AJ98" s="53" t="b">
        <f t="shared" si="135"/>
        <v>0</v>
      </c>
      <c r="AK98" s="53" t="b">
        <f t="shared" si="189"/>
        <v>1</v>
      </c>
      <c r="AL98" s="53" t="b">
        <f t="shared" si="190"/>
        <v>1</v>
      </c>
      <c r="AM98" s="53" t="b">
        <f t="shared" si="191"/>
        <v>1</v>
      </c>
      <c r="AN98" s="53" t="b">
        <f t="shared" si="192"/>
        <v>1</v>
      </c>
      <c r="AO98" s="53" t="b">
        <f t="shared" si="193"/>
        <v>1</v>
      </c>
      <c r="AP98" s="53" t="b">
        <f t="shared" si="194"/>
        <v>1</v>
      </c>
      <c r="AQ98" s="53" t="b">
        <f t="shared" si="171"/>
        <v>0</v>
      </c>
      <c r="AR98" t="b">
        <f t="shared" si="136"/>
        <v>0</v>
      </c>
      <c r="AS98" s="54" t="e">
        <f t="shared" si="161"/>
        <v>#N/A</v>
      </c>
      <c r="AT98" t="b">
        <f t="shared" si="172"/>
        <v>0</v>
      </c>
      <c r="AU98" t="str">
        <f t="shared" si="173"/>
        <v/>
      </c>
      <c r="AV98" s="55" t="str">
        <f t="shared" si="162"/>
        <v/>
      </c>
      <c r="AW98" t="b">
        <f>AND(AV98&lt;&gt;"",COUNTIF($AV$11:AV97,AV98)=0)</f>
        <v>0</v>
      </c>
      <c r="AX98" s="2">
        <f>IF(AV98="",0,IF(AW98,MAX($AX$11:AX97)+1,VLOOKUP(AV98,$AV$11:AX97,3,FALSE)))</f>
        <v>0</v>
      </c>
      <c r="AY98" t="str">
        <f t="shared" si="163"/>
        <v/>
      </c>
      <c r="AZ98" t="e">
        <f t="shared" si="137"/>
        <v>#N/A</v>
      </c>
      <c r="BA98" t="e">
        <f>IF(ISNA(AZ98),NA(),COUNTIF(AZ$10:AZ98,AZ98)&gt;1)</f>
        <v>#N/A</v>
      </c>
      <c r="BB98" t="e">
        <f t="shared" si="138"/>
        <v>#N/A</v>
      </c>
      <c r="BC98" s="55" t="e">
        <f t="shared" si="139"/>
        <v>#N/A</v>
      </c>
      <c r="BD98" s="56" t="e">
        <f t="shared" si="140"/>
        <v>#N/A</v>
      </c>
      <c r="BE98" s="53">
        <f t="shared" si="141"/>
        <v>0</v>
      </c>
      <c r="BF98" s="53">
        <f t="shared" si="142"/>
        <v>0</v>
      </c>
      <c r="BG98" s="53">
        <f t="shared" si="143"/>
        <v>0</v>
      </c>
      <c r="BH98" s="53">
        <f t="shared" si="144"/>
        <v>0</v>
      </c>
      <c r="BI98" s="53">
        <f t="shared" si="145"/>
        <v>0</v>
      </c>
      <c r="BJ98" s="53">
        <f t="shared" si="146"/>
        <v>0</v>
      </c>
      <c r="BK98" s="57">
        <f t="shared" si="147"/>
        <v>0</v>
      </c>
      <c r="BL98" s="57">
        <f t="shared" si="148"/>
        <v>0</v>
      </c>
      <c r="BM98" s="57">
        <f t="shared" si="149"/>
        <v>0</v>
      </c>
      <c r="BN98" s="57">
        <f t="shared" si="150"/>
        <v>0</v>
      </c>
      <c r="BO98" s="57">
        <f t="shared" si="151"/>
        <v>0</v>
      </c>
      <c r="BP98" s="57">
        <f t="shared" si="152"/>
        <v>0</v>
      </c>
      <c r="BQ98">
        <f t="shared" si="174"/>
        <v>0</v>
      </c>
      <c r="BR98">
        <f t="shared" si="175"/>
        <v>0</v>
      </c>
      <c r="BS98">
        <f t="shared" si="176"/>
        <v>0</v>
      </c>
      <c r="BT98">
        <f t="shared" si="177"/>
        <v>0</v>
      </c>
      <c r="BU98">
        <f t="shared" si="178"/>
        <v>0</v>
      </c>
      <c r="BV98">
        <f t="shared" si="179"/>
        <v>0</v>
      </c>
      <c r="BW98">
        <f t="shared" si="180"/>
        <v>0</v>
      </c>
      <c r="BX98">
        <f t="shared" si="181"/>
        <v>0</v>
      </c>
      <c r="BY98">
        <f t="shared" si="182"/>
        <v>0</v>
      </c>
      <c r="BZ98">
        <f t="shared" si="183"/>
        <v>0</v>
      </c>
      <c r="CA98">
        <f t="shared" si="184"/>
        <v>0</v>
      </c>
      <c r="CB98">
        <f t="shared" si="185"/>
        <v>0</v>
      </c>
      <c r="CC98" t="e">
        <f>IF('Source and fuel input'!AS98,VLOOKUP(AA98,SourceIdData,8,FALSE),IF('Source and fuel input'!AQ98,V98,IF('Source and fuel input'!AR98,IF(AND(E98="Method 1",VLOOKUP(AA98,SourceIdData,8,FALSE)&gt;0),VLOOKUP(AA98,SourceIdData,8,FALSE),NA()),"")))</f>
        <v>#N/A</v>
      </c>
      <c r="CD98" s="15" t="e">
        <f t="shared" si="120"/>
        <v>#N/A</v>
      </c>
      <c r="CE98" s="15" t="b">
        <f t="shared" si="121"/>
        <v>1</v>
      </c>
      <c r="CF98" s="15" t="b">
        <f t="shared" si="153"/>
        <v>1</v>
      </c>
      <c r="CG98" s="15" t="b">
        <f t="shared" si="122"/>
        <v>0</v>
      </c>
      <c r="CH98" s="15" t="b">
        <f t="shared" si="123"/>
        <v>1</v>
      </c>
      <c r="CI98" t="e">
        <f t="shared" si="154"/>
        <v>#N/A</v>
      </c>
      <c r="CJ98" t="e">
        <f t="shared" si="155"/>
        <v>#N/A</v>
      </c>
      <c r="CK98" t="e">
        <f t="shared" si="164"/>
        <v>#N/A</v>
      </c>
      <c r="CL98" t="b">
        <f t="shared" si="124"/>
        <v>0</v>
      </c>
      <c r="CM98" t="e">
        <f t="shared" si="165"/>
        <v>#N/A</v>
      </c>
      <c r="CN98" t="b">
        <f t="shared" si="166"/>
        <v>0</v>
      </c>
      <c r="CO98" s="14">
        <f t="shared" si="167"/>
        <v>1</v>
      </c>
      <c r="CP98" s="16" t="str">
        <f t="shared" si="156"/>
        <v/>
      </c>
      <c r="CQ98" s="15">
        <f t="shared" si="157"/>
        <v>0</v>
      </c>
      <c r="CR98" s="15">
        <f t="shared" si="158"/>
        <v>0</v>
      </c>
      <c r="CS98" s="15">
        <f t="shared" si="159"/>
        <v>0</v>
      </c>
      <c r="CT98" s="58" t="e">
        <f t="shared" si="186"/>
        <v>#DIV/0!</v>
      </c>
      <c r="CU98" s="2">
        <f t="shared" si="160"/>
        <v>995</v>
      </c>
      <c r="CV98" t="str">
        <f t="shared" si="168"/>
        <v/>
      </c>
      <c r="CX98" t="str">
        <f t="shared" si="187"/>
        <v/>
      </c>
      <c r="CY98" t="b">
        <f>AND(CX98&lt;&gt;"",COUNTIF($CX$11:CX97,CX98)=0)</f>
        <v>0</v>
      </c>
      <c r="CZ98" s="2">
        <f>IF(CX98="",0,IF(CY98,MAX($CZ$11:CZ97)+1,VLOOKUP(CX98,$CX$11:CZ97,3,FALSE)))</f>
        <v>0</v>
      </c>
      <c r="DA98" s="2" t="str">
        <f t="shared" si="169"/>
        <v/>
      </c>
      <c r="DB98" t="str">
        <f t="shared" si="188"/>
        <v/>
      </c>
      <c r="DC98" t="b">
        <f>AND(DB98&lt;&gt;"",COUNTIF($DB$11:DB97,DB98)=0)</f>
        <v>0</v>
      </c>
      <c r="DD98" s="2">
        <f>IF(DB98="",0,IF(DC98,MAX($DD$11:DD97)+1,VLOOKUP(DB98,$DB$11:DD97,3,FALSE)))</f>
        <v>0</v>
      </c>
      <c r="DE98" s="2" t="str">
        <f t="shared" si="170"/>
        <v/>
      </c>
    </row>
    <row r="99" spans="1:109" x14ac:dyDescent="0.35">
      <c r="A99" s="119"/>
      <c r="B99" s="46"/>
      <c r="C99" s="46"/>
      <c r="D99" s="46"/>
      <c r="E99" s="46"/>
      <c r="F99" s="183"/>
      <c r="G99" s="48">
        <v>0</v>
      </c>
      <c r="H99" s="46">
        <v>0</v>
      </c>
      <c r="I99" s="46">
        <v>0</v>
      </c>
      <c r="J99" s="46">
        <v>0</v>
      </c>
      <c r="K99" s="46">
        <v>0</v>
      </c>
      <c r="L99" s="49">
        <v>0</v>
      </c>
      <c r="M99" s="50">
        <v>0</v>
      </c>
      <c r="N99" s="32"/>
      <c r="O99" s="31"/>
      <c r="P99" s="31"/>
      <c r="Q99" s="31"/>
      <c r="R99" s="31"/>
      <c r="S99" s="31"/>
      <c r="T99" s="31"/>
      <c r="U99" s="31"/>
      <c r="V99" s="99"/>
      <c r="W99" s="52" t="str">
        <f t="shared" si="195"/>
        <v/>
      </c>
      <c r="X99" s="120"/>
      <c r="Y99" s="97"/>
      <c r="Z99" t="e">
        <f t="shared" si="125"/>
        <v>#N/A</v>
      </c>
      <c r="AA99" t="e">
        <f t="shared" si="126"/>
        <v>#N/A</v>
      </c>
      <c r="AB99" t="e">
        <f t="shared" si="127"/>
        <v>#N/A</v>
      </c>
      <c r="AC99" s="53" t="b">
        <f t="shared" si="128"/>
        <v>0</v>
      </c>
      <c r="AD99" s="53" t="b">
        <f t="shared" si="129"/>
        <v>0</v>
      </c>
      <c r="AE99" s="53" t="b">
        <f t="shared" si="130"/>
        <v>0</v>
      </c>
      <c r="AF99" s="53" t="b">
        <f t="shared" si="131"/>
        <v>0</v>
      </c>
      <c r="AG99" s="53" t="b">
        <f t="shared" si="132"/>
        <v>0</v>
      </c>
      <c r="AH99" s="53" t="b">
        <f t="shared" si="133"/>
        <v>0</v>
      </c>
      <c r="AI99" s="53" t="b">
        <f t="shared" si="134"/>
        <v>0</v>
      </c>
      <c r="AJ99" s="53" t="b">
        <f t="shared" si="135"/>
        <v>0</v>
      </c>
      <c r="AK99" s="53" t="b">
        <f t="shared" si="189"/>
        <v>1</v>
      </c>
      <c r="AL99" s="53" t="b">
        <f t="shared" si="190"/>
        <v>1</v>
      </c>
      <c r="AM99" s="53" t="b">
        <f t="shared" si="191"/>
        <v>1</v>
      </c>
      <c r="AN99" s="53" t="b">
        <f t="shared" si="192"/>
        <v>1</v>
      </c>
      <c r="AO99" s="53" t="b">
        <f t="shared" si="193"/>
        <v>1</v>
      </c>
      <c r="AP99" s="53" t="b">
        <f t="shared" si="194"/>
        <v>1</v>
      </c>
      <c r="AQ99" s="53" t="b">
        <f t="shared" si="171"/>
        <v>0</v>
      </c>
      <c r="AR99" t="b">
        <f t="shared" si="136"/>
        <v>0</v>
      </c>
      <c r="AS99" s="54" t="e">
        <f t="shared" si="161"/>
        <v>#N/A</v>
      </c>
      <c r="AT99" t="b">
        <f t="shared" si="172"/>
        <v>0</v>
      </c>
      <c r="AU99" t="str">
        <f t="shared" si="173"/>
        <v/>
      </c>
      <c r="AV99" s="55" t="str">
        <f t="shared" si="162"/>
        <v/>
      </c>
      <c r="AW99" t="b">
        <f>AND(AV99&lt;&gt;"",COUNTIF($AV$11:AV98,AV99)=0)</f>
        <v>0</v>
      </c>
      <c r="AX99" s="2">
        <f>IF(AV99="",0,IF(AW99,MAX($AX$11:AX98)+1,VLOOKUP(AV99,$AV$11:AX98,3,FALSE)))</f>
        <v>0</v>
      </c>
      <c r="AY99" t="str">
        <f t="shared" si="163"/>
        <v/>
      </c>
      <c r="AZ99" t="e">
        <f t="shared" si="137"/>
        <v>#N/A</v>
      </c>
      <c r="BA99" t="e">
        <f>IF(ISNA(AZ99),NA(),COUNTIF(AZ$10:AZ99,AZ99)&gt;1)</f>
        <v>#N/A</v>
      </c>
      <c r="BB99" t="e">
        <f t="shared" si="138"/>
        <v>#N/A</v>
      </c>
      <c r="BC99" s="55" t="e">
        <f t="shared" si="139"/>
        <v>#N/A</v>
      </c>
      <c r="BD99" s="56" t="e">
        <f t="shared" si="140"/>
        <v>#N/A</v>
      </c>
      <c r="BE99" s="53">
        <f t="shared" si="141"/>
        <v>0</v>
      </c>
      <c r="BF99" s="53">
        <f t="shared" si="142"/>
        <v>0</v>
      </c>
      <c r="BG99" s="53">
        <f t="shared" si="143"/>
        <v>0</v>
      </c>
      <c r="BH99" s="53">
        <f t="shared" si="144"/>
        <v>0</v>
      </c>
      <c r="BI99" s="53">
        <f t="shared" si="145"/>
        <v>0</v>
      </c>
      <c r="BJ99" s="53">
        <f t="shared" si="146"/>
        <v>0</v>
      </c>
      <c r="BK99" s="57">
        <f t="shared" si="147"/>
        <v>0</v>
      </c>
      <c r="BL99" s="57">
        <f t="shared" si="148"/>
        <v>0</v>
      </c>
      <c r="BM99" s="57">
        <f t="shared" si="149"/>
        <v>0</v>
      </c>
      <c r="BN99" s="57">
        <f t="shared" si="150"/>
        <v>0</v>
      </c>
      <c r="BO99" s="57">
        <f t="shared" si="151"/>
        <v>0</v>
      </c>
      <c r="BP99" s="57">
        <f t="shared" si="152"/>
        <v>0</v>
      </c>
      <c r="BQ99">
        <f t="shared" si="174"/>
        <v>0</v>
      </c>
      <c r="BR99">
        <f t="shared" si="175"/>
        <v>0</v>
      </c>
      <c r="BS99">
        <f t="shared" si="176"/>
        <v>0</v>
      </c>
      <c r="BT99">
        <f t="shared" si="177"/>
        <v>0</v>
      </c>
      <c r="BU99">
        <f t="shared" si="178"/>
        <v>0</v>
      </c>
      <c r="BV99">
        <f t="shared" si="179"/>
        <v>0</v>
      </c>
      <c r="BW99">
        <f t="shared" si="180"/>
        <v>0</v>
      </c>
      <c r="BX99">
        <f t="shared" si="181"/>
        <v>0</v>
      </c>
      <c r="BY99">
        <f t="shared" si="182"/>
        <v>0</v>
      </c>
      <c r="BZ99">
        <f t="shared" si="183"/>
        <v>0</v>
      </c>
      <c r="CA99">
        <f t="shared" si="184"/>
        <v>0</v>
      </c>
      <c r="CB99">
        <f t="shared" si="185"/>
        <v>0</v>
      </c>
      <c r="CC99" t="e">
        <f>IF('Source and fuel input'!AS99,VLOOKUP(AA99,SourceIdData,8,FALSE),IF('Source and fuel input'!AQ99,V99,IF('Source and fuel input'!AR99,IF(AND(E99="Method 1",VLOOKUP(AA99,SourceIdData,8,FALSE)&gt;0),VLOOKUP(AA99,SourceIdData,8,FALSE),NA()),"")))</f>
        <v>#N/A</v>
      </c>
      <c r="CD99" s="15" t="e">
        <f t="shared" si="120"/>
        <v>#N/A</v>
      </c>
      <c r="CE99" s="15" t="b">
        <f t="shared" si="121"/>
        <v>1</v>
      </c>
      <c r="CF99" s="15" t="b">
        <f t="shared" si="153"/>
        <v>1</v>
      </c>
      <c r="CG99" s="15" t="b">
        <f t="shared" si="122"/>
        <v>0</v>
      </c>
      <c r="CH99" s="15" t="b">
        <f t="shared" si="123"/>
        <v>1</v>
      </c>
      <c r="CI99" t="e">
        <f t="shared" si="154"/>
        <v>#N/A</v>
      </c>
      <c r="CJ99" t="e">
        <f t="shared" si="155"/>
        <v>#N/A</v>
      </c>
      <c r="CK99" t="e">
        <f t="shared" si="164"/>
        <v>#N/A</v>
      </c>
      <c r="CL99" t="b">
        <f t="shared" si="124"/>
        <v>0</v>
      </c>
      <c r="CM99" t="e">
        <f t="shared" si="165"/>
        <v>#N/A</v>
      </c>
      <c r="CN99" t="b">
        <f t="shared" si="166"/>
        <v>0</v>
      </c>
      <c r="CO99" s="14">
        <f t="shared" si="167"/>
        <v>1</v>
      </c>
      <c r="CP99" s="16" t="str">
        <f t="shared" si="156"/>
        <v/>
      </c>
      <c r="CQ99" s="15">
        <f t="shared" si="157"/>
        <v>0</v>
      </c>
      <c r="CR99" s="15">
        <f t="shared" si="158"/>
        <v>0</v>
      </c>
      <c r="CS99" s="15">
        <f t="shared" si="159"/>
        <v>0</v>
      </c>
      <c r="CT99" s="58" t="e">
        <f t="shared" si="186"/>
        <v>#DIV/0!</v>
      </c>
      <c r="CU99" s="2">
        <f t="shared" si="160"/>
        <v>995</v>
      </c>
      <c r="CV99" t="str">
        <f t="shared" si="168"/>
        <v/>
      </c>
      <c r="CX99" t="str">
        <f t="shared" si="187"/>
        <v/>
      </c>
      <c r="CY99" t="b">
        <f>AND(CX99&lt;&gt;"",COUNTIF($CX$11:CX98,CX99)=0)</f>
        <v>0</v>
      </c>
      <c r="CZ99" s="2">
        <f>IF(CX99="",0,IF(CY99,MAX($CZ$11:CZ98)+1,VLOOKUP(CX99,$CX$11:CZ98,3,FALSE)))</f>
        <v>0</v>
      </c>
      <c r="DA99" s="2" t="str">
        <f t="shared" si="169"/>
        <v/>
      </c>
      <c r="DB99" t="str">
        <f t="shared" si="188"/>
        <v/>
      </c>
      <c r="DC99" t="b">
        <f>AND(DB99&lt;&gt;"",COUNTIF($DB$11:DB98,DB99)=0)</f>
        <v>0</v>
      </c>
      <c r="DD99" s="2">
        <f>IF(DB99="",0,IF(DC99,MAX($DD$11:DD98)+1,VLOOKUP(DB99,$DB$11:DD98,3,FALSE)))</f>
        <v>0</v>
      </c>
      <c r="DE99" s="2" t="str">
        <f t="shared" si="170"/>
        <v/>
      </c>
    </row>
    <row r="100" spans="1:109" x14ac:dyDescent="0.35">
      <c r="A100" s="119"/>
      <c r="B100" s="46"/>
      <c r="C100" s="46"/>
      <c r="D100" s="46"/>
      <c r="E100" s="46"/>
      <c r="F100" s="183"/>
      <c r="G100" s="48">
        <v>0</v>
      </c>
      <c r="H100" s="46">
        <v>0</v>
      </c>
      <c r="I100" s="46">
        <v>0</v>
      </c>
      <c r="J100" s="46">
        <v>0</v>
      </c>
      <c r="K100" s="46">
        <v>0</v>
      </c>
      <c r="L100" s="49">
        <v>0</v>
      </c>
      <c r="M100" s="50">
        <v>0</v>
      </c>
      <c r="N100" s="32"/>
      <c r="O100" s="31"/>
      <c r="P100" s="31"/>
      <c r="Q100" s="31"/>
      <c r="R100" s="31"/>
      <c r="S100" s="31"/>
      <c r="T100" s="31"/>
      <c r="U100" s="31"/>
      <c r="V100" s="99"/>
      <c r="W100" s="52" t="str">
        <f t="shared" si="195"/>
        <v/>
      </c>
      <c r="X100" s="120"/>
      <c r="Y100" s="97"/>
      <c r="Z100" t="e">
        <f t="shared" si="125"/>
        <v>#N/A</v>
      </c>
      <c r="AA100" t="e">
        <f t="shared" si="126"/>
        <v>#N/A</v>
      </c>
      <c r="AB100" t="e">
        <f t="shared" si="127"/>
        <v>#N/A</v>
      </c>
      <c r="AC100" s="53" t="b">
        <f t="shared" si="128"/>
        <v>0</v>
      </c>
      <c r="AD100" s="53" t="b">
        <f t="shared" si="129"/>
        <v>0</v>
      </c>
      <c r="AE100" s="53" t="b">
        <f t="shared" si="130"/>
        <v>0</v>
      </c>
      <c r="AF100" s="53" t="b">
        <f t="shared" si="131"/>
        <v>0</v>
      </c>
      <c r="AG100" s="53" t="b">
        <f t="shared" si="132"/>
        <v>0</v>
      </c>
      <c r="AH100" s="53" t="b">
        <f t="shared" si="133"/>
        <v>0</v>
      </c>
      <c r="AI100" s="53" t="b">
        <f t="shared" si="134"/>
        <v>0</v>
      </c>
      <c r="AJ100" s="53" t="b">
        <f t="shared" si="135"/>
        <v>0</v>
      </c>
      <c r="AK100" s="53" t="b">
        <f t="shared" si="189"/>
        <v>1</v>
      </c>
      <c r="AL100" s="53" t="b">
        <f t="shared" si="190"/>
        <v>1</v>
      </c>
      <c r="AM100" s="53" t="b">
        <f t="shared" si="191"/>
        <v>1</v>
      </c>
      <c r="AN100" s="53" t="b">
        <f t="shared" si="192"/>
        <v>1</v>
      </c>
      <c r="AO100" s="53" t="b">
        <f t="shared" si="193"/>
        <v>1</v>
      </c>
      <c r="AP100" s="53" t="b">
        <f t="shared" si="194"/>
        <v>1</v>
      </c>
      <c r="AQ100" s="53" t="b">
        <f t="shared" si="171"/>
        <v>0</v>
      </c>
      <c r="AR100" t="b">
        <f t="shared" si="136"/>
        <v>0</v>
      </c>
      <c r="AS100" s="54" t="e">
        <f t="shared" si="161"/>
        <v>#N/A</v>
      </c>
      <c r="AT100" t="b">
        <f t="shared" si="172"/>
        <v>0</v>
      </c>
      <c r="AU100" t="str">
        <f t="shared" si="173"/>
        <v/>
      </c>
      <c r="AV100" s="55" t="str">
        <f t="shared" si="162"/>
        <v/>
      </c>
      <c r="AW100" t="b">
        <f>AND(AV100&lt;&gt;"",COUNTIF($AV$11:AV99,AV100)=0)</f>
        <v>0</v>
      </c>
      <c r="AX100" s="2">
        <f>IF(AV100="",0,IF(AW100,MAX($AX$11:AX99)+1,VLOOKUP(AV100,$AV$11:AX99,3,FALSE)))</f>
        <v>0</v>
      </c>
      <c r="AY100" t="str">
        <f t="shared" si="163"/>
        <v/>
      </c>
      <c r="AZ100" t="e">
        <f t="shared" si="137"/>
        <v>#N/A</v>
      </c>
      <c r="BA100" t="e">
        <f>IF(ISNA(AZ100),NA(),COUNTIF(AZ$10:AZ100,AZ100)&gt;1)</f>
        <v>#N/A</v>
      </c>
      <c r="BB100" t="e">
        <f t="shared" si="138"/>
        <v>#N/A</v>
      </c>
      <c r="BC100" s="55" t="e">
        <f t="shared" si="139"/>
        <v>#N/A</v>
      </c>
      <c r="BD100" s="56" t="e">
        <f t="shared" si="140"/>
        <v>#N/A</v>
      </c>
      <c r="BE100" s="53">
        <f t="shared" si="141"/>
        <v>0</v>
      </c>
      <c r="BF100" s="53">
        <f t="shared" si="142"/>
        <v>0</v>
      </c>
      <c r="BG100" s="53">
        <f t="shared" si="143"/>
        <v>0</v>
      </c>
      <c r="BH100" s="53">
        <f t="shared" si="144"/>
        <v>0</v>
      </c>
      <c r="BI100" s="53">
        <f t="shared" si="145"/>
        <v>0</v>
      </c>
      <c r="BJ100" s="53">
        <f t="shared" si="146"/>
        <v>0</v>
      </c>
      <c r="BK100" s="57">
        <f t="shared" si="147"/>
        <v>0</v>
      </c>
      <c r="BL100" s="57">
        <f t="shared" si="148"/>
        <v>0</v>
      </c>
      <c r="BM100" s="57">
        <f t="shared" si="149"/>
        <v>0</v>
      </c>
      <c r="BN100" s="57">
        <f t="shared" si="150"/>
        <v>0</v>
      </c>
      <c r="BO100" s="57">
        <f t="shared" si="151"/>
        <v>0</v>
      </c>
      <c r="BP100" s="57">
        <f t="shared" si="152"/>
        <v>0</v>
      </c>
      <c r="BQ100">
        <f t="shared" si="174"/>
        <v>0</v>
      </c>
      <c r="BR100">
        <f t="shared" si="175"/>
        <v>0</v>
      </c>
      <c r="BS100">
        <f t="shared" si="176"/>
        <v>0</v>
      </c>
      <c r="BT100">
        <f t="shared" si="177"/>
        <v>0</v>
      </c>
      <c r="BU100">
        <f t="shared" si="178"/>
        <v>0</v>
      </c>
      <c r="BV100">
        <f t="shared" si="179"/>
        <v>0</v>
      </c>
      <c r="BW100">
        <f t="shared" si="180"/>
        <v>0</v>
      </c>
      <c r="BX100">
        <f t="shared" si="181"/>
        <v>0</v>
      </c>
      <c r="BY100">
        <f t="shared" si="182"/>
        <v>0</v>
      </c>
      <c r="BZ100">
        <f t="shared" si="183"/>
        <v>0</v>
      </c>
      <c r="CA100">
        <f t="shared" si="184"/>
        <v>0</v>
      </c>
      <c r="CB100">
        <f t="shared" si="185"/>
        <v>0</v>
      </c>
      <c r="CC100" t="e">
        <f>IF('Source and fuel input'!AS100,VLOOKUP(AA100,SourceIdData,8,FALSE),IF('Source and fuel input'!AQ100,V100,IF('Source and fuel input'!AR100,IF(AND(E100="Method 1",VLOOKUP(AA100,SourceIdData,8,FALSE)&gt;0),VLOOKUP(AA100,SourceIdData,8,FALSE),NA()),"")))</f>
        <v>#N/A</v>
      </c>
      <c r="CD100" s="15" t="e">
        <f t="shared" si="120"/>
        <v>#N/A</v>
      </c>
      <c r="CE100" s="15" t="b">
        <f t="shared" si="121"/>
        <v>1</v>
      </c>
      <c r="CF100" s="15" t="b">
        <f t="shared" si="153"/>
        <v>1</v>
      </c>
      <c r="CG100" s="15" t="b">
        <f t="shared" si="122"/>
        <v>0</v>
      </c>
      <c r="CH100" s="15" t="b">
        <f t="shared" si="123"/>
        <v>1</v>
      </c>
      <c r="CI100" t="e">
        <f t="shared" si="154"/>
        <v>#N/A</v>
      </c>
      <c r="CJ100" t="e">
        <f t="shared" si="155"/>
        <v>#N/A</v>
      </c>
      <c r="CK100" t="e">
        <f t="shared" si="164"/>
        <v>#N/A</v>
      </c>
      <c r="CL100" t="b">
        <f t="shared" si="124"/>
        <v>0</v>
      </c>
      <c r="CM100" t="e">
        <f t="shared" si="165"/>
        <v>#N/A</v>
      </c>
      <c r="CN100" t="b">
        <f t="shared" si="166"/>
        <v>0</v>
      </c>
      <c r="CO100" s="14">
        <f t="shared" si="167"/>
        <v>1</v>
      </c>
      <c r="CP100" s="16" t="str">
        <f t="shared" si="156"/>
        <v/>
      </c>
      <c r="CQ100" s="15">
        <f t="shared" si="157"/>
        <v>0</v>
      </c>
      <c r="CR100" s="15">
        <f t="shared" si="158"/>
        <v>0</v>
      </c>
      <c r="CS100" s="15">
        <f t="shared" si="159"/>
        <v>0</v>
      </c>
      <c r="CT100" s="58" t="e">
        <f t="shared" si="186"/>
        <v>#DIV/0!</v>
      </c>
      <c r="CU100" s="2">
        <f t="shared" si="160"/>
        <v>995</v>
      </c>
      <c r="CV100" t="str">
        <f t="shared" si="168"/>
        <v/>
      </c>
      <c r="CX100" t="str">
        <f t="shared" si="187"/>
        <v/>
      </c>
      <c r="CY100" t="b">
        <f>AND(CX100&lt;&gt;"",COUNTIF($CX$11:CX99,CX100)=0)</f>
        <v>0</v>
      </c>
      <c r="CZ100" s="2">
        <f>IF(CX100="",0,IF(CY100,MAX($CZ$11:CZ99)+1,VLOOKUP(CX100,$CX$11:CZ99,3,FALSE)))</f>
        <v>0</v>
      </c>
      <c r="DA100" s="2" t="str">
        <f t="shared" si="169"/>
        <v/>
      </c>
      <c r="DB100" t="str">
        <f t="shared" si="188"/>
        <v/>
      </c>
      <c r="DC100" t="b">
        <f>AND(DB100&lt;&gt;"",COUNTIF($DB$11:DB99,DB100)=0)</f>
        <v>0</v>
      </c>
      <c r="DD100" s="2">
        <f>IF(DB100="",0,IF(DC100,MAX($DD$11:DD99)+1,VLOOKUP(DB100,$DB$11:DD99,3,FALSE)))</f>
        <v>0</v>
      </c>
      <c r="DE100" s="2" t="str">
        <f t="shared" si="170"/>
        <v/>
      </c>
    </row>
    <row r="101" spans="1:109" x14ac:dyDescent="0.35">
      <c r="A101" s="119"/>
      <c r="B101" s="46"/>
      <c r="C101" s="46"/>
      <c r="D101" s="46"/>
      <c r="E101" s="46"/>
      <c r="F101" s="183"/>
      <c r="G101" s="48">
        <v>0</v>
      </c>
      <c r="H101" s="46">
        <v>0</v>
      </c>
      <c r="I101" s="46">
        <v>0</v>
      </c>
      <c r="J101" s="46">
        <v>0</v>
      </c>
      <c r="K101" s="46">
        <v>0</v>
      </c>
      <c r="L101" s="49">
        <v>0</v>
      </c>
      <c r="M101" s="50">
        <v>0</v>
      </c>
      <c r="N101" s="32"/>
      <c r="O101" s="31"/>
      <c r="P101" s="31"/>
      <c r="Q101" s="31"/>
      <c r="R101" s="31"/>
      <c r="S101" s="31"/>
      <c r="T101" s="31"/>
      <c r="U101" s="31"/>
      <c r="V101" s="99"/>
      <c r="W101" s="52" t="str">
        <f t="shared" si="195"/>
        <v/>
      </c>
      <c r="X101" s="120"/>
      <c r="Y101" s="97"/>
      <c r="Z101" t="e">
        <f t="shared" si="125"/>
        <v>#N/A</v>
      </c>
      <c r="AA101" t="e">
        <f t="shared" si="126"/>
        <v>#N/A</v>
      </c>
      <c r="AB101" t="e">
        <f t="shared" si="127"/>
        <v>#N/A</v>
      </c>
      <c r="AC101" s="53" t="b">
        <f t="shared" si="128"/>
        <v>0</v>
      </c>
      <c r="AD101" s="53" t="b">
        <f t="shared" si="129"/>
        <v>0</v>
      </c>
      <c r="AE101" s="53" t="b">
        <f t="shared" si="130"/>
        <v>0</v>
      </c>
      <c r="AF101" s="53" t="b">
        <f t="shared" si="131"/>
        <v>0</v>
      </c>
      <c r="AG101" s="53" t="b">
        <f t="shared" si="132"/>
        <v>0</v>
      </c>
      <c r="AH101" s="53" t="b">
        <f t="shared" si="133"/>
        <v>0</v>
      </c>
      <c r="AI101" s="53" t="b">
        <f t="shared" si="134"/>
        <v>0</v>
      </c>
      <c r="AJ101" s="53" t="b">
        <f t="shared" si="135"/>
        <v>0</v>
      </c>
      <c r="AK101" s="53" t="b">
        <f t="shared" si="189"/>
        <v>1</v>
      </c>
      <c r="AL101" s="53" t="b">
        <f t="shared" si="190"/>
        <v>1</v>
      </c>
      <c r="AM101" s="53" t="b">
        <f t="shared" si="191"/>
        <v>1</v>
      </c>
      <c r="AN101" s="53" t="b">
        <f t="shared" si="192"/>
        <v>1</v>
      </c>
      <c r="AO101" s="53" t="b">
        <f t="shared" si="193"/>
        <v>1</v>
      </c>
      <c r="AP101" s="53" t="b">
        <f t="shared" si="194"/>
        <v>1</v>
      </c>
      <c r="AQ101" s="53" t="b">
        <f t="shared" si="171"/>
        <v>0</v>
      </c>
      <c r="AR101" t="b">
        <f t="shared" si="136"/>
        <v>0</v>
      </c>
      <c r="AS101" s="54" t="e">
        <f t="shared" si="161"/>
        <v>#N/A</v>
      </c>
      <c r="AT101" t="b">
        <f t="shared" si="172"/>
        <v>0</v>
      </c>
      <c r="AU101" t="str">
        <f t="shared" si="173"/>
        <v/>
      </c>
      <c r="AV101" s="55" t="str">
        <f t="shared" si="162"/>
        <v/>
      </c>
      <c r="AW101" t="b">
        <f>AND(AV101&lt;&gt;"",COUNTIF($AV$11:AV100,AV101)=0)</f>
        <v>0</v>
      </c>
      <c r="AX101" s="2">
        <f>IF(AV101="",0,IF(AW101,MAX($AX$11:AX100)+1,VLOOKUP(AV101,$AV$11:AX100,3,FALSE)))</f>
        <v>0</v>
      </c>
      <c r="AY101" t="str">
        <f t="shared" si="163"/>
        <v/>
      </c>
      <c r="AZ101" t="e">
        <f t="shared" si="137"/>
        <v>#N/A</v>
      </c>
      <c r="BA101" t="e">
        <f>IF(ISNA(AZ101),NA(),COUNTIF(AZ$10:AZ101,AZ101)&gt;1)</f>
        <v>#N/A</v>
      </c>
      <c r="BB101" t="e">
        <f t="shared" si="138"/>
        <v>#N/A</v>
      </c>
      <c r="BC101" s="55" t="e">
        <f t="shared" si="139"/>
        <v>#N/A</v>
      </c>
      <c r="BD101" s="56" t="e">
        <f t="shared" si="140"/>
        <v>#N/A</v>
      </c>
      <c r="BE101" s="53">
        <f t="shared" si="141"/>
        <v>0</v>
      </c>
      <c r="BF101" s="53">
        <f t="shared" si="142"/>
        <v>0</v>
      </c>
      <c r="BG101" s="53">
        <f t="shared" si="143"/>
        <v>0</v>
      </c>
      <c r="BH101" s="53">
        <f t="shared" si="144"/>
        <v>0</v>
      </c>
      <c r="BI101" s="53">
        <f t="shared" si="145"/>
        <v>0</v>
      </c>
      <c r="BJ101" s="53">
        <f t="shared" si="146"/>
        <v>0</v>
      </c>
      <c r="BK101" s="57">
        <f t="shared" si="147"/>
        <v>0</v>
      </c>
      <c r="BL101" s="57">
        <f t="shared" si="148"/>
        <v>0</v>
      </c>
      <c r="BM101" s="57">
        <f t="shared" si="149"/>
        <v>0</v>
      </c>
      <c r="BN101" s="57">
        <f t="shared" si="150"/>
        <v>0</v>
      </c>
      <c r="BO101" s="57">
        <f t="shared" si="151"/>
        <v>0</v>
      </c>
      <c r="BP101" s="57">
        <f t="shared" si="152"/>
        <v>0</v>
      </c>
      <c r="BQ101">
        <f t="shared" si="174"/>
        <v>0</v>
      </c>
      <c r="BR101">
        <f t="shared" si="175"/>
        <v>0</v>
      </c>
      <c r="BS101">
        <f t="shared" si="176"/>
        <v>0</v>
      </c>
      <c r="BT101">
        <f t="shared" si="177"/>
        <v>0</v>
      </c>
      <c r="BU101">
        <f t="shared" si="178"/>
        <v>0</v>
      </c>
      <c r="BV101">
        <f t="shared" si="179"/>
        <v>0</v>
      </c>
      <c r="BW101">
        <f t="shared" si="180"/>
        <v>0</v>
      </c>
      <c r="BX101">
        <f t="shared" si="181"/>
        <v>0</v>
      </c>
      <c r="BY101">
        <f t="shared" si="182"/>
        <v>0</v>
      </c>
      <c r="BZ101">
        <f t="shared" si="183"/>
        <v>0</v>
      </c>
      <c r="CA101">
        <f t="shared" si="184"/>
        <v>0</v>
      </c>
      <c r="CB101">
        <f t="shared" si="185"/>
        <v>0</v>
      </c>
      <c r="CC101" t="e">
        <f>IF('Source and fuel input'!AS101,VLOOKUP(AA101,SourceIdData,8,FALSE),IF('Source and fuel input'!AQ101,V101,IF('Source and fuel input'!AR101,IF(AND(E101="Method 1",VLOOKUP(AA101,SourceIdData,8,FALSE)&gt;0),VLOOKUP(AA101,SourceIdData,8,FALSE),NA()),"")))</f>
        <v>#N/A</v>
      </c>
      <c r="CD101" s="15" t="e">
        <f t="shared" si="120"/>
        <v>#N/A</v>
      </c>
      <c r="CE101" s="15" t="b">
        <f t="shared" si="121"/>
        <v>1</v>
      </c>
      <c r="CF101" s="15" t="b">
        <f t="shared" si="153"/>
        <v>1</v>
      </c>
      <c r="CG101" s="15" t="b">
        <f t="shared" si="122"/>
        <v>0</v>
      </c>
      <c r="CH101" s="15" t="b">
        <f t="shared" si="123"/>
        <v>1</v>
      </c>
      <c r="CI101" t="e">
        <f t="shared" si="154"/>
        <v>#N/A</v>
      </c>
      <c r="CJ101" t="e">
        <f t="shared" si="155"/>
        <v>#N/A</v>
      </c>
      <c r="CK101" t="e">
        <f t="shared" si="164"/>
        <v>#N/A</v>
      </c>
      <c r="CL101" t="b">
        <f t="shared" si="124"/>
        <v>0</v>
      </c>
      <c r="CM101" t="e">
        <f t="shared" si="165"/>
        <v>#N/A</v>
      </c>
      <c r="CN101" t="b">
        <f t="shared" si="166"/>
        <v>0</v>
      </c>
      <c r="CO101" s="14">
        <f t="shared" si="167"/>
        <v>1</v>
      </c>
      <c r="CP101" s="16" t="str">
        <f t="shared" si="156"/>
        <v/>
      </c>
      <c r="CQ101" s="15">
        <f t="shared" si="157"/>
        <v>0</v>
      </c>
      <c r="CR101" s="15">
        <f t="shared" si="158"/>
        <v>0</v>
      </c>
      <c r="CS101" s="15">
        <f t="shared" si="159"/>
        <v>0</v>
      </c>
      <c r="CT101" s="58" t="e">
        <f t="shared" si="186"/>
        <v>#DIV/0!</v>
      </c>
      <c r="CU101" s="2">
        <f t="shared" si="160"/>
        <v>995</v>
      </c>
      <c r="CV101" t="str">
        <f t="shared" si="168"/>
        <v/>
      </c>
      <c r="CX101" t="str">
        <f t="shared" si="187"/>
        <v/>
      </c>
      <c r="CY101" t="b">
        <f>AND(CX101&lt;&gt;"",COUNTIF($CX$11:CX100,CX101)=0)</f>
        <v>0</v>
      </c>
      <c r="CZ101" s="2">
        <f>IF(CX101="",0,IF(CY101,MAX($CZ$11:CZ100)+1,VLOOKUP(CX101,$CX$11:CZ100,3,FALSE)))</f>
        <v>0</v>
      </c>
      <c r="DA101" s="2" t="str">
        <f t="shared" si="169"/>
        <v/>
      </c>
      <c r="DB101" t="str">
        <f t="shared" si="188"/>
        <v/>
      </c>
      <c r="DC101" t="b">
        <f>AND(DB101&lt;&gt;"",COUNTIF($DB$11:DB100,DB101)=0)</f>
        <v>0</v>
      </c>
      <c r="DD101" s="2">
        <f>IF(DB101="",0,IF(DC101,MAX($DD$11:DD100)+1,VLOOKUP(DB101,$DB$11:DD100,3,FALSE)))</f>
        <v>0</v>
      </c>
      <c r="DE101" s="2" t="str">
        <f t="shared" si="170"/>
        <v/>
      </c>
    </row>
    <row r="102" spans="1:109" x14ac:dyDescent="0.35">
      <c r="A102" s="119"/>
      <c r="B102" s="46"/>
      <c r="C102" s="46"/>
      <c r="D102" s="46"/>
      <c r="E102" s="46"/>
      <c r="F102" s="183"/>
      <c r="G102" s="48">
        <v>0</v>
      </c>
      <c r="H102" s="46">
        <v>0</v>
      </c>
      <c r="I102" s="46">
        <v>0</v>
      </c>
      <c r="J102" s="46">
        <v>0</v>
      </c>
      <c r="K102" s="46">
        <v>0</v>
      </c>
      <c r="L102" s="49">
        <v>0</v>
      </c>
      <c r="M102" s="50">
        <v>0</v>
      </c>
      <c r="N102" s="32"/>
      <c r="O102" s="31"/>
      <c r="P102" s="31"/>
      <c r="Q102" s="31"/>
      <c r="R102" s="31"/>
      <c r="S102" s="31"/>
      <c r="T102" s="31"/>
      <c r="U102" s="31"/>
      <c r="V102" s="99"/>
      <c r="W102" s="52" t="str">
        <f t="shared" si="195"/>
        <v/>
      </c>
      <c r="X102" s="120"/>
      <c r="Y102" s="97"/>
      <c r="Z102" t="e">
        <f t="shared" si="125"/>
        <v>#N/A</v>
      </c>
      <c r="AA102" t="e">
        <f t="shared" si="126"/>
        <v>#N/A</v>
      </c>
      <c r="AB102" t="e">
        <f t="shared" si="127"/>
        <v>#N/A</v>
      </c>
      <c r="AC102" s="53" t="b">
        <f t="shared" si="128"/>
        <v>0</v>
      </c>
      <c r="AD102" s="53" t="b">
        <f t="shared" si="129"/>
        <v>0</v>
      </c>
      <c r="AE102" s="53" t="b">
        <f t="shared" si="130"/>
        <v>0</v>
      </c>
      <c r="AF102" s="53" t="b">
        <f t="shared" si="131"/>
        <v>0</v>
      </c>
      <c r="AG102" s="53" t="b">
        <f t="shared" si="132"/>
        <v>0</v>
      </c>
      <c r="AH102" s="53" t="b">
        <f t="shared" si="133"/>
        <v>0</v>
      </c>
      <c r="AI102" s="53" t="b">
        <f t="shared" si="134"/>
        <v>0</v>
      </c>
      <c r="AJ102" s="53" t="b">
        <f t="shared" si="135"/>
        <v>0</v>
      </c>
      <c r="AK102" s="53" t="b">
        <f t="shared" si="189"/>
        <v>1</v>
      </c>
      <c r="AL102" s="53" t="b">
        <f t="shared" si="190"/>
        <v>1</v>
      </c>
      <c r="AM102" s="53" t="b">
        <f t="shared" si="191"/>
        <v>1</v>
      </c>
      <c r="AN102" s="53" t="b">
        <f t="shared" si="192"/>
        <v>1</v>
      </c>
      <c r="AO102" s="53" t="b">
        <f t="shared" si="193"/>
        <v>1</v>
      </c>
      <c r="AP102" s="53" t="b">
        <f t="shared" si="194"/>
        <v>1</v>
      </c>
      <c r="AQ102" s="53" t="b">
        <f t="shared" si="171"/>
        <v>0</v>
      </c>
      <c r="AR102" t="b">
        <f t="shared" si="136"/>
        <v>0</v>
      </c>
      <c r="AS102" s="54" t="e">
        <f t="shared" si="161"/>
        <v>#N/A</v>
      </c>
      <c r="AT102" t="b">
        <f t="shared" si="172"/>
        <v>0</v>
      </c>
      <c r="AU102" t="str">
        <f t="shared" si="173"/>
        <v/>
      </c>
      <c r="AV102" s="55" t="str">
        <f t="shared" si="162"/>
        <v/>
      </c>
      <c r="AW102" t="b">
        <f>AND(AV102&lt;&gt;"",COUNTIF($AV$11:AV101,AV102)=0)</f>
        <v>0</v>
      </c>
      <c r="AX102" s="2">
        <f>IF(AV102="",0,IF(AW102,MAX($AX$11:AX101)+1,VLOOKUP(AV102,$AV$11:AX101,3,FALSE)))</f>
        <v>0</v>
      </c>
      <c r="AY102" t="str">
        <f t="shared" si="163"/>
        <v/>
      </c>
      <c r="AZ102" t="e">
        <f t="shared" si="137"/>
        <v>#N/A</v>
      </c>
      <c r="BA102" t="e">
        <f>IF(ISNA(AZ102),NA(),COUNTIF(AZ$10:AZ102,AZ102)&gt;1)</f>
        <v>#N/A</v>
      </c>
      <c r="BB102" t="e">
        <f t="shared" si="138"/>
        <v>#N/A</v>
      </c>
      <c r="BC102" s="55" t="e">
        <f t="shared" si="139"/>
        <v>#N/A</v>
      </c>
      <c r="BD102" s="56" t="e">
        <f t="shared" si="140"/>
        <v>#N/A</v>
      </c>
      <c r="BE102" s="53">
        <f t="shared" si="141"/>
        <v>0</v>
      </c>
      <c r="BF102" s="53">
        <f t="shared" si="142"/>
        <v>0</v>
      </c>
      <c r="BG102" s="53">
        <f t="shared" si="143"/>
        <v>0</v>
      </c>
      <c r="BH102" s="53">
        <f t="shared" si="144"/>
        <v>0</v>
      </c>
      <c r="BI102" s="53">
        <f t="shared" si="145"/>
        <v>0</v>
      </c>
      <c r="BJ102" s="53">
        <f t="shared" si="146"/>
        <v>0</v>
      </c>
      <c r="BK102" s="57">
        <f t="shared" si="147"/>
        <v>0</v>
      </c>
      <c r="BL102" s="57">
        <f t="shared" si="148"/>
        <v>0</v>
      </c>
      <c r="BM102" s="57">
        <f t="shared" si="149"/>
        <v>0</v>
      </c>
      <c r="BN102" s="57">
        <f t="shared" si="150"/>
        <v>0</v>
      </c>
      <c r="BO102" s="57">
        <f t="shared" si="151"/>
        <v>0</v>
      </c>
      <c r="BP102" s="57">
        <f t="shared" si="152"/>
        <v>0</v>
      </c>
      <c r="BQ102">
        <f t="shared" si="174"/>
        <v>0</v>
      </c>
      <c r="BR102">
        <f t="shared" si="175"/>
        <v>0</v>
      </c>
      <c r="BS102">
        <f t="shared" si="176"/>
        <v>0</v>
      </c>
      <c r="BT102">
        <f t="shared" si="177"/>
        <v>0</v>
      </c>
      <c r="BU102">
        <f t="shared" si="178"/>
        <v>0</v>
      </c>
      <c r="BV102">
        <f t="shared" si="179"/>
        <v>0</v>
      </c>
      <c r="BW102">
        <f t="shared" si="180"/>
        <v>0</v>
      </c>
      <c r="BX102">
        <f t="shared" si="181"/>
        <v>0</v>
      </c>
      <c r="BY102">
        <f t="shared" si="182"/>
        <v>0</v>
      </c>
      <c r="BZ102">
        <f t="shared" si="183"/>
        <v>0</v>
      </c>
      <c r="CA102">
        <f t="shared" si="184"/>
        <v>0</v>
      </c>
      <c r="CB102">
        <f t="shared" si="185"/>
        <v>0</v>
      </c>
      <c r="CC102" t="e">
        <f>IF('Source and fuel input'!AS102,VLOOKUP(AA102,SourceIdData,8,FALSE),IF('Source and fuel input'!AQ102,V102,IF('Source and fuel input'!AR102,IF(AND(E102="Method 1",VLOOKUP(AA102,SourceIdData,8,FALSE)&gt;0),VLOOKUP(AA102,SourceIdData,8,FALSE),NA()),"")))</f>
        <v>#N/A</v>
      </c>
      <c r="CD102" s="15" t="e">
        <f t="shared" si="120"/>
        <v>#N/A</v>
      </c>
      <c r="CE102" s="15" t="b">
        <f t="shared" si="121"/>
        <v>1</v>
      </c>
      <c r="CF102" s="15" t="b">
        <f t="shared" si="153"/>
        <v>1</v>
      </c>
      <c r="CG102" s="15" t="b">
        <f t="shared" si="122"/>
        <v>0</v>
      </c>
      <c r="CH102" s="15" t="b">
        <f t="shared" si="123"/>
        <v>1</v>
      </c>
      <c r="CI102" t="e">
        <f t="shared" si="154"/>
        <v>#N/A</v>
      </c>
      <c r="CJ102" t="e">
        <f t="shared" si="155"/>
        <v>#N/A</v>
      </c>
      <c r="CK102" t="e">
        <f t="shared" si="164"/>
        <v>#N/A</v>
      </c>
      <c r="CL102" t="b">
        <f t="shared" si="124"/>
        <v>0</v>
      </c>
      <c r="CM102" t="e">
        <f t="shared" si="165"/>
        <v>#N/A</v>
      </c>
      <c r="CN102" t="b">
        <f t="shared" si="166"/>
        <v>0</v>
      </c>
      <c r="CO102" s="14">
        <f t="shared" si="167"/>
        <v>1</v>
      </c>
      <c r="CP102" s="16" t="str">
        <f t="shared" si="156"/>
        <v/>
      </c>
      <c r="CQ102" s="15">
        <f t="shared" si="157"/>
        <v>0</v>
      </c>
      <c r="CR102" s="15">
        <f t="shared" si="158"/>
        <v>0</v>
      </c>
      <c r="CS102" s="15">
        <f t="shared" si="159"/>
        <v>0</v>
      </c>
      <c r="CT102" s="58" t="e">
        <f t="shared" si="186"/>
        <v>#DIV/0!</v>
      </c>
      <c r="CU102" s="2">
        <f t="shared" si="160"/>
        <v>995</v>
      </c>
      <c r="CV102" t="str">
        <f t="shared" si="168"/>
        <v/>
      </c>
      <c r="CX102" t="str">
        <f t="shared" si="187"/>
        <v/>
      </c>
      <c r="CY102" t="b">
        <f>AND(CX102&lt;&gt;"",COUNTIF($CX$11:CX101,CX102)=0)</f>
        <v>0</v>
      </c>
      <c r="CZ102" s="2">
        <f>IF(CX102="",0,IF(CY102,MAX($CZ$11:CZ101)+1,VLOOKUP(CX102,$CX$11:CZ101,3,FALSE)))</f>
        <v>0</v>
      </c>
      <c r="DA102" s="2" t="str">
        <f t="shared" si="169"/>
        <v/>
      </c>
      <c r="DB102" t="str">
        <f t="shared" si="188"/>
        <v/>
      </c>
      <c r="DC102" t="b">
        <f>AND(DB102&lt;&gt;"",COUNTIF($DB$11:DB101,DB102)=0)</f>
        <v>0</v>
      </c>
      <c r="DD102" s="2">
        <f>IF(DB102="",0,IF(DC102,MAX($DD$11:DD101)+1,VLOOKUP(DB102,$DB$11:DD101,3,FALSE)))</f>
        <v>0</v>
      </c>
      <c r="DE102" s="2" t="str">
        <f t="shared" si="170"/>
        <v/>
      </c>
    </row>
    <row r="103" spans="1:109" x14ac:dyDescent="0.35">
      <c r="A103" s="119"/>
      <c r="B103" s="46"/>
      <c r="C103" s="46"/>
      <c r="D103" s="46"/>
      <c r="E103" s="46"/>
      <c r="F103" s="183"/>
      <c r="G103" s="48">
        <v>0</v>
      </c>
      <c r="H103" s="46">
        <v>0</v>
      </c>
      <c r="I103" s="46">
        <v>0</v>
      </c>
      <c r="J103" s="46">
        <v>0</v>
      </c>
      <c r="K103" s="46">
        <v>0</v>
      </c>
      <c r="L103" s="49">
        <v>0</v>
      </c>
      <c r="M103" s="50">
        <v>0</v>
      </c>
      <c r="N103" s="32"/>
      <c r="O103" s="31"/>
      <c r="P103" s="31"/>
      <c r="Q103" s="31"/>
      <c r="R103" s="31"/>
      <c r="S103" s="31"/>
      <c r="T103" s="31"/>
      <c r="U103" s="31"/>
      <c r="V103" s="99"/>
      <c r="W103" s="52" t="str">
        <f t="shared" si="195"/>
        <v/>
      </c>
      <c r="X103" s="120"/>
      <c r="Y103" s="97"/>
      <c r="Z103" t="e">
        <f t="shared" si="125"/>
        <v>#N/A</v>
      </c>
      <c r="AA103" t="e">
        <f t="shared" si="126"/>
        <v>#N/A</v>
      </c>
      <c r="AB103" t="e">
        <f t="shared" si="127"/>
        <v>#N/A</v>
      </c>
      <c r="AC103" s="53" t="b">
        <f t="shared" si="128"/>
        <v>0</v>
      </c>
      <c r="AD103" s="53" t="b">
        <f t="shared" si="129"/>
        <v>0</v>
      </c>
      <c r="AE103" s="53" t="b">
        <f t="shared" si="130"/>
        <v>0</v>
      </c>
      <c r="AF103" s="53" t="b">
        <f t="shared" si="131"/>
        <v>0</v>
      </c>
      <c r="AG103" s="53" t="b">
        <f t="shared" si="132"/>
        <v>0</v>
      </c>
      <c r="AH103" s="53" t="b">
        <f t="shared" si="133"/>
        <v>0</v>
      </c>
      <c r="AI103" s="53" t="b">
        <f t="shared" si="134"/>
        <v>0</v>
      </c>
      <c r="AJ103" s="53" t="b">
        <f t="shared" si="135"/>
        <v>0</v>
      </c>
      <c r="AK103" s="53" t="b">
        <f t="shared" si="189"/>
        <v>1</v>
      </c>
      <c r="AL103" s="53" t="b">
        <f t="shared" si="190"/>
        <v>1</v>
      </c>
      <c r="AM103" s="53" t="b">
        <f t="shared" si="191"/>
        <v>1</v>
      </c>
      <c r="AN103" s="53" t="b">
        <f t="shared" si="192"/>
        <v>1</v>
      </c>
      <c r="AO103" s="53" t="b">
        <f t="shared" si="193"/>
        <v>1</v>
      </c>
      <c r="AP103" s="53" t="b">
        <f t="shared" si="194"/>
        <v>1</v>
      </c>
      <c r="AQ103" s="53" t="b">
        <f t="shared" si="171"/>
        <v>0</v>
      </c>
      <c r="AR103" t="b">
        <f t="shared" si="136"/>
        <v>0</v>
      </c>
      <c r="AS103" s="54" t="e">
        <f t="shared" si="161"/>
        <v>#N/A</v>
      </c>
      <c r="AT103" t="b">
        <f t="shared" si="172"/>
        <v>0</v>
      </c>
      <c r="AU103" t="str">
        <f t="shared" si="173"/>
        <v/>
      </c>
      <c r="AV103" s="55" t="str">
        <f t="shared" si="162"/>
        <v/>
      </c>
      <c r="AW103" t="b">
        <f>AND(AV103&lt;&gt;"",COUNTIF($AV$11:AV102,AV103)=0)</f>
        <v>0</v>
      </c>
      <c r="AX103" s="2">
        <f>IF(AV103="",0,IF(AW103,MAX($AX$11:AX102)+1,VLOOKUP(AV103,$AV$11:AX102,3,FALSE)))</f>
        <v>0</v>
      </c>
      <c r="AY103" t="str">
        <f t="shared" si="163"/>
        <v/>
      </c>
      <c r="AZ103" t="e">
        <f t="shared" si="137"/>
        <v>#N/A</v>
      </c>
      <c r="BA103" t="e">
        <f>IF(ISNA(AZ103),NA(),COUNTIF(AZ$10:AZ103,AZ103)&gt;1)</f>
        <v>#N/A</v>
      </c>
      <c r="BB103" t="e">
        <f t="shared" si="138"/>
        <v>#N/A</v>
      </c>
      <c r="BC103" s="55" t="e">
        <f t="shared" si="139"/>
        <v>#N/A</v>
      </c>
      <c r="BD103" s="56" t="e">
        <f t="shared" si="140"/>
        <v>#N/A</v>
      </c>
      <c r="BE103" s="53">
        <f t="shared" si="141"/>
        <v>0</v>
      </c>
      <c r="BF103" s="53">
        <f t="shared" si="142"/>
        <v>0</v>
      </c>
      <c r="BG103" s="53">
        <f t="shared" si="143"/>
        <v>0</v>
      </c>
      <c r="BH103" s="53">
        <f t="shared" si="144"/>
        <v>0</v>
      </c>
      <c r="BI103" s="53">
        <f t="shared" si="145"/>
        <v>0</v>
      </c>
      <c r="BJ103" s="53">
        <f t="shared" si="146"/>
        <v>0</v>
      </c>
      <c r="BK103" s="57">
        <f t="shared" si="147"/>
        <v>0</v>
      </c>
      <c r="BL103" s="57">
        <f t="shared" si="148"/>
        <v>0</v>
      </c>
      <c r="BM103" s="57">
        <f t="shared" si="149"/>
        <v>0</v>
      </c>
      <c r="BN103" s="57">
        <f t="shared" si="150"/>
        <v>0</v>
      </c>
      <c r="BO103" s="57">
        <f t="shared" si="151"/>
        <v>0</v>
      </c>
      <c r="BP103" s="57">
        <f t="shared" si="152"/>
        <v>0</v>
      </c>
      <c r="BQ103">
        <f t="shared" si="174"/>
        <v>0</v>
      </c>
      <c r="BR103">
        <f t="shared" si="175"/>
        <v>0</v>
      </c>
      <c r="BS103">
        <f t="shared" si="176"/>
        <v>0</v>
      </c>
      <c r="BT103">
        <f t="shared" si="177"/>
        <v>0</v>
      </c>
      <c r="BU103">
        <f t="shared" si="178"/>
        <v>0</v>
      </c>
      <c r="BV103">
        <f t="shared" si="179"/>
        <v>0</v>
      </c>
      <c r="BW103">
        <f t="shared" si="180"/>
        <v>0</v>
      </c>
      <c r="BX103">
        <f t="shared" si="181"/>
        <v>0</v>
      </c>
      <c r="BY103">
        <f t="shared" si="182"/>
        <v>0</v>
      </c>
      <c r="BZ103">
        <f t="shared" si="183"/>
        <v>0</v>
      </c>
      <c r="CA103">
        <f t="shared" si="184"/>
        <v>0</v>
      </c>
      <c r="CB103">
        <f t="shared" si="185"/>
        <v>0</v>
      </c>
      <c r="CC103" t="e">
        <f>IF('Source and fuel input'!AS103,VLOOKUP(AA103,SourceIdData,8,FALSE),IF('Source and fuel input'!AQ103,V103,IF('Source and fuel input'!AR103,IF(AND(E103="Method 1",VLOOKUP(AA103,SourceIdData,8,FALSE)&gt;0),VLOOKUP(AA103,SourceIdData,8,FALSE),NA()),"")))</f>
        <v>#N/A</v>
      </c>
      <c r="CD103" s="15" t="e">
        <f t="shared" si="120"/>
        <v>#N/A</v>
      </c>
      <c r="CE103" s="15" t="b">
        <f t="shared" si="121"/>
        <v>1</v>
      </c>
      <c r="CF103" s="15" t="b">
        <f t="shared" si="153"/>
        <v>1</v>
      </c>
      <c r="CG103" s="15" t="b">
        <f t="shared" si="122"/>
        <v>0</v>
      </c>
      <c r="CH103" s="15" t="b">
        <f t="shared" si="123"/>
        <v>1</v>
      </c>
      <c r="CI103" t="e">
        <f t="shared" si="154"/>
        <v>#N/A</v>
      </c>
      <c r="CJ103" t="e">
        <f t="shared" si="155"/>
        <v>#N/A</v>
      </c>
      <c r="CK103" t="e">
        <f t="shared" si="164"/>
        <v>#N/A</v>
      </c>
      <c r="CL103" t="b">
        <f t="shared" si="124"/>
        <v>0</v>
      </c>
      <c r="CM103" t="e">
        <f t="shared" si="165"/>
        <v>#N/A</v>
      </c>
      <c r="CN103" t="b">
        <f t="shared" si="166"/>
        <v>0</v>
      </c>
      <c r="CO103" s="14">
        <f t="shared" si="167"/>
        <v>1</v>
      </c>
      <c r="CP103" s="16" t="str">
        <f t="shared" si="156"/>
        <v/>
      </c>
      <c r="CQ103" s="15">
        <f t="shared" si="157"/>
        <v>0</v>
      </c>
      <c r="CR103" s="15">
        <f t="shared" si="158"/>
        <v>0</v>
      </c>
      <c r="CS103" s="15">
        <f t="shared" si="159"/>
        <v>0</v>
      </c>
      <c r="CT103" s="58" t="e">
        <f t="shared" si="186"/>
        <v>#DIV/0!</v>
      </c>
      <c r="CU103" s="2">
        <f t="shared" si="160"/>
        <v>995</v>
      </c>
      <c r="CV103" t="str">
        <f t="shared" si="168"/>
        <v/>
      </c>
      <c r="CX103" t="str">
        <f t="shared" si="187"/>
        <v/>
      </c>
      <c r="CY103" t="b">
        <f>AND(CX103&lt;&gt;"",COUNTIF($CX$11:CX102,CX103)=0)</f>
        <v>0</v>
      </c>
      <c r="CZ103" s="2">
        <f>IF(CX103="",0,IF(CY103,MAX($CZ$11:CZ102)+1,VLOOKUP(CX103,$CX$11:CZ102,3,FALSE)))</f>
        <v>0</v>
      </c>
      <c r="DA103" s="2" t="str">
        <f t="shared" si="169"/>
        <v/>
      </c>
      <c r="DB103" t="str">
        <f t="shared" si="188"/>
        <v/>
      </c>
      <c r="DC103" t="b">
        <f>AND(DB103&lt;&gt;"",COUNTIF($DB$11:DB102,DB103)=0)</f>
        <v>0</v>
      </c>
      <c r="DD103" s="2">
        <f>IF(DB103="",0,IF(DC103,MAX($DD$11:DD102)+1,VLOOKUP(DB103,$DB$11:DD102,3,FALSE)))</f>
        <v>0</v>
      </c>
      <c r="DE103" s="2" t="str">
        <f t="shared" si="170"/>
        <v/>
      </c>
    </row>
    <row r="104" spans="1:109" x14ac:dyDescent="0.35">
      <c r="A104" s="119"/>
      <c r="B104" s="46"/>
      <c r="C104" s="46"/>
      <c r="D104" s="46"/>
      <c r="E104" s="46"/>
      <c r="F104" s="183"/>
      <c r="G104" s="48">
        <v>0</v>
      </c>
      <c r="H104" s="46">
        <v>0</v>
      </c>
      <c r="I104" s="46">
        <v>0</v>
      </c>
      <c r="J104" s="46">
        <v>0</v>
      </c>
      <c r="K104" s="46">
        <v>0</v>
      </c>
      <c r="L104" s="49">
        <v>0</v>
      </c>
      <c r="M104" s="50">
        <v>0</v>
      </c>
      <c r="N104" s="32"/>
      <c r="O104" s="31"/>
      <c r="P104" s="31"/>
      <c r="Q104" s="31"/>
      <c r="R104" s="31"/>
      <c r="S104" s="31"/>
      <c r="T104" s="31"/>
      <c r="U104" s="31"/>
      <c r="V104" s="99"/>
      <c r="W104" s="52" t="str">
        <f t="shared" si="195"/>
        <v/>
      </c>
      <c r="X104" s="120"/>
      <c r="Y104" s="97"/>
      <c r="Z104" t="e">
        <f t="shared" si="125"/>
        <v>#N/A</v>
      </c>
      <c r="AA104" t="e">
        <f t="shared" si="126"/>
        <v>#N/A</v>
      </c>
      <c r="AB104" t="e">
        <f t="shared" si="127"/>
        <v>#N/A</v>
      </c>
      <c r="AC104" s="53" t="b">
        <f t="shared" si="128"/>
        <v>0</v>
      </c>
      <c r="AD104" s="53" t="b">
        <f t="shared" si="129"/>
        <v>0</v>
      </c>
      <c r="AE104" s="53" t="b">
        <f t="shared" si="130"/>
        <v>0</v>
      </c>
      <c r="AF104" s="53" t="b">
        <f t="shared" si="131"/>
        <v>0</v>
      </c>
      <c r="AG104" s="53" t="b">
        <f t="shared" si="132"/>
        <v>0</v>
      </c>
      <c r="AH104" s="53" t="b">
        <f t="shared" si="133"/>
        <v>0</v>
      </c>
      <c r="AI104" s="53" t="b">
        <f t="shared" si="134"/>
        <v>0</v>
      </c>
      <c r="AJ104" s="53" t="b">
        <f t="shared" si="135"/>
        <v>0</v>
      </c>
      <c r="AK104" s="53" t="b">
        <f t="shared" si="189"/>
        <v>1</v>
      </c>
      <c r="AL104" s="53" t="b">
        <f t="shared" si="190"/>
        <v>1</v>
      </c>
      <c r="AM104" s="53" t="b">
        <f t="shared" si="191"/>
        <v>1</v>
      </c>
      <c r="AN104" s="53" t="b">
        <f t="shared" si="192"/>
        <v>1</v>
      </c>
      <c r="AO104" s="53" t="b">
        <f t="shared" si="193"/>
        <v>1</v>
      </c>
      <c r="AP104" s="53" t="b">
        <f t="shared" si="194"/>
        <v>1</v>
      </c>
      <c r="AQ104" s="53" t="b">
        <f t="shared" si="171"/>
        <v>0</v>
      </c>
      <c r="AR104" t="b">
        <f t="shared" si="136"/>
        <v>0</v>
      </c>
      <c r="AS104" s="54" t="e">
        <f t="shared" si="161"/>
        <v>#N/A</v>
      </c>
      <c r="AT104" t="b">
        <f t="shared" si="172"/>
        <v>0</v>
      </c>
      <c r="AU104" t="str">
        <f t="shared" si="173"/>
        <v/>
      </c>
      <c r="AV104" s="55" t="str">
        <f t="shared" si="162"/>
        <v/>
      </c>
      <c r="AW104" t="b">
        <f>AND(AV104&lt;&gt;"",COUNTIF($AV$11:AV103,AV104)=0)</f>
        <v>0</v>
      </c>
      <c r="AX104" s="2">
        <f>IF(AV104="",0,IF(AW104,MAX($AX$11:AX103)+1,VLOOKUP(AV104,$AV$11:AX103,3,FALSE)))</f>
        <v>0</v>
      </c>
      <c r="AY104" t="str">
        <f t="shared" si="163"/>
        <v/>
      </c>
      <c r="AZ104" t="e">
        <f t="shared" si="137"/>
        <v>#N/A</v>
      </c>
      <c r="BA104" t="e">
        <f>IF(ISNA(AZ104),NA(),COUNTIF(AZ$10:AZ104,AZ104)&gt;1)</f>
        <v>#N/A</v>
      </c>
      <c r="BB104" t="e">
        <f t="shared" si="138"/>
        <v>#N/A</v>
      </c>
      <c r="BC104" s="55" t="e">
        <f t="shared" si="139"/>
        <v>#N/A</v>
      </c>
      <c r="BD104" s="56" t="e">
        <f t="shared" si="140"/>
        <v>#N/A</v>
      </c>
      <c r="BE104" s="53">
        <f t="shared" si="141"/>
        <v>0</v>
      </c>
      <c r="BF104" s="53">
        <f t="shared" si="142"/>
        <v>0</v>
      </c>
      <c r="BG104" s="53">
        <f t="shared" si="143"/>
        <v>0</v>
      </c>
      <c r="BH104" s="53">
        <f t="shared" si="144"/>
        <v>0</v>
      </c>
      <c r="BI104" s="53">
        <f t="shared" si="145"/>
        <v>0</v>
      </c>
      <c r="BJ104" s="53">
        <f t="shared" si="146"/>
        <v>0</v>
      </c>
      <c r="BK104" s="57">
        <f t="shared" si="147"/>
        <v>0</v>
      </c>
      <c r="BL104" s="57">
        <f t="shared" si="148"/>
        <v>0</v>
      </c>
      <c r="BM104" s="57">
        <f t="shared" si="149"/>
        <v>0</v>
      </c>
      <c r="BN104" s="57">
        <f t="shared" si="150"/>
        <v>0</v>
      </c>
      <c r="BO104" s="57">
        <f t="shared" si="151"/>
        <v>0</v>
      </c>
      <c r="BP104" s="57">
        <f t="shared" si="152"/>
        <v>0</v>
      </c>
      <c r="BQ104">
        <f t="shared" si="174"/>
        <v>0</v>
      </c>
      <c r="BR104">
        <f t="shared" si="175"/>
        <v>0</v>
      </c>
      <c r="BS104">
        <f t="shared" si="176"/>
        <v>0</v>
      </c>
      <c r="BT104">
        <f t="shared" si="177"/>
        <v>0</v>
      </c>
      <c r="BU104">
        <f t="shared" si="178"/>
        <v>0</v>
      </c>
      <c r="BV104">
        <f t="shared" si="179"/>
        <v>0</v>
      </c>
      <c r="BW104">
        <f t="shared" si="180"/>
        <v>0</v>
      </c>
      <c r="BX104">
        <f t="shared" si="181"/>
        <v>0</v>
      </c>
      <c r="BY104">
        <f t="shared" si="182"/>
        <v>0</v>
      </c>
      <c r="BZ104">
        <f t="shared" si="183"/>
        <v>0</v>
      </c>
      <c r="CA104">
        <f t="shared" si="184"/>
        <v>0</v>
      </c>
      <c r="CB104">
        <f t="shared" si="185"/>
        <v>0</v>
      </c>
      <c r="CC104" t="e">
        <f>IF('Source and fuel input'!AS104,VLOOKUP(AA104,SourceIdData,8,FALSE),IF('Source and fuel input'!AQ104,V104,IF('Source and fuel input'!AR104,IF(AND(E104="Method 1",VLOOKUP(AA104,SourceIdData,8,FALSE)&gt;0),VLOOKUP(AA104,SourceIdData,8,FALSE),NA()),"")))</f>
        <v>#N/A</v>
      </c>
      <c r="CD104" s="15" t="e">
        <f t="shared" si="120"/>
        <v>#N/A</v>
      </c>
      <c r="CE104" s="15" t="b">
        <f t="shared" si="121"/>
        <v>1</v>
      </c>
      <c r="CF104" s="15" t="b">
        <f t="shared" si="153"/>
        <v>1</v>
      </c>
      <c r="CG104" s="15" t="b">
        <f t="shared" si="122"/>
        <v>0</v>
      </c>
      <c r="CH104" s="15" t="b">
        <f t="shared" si="123"/>
        <v>1</v>
      </c>
      <c r="CI104" t="e">
        <f t="shared" si="154"/>
        <v>#N/A</v>
      </c>
      <c r="CJ104" t="e">
        <f t="shared" si="155"/>
        <v>#N/A</v>
      </c>
      <c r="CK104" t="e">
        <f t="shared" si="164"/>
        <v>#N/A</v>
      </c>
      <c r="CL104" t="b">
        <f t="shared" si="124"/>
        <v>0</v>
      </c>
      <c r="CM104" t="e">
        <f t="shared" si="165"/>
        <v>#N/A</v>
      </c>
      <c r="CN104" t="b">
        <f t="shared" si="166"/>
        <v>0</v>
      </c>
      <c r="CO104" s="14">
        <f t="shared" si="167"/>
        <v>1</v>
      </c>
      <c r="CP104" s="16" t="str">
        <f t="shared" si="156"/>
        <v/>
      </c>
      <c r="CQ104" s="15">
        <f t="shared" si="157"/>
        <v>0</v>
      </c>
      <c r="CR104" s="15">
        <f t="shared" si="158"/>
        <v>0</v>
      </c>
      <c r="CS104" s="15">
        <f t="shared" si="159"/>
        <v>0</v>
      </c>
      <c r="CT104" s="58" t="e">
        <f t="shared" si="186"/>
        <v>#DIV/0!</v>
      </c>
      <c r="CU104" s="2">
        <f t="shared" si="160"/>
        <v>995</v>
      </c>
      <c r="CV104" t="str">
        <f t="shared" si="168"/>
        <v/>
      </c>
      <c r="CX104" t="str">
        <f t="shared" si="187"/>
        <v/>
      </c>
      <c r="CY104" t="b">
        <f>AND(CX104&lt;&gt;"",COUNTIF($CX$11:CX103,CX104)=0)</f>
        <v>0</v>
      </c>
      <c r="CZ104" s="2">
        <f>IF(CX104="",0,IF(CY104,MAX($CZ$11:CZ103)+1,VLOOKUP(CX104,$CX$11:CZ103,3,FALSE)))</f>
        <v>0</v>
      </c>
      <c r="DA104" s="2" t="str">
        <f t="shared" si="169"/>
        <v/>
      </c>
      <c r="DB104" t="str">
        <f t="shared" si="188"/>
        <v/>
      </c>
      <c r="DC104" t="b">
        <f>AND(DB104&lt;&gt;"",COUNTIF($DB$11:DB103,DB104)=0)</f>
        <v>0</v>
      </c>
      <c r="DD104" s="2">
        <f>IF(DB104="",0,IF(DC104,MAX($DD$11:DD103)+1,VLOOKUP(DB104,$DB$11:DD103,3,FALSE)))</f>
        <v>0</v>
      </c>
      <c r="DE104" s="2" t="str">
        <f t="shared" si="170"/>
        <v/>
      </c>
    </row>
    <row r="105" spans="1:109" x14ac:dyDescent="0.35">
      <c r="A105" s="119"/>
      <c r="B105" s="46"/>
      <c r="C105" s="46"/>
      <c r="D105" s="46"/>
      <c r="E105" s="46"/>
      <c r="F105" s="183"/>
      <c r="G105" s="48">
        <v>0</v>
      </c>
      <c r="H105" s="46">
        <v>0</v>
      </c>
      <c r="I105" s="46">
        <v>0</v>
      </c>
      <c r="J105" s="46">
        <v>0</v>
      </c>
      <c r="K105" s="46">
        <v>0</v>
      </c>
      <c r="L105" s="49">
        <v>0</v>
      </c>
      <c r="M105" s="50">
        <v>0</v>
      </c>
      <c r="N105" s="32"/>
      <c r="O105" s="31"/>
      <c r="P105" s="31"/>
      <c r="Q105" s="31"/>
      <c r="R105" s="31"/>
      <c r="S105" s="31"/>
      <c r="T105" s="31"/>
      <c r="U105" s="31"/>
      <c r="V105" s="99"/>
      <c r="W105" s="52" t="str">
        <f t="shared" si="195"/>
        <v/>
      </c>
      <c r="X105" s="120"/>
      <c r="Y105" s="97"/>
      <c r="Z105" t="e">
        <f t="shared" si="125"/>
        <v>#N/A</v>
      </c>
      <c r="AA105" t="e">
        <f t="shared" si="126"/>
        <v>#N/A</v>
      </c>
      <c r="AB105" t="e">
        <f t="shared" si="127"/>
        <v>#N/A</v>
      </c>
      <c r="AC105" s="53" t="b">
        <f t="shared" si="128"/>
        <v>0</v>
      </c>
      <c r="AD105" s="53" t="b">
        <f t="shared" si="129"/>
        <v>0</v>
      </c>
      <c r="AE105" s="53" t="b">
        <f t="shared" si="130"/>
        <v>0</v>
      </c>
      <c r="AF105" s="53" t="b">
        <f t="shared" si="131"/>
        <v>0</v>
      </c>
      <c r="AG105" s="53" t="b">
        <f t="shared" si="132"/>
        <v>0</v>
      </c>
      <c r="AH105" s="53" t="b">
        <f t="shared" si="133"/>
        <v>0</v>
      </c>
      <c r="AI105" s="53" t="b">
        <f t="shared" si="134"/>
        <v>0</v>
      </c>
      <c r="AJ105" s="53" t="b">
        <f t="shared" si="135"/>
        <v>0</v>
      </c>
      <c r="AK105" s="53" t="b">
        <f t="shared" si="189"/>
        <v>1</v>
      </c>
      <c r="AL105" s="53" t="b">
        <f t="shared" si="190"/>
        <v>1</v>
      </c>
      <c r="AM105" s="53" t="b">
        <f t="shared" si="191"/>
        <v>1</v>
      </c>
      <c r="AN105" s="53" t="b">
        <f t="shared" si="192"/>
        <v>1</v>
      </c>
      <c r="AO105" s="53" t="b">
        <f t="shared" si="193"/>
        <v>1</v>
      </c>
      <c r="AP105" s="53" t="b">
        <f t="shared" si="194"/>
        <v>1</v>
      </c>
      <c r="AQ105" s="53" t="b">
        <f t="shared" si="171"/>
        <v>0</v>
      </c>
      <c r="AR105" t="b">
        <f t="shared" si="136"/>
        <v>0</v>
      </c>
      <c r="AS105" s="54" t="e">
        <f t="shared" si="161"/>
        <v>#N/A</v>
      </c>
      <c r="AT105" t="b">
        <f t="shared" si="172"/>
        <v>0</v>
      </c>
      <c r="AU105" t="str">
        <f t="shared" si="173"/>
        <v/>
      </c>
      <c r="AV105" s="55" t="str">
        <f t="shared" si="162"/>
        <v/>
      </c>
      <c r="AW105" t="b">
        <f>AND(AV105&lt;&gt;"",COUNTIF($AV$11:AV104,AV105)=0)</f>
        <v>0</v>
      </c>
      <c r="AX105" s="2">
        <f>IF(AV105="",0,IF(AW105,MAX($AX$11:AX104)+1,VLOOKUP(AV105,$AV$11:AX104,3,FALSE)))</f>
        <v>0</v>
      </c>
      <c r="AY105" t="str">
        <f t="shared" si="163"/>
        <v/>
      </c>
      <c r="AZ105" t="e">
        <f t="shared" si="137"/>
        <v>#N/A</v>
      </c>
      <c r="BA105" t="e">
        <f>IF(ISNA(AZ105),NA(),COUNTIF(AZ$10:AZ105,AZ105)&gt;1)</f>
        <v>#N/A</v>
      </c>
      <c r="BB105" t="e">
        <f t="shared" si="138"/>
        <v>#N/A</v>
      </c>
      <c r="BC105" s="55" t="e">
        <f t="shared" si="139"/>
        <v>#N/A</v>
      </c>
      <c r="BD105" s="56" t="e">
        <f t="shared" si="140"/>
        <v>#N/A</v>
      </c>
      <c r="BE105" s="53">
        <f t="shared" si="141"/>
        <v>0</v>
      </c>
      <c r="BF105" s="53">
        <f t="shared" si="142"/>
        <v>0</v>
      </c>
      <c r="BG105" s="53">
        <f t="shared" si="143"/>
        <v>0</v>
      </c>
      <c r="BH105" s="53">
        <f t="shared" si="144"/>
        <v>0</v>
      </c>
      <c r="BI105" s="53">
        <f t="shared" si="145"/>
        <v>0</v>
      </c>
      <c r="BJ105" s="53">
        <f t="shared" si="146"/>
        <v>0</v>
      </c>
      <c r="BK105" s="57">
        <f t="shared" si="147"/>
        <v>0</v>
      </c>
      <c r="BL105" s="57">
        <f t="shared" si="148"/>
        <v>0</v>
      </c>
      <c r="BM105" s="57">
        <f t="shared" si="149"/>
        <v>0</v>
      </c>
      <c r="BN105" s="57">
        <f t="shared" si="150"/>
        <v>0</v>
      </c>
      <c r="BO105" s="57">
        <f t="shared" si="151"/>
        <v>0</v>
      </c>
      <c r="BP105" s="57">
        <f t="shared" si="152"/>
        <v>0</v>
      </c>
      <c r="BQ105">
        <f t="shared" si="174"/>
        <v>0</v>
      </c>
      <c r="BR105">
        <f t="shared" si="175"/>
        <v>0</v>
      </c>
      <c r="BS105">
        <f t="shared" si="176"/>
        <v>0</v>
      </c>
      <c r="BT105">
        <f t="shared" si="177"/>
        <v>0</v>
      </c>
      <c r="BU105">
        <f t="shared" si="178"/>
        <v>0</v>
      </c>
      <c r="BV105">
        <f t="shared" si="179"/>
        <v>0</v>
      </c>
      <c r="BW105">
        <f t="shared" si="180"/>
        <v>0</v>
      </c>
      <c r="BX105">
        <f t="shared" si="181"/>
        <v>0</v>
      </c>
      <c r="BY105">
        <f t="shared" si="182"/>
        <v>0</v>
      </c>
      <c r="BZ105">
        <f t="shared" si="183"/>
        <v>0</v>
      </c>
      <c r="CA105">
        <f t="shared" si="184"/>
        <v>0</v>
      </c>
      <c r="CB105">
        <f t="shared" si="185"/>
        <v>0</v>
      </c>
      <c r="CC105" t="e">
        <f>IF('Source and fuel input'!AS105,VLOOKUP(AA105,SourceIdData,8,FALSE),IF('Source and fuel input'!AQ105,V105,IF('Source and fuel input'!AR105,IF(AND(E105="Method 1",VLOOKUP(AA105,SourceIdData,8,FALSE)&gt;0),VLOOKUP(AA105,SourceIdData,8,FALSE),NA()),"")))</f>
        <v>#N/A</v>
      </c>
      <c r="CD105" s="15" t="e">
        <f t="shared" si="120"/>
        <v>#N/A</v>
      </c>
      <c r="CE105" s="15" t="b">
        <f t="shared" si="121"/>
        <v>1</v>
      </c>
      <c r="CF105" s="15" t="b">
        <f t="shared" si="153"/>
        <v>1</v>
      </c>
      <c r="CG105" s="15" t="b">
        <f t="shared" si="122"/>
        <v>0</v>
      </c>
      <c r="CH105" s="15" t="b">
        <f t="shared" si="123"/>
        <v>1</v>
      </c>
      <c r="CI105" t="e">
        <f t="shared" si="154"/>
        <v>#N/A</v>
      </c>
      <c r="CJ105" t="e">
        <f t="shared" si="155"/>
        <v>#N/A</v>
      </c>
      <c r="CK105" t="e">
        <f t="shared" si="164"/>
        <v>#N/A</v>
      </c>
      <c r="CL105" t="b">
        <f t="shared" si="124"/>
        <v>0</v>
      </c>
      <c r="CM105" t="e">
        <f t="shared" si="165"/>
        <v>#N/A</v>
      </c>
      <c r="CN105" t="b">
        <f t="shared" si="166"/>
        <v>0</v>
      </c>
      <c r="CO105" s="14">
        <f t="shared" si="167"/>
        <v>1</v>
      </c>
      <c r="CP105" s="16" t="str">
        <f t="shared" si="156"/>
        <v/>
      </c>
      <c r="CQ105" s="15">
        <f t="shared" si="157"/>
        <v>0</v>
      </c>
      <c r="CR105" s="15">
        <f t="shared" si="158"/>
        <v>0</v>
      </c>
      <c r="CS105" s="15">
        <f t="shared" si="159"/>
        <v>0</v>
      </c>
      <c r="CT105" s="58" t="e">
        <f t="shared" si="186"/>
        <v>#DIV/0!</v>
      </c>
      <c r="CU105" s="2">
        <f t="shared" si="160"/>
        <v>995</v>
      </c>
      <c r="CV105" t="str">
        <f t="shared" si="168"/>
        <v/>
      </c>
      <c r="CX105" t="str">
        <f t="shared" si="187"/>
        <v/>
      </c>
      <c r="CY105" t="b">
        <f>AND(CX105&lt;&gt;"",COUNTIF($CX$11:CX104,CX105)=0)</f>
        <v>0</v>
      </c>
      <c r="CZ105" s="2">
        <f>IF(CX105="",0,IF(CY105,MAX($CZ$11:CZ104)+1,VLOOKUP(CX105,$CX$11:CZ104,3,FALSE)))</f>
        <v>0</v>
      </c>
      <c r="DA105" s="2" t="str">
        <f t="shared" si="169"/>
        <v/>
      </c>
      <c r="DB105" t="str">
        <f t="shared" si="188"/>
        <v/>
      </c>
      <c r="DC105" t="b">
        <f>AND(DB105&lt;&gt;"",COUNTIF($DB$11:DB104,DB105)=0)</f>
        <v>0</v>
      </c>
      <c r="DD105" s="2">
        <f>IF(DB105="",0,IF(DC105,MAX($DD$11:DD104)+1,VLOOKUP(DB105,$DB$11:DD104,3,FALSE)))</f>
        <v>0</v>
      </c>
      <c r="DE105" s="2" t="str">
        <f t="shared" si="170"/>
        <v/>
      </c>
    </row>
    <row r="106" spans="1:109" x14ac:dyDescent="0.35">
      <c r="A106" s="119"/>
      <c r="B106" s="46"/>
      <c r="C106" s="46"/>
      <c r="D106" s="46"/>
      <c r="E106" s="46"/>
      <c r="F106" s="183"/>
      <c r="G106" s="48">
        <v>0</v>
      </c>
      <c r="H106" s="46">
        <v>0</v>
      </c>
      <c r="I106" s="46">
        <v>0</v>
      </c>
      <c r="J106" s="46">
        <v>0</v>
      </c>
      <c r="K106" s="46">
        <v>0</v>
      </c>
      <c r="L106" s="49">
        <v>0</v>
      </c>
      <c r="M106" s="50">
        <v>0</v>
      </c>
      <c r="N106" s="32"/>
      <c r="O106" s="31"/>
      <c r="P106" s="31"/>
      <c r="Q106" s="31"/>
      <c r="R106" s="31"/>
      <c r="S106" s="31"/>
      <c r="T106" s="31"/>
      <c r="U106" s="31"/>
      <c r="V106" s="99"/>
      <c r="W106" s="52" t="str">
        <f t="shared" si="195"/>
        <v/>
      </c>
      <c r="X106" s="120"/>
      <c r="Y106" s="97"/>
      <c r="Z106" t="e">
        <f t="shared" si="125"/>
        <v>#N/A</v>
      </c>
      <c r="AA106" t="e">
        <f t="shared" si="126"/>
        <v>#N/A</v>
      </c>
      <c r="AB106" t="e">
        <f t="shared" si="127"/>
        <v>#N/A</v>
      </c>
      <c r="AC106" s="53" t="b">
        <f t="shared" si="128"/>
        <v>0</v>
      </c>
      <c r="AD106" s="53" t="b">
        <f t="shared" si="129"/>
        <v>0</v>
      </c>
      <c r="AE106" s="53" t="b">
        <f t="shared" si="130"/>
        <v>0</v>
      </c>
      <c r="AF106" s="53" t="b">
        <f t="shared" si="131"/>
        <v>0</v>
      </c>
      <c r="AG106" s="53" t="b">
        <f t="shared" si="132"/>
        <v>0</v>
      </c>
      <c r="AH106" s="53" t="b">
        <f t="shared" si="133"/>
        <v>0</v>
      </c>
      <c r="AI106" s="53" t="b">
        <f t="shared" si="134"/>
        <v>0</v>
      </c>
      <c r="AJ106" s="53" t="b">
        <f t="shared" si="135"/>
        <v>0</v>
      </c>
      <c r="AK106" s="53" t="b">
        <f t="shared" si="189"/>
        <v>1</v>
      </c>
      <c r="AL106" s="53" t="b">
        <f t="shared" si="190"/>
        <v>1</v>
      </c>
      <c r="AM106" s="53" t="b">
        <f t="shared" si="191"/>
        <v>1</v>
      </c>
      <c r="AN106" s="53" t="b">
        <f t="shared" si="192"/>
        <v>1</v>
      </c>
      <c r="AO106" s="53" t="b">
        <f t="shared" si="193"/>
        <v>1</v>
      </c>
      <c r="AP106" s="53" t="b">
        <f t="shared" si="194"/>
        <v>1</v>
      </c>
      <c r="AQ106" s="53" t="b">
        <f t="shared" si="171"/>
        <v>0</v>
      </c>
      <c r="AR106" t="b">
        <f t="shared" si="136"/>
        <v>0</v>
      </c>
      <c r="AS106" s="54" t="e">
        <f t="shared" si="161"/>
        <v>#N/A</v>
      </c>
      <c r="AT106" t="b">
        <f t="shared" si="172"/>
        <v>0</v>
      </c>
      <c r="AU106" t="str">
        <f t="shared" si="173"/>
        <v/>
      </c>
      <c r="AV106" s="55" t="str">
        <f t="shared" si="162"/>
        <v/>
      </c>
      <c r="AW106" t="b">
        <f>AND(AV106&lt;&gt;"",COUNTIF($AV$11:AV105,AV106)=0)</f>
        <v>0</v>
      </c>
      <c r="AX106" s="2">
        <f>IF(AV106="",0,IF(AW106,MAX($AX$11:AX105)+1,VLOOKUP(AV106,$AV$11:AX105,3,FALSE)))</f>
        <v>0</v>
      </c>
      <c r="AY106" t="str">
        <f t="shared" si="163"/>
        <v/>
      </c>
      <c r="AZ106" t="e">
        <f t="shared" si="137"/>
        <v>#N/A</v>
      </c>
      <c r="BA106" t="e">
        <f>IF(ISNA(AZ106),NA(),COUNTIF(AZ$10:AZ106,AZ106)&gt;1)</f>
        <v>#N/A</v>
      </c>
      <c r="BB106" t="e">
        <f t="shared" si="138"/>
        <v>#N/A</v>
      </c>
      <c r="BC106" s="55" t="e">
        <f t="shared" si="139"/>
        <v>#N/A</v>
      </c>
      <c r="BD106" s="56" t="e">
        <f t="shared" si="140"/>
        <v>#N/A</v>
      </c>
      <c r="BE106" s="53">
        <f t="shared" si="141"/>
        <v>0</v>
      </c>
      <c r="BF106" s="53">
        <f t="shared" si="142"/>
        <v>0</v>
      </c>
      <c r="BG106" s="53">
        <f t="shared" si="143"/>
        <v>0</v>
      </c>
      <c r="BH106" s="53">
        <f t="shared" si="144"/>
        <v>0</v>
      </c>
      <c r="BI106" s="53">
        <f t="shared" si="145"/>
        <v>0</v>
      </c>
      <c r="BJ106" s="53">
        <f t="shared" si="146"/>
        <v>0</v>
      </c>
      <c r="BK106" s="57">
        <f t="shared" si="147"/>
        <v>0</v>
      </c>
      <c r="BL106" s="57">
        <f t="shared" si="148"/>
        <v>0</v>
      </c>
      <c r="BM106" s="57">
        <f t="shared" si="149"/>
        <v>0</v>
      </c>
      <c r="BN106" s="57">
        <f t="shared" si="150"/>
        <v>0</v>
      </c>
      <c r="BO106" s="57">
        <f t="shared" si="151"/>
        <v>0</v>
      </c>
      <c r="BP106" s="57">
        <f t="shared" si="152"/>
        <v>0</v>
      </c>
      <c r="BQ106">
        <f t="shared" si="174"/>
        <v>0</v>
      </c>
      <c r="BR106">
        <f t="shared" si="175"/>
        <v>0</v>
      </c>
      <c r="BS106">
        <f t="shared" si="176"/>
        <v>0</v>
      </c>
      <c r="BT106">
        <f t="shared" si="177"/>
        <v>0</v>
      </c>
      <c r="BU106">
        <f t="shared" si="178"/>
        <v>0</v>
      </c>
      <c r="BV106">
        <f t="shared" si="179"/>
        <v>0</v>
      </c>
      <c r="BW106">
        <f t="shared" si="180"/>
        <v>0</v>
      </c>
      <c r="BX106">
        <f t="shared" si="181"/>
        <v>0</v>
      </c>
      <c r="BY106">
        <f t="shared" si="182"/>
        <v>0</v>
      </c>
      <c r="BZ106">
        <f t="shared" si="183"/>
        <v>0</v>
      </c>
      <c r="CA106">
        <f t="shared" si="184"/>
        <v>0</v>
      </c>
      <c r="CB106">
        <f t="shared" si="185"/>
        <v>0</v>
      </c>
      <c r="CC106" t="e">
        <f>IF('Source and fuel input'!AS106,VLOOKUP(AA106,SourceIdData,8,FALSE),IF('Source and fuel input'!AQ106,V106,IF('Source and fuel input'!AR106,IF(AND(E106="Method 1",VLOOKUP(AA106,SourceIdData,8,FALSE)&gt;0),VLOOKUP(AA106,SourceIdData,8,FALSE),NA()),"")))</f>
        <v>#N/A</v>
      </c>
      <c r="CD106" s="15" t="e">
        <f t="shared" ref="CD106:CD169" si="196">IF(AND(CC106&lt;&gt;"",CC106&gt;0),(CC106*CR106)^2,SUM(BW106:CB106))</f>
        <v>#N/A</v>
      </c>
      <c r="CE106" s="15" t="b">
        <f t="shared" ref="CE106:CE169" si="197">OR(A106="",B106="")</f>
        <v>1</v>
      </c>
      <c r="CF106" s="15" t="b">
        <f t="shared" si="153"/>
        <v>1</v>
      </c>
      <c r="CG106" s="15" t="b">
        <f t="shared" ref="CG106:CG169" si="198">OR(G106&lt;0,H106&lt;0,I106&lt;0,J106&lt;0,K106&lt;0,L106&lt;0)</f>
        <v>0</v>
      </c>
      <c r="CH106" s="15" t="b">
        <f t="shared" ref="CH106:CH169" si="199">ISNA(AA106)</f>
        <v>1</v>
      </c>
      <c r="CI106" t="e">
        <f t="shared" si="154"/>
        <v>#N/A</v>
      </c>
      <c r="CJ106" t="e">
        <f t="shared" si="155"/>
        <v>#N/A</v>
      </c>
      <c r="CK106" t="e">
        <f t="shared" si="164"/>
        <v>#N/A</v>
      </c>
      <c r="CL106" t="b">
        <f t="shared" ref="CL106:CL169" si="200">AND(O106&gt;0,IF(G106&gt;0,P106&gt;0,TRUE),IF(H106&gt;0,Q106&gt;0,TRUE),IF(I106&gt;0,R106&gt;0,TRUE),IF(J106&gt;0,S106&gt;0,TRUE),IF(K106&gt;0,T106&gt;0,TRUE),IF(L106&gt;0,U106&gt;0,TRUE))</f>
        <v>0</v>
      </c>
      <c r="CM106" t="e">
        <f t="shared" si="165"/>
        <v>#N/A</v>
      </c>
      <c r="CN106" t="b">
        <f t="shared" si="166"/>
        <v>0</v>
      </c>
      <c r="CO106" s="14">
        <f t="shared" si="167"/>
        <v>1</v>
      </c>
      <c r="CP106" s="16" t="str">
        <f t="shared" si="156"/>
        <v/>
      </c>
      <c r="CQ106" s="15">
        <f t="shared" si="157"/>
        <v>0</v>
      </c>
      <c r="CR106" s="15">
        <f t="shared" si="158"/>
        <v>0</v>
      </c>
      <c r="CS106" s="15">
        <f t="shared" si="159"/>
        <v>0</v>
      </c>
      <c r="CT106" s="58" t="e">
        <f t="shared" si="186"/>
        <v>#DIV/0!</v>
      </c>
      <c r="CU106" s="2">
        <f t="shared" si="160"/>
        <v>995</v>
      </c>
      <c r="CV106" t="str">
        <f t="shared" si="168"/>
        <v/>
      </c>
      <c r="CX106" t="str">
        <f t="shared" si="187"/>
        <v/>
      </c>
      <c r="CY106" t="b">
        <f>AND(CX106&lt;&gt;"",COUNTIF($CX$11:CX105,CX106)=0)</f>
        <v>0</v>
      </c>
      <c r="CZ106" s="2">
        <f>IF(CX106="",0,IF(CY106,MAX($CZ$11:CZ105)+1,VLOOKUP(CX106,$CX$11:CZ105,3,FALSE)))</f>
        <v>0</v>
      </c>
      <c r="DA106" s="2" t="str">
        <f t="shared" si="169"/>
        <v/>
      </c>
      <c r="DB106" t="str">
        <f t="shared" si="188"/>
        <v/>
      </c>
      <c r="DC106" t="b">
        <f>AND(DB106&lt;&gt;"",COUNTIF($DB$11:DB105,DB106)=0)</f>
        <v>0</v>
      </c>
      <c r="DD106" s="2">
        <f>IF(DB106="",0,IF(DC106,MAX($DD$11:DD105)+1,VLOOKUP(DB106,$DB$11:DD105,3,FALSE)))</f>
        <v>0</v>
      </c>
      <c r="DE106" s="2" t="str">
        <f t="shared" si="170"/>
        <v/>
      </c>
    </row>
    <row r="107" spans="1:109" x14ac:dyDescent="0.35">
      <c r="A107" s="119"/>
      <c r="B107" s="46"/>
      <c r="C107" s="46"/>
      <c r="D107" s="46"/>
      <c r="E107" s="46"/>
      <c r="F107" s="183"/>
      <c r="G107" s="48">
        <v>0</v>
      </c>
      <c r="H107" s="46">
        <v>0</v>
      </c>
      <c r="I107" s="46">
        <v>0</v>
      </c>
      <c r="J107" s="46">
        <v>0</v>
      </c>
      <c r="K107" s="46">
        <v>0</v>
      </c>
      <c r="L107" s="49">
        <v>0</v>
      </c>
      <c r="M107" s="50">
        <v>0</v>
      </c>
      <c r="N107" s="32"/>
      <c r="O107" s="31"/>
      <c r="P107" s="31"/>
      <c r="Q107" s="31"/>
      <c r="R107" s="31"/>
      <c r="S107" s="31"/>
      <c r="T107" s="31"/>
      <c r="U107" s="31"/>
      <c r="V107" s="99"/>
      <c r="W107" s="52" t="str">
        <f t="shared" si="195"/>
        <v/>
      </c>
      <c r="X107" s="120"/>
      <c r="Y107" s="97"/>
      <c r="Z107" t="e">
        <f t="shared" si="125"/>
        <v>#N/A</v>
      </c>
      <c r="AA107" t="e">
        <f t="shared" si="126"/>
        <v>#N/A</v>
      </c>
      <c r="AB107" t="e">
        <f t="shared" si="127"/>
        <v>#N/A</v>
      </c>
      <c r="AC107" s="53" t="b">
        <f t="shared" si="128"/>
        <v>0</v>
      </c>
      <c r="AD107" s="53" t="b">
        <f t="shared" si="129"/>
        <v>0</v>
      </c>
      <c r="AE107" s="53" t="b">
        <f t="shared" si="130"/>
        <v>0</v>
      </c>
      <c r="AF107" s="53" t="b">
        <f t="shared" si="131"/>
        <v>0</v>
      </c>
      <c r="AG107" s="53" t="b">
        <f t="shared" si="132"/>
        <v>0</v>
      </c>
      <c r="AH107" s="53" t="b">
        <f t="shared" si="133"/>
        <v>0</v>
      </c>
      <c r="AI107" s="53" t="b">
        <f t="shared" si="134"/>
        <v>0</v>
      </c>
      <c r="AJ107" s="53" t="b">
        <f t="shared" si="135"/>
        <v>0</v>
      </c>
      <c r="AK107" s="53" t="b">
        <f t="shared" si="189"/>
        <v>1</v>
      </c>
      <c r="AL107" s="53" t="b">
        <f t="shared" si="190"/>
        <v>1</v>
      </c>
      <c r="AM107" s="53" t="b">
        <f t="shared" si="191"/>
        <v>1</v>
      </c>
      <c r="AN107" s="53" t="b">
        <f t="shared" si="192"/>
        <v>1</v>
      </c>
      <c r="AO107" s="53" t="b">
        <f t="shared" si="193"/>
        <v>1</v>
      </c>
      <c r="AP107" s="53" t="b">
        <f t="shared" si="194"/>
        <v>1</v>
      </c>
      <c r="AQ107" s="53" t="b">
        <f t="shared" si="171"/>
        <v>0</v>
      </c>
      <c r="AR107" t="b">
        <f t="shared" si="136"/>
        <v>0</v>
      </c>
      <c r="AS107" s="54" t="e">
        <f t="shared" si="161"/>
        <v>#N/A</v>
      </c>
      <c r="AT107" t="b">
        <f t="shared" si="172"/>
        <v>0</v>
      </c>
      <c r="AU107" t="str">
        <f t="shared" si="173"/>
        <v/>
      </c>
      <c r="AV107" s="55" t="str">
        <f t="shared" si="162"/>
        <v/>
      </c>
      <c r="AW107" t="b">
        <f>AND(AV107&lt;&gt;"",COUNTIF($AV$11:AV106,AV107)=0)</f>
        <v>0</v>
      </c>
      <c r="AX107" s="2">
        <f>IF(AV107="",0,IF(AW107,MAX($AX$11:AX106)+1,VLOOKUP(AV107,$AV$11:AX106,3,FALSE)))</f>
        <v>0</v>
      </c>
      <c r="AY107" t="str">
        <f t="shared" si="163"/>
        <v/>
      </c>
      <c r="AZ107" t="e">
        <f t="shared" si="137"/>
        <v>#N/A</v>
      </c>
      <c r="BA107" t="e">
        <f>IF(ISNA(AZ107),NA(),COUNTIF(AZ$10:AZ107,AZ107)&gt;1)</f>
        <v>#N/A</v>
      </c>
      <c r="BB107" t="e">
        <f t="shared" si="138"/>
        <v>#N/A</v>
      </c>
      <c r="BC107" s="55" t="e">
        <f t="shared" si="139"/>
        <v>#N/A</v>
      </c>
      <c r="BD107" s="56" t="e">
        <f t="shared" si="140"/>
        <v>#N/A</v>
      </c>
      <c r="BE107" s="53">
        <f t="shared" si="141"/>
        <v>0</v>
      </c>
      <c r="BF107" s="53">
        <f t="shared" si="142"/>
        <v>0</v>
      </c>
      <c r="BG107" s="53">
        <f t="shared" si="143"/>
        <v>0</v>
      </c>
      <c r="BH107" s="53">
        <f t="shared" si="144"/>
        <v>0</v>
      </c>
      <c r="BI107" s="53">
        <f t="shared" si="145"/>
        <v>0</v>
      </c>
      <c r="BJ107" s="53">
        <f t="shared" si="146"/>
        <v>0</v>
      </c>
      <c r="BK107" s="57">
        <f t="shared" si="147"/>
        <v>0</v>
      </c>
      <c r="BL107" s="57">
        <f t="shared" si="148"/>
        <v>0</v>
      </c>
      <c r="BM107" s="57">
        <f t="shared" si="149"/>
        <v>0</v>
      </c>
      <c r="BN107" s="57">
        <f t="shared" si="150"/>
        <v>0</v>
      </c>
      <c r="BO107" s="57">
        <f t="shared" si="151"/>
        <v>0</v>
      </c>
      <c r="BP107" s="57">
        <f t="shared" si="152"/>
        <v>0</v>
      </c>
      <c r="BQ107">
        <f t="shared" si="174"/>
        <v>0</v>
      </c>
      <c r="BR107">
        <f t="shared" si="175"/>
        <v>0</v>
      </c>
      <c r="BS107">
        <f t="shared" si="176"/>
        <v>0</v>
      </c>
      <c r="BT107">
        <f t="shared" si="177"/>
        <v>0</v>
      </c>
      <c r="BU107">
        <f t="shared" si="178"/>
        <v>0</v>
      </c>
      <c r="BV107">
        <f t="shared" si="179"/>
        <v>0</v>
      </c>
      <c r="BW107">
        <f t="shared" si="180"/>
        <v>0</v>
      </c>
      <c r="BX107">
        <f t="shared" si="181"/>
        <v>0</v>
      </c>
      <c r="BY107">
        <f t="shared" si="182"/>
        <v>0</v>
      </c>
      <c r="BZ107">
        <f t="shared" si="183"/>
        <v>0</v>
      </c>
      <c r="CA107">
        <f t="shared" si="184"/>
        <v>0</v>
      </c>
      <c r="CB107">
        <f t="shared" si="185"/>
        <v>0</v>
      </c>
      <c r="CC107" t="e">
        <f>IF('Source and fuel input'!AS107,VLOOKUP(AA107,SourceIdData,8,FALSE),IF('Source and fuel input'!AQ107,V107,IF('Source and fuel input'!AR107,IF(AND(E107="Method 1",VLOOKUP(AA107,SourceIdData,8,FALSE)&gt;0),VLOOKUP(AA107,SourceIdData,8,FALSE),NA()),"")))</f>
        <v>#N/A</v>
      </c>
      <c r="CD107" s="15" t="e">
        <f t="shared" si="196"/>
        <v>#N/A</v>
      </c>
      <c r="CE107" s="15" t="b">
        <f t="shared" si="197"/>
        <v>1</v>
      </c>
      <c r="CF107" s="15" t="b">
        <f t="shared" si="153"/>
        <v>1</v>
      </c>
      <c r="CG107" s="15" t="b">
        <f t="shared" si="198"/>
        <v>0</v>
      </c>
      <c r="CH107" s="15" t="b">
        <f t="shared" si="199"/>
        <v>1</v>
      </c>
      <c r="CI107" t="e">
        <f t="shared" si="154"/>
        <v>#N/A</v>
      </c>
      <c r="CJ107" t="e">
        <f t="shared" si="155"/>
        <v>#N/A</v>
      </c>
      <c r="CK107" t="e">
        <f t="shared" si="164"/>
        <v>#N/A</v>
      </c>
      <c r="CL107" t="b">
        <f t="shared" si="200"/>
        <v>0</v>
      </c>
      <c r="CM107" t="e">
        <f t="shared" si="165"/>
        <v>#N/A</v>
      </c>
      <c r="CN107" t="b">
        <f t="shared" si="166"/>
        <v>0</v>
      </c>
      <c r="CO107" s="14">
        <f t="shared" si="167"/>
        <v>1</v>
      </c>
      <c r="CP107" s="16" t="str">
        <f t="shared" si="156"/>
        <v/>
      </c>
      <c r="CQ107" s="15">
        <f t="shared" si="157"/>
        <v>0</v>
      </c>
      <c r="CR107" s="15">
        <f t="shared" si="158"/>
        <v>0</v>
      </c>
      <c r="CS107" s="15">
        <f t="shared" si="159"/>
        <v>0</v>
      </c>
      <c r="CT107" s="58" t="e">
        <f t="shared" si="186"/>
        <v>#DIV/0!</v>
      </c>
      <c r="CU107" s="2">
        <f t="shared" si="160"/>
        <v>995</v>
      </c>
      <c r="CV107" t="str">
        <f t="shared" si="168"/>
        <v/>
      </c>
      <c r="CX107" t="str">
        <f t="shared" si="187"/>
        <v/>
      </c>
      <c r="CY107" t="b">
        <f>AND(CX107&lt;&gt;"",COUNTIF($CX$11:CX106,CX107)=0)</f>
        <v>0</v>
      </c>
      <c r="CZ107" s="2">
        <f>IF(CX107="",0,IF(CY107,MAX($CZ$11:CZ106)+1,VLOOKUP(CX107,$CX$11:CZ106,3,FALSE)))</f>
        <v>0</v>
      </c>
      <c r="DA107" s="2" t="str">
        <f t="shared" si="169"/>
        <v/>
      </c>
      <c r="DB107" t="str">
        <f t="shared" si="188"/>
        <v/>
      </c>
      <c r="DC107" t="b">
        <f>AND(DB107&lt;&gt;"",COUNTIF($DB$11:DB106,DB107)=0)</f>
        <v>0</v>
      </c>
      <c r="DD107" s="2">
        <f>IF(DB107="",0,IF(DC107,MAX($DD$11:DD106)+1,VLOOKUP(DB107,$DB$11:DD106,3,FALSE)))</f>
        <v>0</v>
      </c>
      <c r="DE107" s="2" t="str">
        <f t="shared" si="170"/>
        <v/>
      </c>
    </row>
    <row r="108" spans="1:109" x14ac:dyDescent="0.35">
      <c r="A108" s="119"/>
      <c r="B108" s="46"/>
      <c r="C108" s="46"/>
      <c r="D108" s="46"/>
      <c r="E108" s="46"/>
      <c r="F108" s="183"/>
      <c r="G108" s="48">
        <v>0</v>
      </c>
      <c r="H108" s="46">
        <v>0</v>
      </c>
      <c r="I108" s="46">
        <v>0</v>
      </c>
      <c r="J108" s="46">
        <v>0</v>
      </c>
      <c r="K108" s="46">
        <v>0</v>
      </c>
      <c r="L108" s="49">
        <v>0</v>
      </c>
      <c r="M108" s="50">
        <v>0</v>
      </c>
      <c r="N108" s="32"/>
      <c r="O108" s="31"/>
      <c r="P108" s="31"/>
      <c r="Q108" s="31"/>
      <c r="R108" s="31"/>
      <c r="S108" s="31"/>
      <c r="T108" s="31"/>
      <c r="U108" s="31"/>
      <c r="V108" s="99"/>
      <c r="W108" s="52" t="str">
        <f t="shared" si="195"/>
        <v/>
      </c>
      <c r="X108" s="120"/>
      <c r="Y108" s="97"/>
      <c r="Z108" t="e">
        <f t="shared" si="125"/>
        <v>#N/A</v>
      </c>
      <c r="AA108" t="e">
        <f t="shared" si="126"/>
        <v>#N/A</v>
      </c>
      <c r="AB108" t="e">
        <f t="shared" si="127"/>
        <v>#N/A</v>
      </c>
      <c r="AC108" s="53" t="b">
        <f t="shared" si="128"/>
        <v>0</v>
      </c>
      <c r="AD108" s="53" t="b">
        <f t="shared" si="129"/>
        <v>0</v>
      </c>
      <c r="AE108" s="53" t="b">
        <f t="shared" si="130"/>
        <v>0</v>
      </c>
      <c r="AF108" s="53" t="b">
        <f t="shared" si="131"/>
        <v>0</v>
      </c>
      <c r="AG108" s="53" t="b">
        <f t="shared" si="132"/>
        <v>0</v>
      </c>
      <c r="AH108" s="53" t="b">
        <f t="shared" si="133"/>
        <v>0</v>
      </c>
      <c r="AI108" s="53" t="b">
        <f t="shared" si="134"/>
        <v>0</v>
      </c>
      <c r="AJ108" s="53" t="b">
        <f t="shared" si="135"/>
        <v>0</v>
      </c>
      <c r="AK108" s="53" t="b">
        <f t="shared" si="189"/>
        <v>1</v>
      </c>
      <c r="AL108" s="53" t="b">
        <f t="shared" si="190"/>
        <v>1</v>
      </c>
      <c r="AM108" s="53" t="b">
        <f t="shared" si="191"/>
        <v>1</v>
      </c>
      <c r="AN108" s="53" t="b">
        <f t="shared" si="192"/>
        <v>1</v>
      </c>
      <c r="AO108" s="53" t="b">
        <f t="shared" si="193"/>
        <v>1</v>
      </c>
      <c r="AP108" s="53" t="b">
        <f t="shared" si="194"/>
        <v>1</v>
      </c>
      <c r="AQ108" s="53" t="b">
        <f t="shared" si="171"/>
        <v>0</v>
      </c>
      <c r="AR108" t="b">
        <f t="shared" si="136"/>
        <v>0</v>
      </c>
      <c r="AS108" s="54" t="e">
        <f t="shared" si="161"/>
        <v>#N/A</v>
      </c>
      <c r="AT108" t="b">
        <f t="shared" si="172"/>
        <v>0</v>
      </c>
      <c r="AU108" t="str">
        <f t="shared" si="173"/>
        <v/>
      </c>
      <c r="AV108" s="55" t="str">
        <f t="shared" si="162"/>
        <v/>
      </c>
      <c r="AW108" t="b">
        <f>AND(AV108&lt;&gt;"",COUNTIF($AV$11:AV107,AV108)=0)</f>
        <v>0</v>
      </c>
      <c r="AX108" s="2">
        <f>IF(AV108="",0,IF(AW108,MAX($AX$11:AX107)+1,VLOOKUP(AV108,$AV$11:AX107,3,FALSE)))</f>
        <v>0</v>
      </c>
      <c r="AY108" t="str">
        <f t="shared" si="163"/>
        <v/>
      </c>
      <c r="AZ108" t="e">
        <f t="shared" si="137"/>
        <v>#N/A</v>
      </c>
      <c r="BA108" t="e">
        <f>IF(ISNA(AZ108),NA(),COUNTIF(AZ$10:AZ108,AZ108)&gt;1)</f>
        <v>#N/A</v>
      </c>
      <c r="BB108" t="e">
        <f t="shared" si="138"/>
        <v>#N/A</v>
      </c>
      <c r="BC108" s="55" t="e">
        <f t="shared" si="139"/>
        <v>#N/A</v>
      </c>
      <c r="BD108" s="56" t="e">
        <f t="shared" si="140"/>
        <v>#N/A</v>
      </c>
      <c r="BE108" s="53">
        <f t="shared" si="141"/>
        <v>0</v>
      </c>
      <c r="BF108" s="53">
        <f t="shared" si="142"/>
        <v>0</v>
      </c>
      <c r="BG108" s="53">
        <f t="shared" si="143"/>
        <v>0</v>
      </c>
      <c r="BH108" s="53">
        <f t="shared" si="144"/>
        <v>0</v>
      </c>
      <c r="BI108" s="53">
        <f t="shared" si="145"/>
        <v>0</v>
      </c>
      <c r="BJ108" s="53">
        <f t="shared" si="146"/>
        <v>0</v>
      </c>
      <c r="BK108" s="57">
        <f t="shared" si="147"/>
        <v>0</v>
      </c>
      <c r="BL108" s="57">
        <f t="shared" si="148"/>
        <v>0</v>
      </c>
      <c r="BM108" s="57">
        <f t="shared" si="149"/>
        <v>0</v>
      </c>
      <c r="BN108" s="57">
        <f t="shared" si="150"/>
        <v>0</v>
      </c>
      <c r="BO108" s="57">
        <f t="shared" si="151"/>
        <v>0</v>
      </c>
      <c r="BP108" s="57">
        <f t="shared" si="152"/>
        <v>0</v>
      </c>
      <c r="BQ108">
        <f t="shared" si="174"/>
        <v>0</v>
      </c>
      <c r="BR108">
        <f t="shared" si="175"/>
        <v>0</v>
      </c>
      <c r="BS108">
        <f t="shared" si="176"/>
        <v>0</v>
      </c>
      <c r="BT108">
        <f t="shared" si="177"/>
        <v>0</v>
      </c>
      <c r="BU108">
        <f t="shared" si="178"/>
        <v>0</v>
      </c>
      <c r="BV108">
        <f t="shared" si="179"/>
        <v>0</v>
      </c>
      <c r="BW108">
        <f t="shared" si="180"/>
        <v>0</v>
      </c>
      <c r="BX108">
        <f t="shared" si="181"/>
        <v>0</v>
      </c>
      <c r="BY108">
        <f t="shared" si="182"/>
        <v>0</v>
      </c>
      <c r="BZ108">
        <f t="shared" si="183"/>
        <v>0</v>
      </c>
      <c r="CA108">
        <f t="shared" si="184"/>
        <v>0</v>
      </c>
      <c r="CB108">
        <f t="shared" si="185"/>
        <v>0</v>
      </c>
      <c r="CC108" t="e">
        <f>IF('Source and fuel input'!AS108,VLOOKUP(AA108,SourceIdData,8,FALSE),IF('Source and fuel input'!AQ108,V108,IF('Source and fuel input'!AR108,IF(AND(E108="Method 1",VLOOKUP(AA108,SourceIdData,8,FALSE)&gt;0),VLOOKUP(AA108,SourceIdData,8,FALSE),NA()),"")))</f>
        <v>#N/A</v>
      </c>
      <c r="CD108" s="15" t="e">
        <f t="shared" si="196"/>
        <v>#N/A</v>
      </c>
      <c r="CE108" s="15" t="b">
        <f t="shared" si="197"/>
        <v>1</v>
      </c>
      <c r="CF108" s="15" t="b">
        <f t="shared" si="153"/>
        <v>1</v>
      </c>
      <c r="CG108" s="15" t="b">
        <f t="shared" si="198"/>
        <v>0</v>
      </c>
      <c r="CH108" s="15" t="b">
        <f t="shared" si="199"/>
        <v>1</v>
      </c>
      <c r="CI108" t="e">
        <f t="shared" si="154"/>
        <v>#N/A</v>
      </c>
      <c r="CJ108" t="e">
        <f t="shared" si="155"/>
        <v>#N/A</v>
      </c>
      <c r="CK108" t="e">
        <f t="shared" si="164"/>
        <v>#N/A</v>
      </c>
      <c r="CL108" t="b">
        <f t="shared" si="200"/>
        <v>0</v>
      </c>
      <c r="CM108" t="e">
        <f t="shared" si="165"/>
        <v>#N/A</v>
      </c>
      <c r="CN108" t="b">
        <f t="shared" si="166"/>
        <v>0</v>
      </c>
      <c r="CO108" s="14">
        <f t="shared" si="167"/>
        <v>1</v>
      </c>
      <c r="CP108" s="16" t="str">
        <f t="shared" si="156"/>
        <v/>
      </c>
      <c r="CQ108" s="15">
        <f t="shared" si="157"/>
        <v>0</v>
      </c>
      <c r="CR108" s="15">
        <f t="shared" si="158"/>
        <v>0</v>
      </c>
      <c r="CS108" s="15">
        <f t="shared" si="159"/>
        <v>0</v>
      </c>
      <c r="CT108" s="58" t="e">
        <f t="shared" si="186"/>
        <v>#DIV/0!</v>
      </c>
      <c r="CU108" s="2">
        <f t="shared" si="160"/>
        <v>995</v>
      </c>
      <c r="CV108" t="str">
        <f t="shared" si="168"/>
        <v/>
      </c>
      <c r="CX108" t="str">
        <f t="shared" si="187"/>
        <v/>
      </c>
      <c r="CY108" t="b">
        <f>AND(CX108&lt;&gt;"",COUNTIF($CX$11:CX107,CX108)=0)</f>
        <v>0</v>
      </c>
      <c r="CZ108" s="2">
        <f>IF(CX108="",0,IF(CY108,MAX($CZ$11:CZ107)+1,VLOOKUP(CX108,$CX$11:CZ107,3,FALSE)))</f>
        <v>0</v>
      </c>
      <c r="DA108" s="2" t="str">
        <f t="shared" si="169"/>
        <v/>
      </c>
      <c r="DB108" t="str">
        <f t="shared" si="188"/>
        <v/>
      </c>
      <c r="DC108" t="b">
        <f>AND(DB108&lt;&gt;"",COUNTIF($DB$11:DB107,DB108)=0)</f>
        <v>0</v>
      </c>
      <c r="DD108" s="2">
        <f>IF(DB108="",0,IF(DC108,MAX($DD$11:DD107)+1,VLOOKUP(DB108,$DB$11:DD107,3,FALSE)))</f>
        <v>0</v>
      </c>
      <c r="DE108" s="2" t="str">
        <f t="shared" si="170"/>
        <v/>
      </c>
    </row>
    <row r="109" spans="1:109" x14ac:dyDescent="0.35">
      <c r="A109" s="119"/>
      <c r="B109" s="46"/>
      <c r="C109" s="46"/>
      <c r="D109" s="46"/>
      <c r="E109" s="46"/>
      <c r="F109" s="183"/>
      <c r="G109" s="48">
        <v>0</v>
      </c>
      <c r="H109" s="46">
        <v>0</v>
      </c>
      <c r="I109" s="46">
        <v>0</v>
      </c>
      <c r="J109" s="46">
        <v>0</v>
      </c>
      <c r="K109" s="46">
        <v>0</v>
      </c>
      <c r="L109" s="49">
        <v>0</v>
      </c>
      <c r="M109" s="50">
        <v>0</v>
      </c>
      <c r="N109" s="32"/>
      <c r="O109" s="31"/>
      <c r="P109" s="31"/>
      <c r="Q109" s="31"/>
      <c r="R109" s="31"/>
      <c r="S109" s="31"/>
      <c r="T109" s="31"/>
      <c r="U109" s="31"/>
      <c r="V109" s="99"/>
      <c r="W109" s="52" t="str">
        <f t="shared" si="195"/>
        <v/>
      </c>
      <c r="X109" s="120"/>
      <c r="Y109" s="97"/>
      <c r="Z109" t="e">
        <f t="shared" si="125"/>
        <v>#N/A</v>
      </c>
      <c r="AA109" t="e">
        <f t="shared" si="126"/>
        <v>#N/A</v>
      </c>
      <c r="AB109" t="e">
        <f t="shared" si="127"/>
        <v>#N/A</v>
      </c>
      <c r="AC109" s="53" t="b">
        <f t="shared" si="128"/>
        <v>0</v>
      </c>
      <c r="AD109" s="53" t="b">
        <f t="shared" si="129"/>
        <v>0</v>
      </c>
      <c r="AE109" s="53" t="b">
        <f t="shared" si="130"/>
        <v>0</v>
      </c>
      <c r="AF109" s="53" t="b">
        <f t="shared" si="131"/>
        <v>0</v>
      </c>
      <c r="AG109" s="53" t="b">
        <f t="shared" si="132"/>
        <v>0</v>
      </c>
      <c r="AH109" s="53" t="b">
        <f t="shared" si="133"/>
        <v>0</v>
      </c>
      <c r="AI109" s="53" t="b">
        <f t="shared" si="134"/>
        <v>0</v>
      </c>
      <c r="AJ109" s="53" t="b">
        <f t="shared" si="135"/>
        <v>0</v>
      </c>
      <c r="AK109" s="53" t="b">
        <f t="shared" si="189"/>
        <v>1</v>
      </c>
      <c r="AL109" s="53" t="b">
        <f t="shared" si="190"/>
        <v>1</v>
      </c>
      <c r="AM109" s="53" t="b">
        <f t="shared" si="191"/>
        <v>1</v>
      </c>
      <c r="AN109" s="53" t="b">
        <f t="shared" si="192"/>
        <v>1</v>
      </c>
      <c r="AO109" s="53" t="b">
        <f t="shared" si="193"/>
        <v>1</v>
      </c>
      <c r="AP109" s="53" t="b">
        <f t="shared" si="194"/>
        <v>1</v>
      </c>
      <c r="AQ109" s="53" t="b">
        <f t="shared" si="171"/>
        <v>0</v>
      </c>
      <c r="AR109" t="b">
        <f t="shared" si="136"/>
        <v>0</v>
      </c>
      <c r="AS109" s="54" t="e">
        <f t="shared" si="161"/>
        <v>#N/A</v>
      </c>
      <c r="AT109" t="b">
        <f t="shared" si="172"/>
        <v>0</v>
      </c>
      <c r="AU109" t="str">
        <f t="shared" si="173"/>
        <v/>
      </c>
      <c r="AV109" s="55" t="str">
        <f t="shared" si="162"/>
        <v/>
      </c>
      <c r="AW109" t="b">
        <f>AND(AV109&lt;&gt;"",COUNTIF($AV$11:AV108,AV109)=0)</f>
        <v>0</v>
      </c>
      <c r="AX109" s="2">
        <f>IF(AV109="",0,IF(AW109,MAX($AX$11:AX108)+1,VLOOKUP(AV109,$AV$11:AX108,3,FALSE)))</f>
        <v>0</v>
      </c>
      <c r="AY109" t="str">
        <f t="shared" si="163"/>
        <v/>
      </c>
      <c r="AZ109" t="e">
        <f t="shared" si="137"/>
        <v>#N/A</v>
      </c>
      <c r="BA109" t="e">
        <f>IF(ISNA(AZ109),NA(),COUNTIF(AZ$10:AZ109,AZ109)&gt;1)</f>
        <v>#N/A</v>
      </c>
      <c r="BB109" t="e">
        <f t="shared" si="138"/>
        <v>#N/A</v>
      </c>
      <c r="BC109" s="55" t="e">
        <f t="shared" si="139"/>
        <v>#N/A</v>
      </c>
      <c r="BD109" s="56" t="e">
        <f t="shared" si="140"/>
        <v>#N/A</v>
      </c>
      <c r="BE109" s="53">
        <f t="shared" si="141"/>
        <v>0</v>
      </c>
      <c r="BF109" s="53">
        <f t="shared" si="142"/>
        <v>0</v>
      </c>
      <c r="BG109" s="53">
        <f t="shared" si="143"/>
        <v>0</v>
      </c>
      <c r="BH109" s="53">
        <f t="shared" si="144"/>
        <v>0</v>
      </c>
      <c r="BI109" s="53">
        <f t="shared" si="145"/>
        <v>0</v>
      </c>
      <c r="BJ109" s="53">
        <f t="shared" si="146"/>
        <v>0</v>
      </c>
      <c r="BK109" s="57">
        <f t="shared" si="147"/>
        <v>0</v>
      </c>
      <c r="BL109" s="57">
        <f t="shared" si="148"/>
        <v>0</v>
      </c>
      <c r="BM109" s="57">
        <f t="shared" si="149"/>
        <v>0</v>
      </c>
      <c r="BN109" s="57">
        <f t="shared" si="150"/>
        <v>0</v>
      </c>
      <c r="BO109" s="57">
        <f t="shared" si="151"/>
        <v>0</v>
      </c>
      <c r="BP109" s="57">
        <f t="shared" si="152"/>
        <v>0</v>
      </c>
      <c r="BQ109">
        <f t="shared" si="174"/>
        <v>0</v>
      </c>
      <c r="BR109">
        <f t="shared" si="175"/>
        <v>0</v>
      </c>
      <c r="BS109">
        <f t="shared" si="176"/>
        <v>0</v>
      </c>
      <c r="BT109">
        <f t="shared" si="177"/>
        <v>0</v>
      </c>
      <c r="BU109">
        <f t="shared" si="178"/>
        <v>0</v>
      </c>
      <c r="BV109">
        <f t="shared" si="179"/>
        <v>0</v>
      </c>
      <c r="BW109">
        <f t="shared" si="180"/>
        <v>0</v>
      </c>
      <c r="BX109">
        <f t="shared" si="181"/>
        <v>0</v>
      </c>
      <c r="BY109">
        <f t="shared" si="182"/>
        <v>0</v>
      </c>
      <c r="BZ109">
        <f t="shared" si="183"/>
        <v>0</v>
      </c>
      <c r="CA109">
        <f t="shared" si="184"/>
        <v>0</v>
      </c>
      <c r="CB109">
        <f t="shared" si="185"/>
        <v>0</v>
      </c>
      <c r="CC109" t="e">
        <f>IF('Source and fuel input'!AS109,VLOOKUP(AA109,SourceIdData,8,FALSE),IF('Source and fuel input'!AQ109,V109,IF('Source and fuel input'!AR109,IF(AND(E109="Method 1",VLOOKUP(AA109,SourceIdData,8,FALSE)&gt;0),VLOOKUP(AA109,SourceIdData,8,FALSE),NA()),"")))</f>
        <v>#N/A</v>
      </c>
      <c r="CD109" s="15" t="e">
        <f t="shared" si="196"/>
        <v>#N/A</v>
      </c>
      <c r="CE109" s="15" t="b">
        <f t="shared" si="197"/>
        <v>1</v>
      </c>
      <c r="CF109" s="15" t="b">
        <f t="shared" si="153"/>
        <v>1</v>
      </c>
      <c r="CG109" s="15" t="b">
        <f t="shared" si="198"/>
        <v>0</v>
      </c>
      <c r="CH109" s="15" t="b">
        <f t="shared" si="199"/>
        <v>1</v>
      </c>
      <c r="CI109" t="e">
        <f t="shared" si="154"/>
        <v>#N/A</v>
      </c>
      <c r="CJ109" t="e">
        <f t="shared" si="155"/>
        <v>#N/A</v>
      </c>
      <c r="CK109" t="e">
        <f t="shared" si="164"/>
        <v>#N/A</v>
      </c>
      <c r="CL109" t="b">
        <f t="shared" si="200"/>
        <v>0</v>
      </c>
      <c r="CM109" t="e">
        <f t="shared" si="165"/>
        <v>#N/A</v>
      </c>
      <c r="CN109" t="b">
        <f t="shared" si="166"/>
        <v>0</v>
      </c>
      <c r="CO109" s="14">
        <f t="shared" si="167"/>
        <v>1</v>
      </c>
      <c r="CP109" s="16" t="str">
        <f t="shared" si="156"/>
        <v/>
      </c>
      <c r="CQ109" s="15">
        <f t="shared" si="157"/>
        <v>0</v>
      </c>
      <c r="CR109" s="15">
        <f t="shared" si="158"/>
        <v>0</v>
      </c>
      <c r="CS109" s="15">
        <f t="shared" si="159"/>
        <v>0</v>
      </c>
      <c r="CT109" s="58" t="e">
        <f t="shared" si="186"/>
        <v>#DIV/0!</v>
      </c>
      <c r="CU109" s="2">
        <f t="shared" si="160"/>
        <v>995</v>
      </c>
      <c r="CV109" t="str">
        <f t="shared" si="168"/>
        <v/>
      </c>
      <c r="CX109" t="str">
        <f t="shared" si="187"/>
        <v/>
      </c>
      <c r="CY109" t="b">
        <f>AND(CX109&lt;&gt;"",COUNTIF($CX$11:CX108,CX109)=0)</f>
        <v>0</v>
      </c>
      <c r="CZ109" s="2">
        <f>IF(CX109="",0,IF(CY109,MAX($CZ$11:CZ108)+1,VLOOKUP(CX109,$CX$11:CZ108,3,FALSE)))</f>
        <v>0</v>
      </c>
      <c r="DA109" s="2" t="str">
        <f t="shared" si="169"/>
        <v/>
      </c>
      <c r="DB109" t="str">
        <f t="shared" si="188"/>
        <v/>
      </c>
      <c r="DC109" t="b">
        <f>AND(DB109&lt;&gt;"",COUNTIF($DB$11:DB108,DB109)=0)</f>
        <v>0</v>
      </c>
      <c r="DD109" s="2">
        <f>IF(DB109="",0,IF(DC109,MAX($DD$11:DD108)+1,VLOOKUP(DB109,$DB$11:DD108,3,FALSE)))</f>
        <v>0</v>
      </c>
      <c r="DE109" s="2" t="str">
        <f t="shared" si="170"/>
        <v/>
      </c>
    </row>
    <row r="110" spans="1:109" x14ac:dyDescent="0.35">
      <c r="A110" s="119"/>
      <c r="B110" s="46"/>
      <c r="C110" s="46"/>
      <c r="D110" s="46"/>
      <c r="E110" s="46"/>
      <c r="F110" s="183"/>
      <c r="G110" s="48">
        <v>0</v>
      </c>
      <c r="H110" s="46">
        <v>0</v>
      </c>
      <c r="I110" s="46">
        <v>0</v>
      </c>
      <c r="J110" s="46">
        <v>0</v>
      </c>
      <c r="K110" s="46">
        <v>0</v>
      </c>
      <c r="L110" s="49">
        <v>0</v>
      </c>
      <c r="M110" s="50">
        <v>0</v>
      </c>
      <c r="N110" s="32"/>
      <c r="O110" s="31"/>
      <c r="P110" s="31"/>
      <c r="Q110" s="31"/>
      <c r="R110" s="31"/>
      <c r="S110" s="31"/>
      <c r="T110" s="31"/>
      <c r="U110" s="31"/>
      <c r="V110" s="99"/>
      <c r="W110" s="52" t="str">
        <f t="shared" si="195"/>
        <v/>
      </c>
      <c r="X110" s="120"/>
      <c r="Y110" s="97"/>
      <c r="Z110" t="e">
        <f t="shared" si="125"/>
        <v>#N/A</v>
      </c>
      <c r="AA110" t="e">
        <f t="shared" si="126"/>
        <v>#N/A</v>
      </c>
      <c r="AB110" t="e">
        <f t="shared" si="127"/>
        <v>#N/A</v>
      </c>
      <c r="AC110" s="53" t="b">
        <f t="shared" si="128"/>
        <v>0</v>
      </c>
      <c r="AD110" s="53" t="b">
        <f t="shared" si="129"/>
        <v>0</v>
      </c>
      <c r="AE110" s="53" t="b">
        <f t="shared" si="130"/>
        <v>0</v>
      </c>
      <c r="AF110" s="53" t="b">
        <f t="shared" si="131"/>
        <v>0</v>
      </c>
      <c r="AG110" s="53" t="b">
        <f t="shared" si="132"/>
        <v>0</v>
      </c>
      <c r="AH110" s="53" t="b">
        <f t="shared" si="133"/>
        <v>0</v>
      </c>
      <c r="AI110" s="53" t="b">
        <f t="shared" si="134"/>
        <v>0</v>
      </c>
      <c r="AJ110" s="53" t="b">
        <f t="shared" si="135"/>
        <v>0</v>
      </c>
      <c r="AK110" s="53" t="b">
        <f t="shared" si="189"/>
        <v>1</v>
      </c>
      <c r="AL110" s="53" t="b">
        <f t="shared" si="190"/>
        <v>1</v>
      </c>
      <c r="AM110" s="53" t="b">
        <f t="shared" si="191"/>
        <v>1</v>
      </c>
      <c r="AN110" s="53" t="b">
        <f t="shared" si="192"/>
        <v>1</v>
      </c>
      <c r="AO110" s="53" t="b">
        <f t="shared" si="193"/>
        <v>1</v>
      </c>
      <c r="AP110" s="53" t="b">
        <f t="shared" si="194"/>
        <v>1</v>
      </c>
      <c r="AQ110" s="53" t="b">
        <f t="shared" si="171"/>
        <v>0</v>
      </c>
      <c r="AR110" t="b">
        <f t="shared" si="136"/>
        <v>0</v>
      </c>
      <c r="AS110" s="54" t="e">
        <f t="shared" si="161"/>
        <v>#N/A</v>
      </c>
      <c r="AT110" t="b">
        <f t="shared" si="172"/>
        <v>0</v>
      </c>
      <c r="AU110" t="str">
        <f t="shared" si="173"/>
        <v/>
      </c>
      <c r="AV110" s="55" t="str">
        <f t="shared" si="162"/>
        <v/>
      </c>
      <c r="AW110" t="b">
        <f>AND(AV110&lt;&gt;"",COUNTIF($AV$11:AV109,AV110)=0)</f>
        <v>0</v>
      </c>
      <c r="AX110" s="2">
        <f>IF(AV110="",0,IF(AW110,MAX($AX$11:AX109)+1,VLOOKUP(AV110,$AV$11:AX109,3,FALSE)))</f>
        <v>0</v>
      </c>
      <c r="AY110" t="str">
        <f t="shared" si="163"/>
        <v/>
      </c>
      <c r="AZ110" t="e">
        <f t="shared" si="137"/>
        <v>#N/A</v>
      </c>
      <c r="BA110" t="e">
        <f>IF(ISNA(AZ110),NA(),COUNTIF(AZ$10:AZ110,AZ110)&gt;1)</f>
        <v>#N/A</v>
      </c>
      <c r="BB110" t="e">
        <f t="shared" si="138"/>
        <v>#N/A</v>
      </c>
      <c r="BC110" s="55" t="e">
        <f t="shared" si="139"/>
        <v>#N/A</v>
      </c>
      <c r="BD110" s="56" t="e">
        <f t="shared" si="140"/>
        <v>#N/A</v>
      </c>
      <c r="BE110" s="53">
        <f t="shared" si="141"/>
        <v>0</v>
      </c>
      <c r="BF110" s="53">
        <f t="shared" si="142"/>
        <v>0</v>
      </c>
      <c r="BG110" s="53">
        <f t="shared" si="143"/>
        <v>0</v>
      </c>
      <c r="BH110" s="53">
        <f t="shared" si="144"/>
        <v>0</v>
      </c>
      <c r="BI110" s="53">
        <f t="shared" si="145"/>
        <v>0</v>
      </c>
      <c r="BJ110" s="53">
        <f t="shared" si="146"/>
        <v>0</v>
      </c>
      <c r="BK110" s="57">
        <f t="shared" si="147"/>
        <v>0</v>
      </c>
      <c r="BL110" s="57">
        <f t="shared" si="148"/>
        <v>0</v>
      </c>
      <c r="BM110" s="57">
        <f t="shared" si="149"/>
        <v>0</v>
      </c>
      <c r="BN110" s="57">
        <f t="shared" si="150"/>
        <v>0</v>
      </c>
      <c r="BO110" s="57">
        <f t="shared" si="151"/>
        <v>0</v>
      </c>
      <c r="BP110" s="57">
        <f t="shared" si="152"/>
        <v>0</v>
      </c>
      <c r="BQ110">
        <f t="shared" si="174"/>
        <v>0</v>
      </c>
      <c r="BR110">
        <f t="shared" si="175"/>
        <v>0</v>
      </c>
      <c r="BS110">
        <f t="shared" si="176"/>
        <v>0</v>
      </c>
      <c r="BT110">
        <f t="shared" si="177"/>
        <v>0</v>
      </c>
      <c r="BU110">
        <f t="shared" si="178"/>
        <v>0</v>
      </c>
      <c r="BV110">
        <f t="shared" si="179"/>
        <v>0</v>
      </c>
      <c r="BW110">
        <f t="shared" si="180"/>
        <v>0</v>
      </c>
      <c r="BX110">
        <f t="shared" si="181"/>
        <v>0</v>
      </c>
      <c r="BY110">
        <f t="shared" si="182"/>
        <v>0</v>
      </c>
      <c r="BZ110">
        <f t="shared" si="183"/>
        <v>0</v>
      </c>
      <c r="CA110">
        <f t="shared" si="184"/>
        <v>0</v>
      </c>
      <c r="CB110">
        <f t="shared" si="185"/>
        <v>0</v>
      </c>
      <c r="CC110" t="e">
        <f>IF('Source and fuel input'!AS110,VLOOKUP(AA110,SourceIdData,8,FALSE),IF('Source and fuel input'!AQ110,V110,IF('Source and fuel input'!AR110,IF(AND(E110="Method 1",VLOOKUP(AA110,SourceIdData,8,FALSE)&gt;0),VLOOKUP(AA110,SourceIdData,8,FALSE),NA()),"")))</f>
        <v>#N/A</v>
      </c>
      <c r="CD110" s="15" t="e">
        <f t="shared" si="196"/>
        <v>#N/A</v>
      </c>
      <c r="CE110" s="15" t="b">
        <f t="shared" si="197"/>
        <v>1</v>
      </c>
      <c r="CF110" s="15" t="b">
        <f t="shared" si="153"/>
        <v>1</v>
      </c>
      <c r="CG110" s="15" t="b">
        <f t="shared" si="198"/>
        <v>0</v>
      </c>
      <c r="CH110" s="15" t="b">
        <f t="shared" si="199"/>
        <v>1</v>
      </c>
      <c r="CI110" t="e">
        <f t="shared" si="154"/>
        <v>#N/A</v>
      </c>
      <c r="CJ110" t="e">
        <f t="shared" si="155"/>
        <v>#N/A</v>
      </c>
      <c r="CK110" t="e">
        <f t="shared" si="164"/>
        <v>#N/A</v>
      </c>
      <c r="CL110" t="b">
        <f t="shared" si="200"/>
        <v>0</v>
      </c>
      <c r="CM110" t="e">
        <f t="shared" si="165"/>
        <v>#N/A</v>
      </c>
      <c r="CN110" t="b">
        <f t="shared" si="166"/>
        <v>0</v>
      </c>
      <c r="CO110" s="14">
        <f t="shared" si="167"/>
        <v>1</v>
      </c>
      <c r="CP110" s="16" t="str">
        <f t="shared" si="156"/>
        <v/>
      </c>
      <c r="CQ110" s="15">
        <f t="shared" si="157"/>
        <v>0</v>
      </c>
      <c r="CR110" s="15">
        <f t="shared" si="158"/>
        <v>0</v>
      </c>
      <c r="CS110" s="15">
        <f t="shared" si="159"/>
        <v>0</v>
      </c>
      <c r="CT110" s="58" t="e">
        <f t="shared" si="186"/>
        <v>#DIV/0!</v>
      </c>
      <c r="CU110" s="2">
        <f t="shared" si="160"/>
        <v>995</v>
      </c>
      <c r="CV110" t="str">
        <f t="shared" si="168"/>
        <v/>
      </c>
      <c r="CX110" t="str">
        <f t="shared" si="187"/>
        <v/>
      </c>
      <c r="CY110" t="b">
        <f>AND(CX110&lt;&gt;"",COUNTIF($CX$11:CX109,CX110)=0)</f>
        <v>0</v>
      </c>
      <c r="CZ110" s="2">
        <f>IF(CX110="",0,IF(CY110,MAX($CZ$11:CZ109)+1,VLOOKUP(CX110,$CX$11:CZ109,3,FALSE)))</f>
        <v>0</v>
      </c>
      <c r="DA110" s="2" t="str">
        <f t="shared" si="169"/>
        <v/>
      </c>
      <c r="DB110" t="str">
        <f t="shared" si="188"/>
        <v/>
      </c>
      <c r="DC110" t="b">
        <f>AND(DB110&lt;&gt;"",COUNTIF($DB$11:DB109,DB110)=0)</f>
        <v>0</v>
      </c>
      <c r="DD110" s="2">
        <f>IF(DB110="",0,IF(DC110,MAX($DD$11:DD109)+1,VLOOKUP(DB110,$DB$11:DD109,3,FALSE)))</f>
        <v>0</v>
      </c>
      <c r="DE110" s="2" t="str">
        <f t="shared" si="170"/>
        <v/>
      </c>
    </row>
    <row r="111" spans="1:109" x14ac:dyDescent="0.35">
      <c r="A111" s="119"/>
      <c r="B111" s="46"/>
      <c r="C111" s="46"/>
      <c r="D111" s="46"/>
      <c r="E111" s="46"/>
      <c r="F111" s="183"/>
      <c r="G111" s="48">
        <v>0</v>
      </c>
      <c r="H111" s="46">
        <v>0</v>
      </c>
      <c r="I111" s="46">
        <v>0</v>
      </c>
      <c r="J111" s="46">
        <v>0</v>
      </c>
      <c r="K111" s="46">
        <v>0</v>
      </c>
      <c r="L111" s="49">
        <v>0</v>
      </c>
      <c r="M111" s="50">
        <v>0</v>
      </c>
      <c r="N111" s="32"/>
      <c r="O111" s="31"/>
      <c r="P111" s="31"/>
      <c r="Q111" s="31"/>
      <c r="R111" s="31"/>
      <c r="S111" s="31"/>
      <c r="T111" s="31"/>
      <c r="U111" s="31"/>
      <c r="V111" s="99"/>
      <c r="W111" s="52" t="str">
        <f t="shared" si="195"/>
        <v/>
      </c>
      <c r="X111" s="120"/>
      <c r="Y111" s="97"/>
      <c r="Z111" t="e">
        <f t="shared" si="125"/>
        <v>#N/A</v>
      </c>
      <c r="AA111" t="e">
        <f t="shared" si="126"/>
        <v>#N/A</v>
      </c>
      <c r="AB111" t="e">
        <f t="shared" si="127"/>
        <v>#N/A</v>
      </c>
      <c r="AC111" s="53" t="b">
        <f t="shared" si="128"/>
        <v>0</v>
      </c>
      <c r="AD111" s="53" t="b">
        <f t="shared" si="129"/>
        <v>0</v>
      </c>
      <c r="AE111" s="53" t="b">
        <f t="shared" si="130"/>
        <v>0</v>
      </c>
      <c r="AF111" s="53" t="b">
        <f t="shared" si="131"/>
        <v>0</v>
      </c>
      <c r="AG111" s="53" t="b">
        <f t="shared" si="132"/>
        <v>0</v>
      </c>
      <c r="AH111" s="53" t="b">
        <f t="shared" si="133"/>
        <v>0</v>
      </c>
      <c r="AI111" s="53" t="b">
        <f t="shared" si="134"/>
        <v>0</v>
      </c>
      <c r="AJ111" s="53" t="b">
        <f t="shared" si="135"/>
        <v>0</v>
      </c>
      <c r="AK111" s="53" t="b">
        <f t="shared" si="189"/>
        <v>1</v>
      </c>
      <c r="AL111" s="53" t="b">
        <f t="shared" si="190"/>
        <v>1</v>
      </c>
      <c r="AM111" s="53" t="b">
        <f t="shared" si="191"/>
        <v>1</v>
      </c>
      <c r="AN111" s="53" t="b">
        <f t="shared" si="192"/>
        <v>1</v>
      </c>
      <c r="AO111" s="53" t="b">
        <f t="shared" si="193"/>
        <v>1</v>
      </c>
      <c r="AP111" s="53" t="b">
        <f t="shared" si="194"/>
        <v>1</v>
      </c>
      <c r="AQ111" s="53" t="b">
        <f t="shared" si="171"/>
        <v>0</v>
      </c>
      <c r="AR111" t="b">
        <f t="shared" si="136"/>
        <v>0</v>
      </c>
      <c r="AS111" s="54" t="e">
        <f t="shared" si="161"/>
        <v>#N/A</v>
      </c>
      <c r="AT111" t="b">
        <f t="shared" si="172"/>
        <v>0</v>
      </c>
      <c r="AU111" t="str">
        <f t="shared" si="173"/>
        <v/>
      </c>
      <c r="AV111" s="55" t="str">
        <f t="shared" si="162"/>
        <v/>
      </c>
      <c r="AW111" t="b">
        <f>AND(AV111&lt;&gt;"",COUNTIF($AV$11:AV110,AV111)=0)</f>
        <v>0</v>
      </c>
      <c r="AX111" s="2">
        <f>IF(AV111="",0,IF(AW111,MAX($AX$11:AX110)+1,VLOOKUP(AV111,$AV$11:AX110,3,FALSE)))</f>
        <v>0</v>
      </c>
      <c r="AY111" t="str">
        <f t="shared" si="163"/>
        <v/>
      </c>
      <c r="AZ111" t="e">
        <f t="shared" si="137"/>
        <v>#N/A</v>
      </c>
      <c r="BA111" t="e">
        <f>IF(ISNA(AZ111),NA(),COUNTIF(AZ$10:AZ111,AZ111)&gt;1)</f>
        <v>#N/A</v>
      </c>
      <c r="BB111" t="e">
        <f t="shared" si="138"/>
        <v>#N/A</v>
      </c>
      <c r="BC111" s="55" t="e">
        <f t="shared" si="139"/>
        <v>#N/A</v>
      </c>
      <c r="BD111" s="56" t="e">
        <f t="shared" si="140"/>
        <v>#N/A</v>
      </c>
      <c r="BE111" s="53">
        <f t="shared" si="141"/>
        <v>0</v>
      </c>
      <c r="BF111" s="53">
        <f t="shared" si="142"/>
        <v>0</v>
      </c>
      <c r="BG111" s="53">
        <f t="shared" si="143"/>
        <v>0</v>
      </c>
      <c r="BH111" s="53">
        <f t="shared" si="144"/>
        <v>0</v>
      </c>
      <c r="BI111" s="53">
        <f t="shared" si="145"/>
        <v>0</v>
      </c>
      <c r="BJ111" s="53">
        <f t="shared" si="146"/>
        <v>0</v>
      </c>
      <c r="BK111" s="57">
        <f t="shared" si="147"/>
        <v>0</v>
      </c>
      <c r="BL111" s="57">
        <f t="shared" si="148"/>
        <v>0</v>
      </c>
      <c r="BM111" s="57">
        <f t="shared" si="149"/>
        <v>0</v>
      </c>
      <c r="BN111" s="57">
        <f t="shared" si="150"/>
        <v>0</v>
      </c>
      <c r="BO111" s="57">
        <f t="shared" si="151"/>
        <v>0</v>
      </c>
      <c r="BP111" s="57">
        <f t="shared" si="152"/>
        <v>0</v>
      </c>
      <c r="BQ111">
        <f t="shared" si="174"/>
        <v>0</v>
      </c>
      <c r="BR111">
        <f t="shared" si="175"/>
        <v>0</v>
      </c>
      <c r="BS111">
        <f t="shared" si="176"/>
        <v>0</v>
      </c>
      <c r="BT111">
        <f t="shared" si="177"/>
        <v>0</v>
      </c>
      <c r="BU111">
        <f t="shared" si="178"/>
        <v>0</v>
      </c>
      <c r="BV111">
        <f t="shared" si="179"/>
        <v>0</v>
      </c>
      <c r="BW111">
        <f t="shared" si="180"/>
        <v>0</v>
      </c>
      <c r="BX111">
        <f t="shared" si="181"/>
        <v>0</v>
      </c>
      <c r="BY111">
        <f t="shared" si="182"/>
        <v>0</v>
      </c>
      <c r="BZ111">
        <f t="shared" si="183"/>
        <v>0</v>
      </c>
      <c r="CA111">
        <f t="shared" si="184"/>
        <v>0</v>
      </c>
      <c r="CB111">
        <f t="shared" si="185"/>
        <v>0</v>
      </c>
      <c r="CC111" t="e">
        <f>IF('Source and fuel input'!AS111,VLOOKUP(AA111,SourceIdData,8,FALSE),IF('Source and fuel input'!AQ111,V111,IF('Source and fuel input'!AR111,IF(AND(E111="Method 1",VLOOKUP(AA111,SourceIdData,8,FALSE)&gt;0),VLOOKUP(AA111,SourceIdData,8,FALSE),NA()),"")))</f>
        <v>#N/A</v>
      </c>
      <c r="CD111" s="15" t="e">
        <f t="shared" si="196"/>
        <v>#N/A</v>
      </c>
      <c r="CE111" s="15" t="b">
        <f t="shared" si="197"/>
        <v>1</v>
      </c>
      <c r="CF111" s="15" t="b">
        <f t="shared" si="153"/>
        <v>1</v>
      </c>
      <c r="CG111" s="15" t="b">
        <f t="shared" si="198"/>
        <v>0</v>
      </c>
      <c r="CH111" s="15" t="b">
        <f t="shared" si="199"/>
        <v>1</v>
      </c>
      <c r="CI111" t="e">
        <f t="shared" si="154"/>
        <v>#N/A</v>
      </c>
      <c r="CJ111" t="e">
        <f t="shared" si="155"/>
        <v>#N/A</v>
      </c>
      <c r="CK111" t="e">
        <f t="shared" si="164"/>
        <v>#N/A</v>
      </c>
      <c r="CL111" t="b">
        <f t="shared" si="200"/>
        <v>0</v>
      </c>
      <c r="CM111" t="e">
        <f t="shared" si="165"/>
        <v>#N/A</v>
      </c>
      <c r="CN111" t="b">
        <f t="shared" si="166"/>
        <v>0</v>
      </c>
      <c r="CO111" s="14">
        <f t="shared" si="167"/>
        <v>1</v>
      </c>
      <c r="CP111" s="16" t="str">
        <f t="shared" si="156"/>
        <v/>
      </c>
      <c r="CQ111" s="15">
        <f t="shared" si="157"/>
        <v>0</v>
      </c>
      <c r="CR111" s="15">
        <f t="shared" si="158"/>
        <v>0</v>
      </c>
      <c r="CS111" s="15">
        <f t="shared" si="159"/>
        <v>0</v>
      </c>
      <c r="CT111" s="58" t="e">
        <f t="shared" si="186"/>
        <v>#DIV/0!</v>
      </c>
      <c r="CU111" s="2">
        <f t="shared" si="160"/>
        <v>995</v>
      </c>
      <c r="CV111" t="str">
        <f t="shared" si="168"/>
        <v/>
      </c>
      <c r="CX111" t="str">
        <f t="shared" si="187"/>
        <v/>
      </c>
      <c r="CY111" t="b">
        <f>AND(CX111&lt;&gt;"",COUNTIF($CX$11:CX110,CX111)=0)</f>
        <v>0</v>
      </c>
      <c r="CZ111" s="2">
        <f>IF(CX111="",0,IF(CY111,MAX($CZ$11:CZ110)+1,VLOOKUP(CX111,$CX$11:CZ110,3,FALSE)))</f>
        <v>0</v>
      </c>
      <c r="DA111" s="2" t="str">
        <f t="shared" si="169"/>
        <v/>
      </c>
      <c r="DB111" t="str">
        <f t="shared" si="188"/>
        <v/>
      </c>
      <c r="DC111" t="b">
        <f>AND(DB111&lt;&gt;"",COUNTIF($DB$11:DB110,DB111)=0)</f>
        <v>0</v>
      </c>
      <c r="DD111" s="2">
        <f>IF(DB111="",0,IF(DC111,MAX($DD$11:DD110)+1,VLOOKUP(DB111,$DB$11:DD110,3,FALSE)))</f>
        <v>0</v>
      </c>
      <c r="DE111" s="2" t="str">
        <f t="shared" si="170"/>
        <v/>
      </c>
    </row>
    <row r="112" spans="1:109" x14ac:dyDescent="0.35">
      <c r="A112" s="119"/>
      <c r="B112" s="46"/>
      <c r="C112" s="46"/>
      <c r="D112" s="46"/>
      <c r="E112" s="46"/>
      <c r="F112" s="183"/>
      <c r="G112" s="48">
        <v>0</v>
      </c>
      <c r="H112" s="46">
        <v>0</v>
      </c>
      <c r="I112" s="46">
        <v>0</v>
      </c>
      <c r="J112" s="46">
        <v>0</v>
      </c>
      <c r="K112" s="46">
        <v>0</v>
      </c>
      <c r="L112" s="49">
        <v>0</v>
      </c>
      <c r="M112" s="50">
        <v>0</v>
      </c>
      <c r="N112" s="32"/>
      <c r="O112" s="31"/>
      <c r="P112" s="31"/>
      <c r="Q112" s="31"/>
      <c r="R112" s="31"/>
      <c r="S112" s="31"/>
      <c r="T112" s="31"/>
      <c r="U112" s="31"/>
      <c r="V112" s="99"/>
      <c r="W112" s="52" t="str">
        <f t="shared" si="195"/>
        <v/>
      </c>
      <c r="X112" s="120"/>
      <c r="Y112" s="97"/>
      <c r="Z112" t="e">
        <f t="shared" si="125"/>
        <v>#N/A</v>
      </c>
      <c r="AA112" t="e">
        <f t="shared" si="126"/>
        <v>#N/A</v>
      </c>
      <c r="AB112" t="e">
        <f t="shared" si="127"/>
        <v>#N/A</v>
      </c>
      <c r="AC112" s="53" t="b">
        <f t="shared" si="128"/>
        <v>0</v>
      </c>
      <c r="AD112" s="53" t="b">
        <f t="shared" si="129"/>
        <v>0</v>
      </c>
      <c r="AE112" s="53" t="b">
        <f t="shared" si="130"/>
        <v>0</v>
      </c>
      <c r="AF112" s="53" t="b">
        <f t="shared" si="131"/>
        <v>0</v>
      </c>
      <c r="AG112" s="53" t="b">
        <f t="shared" si="132"/>
        <v>0</v>
      </c>
      <c r="AH112" s="53" t="b">
        <f t="shared" si="133"/>
        <v>0</v>
      </c>
      <c r="AI112" s="53" t="b">
        <f t="shared" si="134"/>
        <v>0</v>
      </c>
      <c r="AJ112" s="53" t="b">
        <f t="shared" si="135"/>
        <v>0</v>
      </c>
      <c r="AK112" s="53" t="b">
        <f t="shared" si="189"/>
        <v>1</v>
      </c>
      <c r="AL112" s="53" t="b">
        <f t="shared" si="190"/>
        <v>1</v>
      </c>
      <c r="AM112" s="53" t="b">
        <f t="shared" si="191"/>
        <v>1</v>
      </c>
      <c r="AN112" s="53" t="b">
        <f t="shared" si="192"/>
        <v>1</v>
      </c>
      <c r="AO112" s="53" t="b">
        <f t="shared" si="193"/>
        <v>1</v>
      </c>
      <c r="AP112" s="53" t="b">
        <f t="shared" si="194"/>
        <v>1</v>
      </c>
      <c r="AQ112" s="53" t="b">
        <f t="shared" si="171"/>
        <v>0</v>
      </c>
      <c r="AR112" t="b">
        <f t="shared" si="136"/>
        <v>0</v>
      </c>
      <c r="AS112" s="54" t="e">
        <f t="shared" si="161"/>
        <v>#N/A</v>
      </c>
      <c r="AT112" t="b">
        <f t="shared" si="172"/>
        <v>0</v>
      </c>
      <c r="AU112" t="str">
        <f t="shared" si="173"/>
        <v/>
      </c>
      <c r="AV112" s="55" t="str">
        <f t="shared" si="162"/>
        <v/>
      </c>
      <c r="AW112" t="b">
        <f>AND(AV112&lt;&gt;"",COUNTIF($AV$11:AV111,AV112)=0)</f>
        <v>0</v>
      </c>
      <c r="AX112" s="2">
        <f>IF(AV112="",0,IF(AW112,MAX($AX$11:AX111)+1,VLOOKUP(AV112,$AV$11:AX111,3,FALSE)))</f>
        <v>0</v>
      </c>
      <c r="AY112" t="str">
        <f t="shared" si="163"/>
        <v/>
      </c>
      <c r="AZ112" t="e">
        <f t="shared" si="137"/>
        <v>#N/A</v>
      </c>
      <c r="BA112" t="e">
        <f>IF(ISNA(AZ112),NA(),COUNTIF(AZ$10:AZ112,AZ112)&gt;1)</f>
        <v>#N/A</v>
      </c>
      <c r="BB112" t="e">
        <f t="shared" si="138"/>
        <v>#N/A</v>
      </c>
      <c r="BC112" s="55" t="e">
        <f t="shared" si="139"/>
        <v>#N/A</v>
      </c>
      <c r="BD112" s="56" t="e">
        <f t="shared" si="140"/>
        <v>#N/A</v>
      </c>
      <c r="BE112" s="53">
        <f t="shared" si="141"/>
        <v>0</v>
      </c>
      <c r="BF112" s="53">
        <f t="shared" si="142"/>
        <v>0</v>
      </c>
      <c r="BG112" s="53">
        <f t="shared" si="143"/>
        <v>0</v>
      </c>
      <c r="BH112" s="53">
        <f t="shared" si="144"/>
        <v>0</v>
      </c>
      <c r="BI112" s="53">
        <f t="shared" si="145"/>
        <v>0</v>
      </c>
      <c r="BJ112" s="53">
        <f t="shared" si="146"/>
        <v>0</v>
      </c>
      <c r="BK112" s="57">
        <f t="shared" si="147"/>
        <v>0</v>
      </c>
      <c r="BL112" s="57">
        <f t="shared" si="148"/>
        <v>0</v>
      </c>
      <c r="BM112" s="57">
        <f t="shared" si="149"/>
        <v>0</v>
      </c>
      <c r="BN112" s="57">
        <f t="shared" si="150"/>
        <v>0</v>
      </c>
      <c r="BO112" s="57">
        <f t="shared" si="151"/>
        <v>0</v>
      </c>
      <c r="BP112" s="57">
        <f t="shared" si="152"/>
        <v>0</v>
      </c>
      <c r="BQ112">
        <f t="shared" si="174"/>
        <v>0</v>
      </c>
      <c r="BR112">
        <f t="shared" si="175"/>
        <v>0</v>
      </c>
      <c r="BS112">
        <f t="shared" si="176"/>
        <v>0</v>
      </c>
      <c r="BT112">
        <f t="shared" si="177"/>
        <v>0</v>
      </c>
      <c r="BU112">
        <f t="shared" si="178"/>
        <v>0</v>
      </c>
      <c r="BV112">
        <f t="shared" si="179"/>
        <v>0</v>
      </c>
      <c r="BW112">
        <f t="shared" si="180"/>
        <v>0</v>
      </c>
      <c r="BX112">
        <f t="shared" si="181"/>
        <v>0</v>
      </c>
      <c r="BY112">
        <f t="shared" si="182"/>
        <v>0</v>
      </c>
      <c r="BZ112">
        <f t="shared" si="183"/>
        <v>0</v>
      </c>
      <c r="CA112">
        <f t="shared" si="184"/>
        <v>0</v>
      </c>
      <c r="CB112">
        <f t="shared" si="185"/>
        <v>0</v>
      </c>
      <c r="CC112" t="e">
        <f>IF('Source and fuel input'!AS112,VLOOKUP(AA112,SourceIdData,8,FALSE),IF('Source and fuel input'!AQ112,V112,IF('Source and fuel input'!AR112,IF(AND(E112="Method 1",VLOOKUP(AA112,SourceIdData,8,FALSE)&gt;0),VLOOKUP(AA112,SourceIdData,8,FALSE),NA()),"")))</f>
        <v>#N/A</v>
      </c>
      <c r="CD112" s="15" t="e">
        <f t="shared" si="196"/>
        <v>#N/A</v>
      </c>
      <c r="CE112" s="15" t="b">
        <f t="shared" si="197"/>
        <v>1</v>
      </c>
      <c r="CF112" s="15" t="b">
        <f t="shared" si="153"/>
        <v>1</v>
      </c>
      <c r="CG112" s="15" t="b">
        <f t="shared" si="198"/>
        <v>0</v>
      </c>
      <c r="CH112" s="15" t="b">
        <f t="shared" si="199"/>
        <v>1</v>
      </c>
      <c r="CI112" t="e">
        <f t="shared" si="154"/>
        <v>#N/A</v>
      </c>
      <c r="CJ112" t="e">
        <f t="shared" si="155"/>
        <v>#N/A</v>
      </c>
      <c r="CK112" t="e">
        <f t="shared" si="164"/>
        <v>#N/A</v>
      </c>
      <c r="CL112" t="b">
        <f t="shared" si="200"/>
        <v>0</v>
      </c>
      <c r="CM112" t="e">
        <f t="shared" si="165"/>
        <v>#N/A</v>
      </c>
      <c r="CN112" t="b">
        <f t="shared" si="166"/>
        <v>0</v>
      </c>
      <c r="CO112" s="14">
        <f t="shared" si="167"/>
        <v>1</v>
      </c>
      <c r="CP112" s="16" t="str">
        <f t="shared" si="156"/>
        <v/>
      </c>
      <c r="CQ112" s="15">
        <f t="shared" si="157"/>
        <v>0</v>
      </c>
      <c r="CR112" s="15">
        <f t="shared" si="158"/>
        <v>0</v>
      </c>
      <c r="CS112" s="15">
        <f t="shared" si="159"/>
        <v>0</v>
      </c>
      <c r="CT112" s="58" t="e">
        <f t="shared" si="186"/>
        <v>#DIV/0!</v>
      </c>
      <c r="CU112" s="2">
        <f t="shared" si="160"/>
        <v>995</v>
      </c>
      <c r="CV112" t="str">
        <f t="shared" si="168"/>
        <v/>
      </c>
      <c r="CX112" t="str">
        <f t="shared" si="187"/>
        <v/>
      </c>
      <c r="CY112" t="b">
        <f>AND(CX112&lt;&gt;"",COUNTIF($CX$11:CX111,CX112)=0)</f>
        <v>0</v>
      </c>
      <c r="CZ112" s="2">
        <f>IF(CX112="",0,IF(CY112,MAX($CZ$11:CZ111)+1,VLOOKUP(CX112,$CX$11:CZ111,3,FALSE)))</f>
        <v>0</v>
      </c>
      <c r="DA112" s="2" t="str">
        <f t="shared" si="169"/>
        <v/>
      </c>
      <c r="DB112" t="str">
        <f t="shared" si="188"/>
        <v/>
      </c>
      <c r="DC112" t="b">
        <f>AND(DB112&lt;&gt;"",COUNTIF($DB$11:DB111,DB112)=0)</f>
        <v>0</v>
      </c>
      <c r="DD112" s="2">
        <f>IF(DB112="",0,IF(DC112,MAX($DD$11:DD111)+1,VLOOKUP(DB112,$DB$11:DD111,3,FALSE)))</f>
        <v>0</v>
      </c>
      <c r="DE112" s="2" t="str">
        <f t="shared" si="170"/>
        <v/>
      </c>
    </row>
    <row r="113" spans="1:109" x14ac:dyDescent="0.35">
      <c r="A113" s="119"/>
      <c r="B113" s="46"/>
      <c r="C113" s="46"/>
      <c r="D113" s="46"/>
      <c r="E113" s="46"/>
      <c r="F113" s="183"/>
      <c r="G113" s="48">
        <v>0</v>
      </c>
      <c r="H113" s="46">
        <v>0</v>
      </c>
      <c r="I113" s="46">
        <v>0</v>
      </c>
      <c r="J113" s="46">
        <v>0</v>
      </c>
      <c r="K113" s="46">
        <v>0</v>
      </c>
      <c r="L113" s="49">
        <v>0</v>
      </c>
      <c r="M113" s="50">
        <v>0</v>
      </c>
      <c r="N113" s="32"/>
      <c r="O113" s="31"/>
      <c r="P113" s="31"/>
      <c r="Q113" s="31"/>
      <c r="R113" s="31"/>
      <c r="S113" s="31"/>
      <c r="T113" s="31"/>
      <c r="U113" s="31"/>
      <c r="V113" s="99"/>
      <c r="W113" s="52" t="str">
        <f t="shared" si="195"/>
        <v/>
      </c>
      <c r="X113" s="120"/>
      <c r="Y113" s="97"/>
      <c r="Z113" t="e">
        <f t="shared" si="125"/>
        <v>#N/A</v>
      </c>
      <c r="AA113" t="e">
        <f t="shared" si="126"/>
        <v>#N/A</v>
      </c>
      <c r="AB113" t="e">
        <f t="shared" si="127"/>
        <v>#N/A</v>
      </c>
      <c r="AC113" s="53" t="b">
        <f t="shared" si="128"/>
        <v>0</v>
      </c>
      <c r="AD113" s="53" t="b">
        <f t="shared" si="129"/>
        <v>0</v>
      </c>
      <c r="AE113" s="53" t="b">
        <f t="shared" si="130"/>
        <v>0</v>
      </c>
      <c r="AF113" s="53" t="b">
        <f t="shared" si="131"/>
        <v>0</v>
      </c>
      <c r="AG113" s="53" t="b">
        <f t="shared" si="132"/>
        <v>0</v>
      </c>
      <c r="AH113" s="53" t="b">
        <f t="shared" si="133"/>
        <v>0</v>
      </c>
      <c r="AI113" s="53" t="b">
        <f t="shared" si="134"/>
        <v>0</v>
      </c>
      <c r="AJ113" s="53" t="b">
        <f t="shared" si="135"/>
        <v>0</v>
      </c>
      <c r="AK113" s="53" t="b">
        <f t="shared" si="189"/>
        <v>1</v>
      </c>
      <c r="AL113" s="53" t="b">
        <f t="shared" si="190"/>
        <v>1</v>
      </c>
      <c r="AM113" s="53" t="b">
        <f t="shared" si="191"/>
        <v>1</v>
      </c>
      <c r="AN113" s="53" t="b">
        <f t="shared" si="192"/>
        <v>1</v>
      </c>
      <c r="AO113" s="53" t="b">
        <f t="shared" si="193"/>
        <v>1</v>
      </c>
      <c r="AP113" s="53" t="b">
        <f t="shared" si="194"/>
        <v>1</v>
      </c>
      <c r="AQ113" s="53" t="b">
        <f t="shared" si="171"/>
        <v>0</v>
      </c>
      <c r="AR113" t="b">
        <f t="shared" si="136"/>
        <v>0</v>
      </c>
      <c r="AS113" s="54" t="e">
        <f t="shared" si="161"/>
        <v>#N/A</v>
      </c>
      <c r="AT113" t="b">
        <f t="shared" si="172"/>
        <v>0</v>
      </c>
      <c r="AU113" t="str">
        <f t="shared" si="173"/>
        <v/>
      </c>
      <c r="AV113" s="55" t="str">
        <f t="shared" si="162"/>
        <v/>
      </c>
      <c r="AW113" t="b">
        <f>AND(AV113&lt;&gt;"",COUNTIF($AV$11:AV112,AV113)=0)</f>
        <v>0</v>
      </c>
      <c r="AX113" s="2">
        <f>IF(AV113="",0,IF(AW113,MAX($AX$11:AX112)+1,VLOOKUP(AV113,$AV$11:AX112,3,FALSE)))</f>
        <v>0</v>
      </c>
      <c r="AY113" t="str">
        <f t="shared" si="163"/>
        <v/>
      </c>
      <c r="AZ113" t="e">
        <f t="shared" si="137"/>
        <v>#N/A</v>
      </c>
      <c r="BA113" t="e">
        <f>IF(ISNA(AZ113),NA(),COUNTIF(AZ$10:AZ113,AZ113)&gt;1)</f>
        <v>#N/A</v>
      </c>
      <c r="BB113" t="e">
        <f t="shared" si="138"/>
        <v>#N/A</v>
      </c>
      <c r="BC113" s="55" t="e">
        <f t="shared" si="139"/>
        <v>#N/A</v>
      </c>
      <c r="BD113" s="56" t="e">
        <f t="shared" si="140"/>
        <v>#N/A</v>
      </c>
      <c r="BE113" s="53">
        <f t="shared" si="141"/>
        <v>0</v>
      </c>
      <c r="BF113" s="53">
        <f t="shared" si="142"/>
        <v>0</v>
      </c>
      <c r="BG113" s="53">
        <f t="shared" si="143"/>
        <v>0</v>
      </c>
      <c r="BH113" s="53">
        <f t="shared" si="144"/>
        <v>0</v>
      </c>
      <c r="BI113" s="53">
        <f t="shared" si="145"/>
        <v>0</v>
      </c>
      <c r="BJ113" s="53">
        <f t="shared" si="146"/>
        <v>0</v>
      </c>
      <c r="BK113" s="57">
        <f t="shared" si="147"/>
        <v>0</v>
      </c>
      <c r="BL113" s="57">
        <f t="shared" si="148"/>
        <v>0</v>
      </c>
      <c r="BM113" s="57">
        <f t="shared" si="149"/>
        <v>0</v>
      </c>
      <c r="BN113" s="57">
        <f t="shared" si="150"/>
        <v>0</v>
      </c>
      <c r="BO113" s="57">
        <f t="shared" si="151"/>
        <v>0</v>
      </c>
      <c r="BP113" s="57">
        <f t="shared" si="152"/>
        <v>0</v>
      </c>
      <c r="BQ113">
        <f t="shared" si="174"/>
        <v>0</v>
      </c>
      <c r="BR113">
        <f t="shared" si="175"/>
        <v>0</v>
      </c>
      <c r="BS113">
        <f t="shared" si="176"/>
        <v>0</v>
      </c>
      <c r="BT113">
        <f t="shared" si="177"/>
        <v>0</v>
      </c>
      <c r="BU113">
        <f t="shared" si="178"/>
        <v>0</v>
      </c>
      <c r="BV113">
        <f t="shared" si="179"/>
        <v>0</v>
      </c>
      <c r="BW113">
        <f t="shared" si="180"/>
        <v>0</v>
      </c>
      <c r="BX113">
        <f t="shared" si="181"/>
        <v>0</v>
      </c>
      <c r="BY113">
        <f t="shared" si="182"/>
        <v>0</v>
      </c>
      <c r="BZ113">
        <f t="shared" si="183"/>
        <v>0</v>
      </c>
      <c r="CA113">
        <f t="shared" si="184"/>
        <v>0</v>
      </c>
      <c r="CB113">
        <f t="shared" si="185"/>
        <v>0</v>
      </c>
      <c r="CC113" t="e">
        <f>IF('Source and fuel input'!AS113,VLOOKUP(AA113,SourceIdData,8,FALSE),IF('Source and fuel input'!AQ113,V113,IF('Source and fuel input'!AR113,IF(AND(E113="Method 1",VLOOKUP(AA113,SourceIdData,8,FALSE)&gt;0),VLOOKUP(AA113,SourceIdData,8,FALSE),NA()),"")))</f>
        <v>#N/A</v>
      </c>
      <c r="CD113" s="15" t="e">
        <f t="shared" si="196"/>
        <v>#N/A</v>
      </c>
      <c r="CE113" s="15" t="b">
        <f t="shared" si="197"/>
        <v>1</v>
      </c>
      <c r="CF113" s="15" t="b">
        <f t="shared" si="153"/>
        <v>1</v>
      </c>
      <c r="CG113" s="15" t="b">
        <f t="shared" si="198"/>
        <v>0</v>
      </c>
      <c r="CH113" s="15" t="b">
        <f t="shared" si="199"/>
        <v>1</v>
      </c>
      <c r="CI113" t="e">
        <f t="shared" si="154"/>
        <v>#N/A</v>
      </c>
      <c r="CJ113" t="e">
        <f t="shared" si="155"/>
        <v>#N/A</v>
      </c>
      <c r="CK113" t="e">
        <f t="shared" si="164"/>
        <v>#N/A</v>
      </c>
      <c r="CL113" t="b">
        <f t="shared" si="200"/>
        <v>0</v>
      </c>
      <c r="CM113" t="e">
        <f t="shared" si="165"/>
        <v>#N/A</v>
      </c>
      <c r="CN113" t="b">
        <f t="shared" si="166"/>
        <v>0</v>
      </c>
      <c r="CO113" s="14">
        <f t="shared" si="167"/>
        <v>1</v>
      </c>
      <c r="CP113" s="16" t="str">
        <f t="shared" si="156"/>
        <v/>
      </c>
      <c r="CQ113" s="15">
        <f t="shared" si="157"/>
        <v>0</v>
      </c>
      <c r="CR113" s="15">
        <f t="shared" si="158"/>
        <v>0</v>
      </c>
      <c r="CS113" s="15">
        <f t="shared" si="159"/>
        <v>0</v>
      </c>
      <c r="CT113" s="58" t="e">
        <f t="shared" si="186"/>
        <v>#DIV/0!</v>
      </c>
      <c r="CU113" s="2">
        <f t="shared" si="160"/>
        <v>995</v>
      </c>
      <c r="CV113" t="str">
        <f t="shared" si="168"/>
        <v/>
      </c>
      <c r="CX113" t="str">
        <f t="shared" si="187"/>
        <v/>
      </c>
      <c r="CY113" t="b">
        <f>AND(CX113&lt;&gt;"",COUNTIF($CX$11:CX112,CX113)=0)</f>
        <v>0</v>
      </c>
      <c r="CZ113" s="2">
        <f>IF(CX113="",0,IF(CY113,MAX($CZ$11:CZ112)+1,VLOOKUP(CX113,$CX$11:CZ112,3,FALSE)))</f>
        <v>0</v>
      </c>
      <c r="DA113" s="2" t="str">
        <f t="shared" si="169"/>
        <v/>
      </c>
      <c r="DB113" t="str">
        <f t="shared" si="188"/>
        <v/>
      </c>
      <c r="DC113" t="b">
        <f>AND(DB113&lt;&gt;"",COUNTIF($DB$11:DB112,DB113)=0)</f>
        <v>0</v>
      </c>
      <c r="DD113" s="2">
        <f>IF(DB113="",0,IF(DC113,MAX($DD$11:DD112)+1,VLOOKUP(DB113,$DB$11:DD112,3,FALSE)))</f>
        <v>0</v>
      </c>
      <c r="DE113" s="2" t="str">
        <f t="shared" si="170"/>
        <v/>
      </c>
    </row>
    <row r="114" spans="1:109" x14ac:dyDescent="0.35">
      <c r="A114" s="119"/>
      <c r="B114" s="46"/>
      <c r="C114" s="46"/>
      <c r="D114" s="46"/>
      <c r="E114" s="46"/>
      <c r="F114" s="183"/>
      <c r="G114" s="48">
        <v>0</v>
      </c>
      <c r="H114" s="46">
        <v>0</v>
      </c>
      <c r="I114" s="46">
        <v>0</v>
      </c>
      <c r="J114" s="46">
        <v>0</v>
      </c>
      <c r="K114" s="46">
        <v>0</v>
      </c>
      <c r="L114" s="49">
        <v>0</v>
      </c>
      <c r="M114" s="50">
        <v>0</v>
      </c>
      <c r="N114" s="32"/>
      <c r="O114" s="31"/>
      <c r="P114" s="31"/>
      <c r="Q114" s="31"/>
      <c r="R114" s="31"/>
      <c r="S114" s="31"/>
      <c r="T114" s="31"/>
      <c r="U114" s="31"/>
      <c r="V114" s="99"/>
      <c r="W114" s="52" t="str">
        <f t="shared" si="195"/>
        <v/>
      </c>
      <c r="X114" s="120"/>
      <c r="Y114" s="97"/>
      <c r="Z114" t="e">
        <f t="shared" si="125"/>
        <v>#N/A</v>
      </c>
      <c r="AA114" t="e">
        <f t="shared" si="126"/>
        <v>#N/A</v>
      </c>
      <c r="AB114" t="e">
        <f t="shared" si="127"/>
        <v>#N/A</v>
      </c>
      <c r="AC114" s="53" t="b">
        <f t="shared" si="128"/>
        <v>0</v>
      </c>
      <c r="AD114" s="53" t="b">
        <f t="shared" si="129"/>
        <v>0</v>
      </c>
      <c r="AE114" s="53" t="b">
        <f t="shared" si="130"/>
        <v>0</v>
      </c>
      <c r="AF114" s="53" t="b">
        <f t="shared" si="131"/>
        <v>0</v>
      </c>
      <c r="AG114" s="53" t="b">
        <f t="shared" si="132"/>
        <v>0</v>
      </c>
      <c r="AH114" s="53" t="b">
        <f t="shared" si="133"/>
        <v>0</v>
      </c>
      <c r="AI114" s="53" t="b">
        <f t="shared" si="134"/>
        <v>0</v>
      </c>
      <c r="AJ114" s="53" t="b">
        <f t="shared" si="135"/>
        <v>0</v>
      </c>
      <c r="AK114" s="53" t="b">
        <f t="shared" si="189"/>
        <v>1</v>
      </c>
      <c r="AL114" s="53" t="b">
        <f t="shared" si="190"/>
        <v>1</v>
      </c>
      <c r="AM114" s="53" t="b">
        <f t="shared" si="191"/>
        <v>1</v>
      </c>
      <c r="AN114" s="53" t="b">
        <f t="shared" si="192"/>
        <v>1</v>
      </c>
      <c r="AO114" s="53" t="b">
        <f t="shared" si="193"/>
        <v>1</v>
      </c>
      <c r="AP114" s="53" t="b">
        <f t="shared" si="194"/>
        <v>1</v>
      </c>
      <c r="AQ114" s="53" t="b">
        <f t="shared" si="171"/>
        <v>0</v>
      </c>
      <c r="AR114" t="b">
        <f t="shared" si="136"/>
        <v>0</v>
      </c>
      <c r="AS114" s="54" t="e">
        <f t="shared" si="161"/>
        <v>#N/A</v>
      </c>
      <c r="AT114" t="b">
        <f t="shared" si="172"/>
        <v>0</v>
      </c>
      <c r="AU114" t="str">
        <f t="shared" si="173"/>
        <v/>
      </c>
      <c r="AV114" s="55" t="str">
        <f t="shared" si="162"/>
        <v/>
      </c>
      <c r="AW114" t="b">
        <f>AND(AV114&lt;&gt;"",COUNTIF($AV$11:AV113,AV114)=0)</f>
        <v>0</v>
      </c>
      <c r="AX114" s="2">
        <f>IF(AV114="",0,IF(AW114,MAX($AX$11:AX113)+1,VLOOKUP(AV114,$AV$11:AX113,3,FALSE)))</f>
        <v>0</v>
      </c>
      <c r="AY114" t="str">
        <f t="shared" si="163"/>
        <v/>
      </c>
      <c r="AZ114" t="e">
        <f t="shared" si="137"/>
        <v>#N/A</v>
      </c>
      <c r="BA114" t="e">
        <f>IF(ISNA(AZ114),NA(),COUNTIF(AZ$10:AZ114,AZ114)&gt;1)</f>
        <v>#N/A</v>
      </c>
      <c r="BB114" t="e">
        <f t="shared" si="138"/>
        <v>#N/A</v>
      </c>
      <c r="BC114" s="55" t="e">
        <f t="shared" si="139"/>
        <v>#N/A</v>
      </c>
      <c r="BD114" s="56" t="e">
        <f t="shared" si="140"/>
        <v>#N/A</v>
      </c>
      <c r="BE114" s="53">
        <f t="shared" si="141"/>
        <v>0</v>
      </c>
      <c r="BF114" s="53">
        <f t="shared" si="142"/>
        <v>0</v>
      </c>
      <c r="BG114" s="53">
        <f t="shared" si="143"/>
        <v>0</v>
      </c>
      <c r="BH114" s="53">
        <f t="shared" si="144"/>
        <v>0</v>
      </c>
      <c r="BI114" s="53">
        <f t="shared" si="145"/>
        <v>0</v>
      </c>
      <c r="BJ114" s="53">
        <f t="shared" si="146"/>
        <v>0</v>
      </c>
      <c r="BK114" s="57">
        <f t="shared" si="147"/>
        <v>0</v>
      </c>
      <c r="BL114" s="57">
        <f t="shared" si="148"/>
        <v>0</v>
      </c>
      <c r="BM114" s="57">
        <f t="shared" si="149"/>
        <v>0</v>
      </c>
      <c r="BN114" s="57">
        <f t="shared" si="150"/>
        <v>0</v>
      </c>
      <c r="BO114" s="57">
        <f t="shared" si="151"/>
        <v>0</v>
      </c>
      <c r="BP114" s="57">
        <f t="shared" si="152"/>
        <v>0</v>
      </c>
      <c r="BQ114">
        <f t="shared" si="174"/>
        <v>0</v>
      </c>
      <c r="BR114">
        <f t="shared" si="175"/>
        <v>0</v>
      </c>
      <c r="BS114">
        <f t="shared" si="176"/>
        <v>0</v>
      </c>
      <c r="BT114">
        <f t="shared" si="177"/>
        <v>0</v>
      </c>
      <c r="BU114">
        <f t="shared" si="178"/>
        <v>0</v>
      </c>
      <c r="BV114">
        <f t="shared" si="179"/>
        <v>0</v>
      </c>
      <c r="BW114">
        <f t="shared" si="180"/>
        <v>0</v>
      </c>
      <c r="BX114">
        <f t="shared" si="181"/>
        <v>0</v>
      </c>
      <c r="BY114">
        <f t="shared" si="182"/>
        <v>0</v>
      </c>
      <c r="BZ114">
        <f t="shared" si="183"/>
        <v>0</v>
      </c>
      <c r="CA114">
        <f t="shared" si="184"/>
        <v>0</v>
      </c>
      <c r="CB114">
        <f t="shared" si="185"/>
        <v>0</v>
      </c>
      <c r="CC114" t="e">
        <f>IF('Source and fuel input'!AS114,VLOOKUP(AA114,SourceIdData,8,FALSE),IF('Source and fuel input'!AQ114,V114,IF('Source and fuel input'!AR114,IF(AND(E114="Method 1",VLOOKUP(AA114,SourceIdData,8,FALSE)&gt;0),VLOOKUP(AA114,SourceIdData,8,FALSE),NA()),"")))</f>
        <v>#N/A</v>
      </c>
      <c r="CD114" s="15" t="e">
        <f t="shared" si="196"/>
        <v>#N/A</v>
      </c>
      <c r="CE114" s="15" t="b">
        <f t="shared" si="197"/>
        <v>1</v>
      </c>
      <c r="CF114" s="15" t="b">
        <f t="shared" si="153"/>
        <v>1</v>
      </c>
      <c r="CG114" s="15" t="b">
        <f t="shared" si="198"/>
        <v>0</v>
      </c>
      <c r="CH114" s="15" t="b">
        <f t="shared" si="199"/>
        <v>1</v>
      </c>
      <c r="CI114" t="e">
        <f t="shared" si="154"/>
        <v>#N/A</v>
      </c>
      <c r="CJ114" t="e">
        <f t="shared" si="155"/>
        <v>#N/A</v>
      </c>
      <c r="CK114" t="e">
        <f t="shared" si="164"/>
        <v>#N/A</v>
      </c>
      <c r="CL114" t="b">
        <f t="shared" si="200"/>
        <v>0</v>
      </c>
      <c r="CM114" t="e">
        <f t="shared" si="165"/>
        <v>#N/A</v>
      </c>
      <c r="CN114" t="b">
        <f t="shared" si="166"/>
        <v>0</v>
      </c>
      <c r="CO114" s="14">
        <f t="shared" si="167"/>
        <v>1</v>
      </c>
      <c r="CP114" s="16" t="str">
        <f t="shared" si="156"/>
        <v/>
      </c>
      <c r="CQ114" s="15">
        <f t="shared" si="157"/>
        <v>0</v>
      </c>
      <c r="CR114" s="15">
        <f t="shared" si="158"/>
        <v>0</v>
      </c>
      <c r="CS114" s="15">
        <f t="shared" si="159"/>
        <v>0</v>
      </c>
      <c r="CT114" s="58" t="e">
        <f t="shared" si="186"/>
        <v>#DIV/0!</v>
      </c>
      <c r="CU114" s="2">
        <f t="shared" si="160"/>
        <v>995</v>
      </c>
      <c r="CV114" t="str">
        <f t="shared" si="168"/>
        <v/>
      </c>
      <c r="CX114" t="str">
        <f t="shared" si="187"/>
        <v/>
      </c>
      <c r="CY114" t="b">
        <f>AND(CX114&lt;&gt;"",COUNTIF($CX$11:CX113,CX114)=0)</f>
        <v>0</v>
      </c>
      <c r="CZ114" s="2">
        <f>IF(CX114="",0,IF(CY114,MAX($CZ$11:CZ113)+1,VLOOKUP(CX114,$CX$11:CZ113,3,FALSE)))</f>
        <v>0</v>
      </c>
      <c r="DA114" s="2" t="str">
        <f t="shared" si="169"/>
        <v/>
      </c>
      <c r="DB114" t="str">
        <f t="shared" si="188"/>
        <v/>
      </c>
      <c r="DC114" t="b">
        <f>AND(DB114&lt;&gt;"",COUNTIF($DB$11:DB113,DB114)=0)</f>
        <v>0</v>
      </c>
      <c r="DD114" s="2">
        <f>IF(DB114="",0,IF(DC114,MAX($DD$11:DD113)+1,VLOOKUP(DB114,$DB$11:DD113,3,FALSE)))</f>
        <v>0</v>
      </c>
      <c r="DE114" s="2" t="str">
        <f t="shared" si="170"/>
        <v/>
      </c>
    </row>
    <row r="115" spans="1:109" x14ac:dyDescent="0.35">
      <c r="A115" s="119"/>
      <c r="B115" s="46"/>
      <c r="C115" s="46"/>
      <c r="D115" s="46"/>
      <c r="E115" s="46"/>
      <c r="F115" s="183"/>
      <c r="G115" s="48">
        <v>0</v>
      </c>
      <c r="H115" s="46">
        <v>0</v>
      </c>
      <c r="I115" s="46">
        <v>0</v>
      </c>
      <c r="J115" s="46">
        <v>0</v>
      </c>
      <c r="K115" s="46">
        <v>0</v>
      </c>
      <c r="L115" s="49">
        <v>0</v>
      </c>
      <c r="M115" s="50">
        <v>0</v>
      </c>
      <c r="N115" s="32"/>
      <c r="O115" s="31"/>
      <c r="P115" s="31"/>
      <c r="Q115" s="31"/>
      <c r="R115" s="31"/>
      <c r="S115" s="31"/>
      <c r="T115" s="31"/>
      <c r="U115" s="31"/>
      <c r="V115" s="99"/>
      <c r="W115" s="52" t="str">
        <f t="shared" si="195"/>
        <v/>
      </c>
      <c r="X115" s="120"/>
      <c r="Y115" s="97"/>
      <c r="Z115" t="e">
        <f t="shared" si="125"/>
        <v>#N/A</v>
      </c>
      <c r="AA115" t="e">
        <f t="shared" si="126"/>
        <v>#N/A</v>
      </c>
      <c r="AB115" t="e">
        <f t="shared" si="127"/>
        <v>#N/A</v>
      </c>
      <c r="AC115" s="53" t="b">
        <f t="shared" si="128"/>
        <v>0</v>
      </c>
      <c r="AD115" s="53" t="b">
        <f t="shared" si="129"/>
        <v>0</v>
      </c>
      <c r="AE115" s="53" t="b">
        <f t="shared" si="130"/>
        <v>0</v>
      </c>
      <c r="AF115" s="53" t="b">
        <f t="shared" si="131"/>
        <v>0</v>
      </c>
      <c r="AG115" s="53" t="b">
        <f t="shared" si="132"/>
        <v>0</v>
      </c>
      <c r="AH115" s="53" t="b">
        <f t="shared" si="133"/>
        <v>0</v>
      </c>
      <c r="AI115" s="53" t="b">
        <f t="shared" si="134"/>
        <v>0</v>
      </c>
      <c r="AJ115" s="53" t="b">
        <f t="shared" si="135"/>
        <v>0</v>
      </c>
      <c r="AK115" s="53" t="b">
        <f t="shared" si="189"/>
        <v>1</v>
      </c>
      <c r="AL115" s="53" t="b">
        <f t="shared" si="190"/>
        <v>1</v>
      </c>
      <c r="AM115" s="53" t="b">
        <f t="shared" si="191"/>
        <v>1</v>
      </c>
      <c r="AN115" s="53" t="b">
        <f t="shared" si="192"/>
        <v>1</v>
      </c>
      <c r="AO115" s="53" t="b">
        <f t="shared" si="193"/>
        <v>1</v>
      </c>
      <c r="AP115" s="53" t="b">
        <f t="shared" si="194"/>
        <v>1</v>
      </c>
      <c r="AQ115" s="53" t="b">
        <f t="shared" si="171"/>
        <v>0</v>
      </c>
      <c r="AR115" t="b">
        <f t="shared" si="136"/>
        <v>0</v>
      </c>
      <c r="AS115" s="54" t="e">
        <f t="shared" si="161"/>
        <v>#N/A</v>
      </c>
      <c r="AT115" t="b">
        <f t="shared" si="172"/>
        <v>0</v>
      </c>
      <c r="AU115" t="str">
        <f t="shared" si="173"/>
        <v/>
      </c>
      <c r="AV115" s="55" t="str">
        <f t="shared" si="162"/>
        <v/>
      </c>
      <c r="AW115" t="b">
        <f>AND(AV115&lt;&gt;"",COUNTIF($AV$11:AV114,AV115)=0)</f>
        <v>0</v>
      </c>
      <c r="AX115" s="2">
        <f>IF(AV115="",0,IF(AW115,MAX($AX$11:AX114)+1,VLOOKUP(AV115,$AV$11:AX114,3,FALSE)))</f>
        <v>0</v>
      </c>
      <c r="AY115" t="str">
        <f t="shared" si="163"/>
        <v/>
      </c>
      <c r="AZ115" t="e">
        <f t="shared" si="137"/>
        <v>#N/A</v>
      </c>
      <c r="BA115" t="e">
        <f>IF(ISNA(AZ115),NA(),COUNTIF(AZ$10:AZ115,AZ115)&gt;1)</f>
        <v>#N/A</v>
      </c>
      <c r="BB115" t="e">
        <f t="shared" si="138"/>
        <v>#N/A</v>
      </c>
      <c r="BC115" s="55" t="e">
        <f t="shared" si="139"/>
        <v>#N/A</v>
      </c>
      <c r="BD115" s="56" t="e">
        <f t="shared" si="140"/>
        <v>#N/A</v>
      </c>
      <c r="BE115" s="53">
        <f t="shared" si="141"/>
        <v>0</v>
      </c>
      <c r="BF115" s="53">
        <f t="shared" si="142"/>
        <v>0</v>
      </c>
      <c r="BG115" s="53">
        <f t="shared" si="143"/>
        <v>0</v>
      </c>
      <c r="BH115" s="53">
        <f t="shared" si="144"/>
        <v>0</v>
      </c>
      <c r="BI115" s="53">
        <f t="shared" si="145"/>
        <v>0</v>
      </c>
      <c r="BJ115" s="53">
        <f t="shared" si="146"/>
        <v>0</v>
      </c>
      <c r="BK115" s="57">
        <f t="shared" si="147"/>
        <v>0</v>
      </c>
      <c r="BL115" s="57">
        <f t="shared" si="148"/>
        <v>0</v>
      </c>
      <c r="BM115" s="57">
        <f t="shared" si="149"/>
        <v>0</v>
      </c>
      <c r="BN115" s="57">
        <f t="shared" si="150"/>
        <v>0</v>
      </c>
      <c r="BO115" s="57">
        <f t="shared" si="151"/>
        <v>0</v>
      </c>
      <c r="BP115" s="57">
        <f t="shared" si="152"/>
        <v>0</v>
      </c>
      <c r="BQ115">
        <f t="shared" si="174"/>
        <v>0</v>
      </c>
      <c r="BR115">
        <f t="shared" si="175"/>
        <v>0</v>
      </c>
      <c r="BS115">
        <f t="shared" si="176"/>
        <v>0</v>
      </c>
      <c r="BT115">
        <f t="shared" si="177"/>
        <v>0</v>
      </c>
      <c r="BU115">
        <f t="shared" si="178"/>
        <v>0</v>
      </c>
      <c r="BV115">
        <f t="shared" si="179"/>
        <v>0</v>
      </c>
      <c r="BW115">
        <f t="shared" si="180"/>
        <v>0</v>
      </c>
      <c r="BX115">
        <f t="shared" si="181"/>
        <v>0</v>
      </c>
      <c r="BY115">
        <f t="shared" si="182"/>
        <v>0</v>
      </c>
      <c r="BZ115">
        <f t="shared" si="183"/>
        <v>0</v>
      </c>
      <c r="CA115">
        <f t="shared" si="184"/>
        <v>0</v>
      </c>
      <c r="CB115">
        <f t="shared" si="185"/>
        <v>0</v>
      </c>
      <c r="CC115" t="e">
        <f>IF('Source and fuel input'!AS115,VLOOKUP(AA115,SourceIdData,8,FALSE),IF('Source and fuel input'!AQ115,V115,IF('Source and fuel input'!AR115,IF(AND(E115="Method 1",VLOOKUP(AA115,SourceIdData,8,FALSE)&gt;0),VLOOKUP(AA115,SourceIdData,8,FALSE),NA()),"")))</f>
        <v>#N/A</v>
      </c>
      <c r="CD115" s="15" t="e">
        <f t="shared" si="196"/>
        <v>#N/A</v>
      </c>
      <c r="CE115" s="15" t="b">
        <f t="shared" si="197"/>
        <v>1</v>
      </c>
      <c r="CF115" s="15" t="b">
        <f t="shared" si="153"/>
        <v>1</v>
      </c>
      <c r="CG115" s="15" t="b">
        <f t="shared" si="198"/>
        <v>0</v>
      </c>
      <c r="CH115" s="15" t="b">
        <f t="shared" si="199"/>
        <v>1</v>
      </c>
      <c r="CI115" t="e">
        <f t="shared" si="154"/>
        <v>#N/A</v>
      </c>
      <c r="CJ115" t="e">
        <f t="shared" si="155"/>
        <v>#N/A</v>
      </c>
      <c r="CK115" t="e">
        <f t="shared" si="164"/>
        <v>#N/A</v>
      </c>
      <c r="CL115" t="b">
        <f t="shared" si="200"/>
        <v>0</v>
      </c>
      <c r="CM115" t="e">
        <f t="shared" si="165"/>
        <v>#N/A</v>
      </c>
      <c r="CN115" t="b">
        <f t="shared" si="166"/>
        <v>0</v>
      </c>
      <c r="CO115" s="14">
        <f t="shared" si="167"/>
        <v>1</v>
      </c>
      <c r="CP115" s="16" t="str">
        <f t="shared" si="156"/>
        <v/>
      </c>
      <c r="CQ115" s="15">
        <f t="shared" si="157"/>
        <v>0</v>
      </c>
      <c r="CR115" s="15">
        <f t="shared" si="158"/>
        <v>0</v>
      </c>
      <c r="CS115" s="15">
        <f t="shared" si="159"/>
        <v>0</v>
      </c>
      <c r="CT115" s="58" t="e">
        <f t="shared" si="186"/>
        <v>#DIV/0!</v>
      </c>
      <c r="CU115" s="2">
        <f t="shared" si="160"/>
        <v>995</v>
      </c>
      <c r="CV115" t="str">
        <f t="shared" si="168"/>
        <v/>
      </c>
      <c r="CX115" t="str">
        <f t="shared" si="187"/>
        <v/>
      </c>
      <c r="CY115" t="b">
        <f>AND(CX115&lt;&gt;"",COUNTIF($CX$11:CX114,CX115)=0)</f>
        <v>0</v>
      </c>
      <c r="CZ115" s="2">
        <f>IF(CX115="",0,IF(CY115,MAX($CZ$11:CZ114)+1,VLOOKUP(CX115,$CX$11:CZ114,3,FALSE)))</f>
        <v>0</v>
      </c>
      <c r="DA115" s="2" t="str">
        <f t="shared" si="169"/>
        <v/>
      </c>
      <c r="DB115" t="str">
        <f t="shared" si="188"/>
        <v/>
      </c>
      <c r="DC115" t="b">
        <f>AND(DB115&lt;&gt;"",COUNTIF($DB$11:DB114,DB115)=0)</f>
        <v>0</v>
      </c>
      <c r="DD115" s="2">
        <f>IF(DB115="",0,IF(DC115,MAX($DD$11:DD114)+1,VLOOKUP(DB115,$DB$11:DD114,3,FALSE)))</f>
        <v>0</v>
      </c>
      <c r="DE115" s="2" t="str">
        <f t="shared" si="170"/>
        <v/>
      </c>
    </row>
    <row r="116" spans="1:109" x14ac:dyDescent="0.35">
      <c r="A116" s="119"/>
      <c r="B116" s="46"/>
      <c r="C116" s="46"/>
      <c r="D116" s="46"/>
      <c r="E116" s="46"/>
      <c r="F116" s="183"/>
      <c r="G116" s="48">
        <v>0</v>
      </c>
      <c r="H116" s="46">
        <v>0</v>
      </c>
      <c r="I116" s="46">
        <v>0</v>
      </c>
      <c r="J116" s="46">
        <v>0</v>
      </c>
      <c r="K116" s="46">
        <v>0</v>
      </c>
      <c r="L116" s="49">
        <v>0</v>
      </c>
      <c r="M116" s="50">
        <v>0</v>
      </c>
      <c r="N116" s="32"/>
      <c r="O116" s="31"/>
      <c r="P116" s="31"/>
      <c r="Q116" s="31"/>
      <c r="R116" s="31"/>
      <c r="S116" s="31"/>
      <c r="T116" s="31"/>
      <c r="U116" s="31"/>
      <c r="V116" s="99"/>
      <c r="W116" s="52" t="str">
        <f t="shared" si="195"/>
        <v/>
      </c>
      <c r="X116" s="120"/>
      <c r="Y116" s="97"/>
      <c r="Z116" t="e">
        <f t="shared" si="125"/>
        <v>#N/A</v>
      </c>
      <c r="AA116" t="e">
        <f t="shared" si="126"/>
        <v>#N/A</v>
      </c>
      <c r="AB116" t="e">
        <f t="shared" si="127"/>
        <v>#N/A</v>
      </c>
      <c r="AC116" s="53" t="b">
        <f t="shared" si="128"/>
        <v>0</v>
      </c>
      <c r="AD116" s="53" t="b">
        <f t="shared" si="129"/>
        <v>0</v>
      </c>
      <c r="AE116" s="53" t="b">
        <f t="shared" si="130"/>
        <v>0</v>
      </c>
      <c r="AF116" s="53" t="b">
        <f t="shared" si="131"/>
        <v>0</v>
      </c>
      <c r="AG116" s="53" t="b">
        <f t="shared" si="132"/>
        <v>0</v>
      </c>
      <c r="AH116" s="53" t="b">
        <f t="shared" si="133"/>
        <v>0</v>
      </c>
      <c r="AI116" s="53" t="b">
        <f t="shared" si="134"/>
        <v>0</v>
      </c>
      <c r="AJ116" s="53" t="b">
        <f t="shared" si="135"/>
        <v>0</v>
      </c>
      <c r="AK116" s="53" t="b">
        <f t="shared" si="189"/>
        <v>1</v>
      </c>
      <c r="AL116" s="53" t="b">
        <f t="shared" si="190"/>
        <v>1</v>
      </c>
      <c r="AM116" s="53" t="b">
        <f t="shared" si="191"/>
        <v>1</v>
      </c>
      <c r="AN116" s="53" t="b">
        <f t="shared" si="192"/>
        <v>1</v>
      </c>
      <c r="AO116" s="53" t="b">
        <f t="shared" si="193"/>
        <v>1</v>
      </c>
      <c r="AP116" s="53" t="b">
        <f t="shared" si="194"/>
        <v>1</v>
      </c>
      <c r="AQ116" s="53" t="b">
        <f t="shared" si="171"/>
        <v>0</v>
      </c>
      <c r="AR116" t="b">
        <f t="shared" si="136"/>
        <v>0</v>
      </c>
      <c r="AS116" s="54" t="e">
        <f t="shared" si="161"/>
        <v>#N/A</v>
      </c>
      <c r="AT116" t="b">
        <f t="shared" si="172"/>
        <v>0</v>
      </c>
      <c r="AU116" t="str">
        <f t="shared" si="173"/>
        <v/>
      </c>
      <c r="AV116" s="55" t="str">
        <f t="shared" si="162"/>
        <v/>
      </c>
      <c r="AW116" t="b">
        <f>AND(AV116&lt;&gt;"",COUNTIF($AV$11:AV115,AV116)=0)</f>
        <v>0</v>
      </c>
      <c r="AX116" s="2">
        <f>IF(AV116="",0,IF(AW116,MAX($AX$11:AX115)+1,VLOOKUP(AV116,$AV$11:AX115,3,FALSE)))</f>
        <v>0</v>
      </c>
      <c r="AY116" t="str">
        <f t="shared" si="163"/>
        <v/>
      </c>
      <c r="AZ116" t="e">
        <f t="shared" si="137"/>
        <v>#N/A</v>
      </c>
      <c r="BA116" t="e">
        <f>IF(ISNA(AZ116),NA(),COUNTIF(AZ$10:AZ116,AZ116)&gt;1)</f>
        <v>#N/A</v>
      </c>
      <c r="BB116" t="e">
        <f t="shared" si="138"/>
        <v>#N/A</v>
      </c>
      <c r="BC116" s="55" t="e">
        <f t="shared" si="139"/>
        <v>#N/A</v>
      </c>
      <c r="BD116" s="56" t="e">
        <f t="shared" si="140"/>
        <v>#N/A</v>
      </c>
      <c r="BE116" s="53">
        <f t="shared" si="141"/>
        <v>0</v>
      </c>
      <c r="BF116" s="53">
        <f t="shared" si="142"/>
        <v>0</v>
      </c>
      <c r="BG116" s="53">
        <f t="shared" si="143"/>
        <v>0</v>
      </c>
      <c r="BH116" s="53">
        <f t="shared" si="144"/>
        <v>0</v>
      </c>
      <c r="BI116" s="53">
        <f t="shared" si="145"/>
        <v>0</v>
      </c>
      <c r="BJ116" s="53">
        <f t="shared" si="146"/>
        <v>0</v>
      </c>
      <c r="BK116" s="57">
        <f t="shared" si="147"/>
        <v>0</v>
      </c>
      <c r="BL116" s="57">
        <f t="shared" si="148"/>
        <v>0</v>
      </c>
      <c r="BM116" s="57">
        <f t="shared" si="149"/>
        <v>0</v>
      </c>
      <c r="BN116" s="57">
        <f t="shared" si="150"/>
        <v>0</v>
      </c>
      <c r="BO116" s="57">
        <f t="shared" si="151"/>
        <v>0</v>
      </c>
      <c r="BP116" s="57">
        <f t="shared" si="152"/>
        <v>0</v>
      </c>
      <c r="BQ116">
        <f t="shared" si="174"/>
        <v>0</v>
      </c>
      <c r="BR116">
        <f t="shared" si="175"/>
        <v>0</v>
      </c>
      <c r="BS116">
        <f t="shared" si="176"/>
        <v>0</v>
      </c>
      <c r="BT116">
        <f t="shared" si="177"/>
        <v>0</v>
      </c>
      <c r="BU116">
        <f t="shared" si="178"/>
        <v>0</v>
      </c>
      <c r="BV116">
        <f t="shared" si="179"/>
        <v>0</v>
      </c>
      <c r="BW116">
        <f t="shared" si="180"/>
        <v>0</v>
      </c>
      <c r="BX116">
        <f t="shared" si="181"/>
        <v>0</v>
      </c>
      <c r="BY116">
        <f t="shared" si="182"/>
        <v>0</v>
      </c>
      <c r="BZ116">
        <f t="shared" si="183"/>
        <v>0</v>
      </c>
      <c r="CA116">
        <f t="shared" si="184"/>
        <v>0</v>
      </c>
      <c r="CB116">
        <f t="shared" si="185"/>
        <v>0</v>
      </c>
      <c r="CC116" t="e">
        <f>IF('Source and fuel input'!AS116,VLOOKUP(AA116,SourceIdData,8,FALSE),IF('Source and fuel input'!AQ116,V116,IF('Source and fuel input'!AR116,IF(AND(E116="Method 1",VLOOKUP(AA116,SourceIdData,8,FALSE)&gt;0),VLOOKUP(AA116,SourceIdData,8,FALSE),NA()),"")))</f>
        <v>#N/A</v>
      </c>
      <c r="CD116" s="15" t="e">
        <f t="shared" si="196"/>
        <v>#N/A</v>
      </c>
      <c r="CE116" s="15" t="b">
        <f t="shared" si="197"/>
        <v>1</v>
      </c>
      <c r="CF116" s="15" t="b">
        <f t="shared" si="153"/>
        <v>1</v>
      </c>
      <c r="CG116" s="15" t="b">
        <f t="shared" si="198"/>
        <v>0</v>
      </c>
      <c r="CH116" s="15" t="b">
        <f t="shared" si="199"/>
        <v>1</v>
      </c>
      <c r="CI116" t="e">
        <f t="shared" si="154"/>
        <v>#N/A</v>
      </c>
      <c r="CJ116" t="e">
        <f t="shared" si="155"/>
        <v>#N/A</v>
      </c>
      <c r="CK116" t="e">
        <f t="shared" si="164"/>
        <v>#N/A</v>
      </c>
      <c r="CL116" t="b">
        <f t="shared" si="200"/>
        <v>0</v>
      </c>
      <c r="CM116" t="e">
        <f t="shared" si="165"/>
        <v>#N/A</v>
      </c>
      <c r="CN116" t="b">
        <f t="shared" si="166"/>
        <v>0</v>
      </c>
      <c r="CO116" s="14">
        <f t="shared" si="167"/>
        <v>1</v>
      </c>
      <c r="CP116" s="16" t="str">
        <f t="shared" si="156"/>
        <v/>
      </c>
      <c r="CQ116" s="15">
        <f t="shared" si="157"/>
        <v>0</v>
      </c>
      <c r="CR116" s="15">
        <f t="shared" si="158"/>
        <v>0</v>
      </c>
      <c r="CS116" s="15">
        <f t="shared" si="159"/>
        <v>0</v>
      </c>
      <c r="CT116" s="58" t="e">
        <f t="shared" si="186"/>
        <v>#DIV/0!</v>
      </c>
      <c r="CU116" s="2">
        <f t="shared" si="160"/>
        <v>995</v>
      </c>
      <c r="CV116" t="str">
        <f t="shared" si="168"/>
        <v/>
      </c>
      <c r="CX116" t="str">
        <f t="shared" si="187"/>
        <v/>
      </c>
      <c r="CY116" t="b">
        <f>AND(CX116&lt;&gt;"",COUNTIF($CX$11:CX115,CX116)=0)</f>
        <v>0</v>
      </c>
      <c r="CZ116" s="2">
        <f>IF(CX116="",0,IF(CY116,MAX($CZ$11:CZ115)+1,VLOOKUP(CX116,$CX$11:CZ115,3,FALSE)))</f>
        <v>0</v>
      </c>
      <c r="DA116" s="2" t="str">
        <f t="shared" si="169"/>
        <v/>
      </c>
      <c r="DB116" t="str">
        <f t="shared" si="188"/>
        <v/>
      </c>
      <c r="DC116" t="b">
        <f>AND(DB116&lt;&gt;"",COUNTIF($DB$11:DB115,DB116)=0)</f>
        <v>0</v>
      </c>
      <c r="DD116" s="2">
        <f>IF(DB116="",0,IF(DC116,MAX($DD$11:DD115)+1,VLOOKUP(DB116,$DB$11:DD115,3,FALSE)))</f>
        <v>0</v>
      </c>
      <c r="DE116" s="2" t="str">
        <f t="shared" si="170"/>
        <v/>
      </c>
    </row>
    <row r="117" spans="1:109" x14ac:dyDescent="0.35">
      <c r="A117" s="119"/>
      <c r="B117" s="46"/>
      <c r="C117" s="46"/>
      <c r="D117" s="46"/>
      <c r="E117" s="46"/>
      <c r="F117" s="183"/>
      <c r="G117" s="48">
        <v>0</v>
      </c>
      <c r="H117" s="46">
        <v>0</v>
      </c>
      <c r="I117" s="46">
        <v>0</v>
      </c>
      <c r="J117" s="46">
        <v>0</v>
      </c>
      <c r="K117" s="46">
        <v>0</v>
      </c>
      <c r="L117" s="49">
        <v>0</v>
      </c>
      <c r="M117" s="50">
        <v>0</v>
      </c>
      <c r="N117" s="32"/>
      <c r="O117" s="31"/>
      <c r="P117" s="31"/>
      <c r="Q117" s="31"/>
      <c r="R117" s="31"/>
      <c r="S117" s="31"/>
      <c r="T117" s="31"/>
      <c r="U117" s="31"/>
      <c r="V117" s="99"/>
      <c r="W117" s="52" t="str">
        <f t="shared" si="195"/>
        <v/>
      </c>
      <c r="X117" s="120"/>
      <c r="Y117" s="97"/>
      <c r="Z117" t="e">
        <f t="shared" si="125"/>
        <v>#N/A</v>
      </c>
      <c r="AA117" t="e">
        <f t="shared" si="126"/>
        <v>#N/A</v>
      </c>
      <c r="AB117" t="e">
        <f t="shared" si="127"/>
        <v>#N/A</v>
      </c>
      <c r="AC117" s="53" t="b">
        <f t="shared" si="128"/>
        <v>0</v>
      </c>
      <c r="AD117" s="53" t="b">
        <f t="shared" si="129"/>
        <v>0</v>
      </c>
      <c r="AE117" s="53" t="b">
        <f t="shared" si="130"/>
        <v>0</v>
      </c>
      <c r="AF117" s="53" t="b">
        <f t="shared" si="131"/>
        <v>0</v>
      </c>
      <c r="AG117" s="53" t="b">
        <f t="shared" si="132"/>
        <v>0</v>
      </c>
      <c r="AH117" s="53" t="b">
        <f t="shared" si="133"/>
        <v>0</v>
      </c>
      <c r="AI117" s="53" t="b">
        <f t="shared" si="134"/>
        <v>0</v>
      </c>
      <c r="AJ117" s="53" t="b">
        <f t="shared" si="135"/>
        <v>0</v>
      </c>
      <c r="AK117" s="53" t="b">
        <f t="shared" si="189"/>
        <v>1</v>
      </c>
      <c r="AL117" s="53" t="b">
        <f t="shared" si="190"/>
        <v>1</v>
      </c>
      <c r="AM117" s="53" t="b">
        <f t="shared" si="191"/>
        <v>1</v>
      </c>
      <c r="AN117" s="53" t="b">
        <f t="shared" si="192"/>
        <v>1</v>
      </c>
      <c r="AO117" s="53" t="b">
        <f t="shared" si="193"/>
        <v>1</v>
      </c>
      <c r="AP117" s="53" t="b">
        <f t="shared" si="194"/>
        <v>1</v>
      </c>
      <c r="AQ117" s="53" t="b">
        <f t="shared" si="171"/>
        <v>0</v>
      </c>
      <c r="AR117" t="b">
        <f t="shared" si="136"/>
        <v>0</v>
      </c>
      <c r="AS117" s="54" t="e">
        <f t="shared" si="161"/>
        <v>#N/A</v>
      </c>
      <c r="AT117" t="b">
        <f t="shared" si="172"/>
        <v>0</v>
      </c>
      <c r="AU117" t="str">
        <f t="shared" si="173"/>
        <v/>
      </c>
      <c r="AV117" s="55" t="str">
        <f t="shared" si="162"/>
        <v/>
      </c>
      <c r="AW117" t="b">
        <f>AND(AV117&lt;&gt;"",COUNTIF($AV$11:AV116,AV117)=0)</f>
        <v>0</v>
      </c>
      <c r="AX117" s="2">
        <f>IF(AV117="",0,IF(AW117,MAX($AX$11:AX116)+1,VLOOKUP(AV117,$AV$11:AX116,3,FALSE)))</f>
        <v>0</v>
      </c>
      <c r="AY117" t="str">
        <f t="shared" si="163"/>
        <v/>
      </c>
      <c r="AZ117" t="e">
        <f t="shared" si="137"/>
        <v>#N/A</v>
      </c>
      <c r="BA117" t="e">
        <f>IF(ISNA(AZ117),NA(),COUNTIF(AZ$10:AZ117,AZ117)&gt;1)</f>
        <v>#N/A</v>
      </c>
      <c r="BB117" t="e">
        <f t="shared" si="138"/>
        <v>#N/A</v>
      </c>
      <c r="BC117" s="55" t="e">
        <f t="shared" si="139"/>
        <v>#N/A</v>
      </c>
      <c r="BD117" s="56" t="e">
        <f t="shared" si="140"/>
        <v>#N/A</v>
      </c>
      <c r="BE117" s="53">
        <f t="shared" si="141"/>
        <v>0</v>
      </c>
      <c r="BF117" s="53">
        <f t="shared" si="142"/>
        <v>0</v>
      </c>
      <c r="BG117" s="53">
        <f t="shared" si="143"/>
        <v>0</v>
      </c>
      <c r="BH117" s="53">
        <f t="shared" si="144"/>
        <v>0</v>
      </c>
      <c r="BI117" s="53">
        <f t="shared" si="145"/>
        <v>0</v>
      </c>
      <c r="BJ117" s="53">
        <f t="shared" si="146"/>
        <v>0</v>
      </c>
      <c r="BK117" s="57">
        <f t="shared" si="147"/>
        <v>0</v>
      </c>
      <c r="BL117" s="57">
        <f t="shared" si="148"/>
        <v>0</v>
      </c>
      <c r="BM117" s="57">
        <f t="shared" si="149"/>
        <v>0</v>
      </c>
      <c r="BN117" s="57">
        <f t="shared" si="150"/>
        <v>0</v>
      </c>
      <c r="BO117" s="57">
        <f t="shared" si="151"/>
        <v>0</v>
      </c>
      <c r="BP117" s="57">
        <f t="shared" si="152"/>
        <v>0</v>
      </c>
      <c r="BQ117">
        <f t="shared" si="174"/>
        <v>0</v>
      </c>
      <c r="BR117">
        <f t="shared" si="175"/>
        <v>0</v>
      </c>
      <c r="BS117">
        <f t="shared" si="176"/>
        <v>0</v>
      </c>
      <c r="BT117">
        <f t="shared" si="177"/>
        <v>0</v>
      </c>
      <c r="BU117">
        <f t="shared" si="178"/>
        <v>0</v>
      </c>
      <c r="BV117">
        <f t="shared" si="179"/>
        <v>0</v>
      </c>
      <c r="BW117">
        <f t="shared" si="180"/>
        <v>0</v>
      </c>
      <c r="BX117">
        <f t="shared" si="181"/>
        <v>0</v>
      </c>
      <c r="BY117">
        <f t="shared" si="182"/>
        <v>0</v>
      </c>
      <c r="BZ117">
        <f t="shared" si="183"/>
        <v>0</v>
      </c>
      <c r="CA117">
        <f t="shared" si="184"/>
        <v>0</v>
      </c>
      <c r="CB117">
        <f t="shared" si="185"/>
        <v>0</v>
      </c>
      <c r="CC117" t="e">
        <f>IF('Source and fuel input'!AS117,VLOOKUP(AA117,SourceIdData,8,FALSE),IF('Source and fuel input'!AQ117,V117,IF('Source and fuel input'!AR117,IF(AND(E117="Method 1",VLOOKUP(AA117,SourceIdData,8,FALSE)&gt;0),VLOOKUP(AA117,SourceIdData,8,FALSE),NA()),"")))</f>
        <v>#N/A</v>
      </c>
      <c r="CD117" s="15" t="e">
        <f t="shared" si="196"/>
        <v>#N/A</v>
      </c>
      <c r="CE117" s="15" t="b">
        <f t="shared" si="197"/>
        <v>1</v>
      </c>
      <c r="CF117" s="15" t="b">
        <f t="shared" si="153"/>
        <v>1</v>
      </c>
      <c r="CG117" s="15" t="b">
        <f t="shared" si="198"/>
        <v>0</v>
      </c>
      <c r="CH117" s="15" t="b">
        <f t="shared" si="199"/>
        <v>1</v>
      </c>
      <c r="CI117" t="e">
        <f t="shared" si="154"/>
        <v>#N/A</v>
      </c>
      <c r="CJ117" t="e">
        <f t="shared" si="155"/>
        <v>#N/A</v>
      </c>
      <c r="CK117" t="e">
        <f t="shared" si="164"/>
        <v>#N/A</v>
      </c>
      <c r="CL117" t="b">
        <f t="shared" si="200"/>
        <v>0</v>
      </c>
      <c r="CM117" t="e">
        <f t="shared" si="165"/>
        <v>#N/A</v>
      </c>
      <c r="CN117" t="b">
        <f t="shared" si="166"/>
        <v>0</v>
      </c>
      <c r="CO117" s="14">
        <f t="shared" si="167"/>
        <v>1</v>
      </c>
      <c r="CP117" s="16" t="str">
        <f t="shared" si="156"/>
        <v/>
      </c>
      <c r="CQ117" s="15">
        <f t="shared" si="157"/>
        <v>0</v>
      </c>
      <c r="CR117" s="15">
        <f t="shared" si="158"/>
        <v>0</v>
      </c>
      <c r="CS117" s="15">
        <f t="shared" si="159"/>
        <v>0</v>
      </c>
      <c r="CT117" s="58" t="e">
        <f t="shared" si="186"/>
        <v>#DIV/0!</v>
      </c>
      <c r="CU117" s="2">
        <f t="shared" si="160"/>
        <v>995</v>
      </c>
      <c r="CV117" t="str">
        <f t="shared" si="168"/>
        <v/>
      </c>
      <c r="CX117" t="str">
        <f t="shared" si="187"/>
        <v/>
      </c>
      <c r="CY117" t="b">
        <f>AND(CX117&lt;&gt;"",COUNTIF($CX$11:CX116,CX117)=0)</f>
        <v>0</v>
      </c>
      <c r="CZ117" s="2">
        <f>IF(CX117="",0,IF(CY117,MAX($CZ$11:CZ116)+1,VLOOKUP(CX117,$CX$11:CZ116,3,FALSE)))</f>
        <v>0</v>
      </c>
      <c r="DA117" s="2" t="str">
        <f t="shared" si="169"/>
        <v/>
      </c>
      <c r="DB117" t="str">
        <f t="shared" si="188"/>
        <v/>
      </c>
      <c r="DC117" t="b">
        <f>AND(DB117&lt;&gt;"",COUNTIF($DB$11:DB116,DB117)=0)</f>
        <v>0</v>
      </c>
      <c r="DD117" s="2">
        <f>IF(DB117="",0,IF(DC117,MAX($DD$11:DD116)+1,VLOOKUP(DB117,$DB$11:DD116,3,FALSE)))</f>
        <v>0</v>
      </c>
      <c r="DE117" s="2" t="str">
        <f t="shared" si="170"/>
        <v/>
      </c>
    </row>
    <row r="118" spans="1:109" x14ac:dyDescent="0.35">
      <c r="A118" s="119"/>
      <c r="B118" s="46"/>
      <c r="C118" s="46"/>
      <c r="D118" s="46"/>
      <c r="E118" s="46"/>
      <c r="F118" s="183"/>
      <c r="G118" s="48">
        <v>0</v>
      </c>
      <c r="H118" s="46">
        <v>0</v>
      </c>
      <c r="I118" s="46">
        <v>0</v>
      </c>
      <c r="J118" s="46">
        <v>0</v>
      </c>
      <c r="K118" s="46">
        <v>0</v>
      </c>
      <c r="L118" s="49">
        <v>0</v>
      </c>
      <c r="M118" s="50">
        <v>0</v>
      </c>
      <c r="N118" s="32"/>
      <c r="O118" s="31"/>
      <c r="P118" s="31"/>
      <c r="Q118" s="31"/>
      <c r="R118" s="31"/>
      <c r="S118" s="31"/>
      <c r="T118" s="31"/>
      <c r="U118" s="31"/>
      <c r="V118" s="99"/>
      <c r="W118" s="52" t="str">
        <f t="shared" si="195"/>
        <v/>
      </c>
      <c r="X118" s="120"/>
      <c r="Y118" s="97"/>
      <c r="Z118" t="e">
        <f t="shared" si="125"/>
        <v>#N/A</v>
      </c>
      <c r="AA118" t="e">
        <f t="shared" si="126"/>
        <v>#N/A</v>
      </c>
      <c r="AB118" t="e">
        <f t="shared" si="127"/>
        <v>#N/A</v>
      </c>
      <c r="AC118" s="53" t="b">
        <f t="shared" si="128"/>
        <v>0</v>
      </c>
      <c r="AD118" s="53" t="b">
        <f t="shared" si="129"/>
        <v>0</v>
      </c>
      <c r="AE118" s="53" t="b">
        <f t="shared" si="130"/>
        <v>0</v>
      </c>
      <c r="AF118" s="53" t="b">
        <f t="shared" si="131"/>
        <v>0</v>
      </c>
      <c r="AG118" s="53" t="b">
        <f t="shared" si="132"/>
        <v>0</v>
      </c>
      <c r="AH118" s="53" t="b">
        <f t="shared" si="133"/>
        <v>0</v>
      </c>
      <c r="AI118" s="53" t="b">
        <f t="shared" si="134"/>
        <v>0</v>
      </c>
      <c r="AJ118" s="53" t="b">
        <f t="shared" si="135"/>
        <v>0</v>
      </c>
      <c r="AK118" s="53" t="b">
        <f t="shared" si="189"/>
        <v>1</v>
      </c>
      <c r="AL118" s="53" t="b">
        <f t="shared" si="190"/>
        <v>1</v>
      </c>
      <c r="AM118" s="53" t="b">
        <f t="shared" si="191"/>
        <v>1</v>
      </c>
      <c r="AN118" s="53" t="b">
        <f t="shared" si="192"/>
        <v>1</v>
      </c>
      <c r="AO118" s="53" t="b">
        <f t="shared" si="193"/>
        <v>1</v>
      </c>
      <c r="AP118" s="53" t="b">
        <f t="shared" si="194"/>
        <v>1</v>
      </c>
      <c r="AQ118" s="53" t="b">
        <f t="shared" si="171"/>
        <v>0</v>
      </c>
      <c r="AR118" t="b">
        <f t="shared" si="136"/>
        <v>0</v>
      </c>
      <c r="AS118" s="54" t="e">
        <f t="shared" si="161"/>
        <v>#N/A</v>
      </c>
      <c r="AT118" t="b">
        <f t="shared" si="172"/>
        <v>0</v>
      </c>
      <c r="AU118" t="str">
        <f t="shared" si="173"/>
        <v/>
      </c>
      <c r="AV118" s="55" t="str">
        <f t="shared" si="162"/>
        <v/>
      </c>
      <c r="AW118" t="b">
        <f>AND(AV118&lt;&gt;"",COUNTIF($AV$11:AV117,AV118)=0)</f>
        <v>0</v>
      </c>
      <c r="AX118" s="2">
        <f>IF(AV118="",0,IF(AW118,MAX($AX$11:AX117)+1,VLOOKUP(AV118,$AV$11:AX117,3,FALSE)))</f>
        <v>0</v>
      </c>
      <c r="AY118" t="str">
        <f t="shared" si="163"/>
        <v/>
      </c>
      <c r="AZ118" t="e">
        <f t="shared" si="137"/>
        <v>#N/A</v>
      </c>
      <c r="BA118" t="e">
        <f>IF(ISNA(AZ118),NA(),COUNTIF(AZ$10:AZ118,AZ118)&gt;1)</f>
        <v>#N/A</v>
      </c>
      <c r="BB118" t="e">
        <f t="shared" si="138"/>
        <v>#N/A</v>
      </c>
      <c r="BC118" s="55" t="e">
        <f t="shared" si="139"/>
        <v>#N/A</v>
      </c>
      <c r="BD118" s="56" t="e">
        <f t="shared" si="140"/>
        <v>#N/A</v>
      </c>
      <c r="BE118" s="53">
        <f t="shared" si="141"/>
        <v>0</v>
      </c>
      <c r="BF118" s="53">
        <f t="shared" si="142"/>
        <v>0</v>
      </c>
      <c r="BG118" s="53">
        <f t="shared" si="143"/>
        <v>0</v>
      </c>
      <c r="BH118" s="53">
        <f t="shared" si="144"/>
        <v>0</v>
      </c>
      <c r="BI118" s="53">
        <f t="shared" si="145"/>
        <v>0</v>
      </c>
      <c r="BJ118" s="53">
        <f t="shared" si="146"/>
        <v>0</v>
      </c>
      <c r="BK118" s="57">
        <f t="shared" si="147"/>
        <v>0</v>
      </c>
      <c r="BL118" s="57">
        <f t="shared" si="148"/>
        <v>0</v>
      </c>
      <c r="BM118" s="57">
        <f t="shared" si="149"/>
        <v>0</v>
      </c>
      <c r="BN118" s="57">
        <f t="shared" si="150"/>
        <v>0</v>
      </c>
      <c r="BO118" s="57">
        <f t="shared" si="151"/>
        <v>0</v>
      </c>
      <c r="BP118" s="57">
        <f t="shared" si="152"/>
        <v>0</v>
      </c>
      <c r="BQ118">
        <f t="shared" si="174"/>
        <v>0</v>
      </c>
      <c r="BR118">
        <f t="shared" si="175"/>
        <v>0</v>
      </c>
      <c r="BS118">
        <f t="shared" si="176"/>
        <v>0</v>
      </c>
      <c r="BT118">
        <f t="shared" si="177"/>
        <v>0</v>
      </c>
      <c r="BU118">
        <f t="shared" si="178"/>
        <v>0</v>
      </c>
      <c r="BV118">
        <f t="shared" si="179"/>
        <v>0</v>
      </c>
      <c r="BW118">
        <f t="shared" si="180"/>
        <v>0</v>
      </c>
      <c r="BX118">
        <f t="shared" si="181"/>
        <v>0</v>
      </c>
      <c r="BY118">
        <f t="shared" si="182"/>
        <v>0</v>
      </c>
      <c r="BZ118">
        <f t="shared" si="183"/>
        <v>0</v>
      </c>
      <c r="CA118">
        <f t="shared" si="184"/>
        <v>0</v>
      </c>
      <c r="CB118">
        <f t="shared" si="185"/>
        <v>0</v>
      </c>
      <c r="CC118" t="e">
        <f>IF('Source and fuel input'!AS118,VLOOKUP(AA118,SourceIdData,8,FALSE),IF('Source and fuel input'!AQ118,V118,IF('Source and fuel input'!AR118,IF(AND(E118="Method 1",VLOOKUP(AA118,SourceIdData,8,FALSE)&gt;0),VLOOKUP(AA118,SourceIdData,8,FALSE),NA()),"")))</f>
        <v>#N/A</v>
      </c>
      <c r="CD118" s="15" t="e">
        <f t="shared" si="196"/>
        <v>#N/A</v>
      </c>
      <c r="CE118" s="15" t="b">
        <f t="shared" si="197"/>
        <v>1</v>
      </c>
      <c r="CF118" s="15" t="b">
        <f t="shared" si="153"/>
        <v>1</v>
      </c>
      <c r="CG118" s="15" t="b">
        <f t="shared" si="198"/>
        <v>0</v>
      </c>
      <c r="CH118" s="15" t="b">
        <f t="shared" si="199"/>
        <v>1</v>
      </c>
      <c r="CI118" t="e">
        <f t="shared" si="154"/>
        <v>#N/A</v>
      </c>
      <c r="CJ118" t="e">
        <f t="shared" si="155"/>
        <v>#N/A</v>
      </c>
      <c r="CK118" t="e">
        <f t="shared" si="164"/>
        <v>#N/A</v>
      </c>
      <c r="CL118" t="b">
        <f t="shared" si="200"/>
        <v>0</v>
      </c>
      <c r="CM118" t="e">
        <f t="shared" si="165"/>
        <v>#N/A</v>
      </c>
      <c r="CN118" t="b">
        <f t="shared" si="166"/>
        <v>0</v>
      </c>
      <c r="CO118" s="14">
        <f t="shared" si="167"/>
        <v>1</v>
      </c>
      <c r="CP118" s="16" t="str">
        <f t="shared" si="156"/>
        <v/>
      </c>
      <c r="CQ118" s="15">
        <f t="shared" si="157"/>
        <v>0</v>
      </c>
      <c r="CR118" s="15">
        <f t="shared" si="158"/>
        <v>0</v>
      </c>
      <c r="CS118" s="15">
        <f t="shared" si="159"/>
        <v>0</v>
      </c>
      <c r="CT118" s="58" t="e">
        <f t="shared" si="186"/>
        <v>#DIV/0!</v>
      </c>
      <c r="CU118" s="2">
        <f t="shared" si="160"/>
        <v>995</v>
      </c>
      <c r="CV118" t="str">
        <f t="shared" si="168"/>
        <v/>
      </c>
      <c r="CX118" t="str">
        <f t="shared" si="187"/>
        <v/>
      </c>
      <c r="CY118" t="b">
        <f>AND(CX118&lt;&gt;"",COUNTIF($CX$11:CX117,CX118)=0)</f>
        <v>0</v>
      </c>
      <c r="CZ118" s="2">
        <f>IF(CX118="",0,IF(CY118,MAX($CZ$11:CZ117)+1,VLOOKUP(CX118,$CX$11:CZ117,3,FALSE)))</f>
        <v>0</v>
      </c>
      <c r="DA118" s="2" t="str">
        <f t="shared" si="169"/>
        <v/>
      </c>
      <c r="DB118" t="str">
        <f t="shared" si="188"/>
        <v/>
      </c>
      <c r="DC118" t="b">
        <f>AND(DB118&lt;&gt;"",COUNTIF($DB$11:DB117,DB118)=0)</f>
        <v>0</v>
      </c>
      <c r="DD118" s="2">
        <f>IF(DB118="",0,IF(DC118,MAX($DD$11:DD117)+1,VLOOKUP(DB118,$DB$11:DD117,3,FALSE)))</f>
        <v>0</v>
      </c>
      <c r="DE118" s="2" t="str">
        <f t="shared" si="170"/>
        <v/>
      </c>
    </row>
    <row r="119" spans="1:109" x14ac:dyDescent="0.35">
      <c r="A119" s="119"/>
      <c r="B119" s="46"/>
      <c r="C119" s="46"/>
      <c r="D119" s="46"/>
      <c r="E119" s="46"/>
      <c r="F119" s="183"/>
      <c r="G119" s="48">
        <v>0</v>
      </c>
      <c r="H119" s="46">
        <v>0</v>
      </c>
      <c r="I119" s="46">
        <v>0</v>
      </c>
      <c r="J119" s="46">
        <v>0</v>
      </c>
      <c r="K119" s="46">
        <v>0</v>
      </c>
      <c r="L119" s="49">
        <v>0</v>
      </c>
      <c r="M119" s="50">
        <v>0</v>
      </c>
      <c r="N119" s="32"/>
      <c r="O119" s="31"/>
      <c r="P119" s="31"/>
      <c r="Q119" s="31"/>
      <c r="R119" s="31"/>
      <c r="S119" s="31"/>
      <c r="T119" s="31"/>
      <c r="U119" s="31"/>
      <c r="V119" s="99"/>
      <c r="W119" s="52" t="str">
        <f t="shared" si="195"/>
        <v/>
      </c>
      <c r="X119" s="120"/>
      <c r="Y119" s="97"/>
      <c r="Z119" t="e">
        <f t="shared" si="125"/>
        <v>#N/A</v>
      </c>
      <c r="AA119" t="e">
        <f t="shared" si="126"/>
        <v>#N/A</v>
      </c>
      <c r="AB119" t="e">
        <f t="shared" si="127"/>
        <v>#N/A</v>
      </c>
      <c r="AC119" s="53" t="b">
        <f t="shared" si="128"/>
        <v>0</v>
      </c>
      <c r="AD119" s="53" t="b">
        <f t="shared" si="129"/>
        <v>0</v>
      </c>
      <c r="AE119" s="53" t="b">
        <f t="shared" si="130"/>
        <v>0</v>
      </c>
      <c r="AF119" s="53" t="b">
        <f t="shared" si="131"/>
        <v>0</v>
      </c>
      <c r="AG119" s="53" t="b">
        <f t="shared" si="132"/>
        <v>0</v>
      </c>
      <c r="AH119" s="53" t="b">
        <f t="shared" si="133"/>
        <v>0</v>
      </c>
      <c r="AI119" s="53" t="b">
        <f t="shared" si="134"/>
        <v>0</v>
      </c>
      <c r="AJ119" s="53" t="b">
        <f t="shared" si="135"/>
        <v>0</v>
      </c>
      <c r="AK119" s="53" t="b">
        <f t="shared" si="189"/>
        <v>1</v>
      </c>
      <c r="AL119" s="53" t="b">
        <f t="shared" si="190"/>
        <v>1</v>
      </c>
      <c r="AM119" s="53" t="b">
        <f t="shared" si="191"/>
        <v>1</v>
      </c>
      <c r="AN119" s="53" t="b">
        <f t="shared" si="192"/>
        <v>1</v>
      </c>
      <c r="AO119" s="53" t="b">
        <f t="shared" si="193"/>
        <v>1</v>
      </c>
      <c r="AP119" s="53" t="b">
        <f t="shared" si="194"/>
        <v>1</v>
      </c>
      <c r="AQ119" s="53" t="b">
        <f t="shared" si="171"/>
        <v>0</v>
      </c>
      <c r="AR119" t="b">
        <f t="shared" si="136"/>
        <v>0</v>
      </c>
      <c r="AS119" s="54" t="e">
        <f t="shared" si="161"/>
        <v>#N/A</v>
      </c>
      <c r="AT119" t="b">
        <f t="shared" si="172"/>
        <v>0</v>
      </c>
      <c r="AU119" t="str">
        <f t="shared" si="173"/>
        <v/>
      </c>
      <c r="AV119" s="55" t="str">
        <f t="shared" si="162"/>
        <v/>
      </c>
      <c r="AW119" t="b">
        <f>AND(AV119&lt;&gt;"",COUNTIF($AV$11:AV118,AV119)=0)</f>
        <v>0</v>
      </c>
      <c r="AX119" s="2">
        <f>IF(AV119="",0,IF(AW119,MAX($AX$11:AX118)+1,VLOOKUP(AV119,$AV$11:AX118,3,FALSE)))</f>
        <v>0</v>
      </c>
      <c r="AY119" t="str">
        <f t="shared" si="163"/>
        <v/>
      </c>
      <c r="AZ119" t="e">
        <f t="shared" si="137"/>
        <v>#N/A</v>
      </c>
      <c r="BA119" t="e">
        <f>IF(ISNA(AZ119),NA(),COUNTIF(AZ$10:AZ119,AZ119)&gt;1)</f>
        <v>#N/A</v>
      </c>
      <c r="BB119" t="e">
        <f t="shared" si="138"/>
        <v>#N/A</v>
      </c>
      <c r="BC119" s="55" t="e">
        <f t="shared" si="139"/>
        <v>#N/A</v>
      </c>
      <c r="BD119" s="56" t="e">
        <f t="shared" si="140"/>
        <v>#N/A</v>
      </c>
      <c r="BE119" s="53">
        <f t="shared" si="141"/>
        <v>0</v>
      </c>
      <c r="BF119" s="53">
        <f t="shared" si="142"/>
        <v>0</v>
      </c>
      <c r="BG119" s="53">
        <f t="shared" si="143"/>
        <v>0</v>
      </c>
      <c r="BH119" s="53">
        <f t="shared" si="144"/>
        <v>0</v>
      </c>
      <c r="BI119" s="53">
        <f t="shared" si="145"/>
        <v>0</v>
      </c>
      <c r="BJ119" s="53">
        <f t="shared" si="146"/>
        <v>0</v>
      </c>
      <c r="BK119" s="57">
        <f t="shared" si="147"/>
        <v>0</v>
      </c>
      <c r="BL119" s="57">
        <f t="shared" si="148"/>
        <v>0</v>
      </c>
      <c r="BM119" s="57">
        <f t="shared" si="149"/>
        <v>0</v>
      </c>
      <c r="BN119" s="57">
        <f t="shared" si="150"/>
        <v>0</v>
      </c>
      <c r="BO119" s="57">
        <f t="shared" si="151"/>
        <v>0</v>
      </c>
      <c r="BP119" s="57">
        <f t="shared" si="152"/>
        <v>0</v>
      </c>
      <c r="BQ119">
        <f t="shared" si="174"/>
        <v>0</v>
      </c>
      <c r="BR119">
        <f t="shared" si="175"/>
        <v>0</v>
      </c>
      <c r="BS119">
        <f t="shared" si="176"/>
        <v>0</v>
      </c>
      <c r="BT119">
        <f t="shared" si="177"/>
        <v>0</v>
      </c>
      <c r="BU119">
        <f t="shared" si="178"/>
        <v>0</v>
      </c>
      <c r="BV119">
        <f t="shared" si="179"/>
        <v>0</v>
      </c>
      <c r="BW119">
        <f t="shared" si="180"/>
        <v>0</v>
      </c>
      <c r="BX119">
        <f t="shared" si="181"/>
        <v>0</v>
      </c>
      <c r="BY119">
        <f t="shared" si="182"/>
        <v>0</v>
      </c>
      <c r="BZ119">
        <f t="shared" si="183"/>
        <v>0</v>
      </c>
      <c r="CA119">
        <f t="shared" si="184"/>
        <v>0</v>
      </c>
      <c r="CB119">
        <f t="shared" si="185"/>
        <v>0</v>
      </c>
      <c r="CC119" t="e">
        <f>IF('Source and fuel input'!AS119,VLOOKUP(AA119,SourceIdData,8,FALSE),IF('Source and fuel input'!AQ119,V119,IF('Source and fuel input'!AR119,IF(AND(E119="Method 1",VLOOKUP(AA119,SourceIdData,8,FALSE)&gt;0),VLOOKUP(AA119,SourceIdData,8,FALSE),NA()),"")))</f>
        <v>#N/A</v>
      </c>
      <c r="CD119" s="15" t="e">
        <f t="shared" si="196"/>
        <v>#N/A</v>
      </c>
      <c r="CE119" s="15" t="b">
        <f t="shared" si="197"/>
        <v>1</v>
      </c>
      <c r="CF119" s="15" t="b">
        <f t="shared" si="153"/>
        <v>1</v>
      </c>
      <c r="CG119" s="15" t="b">
        <f t="shared" si="198"/>
        <v>0</v>
      </c>
      <c r="CH119" s="15" t="b">
        <f t="shared" si="199"/>
        <v>1</v>
      </c>
      <c r="CI119" t="e">
        <f t="shared" si="154"/>
        <v>#N/A</v>
      </c>
      <c r="CJ119" t="e">
        <f t="shared" si="155"/>
        <v>#N/A</v>
      </c>
      <c r="CK119" t="e">
        <f t="shared" si="164"/>
        <v>#N/A</v>
      </c>
      <c r="CL119" t="b">
        <f t="shared" si="200"/>
        <v>0</v>
      </c>
      <c r="CM119" t="e">
        <f t="shared" si="165"/>
        <v>#N/A</v>
      </c>
      <c r="CN119" t="b">
        <f t="shared" si="166"/>
        <v>0</v>
      </c>
      <c r="CO119" s="14">
        <f t="shared" si="167"/>
        <v>1</v>
      </c>
      <c r="CP119" s="16" t="str">
        <f t="shared" si="156"/>
        <v/>
      </c>
      <c r="CQ119" s="15">
        <f t="shared" si="157"/>
        <v>0</v>
      </c>
      <c r="CR119" s="15">
        <f t="shared" si="158"/>
        <v>0</v>
      </c>
      <c r="CS119" s="15">
        <f t="shared" si="159"/>
        <v>0</v>
      </c>
      <c r="CT119" s="58" t="e">
        <f t="shared" si="186"/>
        <v>#DIV/0!</v>
      </c>
      <c r="CU119" s="2">
        <f t="shared" si="160"/>
        <v>995</v>
      </c>
      <c r="CV119" t="str">
        <f t="shared" si="168"/>
        <v/>
      </c>
      <c r="CX119" t="str">
        <f t="shared" si="187"/>
        <v/>
      </c>
      <c r="CY119" t="b">
        <f>AND(CX119&lt;&gt;"",COUNTIF($CX$11:CX118,CX119)=0)</f>
        <v>0</v>
      </c>
      <c r="CZ119" s="2">
        <f>IF(CX119="",0,IF(CY119,MAX($CZ$11:CZ118)+1,VLOOKUP(CX119,$CX$11:CZ118,3,FALSE)))</f>
        <v>0</v>
      </c>
      <c r="DA119" s="2" t="str">
        <f t="shared" si="169"/>
        <v/>
      </c>
      <c r="DB119" t="str">
        <f t="shared" si="188"/>
        <v/>
      </c>
      <c r="DC119" t="b">
        <f>AND(DB119&lt;&gt;"",COUNTIF($DB$11:DB118,DB119)=0)</f>
        <v>0</v>
      </c>
      <c r="DD119" s="2">
        <f>IF(DB119="",0,IF(DC119,MAX($DD$11:DD118)+1,VLOOKUP(DB119,$DB$11:DD118,3,FALSE)))</f>
        <v>0</v>
      </c>
      <c r="DE119" s="2" t="str">
        <f t="shared" si="170"/>
        <v/>
      </c>
    </row>
    <row r="120" spans="1:109" x14ac:dyDescent="0.35">
      <c r="A120" s="119"/>
      <c r="B120" s="46"/>
      <c r="C120" s="46"/>
      <c r="D120" s="46"/>
      <c r="E120" s="46"/>
      <c r="F120" s="183"/>
      <c r="G120" s="48">
        <v>0</v>
      </c>
      <c r="H120" s="46">
        <v>0</v>
      </c>
      <c r="I120" s="46">
        <v>0</v>
      </c>
      <c r="J120" s="46">
        <v>0</v>
      </c>
      <c r="K120" s="46">
        <v>0</v>
      </c>
      <c r="L120" s="49">
        <v>0</v>
      </c>
      <c r="M120" s="50">
        <v>0</v>
      </c>
      <c r="N120" s="32"/>
      <c r="O120" s="31"/>
      <c r="P120" s="31"/>
      <c r="Q120" s="31"/>
      <c r="R120" s="31"/>
      <c r="S120" s="31"/>
      <c r="T120" s="31"/>
      <c r="U120" s="31"/>
      <c r="V120" s="99"/>
      <c r="W120" s="52" t="str">
        <f t="shared" si="195"/>
        <v/>
      </c>
      <c r="X120" s="120"/>
      <c r="Y120" s="97"/>
      <c r="Z120" t="e">
        <f t="shared" si="125"/>
        <v>#N/A</v>
      </c>
      <c r="AA120" t="e">
        <f t="shared" si="126"/>
        <v>#N/A</v>
      </c>
      <c r="AB120" t="e">
        <f t="shared" si="127"/>
        <v>#N/A</v>
      </c>
      <c r="AC120" s="53" t="b">
        <f t="shared" si="128"/>
        <v>0</v>
      </c>
      <c r="AD120" s="53" t="b">
        <f t="shared" si="129"/>
        <v>0</v>
      </c>
      <c r="AE120" s="53" t="b">
        <f t="shared" si="130"/>
        <v>0</v>
      </c>
      <c r="AF120" s="53" t="b">
        <f t="shared" si="131"/>
        <v>0</v>
      </c>
      <c r="AG120" s="53" t="b">
        <f t="shared" si="132"/>
        <v>0</v>
      </c>
      <c r="AH120" s="53" t="b">
        <f t="shared" si="133"/>
        <v>0</v>
      </c>
      <c r="AI120" s="53" t="b">
        <f t="shared" si="134"/>
        <v>0</v>
      </c>
      <c r="AJ120" s="53" t="b">
        <f t="shared" si="135"/>
        <v>0</v>
      </c>
      <c r="AK120" s="53" t="b">
        <f t="shared" si="189"/>
        <v>1</v>
      </c>
      <c r="AL120" s="53" t="b">
        <f t="shared" si="190"/>
        <v>1</v>
      </c>
      <c r="AM120" s="53" t="b">
        <f t="shared" si="191"/>
        <v>1</v>
      </c>
      <c r="AN120" s="53" t="b">
        <f t="shared" si="192"/>
        <v>1</v>
      </c>
      <c r="AO120" s="53" t="b">
        <f t="shared" si="193"/>
        <v>1</v>
      </c>
      <c r="AP120" s="53" t="b">
        <f t="shared" si="194"/>
        <v>1</v>
      </c>
      <c r="AQ120" s="53" t="b">
        <f t="shared" si="171"/>
        <v>0</v>
      </c>
      <c r="AR120" t="b">
        <f t="shared" si="136"/>
        <v>0</v>
      </c>
      <c r="AS120" s="54" t="e">
        <f t="shared" si="161"/>
        <v>#N/A</v>
      </c>
      <c r="AT120" t="b">
        <f t="shared" si="172"/>
        <v>0</v>
      </c>
      <c r="AU120" t="str">
        <f t="shared" si="173"/>
        <v/>
      </c>
      <c r="AV120" s="55" t="str">
        <f t="shared" si="162"/>
        <v/>
      </c>
      <c r="AW120" t="b">
        <f>AND(AV120&lt;&gt;"",COUNTIF($AV$11:AV119,AV120)=0)</f>
        <v>0</v>
      </c>
      <c r="AX120" s="2">
        <f>IF(AV120="",0,IF(AW120,MAX($AX$11:AX119)+1,VLOOKUP(AV120,$AV$11:AX119,3,FALSE)))</f>
        <v>0</v>
      </c>
      <c r="AY120" t="str">
        <f t="shared" si="163"/>
        <v/>
      </c>
      <c r="AZ120" t="e">
        <f t="shared" si="137"/>
        <v>#N/A</v>
      </c>
      <c r="BA120" t="e">
        <f>IF(ISNA(AZ120),NA(),COUNTIF(AZ$10:AZ120,AZ120)&gt;1)</f>
        <v>#N/A</v>
      </c>
      <c r="BB120" t="e">
        <f t="shared" si="138"/>
        <v>#N/A</v>
      </c>
      <c r="BC120" s="55" t="e">
        <f t="shared" si="139"/>
        <v>#N/A</v>
      </c>
      <c r="BD120" s="56" t="e">
        <f t="shared" si="140"/>
        <v>#N/A</v>
      </c>
      <c r="BE120" s="53">
        <f t="shared" si="141"/>
        <v>0</v>
      </c>
      <c r="BF120" s="53">
        <f t="shared" si="142"/>
        <v>0</v>
      </c>
      <c r="BG120" s="53">
        <f t="shared" si="143"/>
        <v>0</v>
      </c>
      <c r="BH120" s="53">
        <f t="shared" si="144"/>
        <v>0</v>
      </c>
      <c r="BI120" s="53">
        <f t="shared" si="145"/>
        <v>0</v>
      </c>
      <c r="BJ120" s="53">
        <f t="shared" si="146"/>
        <v>0</v>
      </c>
      <c r="BK120" s="57">
        <f t="shared" si="147"/>
        <v>0</v>
      </c>
      <c r="BL120" s="57">
        <f t="shared" si="148"/>
        <v>0</v>
      </c>
      <c r="BM120" s="57">
        <f t="shared" si="149"/>
        <v>0</v>
      </c>
      <c r="BN120" s="57">
        <f t="shared" si="150"/>
        <v>0</v>
      </c>
      <c r="BO120" s="57">
        <f t="shared" si="151"/>
        <v>0</v>
      </c>
      <c r="BP120" s="57">
        <f t="shared" si="152"/>
        <v>0</v>
      </c>
      <c r="BQ120">
        <f t="shared" si="174"/>
        <v>0</v>
      </c>
      <c r="BR120">
        <f t="shared" si="175"/>
        <v>0</v>
      </c>
      <c r="BS120">
        <f t="shared" si="176"/>
        <v>0</v>
      </c>
      <c r="BT120">
        <f t="shared" si="177"/>
        <v>0</v>
      </c>
      <c r="BU120">
        <f t="shared" si="178"/>
        <v>0</v>
      </c>
      <c r="BV120">
        <f t="shared" si="179"/>
        <v>0</v>
      </c>
      <c r="BW120">
        <f t="shared" si="180"/>
        <v>0</v>
      </c>
      <c r="BX120">
        <f t="shared" si="181"/>
        <v>0</v>
      </c>
      <c r="BY120">
        <f t="shared" si="182"/>
        <v>0</v>
      </c>
      <c r="BZ120">
        <f t="shared" si="183"/>
        <v>0</v>
      </c>
      <c r="CA120">
        <f t="shared" si="184"/>
        <v>0</v>
      </c>
      <c r="CB120">
        <f t="shared" si="185"/>
        <v>0</v>
      </c>
      <c r="CC120" t="e">
        <f>IF('Source and fuel input'!AS120,VLOOKUP(AA120,SourceIdData,8,FALSE),IF('Source and fuel input'!AQ120,V120,IF('Source and fuel input'!AR120,IF(AND(E120="Method 1",VLOOKUP(AA120,SourceIdData,8,FALSE)&gt;0),VLOOKUP(AA120,SourceIdData,8,FALSE),NA()),"")))</f>
        <v>#N/A</v>
      </c>
      <c r="CD120" s="15" t="e">
        <f t="shared" si="196"/>
        <v>#N/A</v>
      </c>
      <c r="CE120" s="15" t="b">
        <f t="shared" si="197"/>
        <v>1</v>
      </c>
      <c r="CF120" s="15" t="b">
        <f t="shared" si="153"/>
        <v>1</v>
      </c>
      <c r="CG120" s="15" t="b">
        <f t="shared" si="198"/>
        <v>0</v>
      </c>
      <c r="CH120" s="15" t="b">
        <f t="shared" si="199"/>
        <v>1</v>
      </c>
      <c r="CI120" t="e">
        <f t="shared" si="154"/>
        <v>#N/A</v>
      </c>
      <c r="CJ120" t="e">
        <f t="shared" si="155"/>
        <v>#N/A</v>
      </c>
      <c r="CK120" t="e">
        <f t="shared" si="164"/>
        <v>#N/A</v>
      </c>
      <c r="CL120" t="b">
        <f t="shared" si="200"/>
        <v>0</v>
      </c>
      <c r="CM120" t="e">
        <f t="shared" si="165"/>
        <v>#N/A</v>
      </c>
      <c r="CN120" t="b">
        <f t="shared" si="166"/>
        <v>0</v>
      </c>
      <c r="CO120" s="14">
        <f t="shared" si="167"/>
        <v>1</v>
      </c>
      <c r="CP120" s="16" t="str">
        <f t="shared" si="156"/>
        <v/>
      </c>
      <c r="CQ120" s="15">
        <f t="shared" si="157"/>
        <v>0</v>
      </c>
      <c r="CR120" s="15">
        <f t="shared" si="158"/>
        <v>0</v>
      </c>
      <c r="CS120" s="15">
        <f t="shared" si="159"/>
        <v>0</v>
      </c>
      <c r="CT120" s="58" t="e">
        <f t="shared" si="186"/>
        <v>#DIV/0!</v>
      </c>
      <c r="CU120" s="2">
        <f t="shared" si="160"/>
        <v>995</v>
      </c>
      <c r="CV120" t="str">
        <f t="shared" si="168"/>
        <v/>
      </c>
      <c r="CX120" t="str">
        <f t="shared" si="187"/>
        <v/>
      </c>
      <c r="CY120" t="b">
        <f>AND(CX120&lt;&gt;"",COUNTIF($CX$11:CX119,CX120)=0)</f>
        <v>0</v>
      </c>
      <c r="CZ120" s="2">
        <f>IF(CX120="",0,IF(CY120,MAX($CZ$11:CZ119)+1,VLOOKUP(CX120,$CX$11:CZ119,3,FALSE)))</f>
        <v>0</v>
      </c>
      <c r="DA120" s="2" t="str">
        <f t="shared" si="169"/>
        <v/>
      </c>
      <c r="DB120" t="str">
        <f t="shared" si="188"/>
        <v/>
      </c>
      <c r="DC120" t="b">
        <f>AND(DB120&lt;&gt;"",COUNTIF($DB$11:DB119,DB120)=0)</f>
        <v>0</v>
      </c>
      <c r="DD120" s="2">
        <f>IF(DB120="",0,IF(DC120,MAX($DD$11:DD119)+1,VLOOKUP(DB120,$DB$11:DD119,3,FALSE)))</f>
        <v>0</v>
      </c>
      <c r="DE120" s="2" t="str">
        <f t="shared" si="170"/>
        <v/>
      </c>
    </row>
    <row r="121" spans="1:109" x14ac:dyDescent="0.35">
      <c r="A121" s="119"/>
      <c r="B121" s="46"/>
      <c r="C121" s="46"/>
      <c r="D121" s="46"/>
      <c r="E121" s="46"/>
      <c r="F121" s="183"/>
      <c r="G121" s="48">
        <v>0</v>
      </c>
      <c r="H121" s="46">
        <v>0</v>
      </c>
      <c r="I121" s="46">
        <v>0</v>
      </c>
      <c r="J121" s="46">
        <v>0</v>
      </c>
      <c r="K121" s="46">
        <v>0</v>
      </c>
      <c r="L121" s="49">
        <v>0</v>
      </c>
      <c r="M121" s="50">
        <v>0</v>
      </c>
      <c r="N121" s="32"/>
      <c r="O121" s="31"/>
      <c r="P121" s="31"/>
      <c r="Q121" s="31"/>
      <c r="R121" s="31"/>
      <c r="S121" s="31"/>
      <c r="T121" s="31"/>
      <c r="U121" s="31"/>
      <c r="V121" s="99"/>
      <c r="W121" s="52" t="str">
        <f t="shared" si="195"/>
        <v/>
      </c>
      <c r="X121" s="120"/>
      <c r="Y121" s="97"/>
      <c r="Z121" t="e">
        <f t="shared" si="125"/>
        <v>#N/A</v>
      </c>
      <c r="AA121" t="e">
        <f t="shared" si="126"/>
        <v>#N/A</v>
      </c>
      <c r="AB121" t="e">
        <f t="shared" si="127"/>
        <v>#N/A</v>
      </c>
      <c r="AC121" s="53" t="b">
        <f t="shared" si="128"/>
        <v>0</v>
      </c>
      <c r="AD121" s="53" t="b">
        <f t="shared" si="129"/>
        <v>0</v>
      </c>
      <c r="AE121" s="53" t="b">
        <f t="shared" si="130"/>
        <v>0</v>
      </c>
      <c r="AF121" s="53" t="b">
        <f t="shared" si="131"/>
        <v>0</v>
      </c>
      <c r="AG121" s="53" t="b">
        <f t="shared" si="132"/>
        <v>0</v>
      </c>
      <c r="AH121" s="53" t="b">
        <f t="shared" si="133"/>
        <v>0</v>
      </c>
      <c r="AI121" s="53" t="b">
        <f t="shared" si="134"/>
        <v>0</v>
      </c>
      <c r="AJ121" s="53" t="b">
        <f t="shared" si="135"/>
        <v>0</v>
      </c>
      <c r="AK121" s="53" t="b">
        <f t="shared" si="189"/>
        <v>1</v>
      </c>
      <c r="AL121" s="53" t="b">
        <f t="shared" si="190"/>
        <v>1</v>
      </c>
      <c r="AM121" s="53" t="b">
        <f t="shared" si="191"/>
        <v>1</v>
      </c>
      <c r="AN121" s="53" t="b">
        <f t="shared" si="192"/>
        <v>1</v>
      </c>
      <c r="AO121" s="53" t="b">
        <f t="shared" si="193"/>
        <v>1</v>
      </c>
      <c r="AP121" s="53" t="b">
        <f t="shared" si="194"/>
        <v>1</v>
      </c>
      <c r="AQ121" s="53" t="b">
        <f t="shared" si="171"/>
        <v>0</v>
      </c>
      <c r="AR121" t="b">
        <f t="shared" si="136"/>
        <v>0</v>
      </c>
      <c r="AS121" s="54" t="e">
        <f t="shared" si="161"/>
        <v>#N/A</v>
      </c>
      <c r="AT121" t="b">
        <f t="shared" si="172"/>
        <v>0</v>
      </c>
      <c r="AU121" t="str">
        <f t="shared" si="173"/>
        <v/>
      </c>
      <c r="AV121" s="55" t="str">
        <f t="shared" si="162"/>
        <v/>
      </c>
      <c r="AW121" t="b">
        <f>AND(AV121&lt;&gt;"",COUNTIF($AV$11:AV120,AV121)=0)</f>
        <v>0</v>
      </c>
      <c r="AX121" s="2">
        <f>IF(AV121="",0,IF(AW121,MAX($AX$11:AX120)+1,VLOOKUP(AV121,$AV$11:AX120,3,FALSE)))</f>
        <v>0</v>
      </c>
      <c r="AY121" t="str">
        <f t="shared" si="163"/>
        <v/>
      </c>
      <c r="AZ121" t="e">
        <f t="shared" si="137"/>
        <v>#N/A</v>
      </c>
      <c r="BA121" t="e">
        <f>IF(ISNA(AZ121),NA(),COUNTIF(AZ$10:AZ121,AZ121)&gt;1)</f>
        <v>#N/A</v>
      </c>
      <c r="BB121" t="e">
        <f t="shared" si="138"/>
        <v>#N/A</v>
      </c>
      <c r="BC121" s="55" t="e">
        <f t="shared" si="139"/>
        <v>#N/A</v>
      </c>
      <c r="BD121" s="56" t="e">
        <f t="shared" si="140"/>
        <v>#N/A</v>
      </c>
      <c r="BE121" s="53">
        <f t="shared" si="141"/>
        <v>0</v>
      </c>
      <c r="BF121" s="53">
        <f t="shared" si="142"/>
        <v>0</v>
      </c>
      <c r="BG121" s="53">
        <f t="shared" si="143"/>
        <v>0</v>
      </c>
      <c r="BH121" s="53">
        <f t="shared" si="144"/>
        <v>0</v>
      </c>
      <c r="BI121" s="53">
        <f t="shared" si="145"/>
        <v>0</v>
      </c>
      <c r="BJ121" s="53">
        <f t="shared" si="146"/>
        <v>0</v>
      </c>
      <c r="BK121" s="57">
        <f t="shared" si="147"/>
        <v>0</v>
      </c>
      <c r="BL121" s="57">
        <f t="shared" si="148"/>
        <v>0</v>
      </c>
      <c r="BM121" s="57">
        <f t="shared" si="149"/>
        <v>0</v>
      </c>
      <c r="BN121" s="57">
        <f t="shared" si="150"/>
        <v>0</v>
      </c>
      <c r="BO121" s="57">
        <f t="shared" si="151"/>
        <v>0</v>
      </c>
      <c r="BP121" s="57">
        <f t="shared" si="152"/>
        <v>0</v>
      </c>
      <c r="BQ121">
        <f t="shared" si="174"/>
        <v>0</v>
      </c>
      <c r="BR121">
        <f t="shared" si="175"/>
        <v>0</v>
      </c>
      <c r="BS121">
        <f t="shared" si="176"/>
        <v>0</v>
      </c>
      <c r="BT121">
        <f t="shared" si="177"/>
        <v>0</v>
      </c>
      <c r="BU121">
        <f t="shared" si="178"/>
        <v>0</v>
      </c>
      <c r="BV121">
        <f t="shared" si="179"/>
        <v>0</v>
      </c>
      <c r="BW121">
        <f t="shared" si="180"/>
        <v>0</v>
      </c>
      <c r="BX121">
        <f t="shared" si="181"/>
        <v>0</v>
      </c>
      <c r="BY121">
        <f t="shared" si="182"/>
        <v>0</v>
      </c>
      <c r="BZ121">
        <f t="shared" si="183"/>
        <v>0</v>
      </c>
      <c r="CA121">
        <f t="shared" si="184"/>
        <v>0</v>
      </c>
      <c r="CB121">
        <f t="shared" si="185"/>
        <v>0</v>
      </c>
      <c r="CC121" t="e">
        <f>IF('Source and fuel input'!AS121,VLOOKUP(AA121,SourceIdData,8,FALSE),IF('Source and fuel input'!AQ121,V121,IF('Source and fuel input'!AR121,IF(AND(E121="Method 1",VLOOKUP(AA121,SourceIdData,8,FALSE)&gt;0),VLOOKUP(AA121,SourceIdData,8,FALSE),NA()),"")))</f>
        <v>#N/A</v>
      </c>
      <c r="CD121" s="15" t="e">
        <f t="shared" si="196"/>
        <v>#N/A</v>
      </c>
      <c r="CE121" s="15" t="b">
        <f t="shared" si="197"/>
        <v>1</v>
      </c>
      <c r="CF121" s="15" t="b">
        <f t="shared" si="153"/>
        <v>1</v>
      </c>
      <c r="CG121" s="15" t="b">
        <f t="shared" si="198"/>
        <v>0</v>
      </c>
      <c r="CH121" s="15" t="b">
        <f t="shared" si="199"/>
        <v>1</v>
      </c>
      <c r="CI121" t="e">
        <f t="shared" si="154"/>
        <v>#N/A</v>
      </c>
      <c r="CJ121" t="e">
        <f t="shared" si="155"/>
        <v>#N/A</v>
      </c>
      <c r="CK121" t="e">
        <f t="shared" si="164"/>
        <v>#N/A</v>
      </c>
      <c r="CL121" t="b">
        <f t="shared" si="200"/>
        <v>0</v>
      </c>
      <c r="CM121" t="e">
        <f t="shared" si="165"/>
        <v>#N/A</v>
      </c>
      <c r="CN121" t="b">
        <f t="shared" si="166"/>
        <v>0</v>
      </c>
      <c r="CO121" s="14">
        <f t="shared" si="167"/>
        <v>1</v>
      </c>
      <c r="CP121" s="16" t="str">
        <f t="shared" si="156"/>
        <v/>
      </c>
      <c r="CQ121" s="15">
        <f t="shared" si="157"/>
        <v>0</v>
      </c>
      <c r="CR121" s="15">
        <f t="shared" si="158"/>
        <v>0</v>
      </c>
      <c r="CS121" s="15">
        <f t="shared" si="159"/>
        <v>0</v>
      </c>
      <c r="CT121" s="58" t="e">
        <f t="shared" si="186"/>
        <v>#DIV/0!</v>
      </c>
      <c r="CU121" s="2">
        <f t="shared" si="160"/>
        <v>995</v>
      </c>
      <c r="CV121" t="str">
        <f t="shared" si="168"/>
        <v/>
      </c>
      <c r="CX121" t="str">
        <f t="shared" si="187"/>
        <v/>
      </c>
      <c r="CY121" t="b">
        <f>AND(CX121&lt;&gt;"",COUNTIF($CX$11:CX120,CX121)=0)</f>
        <v>0</v>
      </c>
      <c r="CZ121" s="2">
        <f>IF(CX121="",0,IF(CY121,MAX($CZ$11:CZ120)+1,VLOOKUP(CX121,$CX$11:CZ120,3,FALSE)))</f>
        <v>0</v>
      </c>
      <c r="DA121" s="2" t="str">
        <f t="shared" si="169"/>
        <v/>
      </c>
      <c r="DB121" t="str">
        <f t="shared" si="188"/>
        <v/>
      </c>
      <c r="DC121" t="b">
        <f>AND(DB121&lt;&gt;"",COUNTIF($DB$11:DB120,DB121)=0)</f>
        <v>0</v>
      </c>
      <c r="DD121" s="2">
        <f>IF(DB121="",0,IF(DC121,MAX($DD$11:DD120)+1,VLOOKUP(DB121,$DB$11:DD120,3,FALSE)))</f>
        <v>0</v>
      </c>
      <c r="DE121" s="2" t="str">
        <f t="shared" si="170"/>
        <v/>
      </c>
    </row>
    <row r="122" spans="1:109" x14ac:dyDescent="0.35">
      <c r="A122" s="119"/>
      <c r="B122" s="46"/>
      <c r="C122" s="46"/>
      <c r="D122" s="46"/>
      <c r="E122" s="46"/>
      <c r="F122" s="183"/>
      <c r="G122" s="48">
        <v>0</v>
      </c>
      <c r="H122" s="46">
        <v>0</v>
      </c>
      <c r="I122" s="46">
        <v>0</v>
      </c>
      <c r="J122" s="46">
        <v>0</v>
      </c>
      <c r="K122" s="46">
        <v>0</v>
      </c>
      <c r="L122" s="49">
        <v>0</v>
      </c>
      <c r="M122" s="50">
        <v>0</v>
      </c>
      <c r="N122" s="32"/>
      <c r="O122" s="31"/>
      <c r="P122" s="31"/>
      <c r="Q122" s="31"/>
      <c r="R122" s="31"/>
      <c r="S122" s="31"/>
      <c r="T122" s="31"/>
      <c r="U122" s="31"/>
      <c r="V122" s="99"/>
      <c r="W122" s="52" t="str">
        <f t="shared" si="195"/>
        <v/>
      </c>
      <c r="X122" s="120"/>
      <c r="Y122" s="97"/>
      <c r="Z122" t="e">
        <f t="shared" si="125"/>
        <v>#N/A</v>
      </c>
      <c r="AA122" t="e">
        <f t="shared" si="126"/>
        <v>#N/A</v>
      </c>
      <c r="AB122" t="e">
        <f t="shared" si="127"/>
        <v>#N/A</v>
      </c>
      <c r="AC122" s="53" t="b">
        <f t="shared" si="128"/>
        <v>0</v>
      </c>
      <c r="AD122" s="53" t="b">
        <f t="shared" si="129"/>
        <v>0</v>
      </c>
      <c r="AE122" s="53" t="b">
        <f t="shared" si="130"/>
        <v>0</v>
      </c>
      <c r="AF122" s="53" t="b">
        <f t="shared" si="131"/>
        <v>0</v>
      </c>
      <c r="AG122" s="53" t="b">
        <f t="shared" si="132"/>
        <v>0</v>
      </c>
      <c r="AH122" s="53" t="b">
        <f t="shared" si="133"/>
        <v>0</v>
      </c>
      <c r="AI122" s="53" t="b">
        <f t="shared" si="134"/>
        <v>0</v>
      </c>
      <c r="AJ122" s="53" t="b">
        <f t="shared" si="135"/>
        <v>0</v>
      </c>
      <c r="AK122" s="53" t="b">
        <f t="shared" si="189"/>
        <v>1</v>
      </c>
      <c r="AL122" s="53" t="b">
        <f t="shared" si="190"/>
        <v>1</v>
      </c>
      <c r="AM122" s="53" t="b">
        <f t="shared" si="191"/>
        <v>1</v>
      </c>
      <c r="AN122" s="53" t="b">
        <f t="shared" si="192"/>
        <v>1</v>
      </c>
      <c r="AO122" s="53" t="b">
        <f t="shared" si="193"/>
        <v>1</v>
      </c>
      <c r="AP122" s="53" t="b">
        <f t="shared" si="194"/>
        <v>1</v>
      </c>
      <c r="AQ122" s="53" t="b">
        <f t="shared" si="171"/>
        <v>0</v>
      </c>
      <c r="AR122" t="b">
        <f t="shared" si="136"/>
        <v>0</v>
      </c>
      <c r="AS122" s="54" t="e">
        <f t="shared" si="161"/>
        <v>#N/A</v>
      </c>
      <c r="AT122" t="b">
        <f t="shared" si="172"/>
        <v>0</v>
      </c>
      <c r="AU122" t="str">
        <f t="shared" si="173"/>
        <v/>
      </c>
      <c r="AV122" s="55" t="str">
        <f t="shared" si="162"/>
        <v/>
      </c>
      <c r="AW122" t="b">
        <f>AND(AV122&lt;&gt;"",COUNTIF($AV$11:AV121,AV122)=0)</f>
        <v>0</v>
      </c>
      <c r="AX122" s="2">
        <f>IF(AV122="",0,IF(AW122,MAX($AX$11:AX121)+1,VLOOKUP(AV122,$AV$11:AX121,3,FALSE)))</f>
        <v>0</v>
      </c>
      <c r="AY122" t="str">
        <f t="shared" si="163"/>
        <v/>
      </c>
      <c r="AZ122" t="e">
        <f t="shared" si="137"/>
        <v>#N/A</v>
      </c>
      <c r="BA122" t="e">
        <f>IF(ISNA(AZ122),NA(),COUNTIF(AZ$10:AZ122,AZ122)&gt;1)</f>
        <v>#N/A</v>
      </c>
      <c r="BB122" t="e">
        <f t="shared" si="138"/>
        <v>#N/A</v>
      </c>
      <c r="BC122" s="55" t="e">
        <f t="shared" si="139"/>
        <v>#N/A</v>
      </c>
      <c r="BD122" s="56" t="e">
        <f t="shared" si="140"/>
        <v>#N/A</v>
      </c>
      <c r="BE122" s="53">
        <f t="shared" si="141"/>
        <v>0</v>
      </c>
      <c r="BF122" s="53">
        <f t="shared" si="142"/>
        <v>0</v>
      </c>
      <c r="BG122" s="53">
        <f t="shared" si="143"/>
        <v>0</v>
      </c>
      <c r="BH122" s="53">
        <f t="shared" si="144"/>
        <v>0</v>
      </c>
      <c r="BI122" s="53">
        <f t="shared" si="145"/>
        <v>0</v>
      </c>
      <c r="BJ122" s="53">
        <f t="shared" si="146"/>
        <v>0</v>
      </c>
      <c r="BK122" s="57">
        <f t="shared" si="147"/>
        <v>0</v>
      </c>
      <c r="BL122" s="57">
        <f t="shared" si="148"/>
        <v>0</v>
      </c>
      <c r="BM122" s="57">
        <f t="shared" si="149"/>
        <v>0</v>
      </c>
      <c r="BN122" s="57">
        <f t="shared" si="150"/>
        <v>0</v>
      </c>
      <c r="BO122" s="57">
        <f t="shared" si="151"/>
        <v>0</v>
      </c>
      <c r="BP122" s="57">
        <f t="shared" si="152"/>
        <v>0</v>
      </c>
      <c r="BQ122">
        <f t="shared" si="174"/>
        <v>0</v>
      </c>
      <c r="BR122">
        <f t="shared" si="175"/>
        <v>0</v>
      </c>
      <c r="BS122">
        <f t="shared" si="176"/>
        <v>0</v>
      </c>
      <c r="BT122">
        <f t="shared" si="177"/>
        <v>0</v>
      </c>
      <c r="BU122">
        <f t="shared" si="178"/>
        <v>0</v>
      </c>
      <c r="BV122">
        <f t="shared" si="179"/>
        <v>0</v>
      </c>
      <c r="BW122">
        <f t="shared" si="180"/>
        <v>0</v>
      </c>
      <c r="BX122">
        <f t="shared" si="181"/>
        <v>0</v>
      </c>
      <c r="BY122">
        <f t="shared" si="182"/>
        <v>0</v>
      </c>
      <c r="BZ122">
        <f t="shared" si="183"/>
        <v>0</v>
      </c>
      <c r="CA122">
        <f t="shared" si="184"/>
        <v>0</v>
      </c>
      <c r="CB122">
        <f t="shared" si="185"/>
        <v>0</v>
      </c>
      <c r="CC122" t="e">
        <f>IF('Source and fuel input'!AS122,VLOOKUP(AA122,SourceIdData,8,FALSE),IF('Source and fuel input'!AQ122,V122,IF('Source and fuel input'!AR122,IF(AND(E122="Method 1",VLOOKUP(AA122,SourceIdData,8,FALSE)&gt;0),VLOOKUP(AA122,SourceIdData,8,FALSE),NA()),"")))</f>
        <v>#N/A</v>
      </c>
      <c r="CD122" s="15" t="e">
        <f t="shared" si="196"/>
        <v>#N/A</v>
      </c>
      <c r="CE122" s="15" t="b">
        <f t="shared" si="197"/>
        <v>1</v>
      </c>
      <c r="CF122" s="15" t="b">
        <f t="shared" si="153"/>
        <v>1</v>
      </c>
      <c r="CG122" s="15" t="b">
        <f t="shared" si="198"/>
        <v>0</v>
      </c>
      <c r="CH122" s="15" t="b">
        <f t="shared" si="199"/>
        <v>1</v>
      </c>
      <c r="CI122" t="e">
        <f t="shared" si="154"/>
        <v>#N/A</v>
      </c>
      <c r="CJ122" t="e">
        <f t="shared" si="155"/>
        <v>#N/A</v>
      </c>
      <c r="CK122" t="e">
        <f t="shared" si="164"/>
        <v>#N/A</v>
      </c>
      <c r="CL122" t="b">
        <f t="shared" si="200"/>
        <v>0</v>
      </c>
      <c r="CM122" t="e">
        <f t="shared" si="165"/>
        <v>#N/A</v>
      </c>
      <c r="CN122" t="b">
        <f t="shared" si="166"/>
        <v>0</v>
      </c>
      <c r="CO122" s="14">
        <f t="shared" si="167"/>
        <v>1</v>
      </c>
      <c r="CP122" s="16" t="str">
        <f t="shared" si="156"/>
        <v/>
      </c>
      <c r="CQ122" s="15">
        <f t="shared" si="157"/>
        <v>0</v>
      </c>
      <c r="CR122" s="15">
        <f t="shared" si="158"/>
        <v>0</v>
      </c>
      <c r="CS122" s="15">
        <f t="shared" si="159"/>
        <v>0</v>
      </c>
      <c r="CT122" s="58" t="e">
        <f t="shared" si="186"/>
        <v>#DIV/0!</v>
      </c>
      <c r="CU122" s="2">
        <f t="shared" si="160"/>
        <v>995</v>
      </c>
      <c r="CV122" t="str">
        <f t="shared" si="168"/>
        <v/>
      </c>
      <c r="CX122" t="str">
        <f t="shared" si="187"/>
        <v/>
      </c>
      <c r="CY122" t="b">
        <f>AND(CX122&lt;&gt;"",COUNTIF($CX$11:CX121,CX122)=0)</f>
        <v>0</v>
      </c>
      <c r="CZ122" s="2">
        <f>IF(CX122="",0,IF(CY122,MAX($CZ$11:CZ121)+1,VLOOKUP(CX122,$CX$11:CZ121,3,FALSE)))</f>
        <v>0</v>
      </c>
      <c r="DA122" s="2" t="str">
        <f t="shared" si="169"/>
        <v/>
      </c>
      <c r="DB122" t="str">
        <f t="shared" si="188"/>
        <v/>
      </c>
      <c r="DC122" t="b">
        <f>AND(DB122&lt;&gt;"",COUNTIF($DB$11:DB121,DB122)=0)</f>
        <v>0</v>
      </c>
      <c r="DD122" s="2">
        <f>IF(DB122="",0,IF(DC122,MAX($DD$11:DD121)+1,VLOOKUP(DB122,$DB$11:DD121,3,FALSE)))</f>
        <v>0</v>
      </c>
      <c r="DE122" s="2" t="str">
        <f t="shared" si="170"/>
        <v/>
      </c>
    </row>
    <row r="123" spans="1:109" x14ac:dyDescent="0.35">
      <c r="A123" s="119"/>
      <c r="B123" s="46"/>
      <c r="C123" s="46"/>
      <c r="D123" s="46"/>
      <c r="E123" s="46"/>
      <c r="F123" s="183"/>
      <c r="G123" s="48">
        <v>0</v>
      </c>
      <c r="H123" s="46">
        <v>0</v>
      </c>
      <c r="I123" s="46">
        <v>0</v>
      </c>
      <c r="J123" s="46">
        <v>0</v>
      </c>
      <c r="K123" s="46">
        <v>0</v>
      </c>
      <c r="L123" s="49">
        <v>0</v>
      </c>
      <c r="M123" s="50">
        <v>0</v>
      </c>
      <c r="N123" s="32"/>
      <c r="O123" s="31"/>
      <c r="P123" s="31"/>
      <c r="Q123" s="31"/>
      <c r="R123" s="31"/>
      <c r="S123" s="31"/>
      <c r="T123" s="31"/>
      <c r="U123" s="31"/>
      <c r="V123" s="99"/>
      <c r="W123" s="52" t="str">
        <f t="shared" si="195"/>
        <v/>
      </c>
      <c r="X123" s="120"/>
      <c r="Y123" s="97"/>
      <c r="Z123" t="e">
        <f t="shared" si="125"/>
        <v>#N/A</v>
      </c>
      <c r="AA123" t="e">
        <f t="shared" si="126"/>
        <v>#N/A</v>
      </c>
      <c r="AB123" t="e">
        <f t="shared" si="127"/>
        <v>#N/A</v>
      </c>
      <c r="AC123" s="53" t="b">
        <f t="shared" si="128"/>
        <v>0</v>
      </c>
      <c r="AD123" s="53" t="b">
        <f t="shared" si="129"/>
        <v>0</v>
      </c>
      <c r="AE123" s="53" t="b">
        <f t="shared" si="130"/>
        <v>0</v>
      </c>
      <c r="AF123" s="53" t="b">
        <f t="shared" si="131"/>
        <v>0</v>
      </c>
      <c r="AG123" s="53" t="b">
        <f t="shared" si="132"/>
        <v>0</v>
      </c>
      <c r="AH123" s="53" t="b">
        <f t="shared" si="133"/>
        <v>0</v>
      </c>
      <c r="AI123" s="53" t="b">
        <f t="shared" si="134"/>
        <v>0</v>
      </c>
      <c r="AJ123" s="53" t="b">
        <f t="shared" si="135"/>
        <v>0</v>
      </c>
      <c r="AK123" s="53" t="b">
        <f t="shared" si="189"/>
        <v>1</v>
      </c>
      <c r="AL123" s="53" t="b">
        <f t="shared" si="190"/>
        <v>1</v>
      </c>
      <c r="AM123" s="53" t="b">
        <f t="shared" si="191"/>
        <v>1</v>
      </c>
      <c r="AN123" s="53" t="b">
        <f t="shared" si="192"/>
        <v>1</v>
      </c>
      <c r="AO123" s="53" t="b">
        <f t="shared" si="193"/>
        <v>1</v>
      </c>
      <c r="AP123" s="53" t="b">
        <f t="shared" si="194"/>
        <v>1</v>
      </c>
      <c r="AQ123" s="53" t="b">
        <f t="shared" si="171"/>
        <v>0</v>
      </c>
      <c r="AR123" t="b">
        <f t="shared" si="136"/>
        <v>0</v>
      </c>
      <c r="AS123" s="54" t="e">
        <f t="shared" si="161"/>
        <v>#N/A</v>
      </c>
      <c r="AT123" t="b">
        <f t="shared" si="172"/>
        <v>0</v>
      </c>
      <c r="AU123" t="str">
        <f t="shared" si="173"/>
        <v/>
      </c>
      <c r="AV123" s="55" t="str">
        <f t="shared" si="162"/>
        <v/>
      </c>
      <c r="AW123" t="b">
        <f>AND(AV123&lt;&gt;"",COUNTIF($AV$11:AV122,AV123)=0)</f>
        <v>0</v>
      </c>
      <c r="AX123" s="2">
        <f>IF(AV123="",0,IF(AW123,MAX($AX$11:AX122)+1,VLOOKUP(AV123,$AV$11:AX122,3,FALSE)))</f>
        <v>0</v>
      </c>
      <c r="AY123" t="str">
        <f t="shared" si="163"/>
        <v/>
      </c>
      <c r="AZ123" t="e">
        <f t="shared" si="137"/>
        <v>#N/A</v>
      </c>
      <c r="BA123" t="e">
        <f>IF(ISNA(AZ123),NA(),COUNTIF(AZ$10:AZ123,AZ123)&gt;1)</f>
        <v>#N/A</v>
      </c>
      <c r="BB123" t="e">
        <f t="shared" si="138"/>
        <v>#N/A</v>
      </c>
      <c r="BC123" s="55" t="e">
        <f t="shared" si="139"/>
        <v>#N/A</v>
      </c>
      <c r="BD123" s="56" t="e">
        <f t="shared" si="140"/>
        <v>#N/A</v>
      </c>
      <c r="BE123" s="53">
        <f t="shared" si="141"/>
        <v>0</v>
      </c>
      <c r="BF123" s="53">
        <f t="shared" si="142"/>
        <v>0</v>
      </c>
      <c r="BG123" s="53">
        <f t="shared" si="143"/>
        <v>0</v>
      </c>
      <c r="BH123" s="53">
        <f t="shared" si="144"/>
        <v>0</v>
      </c>
      <c r="BI123" s="53">
        <f t="shared" si="145"/>
        <v>0</v>
      </c>
      <c r="BJ123" s="53">
        <f t="shared" si="146"/>
        <v>0</v>
      </c>
      <c r="BK123" s="57">
        <f t="shared" si="147"/>
        <v>0</v>
      </c>
      <c r="BL123" s="57">
        <f t="shared" si="148"/>
        <v>0</v>
      </c>
      <c r="BM123" s="57">
        <f t="shared" si="149"/>
        <v>0</v>
      </c>
      <c r="BN123" s="57">
        <f t="shared" si="150"/>
        <v>0</v>
      </c>
      <c r="BO123" s="57">
        <f t="shared" si="151"/>
        <v>0</v>
      </c>
      <c r="BP123" s="57">
        <f t="shared" si="152"/>
        <v>0</v>
      </c>
      <c r="BQ123">
        <f t="shared" si="174"/>
        <v>0</v>
      </c>
      <c r="BR123">
        <f t="shared" si="175"/>
        <v>0</v>
      </c>
      <c r="BS123">
        <f t="shared" si="176"/>
        <v>0</v>
      </c>
      <c r="BT123">
        <f t="shared" si="177"/>
        <v>0</v>
      </c>
      <c r="BU123">
        <f t="shared" si="178"/>
        <v>0</v>
      </c>
      <c r="BV123">
        <f t="shared" si="179"/>
        <v>0</v>
      </c>
      <c r="BW123">
        <f t="shared" si="180"/>
        <v>0</v>
      </c>
      <c r="BX123">
        <f t="shared" si="181"/>
        <v>0</v>
      </c>
      <c r="BY123">
        <f t="shared" si="182"/>
        <v>0</v>
      </c>
      <c r="BZ123">
        <f t="shared" si="183"/>
        <v>0</v>
      </c>
      <c r="CA123">
        <f t="shared" si="184"/>
        <v>0</v>
      </c>
      <c r="CB123">
        <f t="shared" si="185"/>
        <v>0</v>
      </c>
      <c r="CC123" t="e">
        <f>IF('Source and fuel input'!AS123,VLOOKUP(AA123,SourceIdData,8,FALSE),IF('Source and fuel input'!AQ123,V123,IF('Source and fuel input'!AR123,IF(AND(E123="Method 1",VLOOKUP(AA123,SourceIdData,8,FALSE)&gt;0),VLOOKUP(AA123,SourceIdData,8,FALSE),NA()),"")))</f>
        <v>#N/A</v>
      </c>
      <c r="CD123" s="15" t="e">
        <f t="shared" si="196"/>
        <v>#N/A</v>
      </c>
      <c r="CE123" s="15" t="b">
        <f t="shared" si="197"/>
        <v>1</v>
      </c>
      <c r="CF123" s="15" t="b">
        <f t="shared" si="153"/>
        <v>1</v>
      </c>
      <c r="CG123" s="15" t="b">
        <f t="shared" si="198"/>
        <v>0</v>
      </c>
      <c r="CH123" s="15" t="b">
        <f t="shared" si="199"/>
        <v>1</v>
      </c>
      <c r="CI123" t="e">
        <f t="shared" si="154"/>
        <v>#N/A</v>
      </c>
      <c r="CJ123" t="e">
        <f t="shared" si="155"/>
        <v>#N/A</v>
      </c>
      <c r="CK123" t="e">
        <f t="shared" si="164"/>
        <v>#N/A</v>
      </c>
      <c r="CL123" t="b">
        <f t="shared" si="200"/>
        <v>0</v>
      </c>
      <c r="CM123" t="e">
        <f t="shared" si="165"/>
        <v>#N/A</v>
      </c>
      <c r="CN123" t="b">
        <f t="shared" si="166"/>
        <v>0</v>
      </c>
      <c r="CO123" s="14">
        <f t="shared" si="167"/>
        <v>1</v>
      </c>
      <c r="CP123" s="16" t="str">
        <f t="shared" si="156"/>
        <v/>
      </c>
      <c r="CQ123" s="15">
        <f t="shared" si="157"/>
        <v>0</v>
      </c>
      <c r="CR123" s="15">
        <f t="shared" si="158"/>
        <v>0</v>
      </c>
      <c r="CS123" s="15">
        <f t="shared" si="159"/>
        <v>0</v>
      </c>
      <c r="CT123" s="58" t="e">
        <f t="shared" si="186"/>
        <v>#DIV/0!</v>
      </c>
      <c r="CU123" s="2">
        <f t="shared" si="160"/>
        <v>995</v>
      </c>
      <c r="CV123" t="str">
        <f t="shared" si="168"/>
        <v/>
      </c>
      <c r="CX123" t="str">
        <f t="shared" si="187"/>
        <v/>
      </c>
      <c r="CY123" t="b">
        <f>AND(CX123&lt;&gt;"",COUNTIF($CX$11:CX122,CX123)=0)</f>
        <v>0</v>
      </c>
      <c r="CZ123" s="2">
        <f>IF(CX123="",0,IF(CY123,MAX($CZ$11:CZ122)+1,VLOOKUP(CX123,$CX$11:CZ122,3,FALSE)))</f>
        <v>0</v>
      </c>
      <c r="DA123" s="2" t="str">
        <f t="shared" si="169"/>
        <v/>
      </c>
      <c r="DB123" t="str">
        <f t="shared" si="188"/>
        <v/>
      </c>
      <c r="DC123" t="b">
        <f>AND(DB123&lt;&gt;"",COUNTIF($DB$11:DB122,DB123)=0)</f>
        <v>0</v>
      </c>
      <c r="DD123" s="2">
        <f>IF(DB123="",0,IF(DC123,MAX($DD$11:DD122)+1,VLOOKUP(DB123,$DB$11:DD122,3,FALSE)))</f>
        <v>0</v>
      </c>
      <c r="DE123" s="2" t="str">
        <f t="shared" si="170"/>
        <v/>
      </c>
    </row>
    <row r="124" spans="1:109" x14ac:dyDescent="0.35">
      <c r="A124" s="119"/>
      <c r="B124" s="46"/>
      <c r="C124" s="46"/>
      <c r="D124" s="46"/>
      <c r="E124" s="46"/>
      <c r="F124" s="183"/>
      <c r="G124" s="48">
        <v>0</v>
      </c>
      <c r="H124" s="46">
        <v>0</v>
      </c>
      <c r="I124" s="46">
        <v>0</v>
      </c>
      <c r="J124" s="46">
        <v>0</v>
      </c>
      <c r="K124" s="46">
        <v>0</v>
      </c>
      <c r="L124" s="49">
        <v>0</v>
      </c>
      <c r="M124" s="50">
        <v>0</v>
      </c>
      <c r="N124" s="32"/>
      <c r="O124" s="31"/>
      <c r="P124" s="31"/>
      <c r="Q124" s="31"/>
      <c r="R124" s="31"/>
      <c r="S124" s="31"/>
      <c r="T124" s="31"/>
      <c r="U124" s="31"/>
      <c r="V124" s="99"/>
      <c r="W124" s="52" t="str">
        <f t="shared" si="195"/>
        <v/>
      </c>
      <c r="X124" s="120"/>
      <c r="Y124" s="97"/>
      <c r="Z124" t="e">
        <f t="shared" si="125"/>
        <v>#N/A</v>
      </c>
      <c r="AA124" t="e">
        <f t="shared" si="126"/>
        <v>#N/A</v>
      </c>
      <c r="AB124" t="e">
        <f t="shared" si="127"/>
        <v>#N/A</v>
      </c>
      <c r="AC124" s="53" t="b">
        <f t="shared" si="128"/>
        <v>0</v>
      </c>
      <c r="AD124" s="53" t="b">
        <f t="shared" si="129"/>
        <v>0</v>
      </c>
      <c r="AE124" s="53" t="b">
        <f t="shared" si="130"/>
        <v>0</v>
      </c>
      <c r="AF124" s="53" t="b">
        <f t="shared" si="131"/>
        <v>0</v>
      </c>
      <c r="AG124" s="53" t="b">
        <f t="shared" si="132"/>
        <v>0</v>
      </c>
      <c r="AH124" s="53" t="b">
        <f t="shared" si="133"/>
        <v>0</v>
      </c>
      <c r="AI124" s="53" t="b">
        <f t="shared" si="134"/>
        <v>0</v>
      </c>
      <c r="AJ124" s="53" t="b">
        <f t="shared" si="135"/>
        <v>0</v>
      </c>
      <c r="AK124" s="53" t="b">
        <f t="shared" si="189"/>
        <v>1</v>
      </c>
      <c r="AL124" s="53" t="b">
        <f t="shared" si="190"/>
        <v>1</v>
      </c>
      <c r="AM124" s="53" t="b">
        <f t="shared" si="191"/>
        <v>1</v>
      </c>
      <c r="AN124" s="53" t="b">
        <f t="shared" si="192"/>
        <v>1</v>
      </c>
      <c r="AO124" s="53" t="b">
        <f t="shared" si="193"/>
        <v>1</v>
      </c>
      <c r="AP124" s="53" t="b">
        <f t="shared" si="194"/>
        <v>1</v>
      </c>
      <c r="AQ124" s="53" t="b">
        <f t="shared" si="171"/>
        <v>0</v>
      </c>
      <c r="AR124" t="b">
        <f t="shared" si="136"/>
        <v>0</v>
      </c>
      <c r="AS124" s="54" t="e">
        <f t="shared" si="161"/>
        <v>#N/A</v>
      </c>
      <c r="AT124" t="b">
        <f t="shared" si="172"/>
        <v>0</v>
      </c>
      <c r="AU124" t="str">
        <f t="shared" si="173"/>
        <v/>
      </c>
      <c r="AV124" s="55" t="str">
        <f t="shared" si="162"/>
        <v/>
      </c>
      <c r="AW124" t="b">
        <f>AND(AV124&lt;&gt;"",COUNTIF($AV$11:AV123,AV124)=0)</f>
        <v>0</v>
      </c>
      <c r="AX124" s="2">
        <f>IF(AV124="",0,IF(AW124,MAX($AX$11:AX123)+1,VLOOKUP(AV124,$AV$11:AX123,3,FALSE)))</f>
        <v>0</v>
      </c>
      <c r="AY124" t="str">
        <f t="shared" si="163"/>
        <v/>
      </c>
      <c r="AZ124" t="e">
        <f t="shared" si="137"/>
        <v>#N/A</v>
      </c>
      <c r="BA124" t="e">
        <f>IF(ISNA(AZ124),NA(),COUNTIF(AZ$10:AZ124,AZ124)&gt;1)</f>
        <v>#N/A</v>
      </c>
      <c r="BB124" t="e">
        <f t="shared" si="138"/>
        <v>#N/A</v>
      </c>
      <c r="BC124" s="55" t="e">
        <f t="shared" si="139"/>
        <v>#N/A</v>
      </c>
      <c r="BD124" s="56" t="e">
        <f t="shared" si="140"/>
        <v>#N/A</v>
      </c>
      <c r="BE124" s="53">
        <f t="shared" si="141"/>
        <v>0</v>
      </c>
      <c r="BF124" s="53">
        <f t="shared" si="142"/>
        <v>0</v>
      </c>
      <c r="BG124" s="53">
        <f t="shared" si="143"/>
        <v>0</v>
      </c>
      <c r="BH124" s="53">
        <f t="shared" si="144"/>
        <v>0</v>
      </c>
      <c r="BI124" s="53">
        <f t="shared" si="145"/>
        <v>0</v>
      </c>
      <c r="BJ124" s="53">
        <f t="shared" si="146"/>
        <v>0</v>
      </c>
      <c r="BK124" s="57">
        <f t="shared" si="147"/>
        <v>0</v>
      </c>
      <c r="BL124" s="57">
        <f t="shared" si="148"/>
        <v>0</v>
      </c>
      <c r="BM124" s="57">
        <f t="shared" si="149"/>
        <v>0</v>
      </c>
      <c r="BN124" s="57">
        <f t="shared" si="150"/>
        <v>0</v>
      </c>
      <c r="BO124" s="57">
        <f t="shared" si="151"/>
        <v>0</v>
      </c>
      <c r="BP124" s="57">
        <f t="shared" si="152"/>
        <v>0</v>
      </c>
      <c r="BQ124">
        <f t="shared" si="174"/>
        <v>0</v>
      </c>
      <c r="BR124">
        <f t="shared" si="175"/>
        <v>0</v>
      </c>
      <c r="BS124">
        <f t="shared" si="176"/>
        <v>0</v>
      </c>
      <c r="BT124">
        <f t="shared" si="177"/>
        <v>0</v>
      </c>
      <c r="BU124">
        <f t="shared" si="178"/>
        <v>0</v>
      </c>
      <c r="BV124">
        <f t="shared" si="179"/>
        <v>0</v>
      </c>
      <c r="BW124">
        <f t="shared" si="180"/>
        <v>0</v>
      </c>
      <c r="BX124">
        <f t="shared" si="181"/>
        <v>0</v>
      </c>
      <c r="BY124">
        <f t="shared" si="182"/>
        <v>0</v>
      </c>
      <c r="BZ124">
        <f t="shared" si="183"/>
        <v>0</v>
      </c>
      <c r="CA124">
        <f t="shared" si="184"/>
        <v>0</v>
      </c>
      <c r="CB124">
        <f t="shared" si="185"/>
        <v>0</v>
      </c>
      <c r="CC124" t="e">
        <f>IF('Source and fuel input'!AS124,VLOOKUP(AA124,SourceIdData,8,FALSE),IF('Source and fuel input'!AQ124,V124,IF('Source and fuel input'!AR124,IF(AND(E124="Method 1",VLOOKUP(AA124,SourceIdData,8,FALSE)&gt;0),VLOOKUP(AA124,SourceIdData,8,FALSE),NA()),"")))</f>
        <v>#N/A</v>
      </c>
      <c r="CD124" s="15" t="e">
        <f t="shared" si="196"/>
        <v>#N/A</v>
      </c>
      <c r="CE124" s="15" t="b">
        <f t="shared" si="197"/>
        <v>1</v>
      </c>
      <c r="CF124" s="15" t="b">
        <f t="shared" si="153"/>
        <v>1</v>
      </c>
      <c r="CG124" s="15" t="b">
        <f t="shared" si="198"/>
        <v>0</v>
      </c>
      <c r="CH124" s="15" t="b">
        <f t="shared" si="199"/>
        <v>1</v>
      </c>
      <c r="CI124" t="e">
        <f t="shared" si="154"/>
        <v>#N/A</v>
      </c>
      <c r="CJ124" t="e">
        <f t="shared" si="155"/>
        <v>#N/A</v>
      </c>
      <c r="CK124" t="e">
        <f t="shared" si="164"/>
        <v>#N/A</v>
      </c>
      <c r="CL124" t="b">
        <f t="shared" si="200"/>
        <v>0</v>
      </c>
      <c r="CM124" t="e">
        <f t="shared" si="165"/>
        <v>#N/A</v>
      </c>
      <c r="CN124" t="b">
        <f t="shared" si="166"/>
        <v>0</v>
      </c>
      <c r="CO124" s="14">
        <f t="shared" si="167"/>
        <v>1</v>
      </c>
      <c r="CP124" s="16" t="str">
        <f t="shared" si="156"/>
        <v/>
      </c>
      <c r="CQ124" s="15">
        <f t="shared" si="157"/>
        <v>0</v>
      </c>
      <c r="CR124" s="15">
        <f t="shared" si="158"/>
        <v>0</v>
      </c>
      <c r="CS124" s="15">
        <f t="shared" si="159"/>
        <v>0</v>
      </c>
      <c r="CT124" s="58" t="e">
        <f t="shared" si="186"/>
        <v>#DIV/0!</v>
      </c>
      <c r="CU124" s="2">
        <f t="shared" si="160"/>
        <v>995</v>
      </c>
      <c r="CV124" t="str">
        <f t="shared" si="168"/>
        <v/>
      </c>
      <c r="CX124" t="str">
        <f t="shared" si="187"/>
        <v/>
      </c>
      <c r="CY124" t="b">
        <f>AND(CX124&lt;&gt;"",COUNTIF($CX$11:CX123,CX124)=0)</f>
        <v>0</v>
      </c>
      <c r="CZ124" s="2">
        <f>IF(CX124="",0,IF(CY124,MAX($CZ$11:CZ123)+1,VLOOKUP(CX124,$CX$11:CZ123,3,FALSE)))</f>
        <v>0</v>
      </c>
      <c r="DA124" s="2" t="str">
        <f t="shared" si="169"/>
        <v/>
      </c>
      <c r="DB124" t="str">
        <f t="shared" si="188"/>
        <v/>
      </c>
      <c r="DC124" t="b">
        <f>AND(DB124&lt;&gt;"",COUNTIF($DB$11:DB123,DB124)=0)</f>
        <v>0</v>
      </c>
      <c r="DD124" s="2">
        <f>IF(DB124="",0,IF(DC124,MAX($DD$11:DD123)+1,VLOOKUP(DB124,$DB$11:DD123,3,FALSE)))</f>
        <v>0</v>
      </c>
      <c r="DE124" s="2" t="str">
        <f t="shared" si="170"/>
        <v/>
      </c>
    </row>
    <row r="125" spans="1:109" x14ac:dyDescent="0.35">
      <c r="A125" s="119"/>
      <c r="B125" s="46"/>
      <c r="C125" s="46"/>
      <c r="D125" s="46"/>
      <c r="E125" s="46"/>
      <c r="F125" s="183"/>
      <c r="G125" s="48">
        <v>0</v>
      </c>
      <c r="H125" s="46">
        <v>0</v>
      </c>
      <c r="I125" s="46">
        <v>0</v>
      </c>
      <c r="J125" s="46">
        <v>0</v>
      </c>
      <c r="K125" s="46">
        <v>0</v>
      </c>
      <c r="L125" s="49">
        <v>0</v>
      </c>
      <c r="M125" s="50">
        <v>0</v>
      </c>
      <c r="N125" s="32"/>
      <c r="O125" s="31"/>
      <c r="P125" s="31"/>
      <c r="Q125" s="31"/>
      <c r="R125" s="31"/>
      <c r="S125" s="31"/>
      <c r="T125" s="31"/>
      <c r="U125" s="31"/>
      <c r="V125" s="99"/>
      <c r="W125" s="52" t="str">
        <f t="shared" si="195"/>
        <v/>
      </c>
      <c r="X125" s="120"/>
      <c r="Y125" s="97"/>
      <c r="Z125" t="e">
        <f t="shared" si="125"/>
        <v>#N/A</v>
      </c>
      <c r="AA125" t="e">
        <f t="shared" si="126"/>
        <v>#N/A</v>
      </c>
      <c r="AB125" t="e">
        <f t="shared" si="127"/>
        <v>#N/A</v>
      </c>
      <c r="AC125" s="53" t="b">
        <f t="shared" si="128"/>
        <v>0</v>
      </c>
      <c r="AD125" s="53" t="b">
        <f t="shared" si="129"/>
        <v>0</v>
      </c>
      <c r="AE125" s="53" t="b">
        <f t="shared" si="130"/>
        <v>0</v>
      </c>
      <c r="AF125" s="53" t="b">
        <f t="shared" si="131"/>
        <v>0</v>
      </c>
      <c r="AG125" s="53" t="b">
        <f t="shared" si="132"/>
        <v>0</v>
      </c>
      <c r="AH125" s="53" t="b">
        <f t="shared" si="133"/>
        <v>0</v>
      </c>
      <c r="AI125" s="53" t="b">
        <f t="shared" si="134"/>
        <v>0</v>
      </c>
      <c r="AJ125" s="53" t="b">
        <f t="shared" si="135"/>
        <v>0</v>
      </c>
      <c r="AK125" s="53" t="b">
        <f t="shared" si="189"/>
        <v>1</v>
      </c>
      <c r="AL125" s="53" t="b">
        <f t="shared" si="190"/>
        <v>1</v>
      </c>
      <c r="AM125" s="53" t="b">
        <f t="shared" si="191"/>
        <v>1</v>
      </c>
      <c r="AN125" s="53" t="b">
        <f t="shared" si="192"/>
        <v>1</v>
      </c>
      <c r="AO125" s="53" t="b">
        <f t="shared" si="193"/>
        <v>1</v>
      </c>
      <c r="AP125" s="53" t="b">
        <f t="shared" si="194"/>
        <v>1</v>
      </c>
      <c r="AQ125" s="53" t="b">
        <f t="shared" si="171"/>
        <v>0</v>
      </c>
      <c r="AR125" t="b">
        <f t="shared" si="136"/>
        <v>0</v>
      </c>
      <c r="AS125" s="54" t="e">
        <f t="shared" si="161"/>
        <v>#N/A</v>
      </c>
      <c r="AT125" t="b">
        <f t="shared" si="172"/>
        <v>0</v>
      </c>
      <c r="AU125" t="str">
        <f t="shared" si="173"/>
        <v/>
      </c>
      <c r="AV125" s="55" t="str">
        <f t="shared" si="162"/>
        <v/>
      </c>
      <c r="AW125" t="b">
        <f>AND(AV125&lt;&gt;"",COUNTIF($AV$11:AV124,AV125)=0)</f>
        <v>0</v>
      </c>
      <c r="AX125" s="2">
        <f>IF(AV125="",0,IF(AW125,MAX($AX$11:AX124)+1,VLOOKUP(AV125,$AV$11:AX124,3,FALSE)))</f>
        <v>0</v>
      </c>
      <c r="AY125" t="str">
        <f t="shared" si="163"/>
        <v/>
      </c>
      <c r="AZ125" t="e">
        <f t="shared" si="137"/>
        <v>#N/A</v>
      </c>
      <c r="BA125" t="e">
        <f>IF(ISNA(AZ125),NA(),COUNTIF(AZ$10:AZ125,AZ125)&gt;1)</f>
        <v>#N/A</v>
      </c>
      <c r="BB125" t="e">
        <f t="shared" si="138"/>
        <v>#N/A</v>
      </c>
      <c r="BC125" s="55" t="e">
        <f t="shared" si="139"/>
        <v>#N/A</v>
      </c>
      <c r="BD125" s="56" t="e">
        <f t="shared" si="140"/>
        <v>#N/A</v>
      </c>
      <c r="BE125" s="53">
        <f t="shared" si="141"/>
        <v>0</v>
      </c>
      <c r="BF125" s="53">
        <f t="shared" si="142"/>
        <v>0</v>
      </c>
      <c r="BG125" s="53">
        <f t="shared" si="143"/>
        <v>0</v>
      </c>
      <c r="BH125" s="53">
        <f t="shared" si="144"/>
        <v>0</v>
      </c>
      <c r="BI125" s="53">
        <f t="shared" si="145"/>
        <v>0</v>
      </c>
      <c r="BJ125" s="53">
        <f t="shared" si="146"/>
        <v>0</v>
      </c>
      <c r="BK125" s="57">
        <f t="shared" si="147"/>
        <v>0</v>
      </c>
      <c r="BL125" s="57">
        <f t="shared" si="148"/>
        <v>0</v>
      </c>
      <c r="BM125" s="57">
        <f t="shared" si="149"/>
        <v>0</v>
      </c>
      <c r="BN125" s="57">
        <f t="shared" si="150"/>
        <v>0</v>
      </c>
      <c r="BO125" s="57">
        <f t="shared" si="151"/>
        <v>0</v>
      </c>
      <c r="BP125" s="57">
        <f t="shared" si="152"/>
        <v>0</v>
      </c>
      <c r="BQ125">
        <f t="shared" si="174"/>
        <v>0</v>
      </c>
      <c r="BR125">
        <f t="shared" si="175"/>
        <v>0</v>
      </c>
      <c r="BS125">
        <f t="shared" si="176"/>
        <v>0</v>
      </c>
      <c r="BT125">
        <f t="shared" si="177"/>
        <v>0</v>
      </c>
      <c r="BU125">
        <f t="shared" si="178"/>
        <v>0</v>
      </c>
      <c r="BV125">
        <f t="shared" si="179"/>
        <v>0</v>
      </c>
      <c r="BW125">
        <f t="shared" si="180"/>
        <v>0</v>
      </c>
      <c r="BX125">
        <f t="shared" si="181"/>
        <v>0</v>
      </c>
      <c r="BY125">
        <f t="shared" si="182"/>
        <v>0</v>
      </c>
      <c r="BZ125">
        <f t="shared" si="183"/>
        <v>0</v>
      </c>
      <c r="CA125">
        <f t="shared" si="184"/>
        <v>0</v>
      </c>
      <c r="CB125">
        <f t="shared" si="185"/>
        <v>0</v>
      </c>
      <c r="CC125" t="e">
        <f>IF('Source and fuel input'!AS125,VLOOKUP(AA125,SourceIdData,8,FALSE),IF('Source and fuel input'!AQ125,V125,IF('Source and fuel input'!AR125,IF(AND(E125="Method 1",VLOOKUP(AA125,SourceIdData,8,FALSE)&gt;0),VLOOKUP(AA125,SourceIdData,8,FALSE),NA()),"")))</f>
        <v>#N/A</v>
      </c>
      <c r="CD125" s="15" t="e">
        <f t="shared" si="196"/>
        <v>#N/A</v>
      </c>
      <c r="CE125" s="15" t="b">
        <f t="shared" si="197"/>
        <v>1</v>
      </c>
      <c r="CF125" s="15" t="b">
        <f t="shared" si="153"/>
        <v>1</v>
      </c>
      <c r="CG125" s="15" t="b">
        <f t="shared" si="198"/>
        <v>0</v>
      </c>
      <c r="CH125" s="15" t="b">
        <f t="shared" si="199"/>
        <v>1</v>
      </c>
      <c r="CI125" t="e">
        <f t="shared" si="154"/>
        <v>#N/A</v>
      </c>
      <c r="CJ125" t="e">
        <f t="shared" si="155"/>
        <v>#N/A</v>
      </c>
      <c r="CK125" t="e">
        <f t="shared" si="164"/>
        <v>#N/A</v>
      </c>
      <c r="CL125" t="b">
        <f t="shared" si="200"/>
        <v>0</v>
      </c>
      <c r="CM125" t="e">
        <f t="shared" si="165"/>
        <v>#N/A</v>
      </c>
      <c r="CN125" t="b">
        <f t="shared" si="166"/>
        <v>0</v>
      </c>
      <c r="CO125" s="14">
        <f t="shared" si="167"/>
        <v>1</v>
      </c>
      <c r="CP125" s="16" t="str">
        <f t="shared" si="156"/>
        <v/>
      </c>
      <c r="CQ125" s="15">
        <f t="shared" si="157"/>
        <v>0</v>
      </c>
      <c r="CR125" s="15">
        <f t="shared" si="158"/>
        <v>0</v>
      </c>
      <c r="CS125" s="15">
        <f t="shared" si="159"/>
        <v>0</v>
      </c>
      <c r="CT125" s="58" t="e">
        <f t="shared" si="186"/>
        <v>#DIV/0!</v>
      </c>
      <c r="CU125" s="2">
        <f t="shared" si="160"/>
        <v>995</v>
      </c>
      <c r="CV125" t="str">
        <f t="shared" si="168"/>
        <v/>
      </c>
      <c r="CX125" t="str">
        <f t="shared" si="187"/>
        <v/>
      </c>
      <c r="CY125" t="b">
        <f>AND(CX125&lt;&gt;"",COUNTIF($CX$11:CX124,CX125)=0)</f>
        <v>0</v>
      </c>
      <c r="CZ125" s="2">
        <f>IF(CX125="",0,IF(CY125,MAX($CZ$11:CZ124)+1,VLOOKUP(CX125,$CX$11:CZ124,3,FALSE)))</f>
        <v>0</v>
      </c>
      <c r="DA125" s="2" t="str">
        <f t="shared" si="169"/>
        <v/>
      </c>
      <c r="DB125" t="str">
        <f t="shared" si="188"/>
        <v/>
      </c>
      <c r="DC125" t="b">
        <f>AND(DB125&lt;&gt;"",COUNTIF($DB$11:DB124,DB125)=0)</f>
        <v>0</v>
      </c>
      <c r="DD125" s="2">
        <f>IF(DB125="",0,IF(DC125,MAX($DD$11:DD124)+1,VLOOKUP(DB125,$DB$11:DD124,3,FALSE)))</f>
        <v>0</v>
      </c>
      <c r="DE125" s="2" t="str">
        <f t="shared" si="170"/>
        <v/>
      </c>
    </row>
    <row r="126" spans="1:109" x14ac:dyDescent="0.35">
      <c r="A126" s="119"/>
      <c r="B126" s="46"/>
      <c r="C126" s="46"/>
      <c r="D126" s="46"/>
      <c r="E126" s="46"/>
      <c r="F126" s="183"/>
      <c r="G126" s="48">
        <v>0</v>
      </c>
      <c r="H126" s="46">
        <v>0</v>
      </c>
      <c r="I126" s="46">
        <v>0</v>
      </c>
      <c r="J126" s="46">
        <v>0</v>
      </c>
      <c r="K126" s="46">
        <v>0</v>
      </c>
      <c r="L126" s="49">
        <v>0</v>
      </c>
      <c r="M126" s="50">
        <v>0</v>
      </c>
      <c r="N126" s="32"/>
      <c r="O126" s="31"/>
      <c r="P126" s="31"/>
      <c r="Q126" s="31"/>
      <c r="R126" s="31"/>
      <c r="S126" s="31"/>
      <c r="T126" s="31"/>
      <c r="U126" s="31"/>
      <c r="V126" s="99"/>
      <c r="W126" s="52" t="str">
        <f t="shared" si="195"/>
        <v/>
      </c>
      <c r="X126" s="120"/>
      <c r="Y126" s="97"/>
      <c r="Z126" t="e">
        <f t="shared" si="125"/>
        <v>#N/A</v>
      </c>
      <c r="AA126" t="e">
        <f t="shared" si="126"/>
        <v>#N/A</v>
      </c>
      <c r="AB126" t="e">
        <f t="shared" si="127"/>
        <v>#N/A</v>
      </c>
      <c r="AC126" s="53" t="b">
        <f t="shared" si="128"/>
        <v>0</v>
      </c>
      <c r="AD126" s="53" t="b">
        <f t="shared" si="129"/>
        <v>0</v>
      </c>
      <c r="AE126" s="53" t="b">
        <f t="shared" si="130"/>
        <v>0</v>
      </c>
      <c r="AF126" s="53" t="b">
        <f t="shared" si="131"/>
        <v>0</v>
      </c>
      <c r="AG126" s="53" t="b">
        <f t="shared" si="132"/>
        <v>0</v>
      </c>
      <c r="AH126" s="53" t="b">
        <f t="shared" si="133"/>
        <v>0</v>
      </c>
      <c r="AI126" s="53" t="b">
        <f t="shared" si="134"/>
        <v>0</v>
      </c>
      <c r="AJ126" s="53" t="b">
        <f t="shared" si="135"/>
        <v>0</v>
      </c>
      <c r="AK126" s="53" t="b">
        <f t="shared" si="189"/>
        <v>1</v>
      </c>
      <c r="AL126" s="53" t="b">
        <f t="shared" si="190"/>
        <v>1</v>
      </c>
      <c r="AM126" s="53" t="b">
        <f t="shared" si="191"/>
        <v>1</v>
      </c>
      <c r="AN126" s="53" t="b">
        <f t="shared" si="192"/>
        <v>1</v>
      </c>
      <c r="AO126" s="53" t="b">
        <f t="shared" si="193"/>
        <v>1</v>
      </c>
      <c r="AP126" s="53" t="b">
        <f t="shared" si="194"/>
        <v>1</v>
      </c>
      <c r="AQ126" s="53" t="b">
        <f t="shared" si="171"/>
        <v>0</v>
      </c>
      <c r="AR126" t="b">
        <f t="shared" si="136"/>
        <v>0</v>
      </c>
      <c r="AS126" s="54" t="e">
        <f t="shared" si="161"/>
        <v>#N/A</v>
      </c>
      <c r="AT126" t="b">
        <f t="shared" si="172"/>
        <v>0</v>
      </c>
      <c r="AU126" t="str">
        <f t="shared" si="173"/>
        <v/>
      </c>
      <c r="AV126" s="55" t="str">
        <f t="shared" si="162"/>
        <v/>
      </c>
      <c r="AW126" t="b">
        <f>AND(AV126&lt;&gt;"",COUNTIF($AV$11:AV125,AV126)=0)</f>
        <v>0</v>
      </c>
      <c r="AX126" s="2">
        <f>IF(AV126="",0,IF(AW126,MAX($AX$11:AX125)+1,VLOOKUP(AV126,$AV$11:AX125,3,FALSE)))</f>
        <v>0</v>
      </c>
      <c r="AY126" t="str">
        <f t="shared" si="163"/>
        <v/>
      </c>
      <c r="AZ126" t="e">
        <f t="shared" si="137"/>
        <v>#N/A</v>
      </c>
      <c r="BA126" t="e">
        <f>IF(ISNA(AZ126),NA(),COUNTIF(AZ$10:AZ126,AZ126)&gt;1)</f>
        <v>#N/A</v>
      </c>
      <c r="BB126" t="e">
        <f t="shared" si="138"/>
        <v>#N/A</v>
      </c>
      <c r="BC126" s="55" t="e">
        <f t="shared" si="139"/>
        <v>#N/A</v>
      </c>
      <c r="BD126" s="56" t="e">
        <f t="shared" si="140"/>
        <v>#N/A</v>
      </c>
      <c r="BE126" s="53">
        <f t="shared" si="141"/>
        <v>0</v>
      </c>
      <c r="BF126" s="53">
        <f t="shared" si="142"/>
        <v>0</v>
      </c>
      <c r="BG126" s="53">
        <f t="shared" si="143"/>
        <v>0</v>
      </c>
      <c r="BH126" s="53">
        <f t="shared" si="144"/>
        <v>0</v>
      </c>
      <c r="BI126" s="53">
        <f t="shared" si="145"/>
        <v>0</v>
      </c>
      <c r="BJ126" s="53">
        <f t="shared" si="146"/>
        <v>0</v>
      </c>
      <c r="BK126" s="57">
        <f t="shared" si="147"/>
        <v>0</v>
      </c>
      <c r="BL126" s="57">
        <f t="shared" si="148"/>
        <v>0</v>
      </c>
      <c r="BM126" s="57">
        <f t="shared" si="149"/>
        <v>0</v>
      </c>
      <c r="BN126" s="57">
        <f t="shared" si="150"/>
        <v>0</v>
      </c>
      <c r="BO126" s="57">
        <f t="shared" si="151"/>
        <v>0</v>
      </c>
      <c r="BP126" s="57">
        <f t="shared" si="152"/>
        <v>0</v>
      </c>
      <c r="BQ126">
        <f t="shared" si="174"/>
        <v>0</v>
      </c>
      <c r="BR126">
        <f t="shared" si="175"/>
        <v>0</v>
      </c>
      <c r="BS126">
        <f t="shared" si="176"/>
        <v>0</v>
      </c>
      <c r="BT126">
        <f t="shared" si="177"/>
        <v>0</v>
      </c>
      <c r="BU126">
        <f t="shared" si="178"/>
        <v>0</v>
      </c>
      <c r="BV126">
        <f t="shared" si="179"/>
        <v>0</v>
      </c>
      <c r="BW126">
        <f t="shared" si="180"/>
        <v>0</v>
      </c>
      <c r="BX126">
        <f t="shared" si="181"/>
        <v>0</v>
      </c>
      <c r="BY126">
        <f t="shared" si="182"/>
        <v>0</v>
      </c>
      <c r="BZ126">
        <f t="shared" si="183"/>
        <v>0</v>
      </c>
      <c r="CA126">
        <f t="shared" si="184"/>
        <v>0</v>
      </c>
      <c r="CB126">
        <f t="shared" si="185"/>
        <v>0</v>
      </c>
      <c r="CC126" t="e">
        <f>IF('Source and fuel input'!AS126,VLOOKUP(AA126,SourceIdData,8,FALSE),IF('Source and fuel input'!AQ126,V126,IF('Source and fuel input'!AR126,IF(AND(E126="Method 1",VLOOKUP(AA126,SourceIdData,8,FALSE)&gt;0),VLOOKUP(AA126,SourceIdData,8,FALSE),NA()),"")))</f>
        <v>#N/A</v>
      </c>
      <c r="CD126" s="15" t="e">
        <f t="shared" si="196"/>
        <v>#N/A</v>
      </c>
      <c r="CE126" s="15" t="b">
        <f t="shared" si="197"/>
        <v>1</v>
      </c>
      <c r="CF126" s="15" t="b">
        <f t="shared" si="153"/>
        <v>1</v>
      </c>
      <c r="CG126" s="15" t="b">
        <f t="shared" si="198"/>
        <v>0</v>
      </c>
      <c r="CH126" s="15" t="b">
        <f t="shared" si="199"/>
        <v>1</v>
      </c>
      <c r="CI126" t="e">
        <f t="shared" si="154"/>
        <v>#N/A</v>
      </c>
      <c r="CJ126" t="e">
        <f t="shared" si="155"/>
        <v>#N/A</v>
      </c>
      <c r="CK126" t="e">
        <f t="shared" si="164"/>
        <v>#N/A</v>
      </c>
      <c r="CL126" t="b">
        <f t="shared" si="200"/>
        <v>0</v>
      </c>
      <c r="CM126" t="e">
        <f t="shared" si="165"/>
        <v>#N/A</v>
      </c>
      <c r="CN126" t="b">
        <f t="shared" si="166"/>
        <v>0</v>
      </c>
      <c r="CO126" s="14">
        <f t="shared" si="167"/>
        <v>1</v>
      </c>
      <c r="CP126" s="16" t="str">
        <f t="shared" si="156"/>
        <v/>
      </c>
      <c r="CQ126" s="15">
        <f t="shared" si="157"/>
        <v>0</v>
      </c>
      <c r="CR126" s="15">
        <f t="shared" si="158"/>
        <v>0</v>
      </c>
      <c r="CS126" s="15">
        <f t="shared" si="159"/>
        <v>0</v>
      </c>
      <c r="CT126" s="58" t="e">
        <f t="shared" si="186"/>
        <v>#DIV/0!</v>
      </c>
      <c r="CU126" s="2">
        <f t="shared" si="160"/>
        <v>995</v>
      </c>
      <c r="CV126" t="str">
        <f t="shared" si="168"/>
        <v/>
      </c>
      <c r="CX126" t="str">
        <f t="shared" si="187"/>
        <v/>
      </c>
      <c r="CY126" t="b">
        <f>AND(CX126&lt;&gt;"",COUNTIF($CX$11:CX125,CX126)=0)</f>
        <v>0</v>
      </c>
      <c r="CZ126" s="2">
        <f>IF(CX126="",0,IF(CY126,MAX($CZ$11:CZ125)+1,VLOOKUP(CX126,$CX$11:CZ125,3,FALSE)))</f>
        <v>0</v>
      </c>
      <c r="DA126" s="2" t="str">
        <f t="shared" si="169"/>
        <v/>
      </c>
      <c r="DB126" t="str">
        <f t="shared" si="188"/>
        <v/>
      </c>
      <c r="DC126" t="b">
        <f>AND(DB126&lt;&gt;"",COUNTIF($DB$11:DB125,DB126)=0)</f>
        <v>0</v>
      </c>
      <c r="DD126" s="2">
        <f>IF(DB126="",0,IF(DC126,MAX($DD$11:DD125)+1,VLOOKUP(DB126,$DB$11:DD125,3,FALSE)))</f>
        <v>0</v>
      </c>
      <c r="DE126" s="2" t="str">
        <f t="shared" si="170"/>
        <v/>
      </c>
    </row>
    <row r="127" spans="1:109" x14ac:dyDescent="0.35">
      <c r="A127" s="119"/>
      <c r="B127" s="46"/>
      <c r="C127" s="46"/>
      <c r="D127" s="46"/>
      <c r="E127" s="46"/>
      <c r="F127" s="183"/>
      <c r="G127" s="48">
        <v>0</v>
      </c>
      <c r="H127" s="46">
        <v>0</v>
      </c>
      <c r="I127" s="46">
        <v>0</v>
      </c>
      <c r="J127" s="46">
        <v>0</v>
      </c>
      <c r="K127" s="46">
        <v>0</v>
      </c>
      <c r="L127" s="49">
        <v>0</v>
      </c>
      <c r="M127" s="50">
        <v>0</v>
      </c>
      <c r="N127" s="32"/>
      <c r="O127" s="31"/>
      <c r="P127" s="31"/>
      <c r="Q127" s="31"/>
      <c r="R127" s="31"/>
      <c r="S127" s="31"/>
      <c r="T127" s="31"/>
      <c r="U127" s="31"/>
      <c r="V127" s="99"/>
      <c r="W127" s="52" t="str">
        <f t="shared" si="195"/>
        <v/>
      </c>
      <c r="X127" s="120"/>
      <c r="Y127" s="97"/>
      <c r="Z127" t="e">
        <f t="shared" si="125"/>
        <v>#N/A</v>
      </c>
      <c r="AA127" t="e">
        <f t="shared" si="126"/>
        <v>#N/A</v>
      </c>
      <c r="AB127" t="e">
        <f t="shared" si="127"/>
        <v>#N/A</v>
      </c>
      <c r="AC127" s="53" t="b">
        <f t="shared" si="128"/>
        <v>0</v>
      </c>
      <c r="AD127" s="53" t="b">
        <f t="shared" si="129"/>
        <v>0</v>
      </c>
      <c r="AE127" s="53" t="b">
        <f t="shared" si="130"/>
        <v>0</v>
      </c>
      <c r="AF127" s="53" t="b">
        <f t="shared" si="131"/>
        <v>0</v>
      </c>
      <c r="AG127" s="53" t="b">
        <f t="shared" si="132"/>
        <v>0</v>
      </c>
      <c r="AH127" s="53" t="b">
        <f t="shared" si="133"/>
        <v>0</v>
      </c>
      <c r="AI127" s="53" t="b">
        <f t="shared" si="134"/>
        <v>0</v>
      </c>
      <c r="AJ127" s="53" t="b">
        <f t="shared" si="135"/>
        <v>0</v>
      </c>
      <c r="AK127" s="53" t="b">
        <f t="shared" si="189"/>
        <v>1</v>
      </c>
      <c r="AL127" s="53" t="b">
        <f t="shared" si="190"/>
        <v>1</v>
      </c>
      <c r="AM127" s="53" t="b">
        <f t="shared" si="191"/>
        <v>1</v>
      </c>
      <c r="AN127" s="53" t="b">
        <f t="shared" si="192"/>
        <v>1</v>
      </c>
      <c r="AO127" s="53" t="b">
        <f t="shared" si="193"/>
        <v>1</v>
      </c>
      <c r="AP127" s="53" t="b">
        <f t="shared" si="194"/>
        <v>1</v>
      </c>
      <c r="AQ127" s="53" t="b">
        <f t="shared" si="171"/>
        <v>0</v>
      </c>
      <c r="AR127" t="b">
        <f t="shared" si="136"/>
        <v>0</v>
      </c>
      <c r="AS127" s="54" t="e">
        <f t="shared" si="161"/>
        <v>#N/A</v>
      </c>
      <c r="AT127" t="b">
        <f t="shared" si="172"/>
        <v>0</v>
      </c>
      <c r="AU127" t="str">
        <f t="shared" si="173"/>
        <v/>
      </c>
      <c r="AV127" s="55" t="str">
        <f t="shared" si="162"/>
        <v/>
      </c>
      <c r="AW127" t="b">
        <f>AND(AV127&lt;&gt;"",COUNTIF($AV$11:AV126,AV127)=0)</f>
        <v>0</v>
      </c>
      <c r="AX127" s="2">
        <f>IF(AV127="",0,IF(AW127,MAX($AX$11:AX126)+1,VLOOKUP(AV127,$AV$11:AX126,3,FALSE)))</f>
        <v>0</v>
      </c>
      <c r="AY127" t="str">
        <f t="shared" si="163"/>
        <v/>
      </c>
      <c r="AZ127" t="e">
        <f t="shared" si="137"/>
        <v>#N/A</v>
      </c>
      <c r="BA127" t="e">
        <f>IF(ISNA(AZ127),NA(),COUNTIF(AZ$10:AZ127,AZ127)&gt;1)</f>
        <v>#N/A</v>
      </c>
      <c r="BB127" t="e">
        <f t="shared" si="138"/>
        <v>#N/A</v>
      </c>
      <c r="BC127" s="55" t="e">
        <f t="shared" si="139"/>
        <v>#N/A</v>
      </c>
      <c r="BD127" s="56" t="e">
        <f t="shared" si="140"/>
        <v>#N/A</v>
      </c>
      <c r="BE127" s="53">
        <f t="shared" si="141"/>
        <v>0</v>
      </c>
      <c r="BF127" s="53">
        <f t="shared" si="142"/>
        <v>0</v>
      </c>
      <c r="BG127" s="53">
        <f t="shared" si="143"/>
        <v>0</v>
      </c>
      <c r="BH127" s="53">
        <f t="shared" si="144"/>
        <v>0</v>
      </c>
      <c r="BI127" s="53">
        <f t="shared" si="145"/>
        <v>0</v>
      </c>
      <c r="BJ127" s="53">
        <f t="shared" si="146"/>
        <v>0</v>
      </c>
      <c r="BK127" s="57">
        <f t="shared" si="147"/>
        <v>0</v>
      </c>
      <c r="BL127" s="57">
        <f t="shared" si="148"/>
        <v>0</v>
      </c>
      <c r="BM127" s="57">
        <f t="shared" si="149"/>
        <v>0</v>
      </c>
      <c r="BN127" s="57">
        <f t="shared" si="150"/>
        <v>0</v>
      </c>
      <c r="BO127" s="57">
        <f t="shared" si="151"/>
        <v>0</v>
      </c>
      <c r="BP127" s="57">
        <f t="shared" si="152"/>
        <v>0</v>
      </c>
      <c r="BQ127">
        <f t="shared" si="174"/>
        <v>0</v>
      </c>
      <c r="BR127">
        <f t="shared" si="175"/>
        <v>0</v>
      </c>
      <c r="BS127">
        <f t="shared" si="176"/>
        <v>0</v>
      </c>
      <c r="BT127">
        <f t="shared" si="177"/>
        <v>0</v>
      </c>
      <c r="BU127">
        <f t="shared" si="178"/>
        <v>0</v>
      </c>
      <c r="BV127">
        <f t="shared" si="179"/>
        <v>0</v>
      </c>
      <c r="BW127">
        <f t="shared" si="180"/>
        <v>0</v>
      </c>
      <c r="BX127">
        <f t="shared" si="181"/>
        <v>0</v>
      </c>
      <c r="BY127">
        <f t="shared" si="182"/>
        <v>0</v>
      </c>
      <c r="BZ127">
        <f t="shared" si="183"/>
        <v>0</v>
      </c>
      <c r="CA127">
        <f t="shared" si="184"/>
        <v>0</v>
      </c>
      <c r="CB127">
        <f t="shared" si="185"/>
        <v>0</v>
      </c>
      <c r="CC127" t="e">
        <f>IF('Source and fuel input'!AS127,VLOOKUP(AA127,SourceIdData,8,FALSE),IF('Source and fuel input'!AQ127,V127,IF('Source and fuel input'!AR127,IF(AND(E127="Method 1",VLOOKUP(AA127,SourceIdData,8,FALSE)&gt;0),VLOOKUP(AA127,SourceIdData,8,FALSE),NA()),"")))</f>
        <v>#N/A</v>
      </c>
      <c r="CD127" s="15" t="e">
        <f t="shared" si="196"/>
        <v>#N/A</v>
      </c>
      <c r="CE127" s="15" t="b">
        <f t="shared" si="197"/>
        <v>1</v>
      </c>
      <c r="CF127" s="15" t="b">
        <f t="shared" si="153"/>
        <v>1</v>
      </c>
      <c r="CG127" s="15" t="b">
        <f t="shared" si="198"/>
        <v>0</v>
      </c>
      <c r="CH127" s="15" t="b">
        <f t="shared" si="199"/>
        <v>1</v>
      </c>
      <c r="CI127" t="e">
        <f t="shared" si="154"/>
        <v>#N/A</v>
      </c>
      <c r="CJ127" t="e">
        <f t="shared" si="155"/>
        <v>#N/A</v>
      </c>
      <c r="CK127" t="e">
        <f t="shared" si="164"/>
        <v>#N/A</v>
      </c>
      <c r="CL127" t="b">
        <f t="shared" si="200"/>
        <v>0</v>
      </c>
      <c r="CM127" t="e">
        <f t="shared" si="165"/>
        <v>#N/A</v>
      </c>
      <c r="CN127" t="b">
        <f t="shared" si="166"/>
        <v>0</v>
      </c>
      <c r="CO127" s="14">
        <f t="shared" si="167"/>
        <v>1</v>
      </c>
      <c r="CP127" s="16" t="str">
        <f t="shared" si="156"/>
        <v/>
      </c>
      <c r="CQ127" s="15">
        <f t="shared" si="157"/>
        <v>0</v>
      </c>
      <c r="CR127" s="15">
        <f t="shared" si="158"/>
        <v>0</v>
      </c>
      <c r="CS127" s="15">
        <f t="shared" si="159"/>
        <v>0</v>
      </c>
      <c r="CT127" s="58" t="e">
        <f t="shared" si="186"/>
        <v>#DIV/0!</v>
      </c>
      <c r="CU127" s="2">
        <f t="shared" si="160"/>
        <v>995</v>
      </c>
      <c r="CV127" t="str">
        <f t="shared" si="168"/>
        <v/>
      </c>
      <c r="CX127" t="str">
        <f t="shared" si="187"/>
        <v/>
      </c>
      <c r="CY127" t="b">
        <f>AND(CX127&lt;&gt;"",COUNTIF($CX$11:CX126,CX127)=0)</f>
        <v>0</v>
      </c>
      <c r="CZ127" s="2">
        <f>IF(CX127="",0,IF(CY127,MAX($CZ$11:CZ126)+1,VLOOKUP(CX127,$CX$11:CZ126,3,FALSE)))</f>
        <v>0</v>
      </c>
      <c r="DA127" s="2" t="str">
        <f t="shared" si="169"/>
        <v/>
      </c>
      <c r="DB127" t="str">
        <f t="shared" si="188"/>
        <v/>
      </c>
      <c r="DC127" t="b">
        <f>AND(DB127&lt;&gt;"",COUNTIF($DB$11:DB126,DB127)=0)</f>
        <v>0</v>
      </c>
      <c r="DD127" s="2">
        <f>IF(DB127="",0,IF(DC127,MAX($DD$11:DD126)+1,VLOOKUP(DB127,$DB$11:DD126,3,FALSE)))</f>
        <v>0</v>
      </c>
      <c r="DE127" s="2" t="str">
        <f t="shared" si="170"/>
        <v/>
      </c>
    </row>
    <row r="128" spans="1:109" x14ac:dyDescent="0.35">
      <c r="A128" s="119"/>
      <c r="B128" s="46"/>
      <c r="C128" s="46"/>
      <c r="D128" s="46"/>
      <c r="E128" s="46"/>
      <c r="F128" s="183"/>
      <c r="G128" s="48">
        <v>0</v>
      </c>
      <c r="H128" s="46">
        <v>0</v>
      </c>
      <c r="I128" s="46">
        <v>0</v>
      </c>
      <c r="J128" s="46">
        <v>0</v>
      </c>
      <c r="K128" s="46">
        <v>0</v>
      </c>
      <c r="L128" s="49">
        <v>0</v>
      </c>
      <c r="M128" s="50">
        <v>0</v>
      </c>
      <c r="N128" s="32"/>
      <c r="O128" s="31"/>
      <c r="P128" s="31"/>
      <c r="Q128" s="31"/>
      <c r="R128" s="31"/>
      <c r="S128" s="31"/>
      <c r="T128" s="31"/>
      <c r="U128" s="31"/>
      <c r="V128" s="99"/>
      <c r="W128" s="52" t="str">
        <f t="shared" si="195"/>
        <v/>
      </c>
      <c r="X128" s="120"/>
      <c r="Y128" s="97"/>
      <c r="Z128" t="e">
        <f t="shared" si="125"/>
        <v>#N/A</v>
      </c>
      <c r="AA128" t="e">
        <f t="shared" si="126"/>
        <v>#N/A</v>
      </c>
      <c r="AB128" t="e">
        <f t="shared" si="127"/>
        <v>#N/A</v>
      </c>
      <c r="AC128" s="53" t="b">
        <f t="shared" si="128"/>
        <v>0</v>
      </c>
      <c r="AD128" s="53" t="b">
        <f t="shared" si="129"/>
        <v>0</v>
      </c>
      <c r="AE128" s="53" t="b">
        <f t="shared" si="130"/>
        <v>0</v>
      </c>
      <c r="AF128" s="53" t="b">
        <f t="shared" si="131"/>
        <v>0</v>
      </c>
      <c r="AG128" s="53" t="b">
        <f t="shared" si="132"/>
        <v>0</v>
      </c>
      <c r="AH128" s="53" t="b">
        <f t="shared" si="133"/>
        <v>0</v>
      </c>
      <c r="AI128" s="53" t="b">
        <f t="shared" si="134"/>
        <v>0</v>
      </c>
      <c r="AJ128" s="53" t="b">
        <f t="shared" si="135"/>
        <v>0</v>
      </c>
      <c r="AK128" s="53" t="b">
        <f t="shared" si="189"/>
        <v>1</v>
      </c>
      <c r="AL128" s="53" t="b">
        <f t="shared" si="190"/>
        <v>1</v>
      </c>
      <c r="AM128" s="53" t="b">
        <f t="shared" si="191"/>
        <v>1</v>
      </c>
      <c r="AN128" s="53" t="b">
        <f t="shared" si="192"/>
        <v>1</v>
      </c>
      <c r="AO128" s="53" t="b">
        <f t="shared" si="193"/>
        <v>1</v>
      </c>
      <c r="AP128" s="53" t="b">
        <f t="shared" si="194"/>
        <v>1</v>
      </c>
      <c r="AQ128" s="53" t="b">
        <f t="shared" si="171"/>
        <v>0</v>
      </c>
      <c r="AR128" t="b">
        <f t="shared" si="136"/>
        <v>0</v>
      </c>
      <c r="AS128" s="54" t="e">
        <f t="shared" si="161"/>
        <v>#N/A</v>
      </c>
      <c r="AT128" t="b">
        <f t="shared" si="172"/>
        <v>0</v>
      </c>
      <c r="AU128" t="str">
        <f t="shared" si="173"/>
        <v/>
      </c>
      <c r="AV128" s="55" t="str">
        <f t="shared" si="162"/>
        <v/>
      </c>
      <c r="AW128" t="b">
        <f>AND(AV128&lt;&gt;"",COUNTIF($AV$11:AV127,AV128)=0)</f>
        <v>0</v>
      </c>
      <c r="AX128" s="2">
        <f>IF(AV128="",0,IF(AW128,MAX($AX$11:AX127)+1,VLOOKUP(AV128,$AV$11:AX127,3,FALSE)))</f>
        <v>0</v>
      </c>
      <c r="AY128" t="str">
        <f t="shared" si="163"/>
        <v/>
      </c>
      <c r="AZ128" t="e">
        <f t="shared" si="137"/>
        <v>#N/A</v>
      </c>
      <c r="BA128" t="e">
        <f>IF(ISNA(AZ128),NA(),COUNTIF(AZ$10:AZ128,AZ128)&gt;1)</f>
        <v>#N/A</v>
      </c>
      <c r="BB128" t="e">
        <f t="shared" si="138"/>
        <v>#N/A</v>
      </c>
      <c r="BC128" s="55" t="e">
        <f t="shared" si="139"/>
        <v>#N/A</v>
      </c>
      <c r="BD128" s="56" t="e">
        <f t="shared" si="140"/>
        <v>#N/A</v>
      </c>
      <c r="BE128" s="53">
        <f t="shared" si="141"/>
        <v>0</v>
      </c>
      <c r="BF128" s="53">
        <f t="shared" si="142"/>
        <v>0</v>
      </c>
      <c r="BG128" s="53">
        <f t="shared" si="143"/>
        <v>0</v>
      </c>
      <c r="BH128" s="53">
        <f t="shared" si="144"/>
        <v>0</v>
      </c>
      <c r="BI128" s="53">
        <f t="shared" si="145"/>
        <v>0</v>
      </c>
      <c r="BJ128" s="53">
        <f t="shared" si="146"/>
        <v>0</v>
      </c>
      <c r="BK128" s="57">
        <f t="shared" si="147"/>
        <v>0</v>
      </c>
      <c r="BL128" s="57">
        <f t="shared" si="148"/>
        <v>0</v>
      </c>
      <c r="BM128" s="57">
        <f t="shared" si="149"/>
        <v>0</v>
      </c>
      <c r="BN128" s="57">
        <f t="shared" si="150"/>
        <v>0</v>
      </c>
      <c r="BO128" s="57">
        <f t="shared" si="151"/>
        <v>0</v>
      </c>
      <c r="BP128" s="57">
        <f t="shared" si="152"/>
        <v>0</v>
      </c>
      <c r="BQ128">
        <f t="shared" si="174"/>
        <v>0</v>
      </c>
      <c r="BR128">
        <f t="shared" si="175"/>
        <v>0</v>
      </c>
      <c r="BS128">
        <f t="shared" si="176"/>
        <v>0</v>
      </c>
      <c r="BT128">
        <f t="shared" si="177"/>
        <v>0</v>
      </c>
      <c r="BU128">
        <f t="shared" si="178"/>
        <v>0</v>
      </c>
      <c r="BV128">
        <f t="shared" si="179"/>
        <v>0</v>
      </c>
      <c r="BW128">
        <f t="shared" si="180"/>
        <v>0</v>
      </c>
      <c r="BX128">
        <f t="shared" si="181"/>
        <v>0</v>
      </c>
      <c r="BY128">
        <f t="shared" si="182"/>
        <v>0</v>
      </c>
      <c r="BZ128">
        <f t="shared" si="183"/>
        <v>0</v>
      </c>
      <c r="CA128">
        <f t="shared" si="184"/>
        <v>0</v>
      </c>
      <c r="CB128">
        <f t="shared" si="185"/>
        <v>0</v>
      </c>
      <c r="CC128" t="e">
        <f>IF('Source and fuel input'!AS128,VLOOKUP(AA128,SourceIdData,8,FALSE),IF('Source and fuel input'!AQ128,V128,IF('Source and fuel input'!AR128,IF(AND(E128="Method 1",VLOOKUP(AA128,SourceIdData,8,FALSE)&gt;0),VLOOKUP(AA128,SourceIdData,8,FALSE),NA()),"")))</f>
        <v>#N/A</v>
      </c>
      <c r="CD128" s="15" t="e">
        <f t="shared" si="196"/>
        <v>#N/A</v>
      </c>
      <c r="CE128" s="15" t="b">
        <f t="shared" si="197"/>
        <v>1</v>
      </c>
      <c r="CF128" s="15" t="b">
        <f t="shared" si="153"/>
        <v>1</v>
      </c>
      <c r="CG128" s="15" t="b">
        <f t="shared" si="198"/>
        <v>0</v>
      </c>
      <c r="CH128" s="15" t="b">
        <f t="shared" si="199"/>
        <v>1</v>
      </c>
      <c r="CI128" t="e">
        <f t="shared" si="154"/>
        <v>#N/A</v>
      </c>
      <c r="CJ128" t="e">
        <f t="shared" si="155"/>
        <v>#N/A</v>
      </c>
      <c r="CK128" t="e">
        <f t="shared" si="164"/>
        <v>#N/A</v>
      </c>
      <c r="CL128" t="b">
        <f t="shared" si="200"/>
        <v>0</v>
      </c>
      <c r="CM128" t="e">
        <f t="shared" si="165"/>
        <v>#N/A</v>
      </c>
      <c r="CN128" t="b">
        <f t="shared" si="166"/>
        <v>0</v>
      </c>
      <c r="CO128" s="14">
        <f t="shared" si="167"/>
        <v>1</v>
      </c>
      <c r="CP128" s="16" t="str">
        <f t="shared" si="156"/>
        <v/>
      </c>
      <c r="CQ128" s="15">
        <f t="shared" si="157"/>
        <v>0</v>
      </c>
      <c r="CR128" s="15">
        <f t="shared" si="158"/>
        <v>0</v>
      </c>
      <c r="CS128" s="15">
        <f t="shared" si="159"/>
        <v>0</v>
      </c>
      <c r="CT128" s="58" t="e">
        <f t="shared" si="186"/>
        <v>#DIV/0!</v>
      </c>
      <c r="CU128" s="2">
        <f t="shared" si="160"/>
        <v>995</v>
      </c>
      <c r="CV128" t="str">
        <f t="shared" si="168"/>
        <v/>
      </c>
      <c r="CX128" t="str">
        <f t="shared" si="187"/>
        <v/>
      </c>
      <c r="CY128" t="b">
        <f>AND(CX128&lt;&gt;"",COUNTIF($CX$11:CX127,CX128)=0)</f>
        <v>0</v>
      </c>
      <c r="CZ128" s="2">
        <f>IF(CX128="",0,IF(CY128,MAX($CZ$11:CZ127)+1,VLOOKUP(CX128,$CX$11:CZ127,3,FALSE)))</f>
        <v>0</v>
      </c>
      <c r="DA128" s="2" t="str">
        <f t="shared" si="169"/>
        <v/>
      </c>
      <c r="DB128" t="str">
        <f t="shared" si="188"/>
        <v/>
      </c>
      <c r="DC128" t="b">
        <f>AND(DB128&lt;&gt;"",COUNTIF($DB$11:DB127,DB128)=0)</f>
        <v>0</v>
      </c>
      <c r="DD128" s="2">
        <f>IF(DB128="",0,IF(DC128,MAX($DD$11:DD127)+1,VLOOKUP(DB128,$DB$11:DD127,3,FALSE)))</f>
        <v>0</v>
      </c>
      <c r="DE128" s="2" t="str">
        <f t="shared" si="170"/>
        <v/>
      </c>
    </row>
    <row r="129" spans="1:109" x14ac:dyDescent="0.35">
      <c r="A129" s="119"/>
      <c r="B129" s="46"/>
      <c r="C129" s="46"/>
      <c r="D129" s="46"/>
      <c r="E129" s="46"/>
      <c r="F129" s="183"/>
      <c r="G129" s="48">
        <v>0</v>
      </c>
      <c r="H129" s="46">
        <v>0</v>
      </c>
      <c r="I129" s="46">
        <v>0</v>
      </c>
      <c r="J129" s="46">
        <v>0</v>
      </c>
      <c r="K129" s="46">
        <v>0</v>
      </c>
      <c r="L129" s="49">
        <v>0</v>
      </c>
      <c r="M129" s="50">
        <v>0</v>
      </c>
      <c r="N129" s="32"/>
      <c r="O129" s="31"/>
      <c r="P129" s="31"/>
      <c r="Q129" s="31"/>
      <c r="R129" s="31"/>
      <c r="S129" s="31"/>
      <c r="T129" s="31"/>
      <c r="U129" s="31"/>
      <c r="V129" s="99"/>
      <c r="W129" s="52" t="str">
        <f t="shared" si="195"/>
        <v/>
      </c>
      <c r="X129" s="120"/>
      <c r="Y129" s="97"/>
      <c r="Z129" t="e">
        <f t="shared" si="125"/>
        <v>#N/A</v>
      </c>
      <c r="AA129" t="e">
        <f t="shared" si="126"/>
        <v>#N/A</v>
      </c>
      <c r="AB129" t="e">
        <f t="shared" si="127"/>
        <v>#N/A</v>
      </c>
      <c r="AC129" s="53" t="b">
        <f t="shared" si="128"/>
        <v>0</v>
      </c>
      <c r="AD129" s="53" t="b">
        <f t="shared" si="129"/>
        <v>0</v>
      </c>
      <c r="AE129" s="53" t="b">
        <f t="shared" si="130"/>
        <v>0</v>
      </c>
      <c r="AF129" s="53" t="b">
        <f t="shared" si="131"/>
        <v>0</v>
      </c>
      <c r="AG129" s="53" t="b">
        <f t="shared" si="132"/>
        <v>0</v>
      </c>
      <c r="AH129" s="53" t="b">
        <f t="shared" si="133"/>
        <v>0</v>
      </c>
      <c r="AI129" s="53" t="b">
        <f t="shared" si="134"/>
        <v>0</v>
      </c>
      <c r="AJ129" s="53" t="b">
        <f t="shared" si="135"/>
        <v>0</v>
      </c>
      <c r="AK129" s="53" t="b">
        <f t="shared" si="189"/>
        <v>1</v>
      </c>
      <c r="AL129" s="53" t="b">
        <f t="shared" si="190"/>
        <v>1</v>
      </c>
      <c r="AM129" s="53" t="b">
        <f t="shared" si="191"/>
        <v>1</v>
      </c>
      <c r="AN129" s="53" t="b">
        <f t="shared" si="192"/>
        <v>1</v>
      </c>
      <c r="AO129" s="53" t="b">
        <f t="shared" si="193"/>
        <v>1</v>
      </c>
      <c r="AP129" s="53" t="b">
        <f t="shared" si="194"/>
        <v>1</v>
      </c>
      <c r="AQ129" s="53" t="b">
        <f t="shared" si="171"/>
        <v>0</v>
      </c>
      <c r="AR129" t="b">
        <f t="shared" si="136"/>
        <v>0</v>
      </c>
      <c r="AS129" s="54" t="e">
        <f t="shared" si="161"/>
        <v>#N/A</v>
      </c>
      <c r="AT129" t="b">
        <f t="shared" si="172"/>
        <v>0</v>
      </c>
      <c r="AU129" t="str">
        <f t="shared" si="173"/>
        <v/>
      </c>
      <c r="AV129" s="55" t="str">
        <f t="shared" si="162"/>
        <v/>
      </c>
      <c r="AW129" t="b">
        <f>AND(AV129&lt;&gt;"",COUNTIF($AV$11:AV128,AV129)=0)</f>
        <v>0</v>
      </c>
      <c r="AX129" s="2">
        <f>IF(AV129="",0,IF(AW129,MAX($AX$11:AX128)+1,VLOOKUP(AV129,$AV$11:AX128,3,FALSE)))</f>
        <v>0</v>
      </c>
      <c r="AY129" t="str">
        <f t="shared" si="163"/>
        <v/>
      </c>
      <c r="AZ129" t="e">
        <f t="shared" si="137"/>
        <v>#N/A</v>
      </c>
      <c r="BA129" t="e">
        <f>IF(ISNA(AZ129),NA(),COUNTIF(AZ$10:AZ129,AZ129)&gt;1)</f>
        <v>#N/A</v>
      </c>
      <c r="BB129" t="e">
        <f t="shared" si="138"/>
        <v>#N/A</v>
      </c>
      <c r="BC129" s="55" t="e">
        <f t="shared" si="139"/>
        <v>#N/A</v>
      </c>
      <c r="BD129" s="56" t="e">
        <f t="shared" si="140"/>
        <v>#N/A</v>
      </c>
      <c r="BE129" s="53">
        <f t="shared" si="141"/>
        <v>0</v>
      </c>
      <c r="BF129" s="53">
        <f t="shared" si="142"/>
        <v>0</v>
      </c>
      <c r="BG129" s="53">
        <f t="shared" si="143"/>
        <v>0</v>
      </c>
      <c r="BH129" s="53">
        <f t="shared" si="144"/>
        <v>0</v>
      </c>
      <c r="BI129" s="53">
        <f t="shared" si="145"/>
        <v>0</v>
      </c>
      <c r="BJ129" s="53">
        <f t="shared" si="146"/>
        <v>0</v>
      </c>
      <c r="BK129" s="57">
        <f t="shared" si="147"/>
        <v>0</v>
      </c>
      <c r="BL129" s="57">
        <f t="shared" si="148"/>
        <v>0</v>
      </c>
      <c r="BM129" s="57">
        <f t="shared" si="149"/>
        <v>0</v>
      </c>
      <c r="BN129" s="57">
        <f t="shared" si="150"/>
        <v>0</v>
      </c>
      <c r="BO129" s="57">
        <f t="shared" si="151"/>
        <v>0</v>
      </c>
      <c r="BP129" s="57">
        <f t="shared" si="152"/>
        <v>0</v>
      </c>
      <c r="BQ129">
        <f t="shared" si="174"/>
        <v>0</v>
      </c>
      <c r="BR129">
        <f t="shared" si="175"/>
        <v>0</v>
      </c>
      <c r="BS129">
        <f t="shared" si="176"/>
        <v>0</v>
      </c>
      <c r="BT129">
        <f t="shared" si="177"/>
        <v>0</v>
      </c>
      <c r="BU129">
        <f t="shared" si="178"/>
        <v>0</v>
      </c>
      <c r="BV129">
        <f t="shared" si="179"/>
        <v>0</v>
      </c>
      <c r="BW129">
        <f t="shared" si="180"/>
        <v>0</v>
      </c>
      <c r="BX129">
        <f t="shared" si="181"/>
        <v>0</v>
      </c>
      <c r="BY129">
        <f t="shared" si="182"/>
        <v>0</v>
      </c>
      <c r="BZ129">
        <f t="shared" si="183"/>
        <v>0</v>
      </c>
      <c r="CA129">
        <f t="shared" si="184"/>
        <v>0</v>
      </c>
      <c r="CB129">
        <f t="shared" si="185"/>
        <v>0</v>
      </c>
      <c r="CC129" t="e">
        <f>IF('Source and fuel input'!AS129,VLOOKUP(AA129,SourceIdData,8,FALSE),IF('Source and fuel input'!AQ129,V129,IF('Source and fuel input'!AR129,IF(AND(E129="Method 1",VLOOKUP(AA129,SourceIdData,8,FALSE)&gt;0),VLOOKUP(AA129,SourceIdData,8,FALSE),NA()),"")))</f>
        <v>#N/A</v>
      </c>
      <c r="CD129" s="15" t="e">
        <f t="shared" si="196"/>
        <v>#N/A</v>
      </c>
      <c r="CE129" s="15" t="b">
        <f t="shared" si="197"/>
        <v>1</v>
      </c>
      <c r="CF129" s="15" t="b">
        <f t="shared" si="153"/>
        <v>1</v>
      </c>
      <c r="CG129" s="15" t="b">
        <f t="shared" si="198"/>
        <v>0</v>
      </c>
      <c r="CH129" s="15" t="b">
        <f t="shared" si="199"/>
        <v>1</v>
      </c>
      <c r="CI129" t="e">
        <f t="shared" si="154"/>
        <v>#N/A</v>
      </c>
      <c r="CJ129" t="e">
        <f t="shared" si="155"/>
        <v>#N/A</v>
      </c>
      <c r="CK129" t="e">
        <f t="shared" si="164"/>
        <v>#N/A</v>
      </c>
      <c r="CL129" t="b">
        <f t="shared" si="200"/>
        <v>0</v>
      </c>
      <c r="CM129" t="e">
        <f t="shared" si="165"/>
        <v>#N/A</v>
      </c>
      <c r="CN129" t="b">
        <f t="shared" si="166"/>
        <v>0</v>
      </c>
      <c r="CO129" s="14">
        <f t="shared" si="167"/>
        <v>1</v>
      </c>
      <c r="CP129" s="16" t="str">
        <f t="shared" si="156"/>
        <v/>
      </c>
      <c r="CQ129" s="15">
        <f t="shared" si="157"/>
        <v>0</v>
      </c>
      <c r="CR129" s="15">
        <f t="shared" si="158"/>
        <v>0</v>
      </c>
      <c r="CS129" s="15">
        <f t="shared" si="159"/>
        <v>0</v>
      </c>
      <c r="CT129" s="58" t="e">
        <f t="shared" si="186"/>
        <v>#DIV/0!</v>
      </c>
      <c r="CU129" s="2">
        <f t="shared" si="160"/>
        <v>995</v>
      </c>
      <c r="CV129" t="str">
        <f t="shared" si="168"/>
        <v/>
      </c>
      <c r="CX129" t="str">
        <f t="shared" si="187"/>
        <v/>
      </c>
      <c r="CY129" t="b">
        <f>AND(CX129&lt;&gt;"",COUNTIF($CX$11:CX128,CX129)=0)</f>
        <v>0</v>
      </c>
      <c r="CZ129" s="2">
        <f>IF(CX129="",0,IF(CY129,MAX($CZ$11:CZ128)+1,VLOOKUP(CX129,$CX$11:CZ128,3,FALSE)))</f>
        <v>0</v>
      </c>
      <c r="DA129" s="2" t="str">
        <f t="shared" si="169"/>
        <v/>
      </c>
      <c r="DB129" t="str">
        <f t="shared" si="188"/>
        <v/>
      </c>
      <c r="DC129" t="b">
        <f>AND(DB129&lt;&gt;"",COUNTIF($DB$11:DB128,DB129)=0)</f>
        <v>0</v>
      </c>
      <c r="DD129" s="2">
        <f>IF(DB129="",0,IF(DC129,MAX($DD$11:DD128)+1,VLOOKUP(DB129,$DB$11:DD128,3,FALSE)))</f>
        <v>0</v>
      </c>
      <c r="DE129" s="2" t="str">
        <f t="shared" si="170"/>
        <v/>
      </c>
    </row>
    <row r="130" spans="1:109" x14ac:dyDescent="0.35">
      <c r="A130" s="119"/>
      <c r="B130" s="46"/>
      <c r="C130" s="46"/>
      <c r="D130" s="46"/>
      <c r="E130" s="46"/>
      <c r="F130" s="183"/>
      <c r="G130" s="48">
        <v>0</v>
      </c>
      <c r="H130" s="46">
        <v>0</v>
      </c>
      <c r="I130" s="46">
        <v>0</v>
      </c>
      <c r="J130" s="46">
        <v>0</v>
      </c>
      <c r="K130" s="46">
        <v>0</v>
      </c>
      <c r="L130" s="49">
        <v>0</v>
      </c>
      <c r="M130" s="50">
        <v>0</v>
      </c>
      <c r="N130" s="32"/>
      <c r="O130" s="31"/>
      <c r="P130" s="31"/>
      <c r="Q130" s="31"/>
      <c r="R130" s="31"/>
      <c r="S130" s="31"/>
      <c r="T130" s="31"/>
      <c r="U130" s="31"/>
      <c r="V130" s="99"/>
      <c r="W130" s="52" t="str">
        <f t="shared" si="195"/>
        <v/>
      </c>
      <c r="X130" s="120"/>
      <c r="Y130" s="97"/>
      <c r="Z130" t="e">
        <f t="shared" si="125"/>
        <v>#N/A</v>
      </c>
      <c r="AA130" t="e">
        <f t="shared" si="126"/>
        <v>#N/A</v>
      </c>
      <c r="AB130" t="e">
        <f t="shared" si="127"/>
        <v>#N/A</v>
      </c>
      <c r="AC130" s="53" t="b">
        <f t="shared" si="128"/>
        <v>0</v>
      </c>
      <c r="AD130" s="53" t="b">
        <f t="shared" si="129"/>
        <v>0</v>
      </c>
      <c r="AE130" s="53" t="b">
        <f t="shared" si="130"/>
        <v>0</v>
      </c>
      <c r="AF130" s="53" t="b">
        <f t="shared" si="131"/>
        <v>0</v>
      </c>
      <c r="AG130" s="53" t="b">
        <f t="shared" si="132"/>
        <v>0</v>
      </c>
      <c r="AH130" s="53" t="b">
        <f t="shared" si="133"/>
        <v>0</v>
      </c>
      <c r="AI130" s="53" t="b">
        <f t="shared" si="134"/>
        <v>0</v>
      </c>
      <c r="AJ130" s="53" t="b">
        <f t="shared" si="135"/>
        <v>0</v>
      </c>
      <c r="AK130" s="53" t="b">
        <f t="shared" si="189"/>
        <v>1</v>
      </c>
      <c r="AL130" s="53" t="b">
        <f t="shared" si="190"/>
        <v>1</v>
      </c>
      <c r="AM130" s="53" t="b">
        <f t="shared" si="191"/>
        <v>1</v>
      </c>
      <c r="AN130" s="53" t="b">
        <f t="shared" si="192"/>
        <v>1</v>
      </c>
      <c r="AO130" s="53" t="b">
        <f t="shared" si="193"/>
        <v>1</v>
      </c>
      <c r="AP130" s="53" t="b">
        <f t="shared" si="194"/>
        <v>1</v>
      </c>
      <c r="AQ130" s="53" t="b">
        <f t="shared" si="171"/>
        <v>0</v>
      </c>
      <c r="AR130" t="b">
        <f t="shared" si="136"/>
        <v>0</v>
      </c>
      <c r="AS130" s="54" t="e">
        <f t="shared" si="161"/>
        <v>#N/A</v>
      </c>
      <c r="AT130" t="b">
        <f t="shared" si="172"/>
        <v>0</v>
      </c>
      <c r="AU130" t="str">
        <f t="shared" si="173"/>
        <v/>
      </c>
      <c r="AV130" s="55" t="str">
        <f t="shared" si="162"/>
        <v/>
      </c>
      <c r="AW130" t="b">
        <f>AND(AV130&lt;&gt;"",COUNTIF($AV$11:AV129,AV130)=0)</f>
        <v>0</v>
      </c>
      <c r="AX130" s="2">
        <f>IF(AV130="",0,IF(AW130,MAX($AX$11:AX129)+1,VLOOKUP(AV130,$AV$11:AX129,3,FALSE)))</f>
        <v>0</v>
      </c>
      <c r="AY130" t="str">
        <f t="shared" si="163"/>
        <v/>
      </c>
      <c r="AZ130" t="e">
        <f t="shared" si="137"/>
        <v>#N/A</v>
      </c>
      <c r="BA130" t="e">
        <f>IF(ISNA(AZ130),NA(),COUNTIF(AZ$10:AZ130,AZ130)&gt;1)</f>
        <v>#N/A</v>
      </c>
      <c r="BB130" t="e">
        <f t="shared" si="138"/>
        <v>#N/A</v>
      </c>
      <c r="BC130" s="55" t="e">
        <f t="shared" si="139"/>
        <v>#N/A</v>
      </c>
      <c r="BD130" s="56" t="e">
        <f t="shared" si="140"/>
        <v>#N/A</v>
      </c>
      <c r="BE130" s="53">
        <f t="shared" si="141"/>
        <v>0</v>
      </c>
      <c r="BF130" s="53">
        <f t="shared" si="142"/>
        <v>0</v>
      </c>
      <c r="BG130" s="53">
        <f t="shared" si="143"/>
        <v>0</v>
      </c>
      <c r="BH130" s="53">
        <f t="shared" si="144"/>
        <v>0</v>
      </c>
      <c r="BI130" s="53">
        <f t="shared" si="145"/>
        <v>0</v>
      </c>
      <c r="BJ130" s="53">
        <f t="shared" si="146"/>
        <v>0</v>
      </c>
      <c r="BK130" s="57">
        <f t="shared" si="147"/>
        <v>0</v>
      </c>
      <c r="BL130" s="57">
        <f t="shared" si="148"/>
        <v>0</v>
      </c>
      <c r="BM130" s="57">
        <f t="shared" si="149"/>
        <v>0</v>
      </c>
      <c r="BN130" s="57">
        <f t="shared" si="150"/>
        <v>0</v>
      </c>
      <c r="BO130" s="57">
        <f t="shared" si="151"/>
        <v>0</v>
      </c>
      <c r="BP130" s="57">
        <f t="shared" si="152"/>
        <v>0</v>
      </c>
      <c r="BQ130">
        <f t="shared" si="174"/>
        <v>0</v>
      </c>
      <c r="BR130">
        <f t="shared" si="175"/>
        <v>0</v>
      </c>
      <c r="BS130">
        <f t="shared" si="176"/>
        <v>0</v>
      </c>
      <c r="BT130">
        <f t="shared" si="177"/>
        <v>0</v>
      </c>
      <c r="BU130">
        <f t="shared" si="178"/>
        <v>0</v>
      </c>
      <c r="BV130">
        <f t="shared" si="179"/>
        <v>0</v>
      </c>
      <c r="BW130">
        <f t="shared" si="180"/>
        <v>0</v>
      </c>
      <c r="BX130">
        <f t="shared" si="181"/>
        <v>0</v>
      </c>
      <c r="BY130">
        <f t="shared" si="182"/>
        <v>0</v>
      </c>
      <c r="BZ130">
        <f t="shared" si="183"/>
        <v>0</v>
      </c>
      <c r="CA130">
        <f t="shared" si="184"/>
        <v>0</v>
      </c>
      <c r="CB130">
        <f t="shared" si="185"/>
        <v>0</v>
      </c>
      <c r="CC130" t="e">
        <f>IF('Source and fuel input'!AS130,VLOOKUP(AA130,SourceIdData,8,FALSE),IF('Source and fuel input'!AQ130,V130,IF('Source and fuel input'!AR130,IF(AND(E130="Method 1",VLOOKUP(AA130,SourceIdData,8,FALSE)&gt;0),VLOOKUP(AA130,SourceIdData,8,FALSE),NA()),"")))</f>
        <v>#N/A</v>
      </c>
      <c r="CD130" s="15" t="e">
        <f t="shared" si="196"/>
        <v>#N/A</v>
      </c>
      <c r="CE130" s="15" t="b">
        <f t="shared" si="197"/>
        <v>1</v>
      </c>
      <c r="CF130" s="15" t="b">
        <f t="shared" si="153"/>
        <v>1</v>
      </c>
      <c r="CG130" s="15" t="b">
        <f t="shared" si="198"/>
        <v>0</v>
      </c>
      <c r="CH130" s="15" t="b">
        <f t="shared" si="199"/>
        <v>1</v>
      </c>
      <c r="CI130" t="e">
        <f t="shared" si="154"/>
        <v>#N/A</v>
      </c>
      <c r="CJ130" t="e">
        <f t="shared" si="155"/>
        <v>#N/A</v>
      </c>
      <c r="CK130" t="e">
        <f t="shared" si="164"/>
        <v>#N/A</v>
      </c>
      <c r="CL130" t="b">
        <f t="shared" si="200"/>
        <v>0</v>
      </c>
      <c r="CM130" t="e">
        <f t="shared" si="165"/>
        <v>#N/A</v>
      </c>
      <c r="CN130" t="b">
        <f t="shared" si="166"/>
        <v>0</v>
      </c>
      <c r="CO130" s="14">
        <f t="shared" si="167"/>
        <v>1</v>
      </c>
      <c r="CP130" s="16" t="str">
        <f t="shared" si="156"/>
        <v/>
      </c>
      <c r="CQ130" s="15">
        <f t="shared" si="157"/>
        <v>0</v>
      </c>
      <c r="CR130" s="15">
        <f t="shared" si="158"/>
        <v>0</v>
      </c>
      <c r="CS130" s="15">
        <f t="shared" si="159"/>
        <v>0</v>
      </c>
      <c r="CT130" s="58" t="e">
        <f t="shared" si="186"/>
        <v>#DIV/0!</v>
      </c>
      <c r="CU130" s="2">
        <f t="shared" si="160"/>
        <v>995</v>
      </c>
      <c r="CV130" t="str">
        <f t="shared" si="168"/>
        <v/>
      </c>
      <c r="CX130" t="str">
        <f t="shared" si="187"/>
        <v/>
      </c>
      <c r="CY130" t="b">
        <f>AND(CX130&lt;&gt;"",COUNTIF($CX$11:CX129,CX130)=0)</f>
        <v>0</v>
      </c>
      <c r="CZ130" s="2">
        <f>IF(CX130="",0,IF(CY130,MAX($CZ$11:CZ129)+1,VLOOKUP(CX130,$CX$11:CZ129,3,FALSE)))</f>
        <v>0</v>
      </c>
      <c r="DA130" s="2" t="str">
        <f t="shared" si="169"/>
        <v/>
      </c>
      <c r="DB130" t="str">
        <f t="shared" si="188"/>
        <v/>
      </c>
      <c r="DC130" t="b">
        <f>AND(DB130&lt;&gt;"",COUNTIF($DB$11:DB129,DB130)=0)</f>
        <v>0</v>
      </c>
      <c r="DD130" s="2">
        <f>IF(DB130="",0,IF(DC130,MAX($DD$11:DD129)+1,VLOOKUP(DB130,$DB$11:DD129,3,FALSE)))</f>
        <v>0</v>
      </c>
      <c r="DE130" s="2" t="str">
        <f t="shared" si="170"/>
        <v/>
      </c>
    </row>
    <row r="131" spans="1:109" x14ac:dyDescent="0.35">
      <c r="A131" s="119"/>
      <c r="B131" s="46"/>
      <c r="C131" s="46"/>
      <c r="D131" s="46"/>
      <c r="E131" s="46"/>
      <c r="F131" s="183"/>
      <c r="G131" s="48">
        <v>0</v>
      </c>
      <c r="H131" s="46">
        <v>0</v>
      </c>
      <c r="I131" s="46">
        <v>0</v>
      </c>
      <c r="J131" s="46">
        <v>0</v>
      </c>
      <c r="K131" s="46">
        <v>0</v>
      </c>
      <c r="L131" s="49">
        <v>0</v>
      </c>
      <c r="M131" s="50">
        <v>0</v>
      </c>
      <c r="N131" s="32"/>
      <c r="O131" s="31"/>
      <c r="P131" s="31"/>
      <c r="Q131" s="31"/>
      <c r="R131" s="31"/>
      <c r="S131" s="31"/>
      <c r="T131" s="31"/>
      <c r="U131" s="31"/>
      <c r="V131" s="99"/>
      <c r="W131" s="52" t="str">
        <f t="shared" si="195"/>
        <v/>
      </c>
      <c r="X131" s="120"/>
      <c r="Y131" s="97"/>
      <c r="Z131" t="e">
        <f t="shared" si="125"/>
        <v>#N/A</v>
      </c>
      <c r="AA131" t="e">
        <f t="shared" si="126"/>
        <v>#N/A</v>
      </c>
      <c r="AB131" t="e">
        <f t="shared" si="127"/>
        <v>#N/A</v>
      </c>
      <c r="AC131" s="53" t="b">
        <f t="shared" si="128"/>
        <v>0</v>
      </c>
      <c r="AD131" s="53" t="b">
        <f t="shared" si="129"/>
        <v>0</v>
      </c>
      <c r="AE131" s="53" t="b">
        <f t="shared" si="130"/>
        <v>0</v>
      </c>
      <c r="AF131" s="53" t="b">
        <f t="shared" si="131"/>
        <v>0</v>
      </c>
      <c r="AG131" s="53" t="b">
        <f t="shared" si="132"/>
        <v>0</v>
      </c>
      <c r="AH131" s="53" t="b">
        <f t="shared" si="133"/>
        <v>0</v>
      </c>
      <c r="AI131" s="53" t="b">
        <f t="shared" si="134"/>
        <v>0</v>
      </c>
      <c r="AJ131" s="53" t="b">
        <f t="shared" si="135"/>
        <v>0</v>
      </c>
      <c r="AK131" s="53" t="b">
        <f t="shared" si="189"/>
        <v>1</v>
      </c>
      <c r="AL131" s="53" t="b">
        <f t="shared" si="190"/>
        <v>1</v>
      </c>
      <c r="AM131" s="53" t="b">
        <f t="shared" si="191"/>
        <v>1</v>
      </c>
      <c r="AN131" s="53" t="b">
        <f t="shared" si="192"/>
        <v>1</v>
      </c>
      <c r="AO131" s="53" t="b">
        <f t="shared" si="193"/>
        <v>1</v>
      </c>
      <c r="AP131" s="53" t="b">
        <f t="shared" si="194"/>
        <v>1</v>
      </c>
      <c r="AQ131" s="53" t="b">
        <f t="shared" si="171"/>
        <v>0</v>
      </c>
      <c r="AR131" t="b">
        <f t="shared" si="136"/>
        <v>0</v>
      </c>
      <c r="AS131" s="54" t="e">
        <f t="shared" si="161"/>
        <v>#N/A</v>
      </c>
      <c r="AT131" t="b">
        <f t="shared" si="172"/>
        <v>0</v>
      </c>
      <c r="AU131" t="str">
        <f t="shared" si="173"/>
        <v/>
      </c>
      <c r="AV131" s="55" t="str">
        <f t="shared" si="162"/>
        <v/>
      </c>
      <c r="AW131" t="b">
        <f>AND(AV131&lt;&gt;"",COUNTIF($AV$11:AV130,AV131)=0)</f>
        <v>0</v>
      </c>
      <c r="AX131" s="2">
        <f>IF(AV131="",0,IF(AW131,MAX($AX$11:AX130)+1,VLOOKUP(AV131,$AV$11:AX130,3,FALSE)))</f>
        <v>0</v>
      </c>
      <c r="AY131" t="str">
        <f t="shared" si="163"/>
        <v/>
      </c>
      <c r="AZ131" t="e">
        <f t="shared" si="137"/>
        <v>#N/A</v>
      </c>
      <c r="BA131" t="e">
        <f>IF(ISNA(AZ131),NA(),COUNTIF(AZ$10:AZ131,AZ131)&gt;1)</f>
        <v>#N/A</v>
      </c>
      <c r="BB131" t="e">
        <f t="shared" si="138"/>
        <v>#N/A</v>
      </c>
      <c r="BC131" s="55" t="e">
        <f t="shared" si="139"/>
        <v>#N/A</v>
      </c>
      <c r="BD131" s="56" t="e">
        <f t="shared" si="140"/>
        <v>#N/A</v>
      </c>
      <c r="BE131" s="53">
        <f t="shared" si="141"/>
        <v>0</v>
      </c>
      <c r="BF131" s="53">
        <f t="shared" si="142"/>
        <v>0</v>
      </c>
      <c r="BG131" s="53">
        <f t="shared" si="143"/>
        <v>0</v>
      </c>
      <c r="BH131" s="53">
        <f t="shared" si="144"/>
        <v>0</v>
      </c>
      <c r="BI131" s="53">
        <f t="shared" si="145"/>
        <v>0</v>
      </c>
      <c r="BJ131" s="53">
        <f t="shared" si="146"/>
        <v>0</v>
      </c>
      <c r="BK131" s="57">
        <f t="shared" si="147"/>
        <v>0</v>
      </c>
      <c r="BL131" s="57">
        <f t="shared" si="148"/>
        <v>0</v>
      </c>
      <c r="BM131" s="57">
        <f t="shared" si="149"/>
        <v>0</v>
      </c>
      <c r="BN131" s="57">
        <f t="shared" si="150"/>
        <v>0</v>
      </c>
      <c r="BO131" s="57">
        <f t="shared" si="151"/>
        <v>0</v>
      </c>
      <c r="BP131" s="57">
        <f t="shared" si="152"/>
        <v>0</v>
      </c>
      <c r="BQ131">
        <f t="shared" si="174"/>
        <v>0</v>
      </c>
      <c r="BR131">
        <f t="shared" si="175"/>
        <v>0</v>
      </c>
      <c r="BS131">
        <f t="shared" si="176"/>
        <v>0</v>
      </c>
      <c r="BT131">
        <f t="shared" si="177"/>
        <v>0</v>
      </c>
      <c r="BU131">
        <f t="shared" si="178"/>
        <v>0</v>
      </c>
      <c r="BV131">
        <f t="shared" si="179"/>
        <v>0</v>
      </c>
      <c r="BW131">
        <f t="shared" si="180"/>
        <v>0</v>
      </c>
      <c r="BX131">
        <f t="shared" si="181"/>
        <v>0</v>
      </c>
      <c r="BY131">
        <f t="shared" si="182"/>
        <v>0</v>
      </c>
      <c r="BZ131">
        <f t="shared" si="183"/>
        <v>0</v>
      </c>
      <c r="CA131">
        <f t="shared" si="184"/>
        <v>0</v>
      </c>
      <c r="CB131">
        <f t="shared" si="185"/>
        <v>0</v>
      </c>
      <c r="CC131" t="e">
        <f>IF('Source and fuel input'!AS131,VLOOKUP(AA131,SourceIdData,8,FALSE),IF('Source and fuel input'!AQ131,V131,IF('Source and fuel input'!AR131,IF(AND(E131="Method 1",VLOOKUP(AA131,SourceIdData,8,FALSE)&gt;0),VLOOKUP(AA131,SourceIdData,8,FALSE),NA()),"")))</f>
        <v>#N/A</v>
      </c>
      <c r="CD131" s="15" t="e">
        <f t="shared" si="196"/>
        <v>#N/A</v>
      </c>
      <c r="CE131" s="15" t="b">
        <f t="shared" si="197"/>
        <v>1</v>
      </c>
      <c r="CF131" s="15" t="b">
        <f t="shared" si="153"/>
        <v>1</v>
      </c>
      <c r="CG131" s="15" t="b">
        <f t="shared" si="198"/>
        <v>0</v>
      </c>
      <c r="CH131" s="15" t="b">
        <f t="shared" si="199"/>
        <v>1</v>
      </c>
      <c r="CI131" t="e">
        <f t="shared" si="154"/>
        <v>#N/A</v>
      </c>
      <c r="CJ131" t="e">
        <f t="shared" si="155"/>
        <v>#N/A</v>
      </c>
      <c r="CK131" t="e">
        <f t="shared" si="164"/>
        <v>#N/A</v>
      </c>
      <c r="CL131" t="b">
        <f t="shared" si="200"/>
        <v>0</v>
      </c>
      <c r="CM131" t="e">
        <f t="shared" si="165"/>
        <v>#N/A</v>
      </c>
      <c r="CN131" t="b">
        <f t="shared" si="166"/>
        <v>0</v>
      </c>
      <c r="CO131" s="14">
        <f t="shared" si="167"/>
        <v>1</v>
      </c>
      <c r="CP131" s="16" t="str">
        <f t="shared" si="156"/>
        <v/>
      </c>
      <c r="CQ131" s="15">
        <f t="shared" si="157"/>
        <v>0</v>
      </c>
      <c r="CR131" s="15">
        <f t="shared" si="158"/>
        <v>0</v>
      </c>
      <c r="CS131" s="15">
        <f t="shared" si="159"/>
        <v>0</v>
      </c>
      <c r="CT131" s="58" t="e">
        <f t="shared" si="186"/>
        <v>#DIV/0!</v>
      </c>
      <c r="CU131" s="2">
        <f t="shared" si="160"/>
        <v>995</v>
      </c>
      <c r="CV131" t="str">
        <f t="shared" si="168"/>
        <v/>
      </c>
      <c r="CX131" t="str">
        <f t="shared" si="187"/>
        <v/>
      </c>
      <c r="CY131" t="b">
        <f>AND(CX131&lt;&gt;"",COUNTIF($CX$11:CX130,CX131)=0)</f>
        <v>0</v>
      </c>
      <c r="CZ131" s="2">
        <f>IF(CX131="",0,IF(CY131,MAX($CZ$11:CZ130)+1,VLOOKUP(CX131,$CX$11:CZ130,3,FALSE)))</f>
        <v>0</v>
      </c>
      <c r="DA131" s="2" t="str">
        <f t="shared" si="169"/>
        <v/>
      </c>
      <c r="DB131" t="str">
        <f t="shared" si="188"/>
        <v/>
      </c>
      <c r="DC131" t="b">
        <f>AND(DB131&lt;&gt;"",COUNTIF($DB$11:DB130,DB131)=0)</f>
        <v>0</v>
      </c>
      <c r="DD131" s="2">
        <f>IF(DB131="",0,IF(DC131,MAX($DD$11:DD130)+1,VLOOKUP(DB131,$DB$11:DD130,3,FALSE)))</f>
        <v>0</v>
      </c>
      <c r="DE131" s="2" t="str">
        <f t="shared" si="170"/>
        <v/>
      </c>
    </row>
    <row r="132" spans="1:109" x14ac:dyDescent="0.35">
      <c r="A132" s="119"/>
      <c r="B132" s="46"/>
      <c r="C132" s="46"/>
      <c r="D132" s="46"/>
      <c r="E132" s="46"/>
      <c r="F132" s="183"/>
      <c r="G132" s="48">
        <v>0</v>
      </c>
      <c r="H132" s="46">
        <v>0</v>
      </c>
      <c r="I132" s="46">
        <v>0</v>
      </c>
      <c r="J132" s="46">
        <v>0</v>
      </c>
      <c r="K132" s="46">
        <v>0</v>
      </c>
      <c r="L132" s="49">
        <v>0</v>
      </c>
      <c r="M132" s="50">
        <v>0</v>
      </c>
      <c r="N132" s="32"/>
      <c r="O132" s="31"/>
      <c r="P132" s="31"/>
      <c r="Q132" s="31"/>
      <c r="R132" s="31"/>
      <c r="S132" s="31"/>
      <c r="T132" s="31"/>
      <c r="U132" s="31"/>
      <c r="V132" s="99"/>
      <c r="W132" s="52" t="str">
        <f t="shared" si="195"/>
        <v/>
      </c>
      <c r="X132" s="120"/>
      <c r="Y132" s="97"/>
      <c r="Z132" t="e">
        <f t="shared" si="125"/>
        <v>#N/A</v>
      </c>
      <c r="AA132" t="e">
        <f t="shared" si="126"/>
        <v>#N/A</v>
      </c>
      <c r="AB132" t="e">
        <f t="shared" si="127"/>
        <v>#N/A</v>
      </c>
      <c r="AC132" s="53" t="b">
        <f t="shared" si="128"/>
        <v>0</v>
      </c>
      <c r="AD132" s="53" t="b">
        <f t="shared" si="129"/>
        <v>0</v>
      </c>
      <c r="AE132" s="53" t="b">
        <f t="shared" si="130"/>
        <v>0</v>
      </c>
      <c r="AF132" s="53" t="b">
        <f t="shared" si="131"/>
        <v>0</v>
      </c>
      <c r="AG132" s="53" t="b">
        <f t="shared" si="132"/>
        <v>0</v>
      </c>
      <c r="AH132" s="53" t="b">
        <f t="shared" si="133"/>
        <v>0</v>
      </c>
      <c r="AI132" s="53" t="b">
        <f t="shared" si="134"/>
        <v>0</v>
      </c>
      <c r="AJ132" s="53" t="b">
        <f t="shared" si="135"/>
        <v>0</v>
      </c>
      <c r="AK132" s="53" t="b">
        <f t="shared" si="189"/>
        <v>1</v>
      </c>
      <c r="AL132" s="53" t="b">
        <f t="shared" si="190"/>
        <v>1</v>
      </c>
      <c r="AM132" s="53" t="b">
        <f t="shared" si="191"/>
        <v>1</v>
      </c>
      <c r="AN132" s="53" t="b">
        <f t="shared" si="192"/>
        <v>1</v>
      </c>
      <c r="AO132" s="53" t="b">
        <f t="shared" si="193"/>
        <v>1</v>
      </c>
      <c r="AP132" s="53" t="b">
        <f t="shared" si="194"/>
        <v>1</v>
      </c>
      <c r="AQ132" s="53" t="b">
        <f t="shared" si="171"/>
        <v>0</v>
      </c>
      <c r="AR132" t="b">
        <f t="shared" si="136"/>
        <v>0</v>
      </c>
      <c r="AS132" s="54" t="e">
        <f t="shared" si="161"/>
        <v>#N/A</v>
      </c>
      <c r="AT132" t="b">
        <f t="shared" si="172"/>
        <v>0</v>
      </c>
      <c r="AU132" t="str">
        <f t="shared" si="173"/>
        <v/>
      </c>
      <c r="AV132" s="55" t="str">
        <f t="shared" si="162"/>
        <v/>
      </c>
      <c r="AW132" t="b">
        <f>AND(AV132&lt;&gt;"",COUNTIF($AV$11:AV131,AV132)=0)</f>
        <v>0</v>
      </c>
      <c r="AX132" s="2">
        <f>IF(AV132="",0,IF(AW132,MAX($AX$11:AX131)+1,VLOOKUP(AV132,$AV$11:AX131,3,FALSE)))</f>
        <v>0</v>
      </c>
      <c r="AY132" t="str">
        <f t="shared" si="163"/>
        <v/>
      </c>
      <c r="AZ132" t="e">
        <f t="shared" si="137"/>
        <v>#N/A</v>
      </c>
      <c r="BA132" t="e">
        <f>IF(ISNA(AZ132),NA(),COUNTIF(AZ$10:AZ132,AZ132)&gt;1)</f>
        <v>#N/A</v>
      </c>
      <c r="BB132" t="e">
        <f t="shared" si="138"/>
        <v>#N/A</v>
      </c>
      <c r="BC132" s="55" t="e">
        <f t="shared" si="139"/>
        <v>#N/A</v>
      </c>
      <c r="BD132" s="56" t="e">
        <f t="shared" si="140"/>
        <v>#N/A</v>
      </c>
      <c r="BE132" s="53">
        <f t="shared" si="141"/>
        <v>0</v>
      </c>
      <c r="BF132" s="53">
        <f t="shared" si="142"/>
        <v>0</v>
      </c>
      <c r="BG132" s="53">
        <f t="shared" si="143"/>
        <v>0</v>
      </c>
      <c r="BH132" s="53">
        <f t="shared" si="144"/>
        <v>0</v>
      </c>
      <c r="BI132" s="53">
        <f t="shared" si="145"/>
        <v>0</v>
      </c>
      <c r="BJ132" s="53">
        <f t="shared" si="146"/>
        <v>0</v>
      </c>
      <c r="BK132" s="57">
        <f t="shared" si="147"/>
        <v>0</v>
      </c>
      <c r="BL132" s="57">
        <f t="shared" si="148"/>
        <v>0</v>
      </c>
      <c r="BM132" s="57">
        <f t="shared" si="149"/>
        <v>0</v>
      </c>
      <c r="BN132" s="57">
        <f t="shared" si="150"/>
        <v>0</v>
      </c>
      <c r="BO132" s="57">
        <f t="shared" si="151"/>
        <v>0</v>
      </c>
      <c r="BP132" s="57">
        <f t="shared" si="152"/>
        <v>0</v>
      </c>
      <c r="BQ132">
        <f t="shared" si="174"/>
        <v>0</v>
      </c>
      <c r="BR132">
        <f t="shared" si="175"/>
        <v>0</v>
      </c>
      <c r="BS132">
        <f t="shared" si="176"/>
        <v>0</v>
      </c>
      <c r="BT132">
        <f t="shared" si="177"/>
        <v>0</v>
      </c>
      <c r="BU132">
        <f t="shared" si="178"/>
        <v>0</v>
      </c>
      <c r="BV132">
        <f t="shared" si="179"/>
        <v>0</v>
      </c>
      <c r="BW132">
        <f t="shared" si="180"/>
        <v>0</v>
      </c>
      <c r="BX132">
        <f t="shared" si="181"/>
        <v>0</v>
      </c>
      <c r="BY132">
        <f t="shared" si="182"/>
        <v>0</v>
      </c>
      <c r="BZ132">
        <f t="shared" si="183"/>
        <v>0</v>
      </c>
      <c r="CA132">
        <f t="shared" si="184"/>
        <v>0</v>
      </c>
      <c r="CB132">
        <f t="shared" si="185"/>
        <v>0</v>
      </c>
      <c r="CC132" t="e">
        <f>IF('Source and fuel input'!AS132,VLOOKUP(AA132,SourceIdData,8,FALSE),IF('Source and fuel input'!AQ132,V132,IF('Source and fuel input'!AR132,IF(AND(E132="Method 1",VLOOKUP(AA132,SourceIdData,8,FALSE)&gt;0),VLOOKUP(AA132,SourceIdData,8,FALSE),NA()),"")))</f>
        <v>#N/A</v>
      </c>
      <c r="CD132" s="15" t="e">
        <f t="shared" si="196"/>
        <v>#N/A</v>
      </c>
      <c r="CE132" s="15" t="b">
        <f t="shared" si="197"/>
        <v>1</v>
      </c>
      <c r="CF132" s="15" t="b">
        <f t="shared" si="153"/>
        <v>1</v>
      </c>
      <c r="CG132" s="15" t="b">
        <f t="shared" si="198"/>
        <v>0</v>
      </c>
      <c r="CH132" s="15" t="b">
        <f t="shared" si="199"/>
        <v>1</v>
      </c>
      <c r="CI132" t="e">
        <f t="shared" si="154"/>
        <v>#N/A</v>
      </c>
      <c r="CJ132" t="e">
        <f t="shared" si="155"/>
        <v>#N/A</v>
      </c>
      <c r="CK132" t="e">
        <f t="shared" si="164"/>
        <v>#N/A</v>
      </c>
      <c r="CL132" t="b">
        <f t="shared" si="200"/>
        <v>0</v>
      </c>
      <c r="CM132" t="e">
        <f t="shared" si="165"/>
        <v>#N/A</v>
      </c>
      <c r="CN132" t="b">
        <f t="shared" si="166"/>
        <v>0</v>
      </c>
      <c r="CO132" s="14">
        <f t="shared" si="167"/>
        <v>1</v>
      </c>
      <c r="CP132" s="16" t="str">
        <f t="shared" si="156"/>
        <v/>
      </c>
      <c r="CQ132" s="15">
        <f t="shared" si="157"/>
        <v>0</v>
      </c>
      <c r="CR132" s="15">
        <f t="shared" si="158"/>
        <v>0</v>
      </c>
      <c r="CS132" s="15">
        <f t="shared" si="159"/>
        <v>0</v>
      </c>
      <c r="CT132" s="58" t="e">
        <f t="shared" si="186"/>
        <v>#DIV/0!</v>
      </c>
      <c r="CU132" s="2">
        <f t="shared" si="160"/>
        <v>995</v>
      </c>
      <c r="CV132" t="str">
        <f t="shared" si="168"/>
        <v/>
      </c>
      <c r="CX132" t="str">
        <f t="shared" si="187"/>
        <v/>
      </c>
      <c r="CY132" t="b">
        <f>AND(CX132&lt;&gt;"",COUNTIF($CX$11:CX131,CX132)=0)</f>
        <v>0</v>
      </c>
      <c r="CZ132" s="2">
        <f>IF(CX132="",0,IF(CY132,MAX($CZ$11:CZ131)+1,VLOOKUP(CX132,$CX$11:CZ131,3,FALSE)))</f>
        <v>0</v>
      </c>
      <c r="DA132" s="2" t="str">
        <f t="shared" si="169"/>
        <v/>
      </c>
      <c r="DB132" t="str">
        <f t="shared" si="188"/>
        <v/>
      </c>
      <c r="DC132" t="b">
        <f>AND(DB132&lt;&gt;"",COUNTIF($DB$11:DB131,DB132)=0)</f>
        <v>0</v>
      </c>
      <c r="DD132" s="2">
        <f>IF(DB132="",0,IF(DC132,MAX($DD$11:DD131)+1,VLOOKUP(DB132,$DB$11:DD131,3,FALSE)))</f>
        <v>0</v>
      </c>
      <c r="DE132" s="2" t="str">
        <f t="shared" si="170"/>
        <v/>
      </c>
    </row>
    <row r="133" spans="1:109" x14ac:dyDescent="0.35">
      <c r="A133" s="119"/>
      <c r="B133" s="46"/>
      <c r="C133" s="46"/>
      <c r="D133" s="46"/>
      <c r="E133" s="46"/>
      <c r="F133" s="183"/>
      <c r="G133" s="48">
        <v>0</v>
      </c>
      <c r="H133" s="46">
        <v>0</v>
      </c>
      <c r="I133" s="46">
        <v>0</v>
      </c>
      <c r="J133" s="46">
        <v>0</v>
      </c>
      <c r="K133" s="46">
        <v>0</v>
      </c>
      <c r="L133" s="49">
        <v>0</v>
      </c>
      <c r="M133" s="50">
        <v>0</v>
      </c>
      <c r="N133" s="32"/>
      <c r="O133" s="31"/>
      <c r="P133" s="31"/>
      <c r="Q133" s="31"/>
      <c r="R133" s="31"/>
      <c r="S133" s="31"/>
      <c r="T133" s="31"/>
      <c r="U133" s="31"/>
      <c r="V133" s="99"/>
      <c r="W133" s="52" t="str">
        <f t="shared" si="195"/>
        <v/>
      </c>
      <c r="X133" s="120"/>
      <c r="Y133" s="97"/>
      <c r="Z133" t="e">
        <f t="shared" si="125"/>
        <v>#N/A</v>
      </c>
      <c r="AA133" t="e">
        <f t="shared" si="126"/>
        <v>#N/A</v>
      </c>
      <c r="AB133" t="e">
        <f t="shared" si="127"/>
        <v>#N/A</v>
      </c>
      <c r="AC133" s="53" t="b">
        <f t="shared" si="128"/>
        <v>0</v>
      </c>
      <c r="AD133" s="53" t="b">
        <f t="shared" si="129"/>
        <v>0</v>
      </c>
      <c r="AE133" s="53" t="b">
        <f t="shared" si="130"/>
        <v>0</v>
      </c>
      <c r="AF133" s="53" t="b">
        <f t="shared" si="131"/>
        <v>0</v>
      </c>
      <c r="AG133" s="53" t="b">
        <f t="shared" si="132"/>
        <v>0</v>
      </c>
      <c r="AH133" s="53" t="b">
        <f t="shared" si="133"/>
        <v>0</v>
      </c>
      <c r="AI133" s="53" t="b">
        <f t="shared" si="134"/>
        <v>0</v>
      </c>
      <c r="AJ133" s="53" t="b">
        <f t="shared" si="135"/>
        <v>0</v>
      </c>
      <c r="AK133" s="53" t="b">
        <f t="shared" si="189"/>
        <v>1</v>
      </c>
      <c r="AL133" s="53" t="b">
        <f t="shared" si="190"/>
        <v>1</v>
      </c>
      <c r="AM133" s="53" t="b">
        <f t="shared" si="191"/>
        <v>1</v>
      </c>
      <c r="AN133" s="53" t="b">
        <f t="shared" si="192"/>
        <v>1</v>
      </c>
      <c r="AO133" s="53" t="b">
        <f t="shared" si="193"/>
        <v>1</v>
      </c>
      <c r="AP133" s="53" t="b">
        <f t="shared" si="194"/>
        <v>1</v>
      </c>
      <c r="AQ133" s="53" t="b">
        <f t="shared" si="171"/>
        <v>0</v>
      </c>
      <c r="AR133" t="b">
        <f t="shared" si="136"/>
        <v>0</v>
      </c>
      <c r="AS133" s="54" t="e">
        <f t="shared" si="161"/>
        <v>#N/A</v>
      </c>
      <c r="AT133" t="b">
        <f t="shared" si="172"/>
        <v>0</v>
      </c>
      <c r="AU133" t="str">
        <f t="shared" si="173"/>
        <v/>
      </c>
      <c r="AV133" s="55" t="str">
        <f t="shared" si="162"/>
        <v/>
      </c>
      <c r="AW133" t="b">
        <f>AND(AV133&lt;&gt;"",COUNTIF($AV$11:AV132,AV133)=0)</f>
        <v>0</v>
      </c>
      <c r="AX133" s="2">
        <f>IF(AV133="",0,IF(AW133,MAX($AX$11:AX132)+1,VLOOKUP(AV133,$AV$11:AX132,3,FALSE)))</f>
        <v>0</v>
      </c>
      <c r="AY133" t="str">
        <f t="shared" si="163"/>
        <v/>
      </c>
      <c r="AZ133" t="e">
        <f t="shared" si="137"/>
        <v>#N/A</v>
      </c>
      <c r="BA133" t="e">
        <f>IF(ISNA(AZ133),NA(),COUNTIF(AZ$10:AZ133,AZ133)&gt;1)</f>
        <v>#N/A</v>
      </c>
      <c r="BB133" t="e">
        <f t="shared" si="138"/>
        <v>#N/A</v>
      </c>
      <c r="BC133" s="55" t="e">
        <f t="shared" si="139"/>
        <v>#N/A</v>
      </c>
      <c r="BD133" s="56" t="e">
        <f t="shared" si="140"/>
        <v>#N/A</v>
      </c>
      <c r="BE133" s="53">
        <f t="shared" si="141"/>
        <v>0</v>
      </c>
      <c r="BF133" s="53">
        <f t="shared" si="142"/>
        <v>0</v>
      </c>
      <c r="BG133" s="53">
        <f t="shared" si="143"/>
        <v>0</v>
      </c>
      <c r="BH133" s="53">
        <f t="shared" si="144"/>
        <v>0</v>
      </c>
      <c r="BI133" s="53">
        <f t="shared" si="145"/>
        <v>0</v>
      </c>
      <c r="BJ133" s="53">
        <f t="shared" si="146"/>
        <v>0</v>
      </c>
      <c r="BK133" s="57">
        <f t="shared" si="147"/>
        <v>0</v>
      </c>
      <c r="BL133" s="57">
        <f t="shared" si="148"/>
        <v>0</v>
      </c>
      <c r="BM133" s="57">
        <f t="shared" si="149"/>
        <v>0</v>
      </c>
      <c r="BN133" s="57">
        <f t="shared" si="150"/>
        <v>0</v>
      </c>
      <c r="BO133" s="57">
        <f t="shared" si="151"/>
        <v>0</v>
      </c>
      <c r="BP133" s="57">
        <f t="shared" si="152"/>
        <v>0</v>
      </c>
      <c r="BQ133">
        <f t="shared" si="174"/>
        <v>0</v>
      </c>
      <c r="BR133">
        <f t="shared" si="175"/>
        <v>0</v>
      </c>
      <c r="BS133">
        <f t="shared" si="176"/>
        <v>0</v>
      </c>
      <c r="BT133">
        <f t="shared" si="177"/>
        <v>0</v>
      </c>
      <c r="BU133">
        <f t="shared" si="178"/>
        <v>0</v>
      </c>
      <c r="BV133">
        <f t="shared" si="179"/>
        <v>0</v>
      </c>
      <c r="BW133">
        <f t="shared" si="180"/>
        <v>0</v>
      </c>
      <c r="BX133">
        <f t="shared" si="181"/>
        <v>0</v>
      </c>
      <c r="BY133">
        <f t="shared" si="182"/>
        <v>0</v>
      </c>
      <c r="BZ133">
        <f t="shared" si="183"/>
        <v>0</v>
      </c>
      <c r="CA133">
        <f t="shared" si="184"/>
        <v>0</v>
      </c>
      <c r="CB133">
        <f t="shared" si="185"/>
        <v>0</v>
      </c>
      <c r="CC133" t="e">
        <f>IF('Source and fuel input'!AS133,VLOOKUP(AA133,SourceIdData,8,FALSE),IF('Source and fuel input'!AQ133,V133,IF('Source and fuel input'!AR133,IF(AND(E133="Method 1",VLOOKUP(AA133,SourceIdData,8,FALSE)&gt;0),VLOOKUP(AA133,SourceIdData,8,FALSE),NA()),"")))</f>
        <v>#N/A</v>
      </c>
      <c r="CD133" s="15" t="e">
        <f t="shared" si="196"/>
        <v>#N/A</v>
      </c>
      <c r="CE133" s="15" t="b">
        <f t="shared" si="197"/>
        <v>1</v>
      </c>
      <c r="CF133" s="15" t="b">
        <f t="shared" si="153"/>
        <v>1</v>
      </c>
      <c r="CG133" s="15" t="b">
        <f t="shared" si="198"/>
        <v>0</v>
      </c>
      <c r="CH133" s="15" t="b">
        <f t="shared" si="199"/>
        <v>1</v>
      </c>
      <c r="CI133" t="e">
        <f t="shared" si="154"/>
        <v>#N/A</v>
      </c>
      <c r="CJ133" t="e">
        <f t="shared" si="155"/>
        <v>#N/A</v>
      </c>
      <c r="CK133" t="e">
        <f t="shared" si="164"/>
        <v>#N/A</v>
      </c>
      <c r="CL133" t="b">
        <f t="shared" si="200"/>
        <v>0</v>
      </c>
      <c r="CM133" t="e">
        <f t="shared" si="165"/>
        <v>#N/A</v>
      </c>
      <c r="CN133" t="b">
        <f t="shared" si="166"/>
        <v>0</v>
      </c>
      <c r="CO133" s="14">
        <f t="shared" si="167"/>
        <v>1</v>
      </c>
      <c r="CP133" s="16" t="str">
        <f t="shared" si="156"/>
        <v/>
      </c>
      <c r="CQ133" s="15">
        <f t="shared" si="157"/>
        <v>0</v>
      </c>
      <c r="CR133" s="15">
        <f t="shared" si="158"/>
        <v>0</v>
      </c>
      <c r="CS133" s="15">
        <f t="shared" si="159"/>
        <v>0</v>
      </c>
      <c r="CT133" s="58" t="e">
        <f t="shared" si="186"/>
        <v>#DIV/0!</v>
      </c>
      <c r="CU133" s="2">
        <f t="shared" si="160"/>
        <v>995</v>
      </c>
      <c r="CV133" t="str">
        <f t="shared" si="168"/>
        <v/>
      </c>
      <c r="CX133" t="str">
        <f t="shared" si="187"/>
        <v/>
      </c>
      <c r="CY133" t="b">
        <f>AND(CX133&lt;&gt;"",COUNTIF($CX$11:CX132,CX133)=0)</f>
        <v>0</v>
      </c>
      <c r="CZ133" s="2">
        <f>IF(CX133="",0,IF(CY133,MAX($CZ$11:CZ132)+1,VLOOKUP(CX133,$CX$11:CZ132,3,FALSE)))</f>
        <v>0</v>
      </c>
      <c r="DA133" s="2" t="str">
        <f t="shared" si="169"/>
        <v/>
      </c>
      <c r="DB133" t="str">
        <f t="shared" si="188"/>
        <v/>
      </c>
      <c r="DC133" t="b">
        <f>AND(DB133&lt;&gt;"",COUNTIF($DB$11:DB132,DB133)=0)</f>
        <v>0</v>
      </c>
      <c r="DD133" s="2">
        <f>IF(DB133="",0,IF(DC133,MAX($DD$11:DD132)+1,VLOOKUP(DB133,$DB$11:DD132,3,FALSE)))</f>
        <v>0</v>
      </c>
      <c r="DE133" s="2" t="str">
        <f t="shared" si="170"/>
        <v/>
      </c>
    </row>
    <row r="134" spans="1:109" x14ac:dyDescent="0.35">
      <c r="A134" s="119"/>
      <c r="B134" s="46"/>
      <c r="C134" s="46"/>
      <c r="D134" s="46"/>
      <c r="E134" s="46"/>
      <c r="F134" s="183"/>
      <c r="G134" s="48">
        <v>0</v>
      </c>
      <c r="H134" s="46">
        <v>0</v>
      </c>
      <c r="I134" s="46">
        <v>0</v>
      </c>
      <c r="J134" s="46">
        <v>0</v>
      </c>
      <c r="K134" s="46">
        <v>0</v>
      </c>
      <c r="L134" s="49">
        <v>0</v>
      </c>
      <c r="M134" s="50">
        <v>0</v>
      </c>
      <c r="N134" s="32"/>
      <c r="O134" s="31"/>
      <c r="P134" s="31"/>
      <c r="Q134" s="31"/>
      <c r="R134" s="31"/>
      <c r="S134" s="31"/>
      <c r="T134" s="31"/>
      <c r="U134" s="31"/>
      <c r="V134" s="99"/>
      <c r="W134" s="52" t="str">
        <f t="shared" si="195"/>
        <v/>
      </c>
      <c r="X134" s="120"/>
      <c r="Y134" s="97"/>
      <c r="Z134" t="e">
        <f t="shared" si="125"/>
        <v>#N/A</v>
      </c>
      <c r="AA134" t="e">
        <f t="shared" si="126"/>
        <v>#N/A</v>
      </c>
      <c r="AB134" t="e">
        <f t="shared" si="127"/>
        <v>#N/A</v>
      </c>
      <c r="AC134" s="53" t="b">
        <f t="shared" si="128"/>
        <v>0</v>
      </c>
      <c r="AD134" s="53" t="b">
        <f t="shared" si="129"/>
        <v>0</v>
      </c>
      <c r="AE134" s="53" t="b">
        <f t="shared" si="130"/>
        <v>0</v>
      </c>
      <c r="AF134" s="53" t="b">
        <f t="shared" si="131"/>
        <v>0</v>
      </c>
      <c r="AG134" s="53" t="b">
        <f t="shared" si="132"/>
        <v>0</v>
      </c>
      <c r="AH134" s="53" t="b">
        <f t="shared" si="133"/>
        <v>0</v>
      </c>
      <c r="AI134" s="53" t="b">
        <f t="shared" si="134"/>
        <v>0</v>
      </c>
      <c r="AJ134" s="53" t="b">
        <f t="shared" si="135"/>
        <v>0</v>
      </c>
      <c r="AK134" s="53" t="b">
        <f t="shared" si="189"/>
        <v>1</v>
      </c>
      <c r="AL134" s="53" t="b">
        <f t="shared" si="190"/>
        <v>1</v>
      </c>
      <c r="AM134" s="53" t="b">
        <f t="shared" si="191"/>
        <v>1</v>
      </c>
      <c r="AN134" s="53" t="b">
        <f t="shared" si="192"/>
        <v>1</v>
      </c>
      <c r="AO134" s="53" t="b">
        <f t="shared" si="193"/>
        <v>1</v>
      </c>
      <c r="AP134" s="53" t="b">
        <f t="shared" si="194"/>
        <v>1</v>
      </c>
      <c r="AQ134" s="53" t="b">
        <f t="shared" si="171"/>
        <v>0</v>
      </c>
      <c r="AR134" t="b">
        <f t="shared" si="136"/>
        <v>0</v>
      </c>
      <c r="AS134" s="54" t="e">
        <f t="shared" si="161"/>
        <v>#N/A</v>
      </c>
      <c r="AT134" t="b">
        <f t="shared" si="172"/>
        <v>0</v>
      </c>
      <c r="AU134" t="str">
        <f t="shared" si="173"/>
        <v/>
      </c>
      <c r="AV134" s="55" t="str">
        <f t="shared" si="162"/>
        <v/>
      </c>
      <c r="AW134" t="b">
        <f>AND(AV134&lt;&gt;"",COUNTIF($AV$11:AV133,AV134)=0)</f>
        <v>0</v>
      </c>
      <c r="AX134" s="2">
        <f>IF(AV134="",0,IF(AW134,MAX($AX$11:AX133)+1,VLOOKUP(AV134,$AV$11:AX133,3,FALSE)))</f>
        <v>0</v>
      </c>
      <c r="AY134" t="str">
        <f t="shared" si="163"/>
        <v/>
      </c>
      <c r="AZ134" t="e">
        <f t="shared" si="137"/>
        <v>#N/A</v>
      </c>
      <c r="BA134" t="e">
        <f>IF(ISNA(AZ134),NA(),COUNTIF(AZ$10:AZ134,AZ134)&gt;1)</f>
        <v>#N/A</v>
      </c>
      <c r="BB134" t="e">
        <f t="shared" si="138"/>
        <v>#N/A</v>
      </c>
      <c r="BC134" s="55" t="e">
        <f t="shared" si="139"/>
        <v>#N/A</v>
      </c>
      <c r="BD134" s="56" t="e">
        <f t="shared" si="140"/>
        <v>#N/A</v>
      </c>
      <c r="BE134" s="53">
        <f t="shared" si="141"/>
        <v>0</v>
      </c>
      <c r="BF134" s="53">
        <f t="shared" si="142"/>
        <v>0</v>
      </c>
      <c r="BG134" s="53">
        <f t="shared" si="143"/>
        <v>0</v>
      </c>
      <c r="BH134" s="53">
        <f t="shared" si="144"/>
        <v>0</v>
      </c>
      <c r="BI134" s="53">
        <f t="shared" si="145"/>
        <v>0</v>
      </c>
      <c r="BJ134" s="53">
        <f t="shared" si="146"/>
        <v>0</v>
      </c>
      <c r="BK134" s="57">
        <f t="shared" si="147"/>
        <v>0</v>
      </c>
      <c r="BL134" s="57">
        <f t="shared" si="148"/>
        <v>0</v>
      </c>
      <c r="BM134" s="57">
        <f t="shared" si="149"/>
        <v>0</v>
      </c>
      <c r="BN134" s="57">
        <f t="shared" si="150"/>
        <v>0</v>
      </c>
      <c r="BO134" s="57">
        <f t="shared" si="151"/>
        <v>0</v>
      </c>
      <c r="BP134" s="57">
        <f t="shared" si="152"/>
        <v>0</v>
      </c>
      <c r="BQ134">
        <f t="shared" si="174"/>
        <v>0</v>
      </c>
      <c r="BR134">
        <f t="shared" si="175"/>
        <v>0</v>
      </c>
      <c r="BS134">
        <f t="shared" si="176"/>
        <v>0</v>
      </c>
      <c r="BT134">
        <f t="shared" si="177"/>
        <v>0</v>
      </c>
      <c r="BU134">
        <f t="shared" si="178"/>
        <v>0</v>
      </c>
      <c r="BV134">
        <f t="shared" si="179"/>
        <v>0</v>
      </c>
      <c r="BW134">
        <f t="shared" si="180"/>
        <v>0</v>
      </c>
      <c r="BX134">
        <f t="shared" si="181"/>
        <v>0</v>
      </c>
      <c r="BY134">
        <f t="shared" si="182"/>
        <v>0</v>
      </c>
      <c r="BZ134">
        <f t="shared" si="183"/>
        <v>0</v>
      </c>
      <c r="CA134">
        <f t="shared" si="184"/>
        <v>0</v>
      </c>
      <c r="CB134">
        <f t="shared" si="185"/>
        <v>0</v>
      </c>
      <c r="CC134" t="e">
        <f>IF('Source and fuel input'!AS134,VLOOKUP(AA134,SourceIdData,8,FALSE),IF('Source and fuel input'!AQ134,V134,IF('Source and fuel input'!AR134,IF(AND(E134="Method 1",VLOOKUP(AA134,SourceIdData,8,FALSE)&gt;0),VLOOKUP(AA134,SourceIdData,8,FALSE),NA()),"")))</f>
        <v>#N/A</v>
      </c>
      <c r="CD134" s="15" t="e">
        <f t="shared" si="196"/>
        <v>#N/A</v>
      </c>
      <c r="CE134" s="15" t="b">
        <f t="shared" si="197"/>
        <v>1</v>
      </c>
      <c r="CF134" s="15" t="b">
        <f t="shared" si="153"/>
        <v>1</v>
      </c>
      <c r="CG134" s="15" t="b">
        <f t="shared" si="198"/>
        <v>0</v>
      </c>
      <c r="CH134" s="15" t="b">
        <f t="shared" si="199"/>
        <v>1</v>
      </c>
      <c r="CI134" t="e">
        <f t="shared" si="154"/>
        <v>#N/A</v>
      </c>
      <c r="CJ134" t="e">
        <f t="shared" si="155"/>
        <v>#N/A</v>
      </c>
      <c r="CK134" t="e">
        <f t="shared" si="164"/>
        <v>#N/A</v>
      </c>
      <c r="CL134" t="b">
        <f t="shared" si="200"/>
        <v>0</v>
      </c>
      <c r="CM134" t="e">
        <f t="shared" si="165"/>
        <v>#N/A</v>
      </c>
      <c r="CN134" t="b">
        <f t="shared" si="166"/>
        <v>0</v>
      </c>
      <c r="CO134" s="14">
        <f t="shared" si="167"/>
        <v>1</v>
      </c>
      <c r="CP134" s="16" t="str">
        <f t="shared" si="156"/>
        <v/>
      </c>
      <c r="CQ134" s="15">
        <f t="shared" si="157"/>
        <v>0</v>
      </c>
      <c r="CR134" s="15">
        <f t="shared" si="158"/>
        <v>0</v>
      </c>
      <c r="CS134" s="15">
        <f t="shared" si="159"/>
        <v>0</v>
      </c>
      <c r="CT134" s="58" t="e">
        <f t="shared" si="186"/>
        <v>#DIV/0!</v>
      </c>
      <c r="CU134" s="2">
        <f t="shared" si="160"/>
        <v>995</v>
      </c>
      <c r="CV134" t="str">
        <f t="shared" si="168"/>
        <v/>
      </c>
      <c r="CX134" t="str">
        <f t="shared" si="187"/>
        <v/>
      </c>
      <c r="CY134" t="b">
        <f>AND(CX134&lt;&gt;"",COUNTIF($CX$11:CX133,CX134)=0)</f>
        <v>0</v>
      </c>
      <c r="CZ134" s="2">
        <f>IF(CX134="",0,IF(CY134,MAX($CZ$11:CZ133)+1,VLOOKUP(CX134,$CX$11:CZ133,3,FALSE)))</f>
        <v>0</v>
      </c>
      <c r="DA134" s="2" t="str">
        <f t="shared" si="169"/>
        <v/>
      </c>
      <c r="DB134" t="str">
        <f t="shared" si="188"/>
        <v/>
      </c>
      <c r="DC134" t="b">
        <f>AND(DB134&lt;&gt;"",COUNTIF($DB$11:DB133,DB134)=0)</f>
        <v>0</v>
      </c>
      <c r="DD134" s="2">
        <f>IF(DB134="",0,IF(DC134,MAX($DD$11:DD133)+1,VLOOKUP(DB134,$DB$11:DD133,3,FALSE)))</f>
        <v>0</v>
      </c>
      <c r="DE134" s="2" t="str">
        <f t="shared" si="170"/>
        <v/>
      </c>
    </row>
    <row r="135" spans="1:109" x14ac:dyDescent="0.35">
      <c r="A135" s="119"/>
      <c r="B135" s="46"/>
      <c r="C135" s="46"/>
      <c r="D135" s="46"/>
      <c r="E135" s="46"/>
      <c r="F135" s="183"/>
      <c r="G135" s="48">
        <v>0</v>
      </c>
      <c r="H135" s="46">
        <v>0</v>
      </c>
      <c r="I135" s="46">
        <v>0</v>
      </c>
      <c r="J135" s="46">
        <v>0</v>
      </c>
      <c r="K135" s="46">
        <v>0</v>
      </c>
      <c r="L135" s="49">
        <v>0</v>
      </c>
      <c r="M135" s="50">
        <v>0</v>
      </c>
      <c r="N135" s="32"/>
      <c r="O135" s="31"/>
      <c r="P135" s="31"/>
      <c r="Q135" s="31"/>
      <c r="R135" s="31"/>
      <c r="S135" s="31"/>
      <c r="T135" s="31"/>
      <c r="U135" s="31"/>
      <c r="V135" s="99"/>
      <c r="W135" s="52" t="str">
        <f t="shared" si="195"/>
        <v/>
      </c>
      <c r="X135" s="120"/>
      <c r="Y135" s="97"/>
      <c r="Z135" t="e">
        <f t="shared" si="125"/>
        <v>#N/A</v>
      </c>
      <c r="AA135" t="e">
        <f t="shared" si="126"/>
        <v>#N/A</v>
      </c>
      <c r="AB135" t="e">
        <f t="shared" si="127"/>
        <v>#N/A</v>
      </c>
      <c r="AC135" s="53" t="b">
        <f t="shared" si="128"/>
        <v>0</v>
      </c>
      <c r="AD135" s="53" t="b">
        <f t="shared" si="129"/>
        <v>0</v>
      </c>
      <c r="AE135" s="53" t="b">
        <f t="shared" si="130"/>
        <v>0</v>
      </c>
      <c r="AF135" s="53" t="b">
        <f t="shared" si="131"/>
        <v>0</v>
      </c>
      <c r="AG135" s="53" t="b">
        <f t="shared" si="132"/>
        <v>0</v>
      </c>
      <c r="AH135" s="53" t="b">
        <f t="shared" si="133"/>
        <v>0</v>
      </c>
      <c r="AI135" s="53" t="b">
        <f t="shared" si="134"/>
        <v>0</v>
      </c>
      <c r="AJ135" s="53" t="b">
        <f t="shared" si="135"/>
        <v>0</v>
      </c>
      <c r="AK135" s="53" t="b">
        <f t="shared" si="189"/>
        <v>1</v>
      </c>
      <c r="AL135" s="53" t="b">
        <f t="shared" si="190"/>
        <v>1</v>
      </c>
      <c r="AM135" s="53" t="b">
        <f t="shared" si="191"/>
        <v>1</v>
      </c>
      <c r="AN135" s="53" t="b">
        <f t="shared" si="192"/>
        <v>1</v>
      </c>
      <c r="AO135" s="53" t="b">
        <f t="shared" si="193"/>
        <v>1</v>
      </c>
      <c r="AP135" s="53" t="b">
        <f t="shared" si="194"/>
        <v>1</v>
      </c>
      <c r="AQ135" s="53" t="b">
        <f t="shared" si="171"/>
        <v>0</v>
      </c>
      <c r="AR135" t="b">
        <f t="shared" si="136"/>
        <v>0</v>
      </c>
      <c r="AS135" s="54" t="e">
        <f t="shared" si="161"/>
        <v>#N/A</v>
      </c>
      <c r="AT135" t="b">
        <f t="shared" si="172"/>
        <v>0</v>
      </c>
      <c r="AU135" t="str">
        <f t="shared" si="173"/>
        <v/>
      </c>
      <c r="AV135" s="55" t="str">
        <f t="shared" si="162"/>
        <v/>
      </c>
      <c r="AW135" t="b">
        <f>AND(AV135&lt;&gt;"",COUNTIF($AV$11:AV134,AV135)=0)</f>
        <v>0</v>
      </c>
      <c r="AX135" s="2">
        <f>IF(AV135="",0,IF(AW135,MAX($AX$11:AX134)+1,VLOOKUP(AV135,$AV$11:AX134,3,FALSE)))</f>
        <v>0</v>
      </c>
      <c r="AY135" t="str">
        <f t="shared" si="163"/>
        <v/>
      </c>
      <c r="AZ135" t="e">
        <f t="shared" si="137"/>
        <v>#N/A</v>
      </c>
      <c r="BA135" t="e">
        <f>IF(ISNA(AZ135),NA(),COUNTIF(AZ$10:AZ135,AZ135)&gt;1)</f>
        <v>#N/A</v>
      </c>
      <c r="BB135" t="e">
        <f t="shared" si="138"/>
        <v>#N/A</v>
      </c>
      <c r="BC135" s="55" t="e">
        <f t="shared" si="139"/>
        <v>#N/A</v>
      </c>
      <c r="BD135" s="56" t="e">
        <f t="shared" si="140"/>
        <v>#N/A</v>
      </c>
      <c r="BE135" s="53">
        <f t="shared" si="141"/>
        <v>0</v>
      </c>
      <c r="BF135" s="53">
        <f t="shared" si="142"/>
        <v>0</v>
      </c>
      <c r="BG135" s="53">
        <f t="shared" si="143"/>
        <v>0</v>
      </c>
      <c r="BH135" s="53">
        <f t="shared" si="144"/>
        <v>0</v>
      </c>
      <c r="BI135" s="53">
        <f t="shared" si="145"/>
        <v>0</v>
      </c>
      <c r="BJ135" s="53">
        <f t="shared" si="146"/>
        <v>0</v>
      </c>
      <c r="BK135" s="57">
        <f t="shared" si="147"/>
        <v>0</v>
      </c>
      <c r="BL135" s="57">
        <f t="shared" si="148"/>
        <v>0</v>
      </c>
      <c r="BM135" s="57">
        <f t="shared" si="149"/>
        <v>0</v>
      </c>
      <c r="BN135" s="57">
        <f t="shared" si="150"/>
        <v>0</v>
      </c>
      <c r="BO135" s="57">
        <f t="shared" si="151"/>
        <v>0</v>
      </c>
      <c r="BP135" s="57">
        <f t="shared" si="152"/>
        <v>0</v>
      </c>
      <c r="BQ135">
        <f t="shared" si="174"/>
        <v>0</v>
      </c>
      <c r="BR135">
        <f t="shared" si="175"/>
        <v>0</v>
      </c>
      <c r="BS135">
        <f t="shared" si="176"/>
        <v>0</v>
      </c>
      <c r="BT135">
        <f t="shared" si="177"/>
        <v>0</v>
      </c>
      <c r="BU135">
        <f t="shared" si="178"/>
        <v>0</v>
      </c>
      <c r="BV135">
        <f t="shared" si="179"/>
        <v>0</v>
      </c>
      <c r="BW135">
        <f t="shared" si="180"/>
        <v>0</v>
      </c>
      <c r="BX135">
        <f t="shared" si="181"/>
        <v>0</v>
      </c>
      <c r="BY135">
        <f t="shared" si="182"/>
        <v>0</v>
      </c>
      <c r="BZ135">
        <f t="shared" si="183"/>
        <v>0</v>
      </c>
      <c r="CA135">
        <f t="shared" si="184"/>
        <v>0</v>
      </c>
      <c r="CB135">
        <f t="shared" si="185"/>
        <v>0</v>
      </c>
      <c r="CC135" t="e">
        <f>IF('Source and fuel input'!AS135,VLOOKUP(AA135,SourceIdData,8,FALSE),IF('Source and fuel input'!AQ135,V135,IF('Source and fuel input'!AR135,IF(AND(E135="Method 1",VLOOKUP(AA135,SourceIdData,8,FALSE)&gt;0),VLOOKUP(AA135,SourceIdData,8,FALSE),NA()),"")))</f>
        <v>#N/A</v>
      </c>
      <c r="CD135" s="15" t="e">
        <f t="shared" si="196"/>
        <v>#N/A</v>
      </c>
      <c r="CE135" s="15" t="b">
        <f t="shared" si="197"/>
        <v>1</v>
      </c>
      <c r="CF135" s="15" t="b">
        <f t="shared" si="153"/>
        <v>1</v>
      </c>
      <c r="CG135" s="15" t="b">
        <f t="shared" si="198"/>
        <v>0</v>
      </c>
      <c r="CH135" s="15" t="b">
        <f t="shared" si="199"/>
        <v>1</v>
      </c>
      <c r="CI135" t="e">
        <f t="shared" si="154"/>
        <v>#N/A</v>
      </c>
      <c r="CJ135" t="e">
        <f t="shared" si="155"/>
        <v>#N/A</v>
      </c>
      <c r="CK135" t="e">
        <f t="shared" si="164"/>
        <v>#N/A</v>
      </c>
      <c r="CL135" t="b">
        <f t="shared" si="200"/>
        <v>0</v>
      </c>
      <c r="CM135" t="e">
        <f t="shared" si="165"/>
        <v>#N/A</v>
      </c>
      <c r="CN135" t="b">
        <f t="shared" si="166"/>
        <v>0</v>
      </c>
      <c r="CO135" s="14">
        <f t="shared" si="167"/>
        <v>1</v>
      </c>
      <c r="CP135" s="16" t="str">
        <f t="shared" si="156"/>
        <v/>
      </c>
      <c r="CQ135" s="15">
        <f t="shared" si="157"/>
        <v>0</v>
      </c>
      <c r="CR135" s="15">
        <f t="shared" si="158"/>
        <v>0</v>
      </c>
      <c r="CS135" s="15">
        <f t="shared" si="159"/>
        <v>0</v>
      </c>
      <c r="CT135" s="58" t="e">
        <f t="shared" si="186"/>
        <v>#DIV/0!</v>
      </c>
      <c r="CU135" s="2">
        <f t="shared" si="160"/>
        <v>995</v>
      </c>
      <c r="CV135" t="str">
        <f t="shared" si="168"/>
        <v/>
      </c>
      <c r="CX135" t="str">
        <f t="shared" si="187"/>
        <v/>
      </c>
      <c r="CY135" t="b">
        <f>AND(CX135&lt;&gt;"",COUNTIF($CX$11:CX134,CX135)=0)</f>
        <v>0</v>
      </c>
      <c r="CZ135" s="2">
        <f>IF(CX135="",0,IF(CY135,MAX($CZ$11:CZ134)+1,VLOOKUP(CX135,$CX$11:CZ134,3,FALSE)))</f>
        <v>0</v>
      </c>
      <c r="DA135" s="2" t="str">
        <f t="shared" si="169"/>
        <v/>
      </c>
      <c r="DB135" t="str">
        <f t="shared" si="188"/>
        <v/>
      </c>
      <c r="DC135" t="b">
        <f>AND(DB135&lt;&gt;"",COUNTIF($DB$11:DB134,DB135)=0)</f>
        <v>0</v>
      </c>
      <c r="DD135" s="2">
        <f>IF(DB135="",0,IF(DC135,MAX($DD$11:DD134)+1,VLOOKUP(DB135,$DB$11:DD134,3,FALSE)))</f>
        <v>0</v>
      </c>
      <c r="DE135" s="2" t="str">
        <f t="shared" si="170"/>
        <v/>
      </c>
    </row>
    <row r="136" spans="1:109" x14ac:dyDescent="0.35">
      <c r="A136" s="119"/>
      <c r="B136" s="46"/>
      <c r="C136" s="46"/>
      <c r="D136" s="46"/>
      <c r="E136" s="46"/>
      <c r="F136" s="183"/>
      <c r="G136" s="48">
        <v>0</v>
      </c>
      <c r="H136" s="46">
        <v>0</v>
      </c>
      <c r="I136" s="46">
        <v>0</v>
      </c>
      <c r="J136" s="46">
        <v>0</v>
      </c>
      <c r="K136" s="46">
        <v>0</v>
      </c>
      <c r="L136" s="49">
        <v>0</v>
      </c>
      <c r="M136" s="50">
        <v>0</v>
      </c>
      <c r="N136" s="32"/>
      <c r="O136" s="31"/>
      <c r="P136" s="31"/>
      <c r="Q136" s="31"/>
      <c r="R136" s="31"/>
      <c r="S136" s="31"/>
      <c r="T136" s="31"/>
      <c r="U136" s="31"/>
      <c r="V136" s="99"/>
      <c r="W136" s="52" t="str">
        <f t="shared" si="195"/>
        <v/>
      </c>
      <c r="X136" s="120"/>
      <c r="Y136" s="97"/>
      <c r="Z136" t="e">
        <f t="shared" si="125"/>
        <v>#N/A</v>
      </c>
      <c r="AA136" t="e">
        <f t="shared" si="126"/>
        <v>#N/A</v>
      </c>
      <c r="AB136" t="e">
        <f t="shared" si="127"/>
        <v>#N/A</v>
      </c>
      <c r="AC136" s="53" t="b">
        <f t="shared" si="128"/>
        <v>0</v>
      </c>
      <c r="AD136" s="53" t="b">
        <f t="shared" si="129"/>
        <v>0</v>
      </c>
      <c r="AE136" s="53" t="b">
        <f t="shared" si="130"/>
        <v>0</v>
      </c>
      <c r="AF136" s="53" t="b">
        <f t="shared" si="131"/>
        <v>0</v>
      </c>
      <c r="AG136" s="53" t="b">
        <f t="shared" si="132"/>
        <v>0</v>
      </c>
      <c r="AH136" s="53" t="b">
        <f t="shared" si="133"/>
        <v>0</v>
      </c>
      <c r="AI136" s="53" t="b">
        <f t="shared" si="134"/>
        <v>0</v>
      </c>
      <c r="AJ136" s="53" t="b">
        <f t="shared" si="135"/>
        <v>0</v>
      </c>
      <c r="AK136" s="53" t="b">
        <f t="shared" si="189"/>
        <v>1</v>
      </c>
      <c r="AL136" s="53" t="b">
        <f t="shared" si="190"/>
        <v>1</v>
      </c>
      <c r="AM136" s="53" t="b">
        <f t="shared" si="191"/>
        <v>1</v>
      </c>
      <c r="AN136" s="53" t="b">
        <f t="shared" si="192"/>
        <v>1</v>
      </c>
      <c r="AO136" s="53" t="b">
        <f t="shared" si="193"/>
        <v>1</v>
      </c>
      <c r="AP136" s="53" t="b">
        <f t="shared" si="194"/>
        <v>1</v>
      </c>
      <c r="AQ136" s="53" t="b">
        <f t="shared" si="171"/>
        <v>0</v>
      </c>
      <c r="AR136" t="b">
        <f t="shared" si="136"/>
        <v>0</v>
      </c>
      <c r="AS136" s="54" t="e">
        <f t="shared" si="161"/>
        <v>#N/A</v>
      </c>
      <c r="AT136" t="b">
        <f t="shared" si="172"/>
        <v>0</v>
      </c>
      <c r="AU136" t="str">
        <f t="shared" si="173"/>
        <v/>
      </c>
      <c r="AV136" s="55" t="str">
        <f t="shared" si="162"/>
        <v/>
      </c>
      <c r="AW136" t="b">
        <f>AND(AV136&lt;&gt;"",COUNTIF($AV$11:AV135,AV136)=0)</f>
        <v>0</v>
      </c>
      <c r="AX136" s="2">
        <f>IF(AV136="",0,IF(AW136,MAX($AX$11:AX135)+1,VLOOKUP(AV136,$AV$11:AX135,3,FALSE)))</f>
        <v>0</v>
      </c>
      <c r="AY136" t="str">
        <f t="shared" si="163"/>
        <v/>
      </c>
      <c r="AZ136" t="e">
        <f t="shared" si="137"/>
        <v>#N/A</v>
      </c>
      <c r="BA136" t="e">
        <f>IF(ISNA(AZ136),NA(),COUNTIF(AZ$10:AZ136,AZ136)&gt;1)</f>
        <v>#N/A</v>
      </c>
      <c r="BB136" t="e">
        <f t="shared" si="138"/>
        <v>#N/A</v>
      </c>
      <c r="BC136" s="55" t="e">
        <f t="shared" si="139"/>
        <v>#N/A</v>
      </c>
      <c r="BD136" s="56" t="e">
        <f t="shared" si="140"/>
        <v>#N/A</v>
      </c>
      <c r="BE136" s="53">
        <f t="shared" si="141"/>
        <v>0</v>
      </c>
      <c r="BF136" s="53">
        <f t="shared" si="142"/>
        <v>0</v>
      </c>
      <c r="BG136" s="53">
        <f t="shared" si="143"/>
        <v>0</v>
      </c>
      <c r="BH136" s="53">
        <f t="shared" si="144"/>
        <v>0</v>
      </c>
      <c r="BI136" s="53">
        <f t="shared" si="145"/>
        <v>0</v>
      </c>
      <c r="BJ136" s="53">
        <f t="shared" si="146"/>
        <v>0</v>
      </c>
      <c r="BK136" s="57">
        <f t="shared" si="147"/>
        <v>0</v>
      </c>
      <c r="BL136" s="57">
        <f t="shared" si="148"/>
        <v>0</v>
      </c>
      <c r="BM136" s="57">
        <f t="shared" si="149"/>
        <v>0</v>
      </c>
      <c r="BN136" s="57">
        <f t="shared" si="150"/>
        <v>0</v>
      </c>
      <c r="BO136" s="57">
        <f t="shared" si="151"/>
        <v>0</v>
      </c>
      <c r="BP136" s="57">
        <f t="shared" si="152"/>
        <v>0</v>
      </c>
      <c r="BQ136">
        <f t="shared" si="174"/>
        <v>0</v>
      </c>
      <c r="BR136">
        <f t="shared" si="175"/>
        <v>0</v>
      </c>
      <c r="BS136">
        <f t="shared" si="176"/>
        <v>0</v>
      </c>
      <c r="BT136">
        <f t="shared" si="177"/>
        <v>0</v>
      </c>
      <c r="BU136">
        <f t="shared" si="178"/>
        <v>0</v>
      </c>
      <c r="BV136">
        <f t="shared" si="179"/>
        <v>0</v>
      </c>
      <c r="BW136">
        <f t="shared" si="180"/>
        <v>0</v>
      </c>
      <c r="BX136">
        <f t="shared" si="181"/>
        <v>0</v>
      </c>
      <c r="BY136">
        <f t="shared" si="182"/>
        <v>0</v>
      </c>
      <c r="BZ136">
        <f t="shared" si="183"/>
        <v>0</v>
      </c>
      <c r="CA136">
        <f t="shared" si="184"/>
        <v>0</v>
      </c>
      <c r="CB136">
        <f t="shared" si="185"/>
        <v>0</v>
      </c>
      <c r="CC136" t="e">
        <f>IF('Source and fuel input'!AS136,VLOOKUP(AA136,SourceIdData,8,FALSE),IF('Source and fuel input'!AQ136,V136,IF('Source and fuel input'!AR136,IF(AND(E136="Method 1",VLOOKUP(AA136,SourceIdData,8,FALSE)&gt;0),VLOOKUP(AA136,SourceIdData,8,FALSE),NA()),"")))</f>
        <v>#N/A</v>
      </c>
      <c r="CD136" s="15" t="e">
        <f t="shared" si="196"/>
        <v>#N/A</v>
      </c>
      <c r="CE136" s="15" t="b">
        <f t="shared" si="197"/>
        <v>1</v>
      </c>
      <c r="CF136" s="15" t="b">
        <f t="shared" si="153"/>
        <v>1</v>
      </c>
      <c r="CG136" s="15" t="b">
        <f t="shared" si="198"/>
        <v>0</v>
      </c>
      <c r="CH136" s="15" t="b">
        <f t="shared" si="199"/>
        <v>1</v>
      </c>
      <c r="CI136" t="e">
        <f t="shared" si="154"/>
        <v>#N/A</v>
      </c>
      <c r="CJ136" t="e">
        <f t="shared" si="155"/>
        <v>#N/A</v>
      </c>
      <c r="CK136" t="e">
        <f t="shared" si="164"/>
        <v>#N/A</v>
      </c>
      <c r="CL136" t="b">
        <f t="shared" si="200"/>
        <v>0</v>
      </c>
      <c r="CM136" t="e">
        <f t="shared" si="165"/>
        <v>#N/A</v>
      </c>
      <c r="CN136" t="b">
        <f t="shared" si="166"/>
        <v>0</v>
      </c>
      <c r="CO136" s="14">
        <f t="shared" si="167"/>
        <v>1</v>
      </c>
      <c r="CP136" s="16" t="str">
        <f t="shared" si="156"/>
        <v/>
      </c>
      <c r="CQ136" s="15">
        <f t="shared" si="157"/>
        <v>0</v>
      </c>
      <c r="CR136" s="15">
        <f t="shared" si="158"/>
        <v>0</v>
      </c>
      <c r="CS136" s="15">
        <f t="shared" si="159"/>
        <v>0</v>
      </c>
      <c r="CT136" s="58" t="e">
        <f t="shared" si="186"/>
        <v>#DIV/0!</v>
      </c>
      <c r="CU136" s="2">
        <f t="shared" si="160"/>
        <v>995</v>
      </c>
      <c r="CV136" t="str">
        <f t="shared" si="168"/>
        <v/>
      </c>
      <c r="CX136" t="str">
        <f t="shared" si="187"/>
        <v/>
      </c>
      <c r="CY136" t="b">
        <f>AND(CX136&lt;&gt;"",COUNTIF($CX$11:CX135,CX136)=0)</f>
        <v>0</v>
      </c>
      <c r="CZ136" s="2">
        <f>IF(CX136="",0,IF(CY136,MAX($CZ$11:CZ135)+1,VLOOKUP(CX136,$CX$11:CZ135,3,FALSE)))</f>
        <v>0</v>
      </c>
      <c r="DA136" s="2" t="str">
        <f t="shared" si="169"/>
        <v/>
      </c>
      <c r="DB136" t="str">
        <f t="shared" si="188"/>
        <v/>
      </c>
      <c r="DC136" t="b">
        <f>AND(DB136&lt;&gt;"",COUNTIF($DB$11:DB135,DB136)=0)</f>
        <v>0</v>
      </c>
      <c r="DD136" s="2">
        <f>IF(DB136="",0,IF(DC136,MAX($DD$11:DD135)+1,VLOOKUP(DB136,$DB$11:DD135,3,FALSE)))</f>
        <v>0</v>
      </c>
      <c r="DE136" s="2" t="str">
        <f t="shared" si="170"/>
        <v/>
      </c>
    </row>
    <row r="137" spans="1:109" x14ac:dyDescent="0.35">
      <c r="A137" s="119"/>
      <c r="B137" s="46"/>
      <c r="C137" s="46"/>
      <c r="D137" s="46"/>
      <c r="E137" s="46"/>
      <c r="F137" s="183"/>
      <c r="G137" s="48">
        <v>0</v>
      </c>
      <c r="H137" s="46">
        <v>0</v>
      </c>
      <c r="I137" s="46">
        <v>0</v>
      </c>
      <c r="J137" s="46">
        <v>0</v>
      </c>
      <c r="K137" s="46">
        <v>0</v>
      </c>
      <c r="L137" s="49">
        <v>0</v>
      </c>
      <c r="M137" s="50">
        <v>0</v>
      </c>
      <c r="N137" s="32"/>
      <c r="O137" s="31"/>
      <c r="P137" s="31"/>
      <c r="Q137" s="31"/>
      <c r="R137" s="31"/>
      <c r="S137" s="31"/>
      <c r="T137" s="31"/>
      <c r="U137" s="31"/>
      <c r="V137" s="99"/>
      <c r="W137" s="52" t="str">
        <f t="shared" si="195"/>
        <v/>
      </c>
      <c r="X137" s="120"/>
      <c r="Y137" s="97"/>
      <c r="Z137" t="e">
        <f t="shared" si="125"/>
        <v>#N/A</v>
      </c>
      <c r="AA137" t="e">
        <f t="shared" si="126"/>
        <v>#N/A</v>
      </c>
      <c r="AB137" t="e">
        <f t="shared" si="127"/>
        <v>#N/A</v>
      </c>
      <c r="AC137" s="53" t="b">
        <f t="shared" si="128"/>
        <v>0</v>
      </c>
      <c r="AD137" s="53" t="b">
        <f t="shared" si="129"/>
        <v>0</v>
      </c>
      <c r="AE137" s="53" t="b">
        <f t="shared" si="130"/>
        <v>0</v>
      </c>
      <c r="AF137" s="53" t="b">
        <f t="shared" si="131"/>
        <v>0</v>
      </c>
      <c r="AG137" s="53" t="b">
        <f t="shared" si="132"/>
        <v>0</v>
      </c>
      <c r="AH137" s="53" t="b">
        <f t="shared" si="133"/>
        <v>0</v>
      </c>
      <c r="AI137" s="53" t="b">
        <f t="shared" si="134"/>
        <v>0</v>
      </c>
      <c r="AJ137" s="53" t="b">
        <f t="shared" si="135"/>
        <v>0</v>
      </c>
      <c r="AK137" s="53" t="b">
        <f t="shared" si="189"/>
        <v>1</v>
      </c>
      <c r="AL137" s="53" t="b">
        <f t="shared" si="190"/>
        <v>1</v>
      </c>
      <c r="AM137" s="53" t="b">
        <f t="shared" si="191"/>
        <v>1</v>
      </c>
      <c r="AN137" s="53" t="b">
        <f t="shared" si="192"/>
        <v>1</v>
      </c>
      <c r="AO137" s="53" t="b">
        <f t="shared" si="193"/>
        <v>1</v>
      </c>
      <c r="AP137" s="53" t="b">
        <f t="shared" si="194"/>
        <v>1</v>
      </c>
      <c r="AQ137" s="53" t="b">
        <f t="shared" si="171"/>
        <v>0</v>
      </c>
      <c r="AR137" t="b">
        <f t="shared" si="136"/>
        <v>0</v>
      </c>
      <c r="AS137" s="54" t="e">
        <f t="shared" si="161"/>
        <v>#N/A</v>
      </c>
      <c r="AT137" t="b">
        <f t="shared" si="172"/>
        <v>0</v>
      </c>
      <c r="AU137" t="str">
        <f t="shared" si="173"/>
        <v/>
      </c>
      <c r="AV137" s="55" t="str">
        <f t="shared" si="162"/>
        <v/>
      </c>
      <c r="AW137" t="b">
        <f>AND(AV137&lt;&gt;"",COUNTIF($AV$11:AV136,AV137)=0)</f>
        <v>0</v>
      </c>
      <c r="AX137" s="2">
        <f>IF(AV137="",0,IF(AW137,MAX($AX$11:AX136)+1,VLOOKUP(AV137,$AV$11:AX136,3,FALSE)))</f>
        <v>0</v>
      </c>
      <c r="AY137" t="str">
        <f t="shared" si="163"/>
        <v/>
      </c>
      <c r="AZ137" t="e">
        <f t="shared" si="137"/>
        <v>#N/A</v>
      </c>
      <c r="BA137" t="e">
        <f>IF(ISNA(AZ137),NA(),COUNTIF(AZ$10:AZ137,AZ137)&gt;1)</f>
        <v>#N/A</v>
      </c>
      <c r="BB137" t="e">
        <f t="shared" si="138"/>
        <v>#N/A</v>
      </c>
      <c r="BC137" s="55" t="e">
        <f t="shared" si="139"/>
        <v>#N/A</v>
      </c>
      <c r="BD137" s="56" t="e">
        <f t="shared" si="140"/>
        <v>#N/A</v>
      </c>
      <c r="BE137" s="53">
        <f t="shared" si="141"/>
        <v>0</v>
      </c>
      <c r="BF137" s="53">
        <f t="shared" si="142"/>
        <v>0</v>
      </c>
      <c r="BG137" s="53">
        <f t="shared" si="143"/>
        <v>0</v>
      </c>
      <c r="BH137" s="53">
        <f t="shared" si="144"/>
        <v>0</v>
      </c>
      <c r="BI137" s="53">
        <f t="shared" si="145"/>
        <v>0</v>
      </c>
      <c r="BJ137" s="53">
        <f t="shared" si="146"/>
        <v>0</v>
      </c>
      <c r="BK137" s="57">
        <f t="shared" si="147"/>
        <v>0</v>
      </c>
      <c r="BL137" s="57">
        <f t="shared" si="148"/>
        <v>0</v>
      </c>
      <c r="BM137" s="57">
        <f t="shared" si="149"/>
        <v>0</v>
      </c>
      <c r="BN137" s="57">
        <f t="shared" si="150"/>
        <v>0</v>
      </c>
      <c r="BO137" s="57">
        <f t="shared" si="151"/>
        <v>0</v>
      </c>
      <c r="BP137" s="57">
        <f t="shared" si="152"/>
        <v>0</v>
      </c>
      <c r="BQ137">
        <f t="shared" si="174"/>
        <v>0</v>
      </c>
      <c r="BR137">
        <f t="shared" si="175"/>
        <v>0</v>
      </c>
      <c r="BS137">
        <f t="shared" si="176"/>
        <v>0</v>
      </c>
      <c r="BT137">
        <f t="shared" si="177"/>
        <v>0</v>
      </c>
      <c r="BU137">
        <f t="shared" si="178"/>
        <v>0</v>
      </c>
      <c r="BV137">
        <f t="shared" si="179"/>
        <v>0</v>
      </c>
      <c r="BW137">
        <f t="shared" si="180"/>
        <v>0</v>
      </c>
      <c r="BX137">
        <f t="shared" si="181"/>
        <v>0</v>
      </c>
      <c r="BY137">
        <f t="shared" si="182"/>
        <v>0</v>
      </c>
      <c r="BZ137">
        <f t="shared" si="183"/>
        <v>0</v>
      </c>
      <c r="CA137">
        <f t="shared" si="184"/>
        <v>0</v>
      </c>
      <c r="CB137">
        <f t="shared" si="185"/>
        <v>0</v>
      </c>
      <c r="CC137" t="e">
        <f>IF('Source and fuel input'!AS137,VLOOKUP(AA137,SourceIdData,8,FALSE),IF('Source and fuel input'!AQ137,V137,IF('Source and fuel input'!AR137,IF(AND(E137="Method 1",VLOOKUP(AA137,SourceIdData,8,FALSE)&gt;0),VLOOKUP(AA137,SourceIdData,8,FALSE),NA()),"")))</f>
        <v>#N/A</v>
      </c>
      <c r="CD137" s="15" t="e">
        <f t="shared" si="196"/>
        <v>#N/A</v>
      </c>
      <c r="CE137" s="15" t="b">
        <f t="shared" si="197"/>
        <v>1</v>
      </c>
      <c r="CF137" s="15" t="b">
        <f t="shared" si="153"/>
        <v>1</v>
      </c>
      <c r="CG137" s="15" t="b">
        <f t="shared" si="198"/>
        <v>0</v>
      </c>
      <c r="CH137" s="15" t="b">
        <f t="shared" si="199"/>
        <v>1</v>
      </c>
      <c r="CI137" t="e">
        <f t="shared" si="154"/>
        <v>#N/A</v>
      </c>
      <c r="CJ137" t="e">
        <f t="shared" si="155"/>
        <v>#N/A</v>
      </c>
      <c r="CK137" t="e">
        <f t="shared" si="164"/>
        <v>#N/A</v>
      </c>
      <c r="CL137" t="b">
        <f t="shared" si="200"/>
        <v>0</v>
      </c>
      <c r="CM137" t="e">
        <f t="shared" si="165"/>
        <v>#N/A</v>
      </c>
      <c r="CN137" t="b">
        <f t="shared" si="166"/>
        <v>0</v>
      </c>
      <c r="CO137" s="14">
        <f t="shared" si="167"/>
        <v>1</v>
      </c>
      <c r="CP137" s="16" t="str">
        <f t="shared" si="156"/>
        <v/>
      </c>
      <c r="CQ137" s="15">
        <f t="shared" si="157"/>
        <v>0</v>
      </c>
      <c r="CR137" s="15">
        <f t="shared" si="158"/>
        <v>0</v>
      </c>
      <c r="CS137" s="15">
        <f t="shared" si="159"/>
        <v>0</v>
      </c>
      <c r="CT137" s="58" t="e">
        <f t="shared" si="186"/>
        <v>#DIV/0!</v>
      </c>
      <c r="CU137" s="2">
        <f t="shared" si="160"/>
        <v>995</v>
      </c>
      <c r="CV137" t="str">
        <f t="shared" si="168"/>
        <v/>
      </c>
      <c r="CX137" t="str">
        <f t="shared" si="187"/>
        <v/>
      </c>
      <c r="CY137" t="b">
        <f>AND(CX137&lt;&gt;"",COUNTIF($CX$11:CX136,CX137)=0)</f>
        <v>0</v>
      </c>
      <c r="CZ137" s="2">
        <f>IF(CX137="",0,IF(CY137,MAX($CZ$11:CZ136)+1,VLOOKUP(CX137,$CX$11:CZ136,3,FALSE)))</f>
        <v>0</v>
      </c>
      <c r="DA137" s="2" t="str">
        <f t="shared" si="169"/>
        <v/>
      </c>
      <c r="DB137" t="str">
        <f t="shared" si="188"/>
        <v/>
      </c>
      <c r="DC137" t="b">
        <f>AND(DB137&lt;&gt;"",COUNTIF($DB$11:DB136,DB137)=0)</f>
        <v>0</v>
      </c>
      <c r="DD137" s="2">
        <f>IF(DB137="",0,IF(DC137,MAX($DD$11:DD136)+1,VLOOKUP(DB137,$DB$11:DD136,3,FALSE)))</f>
        <v>0</v>
      </c>
      <c r="DE137" s="2" t="str">
        <f t="shared" si="170"/>
        <v/>
      </c>
    </row>
    <row r="138" spans="1:109" x14ac:dyDescent="0.35">
      <c r="A138" s="119"/>
      <c r="B138" s="46"/>
      <c r="C138" s="46"/>
      <c r="D138" s="46"/>
      <c r="E138" s="46"/>
      <c r="F138" s="183"/>
      <c r="G138" s="48">
        <v>0</v>
      </c>
      <c r="H138" s="46">
        <v>0</v>
      </c>
      <c r="I138" s="46">
        <v>0</v>
      </c>
      <c r="J138" s="46">
        <v>0</v>
      </c>
      <c r="K138" s="46">
        <v>0</v>
      </c>
      <c r="L138" s="49">
        <v>0</v>
      </c>
      <c r="M138" s="50">
        <v>0</v>
      </c>
      <c r="N138" s="32"/>
      <c r="O138" s="31"/>
      <c r="P138" s="31"/>
      <c r="Q138" s="31"/>
      <c r="R138" s="31"/>
      <c r="S138" s="31"/>
      <c r="T138" s="31"/>
      <c r="U138" s="31"/>
      <c r="V138" s="99"/>
      <c r="W138" s="52" t="str">
        <f t="shared" si="195"/>
        <v/>
      </c>
      <c r="X138" s="120"/>
      <c r="Y138" s="97"/>
      <c r="Z138" t="e">
        <f t="shared" si="125"/>
        <v>#N/A</v>
      </c>
      <c r="AA138" t="e">
        <f t="shared" si="126"/>
        <v>#N/A</v>
      </c>
      <c r="AB138" t="e">
        <f t="shared" si="127"/>
        <v>#N/A</v>
      </c>
      <c r="AC138" s="53" t="b">
        <f t="shared" si="128"/>
        <v>0</v>
      </c>
      <c r="AD138" s="53" t="b">
        <f t="shared" si="129"/>
        <v>0</v>
      </c>
      <c r="AE138" s="53" t="b">
        <f t="shared" si="130"/>
        <v>0</v>
      </c>
      <c r="AF138" s="53" t="b">
        <f t="shared" si="131"/>
        <v>0</v>
      </c>
      <c r="AG138" s="53" t="b">
        <f t="shared" si="132"/>
        <v>0</v>
      </c>
      <c r="AH138" s="53" t="b">
        <f t="shared" si="133"/>
        <v>0</v>
      </c>
      <c r="AI138" s="53" t="b">
        <f t="shared" si="134"/>
        <v>0</v>
      </c>
      <c r="AJ138" s="53" t="b">
        <f t="shared" si="135"/>
        <v>0</v>
      </c>
      <c r="AK138" s="53" t="b">
        <f t="shared" si="189"/>
        <v>1</v>
      </c>
      <c r="AL138" s="53" t="b">
        <f t="shared" si="190"/>
        <v>1</v>
      </c>
      <c r="AM138" s="53" t="b">
        <f t="shared" si="191"/>
        <v>1</v>
      </c>
      <c r="AN138" s="53" t="b">
        <f t="shared" si="192"/>
        <v>1</v>
      </c>
      <c r="AO138" s="53" t="b">
        <f t="shared" si="193"/>
        <v>1</v>
      </c>
      <c r="AP138" s="53" t="b">
        <f t="shared" si="194"/>
        <v>1</v>
      </c>
      <c r="AQ138" s="53" t="b">
        <f t="shared" si="171"/>
        <v>0</v>
      </c>
      <c r="AR138" t="b">
        <f t="shared" si="136"/>
        <v>0</v>
      </c>
      <c r="AS138" s="54" t="e">
        <f t="shared" si="161"/>
        <v>#N/A</v>
      </c>
      <c r="AT138" t="b">
        <f t="shared" si="172"/>
        <v>0</v>
      </c>
      <c r="AU138" t="str">
        <f t="shared" si="173"/>
        <v/>
      </c>
      <c r="AV138" s="55" t="str">
        <f t="shared" si="162"/>
        <v/>
      </c>
      <c r="AW138" t="b">
        <f>AND(AV138&lt;&gt;"",COUNTIF($AV$11:AV137,AV138)=0)</f>
        <v>0</v>
      </c>
      <c r="AX138" s="2">
        <f>IF(AV138="",0,IF(AW138,MAX($AX$11:AX137)+1,VLOOKUP(AV138,$AV$11:AX137,3,FALSE)))</f>
        <v>0</v>
      </c>
      <c r="AY138" t="str">
        <f t="shared" si="163"/>
        <v/>
      </c>
      <c r="AZ138" t="e">
        <f t="shared" si="137"/>
        <v>#N/A</v>
      </c>
      <c r="BA138" t="e">
        <f>IF(ISNA(AZ138),NA(),COUNTIF(AZ$10:AZ138,AZ138)&gt;1)</f>
        <v>#N/A</v>
      </c>
      <c r="BB138" t="e">
        <f t="shared" si="138"/>
        <v>#N/A</v>
      </c>
      <c r="BC138" s="55" t="e">
        <f t="shared" si="139"/>
        <v>#N/A</v>
      </c>
      <c r="BD138" s="56" t="e">
        <f t="shared" si="140"/>
        <v>#N/A</v>
      </c>
      <c r="BE138" s="53">
        <f t="shared" si="141"/>
        <v>0</v>
      </c>
      <c r="BF138" s="53">
        <f t="shared" si="142"/>
        <v>0</v>
      </c>
      <c r="BG138" s="53">
        <f t="shared" si="143"/>
        <v>0</v>
      </c>
      <c r="BH138" s="53">
        <f t="shared" si="144"/>
        <v>0</v>
      </c>
      <c r="BI138" s="53">
        <f t="shared" si="145"/>
        <v>0</v>
      </c>
      <c r="BJ138" s="53">
        <f t="shared" si="146"/>
        <v>0</v>
      </c>
      <c r="BK138" s="57">
        <f t="shared" si="147"/>
        <v>0</v>
      </c>
      <c r="BL138" s="57">
        <f t="shared" si="148"/>
        <v>0</v>
      </c>
      <c r="BM138" s="57">
        <f t="shared" si="149"/>
        <v>0</v>
      </c>
      <c r="BN138" s="57">
        <f t="shared" si="150"/>
        <v>0</v>
      </c>
      <c r="BO138" s="57">
        <f t="shared" si="151"/>
        <v>0</v>
      </c>
      <c r="BP138" s="57">
        <f t="shared" si="152"/>
        <v>0</v>
      </c>
      <c r="BQ138">
        <f t="shared" si="174"/>
        <v>0</v>
      </c>
      <c r="BR138">
        <f t="shared" si="175"/>
        <v>0</v>
      </c>
      <c r="BS138">
        <f t="shared" si="176"/>
        <v>0</v>
      </c>
      <c r="BT138">
        <f t="shared" si="177"/>
        <v>0</v>
      </c>
      <c r="BU138">
        <f t="shared" si="178"/>
        <v>0</v>
      </c>
      <c r="BV138">
        <f t="shared" si="179"/>
        <v>0</v>
      </c>
      <c r="BW138">
        <f t="shared" si="180"/>
        <v>0</v>
      </c>
      <c r="BX138">
        <f t="shared" si="181"/>
        <v>0</v>
      </c>
      <c r="BY138">
        <f t="shared" si="182"/>
        <v>0</v>
      </c>
      <c r="BZ138">
        <f t="shared" si="183"/>
        <v>0</v>
      </c>
      <c r="CA138">
        <f t="shared" si="184"/>
        <v>0</v>
      </c>
      <c r="CB138">
        <f t="shared" si="185"/>
        <v>0</v>
      </c>
      <c r="CC138" t="e">
        <f>IF('Source and fuel input'!AS138,VLOOKUP(AA138,SourceIdData,8,FALSE),IF('Source and fuel input'!AQ138,V138,IF('Source and fuel input'!AR138,IF(AND(E138="Method 1",VLOOKUP(AA138,SourceIdData,8,FALSE)&gt;0),VLOOKUP(AA138,SourceIdData,8,FALSE),NA()),"")))</f>
        <v>#N/A</v>
      </c>
      <c r="CD138" s="15" t="e">
        <f t="shared" si="196"/>
        <v>#N/A</v>
      </c>
      <c r="CE138" s="15" t="b">
        <f t="shared" si="197"/>
        <v>1</v>
      </c>
      <c r="CF138" s="15" t="b">
        <f t="shared" si="153"/>
        <v>1</v>
      </c>
      <c r="CG138" s="15" t="b">
        <f t="shared" si="198"/>
        <v>0</v>
      </c>
      <c r="CH138" s="15" t="b">
        <f t="shared" si="199"/>
        <v>1</v>
      </c>
      <c r="CI138" t="e">
        <f t="shared" si="154"/>
        <v>#N/A</v>
      </c>
      <c r="CJ138" t="e">
        <f t="shared" si="155"/>
        <v>#N/A</v>
      </c>
      <c r="CK138" t="e">
        <f t="shared" si="164"/>
        <v>#N/A</v>
      </c>
      <c r="CL138" t="b">
        <f t="shared" si="200"/>
        <v>0</v>
      </c>
      <c r="CM138" t="e">
        <f t="shared" si="165"/>
        <v>#N/A</v>
      </c>
      <c r="CN138" t="b">
        <f t="shared" si="166"/>
        <v>0</v>
      </c>
      <c r="CO138" s="14">
        <f t="shared" si="167"/>
        <v>1</v>
      </c>
      <c r="CP138" s="16" t="str">
        <f t="shared" si="156"/>
        <v/>
      </c>
      <c r="CQ138" s="15">
        <f t="shared" si="157"/>
        <v>0</v>
      </c>
      <c r="CR138" s="15">
        <f t="shared" si="158"/>
        <v>0</v>
      </c>
      <c r="CS138" s="15">
        <f t="shared" si="159"/>
        <v>0</v>
      </c>
      <c r="CT138" s="58" t="e">
        <f t="shared" si="186"/>
        <v>#DIV/0!</v>
      </c>
      <c r="CU138" s="2">
        <f t="shared" si="160"/>
        <v>995</v>
      </c>
      <c r="CV138" t="str">
        <f t="shared" si="168"/>
        <v/>
      </c>
      <c r="CX138" t="str">
        <f t="shared" si="187"/>
        <v/>
      </c>
      <c r="CY138" t="b">
        <f>AND(CX138&lt;&gt;"",COUNTIF($CX$11:CX137,CX138)=0)</f>
        <v>0</v>
      </c>
      <c r="CZ138" s="2">
        <f>IF(CX138="",0,IF(CY138,MAX($CZ$11:CZ137)+1,VLOOKUP(CX138,$CX$11:CZ137,3,FALSE)))</f>
        <v>0</v>
      </c>
      <c r="DA138" s="2" t="str">
        <f t="shared" si="169"/>
        <v/>
      </c>
      <c r="DB138" t="str">
        <f t="shared" si="188"/>
        <v/>
      </c>
      <c r="DC138" t="b">
        <f>AND(DB138&lt;&gt;"",COUNTIF($DB$11:DB137,DB138)=0)</f>
        <v>0</v>
      </c>
      <c r="DD138" s="2">
        <f>IF(DB138="",0,IF(DC138,MAX($DD$11:DD137)+1,VLOOKUP(DB138,$DB$11:DD137,3,FALSE)))</f>
        <v>0</v>
      </c>
      <c r="DE138" s="2" t="str">
        <f t="shared" si="170"/>
        <v/>
      </c>
    </row>
    <row r="139" spans="1:109" x14ac:dyDescent="0.35">
      <c r="A139" s="119"/>
      <c r="B139" s="46"/>
      <c r="C139" s="46"/>
      <c r="D139" s="46"/>
      <c r="E139" s="46"/>
      <c r="F139" s="183"/>
      <c r="G139" s="48">
        <v>0</v>
      </c>
      <c r="H139" s="46">
        <v>0</v>
      </c>
      <c r="I139" s="46">
        <v>0</v>
      </c>
      <c r="J139" s="46">
        <v>0</v>
      </c>
      <c r="K139" s="46">
        <v>0</v>
      </c>
      <c r="L139" s="49">
        <v>0</v>
      </c>
      <c r="M139" s="50">
        <v>0</v>
      </c>
      <c r="N139" s="32"/>
      <c r="O139" s="31"/>
      <c r="P139" s="31"/>
      <c r="Q139" s="31"/>
      <c r="R139" s="31"/>
      <c r="S139" s="31"/>
      <c r="T139" s="31"/>
      <c r="U139" s="31"/>
      <c r="V139" s="99"/>
      <c r="W139" s="52" t="str">
        <f t="shared" si="195"/>
        <v/>
      </c>
      <c r="X139" s="120"/>
      <c r="Y139" s="97"/>
      <c r="Z139" t="e">
        <f t="shared" ref="Z139:Z202" si="201">VLOOKUP(TRIM($C139),Sources,4,FALSE)</f>
        <v>#N/A</v>
      </c>
      <c r="AA139" t="e">
        <f t="shared" ref="AA139:AA202" si="202">VLOOKUP(LEFT(TRIM(C139),45)&amp;LEFT(TRIM(D139),75),SoFu,2,FALSE)</f>
        <v>#N/A</v>
      </c>
      <c r="AB139" t="e">
        <f t="shared" ref="AB139:AB202" si="203">VLOOKUP(TRIM($C139),Sources,5,FALSE)</f>
        <v>#N/A</v>
      </c>
      <c r="AC139" s="53" t="b">
        <f t="shared" ref="AC139:AC202" si="204">AND(N139&lt;&gt;"",N139&gt;=0,NOT(ISERROR(N139*1)),NOT($AR139))</f>
        <v>0</v>
      </c>
      <c r="AD139" s="53" t="b">
        <f t="shared" ref="AD139:AD202" si="205">AND(O139&lt;&gt;"",O139&gt;=0,NOT(ISERROR(O139*1)),NOT($AR139))</f>
        <v>0</v>
      </c>
      <c r="AE139" s="53" t="b">
        <f t="shared" ref="AE139:AE202" si="206">AND(P139&lt;&gt;"",P139&gt;=0,NOT(ISERROR(P139*1)),NOT($AR139))</f>
        <v>0</v>
      </c>
      <c r="AF139" s="53" t="b">
        <f t="shared" ref="AF139:AF202" si="207">AND(Q139&lt;&gt;"",Q139&gt;=0,NOT(ISERROR(Q139*1)),NOT($AR139))</f>
        <v>0</v>
      </c>
      <c r="AG139" s="53" t="b">
        <f t="shared" ref="AG139:AG202" si="208">AND(R139&lt;&gt;"",R139&gt;=0,NOT(ISERROR(R139*1)),NOT($AR139))</f>
        <v>0</v>
      </c>
      <c r="AH139" s="53" t="b">
        <f t="shared" ref="AH139:AH202" si="209">AND(S139&lt;&gt;"",S139&gt;=0,NOT(ISERROR(S139*1)),NOT($AR139))</f>
        <v>0</v>
      </c>
      <c r="AI139" s="53" t="b">
        <f t="shared" ref="AI139:AI202" si="210">AND(T139&lt;&gt;"",T139&gt;=0,NOT(ISERROR(T139*1)),NOT($AR139))</f>
        <v>0</v>
      </c>
      <c r="AJ139" s="53" t="b">
        <f t="shared" ref="AJ139:AJ202" si="211">AND(U139&lt;&gt;"",U139&gt;=0,NOT(ISERROR(U139*1)),NOT($AR139))</f>
        <v>0</v>
      </c>
      <c r="AK139" s="53" t="b">
        <f t="shared" si="189"/>
        <v>1</v>
      </c>
      <c r="AL139" s="53" t="b">
        <f t="shared" si="190"/>
        <v>1</v>
      </c>
      <c r="AM139" s="53" t="b">
        <f t="shared" si="191"/>
        <v>1</v>
      </c>
      <c r="AN139" s="53" t="b">
        <f t="shared" si="192"/>
        <v>1</v>
      </c>
      <c r="AO139" s="53" t="b">
        <f t="shared" si="193"/>
        <v>1</v>
      </c>
      <c r="AP139" s="53" t="b">
        <f t="shared" si="194"/>
        <v>1</v>
      </c>
      <c r="AQ139" s="53" t="b">
        <f t="shared" si="171"/>
        <v>0</v>
      </c>
      <c r="AR139" t="b">
        <f t="shared" ref="AR139:AR202" si="212">OR(E139="Method 4",IF(ISNA(AA139),FALSE,VLOOKUP(AA139,SourceIdData,17,FALSE)))</f>
        <v>0</v>
      </c>
      <c r="AS139" s="54" t="e">
        <f t="shared" si="161"/>
        <v>#N/A</v>
      </c>
      <c r="AT139" t="b">
        <f t="shared" si="172"/>
        <v>0</v>
      </c>
      <c r="AU139" t="str">
        <f t="shared" si="173"/>
        <v/>
      </c>
      <c r="AV139" s="55" t="str">
        <f t="shared" si="162"/>
        <v/>
      </c>
      <c r="AW139" t="b">
        <f>AND(AV139&lt;&gt;"",COUNTIF($AV$11:AV138,AV139)=0)</f>
        <v>0</v>
      </c>
      <c r="AX139" s="2">
        <f>IF(AV139="",0,IF(AW139,MAX($AX$11:AX138)+1,VLOOKUP(AV139,$AV$11:AX138,3,FALSE)))</f>
        <v>0</v>
      </c>
      <c r="AY139" t="str">
        <f t="shared" si="163"/>
        <v/>
      </c>
      <c r="AZ139" t="e">
        <f t="shared" ref="AZ139:AZ202" si="213">IF(OR(AB139="05",AB139="06"),VLOOKUP(AA139,SourceIdData,2,FALSE),C139)</f>
        <v>#N/A</v>
      </c>
      <c r="BA139" t="e">
        <f>IF(ISNA(AZ139),NA(),COUNTIF(AZ$10:AZ139,AZ139)&gt;1)</f>
        <v>#N/A</v>
      </c>
      <c r="BB139" t="e">
        <f t="shared" ref="BB139:BB202" si="214">CONCATENATE(VLOOKUP(AA139,SourceIdData,6,0)," - ",F139)</f>
        <v>#N/A</v>
      </c>
      <c r="BC139" s="55" t="e">
        <f t="shared" ref="BC139:BC202" si="215">IF($E139="Method 1",IF(N139="",VLOOKUP($AA139,SourceIdData,9,0),N139),IF(AND(VLOOKUP($AA139,SourceIdData,3,0)&lt;&gt;3,N139=""),NA(),N139))</f>
        <v>#N/A</v>
      </c>
      <c r="BD139" s="56" t="e">
        <f t="shared" ref="BD139:BD202" si="216">IF($E139="Method 1",IF($O139="",IF(ISBLANK(VLOOKUP($AA139,SourceIdData,7,0)),NA(),IF(VLOOKUP($AA139,SourceIdData,7,0)="Fuel",VLOOKUP($BB139,ActivityDataUncert,2,0),VLOOKUP($AA139,SourceIdData,7,0))),$O139),IF($O139="",NA(),$O139))</f>
        <v>#N/A</v>
      </c>
      <c r="BE139" s="53">
        <f t="shared" ref="BE139:BE202" si="217">IF($E139="Method 1",IF(P139="",VLOOKUP($AA139,SourceIdData,10,0),P139),P139)</f>
        <v>0</v>
      </c>
      <c r="BF139" s="53">
        <f t="shared" ref="BF139:BF202" si="218">IF($E139="Method 1",IF(Q139="",VLOOKUP($AA139,SourceIdData,11,0),Q139),Q139)</f>
        <v>0</v>
      </c>
      <c r="BG139" s="53">
        <f t="shared" ref="BG139:BG202" si="219">IF($E139="Method 1",IF(R139="",VLOOKUP($AA139,SourceIdData,12,0),R139),R139)</f>
        <v>0</v>
      </c>
      <c r="BH139" s="53">
        <f t="shared" ref="BH139:BH202" si="220">IF($E139="Method 1",IF(S139="",VLOOKUP($AA139,SourceIdData,13,0),S139),S139)</f>
        <v>0</v>
      </c>
      <c r="BI139" s="53">
        <f t="shared" ref="BI139:BI202" si="221">IF($E139="Method 1",IF(T139="",VLOOKUP($AA139,SourceIdData,14,0),T139),T139)</f>
        <v>0</v>
      </c>
      <c r="BJ139" s="53">
        <f t="shared" ref="BJ139:BJ202" si="222">IF($E139="Method 1",IF(U139="",VLOOKUP($AA139,SourceIdData,15,0),U139),U139)</f>
        <v>0</v>
      </c>
      <c r="BK139" s="57">
        <f t="shared" ref="BK139:BK202" si="223">G139</f>
        <v>0</v>
      </c>
      <c r="BL139" s="57">
        <f t="shared" ref="BL139:BL202" si="224">H139</f>
        <v>0</v>
      </c>
      <c r="BM139" s="57">
        <f t="shared" ref="BM139:BM202" si="225">I139</f>
        <v>0</v>
      </c>
      <c r="BN139" s="57">
        <f t="shared" ref="BN139:BN202" si="226">J139</f>
        <v>0</v>
      </c>
      <c r="BO139" s="57">
        <f t="shared" ref="BO139:BO202" si="227">K139</f>
        <v>0</v>
      </c>
      <c r="BP139" s="57">
        <f t="shared" ref="BP139:BP202" si="228">L139</f>
        <v>0</v>
      </c>
      <c r="BQ139">
        <f t="shared" si="174"/>
        <v>0</v>
      </c>
      <c r="BR139">
        <f t="shared" si="175"/>
        <v>0</v>
      </c>
      <c r="BS139">
        <f t="shared" si="176"/>
        <v>0</v>
      </c>
      <c r="BT139">
        <f t="shared" si="177"/>
        <v>0</v>
      </c>
      <c r="BU139">
        <f t="shared" si="178"/>
        <v>0</v>
      </c>
      <c r="BV139">
        <f t="shared" si="179"/>
        <v>0</v>
      </c>
      <c r="BW139">
        <f t="shared" si="180"/>
        <v>0</v>
      </c>
      <c r="BX139">
        <f t="shared" si="181"/>
        <v>0</v>
      </c>
      <c r="BY139">
        <f t="shared" si="182"/>
        <v>0</v>
      </c>
      <c r="BZ139">
        <f t="shared" si="183"/>
        <v>0</v>
      </c>
      <c r="CA139">
        <f t="shared" si="184"/>
        <v>0</v>
      </c>
      <c r="CB139">
        <f t="shared" si="185"/>
        <v>0</v>
      </c>
      <c r="CC139" t="e">
        <f>IF('Source and fuel input'!AS139,VLOOKUP(AA139,SourceIdData,8,FALSE),IF('Source and fuel input'!AQ139,V139,IF('Source and fuel input'!AR139,IF(AND(E139="Method 1",VLOOKUP(AA139,SourceIdData,8,FALSE)&gt;0),VLOOKUP(AA139,SourceIdData,8,FALSE),NA()),"")))</f>
        <v>#N/A</v>
      </c>
      <c r="CD139" s="15" t="e">
        <f t="shared" si="196"/>
        <v>#N/A</v>
      </c>
      <c r="CE139" s="15" t="b">
        <f t="shared" si="197"/>
        <v>1</v>
      </c>
      <c r="CF139" s="15" t="b">
        <f t="shared" ref="CF139:CF202" si="229">IF(ISERROR(VLOOKUP(E139,Methods,1,FALSE)),TRUE,IF(ISERROR(AA139),FALSE,IF(ISERROR(VLOOKUP(F139,_xlnm.Criteria,1,FALSE)),IF(VLOOKUP(AA139,SourceIdData,6,FALSE)="None",FALSE,TRUE),FALSE)))</f>
        <v>1</v>
      </c>
      <c r="CG139" s="15" t="b">
        <f t="shared" si="198"/>
        <v>0</v>
      </c>
      <c r="CH139" s="15" t="b">
        <f t="shared" si="199"/>
        <v>1</v>
      </c>
      <c r="CI139" t="e">
        <f t="shared" ref="CI139:CI202" si="230">OR(VLOOKUP(AA139,SourceIdData,3,FALSE)&lt;&gt;1,AQ139,AR139,AS139)</f>
        <v>#N/A</v>
      </c>
      <c r="CJ139" t="e">
        <f t="shared" ref="CJ139:CJ202" si="231">OR(VLOOKUP(AA139,SourceIdData,3,FALSE)=2,VLOOKUP(AA139,SourceIdData,3,FALSE)=4,AQ139,AR139,AS139)</f>
        <v>#N/A</v>
      </c>
      <c r="CK139" t="e">
        <f t="shared" si="164"/>
        <v>#N/A</v>
      </c>
      <c r="CL139" t="b">
        <f t="shared" si="200"/>
        <v>0</v>
      </c>
      <c r="CM139" t="e">
        <f t="shared" si="165"/>
        <v>#N/A</v>
      </c>
      <c r="CN139" t="b">
        <f t="shared" si="166"/>
        <v>0</v>
      </c>
      <c r="CO139" s="14">
        <f t="shared" si="167"/>
        <v>1</v>
      </c>
      <c r="CP139" s="16" t="str">
        <f t="shared" ref="CP139:CP202" si="232">IF(CO139=1,"",CD139)</f>
        <v/>
      </c>
      <c r="CQ139" s="15">
        <f t="shared" ref="CQ139:CQ202" si="233">SUMIF($AV$11:$AV$1023,AV139,$CP$11:$CP$1023)</f>
        <v>0</v>
      </c>
      <c r="CR139" s="15">
        <f t="shared" ref="CR139:CR202" si="234">SUM(BK139:BP139)</f>
        <v>0</v>
      </c>
      <c r="CS139" s="15">
        <f t="shared" ref="CS139:CS202" si="235">SUMIF($AV$11:$AV$1023,AV139,$CR$11:$CR$1023)</f>
        <v>0</v>
      </c>
      <c r="CT139" s="58" t="e">
        <f t="shared" si="186"/>
        <v>#DIV/0!</v>
      </c>
      <c r="CU139" s="2">
        <f t="shared" ref="CU139:CU202" si="236">SUMIF($AV$11:$AV$1005,AV139,$CO$11:$CO$1023)</f>
        <v>995</v>
      </c>
      <c r="CV139" t="str">
        <f t="shared" si="168"/>
        <v/>
      </c>
      <c r="CX139" t="str">
        <f t="shared" si="187"/>
        <v/>
      </c>
      <c r="CY139" t="b">
        <f>AND(CX139&lt;&gt;"",COUNTIF($CX$11:CX138,CX139)=0)</f>
        <v>0</v>
      </c>
      <c r="CZ139" s="2">
        <f>IF(CX139="",0,IF(CY139,MAX($CZ$11:CZ138)+1,VLOOKUP(CX139,$CX$11:CZ138,3,FALSE)))</f>
        <v>0</v>
      </c>
      <c r="DA139" s="2" t="str">
        <f t="shared" si="169"/>
        <v/>
      </c>
      <c r="DB139" t="str">
        <f t="shared" si="188"/>
        <v/>
      </c>
      <c r="DC139" t="b">
        <f>AND(DB139&lt;&gt;"",COUNTIF($DB$11:DB138,DB139)=0)</f>
        <v>0</v>
      </c>
      <c r="DD139" s="2">
        <f>IF(DB139="",0,IF(DC139,MAX($DD$11:DD138)+1,VLOOKUP(DB139,$DB$11:DD138,3,FALSE)))</f>
        <v>0</v>
      </c>
      <c r="DE139" s="2" t="str">
        <f t="shared" si="170"/>
        <v/>
      </c>
    </row>
    <row r="140" spans="1:109" x14ac:dyDescent="0.35">
      <c r="A140" s="119"/>
      <c r="B140" s="46"/>
      <c r="C140" s="46"/>
      <c r="D140" s="46"/>
      <c r="E140" s="46"/>
      <c r="F140" s="183"/>
      <c r="G140" s="48">
        <v>0</v>
      </c>
      <c r="H140" s="46">
        <v>0</v>
      </c>
      <c r="I140" s="46">
        <v>0</v>
      </c>
      <c r="J140" s="46">
        <v>0</v>
      </c>
      <c r="K140" s="46">
        <v>0</v>
      </c>
      <c r="L140" s="49">
        <v>0</v>
      </c>
      <c r="M140" s="50">
        <v>0</v>
      </c>
      <c r="N140" s="32"/>
      <c r="O140" s="31"/>
      <c r="P140" s="31"/>
      <c r="Q140" s="31"/>
      <c r="R140" s="31"/>
      <c r="S140" s="31"/>
      <c r="T140" s="31"/>
      <c r="U140" s="31"/>
      <c r="V140" s="99"/>
      <c r="W140" s="52" t="str">
        <f t="shared" si="195"/>
        <v/>
      </c>
      <c r="X140" s="120"/>
      <c r="Y140" s="97"/>
      <c r="Z140" t="e">
        <f t="shared" si="201"/>
        <v>#N/A</v>
      </c>
      <c r="AA140" t="e">
        <f t="shared" si="202"/>
        <v>#N/A</v>
      </c>
      <c r="AB140" t="e">
        <f t="shared" si="203"/>
        <v>#N/A</v>
      </c>
      <c r="AC140" s="53" t="b">
        <f t="shared" si="204"/>
        <v>0</v>
      </c>
      <c r="AD140" s="53" t="b">
        <f t="shared" si="205"/>
        <v>0</v>
      </c>
      <c r="AE140" s="53" t="b">
        <f t="shared" si="206"/>
        <v>0</v>
      </c>
      <c r="AF140" s="53" t="b">
        <f t="shared" si="207"/>
        <v>0</v>
      </c>
      <c r="AG140" s="53" t="b">
        <f t="shared" si="208"/>
        <v>0</v>
      </c>
      <c r="AH140" s="53" t="b">
        <f t="shared" si="209"/>
        <v>0</v>
      </c>
      <c r="AI140" s="53" t="b">
        <f t="shared" si="210"/>
        <v>0</v>
      </c>
      <c r="AJ140" s="53" t="b">
        <f t="shared" si="211"/>
        <v>0</v>
      </c>
      <c r="AK140" s="53" t="b">
        <f t="shared" si="189"/>
        <v>1</v>
      </c>
      <c r="AL140" s="53" t="b">
        <f t="shared" si="190"/>
        <v>1</v>
      </c>
      <c r="AM140" s="53" t="b">
        <f t="shared" si="191"/>
        <v>1</v>
      </c>
      <c r="AN140" s="53" t="b">
        <f t="shared" si="192"/>
        <v>1</v>
      </c>
      <c r="AO140" s="53" t="b">
        <f t="shared" si="193"/>
        <v>1</v>
      </c>
      <c r="AP140" s="53" t="b">
        <f t="shared" si="194"/>
        <v>1</v>
      </c>
      <c r="AQ140" s="53" t="b">
        <f t="shared" si="171"/>
        <v>0</v>
      </c>
      <c r="AR140" t="b">
        <f t="shared" si="212"/>
        <v>0</v>
      </c>
      <c r="AS140" s="54" t="e">
        <f t="shared" ref="AS140:AS203" si="237">AND(E140="Method 1",AB140=34)</f>
        <v>#N/A</v>
      </c>
      <c r="AT140" t="b">
        <f t="shared" si="172"/>
        <v>0</v>
      </c>
      <c r="AU140" t="str">
        <f t="shared" si="173"/>
        <v/>
      </c>
      <c r="AV140" s="55" t="str">
        <f t="shared" ref="AV140:AV203" si="238">IF(ISNA(AA140*1),"",IF(OR(AB140="05",AB140="06"),TRIM(A140)&amp;" "&amp;AA140,TRIM(A140)&amp;AB140))</f>
        <v/>
      </c>
      <c r="AW140" t="b">
        <f>AND(AV140&lt;&gt;"",COUNTIF($AV$11:AV139,AV140)=0)</f>
        <v>0</v>
      </c>
      <c r="AX140" s="2">
        <f>IF(AV140="",0,IF(AW140,MAX($AX$11:AX139)+1,VLOOKUP(AV140,$AV$11:AX139,3,FALSE)))</f>
        <v>0</v>
      </c>
      <c r="AY140" t="str">
        <f t="shared" ref="AY140:AY203" si="239">TRIM(B140)</f>
        <v/>
      </c>
      <c r="AZ140" t="e">
        <f t="shared" si="213"/>
        <v>#N/A</v>
      </c>
      <c r="BA140" t="e">
        <f>IF(ISNA(AZ140),NA(),COUNTIF(AZ$10:AZ140,AZ140)&gt;1)</f>
        <v>#N/A</v>
      </c>
      <c r="BB140" t="e">
        <f t="shared" si="214"/>
        <v>#N/A</v>
      </c>
      <c r="BC140" s="55" t="e">
        <f t="shared" si="215"/>
        <v>#N/A</v>
      </c>
      <c r="BD140" s="56" t="e">
        <f t="shared" si="216"/>
        <v>#N/A</v>
      </c>
      <c r="BE140" s="53">
        <f t="shared" si="217"/>
        <v>0</v>
      </c>
      <c r="BF140" s="53">
        <f t="shared" si="218"/>
        <v>0</v>
      </c>
      <c r="BG140" s="53">
        <f t="shared" si="219"/>
        <v>0</v>
      </c>
      <c r="BH140" s="53">
        <f t="shared" si="220"/>
        <v>0</v>
      </c>
      <c r="BI140" s="53">
        <f t="shared" si="221"/>
        <v>0</v>
      </c>
      <c r="BJ140" s="53">
        <f t="shared" si="222"/>
        <v>0</v>
      </c>
      <c r="BK140" s="57">
        <f t="shared" si="223"/>
        <v>0</v>
      </c>
      <c r="BL140" s="57">
        <f t="shared" si="224"/>
        <v>0</v>
      </c>
      <c r="BM140" s="57">
        <f t="shared" si="225"/>
        <v>0</v>
      </c>
      <c r="BN140" s="57">
        <f t="shared" si="226"/>
        <v>0</v>
      </c>
      <c r="BO140" s="57">
        <f t="shared" si="227"/>
        <v>0</v>
      </c>
      <c r="BP140" s="57">
        <f t="shared" si="228"/>
        <v>0</v>
      </c>
      <c r="BQ140">
        <f t="shared" si="174"/>
        <v>0</v>
      </c>
      <c r="BR140">
        <f t="shared" si="175"/>
        <v>0</v>
      </c>
      <c r="BS140">
        <f t="shared" si="176"/>
        <v>0</v>
      </c>
      <c r="BT140">
        <f t="shared" si="177"/>
        <v>0</v>
      </c>
      <c r="BU140">
        <f t="shared" si="178"/>
        <v>0</v>
      </c>
      <c r="BV140">
        <f t="shared" si="179"/>
        <v>0</v>
      </c>
      <c r="BW140">
        <f t="shared" si="180"/>
        <v>0</v>
      </c>
      <c r="BX140">
        <f t="shared" si="181"/>
        <v>0</v>
      </c>
      <c r="BY140">
        <f t="shared" si="182"/>
        <v>0</v>
      </c>
      <c r="BZ140">
        <f t="shared" si="183"/>
        <v>0</v>
      </c>
      <c r="CA140">
        <f t="shared" si="184"/>
        <v>0</v>
      </c>
      <c r="CB140">
        <f t="shared" si="185"/>
        <v>0</v>
      </c>
      <c r="CC140" t="e">
        <f>IF('Source and fuel input'!AS140,VLOOKUP(AA140,SourceIdData,8,FALSE),IF('Source and fuel input'!AQ140,V140,IF('Source and fuel input'!AR140,IF(AND(E140="Method 1",VLOOKUP(AA140,SourceIdData,8,FALSE)&gt;0),VLOOKUP(AA140,SourceIdData,8,FALSE),NA()),"")))</f>
        <v>#N/A</v>
      </c>
      <c r="CD140" s="15" t="e">
        <f t="shared" si="196"/>
        <v>#N/A</v>
      </c>
      <c r="CE140" s="15" t="b">
        <f t="shared" si="197"/>
        <v>1</v>
      </c>
      <c r="CF140" s="15" t="b">
        <f t="shared" si="229"/>
        <v>1</v>
      </c>
      <c r="CG140" s="15" t="b">
        <f t="shared" si="198"/>
        <v>0</v>
      </c>
      <c r="CH140" s="15" t="b">
        <f t="shared" si="199"/>
        <v>1</v>
      </c>
      <c r="CI140" t="e">
        <f t="shared" si="230"/>
        <v>#N/A</v>
      </c>
      <c r="CJ140" t="e">
        <f t="shared" si="231"/>
        <v>#N/A</v>
      </c>
      <c r="CK140" t="e">
        <f t="shared" ref="CK140:CK203" si="240">NOT(OR(CI140,N140&gt;0,E140="Method 1"))</f>
        <v>#N/A</v>
      </c>
      <c r="CL140" t="b">
        <f t="shared" si="200"/>
        <v>0</v>
      </c>
      <c r="CM140" t="e">
        <f t="shared" ref="CM140:CM203" si="241">NOT(OR(CJ140,CL140,E140="Method 1"))</f>
        <v>#N/A</v>
      </c>
      <c r="CN140" t="b">
        <f t="shared" ref="CN140:CN203" si="242">AND(E140&lt;&gt;"Method 1",AR140,NOT(AQ140))</f>
        <v>0</v>
      </c>
      <c r="CO140" s="14">
        <f t="shared" ref="CO140:CO203" si="243">IF(ISERROR(OR(CE140,CF140,CG140,CH140,CK140,CM140,CN140)),1,IF(OR(CE140,CF140,CG140,CH140,CK140,CM140,CN140),1,0))</f>
        <v>1</v>
      </c>
      <c r="CP140" s="16" t="str">
        <f t="shared" si="232"/>
        <v/>
      </c>
      <c r="CQ140" s="15">
        <f t="shared" si="233"/>
        <v>0</v>
      </c>
      <c r="CR140" s="15">
        <f t="shared" si="234"/>
        <v>0</v>
      </c>
      <c r="CS140" s="15">
        <f t="shared" si="235"/>
        <v>0</v>
      </c>
      <c r="CT140" s="58" t="e">
        <f t="shared" si="186"/>
        <v>#DIV/0!</v>
      </c>
      <c r="CU140" s="2">
        <f t="shared" si="236"/>
        <v>995</v>
      </c>
      <c r="CV140" t="str">
        <f t="shared" ref="CV140:CV203" si="244">IF(A140="","",A140)</f>
        <v/>
      </c>
      <c r="CX140" t="str">
        <f t="shared" si="187"/>
        <v/>
      </c>
      <c r="CY140" t="b">
        <f>AND(CX140&lt;&gt;"",COUNTIF($CX$11:CX139,CX140)=0)</f>
        <v>0</v>
      </c>
      <c r="CZ140" s="2">
        <f>IF(CX140="",0,IF(CY140,MAX($CZ$11:CZ139)+1,VLOOKUP(CX140,$CX$11:CZ139,3,FALSE)))</f>
        <v>0</v>
      </c>
      <c r="DA140" s="2" t="str">
        <f t="shared" ref="DA140:DA203" si="245">CX140</f>
        <v/>
      </c>
      <c r="DB140" t="str">
        <f t="shared" si="188"/>
        <v/>
      </c>
      <c r="DC140" t="b">
        <f>AND(DB140&lt;&gt;"",COUNTIF($DB$11:DB139,DB140)=0)</f>
        <v>0</v>
      </c>
      <c r="DD140" s="2">
        <f>IF(DB140="",0,IF(DC140,MAX($DD$11:DD139)+1,VLOOKUP(DB140,$DB$11:DD139,3,FALSE)))</f>
        <v>0</v>
      </c>
      <c r="DE140" s="2" t="str">
        <f t="shared" ref="DE140:DE203" si="246">DB140</f>
        <v/>
      </c>
    </row>
    <row r="141" spans="1:109" x14ac:dyDescent="0.35">
      <c r="A141" s="119"/>
      <c r="B141" s="46"/>
      <c r="C141" s="46"/>
      <c r="D141" s="46"/>
      <c r="E141" s="46"/>
      <c r="F141" s="183"/>
      <c r="G141" s="48">
        <v>0</v>
      </c>
      <c r="H141" s="46">
        <v>0</v>
      </c>
      <c r="I141" s="46">
        <v>0</v>
      </c>
      <c r="J141" s="46">
        <v>0</v>
      </c>
      <c r="K141" s="46">
        <v>0</v>
      </c>
      <c r="L141" s="49">
        <v>0</v>
      </c>
      <c r="M141" s="50">
        <v>0</v>
      </c>
      <c r="N141" s="32"/>
      <c r="O141" s="31"/>
      <c r="P141" s="31"/>
      <c r="Q141" s="31"/>
      <c r="R141" s="31"/>
      <c r="S141" s="31"/>
      <c r="T141" s="31"/>
      <c r="U141" s="31"/>
      <c r="V141" s="99"/>
      <c r="W141" s="52" t="str">
        <f t="shared" si="195"/>
        <v/>
      </c>
      <c r="X141" s="120"/>
      <c r="Y141" s="97"/>
      <c r="Z141" t="e">
        <f t="shared" si="201"/>
        <v>#N/A</v>
      </c>
      <c r="AA141" t="e">
        <f t="shared" si="202"/>
        <v>#N/A</v>
      </c>
      <c r="AB141" t="e">
        <f t="shared" si="203"/>
        <v>#N/A</v>
      </c>
      <c r="AC141" s="53" t="b">
        <f t="shared" si="204"/>
        <v>0</v>
      </c>
      <c r="AD141" s="53" t="b">
        <f t="shared" si="205"/>
        <v>0</v>
      </c>
      <c r="AE141" s="53" t="b">
        <f t="shared" si="206"/>
        <v>0</v>
      </c>
      <c r="AF141" s="53" t="b">
        <f t="shared" si="207"/>
        <v>0</v>
      </c>
      <c r="AG141" s="53" t="b">
        <f t="shared" si="208"/>
        <v>0</v>
      </c>
      <c r="AH141" s="53" t="b">
        <f t="shared" si="209"/>
        <v>0</v>
      </c>
      <c r="AI141" s="53" t="b">
        <f t="shared" si="210"/>
        <v>0</v>
      </c>
      <c r="AJ141" s="53" t="b">
        <f t="shared" si="211"/>
        <v>0</v>
      </c>
      <c r="AK141" s="53" t="b">
        <f t="shared" si="189"/>
        <v>1</v>
      </c>
      <c r="AL141" s="53" t="b">
        <f t="shared" si="190"/>
        <v>1</v>
      </c>
      <c r="AM141" s="53" t="b">
        <f t="shared" si="191"/>
        <v>1</v>
      </c>
      <c r="AN141" s="53" t="b">
        <f t="shared" si="192"/>
        <v>1</v>
      </c>
      <c r="AO141" s="53" t="b">
        <f t="shared" si="193"/>
        <v>1</v>
      </c>
      <c r="AP141" s="53" t="b">
        <f t="shared" si="194"/>
        <v>1</v>
      </c>
      <c r="AQ141" s="53" t="b">
        <f t="shared" si="171"/>
        <v>0</v>
      </c>
      <c r="AR141" t="b">
        <f t="shared" si="212"/>
        <v>0</v>
      </c>
      <c r="AS141" s="54" t="e">
        <f t="shared" si="237"/>
        <v>#N/A</v>
      </c>
      <c r="AT141" t="b">
        <f t="shared" si="172"/>
        <v>0</v>
      </c>
      <c r="AU141" t="str">
        <f t="shared" si="173"/>
        <v/>
      </c>
      <c r="AV141" s="55" t="str">
        <f t="shared" si="238"/>
        <v/>
      </c>
      <c r="AW141" t="b">
        <f>AND(AV141&lt;&gt;"",COUNTIF($AV$11:AV140,AV141)=0)</f>
        <v>0</v>
      </c>
      <c r="AX141" s="2">
        <f>IF(AV141="",0,IF(AW141,MAX($AX$11:AX140)+1,VLOOKUP(AV141,$AV$11:AX140,3,FALSE)))</f>
        <v>0</v>
      </c>
      <c r="AY141" t="str">
        <f t="shared" si="239"/>
        <v/>
      </c>
      <c r="AZ141" t="e">
        <f t="shared" si="213"/>
        <v>#N/A</v>
      </c>
      <c r="BA141" t="e">
        <f>IF(ISNA(AZ141),NA(),COUNTIF(AZ$10:AZ141,AZ141)&gt;1)</f>
        <v>#N/A</v>
      </c>
      <c r="BB141" t="e">
        <f t="shared" si="214"/>
        <v>#N/A</v>
      </c>
      <c r="BC141" s="55" t="e">
        <f t="shared" si="215"/>
        <v>#N/A</v>
      </c>
      <c r="BD141" s="56" t="e">
        <f t="shared" si="216"/>
        <v>#N/A</v>
      </c>
      <c r="BE141" s="53">
        <f t="shared" si="217"/>
        <v>0</v>
      </c>
      <c r="BF141" s="53">
        <f t="shared" si="218"/>
        <v>0</v>
      </c>
      <c r="BG141" s="53">
        <f t="shared" si="219"/>
        <v>0</v>
      </c>
      <c r="BH141" s="53">
        <f t="shared" si="220"/>
        <v>0</v>
      </c>
      <c r="BI141" s="53">
        <f t="shared" si="221"/>
        <v>0</v>
      </c>
      <c r="BJ141" s="53">
        <f t="shared" si="222"/>
        <v>0</v>
      </c>
      <c r="BK141" s="57">
        <f t="shared" si="223"/>
        <v>0</v>
      </c>
      <c r="BL141" s="57">
        <f t="shared" si="224"/>
        <v>0</v>
      </c>
      <c r="BM141" s="57">
        <f t="shared" si="225"/>
        <v>0</v>
      </c>
      <c r="BN141" s="57">
        <f t="shared" si="226"/>
        <v>0</v>
      </c>
      <c r="BO141" s="57">
        <f t="shared" si="227"/>
        <v>0</v>
      </c>
      <c r="BP141" s="57">
        <f t="shared" si="228"/>
        <v>0</v>
      </c>
      <c r="BQ141">
        <f t="shared" si="174"/>
        <v>0</v>
      </c>
      <c r="BR141">
        <f t="shared" si="175"/>
        <v>0</v>
      </c>
      <c r="BS141">
        <f t="shared" si="176"/>
        <v>0</v>
      </c>
      <c r="BT141">
        <f t="shared" si="177"/>
        <v>0</v>
      </c>
      <c r="BU141">
        <f t="shared" si="178"/>
        <v>0</v>
      </c>
      <c r="BV141">
        <f t="shared" si="179"/>
        <v>0</v>
      </c>
      <c r="BW141">
        <f t="shared" si="180"/>
        <v>0</v>
      </c>
      <c r="BX141">
        <f t="shared" si="181"/>
        <v>0</v>
      </c>
      <c r="BY141">
        <f t="shared" si="182"/>
        <v>0</v>
      </c>
      <c r="BZ141">
        <f t="shared" si="183"/>
        <v>0</v>
      </c>
      <c r="CA141">
        <f t="shared" si="184"/>
        <v>0</v>
      </c>
      <c r="CB141">
        <f t="shared" si="185"/>
        <v>0</v>
      </c>
      <c r="CC141" t="e">
        <f>IF('Source and fuel input'!AS141,VLOOKUP(AA141,SourceIdData,8,FALSE),IF('Source and fuel input'!AQ141,V141,IF('Source and fuel input'!AR141,IF(AND(E141="Method 1",VLOOKUP(AA141,SourceIdData,8,FALSE)&gt;0),VLOOKUP(AA141,SourceIdData,8,FALSE),NA()),"")))</f>
        <v>#N/A</v>
      </c>
      <c r="CD141" s="15" t="e">
        <f t="shared" si="196"/>
        <v>#N/A</v>
      </c>
      <c r="CE141" s="15" t="b">
        <f t="shared" si="197"/>
        <v>1</v>
      </c>
      <c r="CF141" s="15" t="b">
        <f t="shared" si="229"/>
        <v>1</v>
      </c>
      <c r="CG141" s="15" t="b">
        <f t="shared" si="198"/>
        <v>0</v>
      </c>
      <c r="CH141" s="15" t="b">
        <f t="shared" si="199"/>
        <v>1</v>
      </c>
      <c r="CI141" t="e">
        <f t="shared" si="230"/>
        <v>#N/A</v>
      </c>
      <c r="CJ141" t="e">
        <f t="shared" si="231"/>
        <v>#N/A</v>
      </c>
      <c r="CK141" t="e">
        <f t="shared" si="240"/>
        <v>#N/A</v>
      </c>
      <c r="CL141" t="b">
        <f t="shared" si="200"/>
        <v>0</v>
      </c>
      <c r="CM141" t="e">
        <f t="shared" si="241"/>
        <v>#N/A</v>
      </c>
      <c r="CN141" t="b">
        <f t="shared" si="242"/>
        <v>0</v>
      </c>
      <c r="CO141" s="14">
        <f t="shared" si="243"/>
        <v>1</v>
      </c>
      <c r="CP141" s="16" t="str">
        <f t="shared" si="232"/>
        <v/>
      </c>
      <c r="CQ141" s="15">
        <f t="shared" si="233"/>
        <v>0</v>
      </c>
      <c r="CR141" s="15">
        <f t="shared" si="234"/>
        <v>0</v>
      </c>
      <c r="CS141" s="15">
        <f t="shared" si="235"/>
        <v>0</v>
      </c>
      <c r="CT141" s="58" t="e">
        <f t="shared" si="186"/>
        <v>#DIV/0!</v>
      </c>
      <c r="CU141" s="2">
        <f t="shared" si="236"/>
        <v>995</v>
      </c>
      <c r="CV141" t="str">
        <f t="shared" si="244"/>
        <v/>
      </c>
      <c r="CX141" t="str">
        <f t="shared" si="187"/>
        <v/>
      </c>
      <c r="CY141" t="b">
        <f>AND(CX141&lt;&gt;"",COUNTIF($CX$11:CX140,CX141)=0)</f>
        <v>0</v>
      </c>
      <c r="CZ141" s="2">
        <f>IF(CX141="",0,IF(CY141,MAX($CZ$11:CZ140)+1,VLOOKUP(CX141,$CX$11:CZ140,3,FALSE)))</f>
        <v>0</v>
      </c>
      <c r="DA141" s="2" t="str">
        <f t="shared" si="245"/>
        <v/>
      </c>
      <c r="DB141" t="str">
        <f t="shared" si="188"/>
        <v/>
      </c>
      <c r="DC141" t="b">
        <f>AND(DB141&lt;&gt;"",COUNTIF($DB$11:DB140,DB141)=0)</f>
        <v>0</v>
      </c>
      <c r="DD141" s="2">
        <f>IF(DB141="",0,IF(DC141,MAX($DD$11:DD140)+1,VLOOKUP(DB141,$DB$11:DD140,3,FALSE)))</f>
        <v>0</v>
      </c>
      <c r="DE141" s="2" t="str">
        <f t="shared" si="246"/>
        <v/>
      </c>
    </row>
    <row r="142" spans="1:109" x14ac:dyDescent="0.35">
      <c r="A142" s="119"/>
      <c r="B142" s="46"/>
      <c r="C142" s="46"/>
      <c r="D142" s="46"/>
      <c r="E142" s="46"/>
      <c r="F142" s="183"/>
      <c r="G142" s="48">
        <v>0</v>
      </c>
      <c r="H142" s="46">
        <v>0</v>
      </c>
      <c r="I142" s="46">
        <v>0</v>
      </c>
      <c r="J142" s="46">
        <v>0</v>
      </c>
      <c r="K142" s="46">
        <v>0</v>
      </c>
      <c r="L142" s="49">
        <v>0</v>
      </c>
      <c r="M142" s="50">
        <v>0</v>
      </c>
      <c r="N142" s="32"/>
      <c r="O142" s="31"/>
      <c r="P142" s="31"/>
      <c r="Q142" s="31"/>
      <c r="R142" s="31"/>
      <c r="S142" s="31"/>
      <c r="T142" s="31"/>
      <c r="U142" s="31"/>
      <c r="V142" s="99"/>
      <c r="W142" s="52" t="str">
        <f t="shared" si="195"/>
        <v/>
      </c>
      <c r="X142" s="120"/>
      <c r="Y142" s="97"/>
      <c r="Z142" t="e">
        <f t="shared" si="201"/>
        <v>#N/A</v>
      </c>
      <c r="AA142" t="e">
        <f t="shared" si="202"/>
        <v>#N/A</v>
      </c>
      <c r="AB142" t="e">
        <f t="shared" si="203"/>
        <v>#N/A</v>
      </c>
      <c r="AC142" s="53" t="b">
        <f t="shared" si="204"/>
        <v>0</v>
      </c>
      <c r="AD142" s="53" t="b">
        <f t="shared" si="205"/>
        <v>0</v>
      </c>
      <c r="AE142" s="53" t="b">
        <f t="shared" si="206"/>
        <v>0</v>
      </c>
      <c r="AF142" s="53" t="b">
        <f t="shared" si="207"/>
        <v>0</v>
      </c>
      <c r="AG142" s="53" t="b">
        <f t="shared" si="208"/>
        <v>0</v>
      </c>
      <c r="AH142" s="53" t="b">
        <f t="shared" si="209"/>
        <v>0</v>
      </c>
      <c r="AI142" s="53" t="b">
        <f t="shared" si="210"/>
        <v>0</v>
      </c>
      <c r="AJ142" s="53" t="b">
        <f t="shared" si="211"/>
        <v>0</v>
      </c>
      <c r="AK142" s="53" t="b">
        <f t="shared" si="189"/>
        <v>1</v>
      </c>
      <c r="AL142" s="53" t="b">
        <f t="shared" si="190"/>
        <v>1</v>
      </c>
      <c r="AM142" s="53" t="b">
        <f t="shared" si="191"/>
        <v>1</v>
      </c>
      <c r="AN142" s="53" t="b">
        <f t="shared" si="192"/>
        <v>1</v>
      </c>
      <c r="AO142" s="53" t="b">
        <f t="shared" si="193"/>
        <v>1</v>
      </c>
      <c r="AP142" s="53" t="b">
        <f t="shared" si="194"/>
        <v>1</v>
      </c>
      <c r="AQ142" s="53" t="b">
        <f t="shared" ref="AQ142:AQ205" si="247">AND(V142&lt;&gt;"",V142&gt;0,NOT(ISERROR(V142*1)))</f>
        <v>0</v>
      </c>
      <c r="AR142" t="b">
        <f t="shared" si="212"/>
        <v>0</v>
      </c>
      <c r="AS142" s="54" t="e">
        <f t="shared" si="237"/>
        <v>#N/A</v>
      </c>
      <c r="AT142" t="b">
        <f t="shared" ref="AT142:AT205" si="248">CO142=0</f>
        <v>0</v>
      </c>
      <c r="AU142" t="str">
        <f t="shared" ref="AU142:AU205" si="249">IF(ISERROR(AT142),"",IF(AT142,"OK",""))</f>
        <v/>
      </c>
      <c r="AV142" s="55" t="str">
        <f t="shared" si="238"/>
        <v/>
      </c>
      <c r="AW142" t="b">
        <f>AND(AV142&lt;&gt;"",COUNTIF($AV$11:AV141,AV142)=0)</f>
        <v>0</v>
      </c>
      <c r="AX142" s="2">
        <f>IF(AV142="",0,IF(AW142,MAX($AX$11:AX141)+1,VLOOKUP(AV142,$AV$11:AX141,3,FALSE)))</f>
        <v>0</v>
      </c>
      <c r="AY142" t="str">
        <f t="shared" si="239"/>
        <v/>
      </c>
      <c r="AZ142" t="e">
        <f t="shared" si="213"/>
        <v>#N/A</v>
      </c>
      <c r="BA142" t="e">
        <f>IF(ISNA(AZ142),NA(),COUNTIF(AZ$10:AZ142,AZ142)&gt;1)</f>
        <v>#N/A</v>
      </c>
      <c r="BB142" t="e">
        <f t="shared" si="214"/>
        <v>#N/A</v>
      </c>
      <c r="BC142" s="55" t="e">
        <f t="shared" si="215"/>
        <v>#N/A</v>
      </c>
      <c r="BD142" s="56" t="e">
        <f t="shared" si="216"/>
        <v>#N/A</v>
      </c>
      <c r="BE142" s="53">
        <f t="shared" si="217"/>
        <v>0</v>
      </c>
      <c r="BF142" s="53">
        <f t="shared" si="218"/>
        <v>0</v>
      </c>
      <c r="BG142" s="53">
        <f t="shared" si="219"/>
        <v>0</v>
      </c>
      <c r="BH142" s="53">
        <f t="shared" si="220"/>
        <v>0</v>
      </c>
      <c r="BI142" s="53">
        <f t="shared" si="221"/>
        <v>0</v>
      </c>
      <c r="BJ142" s="53">
        <f t="shared" si="222"/>
        <v>0</v>
      </c>
      <c r="BK142" s="57">
        <f t="shared" si="223"/>
        <v>0</v>
      </c>
      <c r="BL142" s="57">
        <f t="shared" si="224"/>
        <v>0</v>
      </c>
      <c r="BM142" s="57">
        <f t="shared" si="225"/>
        <v>0</v>
      </c>
      <c r="BN142" s="57">
        <f t="shared" si="226"/>
        <v>0</v>
      </c>
      <c r="BO142" s="57">
        <f t="shared" si="227"/>
        <v>0</v>
      </c>
      <c r="BP142" s="57">
        <f t="shared" si="228"/>
        <v>0</v>
      </c>
      <c r="BQ142">
        <f t="shared" ref="BQ142:BQ205" si="250">IF(ISERROR(BE142*1),0,IF(BE142&gt;0,SUMSQ(BE142,$BC142,$BD142),0))</f>
        <v>0</v>
      </c>
      <c r="BR142">
        <f t="shared" ref="BR142:BR205" si="251">IF(ISERROR(BF142*1),0,IF(BF142&gt;0,SUMSQ(BF142,$BC142,$BD142),0))</f>
        <v>0</v>
      </c>
      <c r="BS142">
        <f t="shared" ref="BS142:BS205" si="252">IF(ISERROR(BG142*1),0,IF(BG142&gt;0,SUMSQ(BG142,$BC142,$BD142),0))</f>
        <v>0</v>
      </c>
      <c r="BT142">
        <f t="shared" ref="BT142:BT205" si="253">IF(ISERROR(BH142*1),0,IF(BH142&gt;0,SUMSQ(BH142,$BC142,$BD142),0))</f>
        <v>0</v>
      </c>
      <c r="BU142">
        <f t="shared" ref="BU142:BU205" si="254">IF(ISERROR(BI142*1),0,IF(BI142&gt;0,SUMSQ(BI142,$BC142,$BD142),0))</f>
        <v>0</v>
      </c>
      <c r="BV142">
        <f t="shared" ref="BV142:BV205" si="255">IF(ISERROR(BJ142*1),0,IF(BJ142&gt;0,SUMSQ(BJ142,$BC142,$BD142),0))</f>
        <v>0</v>
      </c>
      <c r="BW142">
        <f t="shared" ref="BW142:BW205" si="256">BQ142*(BK142^2)</f>
        <v>0</v>
      </c>
      <c r="BX142">
        <f t="shared" ref="BX142:BX205" si="257">BR142*(BL142^2)</f>
        <v>0</v>
      </c>
      <c r="BY142">
        <f t="shared" ref="BY142:BY205" si="258">BS142*(BM142^2)</f>
        <v>0</v>
      </c>
      <c r="BZ142">
        <f t="shared" ref="BZ142:BZ205" si="259">BT142*(BN142^2)</f>
        <v>0</v>
      </c>
      <c r="CA142">
        <f t="shared" ref="CA142:CA205" si="260">BU142*(BO142^2)</f>
        <v>0</v>
      </c>
      <c r="CB142">
        <f t="shared" ref="CB142:CB205" si="261">BV142*(BP142^2)</f>
        <v>0</v>
      </c>
      <c r="CC142" t="e">
        <f>IF('Source and fuel input'!AS142,VLOOKUP(AA142,SourceIdData,8,FALSE),IF('Source and fuel input'!AQ142,V142,IF('Source and fuel input'!AR142,IF(AND(E142="Method 1",VLOOKUP(AA142,SourceIdData,8,FALSE)&gt;0),VLOOKUP(AA142,SourceIdData,8,FALSE),NA()),"")))</f>
        <v>#N/A</v>
      </c>
      <c r="CD142" s="15" t="e">
        <f t="shared" si="196"/>
        <v>#N/A</v>
      </c>
      <c r="CE142" s="15" t="b">
        <f t="shared" si="197"/>
        <v>1</v>
      </c>
      <c r="CF142" s="15" t="b">
        <f t="shared" si="229"/>
        <v>1</v>
      </c>
      <c r="CG142" s="15" t="b">
        <f t="shared" si="198"/>
        <v>0</v>
      </c>
      <c r="CH142" s="15" t="b">
        <f t="shared" si="199"/>
        <v>1</v>
      </c>
      <c r="CI142" t="e">
        <f t="shared" si="230"/>
        <v>#N/A</v>
      </c>
      <c r="CJ142" t="e">
        <f t="shared" si="231"/>
        <v>#N/A</v>
      </c>
      <c r="CK142" t="e">
        <f t="shared" si="240"/>
        <v>#N/A</v>
      </c>
      <c r="CL142" t="b">
        <f t="shared" si="200"/>
        <v>0</v>
      </c>
      <c r="CM142" t="e">
        <f t="shared" si="241"/>
        <v>#N/A</v>
      </c>
      <c r="CN142" t="b">
        <f t="shared" si="242"/>
        <v>0</v>
      </c>
      <c r="CO142" s="14">
        <f t="shared" si="243"/>
        <v>1</v>
      </c>
      <c r="CP142" s="16" t="str">
        <f t="shared" si="232"/>
        <v/>
      </c>
      <c r="CQ142" s="15">
        <f t="shared" si="233"/>
        <v>0</v>
      </c>
      <c r="CR142" s="15">
        <f t="shared" si="234"/>
        <v>0</v>
      </c>
      <c r="CS142" s="15">
        <f t="shared" si="235"/>
        <v>0</v>
      </c>
      <c r="CT142" s="58" t="e">
        <f t="shared" ref="CT142:CT205" si="262">CQ142/CS142</f>
        <v>#DIV/0!</v>
      </c>
      <c r="CU142" s="2">
        <f t="shared" si="236"/>
        <v>995</v>
      </c>
      <c r="CV142" t="str">
        <f t="shared" si="244"/>
        <v/>
      </c>
      <c r="CX142" t="str">
        <f t="shared" ref="CX142:CX205" si="263">TRIM(A142)</f>
        <v/>
      </c>
      <c r="CY142" t="b">
        <f>AND(CX142&lt;&gt;"",COUNTIF($CX$11:CX141,CX142)=0)</f>
        <v>0</v>
      </c>
      <c r="CZ142" s="2">
        <f>IF(CX142="",0,IF(CY142,MAX($CZ$11:CZ141)+1,VLOOKUP(CX142,$CX$11:CZ141,3,FALSE)))</f>
        <v>0</v>
      </c>
      <c r="DA142" s="2" t="str">
        <f t="shared" si="245"/>
        <v/>
      </c>
      <c r="DB142" t="str">
        <f t="shared" ref="DB142:DB205" si="264">TRIM(B142)</f>
        <v/>
      </c>
      <c r="DC142" t="b">
        <f>AND(DB142&lt;&gt;"",COUNTIF($DB$11:DB141,DB142)=0)</f>
        <v>0</v>
      </c>
      <c r="DD142" s="2">
        <f>IF(DB142="",0,IF(DC142,MAX($DD$11:DD141)+1,VLOOKUP(DB142,$DB$11:DD141,3,FALSE)))</f>
        <v>0</v>
      </c>
      <c r="DE142" s="2" t="str">
        <f t="shared" si="246"/>
        <v/>
      </c>
    </row>
    <row r="143" spans="1:109" x14ac:dyDescent="0.35">
      <c r="A143" s="119"/>
      <c r="B143" s="46"/>
      <c r="C143" s="46"/>
      <c r="D143" s="46"/>
      <c r="E143" s="46"/>
      <c r="F143" s="183"/>
      <c r="G143" s="48">
        <v>0</v>
      </c>
      <c r="H143" s="46">
        <v>0</v>
      </c>
      <c r="I143" s="46">
        <v>0</v>
      </c>
      <c r="J143" s="46">
        <v>0</v>
      </c>
      <c r="K143" s="46">
        <v>0</v>
      </c>
      <c r="L143" s="49">
        <v>0</v>
      </c>
      <c r="M143" s="50">
        <v>0</v>
      </c>
      <c r="N143" s="32"/>
      <c r="O143" s="31"/>
      <c r="P143" s="31"/>
      <c r="Q143" s="31"/>
      <c r="R143" s="31"/>
      <c r="S143" s="31"/>
      <c r="T143" s="31"/>
      <c r="U143" s="31"/>
      <c r="V143" s="99"/>
      <c r="W143" s="52" t="str">
        <f t="shared" si="195"/>
        <v/>
      </c>
      <c r="X143" s="120"/>
      <c r="Y143" s="97"/>
      <c r="Z143" t="e">
        <f t="shared" si="201"/>
        <v>#N/A</v>
      </c>
      <c r="AA143" t="e">
        <f t="shared" si="202"/>
        <v>#N/A</v>
      </c>
      <c r="AB143" t="e">
        <f t="shared" si="203"/>
        <v>#N/A</v>
      </c>
      <c r="AC143" s="53" t="b">
        <f t="shared" si="204"/>
        <v>0</v>
      </c>
      <c r="AD143" s="53" t="b">
        <f t="shared" si="205"/>
        <v>0</v>
      </c>
      <c r="AE143" s="53" t="b">
        <f t="shared" si="206"/>
        <v>0</v>
      </c>
      <c r="AF143" s="53" t="b">
        <f t="shared" si="207"/>
        <v>0</v>
      </c>
      <c r="AG143" s="53" t="b">
        <f t="shared" si="208"/>
        <v>0</v>
      </c>
      <c r="AH143" s="53" t="b">
        <f t="shared" si="209"/>
        <v>0</v>
      </c>
      <c r="AI143" s="53" t="b">
        <f t="shared" si="210"/>
        <v>0</v>
      </c>
      <c r="AJ143" s="53" t="b">
        <f t="shared" si="211"/>
        <v>0</v>
      </c>
      <c r="AK143" s="53" t="b">
        <f t="shared" si="189"/>
        <v>1</v>
      </c>
      <c r="AL143" s="53" t="b">
        <f t="shared" si="190"/>
        <v>1</v>
      </c>
      <c r="AM143" s="53" t="b">
        <f t="shared" si="191"/>
        <v>1</v>
      </c>
      <c r="AN143" s="53" t="b">
        <f t="shared" si="192"/>
        <v>1</v>
      </c>
      <c r="AO143" s="53" t="b">
        <f t="shared" si="193"/>
        <v>1</v>
      </c>
      <c r="AP143" s="53" t="b">
        <f t="shared" si="194"/>
        <v>1</v>
      </c>
      <c r="AQ143" s="53" t="b">
        <f t="shared" si="247"/>
        <v>0</v>
      </c>
      <c r="AR143" t="b">
        <f t="shared" si="212"/>
        <v>0</v>
      </c>
      <c r="AS143" s="54" t="e">
        <f t="shared" si="237"/>
        <v>#N/A</v>
      </c>
      <c r="AT143" t="b">
        <f t="shared" si="248"/>
        <v>0</v>
      </c>
      <c r="AU143" t="str">
        <f t="shared" si="249"/>
        <v/>
      </c>
      <c r="AV143" s="55" t="str">
        <f t="shared" si="238"/>
        <v/>
      </c>
      <c r="AW143" t="b">
        <f>AND(AV143&lt;&gt;"",COUNTIF($AV$11:AV142,AV143)=0)</f>
        <v>0</v>
      </c>
      <c r="AX143" s="2">
        <f>IF(AV143="",0,IF(AW143,MAX($AX$11:AX142)+1,VLOOKUP(AV143,$AV$11:AX142,3,FALSE)))</f>
        <v>0</v>
      </c>
      <c r="AY143" t="str">
        <f t="shared" si="239"/>
        <v/>
      </c>
      <c r="AZ143" t="e">
        <f t="shared" si="213"/>
        <v>#N/A</v>
      </c>
      <c r="BA143" t="e">
        <f>IF(ISNA(AZ143),NA(),COUNTIF(AZ$10:AZ143,AZ143)&gt;1)</f>
        <v>#N/A</v>
      </c>
      <c r="BB143" t="e">
        <f t="shared" si="214"/>
        <v>#N/A</v>
      </c>
      <c r="BC143" s="55" t="e">
        <f t="shared" si="215"/>
        <v>#N/A</v>
      </c>
      <c r="BD143" s="56" t="e">
        <f t="shared" si="216"/>
        <v>#N/A</v>
      </c>
      <c r="BE143" s="53">
        <f t="shared" si="217"/>
        <v>0</v>
      </c>
      <c r="BF143" s="53">
        <f t="shared" si="218"/>
        <v>0</v>
      </c>
      <c r="BG143" s="53">
        <f t="shared" si="219"/>
        <v>0</v>
      </c>
      <c r="BH143" s="53">
        <f t="shared" si="220"/>
        <v>0</v>
      </c>
      <c r="BI143" s="53">
        <f t="shared" si="221"/>
        <v>0</v>
      </c>
      <c r="BJ143" s="53">
        <f t="shared" si="222"/>
        <v>0</v>
      </c>
      <c r="BK143" s="57">
        <f t="shared" si="223"/>
        <v>0</v>
      </c>
      <c r="BL143" s="57">
        <f t="shared" si="224"/>
        <v>0</v>
      </c>
      <c r="BM143" s="57">
        <f t="shared" si="225"/>
        <v>0</v>
      </c>
      <c r="BN143" s="57">
        <f t="shared" si="226"/>
        <v>0</v>
      </c>
      <c r="BO143" s="57">
        <f t="shared" si="227"/>
        <v>0</v>
      </c>
      <c r="BP143" s="57">
        <f t="shared" si="228"/>
        <v>0</v>
      </c>
      <c r="BQ143">
        <f t="shared" si="250"/>
        <v>0</v>
      </c>
      <c r="BR143">
        <f t="shared" si="251"/>
        <v>0</v>
      </c>
      <c r="BS143">
        <f t="shared" si="252"/>
        <v>0</v>
      </c>
      <c r="BT143">
        <f t="shared" si="253"/>
        <v>0</v>
      </c>
      <c r="BU143">
        <f t="shared" si="254"/>
        <v>0</v>
      </c>
      <c r="BV143">
        <f t="shared" si="255"/>
        <v>0</v>
      </c>
      <c r="BW143">
        <f t="shared" si="256"/>
        <v>0</v>
      </c>
      <c r="BX143">
        <f t="shared" si="257"/>
        <v>0</v>
      </c>
      <c r="BY143">
        <f t="shared" si="258"/>
        <v>0</v>
      </c>
      <c r="BZ143">
        <f t="shared" si="259"/>
        <v>0</v>
      </c>
      <c r="CA143">
        <f t="shared" si="260"/>
        <v>0</v>
      </c>
      <c r="CB143">
        <f t="shared" si="261"/>
        <v>0</v>
      </c>
      <c r="CC143" t="e">
        <f>IF('Source and fuel input'!AS143,VLOOKUP(AA143,SourceIdData,8,FALSE),IF('Source and fuel input'!AQ143,V143,IF('Source and fuel input'!AR143,IF(AND(E143="Method 1",VLOOKUP(AA143,SourceIdData,8,FALSE)&gt;0),VLOOKUP(AA143,SourceIdData,8,FALSE),NA()),"")))</f>
        <v>#N/A</v>
      </c>
      <c r="CD143" s="15" t="e">
        <f t="shared" si="196"/>
        <v>#N/A</v>
      </c>
      <c r="CE143" s="15" t="b">
        <f t="shared" si="197"/>
        <v>1</v>
      </c>
      <c r="CF143" s="15" t="b">
        <f t="shared" si="229"/>
        <v>1</v>
      </c>
      <c r="CG143" s="15" t="b">
        <f t="shared" si="198"/>
        <v>0</v>
      </c>
      <c r="CH143" s="15" t="b">
        <f t="shared" si="199"/>
        <v>1</v>
      </c>
      <c r="CI143" t="e">
        <f t="shared" si="230"/>
        <v>#N/A</v>
      </c>
      <c r="CJ143" t="e">
        <f t="shared" si="231"/>
        <v>#N/A</v>
      </c>
      <c r="CK143" t="e">
        <f t="shared" si="240"/>
        <v>#N/A</v>
      </c>
      <c r="CL143" t="b">
        <f t="shared" si="200"/>
        <v>0</v>
      </c>
      <c r="CM143" t="e">
        <f t="shared" si="241"/>
        <v>#N/A</v>
      </c>
      <c r="CN143" t="b">
        <f t="shared" si="242"/>
        <v>0</v>
      </c>
      <c r="CO143" s="14">
        <f t="shared" si="243"/>
        <v>1</v>
      </c>
      <c r="CP143" s="16" t="str">
        <f t="shared" si="232"/>
        <v/>
      </c>
      <c r="CQ143" s="15">
        <f t="shared" si="233"/>
        <v>0</v>
      </c>
      <c r="CR143" s="15">
        <f t="shared" si="234"/>
        <v>0</v>
      </c>
      <c r="CS143" s="15">
        <f t="shared" si="235"/>
        <v>0</v>
      </c>
      <c r="CT143" s="58" t="e">
        <f t="shared" si="262"/>
        <v>#DIV/0!</v>
      </c>
      <c r="CU143" s="2">
        <f t="shared" si="236"/>
        <v>995</v>
      </c>
      <c r="CV143" t="str">
        <f t="shared" si="244"/>
        <v/>
      </c>
      <c r="CX143" t="str">
        <f t="shared" si="263"/>
        <v/>
      </c>
      <c r="CY143" t="b">
        <f>AND(CX143&lt;&gt;"",COUNTIF($CX$11:CX142,CX143)=0)</f>
        <v>0</v>
      </c>
      <c r="CZ143" s="2">
        <f>IF(CX143="",0,IF(CY143,MAX($CZ$11:CZ142)+1,VLOOKUP(CX143,$CX$11:CZ142,3,FALSE)))</f>
        <v>0</v>
      </c>
      <c r="DA143" s="2" t="str">
        <f t="shared" si="245"/>
        <v/>
      </c>
      <c r="DB143" t="str">
        <f t="shared" si="264"/>
        <v/>
      </c>
      <c r="DC143" t="b">
        <f>AND(DB143&lt;&gt;"",COUNTIF($DB$11:DB142,DB143)=0)</f>
        <v>0</v>
      </c>
      <c r="DD143" s="2">
        <f>IF(DB143="",0,IF(DC143,MAX($DD$11:DD142)+1,VLOOKUP(DB143,$DB$11:DD142,3,FALSE)))</f>
        <v>0</v>
      </c>
      <c r="DE143" s="2" t="str">
        <f t="shared" si="246"/>
        <v/>
      </c>
    </row>
    <row r="144" spans="1:109" x14ac:dyDescent="0.35">
      <c r="A144" s="119"/>
      <c r="B144" s="46"/>
      <c r="C144" s="46"/>
      <c r="D144" s="46"/>
      <c r="E144" s="46"/>
      <c r="F144" s="183"/>
      <c r="G144" s="48">
        <v>0</v>
      </c>
      <c r="H144" s="46">
        <v>0</v>
      </c>
      <c r="I144" s="46">
        <v>0</v>
      </c>
      <c r="J144" s="46">
        <v>0</v>
      </c>
      <c r="K144" s="46">
        <v>0</v>
      </c>
      <c r="L144" s="49">
        <v>0</v>
      </c>
      <c r="M144" s="50">
        <v>0</v>
      </c>
      <c r="N144" s="32"/>
      <c r="O144" s="31"/>
      <c r="P144" s="31"/>
      <c r="Q144" s="31"/>
      <c r="R144" s="31"/>
      <c r="S144" s="31"/>
      <c r="T144" s="31"/>
      <c r="U144" s="31"/>
      <c r="V144" s="99"/>
      <c r="W144" s="52" t="str">
        <f t="shared" si="195"/>
        <v/>
      </c>
      <c r="X144" s="120"/>
      <c r="Y144" s="97"/>
      <c r="Z144" t="e">
        <f t="shared" si="201"/>
        <v>#N/A</v>
      </c>
      <c r="AA144" t="e">
        <f t="shared" si="202"/>
        <v>#N/A</v>
      </c>
      <c r="AB144" t="e">
        <f t="shared" si="203"/>
        <v>#N/A</v>
      </c>
      <c r="AC144" s="53" t="b">
        <f t="shared" si="204"/>
        <v>0</v>
      </c>
      <c r="AD144" s="53" t="b">
        <f t="shared" si="205"/>
        <v>0</v>
      </c>
      <c r="AE144" s="53" t="b">
        <f t="shared" si="206"/>
        <v>0</v>
      </c>
      <c r="AF144" s="53" t="b">
        <f t="shared" si="207"/>
        <v>0</v>
      </c>
      <c r="AG144" s="53" t="b">
        <f t="shared" si="208"/>
        <v>0</v>
      </c>
      <c r="AH144" s="53" t="b">
        <f t="shared" si="209"/>
        <v>0</v>
      </c>
      <c r="AI144" s="53" t="b">
        <f t="shared" si="210"/>
        <v>0</v>
      </c>
      <c r="AJ144" s="53" t="b">
        <f t="shared" si="211"/>
        <v>0</v>
      </c>
      <c r="AK144" s="53" t="b">
        <f t="shared" si="189"/>
        <v>1</v>
      </c>
      <c r="AL144" s="53" t="b">
        <f t="shared" si="190"/>
        <v>1</v>
      </c>
      <c r="AM144" s="53" t="b">
        <f t="shared" si="191"/>
        <v>1</v>
      </c>
      <c r="AN144" s="53" t="b">
        <f t="shared" si="192"/>
        <v>1</v>
      </c>
      <c r="AO144" s="53" t="b">
        <f t="shared" si="193"/>
        <v>1</v>
      </c>
      <c r="AP144" s="53" t="b">
        <f t="shared" si="194"/>
        <v>1</v>
      </c>
      <c r="AQ144" s="53" t="b">
        <f t="shared" si="247"/>
        <v>0</v>
      </c>
      <c r="AR144" t="b">
        <f t="shared" si="212"/>
        <v>0</v>
      </c>
      <c r="AS144" s="54" t="e">
        <f t="shared" si="237"/>
        <v>#N/A</v>
      </c>
      <c r="AT144" t="b">
        <f t="shared" si="248"/>
        <v>0</v>
      </c>
      <c r="AU144" t="str">
        <f t="shared" si="249"/>
        <v/>
      </c>
      <c r="AV144" s="55" t="str">
        <f t="shared" si="238"/>
        <v/>
      </c>
      <c r="AW144" t="b">
        <f>AND(AV144&lt;&gt;"",COUNTIF($AV$11:AV143,AV144)=0)</f>
        <v>0</v>
      </c>
      <c r="AX144" s="2">
        <f>IF(AV144="",0,IF(AW144,MAX($AX$11:AX143)+1,VLOOKUP(AV144,$AV$11:AX143,3,FALSE)))</f>
        <v>0</v>
      </c>
      <c r="AY144" t="str">
        <f t="shared" si="239"/>
        <v/>
      </c>
      <c r="AZ144" t="e">
        <f t="shared" si="213"/>
        <v>#N/A</v>
      </c>
      <c r="BA144" t="e">
        <f>IF(ISNA(AZ144),NA(),COUNTIF(AZ$10:AZ144,AZ144)&gt;1)</f>
        <v>#N/A</v>
      </c>
      <c r="BB144" t="e">
        <f t="shared" si="214"/>
        <v>#N/A</v>
      </c>
      <c r="BC144" s="55" t="e">
        <f t="shared" si="215"/>
        <v>#N/A</v>
      </c>
      <c r="BD144" s="56" t="e">
        <f t="shared" si="216"/>
        <v>#N/A</v>
      </c>
      <c r="BE144" s="53">
        <f t="shared" si="217"/>
        <v>0</v>
      </c>
      <c r="BF144" s="53">
        <f t="shared" si="218"/>
        <v>0</v>
      </c>
      <c r="BG144" s="53">
        <f t="shared" si="219"/>
        <v>0</v>
      </c>
      <c r="BH144" s="53">
        <f t="shared" si="220"/>
        <v>0</v>
      </c>
      <c r="BI144" s="53">
        <f t="shared" si="221"/>
        <v>0</v>
      </c>
      <c r="BJ144" s="53">
        <f t="shared" si="222"/>
        <v>0</v>
      </c>
      <c r="BK144" s="57">
        <f t="shared" si="223"/>
        <v>0</v>
      </c>
      <c r="BL144" s="57">
        <f t="shared" si="224"/>
        <v>0</v>
      </c>
      <c r="BM144" s="57">
        <f t="shared" si="225"/>
        <v>0</v>
      </c>
      <c r="BN144" s="57">
        <f t="shared" si="226"/>
        <v>0</v>
      </c>
      <c r="BO144" s="57">
        <f t="shared" si="227"/>
        <v>0</v>
      </c>
      <c r="BP144" s="57">
        <f t="shared" si="228"/>
        <v>0</v>
      </c>
      <c r="BQ144">
        <f t="shared" si="250"/>
        <v>0</v>
      </c>
      <c r="BR144">
        <f t="shared" si="251"/>
        <v>0</v>
      </c>
      <c r="BS144">
        <f t="shared" si="252"/>
        <v>0</v>
      </c>
      <c r="BT144">
        <f t="shared" si="253"/>
        <v>0</v>
      </c>
      <c r="BU144">
        <f t="shared" si="254"/>
        <v>0</v>
      </c>
      <c r="BV144">
        <f t="shared" si="255"/>
        <v>0</v>
      </c>
      <c r="BW144">
        <f t="shared" si="256"/>
        <v>0</v>
      </c>
      <c r="BX144">
        <f t="shared" si="257"/>
        <v>0</v>
      </c>
      <c r="BY144">
        <f t="shared" si="258"/>
        <v>0</v>
      </c>
      <c r="BZ144">
        <f t="shared" si="259"/>
        <v>0</v>
      </c>
      <c r="CA144">
        <f t="shared" si="260"/>
        <v>0</v>
      </c>
      <c r="CB144">
        <f t="shared" si="261"/>
        <v>0</v>
      </c>
      <c r="CC144" t="e">
        <f>IF('Source and fuel input'!AS144,VLOOKUP(AA144,SourceIdData,8,FALSE),IF('Source and fuel input'!AQ144,V144,IF('Source and fuel input'!AR144,IF(AND(E144="Method 1",VLOOKUP(AA144,SourceIdData,8,FALSE)&gt;0),VLOOKUP(AA144,SourceIdData,8,FALSE),NA()),"")))</f>
        <v>#N/A</v>
      </c>
      <c r="CD144" s="15" t="e">
        <f t="shared" si="196"/>
        <v>#N/A</v>
      </c>
      <c r="CE144" s="15" t="b">
        <f t="shared" si="197"/>
        <v>1</v>
      </c>
      <c r="CF144" s="15" t="b">
        <f t="shared" si="229"/>
        <v>1</v>
      </c>
      <c r="CG144" s="15" t="b">
        <f t="shared" si="198"/>
        <v>0</v>
      </c>
      <c r="CH144" s="15" t="b">
        <f t="shared" si="199"/>
        <v>1</v>
      </c>
      <c r="CI144" t="e">
        <f t="shared" si="230"/>
        <v>#N/A</v>
      </c>
      <c r="CJ144" t="e">
        <f t="shared" si="231"/>
        <v>#N/A</v>
      </c>
      <c r="CK144" t="e">
        <f t="shared" si="240"/>
        <v>#N/A</v>
      </c>
      <c r="CL144" t="b">
        <f t="shared" si="200"/>
        <v>0</v>
      </c>
      <c r="CM144" t="e">
        <f t="shared" si="241"/>
        <v>#N/A</v>
      </c>
      <c r="CN144" t="b">
        <f t="shared" si="242"/>
        <v>0</v>
      </c>
      <c r="CO144" s="14">
        <f t="shared" si="243"/>
        <v>1</v>
      </c>
      <c r="CP144" s="16" t="str">
        <f t="shared" si="232"/>
        <v/>
      </c>
      <c r="CQ144" s="15">
        <f t="shared" si="233"/>
        <v>0</v>
      </c>
      <c r="CR144" s="15">
        <f t="shared" si="234"/>
        <v>0</v>
      </c>
      <c r="CS144" s="15">
        <f t="shared" si="235"/>
        <v>0</v>
      </c>
      <c r="CT144" s="58" t="e">
        <f t="shared" si="262"/>
        <v>#DIV/0!</v>
      </c>
      <c r="CU144" s="2">
        <f t="shared" si="236"/>
        <v>995</v>
      </c>
      <c r="CV144" t="str">
        <f t="shared" si="244"/>
        <v/>
      </c>
      <c r="CX144" t="str">
        <f t="shared" si="263"/>
        <v/>
      </c>
      <c r="CY144" t="b">
        <f>AND(CX144&lt;&gt;"",COUNTIF($CX$11:CX143,CX144)=0)</f>
        <v>0</v>
      </c>
      <c r="CZ144" s="2">
        <f>IF(CX144="",0,IF(CY144,MAX($CZ$11:CZ143)+1,VLOOKUP(CX144,$CX$11:CZ143,3,FALSE)))</f>
        <v>0</v>
      </c>
      <c r="DA144" s="2" t="str">
        <f t="shared" si="245"/>
        <v/>
      </c>
      <c r="DB144" t="str">
        <f t="shared" si="264"/>
        <v/>
      </c>
      <c r="DC144" t="b">
        <f>AND(DB144&lt;&gt;"",COUNTIF($DB$11:DB143,DB144)=0)</f>
        <v>0</v>
      </c>
      <c r="DD144" s="2">
        <f>IF(DB144="",0,IF(DC144,MAX($DD$11:DD143)+1,VLOOKUP(DB144,$DB$11:DD143,3,FALSE)))</f>
        <v>0</v>
      </c>
      <c r="DE144" s="2" t="str">
        <f t="shared" si="246"/>
        <v/>
      </c>
    </row>
    <row r="145" spans="1:109" x14ac:dyDescent="0.35">
      <c r="A145" s="119"/>
      <c r="B145" s="46"/>
      <c r="C145" s="46"/>
      <c r="D145" s="46"/>
      <c r="E145" s="46"/>
      <c r="F145" s="183"/>
      <c r="G145" s="48">
        <v>0</v>
      </c>
      <c r="H145" s="46">
        <v>0</v>
      </c>
      <c r="I145" s="46">
        <v>0</v>
      </c>
      <c r="J145" s="46">
        <v>0</v>
      </c>
      <c r="K145" s="46">
        <v>0</v>
      </c>
      <c r="L145" s="49">
        <v>0</v>
      </c>
      <c r="M145" s="50">
        <v>0</v>
      </c>
      <c r="N145" s="32"/>
      <c r="O145" s="31"/>
      <c r="P145" s="31"/>
      <c r="Q145" s="31"/>
      <c r="R145" s="31"/>
      <c r="S145" s="31"/>
      <c r="T145" s="31"/>
      <c r="U145" s="31"/>
      <c r="V145" s="99"/>
      <c r="W145" s="52" t="str">
        <f t="shared" si="195"/>
        <v/>
      </c>
      <c r="X145" s="120"/>
      <c r="Y145" s="97"/>
      <c r="Z145" t="e">
        <f t="shared" si="201"/>
        <v>#N/A</v>
      </c>
      <c r="AA145" t="e">
        <f t="shared" si="202"/>
        <v>#N/A</v>
      </c>
      <c r="AB145" t="e">
        <f t="shared" si="203"/>
        <v>#N/A</v>
      </c>
      <c r="AC145" s="53" t="b">
        <f t="shared" si="204"/>
        <v>0</v>
      </c>
      <c r="AD145" s="53" t="b">
        <f t="shared" si="205"/>
        <v>0</v>
      </c>
      <c r="AE145" s="53" t="b">
        <f t="shared" si="206"/>
        <v>0</v>
      </c>
      <c r="AF145" s="53" t="b">
        <f t="shared" si="207"/>
        <v>0</v>
      </c>
      <c r="AG145" s="53" t="b">
        <f t="shared" si="208"/>
        <v>0</v>
      </c>
      <c r="AH145" s="53" t="b">
        <f t="shared" si="209"/>
        <v>0</v>
      </c>
      <c r="AI145" s="53" t="b">
        <f t="shared" si="210"/>
        <v>0</v>
      </c>
      <c r="AJ145" s="53" t="b">
        <f t="shared" si="211"/>
        <v>0</v>
      </c>
      <c r="AK145" s="53" t="b">
        <f t="shared" si="189"/>
        <v>1</v>
      </c>
      <c r="AL145" s="53" t="b">
        <f t="shared" si="190"/>
        <v>1</v>
      </c>
      <c r="AM145" s="53" t="b">
        <f t="shared" si="191"/>
        <v>1</v>
      </c>
      <c r="AN145" s="53" t="b">
        <f t="shared" si="192"/>
        <v>1</v>
      </c>
      <c r="AO145" s="53" t="b">
        <f t="shared" si="193"/>
        <v>1</v>
      </c>
      <c r="AP145" s="53" t="b">
        <f t="shared" si="194"/>
        <v>1</v>
      </c>
      <c r="AQ145" s="53" t="b">
        <f t="shared" si="247"/>
        <v>0</v>
      </c>
      <c r="AR145" t="b">
        <f t="shared" si="212"/>
        <v>0</v>
      </c>
      <c r="AS145" s="54" t="e">
        <f t="shared" si="237"/>
        <v>#N/A</v>
      </c>
      <c r="AT145" t="b">
        <f t="shared" si="248"/>
        <v>0</v>
      </c>
      <c r="AU145" t="str">
        <f t="shared" si="249"/>
        <v/>
      </c>
      <c r="AV145" s="55" t="str">
        <f t="shared" si="238"/>
        <v/>
      </c>
      <c r="AW145" t="b">
        <f>AND(AV145&lt;&gt;"",COUNTIF($AV$11:AV144,AV145)=0)</f>
        <v>0</v>
      </c>
      <c r="AX145" s="2">
        <f>IF(AV145="",0,IF(AW145,MAX($AX$11:AX144)+1,VLOOKUP(AV145,$AV$11:AX144,3,FALSE)))</f>
        <v>0</v>
      </c>
      <c r="AY145" t="str">
        <f t="shared" si="239"/>
        <v/>
      </c>
      <c r="AZ145" t="e">
        <f t="shared" si="213"/>
        <v>#N/A</v>
      </c>
      <c r="BA145" t="e">
        <f>IF(ISNA(AZ145),NA(),COUNTIF(AZ$10:AZ145,AZ145)&gt;1)</f>
        <v>#N/A</v>
      </c>
      <c r="BB145" t="e">
        <f t="shared" si="214"/>
        <v>#N/A</v>
      </c>
      <c r="BC145" s="55" t="e">
        <f t="shared" si="215"/>
        <v>#N/A</v>
      </c>
      <c r="BD145" s="56" t="e">
        <f t="shared" si="216"/>
        <v>#N/A</v>
      </c>
      <c r="BE145" s="53">
        <f t="shared" si="217"/>
        <v>0</v>
      </c>
      <c r="BF145" s="53">
        <f t="shared" si="218"/>
        <v>0</v>
      </c>
      <c r="BG145" s="53">
        <f t="shared" si="219"/>
        <v>0</v>
      </c>
      <c r="BH145" s="53">
        <f t="shared" si="220"/>
        <v>0</v>
      </c>
      <c r="BI145" s="53">
        <f t="shared" si="221"/>
        <v>0</v>
      </c>
      <c r="BJ145" s="53">
        <f t="shared" si="222"/>
        <v>0</v>
      </c>
      <c r="BK145" s="57">
        <f t="shared" si="223"/>
        <v>0</v>
      </c>
      <c r="BL145" s="57">
        <f t="shared" si="224"/>
        <v>0</v>
      </c>
      <c r="BM145" s="57">
        <f t="shared" si="225"/>
        <v>0</v>
      </c>
      <c r="BN145" s="57">
        <f t="shared" si="226"/>
        <v>0</v>
      </c>
      <c r="BO145" s="57">
        <f t="shared" si="227"/>
        <v>0</v>
      </c>
      <c r="BP145" s="57">
        <f t="shared" si="228"/>
        <v>0</v>
      </c>
      <c r="BQ145">
        <f t="shared" si="250"/>
        <v>0</v>
      </c>
      <c r="BR145">
        <f t="shared" si="251"/>
        <v>0</v>
      </c>
      <c r="BS145">
        <f t="shared" si="252"/>
        <v>0</v>
      </c>
      <c r="BT145">
        <f t="shared" si="253"/>
        <v>0</v>
      </c>
      <c r="BU145">
        <f t="shared" si="254"/>
        <v>0</v>
      </c>
      <c r="BV145">
        <f t="shared" si="255"/>
        <v>0</v>
      </c>
      <c r="BW145">
        <f t="shared" si="256"/>
        <v>0</v>
      </c>
      <c r="BX145">
        <f t="shared" si="257"/>
        <v>0</v>
      </c>
      <c r="BY145">
        <f t="shared" si="258"/>
        <v>0</v>
      </c>
      <c r="BZ145">
        <f t="shared" si="259"/>
        <v>0</v>
      </c>
      <c r="CA145">
        <f t="shared" si="260"/>
        <v>0</v>
      </c>
      <c r="CB145">
        <f t="shared" si="261"/>
        <v>0</v>
      </c>
      <c r="CC145" t="e">
        <f>IF('Source and fuel input'!AS145,VLOOKUP(AA145,SourceIdData,8,FALSE),IF('Source and fuel input'!AQ145,V145,IF('Source and fuel input'!AR145,IF(AND(E145="Method 1",VLOOKUP(AA145,SourceIdData,8,FALSE)&gt;0),VLOOKUP(AA145,SourceIdData,8,FALSE),NA()),"")))</f>
        <v>#N/A</v>
      </c>
      <c r="CD145" s="15" t="e">
        <f t="shared" si="196"/>
        <v>#N/A</v>
      </c>
      <c r="CE145" s="15" t="b">
        <f t="shared" si="197"/>
        <v>1</v>
      </c>
      <c r="CF145" s="15" t="b">
        <f t="shared" si="229"/>
        <v>1</v>
      </c>
      <c r="CG145" s="15" t="b">
        <f t="shared" si="198"/>
        <v>0</v>
      </c>
      <c r="CH145" s="15" t="b">
        <f t="shared" si="199"/>
        <v>1</v>
      </c>
      <c r="CI145" t="e">
        <f t="shared" si="230"/>
        <v>#N/A</v>
      </c>
      <c r="CJ145" t="e">
        <f t="shared" si="231"/>
        <v>#N/A</v>
      </c>
      <c r="CK145" t="e">
        <f t="shared" si="240"/>
        <v>#N/A</v>
      </c>
      <c r="CL145" t="b">
        <f t="shared" si="200"/>
        <v>0</v>
      </c>
      <c r="CM145" t="e">
        <f t="shared" si="241"/>
        <v>#N/A</v>
      </c>
      <c r="CN145" t="b">
        <f t="shared" si="242"/>
        <v>0</v>
      </c>
      <c r="CO145" s="14">
        <f t="shared" si="243"/>
        <v>1</v>
      </c>
      <c r="CP145" s="16" t="str">
        <f t="shared" si="232"/>
        <v/>
      </c>
      <c r="CQ145" s="15">
        <f t="shared" si="233"/>
        <v>0</v>
      </c>
      <c r="CR145" s="15">
        <f t="shared" si="234"/>
        <v>0</v>
      </c>
      <c r="CS145" s="15">
        <f t="shared" si="235"/>
        <v>0</v>
      </c>
      <c r="CT145" s="58" t="e">
        <f t="shared" si="262"/>
        <v>#DIV/0!</v>
      </c>
      <c r="CU145" s="2">
        <f t="shared" si="236"/>
        <v>995</v>
      </c>
      <c r="CV145" t="str">
        <f t="shared" si="244"/>
        <v/>
      </c>
      <c r="CX145" t="str">
        <f t="shared" si="263"/>
        <v/>
      </c>
      <c r="CY145" t="b">
        <f>AND(CX145&lt;&gt;"",COUNTIF($CX$11:CX144,CX145)=0)</f>
        <v>0</v>
      </c>
      <c r="CZ145" s="2">
        <f>IF(CX145="",0,IF(CY145,MAX($CZ$11:CZ144)+1,VLOOKUP(CX145,$CX$11:CZ144,3,FALSE)))</f>
        <v>0</v>
      </c>
      <c r="DA145" s="2" t="str">
        <f t="shared" si="245"/>
        <v/>
      </c>
      <c r="DB145" t="str">
        <f t="shared" si="264"/>
        <v/>
      </c>
      <c r="DC145" t="b">
        <f>AND(DB145&lt;&gt;"",COUNTIF($DB$11:DB144,DB145)=0)</f>
        <v>0</v>
      </c>
      <c r="DD145" s="2">
        <f>IF(DB145="",0,IF(DC145,MAX($DD$11:DD144)+1,VLOOKUP(DB145,$DB$11:DD144,3,FALSE)))</f>
        <v>0</v>
      </c>
      <c r="DE145" s="2" t="str">
        <f t="shared" si="246"/>
        <v/>
      </c>
    </row>
    <row r="146" spans="1:109" x14ac:dyDescent="0.35">
      <c r="A146" s="119"/>
      <c r="B146" s="46"/>
      <c r="C146" s="46"/>
      <c r="D146" s="46"/>
      <c r="E146" s="46"/>
      <c r="F146" s="183"/>
      <c r="G146" s="48">
        <v>0</v>
      </c>
      <c r="H146" s="46">
        <v>0</v>
      </c>
      <c r="I146" s="46">
        <v>0</v>
      </c>
      <c r="J146" s="46">
        <v>0</v>
      </c>
      <c r="K146" s="46">
        <v>0</v>
      </c>
      <c r="L146" s="49">
        <v>0</v>
      </c>
      <c r="M146" s="50">
        <v>0</v>
      </c>
      <c r="N146" s="32"/>
      <c r="O146" s="31"/>
      <c r="P146" s="31"/>
      <c r="Q146" s="31"/>
      <c r="R146" s="31"/>
      <c r="S146" s="31"/>
      <c r="T146" s="31"/>
      <c r="U146" s="31"/>
      <c r="V146" s="99"/>
      <c r="W146" s="52" t="str">
        <f t="shared" si="195"/>
        <v/>
      </c>
      <c r="X146" s="120"/>
      <c r="Y146" s="97"/>
      <c r="Z146" t="e">
        <f t="shared" si="201"/>
        <v>#N/A</v>
      </c>
      <c r="AA146" t="e">
        <f t="shared" si="202"/>
        <v>#N/A</v>
      </c>
      <c r="AB146" t="e">
        <f t="shared" si="203"/>
        <v>#N/A</v>
      </c>
      <c r="AC146" s="53" t="b">
        <f t="shared" si="204"/>
        <v>0</v>
      </c>
      <c r="AD146" s="53" t="b">
        <f t="shared" si="205"/>
        <v>0</v>
      </c>
      <c r="AE146" s="53" t="b">
        <f t="shared" si="206"/>
        <v>0</v>
      </c>
      <c r="AF146" s="53" t="b">
        <f t="shared" si="207"/>
        <v>0</v>
      </c>
      <c r="AG146" s="53" t="b">
        <f t="shared" si="208"/>
        <v>0</v>
      </c>
      <c r="AH146" s="53" t="b">
        <f t="shared" si="209"/>
        <v>0</v>
      </c>
      <c r="AI146" s="53" t="b">
        <f t="shared" si="210"/>
        <v>0</v>
      </c>
      <c r="AJ146" s="53" t="b">
        <f t="shared" si="211"/>
        <v>0</v>
      </c>
      <c r="AK146" s="53" t="b">
        <f t="shared" si="189"/>
        <v>1</v>
      </c>
      <c r="AL146" s="53" t="b">
        <f t="shared" si="190"/>
        <v>1</v>
      </c>
      <c r="AM146" s="53" t="b">
        <f t="shared" si="191"/>
        <v>1</v>
      </c>
      <c r="AN146" s="53" t="b">
        <f t="shared" si="192"/>
        <v>1</v>
      </c>
      <c r="AO146" s="53" t="b">
        <f t="shared" si="193"/>
        <v>1</v>
      </c>
      <c r="AP146" s="53" t="b">
        <f t="shared" si="194"/>
        <v>1</v>
      </c>
      <c r="AQ146" s="53" t="b">
        <f t="shared" si="247"/>
        <v>0</v>
      </c>
      <c r="AR146" t="b">
        <f t="shared" si="212"/>
        <v>0</v>
      </c>
      <c r="AS146" s="54" t="e">
        <f t="shared" si="237"/>
        <v>#N/A</v>
      </c>
      <c r="AT146" t="b">
        <f t="shared" si="248"/>
        <v>0</v>
      </c>
      <c r="AU146" t="str">
        <f t="shared" si="249"/>
        <v/>
      </c>
      <c r="AV146" s="55" t="str">
        <f t="shared" si="238"/>
        <v/>
      </c>
      <c r="AW146" t="b">
        <f>AND(AV146&lt;&gt;"",COUNTIF($AV$11:AV145,AV146)=0)</f>
        <v>0</v>
      </c>
      <c r="AX146" s="2">
        <f>IF(AV146="",0,IF(AW146,MAX($AX$11:AX145)+1,VLOOKUP(AV146,$AV$11:AX145,3,FALSE)))</f>
        <v>0</v>
      </c>
      <c r="AY146" t="str">
        <f t="shared" si="239"/>
        <v/>
      </c>
      <c r="AZ146" t="e">
        <f t="shared" si="213"/>
        <v>#N/A</v>
      </c>
      <c r="BA146" t="e">
        <f>IF(ISNA(AZ146),NA(),COUNTIF(AZ$10:AZ146,AZ146)&gt;1)</f>
        <v>#N/A</v>
      </c>
      <c r="BB146" t="e">
        <f t="shared" si="214"/>
        <v>#N/A</v>
      </c>
      <c r="BC146" s="55" t="e">
        <f t="shared" si="215"/>
        <v>#N/A</v>
      </c>
      <c r="BD146" s="56" t="e">
        <f t="shared" si="216"/>
        <v>#N/A</v>
      </c>
      <c r="BE146" s="53">
        <f t="shared" si="217"/>
        <v>0</v>
      </c>
      <c r="BF146" s="53">
        <f t="shared" si="218"/>
        <v>0</v>
      </c>
      <c r="BG146" s="53">
        <f t="shared" si="219"/>
        <v>0</v>
      </c>
      <c r="BH146" s="53">
        <f t="shared" si="220"/>
        <v>0</v>
      </c>
      <c r="BI146" s="53">
        <f t="shared" si="221"/>
        <v>0</v>
      </c>
      <c r="BJ146" s="53">
        <f t="shared" si="222"/>
        <v>0</v>
      </c>
      <c r="BK146" s="57">
        <f t="shared" si="223"/>
        <v>0</v>
      </c>
      <c r="BL146" s="57">
        <f t="shared" si="224"/>
        <v>0</v>
      </c>
      <c r="BM146" s="57">
        <f t="shared" si="225"/>
        <v>0</v>
      </c>
      <c r="BN146" s="57">
        <f t="shared" si="226"/>
        <v>0</v>
      </c>
      <c r="BO146" s="57">
        <f t="shared" si="227"/>
        <v>0</v>
      </c>
      <c r="BP146" s="57">
        <f t="shared" si="228"/>
        <v>0</v>
      </c>
      <c r="BQ146">
        <f t="shared" si="250"/>
        <v>0</v>
      </c>
      <c r="BR146">
        <f t="shared" si="251"/>
        <v>0</v>
      </c>
      <c r="BS146">
        <f t="shared" si="252"/>
        <v>0</v>
      </c>
      <c r="BT146">
        <f t="shared" si="253"/>
        <v>0</v>
      </c>
      <c r="BU146">
        <f t="shared" si="254"/>
        <v>0</v>
      </c>
      <c r="BV146">
        <f t="shared" si="255"/>
        <v>0</v>
      </c>
      <c r="BW146">
        <f t="shared" si="256"/>
        <v>0</v>
      </c>
      <c r="BX146">
        <f t="shared" si="257"/>
        <v>0</v>
      </c>
      <c r="BY146">
        <f t="shared" si="258"/>
        <v>0</v>
      </c>
      <c r="BZ146">
        <f t="shared" si="259"/>
        <v>0</v>
      </c>
      <c r="CA146">
        <f t="shared" si="260"/>
        <v>0</v>
      </c>
      <c r="CB146">
        <f t="shared" si="261"/>
        <v>0</v>
      </c>
      <c r="CC146" t="e">
        <f>IF('Source and fuel input'!AS146,VLOOKUP(AA146,SourceIdData,8,FALSE),IF('Source and fuel input'!AQ146,V146,IF('Source and fuel input'!AR146,IF(AND(E146="Method 1",VLOOKUP(AA146,SourceIdData,8,FALSE)&gt;0),VLOOKUP(AA146,SourceIdData,8,FALSE),NA()),"")))</f>
        <v>#N/A</v>
      </c>
      <c r="CD146" s="15" t="e">
        <f t="shared" si="196"/>
        <v>#N/A</v>
      </c>
      <c r="CE146" s="15" t="b">
        <f t="shared" si="197"/>
        <v>1</v>
      </c>
      <c r="CF146" s="15" t="b">
        <f t="shared" si="229"/>
        <v>1</v>
      </c>
      <c r="CG146" s="15" t="b">
        <f t="shared" si="198"/>
        <v>0</v>
      </c>
      <c r="CH146" s="15" t="b">
        <f t="shared" si="199"/>
        <v>1</v>
      </c>
      <c r="CI146" t="e">
        <f t="shared" si="230"/>
        <v>#N/A</v>
      </c>
      <c r="CJ146" t="e">
        <f t="shared" si="231"/>
        <v>#N/A</v>
      </c>
      <c r="CK146" t="e">
        <f t="shared" si="240"/>
        <v>#N/A</v>
      </c>
      <c r="CL146" t="b">
        <f t="shared" si="200"/>
        <v>0</v>
      </c>
      <c r="CM146" t="e">
        <f t="shared" si="241"/>
        <v>#N/A</v>
      </c>
      <c r="CN146" t="b">
        <f t="shared" si="242"/>
        <v>0</v>
      </c>
      <c r="CO146" s="14">
        <f t="shared" si="243"/>
        <v>1</v>
      </c>
      <c r="CP146" s="16" t="str">
        <f t="shared" si="232"/>
        <v/>
      </c>
      <c r="CQ146" s="15">
        <f t="shared" si="233"/>
        <v>0</v>
      </c>
      <c r="CR146" s="15">
        <f t="shared" si="234"/>
        <v>0</v>
      </c>
      <c r="CS146" s="15">
        <f t="shared" si="235"/>
        <v>0</v>
      </c>
      <c r="CT146" s="58" t="e">
        <f t="shared" si="262"/>
        <v>#DIV/0!</v>
      </c>
      <c r="CU146" s="2">
        <f t="shared" si="236"/>
        <v>995</v>
      </c>
      <c r="CV146" t="str">
        <f t="shared" si="244"/>
        <v/>
      </c>
      <c r="CX146" t="str">
        <f t="shared" si="263"/>
        <v/>
      </c>
      <c r="CY146" t="b">
        <f>AND(CX146&lt;&gt;"",COUNTIF($CX$11:CX145,CX146)=0)</f>
        <v>0</v>
      </c>
      <c r="CZ146" s="2">
        <f>IF(CX146="",0,IF(CY146,MAX($CZ$11:CZ145)+1,VLOOKUP(CX146,$CX$11:CZ145,3,FALSE)))</f>
        <v>0</v>
      </c>
      <c r="DA146" s="2" t="str">
        <f t="shared" si="245"/>
        <v/>
      </c>
      <c r="DB146" t="str">
        <f t="shared" si="264"/>
        <v/>
      </c>
      <c r="DC146" t="b">
        <f>AND(DB146&lt;&gt;"",COUNTIF($DB$11:DB145,DB146)=0)</f>
        <v>0</v>
      </c>
      <c r="DD146" s="2">
        <f>IF(DB146="",0,IF(DC146,MAX($DD$11:DD145)+1,VLOOKUP(DB146,$DB$11:DD145,3,FALSE)))</f>
        <v>0</v>
      </c>
      <c r="DE146" s="2" t="str">
        <f t="shared" si="246"/>
        <v/>
      </c>
    </row>
    <row r="147" spans="1:109" x14ac:dyDescent="0.35">
      <c r="A147" s="119"/>
      <c r="B147" s="46"/>
      <c r="C147" s="46"/>
      <c r="D147" s="46"/>
      <c r="E147" s="46"/>
      <c r="F147" s="183"/>
      <c r="G147" s="48">
        <v>0</v>
      </c>
      <c r="H147" s="46">
        <v>0</v>
      </c>
      <c r="I147" s="46">
        <v>0</v>
      </c>
      <c r="J147" s="46">
        <v>0</v>
      </c>
      <c r="K147" s="46">
        <v>0</v>
      </c>
      <c r="L147" s="49">
        <v>0</v>
      </c>
      <c r="M147" s="50">
        <v>0</v>
      </c>
      <c r="N147" s="32"/>
      <c r="O147" s="31"/>
      <c r="P147" s="31"/>
      <c r="Q147" s="31"/>
      <c r="R147" s="31"/>
      <c r="S147" s="31"/>
      <c r="T147" s="31"/>
      <c r="U147" s="31"/>
      <c r="V147" s="99"/>
      <c r="W147" s="52" t="str">
        <f t="shared" si="195"/>
        <v/>
      </c>
      <c r="X147" s="120"/>
      <c r="Y147" s="97"/>
      <c r="Z147" t="e">
        <f t="shared" si="201"/>
        <v>#N/A</v>
      </c>
      <c r="AA147" t="e">
        <f t="shared" si="202"/>
        <v>#N/A</v>
      </c>
      <c r="AB147" t="e">
        <f t="shared" si="203"/>
        <v>#N/A</v>
      </c>
      <c r="AC147" s="53" t="b">
        <f t="shared" si="204"/>
        <v>0</v>
      </c>
      <c r="AD147" s="53" t="b">
        <f t="shared" si="205"/>
        <v>0</v>
      </c>
      <c r="AE147" s="53" t="b">
        <f t="shared" si="206"/>
        <v>0</v>
      </c>
      <c r="AF147" s="53" t="b">
        <f t="shared" si="207"/>
        <v>0</v>
      </c>
      <c r="AG147" s="53" t="b">
        <f t="shared" si="208"/>
        <v>0</v>
      </c>
      <c r="AH147" s="53" t="b">
        <f t="shared" si="209"/>
        <v>0</v>
      </c>
      <c r="AI147" s="53" t="b">
        <f t="shared" si="210"/>
        <v>0</v>
      </c>
      <c r="AJ147" s="53" t="b">
        <f t="shared" si="211"/>
        <v>0</v>
      </c>
      <c r="AK147" s="53" t="b">
        <f t="shared" si="189"/>
        <v>1</v>
      </c>
      <c r="AL147" s="53" t="b">
        <f t="shared" si="190"/>
        <v>1</v>
      </c>
      <c r="AM147" s="53" t="b">
        <f t="shared" si="191"/>
        <v>1</v>
      </c>
      <c r="AN147" s="53" t="b">
        <f t="shared" si="192"/>
        <v>1</v>
      </c>
      <c r="AO147" s="53" t="b">
        <f t="shared" si="193"/>
        <v>1</v>
      </c>
      <c r="AP147" s="53" t="b">
        <f t="shared" si="194"/>
        <v>1</v>
      </c>
      <c r="AQ147" s="53" t="b">
        <f t="shared" si="247"/>
        <v>0</v>
      </c>
      <c r="AR147" t="b">
        <f t="shared" si="212"/>
        <v>0</v>
      </c>
      <c r="AS147" s="54" t="e">
        <f t="shared" si="237"/>
        <v>#N/A</v>
      </c>
      <c r="AT147" t="b">
        <f t="shared" si="248"/>
        <v>0</v>
      </c>
      <c r="AU147" t="str">
        <f t="shared" si="249"/>
        <v/>
      </c>
      <c r="AV147" s="55" t="str">
        <f t="shared" si="238"/>
        <v/>
      </c>
      <c r="AW147" t="b">
        <f>AND(AV147&lt;&gt;"",COUNTIF($AV$11:AV146,AV147)=0)</f>
        <v>0</v>
      </c>
      <c r="AX147" s="2">
        <f>IF(AV147="",0,IF(AW147,MAX($AX$11:AX146)+1,VLOOKUP(AV147,$AV$11:AX146,3,FALSE)))</f>
        <v>0</v>
      </c>
      <c r="AY147" t="str">
        <f t="shared" si="239"/>
        <v/>
      </c>
      <c r="AZ147" t="e">
        <f t="shared" si="213"/>
        <v>#N/A</v>
      </c>
      <c r="BA147" t="e">
        <f>IF(ISNA(AZ147),NA(),COUNTIF(AZ$10:AZ147,AZ147)&gt;1)</f>
        <v>#N/A</v>
      </c>
      <c r="BB147" t="e">
        <f t="shared" si="214"/>
        <v>#N/A</v>
      </c>
      <c r="BC147" s="55" t="e">
        <f t="shared" si="215"/>
        <v>#N/A</v>
      </c>
      <c r="BD147" s="56" t="e">
        <f t="shared" si="216"/>
        <v>#N/A</v>
      </c>
      <c r="BE147" s="53">
        <f t="shared" si="217"/>
        <v>0</v>
      </c>
      <c r="BF147" s="53">
        <f t="shared" si="218"/>
        <v>0</v>
      </c>
      <c r="BG147" s="53">
        <f t="shared" si="219"/>
        <v>0</v>
      </c>
      <c r="BH147" s="53">
        <f t="shared" si="220"/>
        <v>0</v>
      </c>
      <c r="BI147" s="53">
        <f t="shared" si="221"/>
        <v>0</v>
      </c>
      <c r="BJ147" s="53">
        <f t="shared" si="222"/>
        <v>0</v>
      </c>
      <c r="BK147" s="57">
        <f t="shared" si="223"/>
        <v>0</v>
      </c>
      <c r="BL147" s="57">
        <f t="shared" si="224"/>
        <v>0</v>
      </c>
      <c r="BM147" s="57">
        <f t="shared" si="225"/>
        <v>0</v>
      </c>
      <c r="BN147" s="57">
        <f t="shared" si="226"/>
        <v>0</v>
      </c>
      <c r="BO147" s="57">
        <f t="shared" si="227"/>
        <v>0</v>
      </c>
      <c r="BP147" s="57">
        <f t="shared" si="228"/>
        <v>0</v>
      </c>
      <c r="BQ147">
        <f t="shared" si="250"/>
        <v>0</v>
      </c>
      <c r="BR147">
        <f t="shared" si="251"/>
        <v>0</v>
      </c>
      <c r="BS147">
        <f t="shared" si="252"/>
        <v>0</v>
      </c>
      <c r="BT147">
        <f t="shared" si="253"/>
        <v>0</v>
      </c>
      <c r="BU147">
        <f t="shared" si="254"/>
        <v>0</v>
      </c>
      <c r="BV147">
        <f t="shared" si="255"/>
        <v>0</v>
      </c>
      <c r="BW147">
        <f t="shared" si="256"/>
        <v>0</v>
      </c>
      <c r="BX147">
        <f t="shared" si="257"/>
        <v>0</v>
      </c>
      <c r="BY147">
        <f t="shared" si="258"/>
        <v>0</v>
      </c>
      <c r="BZ147">
        <f t="shared" si="259"/>
        <v>0</v>
      </c>
      <c r="CA147">
        <f t="shared" si="260"/>
        <v>0</v>
      </c>
      <c r="CB147">
        <f t="shared" si="261"/>
        <v>0</v>
      </c>
      <c r="CC147" t="e">
        <f>IF('Source and fuel input'!AS147,VLOOKUP(AA147,SourceIdData,8,FALSE),IF('Source and fuel input'!AQ147,V147,IF('Source and fuel input'!AR147,IF(AND(E147="Method 1",VLOOKUP(AA147,SourceIdData,8,FALSE)&gt;0),VLOOKUP(AA147,SourceIdData,8,FALSE),NA()),"")))</f>
        <v>#N/A</v>
      </c>
      <c r="CD147" s="15" t="e">
        <f t="shared" si="196"/>
        <v>#N/A</v>
      </c>
      <c r="CE147" s="15" t="b">
        <f t="shared" si="197"/>
        <v>1</v>
      </c>
      <c r="CF147" s="15" t="b">
        <f t="shared" si="229"/>
        <v>1</v>
      </c>
      <c r="CG147" s="15" t="b">
        <f t="shared" si="198"/>
        <v>0</v>
      </c>
      <c r="CH147" s="15" t="b">
        <f t="shared" si="199"/>
        <v>1</v>
      </c>
      <c r="CI147" t="e">
        <f t="shared" si="230"/>
        <v>#N/A</v>
      </c>
      <c r="CJ147" t="e">
        <f t="shared" si="231"/>
        <v>#N/A</v>
      </c>
      <c r="CK147" t="e">
        <f t="shared" si="240"/>
        <v>#N/A</v>
      </c>
      <c r="CL147" t="b">
        <f t="shared" si="200"/>
        <v>0</v>
      </c>
      <c r="CM147" t="e">
        <f t="shared" si="241"/>
        <v>#N/A</v>
      </c>
      <c r="CN147" t="b">
        <f t="shared" si="242"/>
        <v>0</v>
      </c>
      <c r="CO147" s="14">
        <f t="shared" si="243"/>
        <v>1</v>
      </c>
      <c r="CP147" s="16" t="str">
        <f t="shared" si="232"/>
        <v/>
      </c>
      <c r="CQ147" s="15">
        <f t="shared" si="233"/>
        <v>0</v>
      </c>
      <c r="CR147" s="15">
        <f t="shared" si="234"/>
        <v>0</v>
      </c>
      <c r="CS147" s="15">
        <f t="shared" si="235"/>
        <v>0</v>
      </c>
      <c r="CT147" s="58" t="e">
        <f t="shared" si="262"/>
        <v>#DIV/0!</v>
      </c>
      <c r="CU147" s="2">
        <f t="shared" si="236"/>
        <v>995</v>
      </c>
      <c r="CV147" t="str">
        <f t="shared" si="244"/>
        <v/>
      </c>
      <c r="CX147" t="str">
        <f t="shared" si="263"/>
        <v/>
      </c>
      <c r="CY147" t="b">
        <f>AND(CX147&lt;&gt;"",COUNTIF($CX$11:CX146,CX147)=0)</f>
        <v>0</v>
      </c>
      <c r="CZ147" s="2">
        <f>IF(CX147="",0,IF(CY147,MAX($CZ$11:CZ146)+1,VLOOKUP(CX147,$CX$11:CZ146,3,FALSE)))</f>
        <v>0</v>
      </c>
      <c r="DA147" s="2" t="str">
        <f t="shared" si="245"/>
        <v/>
      </c>
      <c r="DB147" t="str">
        <f t="shared" si="264"/>
        <v/>
      </c>
      <c r="DC147" t="b">
        <f>AND(DB147&lt;&gt;"",COUNTIF($DB$11:DB146,DB147)=0)</f>
        <v>0</v>
      </c>
      <c r="DD147" s="2">
        <f>IF(DB147="",0,IF(DC147,MAX($DD$11:DD146)+1,VLOOKUP(DB147,$DB$11:DD146,3,FALSE)))</f>
        <v>0</v>
      </c>
      <c r="DE147" s="2" t="str">
        <f t="shared" si="246"/>
        <v/>
      </c>
    </row>
    <row r="148" spans="1:109" x14ac:dyDescent="0.35">
      <c r="A148" s="119"/>
      <c r="B148" s="46"/>
      <c r="C148" s="46"/>
      <c r="D148" s="46"/>
      <c r="E148" s="46"/>
      <c r="F148" s="183"/>
      <c r="G148" s="48">
        <v>0</v>
      </c>
      <c r="H148" s="46">
        <v>0</v>
      </c>
      <c r="I148" s="46">
        <v>0</v>
      </c>
      <c r="J148" s="46">
        <v>0</v>
      </c>
      <c r="K148" s="46">
        <v>0</v>
      </c>
      <c r="L148" s="49">
        <v>0</v>
      </c>
      <c r="M148" s="50">
        <v>0</v>
      </c>
      <c r="N148" s="32"/>
      <c r="O148" s="31"/>
      <c r="P148" s="31"/>
      <c r="Q148" s="31"/>
      <c r="R148" s="31"/>
      <c r="S148" s="31"/>
      <c r="T148" s="31"/>
      <c r="U148" s="31"/>
      <c r="V148" s="99"/>
      <c r="W148" s="52" t="str">
        <f t="shared" si="195"/>
        <v/>
      </c>
      <c r="X148" s="120"/>
      <c r="Y148" s="97"/>
      <c r="Z148" t="e">
        <f t="shared" si="201"/>
        <v>#N/A</v>
      </c>
      <c r="AA148" t="e">
        <f t="shared" si="202"/>
        <v>#N/A</v>
      </c>
      <c r="AB148" t="e">
        <f t="shared" si="203"/>
        <v>#N/A</v>
      </c>
      <c r="AC148" s="53" t="b">
        <f t="shared" si="204"/>
        <v>0</v>
      </c>
      <c r="AD148" s="53" t="b">
        <f t="shared" si="205"/>
        <v>0</v>
      </c>
      <c r="AE148" s="53" t="b">
        <f t="shared" si="206"/>
        <v>0</v>
      </c>
      <c r="AF148" s="53" t="b">
        <f t="shared" si="207"/>
        <v>0</v>
      </c>
      <c r="AG148" s="53" t="b">
        <f t="shared" si="208"/>
        <v>0</v>
      </c>
      <c r="AH148" s="53" t="b">
        <f t="shared" si="209"/>
        <v>0</v>
      </c>
      <c r="AI148" s="53" t="b">
        <f t="shared" si="210"/>
        <v>0</v>
      </c>
      <c r="AJ148" s="53" t="b">
        <f t="shared" si="211"/>
        <v>0</v>
      </c>
      <c r="AK148" s="53" t="b">
        <f t="shared" si="189"/>
        <v>1</v>
      </c>
      <c r="AL148" s="53" t="b">
        <f t="shared" si="190"/>
        <v>1</v>
      </c>
      <c r="AM148" s="53" t="b">
        <f t="shared" si="191"/>
        <v>1</v>
      </c>
      <c r="AN148" s="53" t="b">
        <f t="shared" si="192"/>
        <v>1</v>
      </c>
      <c r="AO148" s="53" t="b">
        <f t="shared" si="193"/>
        <v>1</v>
      </c>
      <c r="AP148" s="53" t="b">
        <f t="shared" si="194"/>
        <v>1</v>
      </c>
      <c r="AQ148" s="53" t="b">
        <f t="shared" si="247"/>
        <v>0</v>
      </c>
      <c r="AR148" t="b">
        <f t="shared" si="212"/>
        <v>0</v>
      </c>
      <c r="AS148" s="54" t="e">
        <f t="shared" si="237"/>
        <v>#N/A</v>
      </c>
      <c r="AT148" t="b">
        <f t="shared" si="248"/>
        <v>0</v>
      </c>
      <c r="AU148" t="str">
        <f t="shared" si="249"/>
        <v/>
      </c>
      <c r="AV148" s="55" t="str">
        <f t="shared" si="238"/>
        <v/>
      </c>
      <c r="AW148" t="b">
        <f>AND(AV148&lt;&gt;"",COUNTIF($AV$11:AV147,AV148)=0)</f>
        <v>0</v>
      </c>
      <c r="AX148" s="2">
        <f>IF(AV148="",0,IF(AW148,MAX($AX$11:AX147)+1,VLOOKUP(AV148,$AV$11:AX147,3,FALSE)))</f>
        <v>0</v>
      </c>
      <c r="AY148" t="str">
        <f t="shared" si="239"/>
        <v/>
      </c>
      <c r="AZ148" t="e">
        <f t="shared" si="213"/>
        <v>#N/A</v>
      </c>
      <c r="BA148" t="e">
        <f>IF(ISNA(AZ148),NA(),COUNTIF(AZ$10:AZ148,AZ148)&gt;1)</f>
        <v>#N/A</v>
      </c>
      <c r="BB148" t="e">
        <f t="shared" si="214"/>
        <v>#N/A</v>
      </c>
      <c r="BC148" s="55" t="e">
        <f t="shared" si="215"/>
        <v>#N/A</v>
      </c>
      <c r="BD148" s="56" t="e">
        <f t="shared" si="216"/>
        <v>#N/A</v>
      </c>
      <c r="BE148" s="53">
        <f t="shared" si="217"/>
        <v>0</v>
      </c>
      <c r="BF148" s="53">
        <f t="shared" si="218"/>
        <v>0</v>
      </c>
      <c r="BG148" s="53">
        <f t="shared" si="219"/>
        <v>0</v>
      </c>
      <c r="BH148" s="53">
        <f t="shared" si="220"/>
        <v>0</v>
      </c>
      <c r="BI148" s="53">
        <f t="shared" si="221"/>
        <v>0</v>
      </c>
      <c r="BJ148" s="53">
        <f t="shared" si="222"/>
        <v>0</v>
      </c>
      <c r="BK148" s="57">
        <f t="shared" si="223"/>
        <v>0</v>
      </c>
      <c r="BL148" s="57">
        <f t="shared" si="224"/>
        <v>0</v>
      </c>
      <c r="BM148" s="57">
        <f t="shared" si="225"/>
        <v>0</v>
      </c>
      <c r="BN148" s="57">
        <f t="shared" si="226"/>
        <v>0</v>
      </c>
      <c r="BO148" s="57">
        <f t="shared" si="227"/>
        <v>0</v>
      </c>
      <c r="BP148" s="57">
        <f t="shared" si="228"/>
        <v>0</v>
      </c>
      <c r="BQ148">
        <f t="shared" si="250"/>
        <v>0</v>
      </c>
      <c r="BR148">
        <f t="shared" si="251"/>
        <v>0</v>
      </c>
      <c r="BS148">
        <f t="shared" si="252"/>
        <v>0</v>
      </c>
      <c r="BT148">
        <f t="shared" si="253"/>
        <v>0</v>
      </c>
      <c r="BU148">
        <f t="shared" si="254"/>
        <v>0</v>
      </c>
      <c r="BV148">
        <f t="shared" si="255"/>
        <v>0</v>
      </c>
      <c r="BW148">
        <f t="shared" si="256"/>
        <v>0</v>
      </c>
      <c r="BX148">
        <f t="shared" si="257"/>
        <v>0</v>
      </c>
      <c r="BY148">
        <f t="shared" si="258"/>
        <v>0</v>
      </c>
      <c r="BZ148">
        <f t="shared" si="259"/>
        <v>0</v>
      </c>
      <c r="CA148">
        <f t="shared" si="260"/>
        <v>0</v>
      </c>
      <c r="CB148">
        <f t="shared" si="261"/>
        <v>0</v>
      </c>
      <c r="CC148" t="e">
        <f>IF('Source and fuel input'!AS148,VLOOKUP(AA148,SourceIdData,8,FALSE),IF('Source and fuel input'!AQ148,V148,IF('Source and fuel input'!AR148,IF(AND(E148="Method 1",VLOOKUP(AA148,SourceIdData,8,FALSE)&gt;0),VLOOKUP(AA148,SourceIdData,8,FALSE),NA()),"")))</f>
        <v>#N/A</v>
      </c>
      <c r="CD148" s="15" t="e">
        <f t="shared" si="196"/>
        <v>#N/A</v>
      </c>
      <c r="CE148" s="15" t="b">
        <f t="shared" si="197"/>
        <v>1</v>
      </c>
      <c r="CF148" s="15" t="b">
        <f t="shared" si="229"/>
        <v>1</v>
      </c>
      <c r="CG148" s="15" t="b">
        <f t="shared" si="198"/>
        <v>0</v>
      </c>
      <c r="CH148" s="15" t="b">
        <f t="shared" si="199"/>
        <v>1</v>
      </c>
      <c r="CI148" t="e">
        <f t="shared" si="230"/>
        <v>#N/A</v>
      </c>
      <c r="CJ148" t="e">
        <f t="shared" si="231"/>
        <v>#N/A</v>
      </c>
      <c r="CK148" t="e">
        <f t="shared" si="240"/>
        <v>#N/A</v>
      </c>
      <c r="CL148" t="b">
        <f t="shared" si="200"/>
        <v>0</v>
      </c>
      <c r="CM148" t="e">
        <f t="shared" si="241"/>
        <v>#N/A</v>
      </c>
      <c r="CN148" t="b">
        <f t="shared" si="242"/>
        <v>0</v>
      </c>
      <c r="CO148" s="14">
        <f t="shared" si="243"/>
        <v>1</v>
      </c>
      <c r="CP148" s="16" t="str">
        <f t="shared" si="232"/>
        <v/>
      </c>
      <c r="CQ148" s="15">
        <f t="shared" si="233"/>
        <v>0</v>
      </c>
      <c r="CR148" s="15">
        <f t="shared" si="234"/>
        <v>0</v>
      </c>
      <c r="CS148" s="15">
        <f t="shared" si="235"/>
        <v>0</v>
      </c>
      <c r="CT148" s="58" t="e">
        <f t="shared" si="262"/>
        <v>#DIV/0!</v>
      </c>
      <c r="CU148" s="2">
        <f t="shared" si="236"/>
        <v>995</v>
      </c>
      <c r="CV148" t="str">
        <f t="shared" si="244"/>
        <v/>
      </c>
      <c r="CX148" t="str">
        <f t="shared" si="263"/>
        <v/>
      </c>
      <c r="CY148" t="b">
        <f>AND(CX148&lt;&gt;"",COUNTIF($CX$11:CX147,CX148)=0)</f>
        <v>0</v>
      </c>
      <c r="CZ148" s="2">
        <f>IF(CX148="",0,IF(CY148,MAX($CZ$11:CZ147)+1,VLOOKUP(CX148,$CX$11:CZ147,3,FALSE)))</f>
        <v>0</v>
      </c>
      <c r="DA148" s="2" t="str">
        <f t="shared" si="245"/>
        <v/>
      </c>
      <c r="DB148" t="str">
        <f t="shared" si="264"/>
        <v/>
      </c>
      <c r="DC148" t="b">
        <f>AND(DB148&lt;&gt;"",COUNTIF($DB$11:DB147,DB148)=0)</f>
        <v>0</v>
      </c>
      <c r="DD148" s="2">
        <f>IF(DB148="",0,IF(DC148,MAX($DD$11:DD147)+1,VLOOKUP(DB148,$DB$11:DD147,3,FALSE)))</f>
        <v>0</v>
      </c>
      <c r="DE148" s="2" t="str">
        <f t="shared" si="246"/>
        <v/>
      </c>
    </row>
    <row r="149" spans="1:109" x14ac:dyDescent="0.35">
      <c r="A149" s="119"/>
      <c r="B149" s="46"/>
      <c r="C149" s="46"/>
      <c r="D149" s="46"/>
      <c r="E149" s="46"/>
      <c r="F149" s="183"/>
      <c r="G149" s="48">
        <v>0</v>
      </c>
      <c r="H149" s="46">
        <v>0</v>
      </c>
      <c r="I149" s="46">
        <v>0</v>
      </c>
      <c r="J149" s="46">
        <v>0</v>
      </c>
      <c r="K149" s="46">
        <v>0</v>
      </c>
      <c r="L149" s="49">
        <v>0</v>
      </c>
      <c r="M149" s="50">
        <v>0</v>
      </c>
      <c r="N149" s="32"/>
      <c r="O149" s="31"/>
      <c r="P149" s="31"/>
      <c r="Q149" s="31"/>
      <c r="R149" s="31"/>
      <c r="S149" s="31"/>
      <c r="T149" s="31"/>
      <c r="U149" s="31"/>
      <c r="V149" s="99"/>
      <c r="W149" s="52" t="str">
        <f t="shared" si="195"/>
        <v/>
      </c>
      <c r="X149" s="120"/>
      <c r="Y149" s="97"/>
      <c r="Z149" t="e">
        <f t="shared" si="201"/>
        <v>#N/A</v>
      </c>
      <c r="AA149" t="e">
        <f t="shared" si="202"/>
        <v>#N/A</v>
      </c>
      <c r="AB149" t="e">
        <f t="shared" si="203"/>
        <v>#N/A</v>
      </c>
      <c r="AC149" s="53" t="b">
        <f t="shared" si="204"/>
        <v>0</v>
      </c>
      <c r="AD149" s="53" t="b">
        <f t="shared" si="205"/>
        <v>0</v>
      </c>
      <c r="AE149" s="53" t="b">
        <f t="shared" si="206"/>
        <v>0</v>
      </c>
      <c r="AF149" s="53" t="b">
        <f t="shared" si="207"/>
        <v>0</v>
      </c>
      <c r="AG149" s="53" t="b">
        <f t="shared" si="208"/>
        <v>0</v>
      </c>
      <c r="AH149" s="53" t="b">
        <f t="shared" si="209"/>
        <v>0</v>
      </c>
      <c r="AI149" s="53" t="b">
        <f t="shared" si="210"/>
        <v>0</v>
      </c>
      <c r="AJ149" s="53" t="b">
        <f t="shared" si="211"/>
        <v>0</v>
      </c>
      <c r="AK149" s="53" t="b">
        <f t="shared" si="189"/>
        <v>1</v>
      </c>
      <c r="AL149" s="53" t="b">
        <f t="shared" si="190"/>
        <v>1</v>
      </c>
      <c r="AM149" s="53" t="b">
        <f t="shared" si="191"/>
        <v>1</v>
      </c>
      <c r="AN149" s="53" t="b">
        <f t="shared" si="192"/>
        <v>1</v>
      </c>
      <c r="AO149" s="53" t="b">
        <f t="shared" si="193"/>
        <v>1</v>
      </c>
      <c r="AP149" s="53" t="b">
        <f t="shared" si="194"/>
        <v>1</v>
      </c>
      <c r="AQ149" s="53" t="b">
        <f t="shared" si="247"/>
        <v>0</v>
      </c>
      <c r="AR149" t="b">
        <f t="shared" si="212"/>
        <v>0</v>
      </c>
      <c r="AS149" s="54" t="e">
        <f t="shared" si="237"/>
        <v>#N/A</v>
      </c>
      <c r="AT149" t="b">
        <f t="shared" si="248"/>
        <v>0</v>
      </c>
      <c r="AU149" t="str">
        <f t="shared" si="249"/>
        <v/>
      </c>
      <c r="AV149" s="55" t="str">
        <f t="shared" si="238"/>
        <v/>
      </c>
      <c r="AW149" t="b">
        <f>AND(AV149&lt;&gt;"",COUNTIF($AV$11:AV148,AV149)=0)</f>
        <v>0</v>
      </c>
      <c r="AX149" s="2">
        <f>IF(AV149="",0,IF(AW149,MAX($AX$11:AX148)+1,VLOOKUP(AV149,$AV$11:AX148,3,FALSE)))</f>
        <v>0</v>
      </c>
      <c r="AY149" t="str">
        <f t="shared" si="239"/>
        <v/>
      </c>
      <c r="AZ149" t="e">
        <f t="shared" si="213"/>
        <v>#N/A</v>
      </c>
      <c r="BA149" t="e">
        <f>IF(ISNA(AZ149),NA(),COUNTIF(AZ$10:AZ149,AZ149)&gt;1)</f>
        <v>#N/A</v>
      </c>
      <c r="BB149" t="e">
        <f t="shared" si="214"/>
        <v>#N/A</v>
      </c>
      <c r="BC149" s="55" t="e">
        <f t="shared" si="215"/>
        <v>#N/A</v>
      </c>
      <c r="BD149" s="56" t="e">
        <f t="shared" si="216"/>
        <v>#N/A</v>
      </c>
      <c r="BE149" s="53">
        <f t="shared" si="217"/>
        <v>0</v>
      </c>
      <c r="BF149" s="53">
        <f t="shared" si="218"/>
        <v>0</v>
      </c>
      <c r="BG149" s="53">
        <f t="shared" si="219"/>
        <v>0</v>
      </c>
      <c r="BH149" s="53">
        <f t="shared" si="220"/>
        <v>0</v>
      </c>
      <c r="BI149" s="53">
        <f t="shared" si="221"/>
        <v>0</v>
      </c>
      <c r="BJ149" s="53">
        <f t="shared" si="222"/>
        <v>0</v>
      </c>
      <c r="BK149" s="57">
        <f t="shared" si="223"/>
        <v>0</v>
      </c>
      <c r="BL149" s="57">
        <f t="shared" si="224"/>
        <v>0</v>
      </c>
      <c r="BM149" s="57">
        <f t="shared" si="225"/>
        <v>0</v>
      </c>
      <c r="BN149" s="57">
        <f t="shared" si="226"/>
        <v>0</v>
      </c>
      <c r="BO149" s="57">
        <f t="shared" si="227"/>
        <v>0</v>
      </c>
      <c r="BP149" s="57">
        <f t="shared" si="228"/>
        <v>0</v>
      </c>
      <c r="BQ149">
        <f t="shared" si="250"/>
        <v>0</v>
      </c>
      <c r="BR149">
        <f t="shared" si="251"/>
        <v>0</v>
      </c>
      <c r="BS149">
        <f t="shared" si="252"/>
        <v>0</v>
      </c>
      <c r="BT149">
        <f t="shared" si="253"/>
        <v>0</v>
      </c>
      <c r="BU149">
        <f t="shared" si="254"/>
        <v>0</v>
      </c>
      <c r="BV149">
        <f t="shared" si="255"/>
        <v>0</v>
      </c>
      <c r="BW149">
        <f t="shared" si="256"/>
        <v>0</v>
      </c>
      <c r="BX149">
        <f t="shared" si="257"/>
        <v>0</v>
      </c>
      <c r="BY149">
        <f t="shared" si="258"/>
        <v>0</v>
      </c>
      <c r="BZ149">
        <f t="shared" si="259"/>
        <v>0</v>
      </c>
      <c r="CA149">
        <f t="shared" si="260"/>
        <v>0</v>
      </c>
      <c r="CB149">
        <f t="shared" si="261"/>
        <v>0</v>
      </c>
      <c r="CC149" t="e">
        <f>IF('Source and fuel input'!AS149,VLOOKUP(AA149,SourceIdData,8,FALSE),IF('Source and fuel input'!AQ149,V149,IF('Source and fuel input'!AR149,IF(AND(E149="Method 1",VLOOKUP(AA149,SourceIdData,8,FALSE)&gt;0),VLOOKUP(AA149,SourceIdData,8,FALSE),NA()),"")))</f>
        <v>#N/A</v>
      </c>
      <c r="CD149" s="15" t="e">
        <f t="shared" si="196"/>
        <v>#N/A</v>
      </c>
      <c r="CE149" s="15" t="b">
        <f t="shared" si="197"/>
        <v>1</v>
      </c>
      <c r="CF149" s="15" t="b">
        <f t="shared" si="229"/>
        <v>1</v>
      </c>
      <c r="CG149" s="15" t="b">
        <f t="shared" si="198"/>
        <v>0</v>
      </c>
      <c r="CH149" s="15" t="b">
        <f t="shared" si="199"/>
        <v>1</v>
      </c>
      <c r="CI149" t="e">
        <f t="shared" si="230"/>
        <v>#N/A</v>
      </c>
      <c r="CJ149" t="e">
        <f t="shared" si="231"/>
        <v>#N/A</v>
      </c>
      <c r="CK149" t="e">
        <f t="shared" si="240"/>
        <v>#N/A</v>
      </c>
      <c r="CL149" t="b">
        <f t="shared" si="200"/>
        <v>0</v>
      </c>
      <c r="CM149" t="e">
        <f t="shared" si="241"/>
        <v>#N/A</v>
      </c>
      <c r="CN149" t="b">
        <f t="shared" si="242"/>
        <v>0</v>
      </c>
      <c r="CO149" s="14">
        <f t="shared" si="243"/>
        <v>1</v>
      </c>
      <c r="CP149" s="16" t="str">
        <f t="shared" si="232"/>
        <v/>
      </c>
      <c r="CQ149" s="15">
        <f t="shared" si="233"/>
        <v>0</v>
      </c>
      <c r="CR149" s="15">
        <f t="shared" si="234"/>
        <v>0</v>
      </c>
      <c r="CS149" s="15">
        <f t="shared" si="235"/>
        <v>0</v>
      </c>
      <c r="CT149" s="58" t="e">
        <f t="shared" si="262"/>
        <v>#DIV/0!</v>
      </c>
      <c r="CU149" s="2">
        <f t="shared" si="236"/>
        <v>995</v>
      </c>
      <c r="CV149" t="str">
        <f t="shared" si="244"/>
        <v/>
      </c>
      <c r="CX149" t="str">
        <f t="shared" si="263"/>
        <v/>
      </c>
      <c r="CY149" t="b">
        <f>AND(CX149&lt;&gt;"",COUNTIF($CX$11:CX148,CX149)=0)</f>
        <v>0</v>
      </c>
      <c r="CZ149" s="2">
        <f>IF(CX149="",0,IF(CY149,MAX($CZ$11:CZ148)+1,VLOOKUP(CX149,$CX$11:CZ148,3,FALSE)))</f>
        <v>0</v>
      </c>
      <c r="DA149" s="2" t="str">
        <f t="shared" si="245"/>
        <v/>
      </c>
      <c r="DB149" t="str">
        <f t="shared" si="264"/>
        <v/>
      </c>
      <c r="DC149" t="b">
        <f>AND(DB149&lt;&gt;"",COUNTIF($DB$11:DB148,DB149)=0)</f>
        <v>0</v>
      </c>
      <c r="DD149" s="2">
        <f>IF(DB149="",0,IF(DC149,MAX($DD$11:DD148)+1,VLOOKUP(DB149,$DB$11:DD148,3,FALSE)))</f>
        <v>0</v>
      </c>
      <c r="DE149" s="2" t="str">
        <f t="shared" si="246"/>
        <v/>
      </c>
    </row>
    <row r="150" spans="1:109" x14ac:dyDescent="0.35">
      <c r="A150" s="119"/>
      <c r="B150" s="46"/>
      <c r="C150" s="46"/>
      <c r="D150" s="46"/>
      <c r="E150" s="46"/>
      <c r="F150" s="183"/>
      <c r="G150" s="48">
        <v>0</v>
      </c>
      <c r="H150" s="46">
        <v>0</v>
      </c>
      <c r="I150" s="46">
        <v>0</v>
      </c>
      <c r="J150" s="46">
        <v>0</v>
      </c>
      <c r="K150" s="46">
        <v>0</v>
      </c>
      <c r="L150" s="49">
        <v>0</v>
      </c>
      <c r="M150" s="50">
        <v>0</v>
      </c>
      <c r="N150" s="32"/>
      <c r="O150" s="31"/>
      <c r="P150" s="31"/>
      <c r="Q150" s="31"/>
      <c r="R150" s="31"/>
      <c r="S150" s="31"/>
      <c r="T150" s="31"/>
      <c r="U150" s="31"/>
      <c r="V150" s="99"/>
      <c r="W150" s="52" t="str">
        <f t="shared" si="195"/>
        <v/>
      </c>
      <c r="X150" s="120"/>
      <c r="Y150" s="97"/>
      <c r="Z150" t="e">
        <f t="shared" si="201"/>
        <v>#N/A</v>
      </c>
      <c r="AA150" t="e">
        <f t="shared" si="202"/>
        <v>#N/A</v>
      </c>
      <c r="AB150" t="e">
        <f t="shared" si="203"/>
        <v>#N/A</v>
      </c>
      <c r="AC150" s="53" t="b">
        <f t="shared" si="204"/>
        <v>0</v>
      </c>
      <c r="AD150" s="53" t="b">
        <f t="shared" si="205"/>
        <v>0</v>
      </c>
      <c r="AE150" s="53" t="b">
        <f t="shared" si="206"/>
        <v>0</v>
      </c>
      <c r="AF150" s="53" t="b">
        <f t="shared" si="207"/>
        <v>0</v>
      </c>
      <c r="AG150" s="53" t="b">
        <f t="shared" si="208"/>
        <v>0</v>
      </c>
      <c r="AH150" s="53" t="b">
        <f t="shared" si="209"/>
        <v>0</v>
      </c>
      <c r="AI150" s="53" t="b">
        <f t="shared" si="210"/>
        <v>0</v>
      </c>
      <c r="AJ150" s="53" t="b">
        <f t="shared" si="211"/>
        <v>0</v>
      </c>
      <c r="AK150" s="53" t="b">
        <f t="shared" si="189"/>
        <v>1</v>
      </c>
      <c r="AL150" s="53" t="b">
        <f t="shared" si="190"/>
        <v>1</v>
      </c>
      <c r="AM150" s="53" t="b">
        <f t="shared" si="191"/>
        <v>1</v>
      </c>
      <c r="AN150" s="53" t="b">
        <f t="shared" si="192"/>
        <v>1</v>
      </c>
      <c r="AO150" s="53" t="b">
        <f t="shared" si="193"/>
        <v>1</v>
      </c>
      <c r="AP150" s="53" t="b">
        <f t="shared" si="194"/>
        <v>1</v>
      </c>
      <c r="AQ150" s="53" t="b">
        <f t="shared" si="247"/>
        <v>0</v>
      </c>
      <c r="AR150" t="b">
        <f t="shared" si="212"/>
        <v>0</v>
      </c>
      <c r="AS150" s="54" t="e">
        <f t="shared" si="237"/>
        <v>#N/A</v>
      </c>
      <c r="AT150" t="b">
        <f t="shared" si="248"/>
        <v>0</v>
      </c>
      <c r="AU150" t="str">
        <f t="shared" si="249"/>
        <v/>
      </c>
      <c r="AV150" s="55" t="str">
        <f t="shared" si="238"/>
        <v/>
      </c>
      <c r="AW150" t="b">
        <f>AND(AV150&lt;&gt;"",COUNTIF($AV$11:AV149,AV150)=0)</f>
        <v>0</v>
      </c>
      <c r="AX150" s="2">
        <f>IF(AV150="",0,IF(AW150,MAX($AX$11:AX149)+1,VLOOKUP(AV150,$AV$11:AX149,3,FALSE)))</f>
        <v>0</v>
      </c>
      <c r="AY150" t="str">
        <f t="shared" si="239"/>
        <v/>
      </c>
      <c r="AZ150" t="e">
        <f t="shared" si="213"/>
        <v>#N/A</v>
      </c>
      <c r="BA150" t="e">
        <f>IF(ISNA(AZ150),NA(),COUNTIF(AZ$10:AZ150,AZ150)&gt;1)</f>
        <v>#N/A</v>
      </c>
      <c r="BB150" t="e">
        <f t="shared" si="214"/>
        <v>#N/A</v>
      </c>
      <c r="BC150" s="55" t="e">
        <f t="shared" si="215"/>
        <v>#N/A</v>
      </c>
      <c r="BD150" s="56" t="e">
        <f t="shared" si="216"/>
        <v>#N/A</v>
      </c>
      <c r="BE150" s="53">
        <f t="shared" si="217"/>
        <v>0</v>
      </c>
      <c r="BF150" s="53">
        <f t="shared" si="218"/>
        <v>0</v>
      </c>
      <c r="BG150" s="53">
        <f t="shared" si="219"/>
        <v>0</v>
      </c>
      <c r="BH150" s="53">
        <f t="shared" si="220"/>
        <v>0</v>
      </c>
      <c r="BI150" s="53">
        <f t="shared" si="221"/>
        <v>0</v>
      </c>
      <c r="BJ150" s="53">
        <f t="shared" si="222"/>
        <v>0</v>
      </c>
      <c r="BK150" s="57">
        <f t="shared" si="223"/>
        <v>0</v>
      </c>
      <c r="BL150" s="57">
        <f t="shared" si="224"/>
        <v>0</v>
      </c>
      <c r="BM150" s="57">
        <f t="shared" si="225"/>
        <v>0</v>
      </c>
      <c r="BN150" s="57">
        <f t="shared" si="226"/>
        <v>0</v>
      </c>
      <c r="BO150" s="57">
        <f t="shared" si="227"/>
        <v>0</v>
      </c>
      <c r="BP150" s="57">
        <f t="shared" si="228"/>
        <v>0</v>
      </c>
      <c r="BQ150">
        <f t="shared" si="250"/>
        <v>0</v>
      </c>
      <c r="BR150">
        <f t="shared" si="251"/>
        <v>0</v>
      </c>
      <c r="BS150">
        <f t="shared" si="252"/>
        <v>0</v>
      </c>
      <c r="BT150">
        <f t="shared" si="253"/>
        <v>0</v>
      </c>
      <c r="BU150">
        <f t="shared" si="254"/>
        <v>0</v>
      </c>
      <c r="BV150">
        <f t="shared" si="255"/>
        <v>0</v>
      </c>
      <c r="BW150">
        <f t="shared" si="256"/>
        <v>0</v>
      </c>
      <c r="BX150">
        <f t="shared" si="257"/>
        <v>0</v>
      </c>
      <c r="BY150">
        <f t="shared" si="258"/>
        <v>0</v>
      </c>
      <c r="BZ150">
        <f t="shared" si="259"/>
        <v>0</v>
      </c>
      <c r="CA150">
        <f t="shared" si="260"/>
        <v>0</v>
      </c>
      <c r="CB150">
        <f t="shared" si="261"/>
        <v>0</v>
      </c>
      <c r="CC150" t="e">
        <f>IF('Source and fuel input'!AS150,VLOOKUP(AA150,SourceIdData,8,FALSE),IF('Source and fuel input'!AQ150,V150,IF('Source and fuel input'!AR150,IF(AND(E150="Method 1",VLOOKUP(AA150,SourceIdData,8,FALSE)&gt;0),VLOOKUP(AA150,SourceIdData,8,FALSE),NA()),"")))</f>
        <v>#N/A</v>
      </c>
      <c r="CD150" s="15" t="e">
        <f t="shared" si="196"/>
        <v>#N/A</v>
      </c>
      <c r="CE150" s="15" t="b">
        <f t="shared" si="197"/>
        <v>1</v>
      </c>
      <c r="CF150" s="15" t="b">
        <f t="shared" si="229"/>
        <v>1</v>
      </c>
      <c r="CG150" s="15" t="b">
        <f t="shared" si="198"/>
        <v>0</v>
      </c>
      <c r="CH150" s="15" t="b">
        <f t="shared" si="199"/>
        <v>1</v>
      </c>
      <c r="CI150" t="e">
        <f t="shared" si="230"/>
        <v>#N/A</v>
      </c>
      <c r="CJ150" t="e">
        <f t="shared" si="231"/>
        <v>#N/A</v>
      </c>
      <c r="CK150" t="e">
        <f t="shared" si="240"/>
        <v>#N/A</v>
      </c>
      <c r="CL150" t="b">
        <f t="shared" si="200"/>
        <v>0</v>
      </c>
      <c r="CM150" t="e">
        <f t="shared" si="241"/>
        <v>#N/A</v>
      </c>
      <c r="CN150" t="b">
        <f t="shared" si="242"/>
        <v>0</v>
      </c>
      <c r="CO150" s="14">
        <f t="shared" si="243"/>
        <v>1</v>
      </c>
      <c r="CP150" s="16" t="str">
        <f t="shared" si="232"/>
        <v/>
      </c>
      <c r="CQ150" s="15">
        <f t="shared" si="233"/>
        <v>0</v>
      </c>
      <c r="CR150" s="15">
        <f t="shared" si="234"/>
        <v>0</v>
      </c>
      <c r="CS150" s="15">
        <f t="shared" si="235"/>
        <v>0</v>
      </c>
      <c r="CT150" s="58" t="e">
        <f t="shared" si="262"/>
        <v>#DIV/0!</v>
      </c>
      <c r="CU150" s="2">
        <f t="shared" si="236"/>
        <v>995</v>
      </c>
      <c r="CV150" t="str">
        <f t="shared" si="244"/>
        <v/>
      </c>
      <c r="CX150" t="str">
        <f t="shared" si="263"/>
        <v/>
      </c>
      <c r="CY150" t="b">
        <f>AND(CX150&lt;&gt;"",COUNTIF($CX$11:CX149,CX150)=0)</f>
        <v>0</v>
      </c>
      <c r="CZ150" s="2">
        <f>IF(CX150="",0,IF(CY150,MAX($CZ$11:CZ149)+1,VLOOKUP(CX150,$CX$11:CZ149,3,FALSE)))</f>
        <v>0</v>
      </c>
      <c r="DA150" s="2" t="str">
        <f t="shared" si="245"/>
        <v/>
      </c>
      <c r="DB150" t="str">
        <f t="shared" si="264"/>
        <v/>
      </c>
      <c r="DC150" t="b">
        <f>AND(DB150&lt;&gt;"",COUNTIF($DB$11:DB149,DB150)=0)</f>
        <v>0</v>
      </c>
      <c r="DD150" s="2">
        <f>IF(DB150="",0,IF(DC150,MAX($DD$11:DD149)+1,VLOOKUP(DB150,$DB$11:DD149,3,FALSE)))</f>
        <v>0</v>
      </c>
      <c r="DE150" s="2" t="str">
        <f t="shared" si="246"/>
        <v/>
      </c>
    </row>
    <row r="151" spans="1:109" x14ac:dyDescent="0.35">
      <c r="A151" s="119"/>
      <c r="B151" s="46"/>
      <c r="C151" s="46"/>
      <c r="D151" s="46"/>
      <c r="E151" s="46"/>
      <c r="F151" s="183"/>
      <c r="G151" s="48">
        <v>0</v>
      </c>
      <c r="H151" s="46">
        <v>0</v>
      </c>
      <c r="I151" s="46">
        <v>0</v>
      </c>
      <c r="J151" s="46">
        <v>0</v>
      </c>
      <c r="K151" s="46">
        <v>0</v>
      </c>
      <c r="L151" s="49">
        <v>0</v>
      </c>
      <c r="M151" s="50">
        <v>0</v>
      </c>
      <c r="N151" s="32"/>
      <c r="O151" s="31"/>
      <c r="P151" s="31"/>
      <c r="Q151" s="31"/>
      <c r="R151" s="31"/>
      <c r="S151" s="31"/>
      <c r="T151" s="31"/>
      <c r="U151" s="31"/>
      <c r="V151" s="99"/>
      <c r="W151" s="52" t="str">
        <f t="shared" si="195"/>
        <v/>
      </c>
      <c r="X151" s="120"/>
      <c r="Y151" s="97"/>
      <c r="Z151" t="e">
        <f t="shared" si="201"/>
        <v>#N/A</v>
      </c>
      <c r="AA151" t="e">
        <f t="shared" si="202"/>
        <v>#N/A</v>
      </c>
      <c r="AB151" t="e">
        <f t="shared" si="203"/>
        <v>#N/A</v>
      </c>
      <c r="AC151" s="53" t="b">
        <f t="shared" si="204"/>
        <v>0</v>
      </c>
      <c r="AD151" s="53" t="b">
        <f t="shared" si="205"/>
        <v>0</v>
      </c>
      <c r="AE151" s="53" t="b">
        <f t="shared" si="206"/>
        <v>0</v>
      </c>
      <c r="AF151" s="53" t="b">
        <f t="shared" si="207"/>
        <v>0</v>
      </c>
      <c r="AG151" s="53" t="b">
        <f t="shared" si="208"/>
        <v>0</v>
      </c>
      <c r="AH151" s="53" t="b">
        <f t="shared" si="209"/>
        <v>0</v>
      </c>
      <c r="AI151" s="53" t="b">
        <f t="shared" si="210"/>
        <v>0</v>
      </c>
      <c r="AJ151" s="53" t="b">
        <f t="shared" si="211"/>
        <v>0</v>
      </c>
      <c r="AK151" s="53" t="b">
        <f t="shared" si="189"/>
        <v>1</v>
      </c>
      <c r="AL151" s="53" t="b">
        <f t="shared" si="190"/>
        <v>1</v>
      </c>
      <c r="AM151" s="53" t="b">
        <f t="shared" si="191"/>
        <v>1</v>
      </c>
      <c r="AN151" s="53" t="b">
        <f t="shared" si="192"/>
        <v>1</v>
      </c>
      <c r="AO151" s="53" t="b">
        <f t="shared" si="193"/>
        <v>1</v>
      </c>
      <c r="AP151" s="53" t="b">
        <f t="shared" si="194"/>
        <v>1</v>
      </c>
      <c r="AQ151" s="53" t="b">
        <f t="shared" si="247"/>
        <v>0</v>
      </c>
      <c r="AR151" t="b">
        <f t="shared" si="212"/>
        <v>0</v>
      </c>
      <c r="AS151" s="54" t="e">
        <f t="shared" si="237"/>
        <v>#N/A</v>
      </c>
      <c r="AT151" t="b">
        <f t="shared" si="248"/>
        <v>0</v>
      </c>
      <c r="AU151" t="str">
        <f t="shared" si="249"/>
        <v/>
      </c>
      <c r="AV151" s="55" t="str">
        <f t="shared" si="238"/>
        <v/>
      </c>
      <c r="AW151" t="b">
        <f>AND(AV151&lt;&gt;"",COUNTIF($AV$11:AV150,AV151)=0)</f>
        <v>0</v>
      </c>
      <c r="AX151" s="2">
        <f>IF(AV151="",0,IF(AW151,MAX($AX$11:AX150)+1,VLOOKUP(AV151,$AV$11:AX150,3,FALSE)))</f>
        <v>0</v>
      </c>
      <c r="AY151" t="str">
        <f t="shared" si="239"/>
        <v/>
      </c>
      <c r="AZ151" t="e">
        <f t="shared" si="213"/>
        <v>#N/A</v>
      </c>
      <c r="BA151" t="e">
        <f>IF(ISNA(AZ151),NA(),COUNTIF(AZ$10:AZ151,AZ151)&gt;1)</f>
        <v>#N/A</v>
      </c>
      <c r="BB151" t="e">
        <f t="shared" si="214"/>
        <v>#N/A</v>
      </c>
      <c r="BC151" s="55" t="e">
        <f t="shared" si="215"/>
        <v>#N/A</v>
      </c>
      <c r="BD151" s="56" t="e">
        <f t="shared" si="216"/>
        <v>#N/A</v>
      </c>
      <c r="BE151" s="53">
        <f t="shared" si="217"/>
        <v>0</v>
      </c>
      <c r="BF151" s="53">
        <f t="shared" si="218"/>
        <v>0</v>
      </c>
      <c r="BG151" s="53">
        <f t="shared" si="219"/>
        <v>0</v>
      </c>
      <c r="BH151" s="53">
        <f t="shared" si="220"/>
        <v>0</v>
      </c>
      <c r="BI151" s="53">
        <f t="shared" si="221"/>
        <v>0</v>
      </c>
      <c r="BJ151" s="53">
        <f t="shared" si="222"/>
        <v>0</v>
      </c>
      <c r="BK151" s="57">
        <f t="shared" si="223"/>
        <v>0</v>
      </c>
      <c r="BL151" s="57">
        <f t="shared" si="224"/>
        <v>0</v>
      </c>
      <c r="BM151" s="57">
        <f t="shared" si="225"/>
        <v>0</v>
      </c>
      <c r="BN151" s="57">
        <f t="shared" si="226"/>
        <v>0</v>
      </c>
      <c r="BO151" s="57">
        <f t="shared" si="227"/>
        <v>0</v>
      </c>
      <c r="BP151" s="57">
        <f t="shared" si="228"/>
        <v>0</v>
      </c>
      <c r="BQ151">
        <f t="shared" si="250"/>
        <v>0</v>
      </c>
      <c r="BR151">
        <f t="shared" si="251"/>
        <v>0</v>
      </c>
      <c r="BS151">
        <f t="shared" si="252"/>
        <v>0</v>
      </c>
      <c r="BT151">
        <f t="shared" si="253"/>
        <v>0</v>
      </c>
      <c r="BU151">
        <f t="shared" si="254"/>
        <v>0</v>
      </c>
      <c r="BV151">
        <f t="shared" si="255"/>
        <v>0</v>
      </c>
      <c r="BW151">
        <f t="shared" si="256"/>
        <v>0</v>
      </c>
      <c r="BX151">
        <f t="shared" si="257"/>
        <v>0</v>
      </c>
      <c r="BY151">
        <f t="shared" si="258"/>
        <v>0</v>
      </c>
      <c r="BZ151">
        <f t="shared" si="259"/>
        <v>0</v>
      </c>
      <c r="CA151">
        <f t="shared" si="260"/>
        <v>0</v>
      </c>
      <c r="CB151">
        <f t="shared" si="261"/>
        <v>0</v>
      </c>
      <c r="CC151" t="e">
        <f>IF('Source and fuel input'!AS151,VLOOKUP(AA151,SourceIdData,8,FALSE),IF('Source and fuel input'!AQ151,V151,IF('Source and fuel input'!AR151,IF(AND(E151="Method 1",VLOOKUP(AA151,SourceIdData,8,FALSE)&gt;0),VLOOKUP(AA151,SourceIdData,8,FALSE),NA()),"")))</f>
        <v>#N/A</v>
      </c>
      <c r="CD151" s="15" t="e">
        <f t="shared" si="196"/>
        <v>#N/A</v>
      </c>
      <c r="CE151" s="15" t="b">
        <f t="shared" si="197"/>
        <v>1</v>
      </c>
      <c r="CF151" s="15" t="b">
        <f t="shared" si="229"/>
        <v>1</v>
      </c>
      <c r="CG151" s="15" t="b">
        <f t="shared" si="198"/>
        <v>0</v>
      </c>
      <c r="CH151" s="15" t="b">
        <f t="shared" si="199"/>
        <v>1</v>
      </c>
      <c r="CI151" t="e">
        <f t="shared" si="230"/>
        <v>#N/A</v>
      </c>
      <c r="CJ151" t="e">
        <f t="shared" si="231"/>
        <v>#N/A</v>
      </c>
      <c r="CK151" t="e">
        <f t="shared" si="240"/>
        <v>#N/A</v>
      </c>
      <c r="CL151" t="b">
        <f t="shared" si="200"/>
        <v>0</v>
      </c>
      <c r="CM151" t="e">
        <f t="shared" si="241"/>
        <v>#N/A</v>
      </c>
      <c r="CN151" t="b">
        <f t="shared" si="242"/>
        <v>0</v>
      </c>
      <c r="CO151" s="14">
        <f t="shared" si="243"/>
        <v>1</v>
      </c>
      <c r="CP151" s="16" t="str">
        <f t="shared" si="232"/>
        <v/>
      </c>
      <c r="CQ151" s="15">
        <f t="shared" si="233"/>
        <v>0</v>
      </c>
      <c r="CR151" s="15">
        <f t="shared" si="234"/>
        <v>0</v>
      </c>
      <c r="CS151" s="15">
        <f t="shared" si="235"/>
        <v>0</v>
      </c>
      <c r="CT151" s="58" t="e">
        <f t="shared" si="262"/>
        <v>#DIV/0!</v>
      </c>
      <c r="CU151" s="2">
        <f t="shared" si="236"/>
        <v>995</v>
      </c>
      <c r="CV151" t="str">
        <f t="shared" si="244"/>
        <v/>
      </c>
      <c r="CX151" t="str">
        <f t="shared" si="263"/>
        <v/>
      </c>
      <c r="CY151" t="b">
        <f>AND(CX151&lt;&gt;"",COUNTIF($CX$11:CX150,CX151)=0)</f>
        <v>0</v>
      </c>
      <c r="CZ151" s="2">
        <f>IF(CX151="",0,IF(CY151,MAX($CZ$11:CZ150)+1,VLOOKUP(CX151,$CX$11:CZ150,3,FALSE)))</f>
        <v>0</v>
      </c>
      <c r="DA151" s="2" t="str">
        <f t="shared" si="245"/>
        <v/>
      </c>
      <c r="DB151" t="str">
        <f t="shared" si="264"/>
        <v/>
      </c>
      <c r="DC151" t="b">
        <f>AND(DB151&lt;&gt;"",COUNTIF($DB$11:DB150,DB151)=0)</f>
        <v>0</v>
      </c>
      <c r="DD151" s="2">
        <f>IF(DB151="",0,IF(DC151,MAX($DD$11:DD150)+1,VLOOKUP(DB151,$DB$11:DD150,3,FALSE)))</f>
        <v>0</v>
      </c>
      <c r="DE151" s="2" t="str">
        <f t="shared" si="246"/>
        <v/>
      </c>
    </row>
    <row r="152" spans="1:109" x14ac:dyDescent="0.35">
      <c r="A152" s="119"/>
      <c r="B152" s="46"/>
      <c r="C152" s="46"/>
      <c r="D152" s="46"/>
      <c r="E152" s="46"/>
      <c r="F152" s="183"/>
      <c r="G152" s="48">
        <v>0</v>
      </c>
      <c r="H152" s="46">
        <v>0</v>
      </c>
      <c r="I152" s="46">
        <v>0</v>
      </c>
      <c r="J152" s="46">
        <v>0</v>
      </c>
      <c r="K152" s="46">
        <v>0</v>
      </c>
      <c r="L152" s="49">
        <v>0</v>
      </c>
      <c r="M152" s="50">
        <v>0</v>
      </c>
      <c r="N152" s="32"/>
      <c r="O152" s="31"/>
      <c r="P152" s="31"/>
      <c r="Q152" s="31"/>
      <c r="R152" s="31"/>
      <c r="S152" s="31"/>
      <c r="T152" s="31"/>
      <c r="U152" s="31"/>
      <c r="V152" s="99"/>
      <c r="W152" s="52" t="str">
        <f t="shared" si="195"/>
        <v/>
      </c>
      <c r="X152" s="120"/>
      <c r="Y152" s="97"/>
      <c r="Z152" t="e">
        <f t="shared" si="201"/>
        <v>#N/A</v>
      </c>
      <c r="AA152" t="e">
        <f t="shared" si="202"/>
        <v>#N/A</v>
      </c>
      <c r="AB152" t="e">
        <f t="shared" si="203"/>
        <v>#N/A</v>
      </c>
      <c r="AC152" s="53" t="b">
        <f t="shared" si="204"/>
        <v>0</v>
      </c>
      <c r="AD152" s="53" t="b">
        <f t="shared" si="205"/>
        <v>0</v>
      </c>
      <c r="AE152" s="53" t="b">
        <f t="shared" si="206"/>
        <v>0</v>
      </c>
      <c r="AF152" s="53" t="b">
        <f t="shared" si="207"/>
        <v>0</v>
      </c>
      <c r="AG152" s="53" t="b">
        <f t="shared" si="208"/>
        <v>0</v>
      </c>
      <c r="AH152" s="53" t="b">
        <f t="shared" si="209"/>
        <v>0</v>
      </c>
      <c r="AI152" s="53" t="b">
        <f t="shared" si="210"/>
        <v>0</v>
      </c>
      <c r="AJ152" s="53" t="b">
        <f t="shared" si="211"/>
        <v>0</v>
      </c>
      <c r="AK152" s="53" t="b">
        <f t="shared" si="189"/>
        <v>1</v>
      </c>
      <c r="AL152" s="53" t="b">
        <f t="shared" si="190"/>
        <v>1</v>
      </c>
      <c r="AM152" s="53" t="b">
        <f t="shared" si="191"/>
        <v>1</v>
      </c>
      <c r="AN152" s="53" t="b">
        <f t="shared" si="192"/>
        <v>1</v>
      </c>
      <c r="AO152" s="53" t="b">
        <f t="shared" si="193"/>
        <v>1</v>
      </c>
      <c r="AP152" s="53" t="b">
        <f t="shared" si="194"/>
        <v>1</v>
      </c>
      <c r="AQ152" s="53" t="b">
        <f t="shared" si="247"/>
        <v>0</v>
      </c>
      <c r="AR152" t="b">
        <f t="shared" si="212"/>
        <v>0</v>
      </c>
      <c r="AS152" s="54" t="e">
        <f t="shared" si="237"/>
        <v>#N/A</v>
      </c>
      <c r="AT152" t="b">
        <f t="shared" si="248"/>
        <v>0</v>
      </c>
      <c r="AU152" t="str">
        <f t="shared" si="249"/>
        <v/>
      </c>
      <c r="AV152" s="55" t="str">
        <f t="shared" si="238"/>
        <v/>
      </c>
      <c r="AW152" t="b">
        <f>AND(AV152&lt;&gt;"",COUNTIF($AV$11:AV151,AV152)=0)</f>
        <v>0</v>
      </c>
      <c r="AX152" s="2">
        <f>IF(AV152="",0,IF(AW152,MAX($AX$11:AX151)+1,VLOOKUP(AV152,$AV$11:AX151,3,FALSE)))</f>
        <v>0</v>
      </c>
      <c r="AY152" t="str">
        <f t="shared" si="239"/>
        <v/>
      </c>
      <c r="AZ152" t="e">
        <f t="shared" si="213"/>
        <v>#N/A</v>
      </c>
      <c r="BA152" t="e">
        <f>IF(ISNA(AZ152),NA(),COUNTIF(AZ$10:AZ152,AZ152)&gt;1)</f>
        <v>#N/A</v>
      </c>
      <c r="BB152" t="e">
        <f t="shared" si="214"/>
        <v>#N/A</v>
      </c>
      <c r="BC152" s="55" t="e">
        <f t="shared" si="215"/>
        <v>#N/A</v>
      </c>
      <c r="BD152" s="56" t="e">
        <f t="shared" si="216"/>
        <v>#N/A</v>
      </c>
      <c r="BE152" s="53">
        <f t="shared" si="217"/>
        <v>0</v>
      </c>
      <c r="BF152" s="53">
        <f t="shared" si="218"/>
        <v>0</v>
      </c>
      <c r="BG152" s="53">
        <f t="shared" si="219"/>
        <v>0</v>
      </c>
      <c r="BH152" s="53">
        <f t="shared" si="220"/>
        <v>0</v>
      </c>
      <c r="BI152" s="53">
        <f t="shared" si="221"/>
        <v>0</v>
      </c>
      <c r="BJ152" s="53">
        <f t="shared" si="222"/>
        <v>0</v>
      </c>
      <c r="BK152" s="57">
        <f t="shared" si="223"/>
        <v>0</v>
      </c>
      <c r="BL152" s="57">
        <f t="shared" si="224"/>
        <v>0</v>
      </c>
      <c r="BM152" s="57">
        <f t="shared" si="225"/>
        <v>0</v>
      </c>
      <c r="BN152" s="57">
        <f t="shared" si="226"/>
        <v>0</v>
      </c>
      <c r="BO152" s="57">
        <f t="shared" si="227"/>
        <v>0</v>
      </c>
      <c r="BP152" s="57">
        <f t="shared" si="228"/>
        <v>0</v>
      </c>
      <c r="BQ152">
        <f t="shared" si="250"/>
        <v>0</v>
      </c>
      <c r="BR152">
        <f t="shared" si="251"/>
        <v>0</v>
      </c>
      <c r="BS152">
        <f t="shared" si="252"/>
        <v>0</v>
      </c>
      <c r="BT152">
        <f t="shared" si="253"/>
        <v>0</v>
      </c>
      <c r="BU152">
        <f t="shared" si="254"/>
        <v>0</v>
      </c>
      <c r="BV152">
        <f t="shared" si="255"/>
        <v>0</v>
      </c>
      <c r="BW152">
        <f t="shared" si="256"/>
        <v>0</v>
      </c>
      <c r="BX152">
        <f t="shared" si="257"/>
        <v>0</v>
      </c>
      <c r="BY152">
        <f t="shared" si="258"/>
        <v>0</v>
      </c>
      <c r="BZ152">
        <f t="shared" si="259"/>
        <v>0</v>
      </c>
      <c r="CA152">
        <f t="shared" si="260"/>
        <v>0</v>
      </c>
      <c r="CB152">
        <f t="shared" si="261"/>
        <v>0</v>
      </c>
      <c r="CC152" t="e">
        <f>IF('Source and fuel input'!AS152,VLOOKUP(AA152,SourceIdData,8,FALSE),IF('Source and fuel input'!AQ152,V152,IF('Source and fuel input'!AR152,IF(AND(E152="Method 1",VLOOKUP(AA152,SourceIdData,8,FALSE)&gt;0),VLOOKUP(AA152,SourceIdData,8,FALSE),NA()),"")))</f>
        <v>#N/A</v>
      </c>
      <c r="CD152" s="15" t="e">
        <f t="shared" si="196"/>
        <v>#N/A</v>
      </c>
      <c r="CE152" s="15" t="b">
        <f t="shared" si="197"/>
        <v>1</v>
      </c>
      <c r="CF152" s="15" t="b">
        <f t="shared" si="229"/>
        <v>1</v>
      </c>
      <c r="CG152" s="15" t="b">
        <f t="shared" si="198"/>
        <v>0</v>
      </c>
      <c r="CH152" s="15" t="b">
        <f t="shared" si="199"/>
        <v>1</v>
      </c>
      <c r="CI152" t="e">
        <f t="shared" si="230"/>
        <v>#N/A</v>
      </c>
      <c r="CJ152" t="e">
        <f t="shared" si="231"/>
        <v>#N/A</v>
      </c>
      <c r="CK152" t="e">
        <f t="shared" si="240"/>
        <v>#N/A</v>
      </c>
      <c r="CL152" t="b">
        <f t="shared" si="200"/>
        <v>0</v>
      </c>
      <c r="CM152" t="e">
        <f t="shared" si="241"/>
        <v>#N/A</v>
      </c>
      <c r="CN152" t="b">
        <f t="shared" si="242"/>
        <v>0</v>
      </c>
      <c r="CO152" s="14">
        <f t="shared" si="243"/>
        <v>1</v>
      </c>
      <c r="CP152" s="16" t="str">
        <f t="shared" si="232"/>
        <v/>
      </c>
      <c r="CQ152" s="15">
        <f t="shared" si="233"/>
        <v>0</v>
      </c>
      <c r="CR152" s="15">
        <f t="shared" si="234"/>
        <v>0</v>
      </c>
      <c r="CS152" s="15">
        <f t="shared" si="235"/>
        <v>0</v>
      </c>
      <c r="CT152" s="58" t="e">
        <f t="shared" si="262"/>
        <v>#DIV/0!</v>
      </c>
      <c r="CU152" s="2">
        <f t="shared" si="236"/>
        <v>995</v>
      </c>
      <c r="CV152" t="str">
        <f t="shared" si="244"/>
        <v/>
      </c>
      <c r="CX152" t="str">
        <f t="shared" si="263"/>
        <v/>
      </c>
      <c r="CY152" t="b">
        <f>AND(CX152&lt;&gt;"",COUNTIF($CX$11:CX151,CX152)=0)</f>
        <v>0</v>
      </c>
      <c r="CZ152" s="2">
        <f>IF(CX152="",0,IF(CY152,MAX($CZ$11:CZ151)+1,VLOOKUP(CX152,$CX$11:CZ151,3,FALSE)))</f>
        <v>0</v>
      </c>
      <c r="DA152" s="2" t="str">
        <f t="shared" si="245"/>
        <v/>
      </c>
      <c r="DB152" t="str">
        <f t="shared" si="264"/>
        <v/>
      </c>
      <c r="DC152" t="b">
        <f>AND(DB152&lt;&gt;"",COUNTIF($DB$11:DB151,DB152)=0)</f>
        <v>0</v>
      </c>
      <c r="DD152" s="2">
        <f>IF(DB152="",0,IF(DC152,MAX($DD$11:DD151)+1,VLOOKUP(DB152,$DB$11:DD151,3,FALSE)))</f>
        <v>0</v>
      </c>
      <c r="DE152" s="2" t="str">
        <f t="shared" si="246"/>
        <v/>
      </c>
    </row>
    <row r="153" spans="1:109" x14ac:dyDescent="0.35">
      <c r="A153" s="119"/>
      <c r="B153" s="46"/>
      <c r="C153" s="46"/>
      <c r="D153" s="46"/>
      <c r="E153" s="46"/>
      <c r="F153" s="183"/>
      <c r="G153" s="48">
        <v>0</v>
      </c>
      <c r="H153" s="46">
        <v>0</v>
      </c>
      <c r="I153" s="46">
        <v>0</v>
      </c>
      <c r="J153" s="46">
        <v>0</v>
      </c>
      <c r="K153" s="46">
        <v>0</v>
      </c>
      <c r="L153" s="49">
        <v>0</v>
      </c>
      <c r="M153" s="50">
        <v>0</v>
      </c>
      <c r="N153" s="32"/>
      <c r="O153" s="31"/>
      <c r="P153" s="31"/>
      <c r="Q153" s="31"/>
      <c r="R153" s="31"/>
      <c r="S153" s="31"/>
      <c r="T153" s="31"/>
      <c r="U153" s="31"/>
      <c r="V153" s="99"/>
      <c r="W153" s="52" t="str">
        <f t="shared" si="195"/>
        <v/>
      </c>
      <c r="X153" s="120"/>
      <c r="Y153" s="97"/>
      <c r="Z153" t="e">
        <f t="shared" si="201"/>
        <v>#N/A</v>
      </c>
      <c r="AA153" t="e">
        <f t="shared" si="202"/>
        <v>#N/A</v>
      </c>
      <c r="AB153" t="e">
        <f t="shared" si="203"/>
        <v>#N/A</v>
      </c>
      <c r="AC153" s="53" t="b">
        <f t="shared" si="204"/>
        <v>0</v>
      </c>
      <c r="AD153" s="53" t="b">
        <f t="shared" si="205"/>
        <v>0</v>
      </c>
      <c r="AE153" s="53" t="b">
        <f t="shared" si="206"/>
        <v>0</v>
      </c>
      <c r="AF153" s="53" t="b">
        <f t="shared" si="207"/>
        <v>0</v>
      </c>
      <c r="AG153" s="53" t="b">
        <f t="shared" si="208"/>
        <v>0</v>
      </c>
      <c r="AH153" s="53" t="b">
        <f t="shared" si="209"/>
        <v>0</v>
      </c>
      <c r="AI153" s="53" t="b">
        <f t="shared" si="210"/>
        <v>0</v>
      </c>
      <c r="AJ153" s="53" t="b">
        <f t="shared" si="211"/>
        <v>0</v>
      </c>
      <c r="AK153" s="53" t="b">
        <f t="shared" ref="AK153:AK216" si="265">AND(G153&lt;&gt;"",G153&gt;=0,NOT(ISERROR(G153*1)))</f>
        <v>1</v>
      </c>
      <c r="AL153" s="53" t="b">
        <f t="shared" ref="AL153:AL216" si="266">AND(H153&lt;&gt;"",H153&gt;=0,NOT(ISERROR(H153*1)))</f>
        <v>1</v>
      </c>
      <c r="AM153" s="53" t="b">
        <f t="shared" ref="AM153:AM216" si="267">AND(I153&lt;&gt;"",I153&gt;=0,NOT(ISERROR(I153*1)))</f>
        <v>1</v>
      </c>
      <c r="AN153" s="53" t="b">
        <f t="shared" ref="AN153:AN216" si="268">AND(J153&lt;&gt;"",J153&gt;=0,NOT(ISERROR(J153*1)))</f>
        <v>1</v>
      </c>
      <c r="AO153" s="53" t="b">
        <f t="shared" ref="AO153:AO216" si="269">AND(K153&lt;&gt;"",K153&gt;=0,NOT(ISERROR(K153*1)))</f>
        <v>1</v>
      </c>
      <c r="AP153" s="53" t="b">
        <f t="shared" ref="AP153:AP216" si="270">AND(L153&lt;&gt;"",L153&gt;=0,NOT(ISERROR(L153*1)))</f>
        <v>1</v>
      </c>
      <c r="AQ153" s="53" t="b">
        <f t="shared" si="247"/>
        <v>0</v>
      </c>
      <c r="AR153" t="b">
        <f t="shared" si="212"/>
        <v>0</v>
      </c>
      <c r="AS153" s="54" t="e">
        <f t="shared" si="237"/>
        <v>#N/A</v>
      </c>
      <c r="AT153" t="b">
        <f t="shared" si="248"/>
        <v>0</v>
      </c>
      <c r="AU153" t="str">
        <f t="shared" si="249"/>
        <v/>
      </c>
      <c r="AV153" s="55" t="str">
        <f t="shared" si="238"/>
        <v/>
      </c>
      <c r="AW153" t="b">
        <f>AND(AV153&lt;&gt;"",COUNTIF($AV$11:AV152,AV153)=0)</f>
        <v>0</v>
      </c>
      <c r="AX153" s="2">
        <f>IF(AV153="",0,IF(AW153,MAX($AX$11:AX152)+1,VLOOKUP(AV153,$AV$11:AX152,3,FALSE)))</f>
        <v>0</v>
      </c>
      <c r="AY153" t="str">
        <f t="shared" si="239"/>
        <v/>
      </c>
      <c r="AZ153" t="e">
        <f t="shared" si="213"/>
        <v>#N/A</v>
      </c>
      <c r="BA153" t="e">
        <f>IF(ISNA(AZ153),NA(),COUNTIF(AZ$10:AZ153,AZ153)&gt;1)</f>
        <v>#N/A</v>
      </c>
      <c r="BB153" t="e">
        <f t="shared" si="214"/>
        <v>#N/A</v>
      </c>
      <c r="BC153" s="55" t="e">
        <f t="shared" si="215"/>
        <v>#N/A</v>
      </c>
      <c r="BD153" s="56" t="e">
        <f t="shared" si="216"/>
        <v>#N/A</v>
      </c>
      <c r="BE153" s="53">
        <f t="shared" si="217"/>
        <v>0</v>
      </c>
      <c r="BF153" s="53">
        <f t="shared" si="218"/>
        <v>0</v>
      </c>
      <c r="BG153" s="53">
        <f t="shared" si="219"/>
        <v>0</v>
      </c>
      <c r="BH153" s="53">
        <f t="shared" si="220"/>
        <v>0</v>
      </c>
      <c r="BI153" s="53">
        <f t="shared" si="221"/>
        <v>0</v>
      </c>
      <c r="BJ153" s="53">
        <f t="shared" si="222"/>
        <v>0</v>
      </c>
      <c r="BK153" s="57">
        <f t="shared" si="223"/>
        <v>0</v>
      </c>
      <c r="BL153" s="57">
        <f t="shared" si="224"/>
        <v>0</v>
      </c>
      <c r="BM153" s="57">
        <f t="shared" si="225"/>
        <v>0</v>
      </c>
      <c r="BN153" s="57">
        <f t="shared" si="226"/>
        <v>0</v>
      </c>
      <c r="BO153" s="57">
        <f t="shared" si="227"/>
        <v>0</v>
      </c>
      <c r="BP153" s="57">
        <f t="shared" si="228"/>
        <v>0</v>
      </c>
      <c r="BQ153">
        <f t="shared" si="250"/>
        <v>0</v>
      </c>
      <c r="BR153">
        <f t="shared" si="251"/>
        <v>0</v>
      </c>
      <c r="BS153">
        <f t="shared" si="252"/>
        <v>0</v>
      </c>
      <c r="BT153">
        <f t="shared" si="253"/>
        <v>0</v>
      </c>
      <c r="BU153">
        <f t="shared" si="254"/>
        <v>0</v>
      </c>
      <c r="BV153">
        <f t="shared" si="255"/>
        <v>0</v>
      </c>
      <c r="BW153">
        <f t="shared" si="256"/>
        <v>0</v>
      </c>
      <c r="BX153">
        <f t="shared" si="257"/>
        <v>0</v>
      </c>
      <c r="BY153">
        <f t="shared" si="258"/>
        <v>0</v>
      </c>
      <c r="BZ153">
        <f t="shared" si="259"/>
        <v>0</v>
      </c>
      <c r="CA153">
        <f t="shared" si="260"/>
        <v>0</v>
      </c>
      <c r="CB153">
        <f t="shared" si="261"/>
        <v>0</v>
      </c>
      <c r="CC153" t="e">
        <f>IF('Source and fuel input'!AS153,VLOOKUP(AA153,SourceIdData,8,FALSE),IF('Source and fuel input'!AQ153,V153,IF('Source and fuel input'!AR153,IF(AND(E153="Method 1",VLOOKUP(AA153,SourceIdData,8,FALSE)&gt;0),VLOOKUP(AA153,SourceIdData,8,FALSE),NA()),"")))</f>
        <v>#N/A</v>
      </c>
      <c r="CD153" s="15" t="e">
        <f t="shared" si="196"/>
        <v>#N/A</v>
      </c>
      <c r="CE153" s="15" t="b">
        <f t="shared" si="197"/>
        <v>1</v>
      </c>
      <c r="CF153" s="15" t="b">
        <f t="shared" si="229"/>
        <v>1</v>
      </c>
      <c r="CG153" s="15" t="b">
        <f t="shared" si="198"/>
        <v>0</v>
      </c>
      <c r="CH153" s="15" t="b">
        <f t="shared" si="199"/>
        <v>1</v>
      </c>
      <c r="CI153" t="e">
        <f t="shared" si="230"/>
        <v>#N/A</v>
      </c>
      <c r="CJ153" t="e">
        <f t="shared" si="231"/>
        <v>#N/A</v>
      </c>
      <c r="CK153" t="e">
        <f t="shared" si="240"/>
        <v>#N/A</v>
      </c>
      <c r="CL153" t="b">
        <f t="shared" si="200"/>
        <v>0</v>
      </c>
      <c r="CM153" t="e">
        <f t="shared" si="241"/>
        <v>#N/A</v>
      </c>
      <c r="CN153" t="b">
        <f t="shared" si="242"/>
        <v>0</v>
      </c>
      <c r="CO153" s="14">
        <f t="shared" si="243"/>
        <v>1</v>
      </c>
      <c r="CP153" s="16" t="str">
        <f t="shared" si="232"/>
        <v/>
      </c>
      <c r="CQ153" s="15">
        <f t="shared" si="233"/>
        <v>0</v>
      </c>
      <c r="CR153" s="15">
        <f t="shared" si="234"/>
        <v>0</v>
      </c>
      <c r="CS153" s="15">
        <f t="shared" si="235"/>
        <v>0</v>
      </c>
      <c r="CT153" s="58" t="e">
        <f t="shared" si="262"/>
        <v>#DIV/0!</v>
      </c>
      <c r="CU153" s="2">
        <f t="shared" si="236"/>
        <v>995</v>
      </c>
      <c r="CV153" t="str">
        <f t="shared" si="244"/>
        <v/>
      </c>
      <c r="CX153" t="str">
        <f t="shared" si="263"/>
        <v/>
      </c>
      <c r="CY153" t="b">
        <f>AND(CX153&lt;&gt;"",COUNTIF($CX$11:CX152,CX153)=0)</f>
        <v>0</v>
      </c>
      <c r="CZ153" s="2">
        <f>IF(CX153="",0,IF(CY153,MAX($CZ$11:CZ152)+1,VLOOKUP(CX153,$CX$11:CZ152,3,FALSE)))</f>
        <v>0</v>
      </c>
      <c r="DA153" s="2" t="str">
        <f t="shared" si="245"/>
        <v/>
      </c>
      <c r="DB153" t="str">
        <f t="shared" si="264"/>
        <v/>
      </c>
      <c r="DC153" t="b">
        <f>AND(DB153&lt;&gt;"",COUNTIF($DB$11:DB152,DB153)=0)</f>
        <v>0</v>
      </c>
      <c r="DD153" s="2">
        <f>IF(DB153="",0,IF(DC153,MAX($DD$11:DD152)+1,VLOOKUP(DB153,$DB$11:DD152,3,FALSE)))</f>
        <v>0</v>
      </c>
      <c r="DE153" s="2" t="str">
        <f t="shared" si="246"/>
        <v/>
      </c>
    </row>
    <row r="154" spans="1:109" x14ac:dyDescent="0.35">
      <c r="A154" s="119"/>
      <c r="B154" s="46"/>
      <c r="C154" s="46"/>
      <c r="D154" s="46"/>
      <c r="E154" s="46"/>
      <c r="F154" s="183"/>
      <c r="G154" s="48">
        <v>0</v>
      </c>
      <c r="H154" s="46">
        <v>0</v>
      </c>
      <c r="I154" s="46">
        <v>0</v>
      </c>
      <c r="J154" s="46">
        <v>0</v>
      </c>
      <c r="K154" s="46">
        <v>0</v>
      </c>
      <c r="L154" s="49">
        <v>0</v>
      </c>
      <c r="M154" s="50">
        <v>0</v>
      </c>
      <c r="N154" s="32"/>
      <c r="O154" s="31"/>
      <c r="P154" s="31"/>
      <c r="Q154" s="31"/>
      <c r="R154" s="31"/>
      <c r="S154" s="31"/>
      <c r="T154" s="31"/>
      <c r="U154" s="31"/>
      <c r="V154" s="99"/>
      <c r="W154" s="52" t="str">
        <f t="shared" si="195"/>
        <v/>
      </c>
      <c r="X154" s="120"/>
      <c r="Y154" s="97"/>
      <c r="Z154" t="e">
        <f t="shared" si="201"/>
        <v>#N/A</v>
      </c>
      <c r="AA154" t="e">
        <f t="shared" si="202"/>
        <v>#N/A</v>
      </c>
      <c r="AB154" t="e">
        <f t="shared" si="203"/>
        <v>#N/A</v>
      </c>
      <c r="AC154" s="53" t="b">
        <f t="shared" si="204"/>
        <v>0</v>
      </c>
      <c r="AD154" s="53" t="b">
        <f t="shared" si="205"/>
        <v>0</v>
      </c>
      <c r="AE154" s="53" t="b">
        <f t="shared" si="206"/>
        <v>0</v>
      </c>
      <c r="AF154" s="53" t="b">
        <f t="shared" si="207"/>
        <v>0</v>
      </c>
      <c r="AG154" s="53" t="b">
        <f t="shared" si="208"/>
        <v>0</v>
      </c>
      <c r="AH154" s="53" t="b">
        <f t="shared" si="209"/>
        <v>0</v>
      </c>
      <c r="AI154" s="53" t="b">
        <f t="shared" si="210"/>
        <v>0</v>
      </c>
      <c r="AJ154" s="53" t="b">
        <f t="shared" si="211"/>
        <v>0</v>
      </c>
      <c r="AK154" s="53" t="b">
        <f t="shared" si="265"/>
        <v>1</v>
      </c>
      <c r="AL154" s="53" t="b">
        <f t="shared" si="266"/>
        <v>1</v>
      </c>
      <c r="AM154" s="53" t="b">
        <f t="shared" si="267"/>
        <v>1</v>
      </c>
      <c r="AN154" s="53" t="b">
        <f t="shared" si="268"/>
        <v>1</v>
      </c>
      <c r="AO154" s="53" t="b">
        <f t="shared" si="269"/>
        <v>1</v>
      </c>
      <c r="AP154" s="53" t="b">
        <f t="shared" si="270"/>
        <v>1</v>
      </c>
      <c r="AQ154" s="53" t="b">
        <f t="shared" si="247"/>
        <v>0</v>
      </c>
      <c r="AR154" t="b">
        <f t="shared" si="212"/>
        <v>0</v>
      </c>
      <c r="AS154" s="54" t="e">
        <f t="shared" si="237"/>
        <v>#N/A</v>
      </c>
      <c r="AT154" t="b">
        <f t="shared" si="248"/>
        <v>0</v>
      </c>
      <c r="AU154" t="str">
        <f t="shared" si="249"/>
        <v/>
      </c>
      <c r="AV154" s="55" t="str">
        <f t="shared" si="238"/>
        <v/>
      </c>
      <c r="AW154" t="b">
        <f>AND(AV154&lt;&gt;"",COUNTIF($AV$11:AV153,AV154)=0)</f>
        <v>0</v>
      </c>
      <c r="AX154" s="2">
        <f>IF(AV154="",0,IF(AW154,MAX($AX$11:AX153)+1,VLOOKUP(AV154,$AV$11:AX153,3,FALSE)))</f>
        <v>0</v>
      </c>
      <c r="AY154" t="str">
        <f t="shared" si="239"/>
        <v/>
      </c>
      <c r="AZ154" t="e">
        <f t="shared" si="213"/>
        <v>#N/A</v>
      </c>
      <c r="BA154" t="e">
        <f>IF(ISNA(AZ154),NA(),COUNTIF(AZ$10:AZ154,AZ154)&gt;1)</f>
        <v>#N/A</v>
      </c>
      <c r="BB154" t="e">
        <f t="shared" si="214"/>
        <v>#N/A</v>
      </c>
      <c r="BC154" s="55" t="e">
        <f t="shared" si="215"/>
        <v>#N/A</v>
      </c>
      <c r="BD154" s="56" t="e">
        <f t="shared" si="216"/>
        <v>#N/A</v>
      </c>
      <c r="BE154" s="53">
        <f t="shared" si="217"/>
        <v>0</v>
      </c>
      <c r="BF154" s="53">
        <f t="shared" si="218"/>
        <v>0</v>
      </c>
      <c r="BG154" s="53">
        <f t="shared" si="219"/>
        <v>0</v>
      </c>
      <c r="BH154" s="53">
        <f t="shared" si="220"/>
        <v>0</v>
      </c>
      <c r="BI154" s="53">
        <f t="shared" si="221"/>
        <v>0</v>
      </c>
      <c r="BJ154" s="53">
        <f t="shared" si="222"/>
        <v>0</v>
      </c>
      <c r="BK154" s="57">
        <f t="shared" si="223"/>
        <v>0</v>
      </c>
      <c r="BL154" s="57">
        <f t="shared" si="224"/>
        <v>0</v>
      </c>
      <c r="BM154" s="57">
        <f t="shared" si="225"/>
        <v>0</v>
      </c>
      <c r="BN154" s="57">
        <f t="shared" si="226"/>
        <v>0</v>
      </c>
      <c r="BO154" s="57">
        <f t="shared" si="227"/>
        <v>0</v>
      </c>
      <c r="BP154" s="57">
        <f t="shared" si="228"/>
        <v>0</v>
      </c>
      <c r="BQ154">
        <f t="shared" si="250"/>
        <v>0</v>
      </c>
      <c r="BR154">
        <f t="shared" si="251"/>
        <v>0</v>
      </c>
      <c r="BS154">
        <f t="shared" si="252"/>
        <v>0</v>
      </c>
      <c r="BT154">
        <f t="shared" si="253"/>
        <v>0</v>
      </c>
      <c r="BU154">
        <f t="shared" si="254"/>
        <v>0</v>
      </c>
      <c r="BV154">
        <f t="shared" si="255"/>
        <v>0</v>
      </c>
      <c r="BW154">
        <f t="shared" si="256"/>
        <v>0</v>
      </c>
      <c r="BX154">
        <f t="shared" si="257"/>
        <v>0</v>
      </c>
      <c r="BY154">
        <f t="shared" si="258"/>
        <v>0</v>
      </c>
      <c r="BZ154">
        <f t="shared" si="259"/>
        <v>0</v>
      </c>
      <c r="CA154">
        <f t="shared" si="260"/>
        <v>0</v>
      </c>
      <c r="CB154">
        <f t="shared" si="261"/>
        <v>0</v>
      </c>
      <c r="CC154" t="e">
        <f>IF('Source and fuel input'!AS154,VLOOKUP(AA154,SourceIdData,8,FALSE),IF('Source and fuel input'!AQ154,V154,IF('Source and fuel input'!AR154,IF(AND(E154="Method 1",VLOOKUP(AA154,SourceIdData,8,FALSE)&gt;0),VLOOKUP(AA154,SourceIdData,8,FALSE),NA()),"")))</f>
        <v>#N/A</v>
      </c>
      <c r="CD154" s="15" t="e">
        <f t="shared" si="196"/>
        <v>#N/A</v>
      </c>
      <c r="CE154" s="15" t="b">
        <f t="shared" si="197"/>
        <v>1</v>
      </c>
      <c r="CF154" s="15" t="b">
        <f t="shared" si="229"/>
        <v>1</v>
      </c>
      <c r="CG154" s="15" t="b">
        <f t="shared" si="198"/>
        <v>0</v>
      </c>
      <c r="CH154" s="15" t="b">
        <f t="shared" si="199"/>
        <v>1</v>
      </c>
      <c r="CI154" t="e">
        <f t="shared" si="230"/>
        <v>#N/A</v>
      </c>
      <c r="CJ154" t="e">
        <f t="shared" si="231"/>
        <v>#N/A</v>
      </c>
      <c r="CK154" t="e">
        <f t="shared" si="240"/>
        <v>#N/A</v>
      </c>
      <c r="CL154" t="b">
        <f t="shared" si="200"/>
        <v>0</v>
      </c>
      <c r="CM154" t="e">
        <f t="shared" si="241"/>
        <v>#N/A</v>
      </c>
      <c r="CN154" t="b">
        <f t="shared" si="242"/>
        <v>0</v>
      </c>
      <c r="CO154" s="14">
        <f t="shared" si="243"/>
        <v>1</v>
      </c>
      <c r="CP154" s="16" t="str">
        <f t="shared" si="232"/>
        <v/>
      </c>
      <c r="CQ154" s="15">
        <f t="shared" si="233"/>
        <v>0</v>
      </c>
      <c r="CR154" s="15">
        <f t="shared" si="234"/>
        <v>0</v>
      </c>
      <c r="CS154" s="15">
        <f t="shared" si="235"/>
        <v>0</v>
      </c>
      <c r="CT154" s="58" t="e">
        <f t="shared" si="262"/>
        <v>#DIV/0!</v>
      </c>
      <c r="CU154" s="2">
        <f t="shared" si="236"/>
        <v>995</v>
      </c>
      <c r="CV154" t="str">
        <f t="shared" si="244"/>
        <v/>
      </c>
      <c r="CX154" t="str">
        <f t="shared" si="263"/>
        <v/>
      </c>
      <c r="CY154" t="b">
        <f>AND(CX154&lt;&gt;"",COUNTIF($CX$11:CX153,CX154)=0)</f>
        <v>0</v>
      </c>
      <c r="CZ154" s="2">
        <f>IF(CX154="",0,IF(CY154,MAX($CZ$11:CZ153)+1,VLOOKUP(CX154,$CX$11:CZ153,3,FALSE)))</f>
        <v>0</v>
      </c>
      <c r="DA154" s="2" t="str">
        <f t="shared" si="245"/>
        <v/>
      </c>
      <c r="DB154" t="str">
        <f t="shared" si="264"/>
        <v/>
      </c>
      <c r="DC154" t="b">
        <f>AND(DB154&lt;&gt;"",COUNTIF($DB$11:DB153,DB154)=0)</f>
        <v>0</v>
      </c>
      <c r="DD154" s="2">
        <f>IF(DB154="",0,IF(DC154,MAX($DD$11:DD153)+1,VLOOKUP(DB154,$DB$11:DD153,3,FALSE)))</f>
        <v>0</v>
      </c>
      <c r="DE154" s="2" t="str">
        <f t="shared" si="246"/>
        <v/>
      </c>
    </row>
    <row r="155" spans="1:109" x14ac:dyDescent="0.35">
      <c r="A155" s="119"/>
      <c r="B155" s="46"/>
      <c r="C155" s="46"/>
      <c r="D155" s="46"/>
      <c r="E155" s="46"/>
      <c r="F155" s="183"/>
      <c r="G155" s="48">
        <v>0</v>
      </c>
      <c r="H155" s="46">
        <v>0</v>
      </c>
      <c r="I155" s="46">
        <v>0</v>
      </c>
      <c r="J155" s="46">
        <v>0</v>
      </c>
      <c r="K155" s="46">
        <v>0</v>
      </c>
      <c r="L155" s="49">
        <v>0</v>
      </c>
      <c r="M155" s="50">
        <v>0</v>
      </c>
      <c r="N155" s="32"/>
      <c r="O155" s="31"/>
      <c r="P155" s="31"/>
      <c r="Q155" s="31"/>
      <c r="R155" s="31"/>
      <c r="S155" s="31"/>
      <c r="T155" s="31"/>
      <c r="U155" s="31"/>
      <c r="V155" s="99"/>
      <c r="W155" s="52" t="str">
        <f t="shared" si="195"/>
        <v/>
      </c>
      <c r="X155" s="120"/>
      <c r="Y155" s="97"/>
      <c r="Z155" t="e">
        <f t="shared" si="201"/>
        <v>#N/A</v>
      </c>
      <c r="AA155" t="e">
        <f t="shared" si="202"/>
        <v>#N/A</v>
      </c>
      <c r="AB155" t="e">
        <f t="shared" si="203"/>
        <v>#N/A</v>
      </c>
      <c r="AC155" s="53" t="b">
        <f t="shared" si="204"/>
        <v>0</v>
      </c>
      <c r="AD155" s="53" t="b">
        <f t="shared" si="205"/>
        <v>0</v>
      </c>
      <c r="AE155" s="53" t="b">
        <f t="shared" si="206"/>
        <v>0</v>
      </c>
      <c r="AF155" s="53" t="b">
        <f t="shared" si="207"/>
        <v>0</v>
      </c>
      <c r="AG155" s="53" t="b">
        <f t="shared" si="208"/>
        <v>0</v>
      </c>
      <c r="AH155" s="53" t="b">
        <f t="shared" si="209"/>
        <v>0</v>
      </c>
      <c r="AI155" s="53" t="b">
        <f t="shared" si="210"/>
        <v>0</v>
      </c>
      <c r="AJ155" s="53" t="b">
        <f t="shared" si="211"/>
        <v>0</v>
      </c>
      <c r="AK155" s="53" t="b">
        <f t="shared" si="265"/>
        <v>1</v>
      </c>
      <c r="AL155" s="53" t="b">
        <f t="shared" si="266"/>
        <v>1</v>
      </c>
      <c r="AM155" s="53" t="b">
        <f t="shared" si="267"/>
        <v>1</v>
      </c>
      <c r="AN155" s="53" t="b">
        <f t="shared" si="268"/>
        <v>1</v>
      </c>
      <c r="AO155" s="53" t="b">
        <f t="shared" si="269"/>
        <v>1</v>
      </c>
      <c r="AP155" s="53" t="b">
        <f t="shared" si="270"/>
        <v>1</v>
      </c>
      <c r="AQ155" s="53" t="b">
        <f t="shared" si="247"/>
        <v>0</v>
      </c>
      <c r="AR155" t="b">
        <f t="shared" si="212"/>
        <v>0</v>
      </c>
      <c r="AS155" s="54" t="e">
        <f t="shared" si="237"/>
        <v>#N/A</v>
      </c>
      <c r="AT155" t="b">
        <f t="shared" si="248"/>
        <v>0</v>
      </c>
      <c r="AU155" t="str">
        <f t="shared" si="249"/>
        <v/>
      </c>
      <c r="AV155" s="55" t="str">
        <f t="shared" si="238"/>
        <v/>
      </c>
      <c r="AW155" t="b">
        <f>AND(AV155&lt;&gt;"",COUNTIF($AV$11:AV154,AV155)=0)</f>
        <v>0</v>
      </c>
      <c r="AX155" s="2">
        <f>IF(AV155="",0,IF(AW155,MAX($AX$11:AX154)+1,VLOOKUP(AV155,$AV$11:AX154,3,FALSE)))</f>
        <v>0</v>
      </c>
      <c r="AY155" t="str">
        <f t="shared" si="239"/>
        <v/>
      </c>
      <c r="AZ155" t="e">
        <f t="shared" si="213"/>
        <v>#N/A</v>
      </c>
      <c r="BA155" t="e">
        <f>IF(ISNA(AZ155),NA(),COUNTIF(AZ$10:AZ155,AZ155)&gt;1)</f>
        <v>#N/A</v>
      </c>
      <c r="BB155" t="e">
        <f t="shared" si="214"/>
        <v>#N/A</v>
      </c>
      <c r="BC155" s="55" t="e">
        <f t="shared" si="215"/>
        <v>#N/A</v>
      </c>
      <c r="BD155" s="56" t="e">
        <f t="shared" si="216"/>
        <v>#N/A</v>
      </c>
      <c r="BE155" s="53">
        <f t="shared" si="217"/>
        <v>0</v>
      </c>
      <c r="BF155" s="53">
        <f t="shared" si="218"/>
        <v>0</v>
      </c>
      <c r="BG155" s="53">
        <f t="shared" si="219"/>
        <v>0</v>
      </c>
      <c r="BH155" s="53">
        <f t="shared" si="220"/>
        <v>0</v>
      </c>
      <c r="BI155" s="53">
        <f t="shared" si="221"/>
        <v>0</v>
      </c>
      <c r="BJ155" s="53">
        <f t="shared" si="222"/>
        <v>0</v>
      </c>
      <c r="BK155" s="57">
        <f t="shared" si="223"/>
        <v>0</v>
      </c>
      <c r="BL155" s="57">
        <f t="shared" si="224"/>
        <v>0</v>
      </c>
      <c r="BM155" s="57">
        <f t="shared" si="225"/>
        <v>0</v>
      </c>
      <c r="BN155" s="57">
        <f t="shared" si="226"/>
        <v>0</v>
      </c>
      <c r="BO155" s="57">
        <f t="shared" si="227"/>
        <v>0</v>
      </c>
      <c r="BP155" s="57">
        <f t="shared" si="228"/>
        <v>0</v>
      </c>
      <c r="BQ155">
        <f t="shared" si="250"/>
        <v>0</v>
      </c>
      <c r="BR155">
        <f t="shared" si="251"/>
        <v>0</v>
      </c>
      <c r="BS155">
        <f t="shared" si="252"/>
        <v>0</v>
      </c>
      <c r="BT155">
        <f t="shared" si="253"/>
        <v>0</v>
      </c>
      <c r="BU155">
        <f t="shared" si="254"/>
        <v>0</v>
      </c>
      <c r="BV155">
        <f t="shared" si="255"/>
        <v>0</v>
      </c>
      <c r="BW155">
        <f t="shared" si="256"/>
        <v>0</v>
      </c>
      <c r="BX155">
        <f t="shared" si="257"/>
        <v>0</v>
      </c>
      <c r="BY155">
        <f t="shared" si="258"/>
        <v>0</v>
      </c>
      <c r="BZ155">
        <f t="shared" si="259"/>
        <v>0</v>
      </c>
      <c r="CA155">
        <f t="shared" si="260"/>
        <v>0</v>
      </c>
      <c r="CB155">
        <f t="shared" si="261"/>
        <v>0</v>
      </c>
      <c r="CC155" t="e">
        <f>IF('Source and fuel input'!AS155,VLOOKUP(AA155,SourceIdData,8,FALSE),IF('Source and fuel input'!AQ155,V155,IF('Source and fuel input'!AR155,IF(AND(E155="Method 1",VLOOKUP(AA155,SourceIdData,8,FALSE)&gt;0),VLOOKUP(AA155,SourceIdData,8,FALSE),NA()),"")))</f>
        <v>#N/A</v>
      </c>
      <c r="CD155" s="15" t="e">
        <f t="shared" si="196"/>
        <v>#N/A</v>
      </c>
      <c r="CE155" s="15" t="b">
        <f t="shared" si="197"/>
        <v>1</v>
      </c>
      <c r="CF155" s="15" t="b">
        <f t="shared" si="229"/>
        <v>1</v>
      </c>
      <c r="CG155" s="15" t="b">
        <f t="shared" si="198"/>
        <v>0</v>
      </c>
      <c r="CH155" s="15" t="b">
        <f t="shared" si="199"/>
        <v>1</v>
      </c>
      <c r="CI155" t="e">
        <f t="shared" si="230"/>
        <v>#N/A</v>
      </c>
      <c r="CJ155" t="e">
        <f t="shared" si="231"/>
        <v>#N/A</v>
      </c>
      <c r="CK155" t="e">
        <f t="shared" si="240"/>
        <v>#N/A</v>
      </c>
      <c r="CL155" t="b">
        <f t="shared" si="200"/>
        <v>0</v>
      </c>
      <c r="CM155" t="e">
        <f t="shared" si="241"/>
        <v>#N/A</v>
      </c>
      <c r="CN155" t="b">
        <f t="shared" si="242"/>
        <v>0</v>
      </c>
      <c r="CO155" s="14">
        <f t="shared" si="243"/>
        <v>1</v>
      </c>
      <c r="CP155" s="16" t="str">
        <f t="shared" si="232"/>
        <v/>
      </c>
      <c r="CQ155" s="15">
        <f t="shared" si="233"/>
        <v>0</v>
      </c>
      <c r="CR155" s="15">
        <f t="shared" si="234"/>
        <v>0</v>
      </c>
      <c r="CS155" s="15">
        <f t="shared" si="235"/>
        <v>0</v>
      </c>
      <c r="CT155" s="58" t="e">
        <f t="shared" si="262"/>
        <v>#DIV/0!</v>
      </c>
      <c r="CU155" s="2">
        <f t="shared" si="236"/>
        <v>995</v>
      </c>
      <c r="CV155" t="str">
        <f t="shared" si="244"/>
        <v/>
      </c>
      <c r="CX155" t="str">
        <f t="shared" si="263"/>
        <v/>
      </c>
      <c r="CY155" t="b">
        <f>AND(CX155&lt;&gt;"",COUNTIF($CX$11:CX154,CX155)=0)</f>
        <v>0</v>
      </c>
      <c r="CZ155" s="2">
        <f>IF(CX155="",0,IF(CY155,MAX($CZ$11:CZ154)+1,VLOOKUP(CX155,$CX$11:CZ154,3,FALSE)))</f>
        <v>0</v>
      </c>
      <c r="DA155" s="2" t="str">
        <f t="shared" si="245"/>
        <v/>
      </c>
      <c r="DB155" t="str">
        <f t="shared" si="264"/>
        <v/>
      </c>
      <c r="DC155" t="b">
        <f>AND(DB155&lt;&gt;"",COUNTIF($DB$11:DB154,DB155)=0)</f>
        <v>0</v>
      </c>
      <c r="DD155" s="2">
        <f>IF(DB155="",0,IF(DC155,MAX($DD$11:DD154)+1,VLOOKUP(DB155,$DB$11:DD154,3,FALSE)))</f>
        <v>0</v>
      </c>
      <c r="DE155" s="2" t="str">
        <f t="shared" si="246"/>
        <v/>
      </c>
    </row>
    <row r="156" spans="1:109" x14ac:dyDescent="0.35">
      <c r="A156" s="119"/>
      <c r="B156" s="46"/>
      <c r="C156" s="46"/>
      <c r="D156" s="46"/>
      <c r="E156" s="46"/>
      <c r="F156" s="183"/>
      <c r="G156" s="48">
        <v>0</v>
      </c>
      <c r="H156" s="46">
        <v>0</v>
      </c>
      <c r="I156" s="46">
        <v>0</v>
      </c>
      <c r="J156" s="46">
        <v>0</v>
      </c>
      <c r="K156" s="46">
        <v>0</v>
      </c>
      <c r="L156" s="49">
        <v>0</v>
      </c>
      <c r="M156" s="50">
        <v>0</v>
      </c>
      <c r="N156" s="32"/>
      <c r="O156" s="31"/>
      <c r="P156" s="31"/>
      <c r="Q156" s="31"/>
      <c r="R156" s="31"/>
      <c r="S156" s="31"/>
      <c r="T156" s="31"/>
      <c r="U156" s="31"/>
      <c r="V156" s="99"/>
      <c r="W156" s="52" t="str">
        <f t="shared" si="195"/>
        <v/>
      </c>
      <c r="X156" s="120"/>
      <c r="Y156" s="97"/>
      <c r="Z156" t="e">
        <f t="shared" si="201"/>
        <v>#N/A</v>
      </c>
      <c r="AA156" t="e">
        <f t="shared" si="202"/>
        <v>#N/A</v>
      </c>
      <c r="AB156" t="e">
        <f t="shared" si="203"/>
        <v>#N/A</v>
      </c>
      <c r="AC156" s="53" t="b">
        <f t="shared" si="204"/>
        <v>0</v>
      </c>
      <c r="AD156" s="53" t="b">
        <f t="shared" si="205"/>
        <v>0</v>
      </c>
      <c r="AE156" s="53" t="b">
        <f t="shared" si="206"/>
        <v>0</v>
      </c>
      <c r="AF156" s="53" t="b">
        <f t="shared" si="207"/>
        <v>0</v>
      </c>
      <c r="AG156" s="53" t="b">
        <f t="shared" si="208"/>
        <v>0</v>
      </c>
      <c r="AH156" s="53" t="b">
        <f t="shared" si="209"/>
        <v>0</v>
      </c>
      <c r="AI156" s="53" t="b">
        <f t="shared" si="210"/>
        <v>0</v>
      </c>
      <c r="AJ156" s="53" t="b">
        <f t="shared" si="211"/>
        <v>0</v>
      </c>
      <c r="AK156" s="53" t="b">
        <f t="shared" si="265"/>
        <v>1</v>
      </c>
      <c r="AL156" s="53" t="b">
        <f t="shared" si="266"/>
        <v>1</v>
      </c>
      <c r="AM156" s="53" t="b">
        <f t="shared" si="267"/>
        <v>1</v>
      </c>
      <c r="AN156" s="53" t="b">
        <f t="shared" si="268"/>
        <v>1</v>
      </c>
      <c r="AO156" s="53" t="b">
        <f t="shared" si="269"/>
        <v>1</v>
      </c>
      <c r="AP156" s="53" t="b">
        <f t="shared" si="270"/>
        <v>1</v>
      </c>
      <c r="AQ156" s="53" t="b">
        <f t="shared" si="247"/>
        <v>0</v>
      </c>
      <c r="AR156" t="b">
        <f t="shared" si="212"/>
        <v>0</v>
      </c>
      <c r="AS156" s="54" t="e">
        <f t="shared" si="237"/>
        <v>#N/A</v>
      </c>
      <c r="AT156" t="b">
        <f t="shared" si="248"/>
        <v>0</v>
      </c>
      <c r="AU156" t="str">
        <f t="shared" si="249"/>
        <v/>
      </c>
      <c r="AV156" s="55" t="str">
        <f t="shared" si="238"/>
        <v/>
      </c>
      <c r="AW156" t="b">
        <f>AND(AV156&lt;&gt;"",COUNTIF($AV$11:AV155,AV156)=0)</f>
        <v>0</v>
      </c>
      <c r="AX156" s="2">
        <f>IF(AV156="",0,IF(AW156,MAX($AX$11:AX155)+1,VLOOKUP(AV156,$AV$11:AX155,3,FALSE)))</f>
        <v>0</v>
      </c>
      <c r="AY156" t="str">
        <f t="shared" si="239"/>
        <v/>
      </c>
      <c r="AZ156" t="e">
        <f t="shared" si="213"/>
        <v>#N/A</v>
      </c>
      <c r="BA156" t="e">
        <f>IF(ISNA(AZ156),NA(),COUNTIF(AZ$10:AZ156,AZ156)&gt;1)</f>
        <v>#N/A</v>
      </c>
      <c r="BB156" t="e">
        <f t="shared" si="214"/>
        <v>#N/A</v>
      </c>
      <c r="BC156" s="55" t="e">
        <f t="shared" si="215"/>
        <v>#N/A</v>
      </c>
      <c r="BD156" s="56" t="e">
        <f t="shared" si="216"/>
        <v>#N/A</v>
      </c>
      <c r="BE156" s="53">
        <f t="shared" si="217"/>
        <v>0</v>
      </c>
      <c r="BF156" s="53">
        <f t="shared" si="218"/>
        <v>0</v>
      </c>
      <c r="BG156" s="53">
        <f t="shared" si="219"/>
        <v>0</v>
      </c>
      <c r="BH156" s="53">
        <f t="shared" si="220"/>
        <v>0</v>
      </c>
      <c r="BI156" s="53">
        <f t="shared" si="221"/>
        <v>0</v>
      </c>
      <c r="BJ156" s="53">
        <f t="shared" si="222"/>
        <v>0</v>
      </c>
      <c r="BK156" s="57">
        <f t="shared" si="223"/>
        <v>0</v>
      </c>
      <c r="BL156" s="57">
        <f t="shared" si="224"/>
        <v>0</v>
      </c>
      <c r="BM156" s="57">
        <f t="shared" si="225"/>
        <v>0</v>
      </c>
      <c r="BN156" s="57">
        <f t="shared" si="226"/>
        <v>0</v>
      </c>
      <c r="BO156" s="57">
        <f t="shared" si="227"/>
        <v>0</v>
      </c>
      <c r="BP156" s="57">
        <f t="shared" si="228"/>
        <v>0</v>
      </c>
      <c r="BQ156">
        <f t="shared" si="250"/>
        <v>0</v>
      </c>
      <c r="BR156">
        <f t="shared" si="251"/>
        <v>0</v>
      </c>
      <c r="BS156">
        <f t="shared" si="252"/>
        <v>0</v>
      </c>
      <c r="BT156">
        <f t="shared" si="253"/>
        <v>0</v>
      </c>
      <c r="BU156">
        <f t="shared" si="254"/>
        <v>0</v>
      </c>
      <c r="BV156">
        <f t="shared" si="255"/>
        <v>0</v>
      </c>
      <c r="BW156">
        <f t="shared" si="256"/>
        <v>0</v>
      </c>
      <c r="BX156">
        <f t="shared" si="257"/>
        <v>0</v>
      </c>
      <c r="BY156">
        <f t="shared" si="258"/>
        <v>0</v>
      </c>
      <c r="BZ156">
        <f t="shared" si="259"/>
        <v>0</v>
      </c>
      <c r="CA156">
        <f t="shared" si="260"/>
        <v>0</v>
      </c>
      <c r="CB156">
        <f t="shared" si="261"/>
        <v>0</v>
      </c>
      <c r="CC156" t="e">
        <f>IF('Source and fuel input'!AS156,VLOOKUP(AA156,SourceIdData,8,FALSE),IF('Source and fuel input'!AQ156,V156,IF('Source and fuel input'!AR156,IF(AND(E156="Method 1",VLOOKUP(AA156,SourceIdData,8,FALSE)&gt;0),VLOOKUP(AA156,SourceIdData,8,FALSE),NA()),"")))</f>
        <v>#N/A</v>
      </c>
      <c r="CD156" s="15" t="e">
        <f t="shared" si="196"/>
        <v>#N/A</v>
      </c>
      <c r="CE156" s="15" t="b">
        <f t="shared" si="197"/>
        <v>1</v>
      </c>
      <c r="CF156" s="15" t="b">
        <f t="shared" si="229"/>
        <v>1</v>
      </c>
      <c r="CG156" s="15" t="b">
        <f t="shared" si="198"/>
        <v>0</v>
      </c>
      <c r="CH156" s="15" t="b">
        <f t="shared" si="199"/>
        <v>1</v>
      </c>
      <c r="CI156" t="e">
        <f t="shared" si="230"/>
        <v>#N/A</v>
      </c>
      <c r="CJ156" t="e">
        <f t="shared" si="231"/>
        <v>#N/A</v>
      </c>
      <c r="CK156" t="e">
        <f t="shared" si="240"/>
        <v>#N/A</v>
      </c>
      <c r="CL156" t="b">
        <f t="shared" si="200"/>
        <v>0</v>
      </c>
      <c r="CM156" t="e">
        <f t="shared" si="241"/>
        <v>#N/A</v>
      </c>
      <c r="CN156" t="b">
        <f t="shared" si="242"/>
        <v>0</v>
      </c>
      <c r="CO156" s="14">
        <f t="shared" si="243"/>
        <v>1</v>
      </c>
      <c r="CP156" s="16" t="str">
        <f t="shared" si="232"/>
        <v/>
      </c>
      <c r="CQ156" s="15">
        <f t="shared" si="233"/>
        <v>0</v>
      </c>
      <c r="CR156" s="15">
        <f t="shared" si="234"/>
        <v>0</v>
      </c>
      <c r="CS156" s="15">
        <f t="shared" si="235"/>
        <v>0</v>
      </c>
      <c r="CT156" s="58" t="e">
        <f t="shared" si="262"/>
        <v>#DIV/0!</v>
      </c>
      <c r="CU156" s="2">
        <f t="shared" si="236"/>
        <v>995</v>
      </c>
      <c r="CV156" t="str">
        <f t="shared" si="244"/>
        <v/>
      </c>
      <c r="CX156" t="str">
        <f t="shared" si="263"/>
        <v/>
      </c>
      <c r="CY156" t="b">
        <f>AND(CX156&lt;&gt;"",COUNTIF($CX$11:CX155,CX156)=0)</f>
        <v>0</v>
      </c>
      <c r="CZ156" s="2">
        <f>IF(CX156="",0,IF(CY156,MAX($CZ$11:CZ155)+1,VLOOKUP(CX156,$CX$11:CZ155,3,FALSE)))</f>
        <v>0</v>
      </c>
      <c r="DA156" s="2" t="str">
        <f t="shared" si="245"/>
        <v/>
      </c>
      <c r="DB156" t="str">
        <f t="shared" si="264"/>
        <v/>
      </c>
      <c r="DC156" t="b">
        <f>AND(DB156&lt;&gt;"",COUNTIF($DB$11:DB155,DB156)=0)</f>
        <v>0</v>
      </c>
      <c r="DD156" s="2">
        <f>IF(DB156="",0,IF(DC156,MAX($DD$11:DD155)+1,VLOOKUP(DB156,$DB$11:DD155,3,FALSE)))</f>
        <v>0</v>
      </c>
      <c r="DE156" s="2" t="str">
        <f t="shared" si="246"/>
        <v/>
      </c>
    </row>
    <row r="157" spans="1:109" x14ac:dyDescent="0.35">
      <c r="A157" s="119"/>
      <c r="B157" s="46"/>
      <c r="C157" s="46"/>
      <c r="D157" s="46"/>
      <c r="E157" s="46"/>
      <c r="F157" s="183"/>
      <c r="G157" s="48">
        <v>0</v>
      </c>
      <c r="H157" s="46">
        <v>0</v>
      </c>
      <c r="I157" s="46">
        <v>0</v>
      </c>
      <c r="J157" s="46">
        <v>0</v>
      </c>
      <c r="K157" s="46">
        <v>0</v>
      </c>
      <c r="L157" s="49">
        <v>0</v>
      </c>
      <c r="M157" s="50">
        <v>0</v>
      </c>
      <c r="N157" s="32"/>
      <c r="O157" s="31"/>
      <c r="P157" s="31"/>
      <c r="Q157" s="31"/>
      <c r="R157" s="31"/>
      <c r="S157" s="31"/>
      <c r="T157" s="31"/>
      <c r="U157" s="31"/>
      <c r="V157" s="99"/>
      <c r="W157" s="52" t="str">
        <f t="shared" si="195"/>
        <v/>
      </c>
      <c r="X157" s="120"/>
      <c r="Y157" s="97"/>
      <c r="Z157" t="e">
        <f t="shared" si="201"/>
        <v>#N/A</v>
      </c>
      <c r="AA157" t="e">
        <f t="shared" si="202"/>
        <v>#N/A</v>
      </c>
      <c r="AB157" t="e">
        <f t="shared" si="203"/>
        <v>#N/A</v>
      </c>
      <c r="AC157" s="53" t="b">
        <f t="shared" si="204"/>
        <v>0</v>
      </c>
      <c r="AD157" s="53" t="b">
        <f t="shared" si="205"/>
        <v>0</v>
      </c>
      <c r="AE157" s="53" t="b">
        <f t="shared" si="206"/>
        <v>0</v>
      </c>
      <c r="AF157" s="53" t="b">
        <f t="shared" si="207"/>
        <v>0</v>
      </c>
      <c r="AG157" s="53" t="b">
        <f t="shared" si="208"/>
        <v>0</v>
      </c>
      <c r="AH157" s="53" t="b">
        <f t="shared" si="209"/>
        <v>0</v>
      </c>
      <c r="AI157" s="53" t="b">
        <f t="shared" si="210"/>
        <v>0</v>
      </c>
      <c r="AJ157" s="53" t="b">
        <f t="shared" si="211"/>
        <v>0</v>
      </c>
      <c r="AK157" s="53" t="b">
        <f t="shared" si="265"/>
        <v>1</v>
      </c>
      <c r="AL157" s="53" t="b">
        <f t="shared" si="266"/>
        <v>1</v>
      </c>
      <c r="AM157" s="53" t="b">
        <f t="shared" si="267"/>
        <v>1</v>
      </c>
      <c r="AN157" s="53" t="b">
        <f t="shared" si="268"/>
        <v>1</v>
      </c>
      <c r="AO157" s="53" t="b">
        <f t="shared" si="269"/>
        <v>1</v>
      </c>
      <c r="AP157" s="53" t="b">
        <f t="shared" si="270"/>
        <v>1</v>
      </c>
      <c r="AQ157" s="53" t="b">
        <f t="shared" si="247"/>
        <v>0</v>
      </c>
      <c r="AR157" t="b">
        <f t="shared" si="212"/>
        <v>0</v>
      </c>
      <c r="AS157" s="54" t="e">
        <f t="shared" si="237"/>
        <v>#N/A</v>
      </c>
      <c r="AT157" t="b">
        <f t="shared" si="248"/>
        <v>0</v>
      </c>
      <c r="AU157" t="str">
        <f t="shared" si="249"/>
        <v/>
      </c>
      <c r="AV157" s="55" t="str">
        <f t="shared" si="238"/>
        <v/>
      </c>
      <c r="AW157" t="b">
        <f>AND(AV157&lt;&gt;"",COUNTIF($AV$11:AV156,AV157)=0)</f>
        <v>0</v>
      </c>
      <c r="AX157" s="2">
        <f>IF(AV157="",0,IF(AW157,MAX($AX$11:AX156)+1,VLOOKUP(AV157,$AV$11:AX156,3,FALSE)))</f>
        <v>0</v>
      </c>
      <c r="AY157" t="str">
        <f t="shared" si="239"/>
        <v/>
      </c>
      <c r="AZ157" t="e">
        <f t="shared" si="213"/>
        <v>#N/A</v>
      </c>
      <c r="BA157" t="e">
        <f>IF(ISNA(AZ157),NA(),COUNTIF(AZ$10:AZ157,AZ157)&gt;1)</f>
        <v>#N/A</v>
      </c>
      <c r="BB157" t="e">
        <f t="shared" si="214"/>
        <v>#N/A</v>
      </c>
      <c r="BC157" s="55" t="e">
        <f t="shared" si="215"/>
        <v>#N/A</v>
      </c>
      <c r="BD157" s="56" t="e">
        <f t="shared" si="216"/>
        <v>#N/A</v>
      </c>
      <c r="BE157" s="53">
        <f t="shared" si="217"/>
        <v>0</v>
      </c>
      <c r="BF157" s="53">
        <f t="shared" si="218"/>
        <v>0</v>
      </c>
      <c r="BG157" s="53">
        <f t="shared" si="219"/>
        <v>0</v>
      </c>
      <c r="BH157" s="53">
        <f t="shared" si="220"/>
        <v>0</v>
      </c>
      <c r="BI157" s="53">
        <f t="shared" si="221"/>
        <v>0</v>
      </c>
      <c r="BJ157" s="53">
        <f t="shared" si="222"/>
        <v>0</v>
      </c>
      <c r="BK157" s="57">
        <f t="shared" si="223"/>
        <v>0</v>
      </c>
      <c r="BL157" s="57">
        <f t="shared" si="224"/>
        <v>0</v>
      </c>
      <c r="BM157" s="57">
        <f t="shared" si="225"/>
        <v>0</v>
      </c>
      <c r="BN157" s="57">
        <f t="shared" si="226"/>
        <v>0</v>
      </c>
      <c r="BO157" s="57">
        <f t="shared" si="227"/>
        <v>0</v>
      </c>
      <c r="BP157" s="57">
        <f t="shared" si="228"/>
        <v>0</v>
      </c>
      <c r="BQ157">
        <f t="shared" si="250"/>
        <v>0</v>
      </c>
      <c r="BR157">
        <f t="shared" si="251"/>
        <v>0</v>
      </c>
      <c r="BS157">
        <f t="shared" si="252"/>
        <v>0</v>
      </c>
      <c r="BT157">
        <f t="shared" si="253"/>
        <v>0</v>
      </c>
      <c r="BU157">
        <f t="shared" si="254"/>
        <v>0</v>
      </c>
      <c r="BV157">
        <f t="shared" si="255"/>
        <v>0</v>
      </c>
      <c r="BW157">
        <f t="shared" si="256"/>
        <v>0</v>
      </c>
      <c r="BX157">
        <f t="shared" si="257"/>
        <v>0</v>
      </c>
      <c r="BY157">
        <f t="shared" si="258"/>
        <v>0</v>
      </c>
      <c r="BZ157">
        <f t="shared" si="259"/>
        <v>0</v>
      </c>
      <c r="CA157">
        <f t="shared" si="260"/>
        <v>0</v>
      </c>
      <c r="CB157">
        <f t="shared" si="261"/>
        <v>0</v>
      </c>
      <c r="CC157" t="e">
        <f>IF('Source and fuel input'!AS157,VLOOKUP(AA157,SourceIdData,8,FALSE),IF('Source and fuel input'!AQ157,V157,IF('Source and fuel input'!AR157,IF(AND(E157="Method 1",VLOOKUP(AA157,SourceIdData,8,FALSE)&gt;0),VLOOKUP(AA157,SourceIdData,8,FALSE),NA()),"")))</f>
        <v>#N/A</v>
      </c>
      <c r="CD157" s="15" t="e">
        <f t="shared" si="196"/>
        <v>#N/A</v>
      </c>
      <c r="CE157" s="15" t="b">
        <f t="shared" si="197"/>
        <v>1</v>
      </c>
      <c r="CF157" s="15" t="b">
        <f t="shared" si="229"/>
        <v>1</v>
      </c>
      <c r="CG157" s="15" t="b">
        <f t="shared" si="198"/>
        <v>0</v>
      </c>
      <c r="CH157" s="15" t="b">
        <f t="shared" si="199"/>
        <v>1</v>
      </c>
      <c r="CI157" t="e">
        <f t="shared" si="230"/>
        <v>#N/A</v>
      </c>
      <c r="CJ157" t="e">
        <f t="shared" si="231"/>
        <v>#N/A</v>
      </c>
      <c r="CK157" t="e">
        <f t="shared" si="240"/>
        <v>#N/A</v>
      </c>
      <c r="CL157" t="b">
        <f t="shared" si="200"/>
        <v>0</v>
      </c>
      <c r="CM157" t="e">
        <f t="shared" si="241"/>
        <v>#N/A</v>
      </c>
      <c r="CN157" t="b">
        <f t="shared" si="242"/>
        <v>0</v>
      </c>
      <c r="CO157" s="14">
        <f t="shared" si="243"/>
        <v>1</v>
      </c>
      <c r="CP157" s="16" t="str">
        <f t="shared" si="232"/>
        <v/>
      </c>
      <c r="CQ157" s="15">
        <f t="shared" si="233"/>
        <v>0</v>
      </c>
      <c r="CR157" s="15">
        <f t="shared" si="234"/>
        <v>0</v>
      </c>
      <c r="CS157" s="15">
        <f t="shared" si="235"/>
        <v>0</v>
      </c>
      <c r="CT157" s="58" t="e">
        <f t="shared" si="262"/>
        <v>#DIV/0!</v>
      </c>
      <c r="CU157" s="2">
        <f t="shared" si="236"/>
        <v>995</v>
      </c>
      <c r="CV157" t="str">
        <f t="shared" si="244"/>
        <v/>
      </c>
      <c r="CX157" t="str">
        <f t="shared" si="263"/>
        <v/>
      </c>
      <c r="CY157" t="b">
        <f>AND(CX157&lt;&gt;"",COUNTIF($CX$11:CX156,CX157)=0)</f>
        <v>0</v>
      </c>
      <c r="CZ157" s="2">
        <f>IF(CX157="",0,IF(CY157,MAX($CZ$11:CZ156)+1,VLOOKUP(CX157,$CX$11:CZ156,3,FALSE)))</f>
        <v>0</v>
      </c>
      <c r="DA157" s="2" t="str">
        <f t="shared" si="245"/>
        <v/>
      </c>
      <c r="DB157" t="str">
        <f t="shared" si="264"/>
        <v/>
      </c>
      <c r="DC157" t="b">
        <f>AND(DB157&lt;&gt;"",COUNTIF($DB$11:DB156,DB157)=0)</f>
        <v>0</v>
      </c>
      <c r="DD157" s="2">
        <f>IF(DB157="",0,IF(DC157,MAX($DD$11:DD156)+1,VLOOKUP(DB157,$DB$11:DD156,3,FALSE)))</f>
        <v>0</v>
      </c>
      <c r="DE157" s="2" t="str">
        <f t="shared" si="246"/>
        <v/>
      </c>
    </row>
    <row r="158" spans="1:109" x14ac:dyDescent="0.35">
      <c r="A158" s="119"/>
      <c r="B158" s="46"/>
      <c r="C158" s="46"/>
      <c r="D158" s="46"/>
      <c r="E158" s="46"/>
      <c r="F158" s="183"/>
      <c r="G158" s="48">
        <v>0</v>
      </c>
      <c r="H158" s="46">
        <v>0</v>
      </c>
      <c r="I158" s="46">
        <v>0</v>
      </c>
      <c r="J158" s="46">
        <v>0</v>
      </c>
      <c r="K158" s="46">
        <v>0</v>
      </c>
      <c r="L158" s="49">
        <v>0</v>
      </c>
      <c r="M158" s="50">
        <v>0</v>
      </c>
      <c r="N158" s="32"/>
      <c r="O158" s="31"/>
      <c r="P158" s="31"/>
      <c r="Q158" s="31"/>
      <c r="R158" s="31"/>
      <c r="S158" s="31"/>
      <c r="T158" s="31"/>
      <c r="U158" s="31"/>
      <c r="V158" s="99"/>
      <c r="W158" s="52" t="str">
        <f t="shared" si="195"/>
        <v/>
      </c>
      <c r="X158" s="120"/>
      <c r="Y158" s="97"/>
      <c r="Z158" t="e">
        <f t="shared" si="201"/>
        <v>#N/A</v>
      </c>
      <c r="AA158" t="e">
        <f t="shared" si="202"/>
        <v>#N/A</v>
      </c>
      <c r="AB158" t="e">
        <f t="shared" si="203"/>
        <v>#N/A</v>
      </c>
      <c r="AC158" s="53" t="b">
        <f t="shared" si="204"/>
        <v>0</v>
      </c>
      <c r="AD158" s="53" t="b">
        <f t="shared" si="205"/>
        <v>0</v>
      </c>
      <c r="AE158" s="53" t="b">
        <f t="shared" si="206"/>
        <v>0</v>
      </c>
      <c r="AF158" s="53" t="b">
        <f t="shared" si="207"/>
        <v>0</v>
      </c>
      <c r="AG158" s="53" t="b">
        <f t="shared" si="208"/>
        <v>0</v>
      </c>
      <c r="AH158" s="53" t="b">
        <f t="shared" si="209"/>
        <v>0</v>
      </c>
      <c r="AI158" s="53" t="b">
        <f t="shared" si="210"/>
        <v>0</v>
      </c>
      <c r="AJ158" s="53" t="b">
        <f t="shared" si="211"/>
        <v>0</v>
      </c>
      <c r="AK158" s="53" t="b">
        <f t="shared" si="265"/>
        <v>1</v>
      </c>
      <c r="AL158" s="53" t="b">
        <f t="shared" si="266"/>
        <v>1</v>
      </c>
      <c r="AM158" s="53" t="b">
        <f t="shared" si="267"/>
        <v>1</v>
      </c>
      <c r="AN158" s="53" t="b">
        <f t="shared" si="268"/>
        <v>1</v>
      </c>
      <c r="AO158" s="53" t="b">
        <f t="shared" si="269"/>
        <v>1</v>
      </c>
      <c r="AP158" s="53" t="b">
        <f t="shared" si="270"/>
        <v>1</v>
      </c>
      <c r="AQ158" s="53" t="b">
        <f t="shared" si="247"/>
        <v>0</v>
      </c>
      <c r="AR158" t="b">
        <f t="shared" si="212"/>
        <v>0</v>
      </c>
      <c r="AS158" s="54" t="e">
        <f t="shared" si="237"/>
        <v>#N/A</v>
      </c>
      <c r="AT158" t="b">
        <f t="shared" si="248"/>
        <v>0</v>
      </c>
      <c r="AU158" t="str">
        <f t="shared" si="249"/>
        <v/>
      </c>
      <c r="AV158" s="55" t="str">
        <f t="shared" si="238"/>
        <v/>
      </c>
      <c r="AW158" t="b">
        <f>AND(AV158&lt;&gt;"",COUNTIF($AV$11:AV157,AV158)=0)</f>
        <v>0</v>
      </c>
      <c r="AX158" s="2">
        <f>IF(AV158="",0,IF(AW158,MAX($AX$11:AX157)+1,VLOOKUP(AV158,$AV$11:AX157,3,FALSE)))</f>
        <v>0</v>
      </c>
      <c r="AY158" t="str">
        <f t="shared" si="239"/>
        <v/>
      </c>
      <c r="AZ158" t="e">
        <f t="shared" si="213"/>
        <v>#N/A</v>
      </c>
      <c r="BA158" t="e">
        <f>IF(ISNA(AZ158),NA(),COUNTIF(AZ$10:AZ158,AZ158)&gt;1)</f>
        <v>#N/A</v>
      </c>
      <c r="BB158" t="e">
        <f t="shared" si="214"/>
        <v>#N/A</v>
      </c>
      <c r="BC158" s="55" t="e">
        <f t="shared" si="215"/>
        <v>#N/A</v>
      </c>
      <c r="BD158" s="56" t="e">
        <f t="shared" si="216"/>
        <v>#N/A</v>
      </c>
      <c r="BE158" s="53">
        <f t="shared" si="217"/>
        <v>0</v>
      </c>
      <c r="BF158" s="53">
        <f t="shared" si="218"/>
        <v>0</v>
      </c>
      <c r="BG158" s="53">
        <f t="shared" si="219"/>
        <v>0</v>
      </c>
      <c r="BH158" s="53">
        <f t="shared" si="220"/>
        <v>0</v>
      </c>
      <c r="BI158" s="53">
        <f t="shared" si="221"/>
        <v>0</v>
      </c>
      <c r="BJ158" s="53">
        <f t="shared" si="222"/>
        <v>0</v>
      </c>
      <c r="BK158" s="57">
        <f t="shared" si="223"/>
        <v>0</v>
      </c>
      <c r="BL158" s="57">
        <f t="shared" si="224"/>
        <v>0</v>
      </c>
      <c r="BM158" s="57">
        <f t="shared" si="225"/>
        <v>0</v>
      </c>
      <c r="BN158" s="57">
        <f t="shared" si="226"/>
        <v>0</v>
      </c>
      <c r="BO158" s="57">
        <f t="shared" si="227"/>
        <v>0</v>
      </c>
      <c r="BP158" s="57">
        <f t="shared" si="228"/>
        <v>0</v>
      </c>
      <c r="BQ158">
        <f t="shared" si="250"/>
        <v>0</v>
      </c>
      <c r="BR158">
        <f t="shared" si="251"/>
        <v>0</v>
      </c>
      <c r="BS158">
        <f t="shared" si="252"/>
        <v>0</v>
      </c>
      <c r="BT158">
        <f t="shared" si="253"/>
        <v>0</v>
      </c>
      <c r="BU158">
        <f t="shared" si="254"/>
        <v>0</v>
      </c>
      <c r="BV158">
        <f t="shared" si="255"/>
        <v>0</v>
      </c>
      <c r="BW158">
        <f t="shared" si="256"/>
        <v>0</v>
      </c>
      <c r="BX158">
        <f t="shared" si="257"/>
        <v>0</v>
      </c>
      <c r="BY158">
        <f t="shared" si="258"/>
        <v>0</v>
      </c>
      <c r="BZ158">
        <f t="shared" si="259"/>
        <v>0</v>
      </c>
      <c r="CA158">
        <f t="shared" si="260"/>
        <v>0</v>
      </c>
      <c r="CB158">
        <f t="shared" si="261"/>
        <v>0</v>
      </c>
      <c r="CC158" t="e">
        <f>IF('Source and fuel input'!AS158,VLOOKUP(AA158,SourceIdData,8,FALSE),IF('Source and fuel input'!AQ158,V158,IF('Source and fuel input'!AR158,IF(AND(E158="Method 1",VLOOKUP(AA158,SourceIdData,8,FALSE)&gt;0),VLOOKUP(AA158,SourceIdData,8,FALSE),NA()),"")))</f>
        <v>#N/A</v>
      </c>
      <c r="CD158" s="15" t="e">
        <f t="shared" si="196"/>
        <v>#N/A</v>
      </c>
      <c r="CE158" s="15" t="b">
        <f t="shared" si="197"/>
        <v>1</v>
      </c>
      <c r="CF158" s="15" t="b">
        <f t="shared" si="229"/>
        <v>1</v>
      </c>
      <c r="CG158" s="15" t="b">
        <f t="shared" si="198"/>
        <v>0</v>
      </c>
      <c r="CH158" s="15" t="b">
        <f t="shared" si="199"/>
        <v>1</v>
      </c>
      <c r="CI158" t="e">
        <f t="shared" si="230"/>
        <v>#N/A</v>
      </c>
      <c r="CJ158" t="e">
        <f t="shared" si="231"/>
        <v>#N/A</v>
      </c>
      <c r="CK158" t="e">
        <f t="shared" si="240"/>
        <v>#N/A</v>
      </c>
      <c r="CL158" t="b">
        <f t="shared" si="200"/>
        <v>0</v>
      </c>
      <c r="CM158" t="e">
        <f t="shared" si="241"/>
        <v>#N/A</v>
      </c>
      <c r="CN158" t="b">
        <f t="shared" si="242"/>
        <v>0</v>
      </c>
      <c r="CO158" s="14">
        <f t="shared" si="243"/>
        <v>1</v>
      </c>
      <c r="CP158" s="16" t="str">
        <f t="shared" si="232"/>
        <v/>
      </c>
      <c r="CQ158" s="15">
        <f t="shared" si="233"/>
        <v>0</v>
      </c>
      <c r="CR158" s="15">
        <f t="shared" si="234"/>
        <v>0</v>
      </c>
      <c r="CS158" s="15">
        <f t="shared" si="235"/>
        <v>0</v>
      </c>
      <c r="CT158" s="58" t="e">
        <f t="shared" si="262"/>
        <v>#DIV/0!</v>
      </c>
      <c r="CU158" s="2">
        <f t="shared" si="236"/>
        <v>995</v>
      </c>
      <c r="CV158" t="str">
        <f t="shared" si="244"/>
        <v/>
      </c>
      <c r="CX158" t="str">
        <f t="shared" si="263"/>
        <v/>
      </c>
      <c r="CY158" t="b">
        <f>AND(CX158&lt;&gt;"",COUNTIF($CX$11:CX157,CX158)=0)</f>
        <v>0</v>
      </c>
      <c r="CZ158" s="2">
        <f>IF(CX158="",0,IF(CY158,MAX($CZ$11:CZ157)+1,VLOOKUP(CX158,$CX$11:CZ157,3,FALSE)))</f>
        <v>0</v>
      </c>
      <c r="DA158" s="2" t="str">
        <f t="shared" si="245"/>
        <v/>
      </c>
      <c r="DB158" t="str">
        <f t="shared" si="264"/>
        <v/>
      </c>
      <c r="DC158" t="b">
        <f>AND(DB158&lt;&gt;"",COUNTIF($DB$11:DB157,DB158)=0)</f>
        <v>0</v>
      </c>
      <c r="DD158" s="2">
        <f>IF(DB158="",0,IF(DC158,MAX($DD$11:DD157)+1,VLOOKUP(DB158,$DB$11:DD157,3,FALSE)))</f>
        <v>0</v>
      </c>
      <c r="DE158" s="2" t="str">
        <f t="shared" si="246"/>
        <v/>
      </c>
    </row>
    <row r="159" spans="1:109" x14ac:dyDescent="0.35">
      <c r="A159" s="119"/>
      <c r="B159" s="46"/>
      <c r="C159" s="46"/>
      <c r="D159" s="46"/>
      <c r="E159" s="46"/>
      <c r="F159" s="183"/>
      <c r="G159" s="48">
        <v>0</v>
      </c>
      <c r="H159" s="46">
        <v>0</v>
      </c>
      <c r="I159" s="46">
        <v>0</v>
      </c>
      <c r="J159" s="46">
        <v>0</v>
      </c>
      <c r="K159" s="46">
        <v>0</v>
      </c>
      <c r="L159" s="49">
        <v>0</v>
      </c>
      <c r="M159" s="50">
        <v>0</v>
      </c>
      <c r="N159" s="32"/>
      <c r="O159" s="31"/>
      <c r="P159" s="31"/>
      <c r="Q159" s="31"/>
      <c r="R159" s="31"/>
      <c r="S159" s="31"/>
      <c r="T159" s="31"/>
      <c r="U159" s="31"/>
      <c r="V159" s="99"/>
      <c r="W159" s="52" t="str">
        <f t="shared" si="195"/>
        <v/>
      </c>
      <c r="X159" s="120"/>
      <c r="Y159" s="97"/>
      <c r="Z159" t="e">
        <f t="shared" si="201"/>
        <v>#N/A</v>
      </c>
      <c r="AA159" t="e">
        <f t="shared" si="202"/>
        <v>#N/A</v>
      </c>
      <c r="AB159" t="e">
        <f t="shared" si="203"/>
        <v>#N/A</v>
      </c>
      <c r="AC159" s="53" t="b">
        <f t="shared" si="204"/>
        <v>0</v>
      </c>
      <c r="AD159" s="53" t="b">
        <f t="shared" si="205"/>
        <v>0</v>
      </c>
      <c r="AE159" s="53" t="b">
        <f t="shared" si="206"/>
        <v>0</v>
      </c>
      <c r="AF159" s="53" t="b">
        <f t="shared" si="207"/>
        <v>0</v>
      </c>
      <c r="AG159" s="53" t="b">
        <f t="shared" si="208"/>
        <v>0</v>
      </c>
      <c r="AH159" s="53" t="b">
        <f t="shared" si="209"/>
        <v>0</v>
      </c>
      <c r="AI159" s="53" t="b">
        <f t="shared" si="210"/>
        <v>0</v>
      </c>
      <c r="AJ159" s="53" t="b">
        <f t="shared" si="211"/>
        <v>0</v>
      </c>
      <c r="AK159" s="53" t="b">
        <f t="shared" si="265"/>
        <v>1</v>
      </c>
      <c r="AL159" s="53" t="b">
        <f t="shared" si="266"/>
        <v>1</v>
      </c>
      <c r="AM159" s="53" t="b">
        <f t="shared" si="267"/>
        <v>1</v>
      </c>
      <c r="AN159" s="53" t="b">
        <f t="shared" si="268"/>
        <v>1</v>
      </c>
      <c r="AO159" s="53" t="b">
        <f t="shared" si="269"/>
        <v>1</v>
      </c>
      <c r="AP159" s="53" t="b">
        <f t="shared" si="270"/>
        <v>1</v>
      </c>
      <c r="AQ159" s="53" t="b">
        <f t="shared" si="247"/>
        <v>0</v>
      </c>
      <c r="AR159" t="b">
        <f t="shared" si="212"/>
        <v>0</v>
      </c>
      <c r="AS159" s="54" t="e">
        <f t="shared" si="237"/>
        <v>#N/A</v>
      </c>
      <c r="AT159" t="b">
        <f t="shared" si="248"/>
        <v>0</v>
      </c>
      <c r="AU159" t="str">
        <f t="shared" si="249"/>
        <v/>
      </c>
      <c r="AV159" s="55" t="str">
        <f t="shared" si="238"/>
        <v/>
      </c>
      <c r="AW159" t="b">
        <f>AND(AV159&lt;&gt;"",COUNTIF($AV$11:AV158,AV159)=0)</f>
        <v>0</v>
      </c>
      <c r="AX159" s="2">
        <f>IF(AV159="",0,IF(AW159,MAX($AX$11:AX158)+1,VLOOKUP(AV159,$AV$11:AX158,3,FALSE)))</f>
        <v>0</v>
      </c>
      <c r="AY159" t="str">
        <f t="shared" si="239"/>
        <v/>
      </c>
      <c r="AZ159" t="e">
        <f t="shared" si="213"/>
        <v>#N/A</v>
      </c>
      <c r="BA159" t="e">
        <f>IF(ISNA(AZ159),NA(),COUNTIF(AZ$10:AZ159,AZ159)&gt;1)</f>
        <v>#N/A</v>
      </c>
      <c r="BB159" t="e">
        <f t="shared" si="214"/>
        <v>#N/A</v>
      </c>
      <c r="BC159" s="55" t="e">
        <f t="shared" si="215"/>
        <v>#N/A</v>
      </c>
      <c r="BD159" s="56" t="e">
        <f t="shared" si="216"/>
        <v>#N/A</v>
      </c>
      <c r="BE159" s="53">
        <f t="shared" si="217"/>
        <v>0</v>
      </c>
      <c r="BF159" s="53">
        <f t="shared" si="218"/>
        <v>0</v>
      </c>
      <c r="BG159" s="53">
        <f t="shared" si="219"/>
        <v>0</v>
      </c>
      <c r="BH159" s="53">
        <f t="shared" si="220"/>
        <v>0</v>
      </c>
      <c r="BI159" s="53">
        <f t="shared" si="221"/>
        <v>0</v>
      </c>
      <c r="BJ159" s="53">
        <f t="shared" si="222"/>
        <v>0</v>
      </c>
      <c r="BK159" s="57">
        <f t="shared" si="223"/>
        <v>0</v>
      </c>
      <c r="BL159" s="57">
        <f t="shared" si="224"/>
        <v>0</v>
      </c>
      <c r="BM159" s="57">
        <f t="shared" si="225"/>
        <v>0</v>
      </c>
      <c r="BN159" s="57">
        <f t="shared" si="226"/>
        <v>0</v>
      </c>
      <c r="BO159" s="57">
        <f t="shared" si="227"/>
        <v>0</v>
      </c>
      <c r="BP159" s="57">
        <f t="shared" si="228"/>
        <v>0</v>
      </c>
      <c r="BQ159">
        <f t="shared" si="250"/>
        <v>0</v>
      </c>
      <c r="BR159">
        <f t="shared" si="251"/>
        <v>0</v>
      </c>
      <c r="BS159">
        <f t="shared" si="252"/>
        <v>0</v>
      </c>
      <c r="BT159">
        <f t="shared" si="253"/>
        <v>0</v>
      </c>
      <c r="BU159">
        <f t="shared" si="254"/>
        <v>0</v>
      </c>
      <c r="BV159">
        <f t="shared" si="255"/>
        <v>0</v>
      </c>
      <c r="BW159">
        <f t="shared" si="256"/>
        <v>0</v>
      </c>
      <c r="BX159">
        <f t="shared" si="257"/>
        <v>0</v>
      </c>
      <c r="BY159">
        <f t="shared" si="258"/>
        <v>0</v>
      </c>
      <c r="BZ159">
        <f t="shared" si="259"/>
        <v>0</v>
      </c>
      <c r="CA159">
        <f t="shared" si="260"/>
        <v>0</v>
      </c>
      <c r="CB159">
        <f t="shared" si="261"/>
        <v>0</v>
      </c>
      <c r="CC159" t="e">
        <f>IF('Source and fuel input'!AS159,VLOOKUP(AA159,SourceIdData,8,FALSE),IF('Source and fuel input'!AQ159,V159,IF('Source and fuel input'!AR159,IF(AND(E159="Method 1",VLOOKUP(AA159,SourceIdData,8,FALSE)&gt;0),VLOOKUP(AA159,SourceIdData,8,FALSE),NA()),"")))</f>
        <v>#N/A</v>
      </c>
      <c r="CD159" s="15" t="e">
        <f t="shared" si="196"/>
        <v>#N/A</v>
      </c>
      <c r="CE159" s="15" t="b">
        <f t="shared" si="197"/>
        <v>1</v>
      </c>
      <c r="CF159" s="15" t="b">
        <f t="shared" si="229"/>
        <v>1</v>
      </c>
      <c r="CG159" s="15" t="b">
        <f t="shared" si="198"/>
        <v>0</v>
      </c>
      <c r="CH159" s="15" t="b">
        <f t="shared" si="199"/>
        <v>1</v>
      </c>
      <c r="CI159" t="e">
        <f t="shared" si="230"/>
        <v>#N/A</v>
      </c>
      <c r="CJ159" t="e">
        <f t="shared" si="231"/>
        <v>#N/A</v>
      </c>
      <c r="CK159" t="e">
        <f t="shared" si="240"/>
        <v>#N/A</v>
      </c>
      <c r="CL159" t="b">
        <f t="shared" si="200"/>
        <v>0</v>
      </c>
      <c r="CM159" t="e">
        <f t="shared" si="241"/>
        <v>#N/A</v>
      </c>
      <c r="CN159" t="b">
        <f t="shared" si="242"/>
        <v>0</v>
      </c>
      <c r="CO159" s="14">
        <f t="shared" si="243"/>
        <v>1</v>
      </c>
      <c r="CP159" s="16" t="str">
        <f t="shared" si="232"/>
        <v/>
      </c>
      <c r="CQ159" s="15">
        <f t="shared" si="233"/>
        <v>0</v>
      </c>
      <c r="CR159" s="15">
        <f t="shared" si="234"/>
        <v>0</v>
      </c>
      <c r="CS159" s="15">
        <f t="shared" si="235"/>
        <v>0</v>
      </c>
      <c r="CT159" s="58" t="e">
        <f t="shared" si="262"/>
        <v>#DIV/0!</v>
      </c>
      <c r="CU159" s="2">
        <f t="shared" si="236"/>
        <v>995</v>
      </c>
      <c r="CV159" t="str">
        <f t="shared" si="244"/>
        <v/>
      </c>
      <c r="CX159" t="str">
        <f t="shared" si="263"/>
        <v/>
      </c>
      <c r="CY159" t="b">
        <f>AND(CX159&lt;&gt;"",COUNTIF($CX$11:CX158,CX159)=0)</f>
        <v>0</v>
      </c>
      <c r="CZ159" s="2">
        <f>IF(CX159="",0,IF(CY159,MAX($CZ$11:CZ158)+1,VLOOKUP(CX159,$CX$11:CZ158,3,FALSE)))</f>
        <v>0</v>
      </c>
      <c r="DA159" s="2" t="str">
        <f t="shared" si="245"/>
        <v/>
      </c>
      <c r="DB159" t="str">
        <f t="shared" si="264"/>
        <v/>
      </c>
      <c r="DC159" t="b">
        <f>AND(DB159&lt;&gt;"",COUNTIF($DB$11:DB158,DB159)=0)</f>
        <v>0</v>
      </c>
      <c r="DD159" s="2">
        <f>IF(DB159="",0,IF(DC159,MAX($DD$11:DD158)+1,VLOOKUP(DB159,$DB$11:DD158,3,FALSE)))</f>
        <v>0</v>
      </c>
      <c r="DE159" s="2" t="str">
        <f t="shared" si="246"/>
        <v/>
      </c>
    </row>
    <row r="160" spans="1:109" x14ac:dyDescent="0.35">
      <c r="A160" s="119"/>
      <c r="B160" s="46"/>
      <c r="C160" s="46"/>
      <c r="D160" s="46"/>
      <c r="E160" s="46"/>
      <c r="F160" s="183"/>
      <c r="G160" s="48">
        <v>0</v>
      </c>
      <c r="H160" s="46">
        <v>0</v>
      </c>
      <c r="I160" s="46">
        <v>0</v>
      </c>
      <c r="J160" s="46">
        <v>0</v>
      </c>
      <c r="K160" s="46">
        <v>0</v>
      </c>
      <c r="L160" s="49">
        <v>0</v>
      </c>
      <c r="M160" s="50">
        <v>0</v>
      </c>
      <c r="N160" s="32"/>
      <c r="O160" s="31"/>
      <c r="P160" s="31"/>
      <c r="Q160" s="31"/>
      <c r="R160" s="31"/>
      <c r="S160" s="31"/>
      <c r="T160" s="31"/>
      <c r="U160" s="31"/>
      <c r="V160" s="99"/>
      <c r="W160" s="52" t="str">
        <f t="shared" ref="W160:W223" si="271">AU160</f>
        <v/>
      </c>
      <c r="X160" s="120"/>
      <c r="Y160" s="97"/>
      <c r="Z160" t="e">
        <f t="shared" si="201"/>
        <v>#N/A</v>
      </c>
      <c r="AA160" t="e">
        <f t="shared" si="202"/>
        <v>#N/A</v>
      </c>
      <c r="AB160" t="e">
        <f t="shared" si="203"/>
        <v>#N/A</v>
      </c>
      <c r="AC160" s="53" t="b">
        <f t="shared" si="204"/>
        <v>0</v>
      </c>
      <c r="AD160" s="53" t="b">
        <f t="shared" si="205"/>
        <v>0</v>
      </c>
      <c r="AE160" s="53" t="b">
        <f t="shared" si="206"/>
        <v>0</v>
      </c>
      <c r="AF160" s="53" t="b">
        <f t="shared" si="207"/>
        <v>0</v>
      </c>
      <c r="AG160" s="53" t="b">
        <f t="shared" si="208"/>
        <v>0</v>
      </c>
      <c r="AH160" s="53" t="b">
        <f t="shared" si="209"/>
        <v>0</v>
      </c>
      <c r="AI160" s="53" t="b">
        <f t="shared" si="210"/>
        <v>0</v>
      </c>
      <c r="AJ160" s="53" t="b">
        <f t="shared" si="211"/>
        <v>0</v>
      </c>
      <c r="AK160" s="53" t="b">
        <f t="shared" si="265"/>
        <v>1</v>
      </c>
      <c r="AL160" s="53" t="b">
        <f t="shared" si="266"/>
        <v>1</v>
      </c>
      <c r="AM160" s="53" t="b">
        <f t="shared" si="267"/>
        <v>1</v>
      </c>
      <c r="AN160" s="53" t="b">
        <f t="shared" si="268"/>
        <v>1</v>
      </c>
      <c r="AO160" s="53" t="b">
        <f t="shared" si="269"/>
        <v>1</v>
      </c>
      <c r="AP160" s="53" t="b">
        <f t="shared" si="270"/>
        <v>1</v>
      </c>
      <c r="AQ160" s="53" t="b">
        <f t="shared" si="247"/>
        <v>0</v>
      </c>
      <c r="AR160" t="b">
        <f t="shared" si="212"/>
        <v>0</v>
      </c>
      <c r="AS160" s="54" t="e">
        <f t="shared" si="237"/>
        <v>#N/A</v>
      </c>
      <c r="AT160" t="b">
        <f t="shared" si="248"/>
        <v>0</v>
      </c>
      <c r="AU160" t="str">
        <f t="shared" si="249"/>
        <v/>
      </c>
      <c r="AV160" s="55" t="str">
        <f t="shared" si="238"/>
        <v/>
      </c>
      <c r="AW160" t="b">
        <f>AND(AV160&lt;&gt;"",COUNTIF($AV$11:AV159,AV160)=0)</f>
        <v>0</v>
      </c>
      <c r="AX160" s="2">
        <f>IF(AV160="",0,IF(AW160,MAX($AX$11:AX159)+1,VLOOKUP(AV160,$AV$11:AX159,3,FALSE)))</f>
        <v>0</v>
      </c>
      <c r="AY160" t="str">
        <f t="shared" si="239"/>
        <v/>
      </c>
      <c r="AZ160" t="e">
        <f t="shared" si="213"/>
        <v>#N/A</v>
      </c>
      <c r="BA160" t="e">
        <f>IF(ISNA(AZ160),NA(),COUNTIF(AZ$10:AZ160,AZ160)&gt;1)</f>
        <v>#N/A</v>
      </c>
      <c r="BB160" t="e">
        <f t="shared" si="214"/>
        <v>#N/A</v>
      </c>
      <c r="BC160" s="55" t="e">
        <f t="shared" si="215"/>
        <v>#N/A</v>
      </c>
      <c r="BD160" s="56" t="e">
        <f t="shared" si="216"/>
        <v>#N/A</v>
      </c>
      <c r="BE160" s="53">
        <f t="shared" si="217"/>
        <v>0</v>
      </c>
      <c r="BF160" s="53">
        <f t="shared" si="218"/>
        <v>0</v>
      </c>
      <c r="BG160" s="53">
        <f t="shared" si="219"/>
        <v>0</v>
      </c>
      <c r="BH160" s="53">
        <f t="shared" si="220"/>
        <v>0</v>
      </c>
      <c r="BI160" s="53">
        <f t="shared" si="221"/>
        <v>0</v>
      </c>
      <c r="BJ160" s="53">
        <f t="shared" si="222"/>
        <v>0</v>
      </c>
      <c r="BK160" s="57">
        <f t="shared" si="223"/>
        <v>0</v>
      </c>
      <c r="BL160" s="57">
        <f t="shared" si="224"/>
        <v>0</v>
      </c>
      <c r="BM160" s="57">
        <f t="shared" si="225"/>
        <v>0</v>
      </c>
      <c r="BN160" s="57">
        <f t="shared" si="226"/>
        <v>0</v>
      </c>
      <c r="BO160" s="57">
        <f t="shared" si="227"/>
        <v>0</v>
      </c>
      <c r="BP160" s="57">
        <f t="shared" si="228"/>
        <v>0</v>
      </c>
      <c r="BQ160">
        <f t="shared" si="250"/>
        <v>0</v>
      </c>
      <c r="BR160">
        <f t="shared" si="251"/>
        <v>0</v>
      </c>
      <c r="BS160">
        <f t="shared" si="252"/>
        <v>0</v>
      </c>
      <c r="BT160">
        <f t="shared" si="253"/>
        <v>0</v>
      </c>
      <c r="BU160">
        <f t="shared" si="254"/>
        <v>0</v>
      </c>
      <c r="BV160">
        <f t="shared" si="255"/>
        <v>0</v>
      </c>
      <c r="BW160">
        <f t="shared" si="256"/>
        <v>0</v>
      </c>
      <c r="BX160">
        <f t="shared" si="257"/>
        <v>0</v>
      </c>
      <c r="BY160">
        <f t="shared" si="258"/>
        <v>0</v>
      </c>
      <c r="BZ160">
        <f t="shared" si="259"/>
        <v>0</v>
      </c>
      <c r="CA160">
        <f t="shared" si="260"/>
        <v>0</v>
      </c>
      <c r="CB160">
        <f t="shared" si="261"/>
        <v>0</v>
      </c>
      <c r="CC160" t="e">
        <f>IF('Source and fuel input'!AS160,VLOOKUP(AA160,SourceIdData,8,FALSE),IF('Source and fuel input'!AQ160,V160,IF('Source and fuel input'!AR160,IF(AND(E160="Method 1",VLOOKUP(AA160,SourceIdData,8,FALSE)&gt;0),VLOOKUP(AA160,SourceIdData,8,FALSE),NA()),"")))</f>
        <v>#N/A</v>
      </c>
      <c r="CD160" s="15" t="e">
        <f t="shared" si="196"/>
        <v>#N/A</v>
      </c>
      <c r="CE160" s="15" t="b">
        <f t="shared" si="197"/>
        <v>1</v>
      </c>
      <c r="CF160" s="15" t="b">
        <f t="shared" si="229"/>
        <v>1</v>
      </c>
      <c r="CG160" s="15" t="b">
        <f t="shared" si="198"/>
        <v>0</v>
      </c>
      <c r="CH160" s="15" t="b">
        <f t="shared" si="199"/>
        <v>1</v>
      </c>
      <c r="CI160" t="e">
        <f t="shared" si="230"/>
        <v>#N/A</v>
      </c>
      <c r="CJ160" t="e">
        <f t="shared" si="231"/>
        <v>#N/A</v>
      </c>
      <c r="CK160" t="e">
        <f t="shared" si="240"/>
        <v>#N/A</v>
      </c>
      <c r="CL160" t="b">
        <f t="shared" si="200"/>
        <v>0</v>
      </c>
      <c r="CM160" t="e">
        <f t="shared" si="241"/>
        <v>#N/A</v>
      </c>
      <c r="CN160" t="b">
        <f t="shared" si="242"/>
        <v>0</v>
      </c>
      <c r="CO160" s="14">
        <f t="shared" si="243"/>
        <v>1</v>
      </c>
      <c r="CP160" s="16" t="str">
        <f t="shared" si="232"/>
        <v/>
      </c>
      <c r="CQ160" s="15">
        <f t="shared" si="233"/>
        <v>0</v>
      </c>
      <c r="CR160" s="15">
        <f t="shared" si="234"/>
        <v>0</v>
      </c>
      <c r="CS160" s="15">
        <f t="shared" si="235"/>
        <v>0</v>
      </c>
      <c r="CT160" s="58" t="e">
        <f t="shared" si="262"/>
        <v>#DIV/0!</v>
      </c>
      <c r="CU160" s="2">
        <f t="shared" si="236"/>
        <v>995</v>
      </c>
      <c r="CV160" t="str">
        <f t="shared" si="244"/>
        <v/>
      </c>
      <c r="CX160" t="str">
        <f t="shared" si="263"/>
        <v/>
      </c>
      <c r="CY160" t="b">
        <f>AND(CX160&lt;&gt;"",COUNTIF($CX$11:CX159,CX160)=0)</f>
        <v>0</v>
      </c>
      <c r="CZ160" s="2">
        <f>IF(CX160="",0,IF(CY160,MAX($CZ$11:CZ159)+1,VLOOKUP(CX160,$CX$11:CZ159,3,FALSE)))</f>
        <v>0</v>
      </c>
      <c r="DA160" s="2" t="str">
        <f t="shared" si="245"/>
        <v/>
      </c>
      <c r="DB160" t="str">
        <f t="shared" si="264"/>
        <v/>
      </c>
      <c r="DC160" t="b">
        <f>AND(DB160&lt;&gt;"",COUNTIF($DB$11:DB159,DB160)=0)</f>
        <v>0</v>
      </c>
      <c r="DD160" s="2">
        <f>IF(DB160="",0,IF(DC160,MAX($DD$11:DD159)+1,VLOOKUP(DB160,$DB$11:DD159,3,FALSE)))</f>
        <v>0</v>
      </c>
      <c r="DE160" s="2" t="str">
        <f t="shared" si="246"/>
        <v/>
      </c>
    </row>
    <row r="161" spans="1:109" x14ac:dyDescent="0.35">
      <c r="A161" s="119"/>
      <c r="B161" s="46"/>
      <c r="C161" s="46"/>
      <c r="D161" s="46"/>
      <c r="E161" s="46"/>
      <c r="F161" s="183"/>
      <c r="G161" s="48">
        <v>0</v>
      </c>
      <c r="H161" s="46">
        <v>0</v>
      </c>
      <c r="I161" s="46">
        <v>0</v>
      </c>
      <c r="J161" s="46">
        <v>0</v>
      </c>
      <c r="K161" s="46">
        <v>0</v>
      </c>
      <c r="L161" s="49">
        <v>0</v>
      </c>
      <c r="M161" s="50">
        <v>0</v>
      </c>
      <c r="N161" s="32"/>
      <c r="O161" s="31"/>
      <c r="P161" s="31"/>
      <c r="Q161" s="31"/>
      <c r="R161" s="31"/>
      <c r="S161" s="31"/>
      <c r="T161" s="31"/>
      <c r="U161" s="31"/>
      <c r="V161" s="99"/>
      <c r="W161" s="52" t="str">
        <f t="shared" si="271"/>
        <v/>
      </c>
      <c r="X161" s="120"/>
      <c r="Y161" s="97"/>
      <c r="Z161" t="e">
        <f t="shared" si="201"/>
        <v>#N/A</v>
      </c>
      <c r="AA161" t="e">
        <f t="shared" si="202"/>
        <v>#N/A</v>
      </c>
      <c r="AB161" t="e">
        <f t="shared" si="203"/>
        <v>#N/A</v>
      </c>
      <c r="AC161" s="53" t="b">
        <f t="shared" si="204"/>
        <v>0</v>
      </c>
      <c r="AD161" s="53" t="b">
        <f t="shared" si="205"/>
        <v>0</v>
      </c>
      <c r="AE161" s="53" t="b">
        <f t="shared" si="206"/>
        <v>0</v>
      </c>
      <c r="AF161" s="53" t="b">
        <f t="shared" si="207"/>
        <v>0</v>
      </c>
      <c r="AG161" s="53" t="b">
        <f t="shared" si="208"/>
        <v>0</v>
      </c>
      <c r="AH161" s="53" t="b">
        <f t="shared" si="209"/>
        <v>0</v>
      </c>
      <c r="AI161" s="53" t="b">
        <f t="shared" si="210"/>
        <v>0</v>
      </c>
      <c r="AJ161" s="53" t="b">
        <f t="shared" si="211"/>
        <v>0</v>
      </c>
      <c r="AK161" s="53" t="b">
        <f t="shared" si="265"/>
        <v>1</v>
      </c>
      <c r="AL161" s="53" t="b">
        <f t="shared" si="266"/>
        <v>1</v>
      </c>
      <c r="AM161" s="53" t="b">
        <f t="shared" si="267"/>
        <v>1</v>
      </c>
      <c r="AN161" s="53" t="b">
        <f t="shared" si="268"/>
        <v>1</v>
      </c>
      <c r="AO161" s="53" t="b">
        <f t="shared" si="269"/>
        <v>1</v>
      </c>
      <c r="AP161" s="53" t="b">
        <f t="shared" si="270"/>
        <v>1</v>
      </c>
      <c r="AQ161" s="53" t="b">
        <f t="shared" si="247"/>
        <v>0</v>
      </c>
      <c r="AR161" t="b">
        <f t="shared" si="212"/>
        <v>0</v>
      </c>
      <c r="AS161" s="54" t="e">
        <f t="shared" si="237"/>
        <v>#N/A</v>
      </c>
      <c r="AT161" t="b">
        <f t="shared" si="248"/>
        <v>0</v>
      </c>
      <c r="AU161" t="str">
        <f t="shared" si="249"/>
        <v/>
      </c>
      <c r="AV161" s="55" t="str">
        <f t="shared" si="238"/>
        <v/>
      </c>
      <c r="AW161" t="b">
        <f>AND(AV161&lt;&gt;"",COUNTIF($AV$11:AV160,AV161)=0)</f>
        <v>0</v>
      </c>
      <c r="AX161" s="2">
        <f>IF(AV161="",0,IF(AW161,MAX($AX$11:AX160)+1,VLOOKUP(AV161,$AV$11:AX160,3,FALSE)))</f>
        <v>0</v>
      </c>
      <c r="AY161" t="str">
        <f t="shared" si="239"/>
        <v/>
      </c>
      <c r="AZ161" t="e">
        <f t="shared" si="213"/>
        <v>#N/A</v>
      </c>
      <c r="BA161" t="e">
        <f>IF(ISNA(AZ161),NA(),COUNTIF(AZ$10:AZ161,AZ161)&gt;1)</f>
        <v>#N/A</v>
      </c>
      <c r="BB161" t="e">
        <f t="shared" si="214"/>
        <v>#N/A</v>
      </c>
      <c r="BC161" s="55" t="e">
        <f t="shared" si="215"/>
        <v>#N/A</v>
      </c>
      <c r="BD161" s="56" t="e">
        <f t="shared" si="216"/>
        <v>#N/A</v>
      </c>
      <c r="BE161" s="53">
        <f t="shared" si="217"/>
        <v>0</v>
      </c>
      <c r="BF161" s="53">
        <f t="shared" si="218"/>
        <v>0</v>
      </c>
      <c r="BG161" s="53">
        <f t="shared" si="219"/>
        <v>0</v>
      </c>
      <c r="BH161" s="53">
        <f t="shared" si="220"/>
        <v>0</v>
      </c>
      <c r="BI161" s="53">
        <f t="shared" si="221"/>
        <v>0</v>
      </c>
      <c r="BJ161" s="53">
        <f t="shared" si="222"/>
        <v>0</v>
      </c>
      <c r="BK161" s="57">
        <f t="shared" si="223"/>
        <v>0</v>
      </c>
      <c r="BL161" s="57">
        <f t="shared" si="224"/>
        <v>0</v>
      </c>
      <c r="BM161" s="57">
        <f t="shared" si="225"/>
        <v>0</v>
      </c>
      <c r="BN161" s="57">
        <f t="shared" si="226"/>
        <v>0</v>
      </c>
      <c r="BO161" s="57">
        <f t="shared" si="227"/>
        <v>0</v>
      </c>
      <c r="BP161" s="57">
        <f t="shared" si="228"/>
        <v>0</v>
      </c>
      <c r="BQ161">
        <f t="shared" si="250"/>
        <v>0</v>
      </c>
      <c r="BR161">
        <f t="shared" si="251"/>
        <v>0</v>
      </c>
      <c r="BS161">
        <f t="shared" si="252"/>
        <v>0</v>
      </c>
      <c r="BT161">
        <f t="shared" si="253"/>
        <v>0</v>
      </c>
      <c r="BU161">
        <f t="shared" si="254"/>
        <v>0</v>
      </c>
      <c r="BV161">
        <f t="shared" si="255"/>
        <v>0</v>
      </c>
      <c r="BW161">
        <f t="shared" si="256"/>
        <v>0</v>
      </c>
      <c r="BX161">
        <f t="shared" si="257"/>
        <v>0</v>
      </c>
      <c r="BY161">
        <f t="shared" si="258"/>
        <v>0</v>
      </c>
      <c r="BZ161">
        <f t="shared" si="259"/>
        <v>0</v>
      </c>
      <c r="CA161">
        <f t="shared" si="260"/>
        <v>0</v>
      </c>
      <c r="CB161">
        <f t="shared" si="261"/>
        <v>0</v>
      </c>
      <c r="CC161" t="e">
        <f>IF('Source and fuel input'!AS161,VLOOKUP(AA161,SourceIdData,8,FALSE),IF('Source and fuel input'!AQ161,V161,IF('Source and fuel input'!AR161,IF(AND(E161="Method 1",VLOOKUP(AA161,SourceIdData,8,FALSE)&gt;0),VLOOKUP(AA161,SourceIdData,8,FALSE),NA()),"")))</f>
        <v>#N/A</v>
      </c>
      <c r="CD161" s="15" t="e">
        <f t="shared" si="196"/>
        <v>#N/A</v>
      </c>
      <c r="CE161" s="15" t="b">
        <f t="shared" si="197"/>
        <v>1</v>
      </c>
      <c r="CF161" s="15" t="b">
        <f t="shared" si="229"/>
        <v>1</v>
      </c>
      <c r="CG161" s="15" t="b">
        <f t="shared" si="198"/>
        <v>0</v>
      </c>
      <c r="CH161" s="15" t="b">
        <f t="shared" si="199"/>
        <v>1</v>
      </c>
      <c r="CI161" t="e">
        <f t="shared" si="230"/>
        <v>#N/A</v>
      </c>
      <c r="CJ161" t="e">
        <f t="shared" si="231"/>
        <v>#N/A</v>
      </c>
      <c r="CK161" t="e">
        <f t="shared" si="240"/>
        <v>#N/A</v>
      </c>
      <c r="CL161" t="b">
        <f t="shared" si="200"/>
        <v>0</v>
      </c>
      <c r="CM161" t="e">
        <f t="shared" si="241"/>
        <v>#N/A</v>
      </c>
      <c r="CN161" t="b">
        <f t="shared" si="242"/>
        <v>0</v>
      </c>
      <c r="CO161" s="14">
        <f t="shared" si="243"/>
        <v>1</v>
      </c>
      <c r="CP161" s="16" t="str">
        <f t="shared" si="232"/>
        <v/>
      </c>
      <c r="CQ161" s="15">
        <f t="shared" si="233"/>
        <v>0</v>
      </c>
      <c r="CR161" s="15">
        <f t="shared" si="234"/>
        <v>0</v>
      </c>
      <c r="CS161" s="15">
        <f t="shared" si="235"/>
        <v>0</v>
      </c>
      <c r="CT161" s="58" t="e">
        <f t="shared" si="262"/>
        <v>#DIV/0!</v>
      </c>
      <c r="CU161" s="2">
        <f t="shared" si="236"/>
        <v>995</v>
      </c>
      <c r="CV161" t="str">
        <f t="shared" si="244"/>
        <v/>
      </c>
      <c r="CX161" t="str">
        <f t="shared" si="263"/>
        <v/>
      </c>
      <c r="CY161" t="b">
        <f>AND(CX161&lt;&gt;"",COUNTIF($CX$11:CX160,CX161)=0)</f>
        <v>0</v>
      </c>
      <c r="CZ161" s="2">
        <f>IF(CX161="",0,IF(CY161,MAX($CZ$11:CZ160)+1,VLOOKUP(CX161,$CX$11:CZ160,3,FALSE)))</f>
        <v>0</v>
      </c>
      <c r="DA161" s="2" t="str">
        <f t="shared" si="245"/>
        <v/>
      </c>
      <c r="DB161" t="str">
        <f t="shared" si="264"/>
        <v/>
      </c>
      <c r="DC161" t="b">
        <f>AND(DB161&lt;&gt;"",COUNTIF($DB$11:DB160,DB161)=0)</f>
        <v>0</v>
      </c>
      <c r="DD161" s="2">
        <f>IF(DB161="",0,IF(DC161,MAX($DD$11:DD160)+1,VLOOKUP(DB161,$DB$11:DD160,3,FALSE)))</f>
        <v>0</v>
      </c>
      <c r="DE161" s="2" t="str">
        <f t="shared" si="246"/>
        <v/>
      </c>
    </row>
    <row r="162" spans="1:109" x14ac:dyDescent="0.35">
      <c r="A162" s="119"/>
      <c r="B162" s="46"/>
      <c r="C162" s="46"/>
      <c r="D162" s="46"/>
      <c r="E162" s="46"/>
      <c r="F162" s="183"/>
      <c r="G162" s="48">
        <v>0</v>
      </c>
      <c r="H162" s="46">
        <v>0</v>
      </c>
      <c r="I162" s="46">
        <v>0</v>
      </c>
      <c r="J162" s="46">
        <v>0</v>
      </c>
      <c r="K162" s="46">
        <v>0</v>
      </c>
      <c r="L162" s="49">
        <v>0</v>
      </c>
      <c r="M162" s="50">
        <v>0</v>
      </c>
      <c r="N162" s="32"/>
      <c r="O162" s="31"/>
      <c r="P162" s="31"/>
      <c r="Q162" s="31"/>
      <c r="R162" s="31"/>
      <c r="S162" s="31"/>
      <c r="T162" s="31"/>
      <c r="U162" s="31"/>
      <c r="V162" s="99"/>
      <c r="W162" s="52" t="str">
        <f t="shared" si="271"/>
        <v/>
      </c>
      <c r="X162" s="120"/>
      <c r="Y162" s="97"/>
      <c r="Z162" t="e">
        <f t="shared" si="201"/>
        <v>#N/A</v>
      </c>
      <c r="AA162" t="e">
        <f t="shared" si="202"/>
        <v>#N/A</v>
      </c>
      <c r="AB162" t="e">
        <f t="shared" si="203"/>
        <v>#N/A</v>
      </c>
      <c r="AC162" s="53" t="b">
        <f t="shared" si="204"/>
        <v>0</v>
      </c>
      <c r="AD162" s="53" t="b">
        <f t="shared" si="205"/>
        <v>0</v>
      </c>
      <c r="AE162" s="53" t="b">
        <f t="shared" si="206"/>
        <v>0</v>
      </c>
      <c r="AF162" s="53" t="b">
        <f t="shared" si="207"/>
        <v>0</v>
      </c>
      <c r="AG162" s="53" t="b">
        <f t="shared" si="208"/>
        <v>0</v>
      </c>
      <c r="AH162" s="53" t="b">
        <f t="shared" si="209"/>
        <v>0</v>
      </c>
      <c r="AI162" s="53" t="b">
        <f t="shared" si="210"/>
        <v>0</v>
      </c>
      <c r="AJ162" s="53" t="b">
        <f t="shared" si="211"/>
        <v>0</v>
      </c>
      <c r="AK162" s="53" t="b">
        <f t="shared" si="265"/>
        <v>1</v>
      </c>
      <c r="AL162" s="53" t="b">
        <f t="shared" si="266"/>
        <v>1</v>
      </c>
      <c r="AM162" s="53" t="b">
        <f t="shared" si="267"/>
        <v>1</v>
      </c>
      <c r="AN162" s="53" t="b">
        <f t="shared" si="268"/>
        <v>1</v>
      </c>
      <c r="AO162" s="53" t="b">
        <f t="shared" si="269"/>
        <v>1</v>
      </c>
      <c r="AP162" s="53" t="b">
        <f t="shared" si="270"/>
        <v>1</v>
      </c>
      <c r="AQ162" s="53" t="b">
        <f t="shared" si="247"/>
        <v>0</v>
      </c>
      <c r="AR162" t="b">
        <f t="shared" si="212"/>
        <v>0</v>
      </c>
      <c r="AS162" s="54" t="e">
        <f t="shared" si="237"/>
        <v>#N/A</v>
      </c>
      <c r="AT162" t="b">
        <f t="shared" si="248"/>
        <v>0</v>
      </c>
      <c r="AU162" t="str">
        <f t="shared" si="249"/>
        <v/>
      </c>
      <c r="AV162" s="55" t="str">
        <f t="shared" si="238"/>
        <v/>
      </c>
      <c r="AW162" t="b">
        <f>AND(AV162&lt;&gt;"",COUNTIF($AV$11:AV161,AV162)=0)</f>
        <v>0</v>
      </c>
      <c r="AX162" s="2">
        <f>IF(AV162="",0,IF(AW162,MAX($AX$11:AX161)+1,VLOOKUP(AV162,$AV$11:AX161,3,FALSE)))</f>
        <v>0</v>
      </c>
      <c r="AY162" t="str">
        <f t="shared" si="239"/>
        <v/>
      </c>
      <c r="AZ162" t="e">
        <f t="shared" si="213"/>
        <v>#N/A</v>
      </c>
      <c r="BA162" t="e">
        <f>IF(ISNA(AZ162),NA(),COUNTIF(AZ$10:AZ162,AZ162)&gt;1)</f>
        <v>#N/A</v>
      </c>
      <c r="BB162" t="e">
        <f t="shared" si="214"/>
        <v>#N/A</v>
      </c>
      <c r="BC162" s="55" t="e">
        <f t="shared" si="215"/>
        <v>#N/A</v>
      </c>
      <c r="BD162" s="56" t="e">
        <f t="shared" si="216"/>
        <v>#N/A</v>
      </c>
      <c r="BE162" s="53">
        <f t="shared" si="217"/>
        <v>0</v>
      </c>
      <c r="BF162" s="53">
        <f t="shared" si="218"/>
        <v>0</v>
      </c>
      <c r="BG162" s="53">
        <f t="shared" si="219"/>
        <v>0</v>
      </c>
      <c r="BH162" s="53">
        <f t="shared" si="220"/>
        <v>0</v>
      </c>
      <c r="BI162" s="53">
        <f t="shared" si="221"/>
        <v>0</v>
      </c>
      <c r="BJ162" s="53">
        <f t="shared" si="222"/>
        <v>0</v>
      </c>
      <c r="BK162" s="57">
        <f t="shared" si="223"/>
        <v>0</v>
      </c>
      <c r="BL162" s="57">
        <f t="shared" si="224"/>
        <v>0</v>
      </c>
      <c r="BM162" s="57">
        <f t="shared" si="225"/>
        <v>0</v>
      </c>
      <c r="BN162" s="57">
        <f t="shared" si="226"/>
        <v>0</v>
      </c>
      <c r="BO162" s="57">
        <f t="shared" si="227"/>
        <v>0</v>
      </c>
      <c r="BP162" s="57">
        <f t="shared" si="228"/>
        <v>0</v>
      </c>
      <c r="BQ162">
        <f t="shared" si="250"/>
        <v>0</v>
      </c>
      <c r="BR162">
        <f t="shared" si="251"/>
        <v>0</v>
      </c>
      <c r="BS162">
        <f t="shared" si="252"/>
        <v>0</v>
      </c>
      <c r="BT162">
        <f t="shared" si="253"/>
        <v>0</v>
      </c>
      <c r="BU162">
        <f t="shared" si="254"/>
        <v>0</v>
      </c>
      <c r="BV162">
        <f t="shared" si="255"/>
        <v>0</v>
      </c>
      <c r="BW162">
        <f t="shared" si="256"/>
        <v>0</v>
      </c>
      <c r="BX162">
        <f t="shared" si="257"/>
        <v>0</v>
      </c>
      <c r="BY162">
        <f t="shared" si="258"/>
        <v>0</v>
      </c>
      <c r="BZ162">
        <f t="shared" si="259"/>
        <v>0</v>
      </c>
      <c r="CA162">
        <f t="shared" si="260"/>
        <v>0</v>
      </c>
      <c r="CB162">
        <f t="shared" si="261"/>
        <v>0</v>
      </c>
      <c r="CC162" t="e">
        <f>IF('Source and fuel input'!AS162,VLOOKUP(AA162,SourceIdData,8,FALSE),IF('Source and fuel input'!AQ162,V162,IF('Source and fuel input'!AR162,IF(AND(E162="Method 1",VLOOKUP(AA162,SourceIdData,8,FALSE)&gt;0),VLOOKUP(AA162,SourceIdData,8,FALSE),NA()),"")))</f>
        <v>#N/A</v>
      </c>
      <c r="CD162" s="15" t="e">
        <f t="shared" si="196"/>
        <v>#N/A</v>
      </c>
      <c r="CE162" s="15" t="b">
        <f t="shared" si="197"/>
        <v>1</v>
      </c>
      <c r="CF162" s="15" t="b">
        <f t="shared" si="229"/>
        <v>1</v>
      </c>
      <c r="CG162" s="15" t="b">
        <f t="shared" si="198"/>
        <v>0</v>
      </c>
      <c r="CH162" s="15" t="b">
        <f t="shared" si="199"/>
        <v>1</v>
      </c>
      <c r="CI162" t="e">
        <f t="shared" si="230"/>
        <v>#N/A</v>
      </c>
      <c r="CJ162" t="e">
        <f t="shared" si="231"/>
        <v>#N/A</v>
      </c>
      <c r="CK162" t="e">
        <f t="shared" si="240"/>
        <v>#N/A</v>
      </c>
      <c r="CL162" t="b">
        <f t="shared" si="200"/>
        <v>0</v>
      </c>
      <c r="CM162" t="e">
        <f t="shared" si="241"/>
        <v>#N/A</v>
      </c>
      <c r="CN162" t="b">
        <f t="shared" si="242"/>
        <v>0</v>
      </c>
      <c r="CO162" s="14">
        <f t="shared" si="243"/>
        <v>1</v>
      </c>
      <c r="CP162" s="16" t="str">
        <f t="shared" si="232"/>
        <v/>
      </c>
      <c r="CQ162" s="15">
        <f t="shared" si="233"/>
        <v>0</v>
      </c>
      <c r="CR162" s="15">
        <f t="shared" si="234"/>
        <v>0</v>
      </c>
      <c r="CS162" s="15">
        <f t="shared" si="235"/>
        <v>0</v>
      </c>
      <c r="CT162" s="58" t="e">
        <f t="shared" si="262"/>
        <v>#DIV/0!</v>
      </c>
      <c r="CU162" s="2">
        <f t="shared" si="236"/>
        <v>995</v>
      </c>
      <c r="CV162" t="str">
        <f t="shared" si="244"/>
        <v/>
      </c>
      <c r="CX162" t="str">
        <f t="shared" si="263"/>
        <v/>
      </c>
      <c r="CY162" t="b">
        <f>AND(CX162&lt;&gt;"",COUNTIF($CX$11:CX161,CX162)=0)</f>
        <v>0</v>
      </c>
      <c r="CZ162" s="2">
        <f>IF(CX162="",0,IF(CY162,MAX($CZ$11:CZ161)+1,VLOOKUP(CX162,$CX$11:CZ161,3,FALSE)))</f>
        <v>0</v>
      </c>
      <c r="DA162" s="2" t="str">
        <f t="shared" si="245"/>
        <v/>
      </c>
      <c r="DB162" t="str">
        <f t="shared" si="264"/>
        <v/>
      </c>
      <c r="DC162" t="b">
        <f>AND(DB162&lt;&gt;"",COUNTIF($DB$11:DB161,DB162)=0)</f>
        <v>0</v>
      </c>
      <c r="DD162" s="2">
        <f>IF(DB162="",0,IF(DC162,MAX($DD$11:DD161)+1,VLOOKUP(DB162,$DB$11:DD161,3,FALSE)))</f>
        <v>0</v>
      </c>
      <c r="DE162" s="2" t="str">
        <f t="shared" si="246"/>
        <v/>
      </c>
    </row>
    <row r="163" spans="1:109" x14ac:dyDescent="0.35">
      <c r="A163" s="119"/>
      <c r="B163" s="46"/>
      <c r="C163" s="46"/>
      <c r="D163" s="46"/>
      <c r="E163" s="46"/>
      <c r="F163" s="183"/>
      <c r="G163" s="48">
        <v>0</v>
      </c>
      <c r="H163" s="46">
        <v>0</v>
      </c>
      <c r="I163" s="46">
        <v>0</v>
      </c>
      <c r="J163" s="46">
        <v>0</v>
      </c>
      <c r="K163" s="46">
        <v>0</v>
      </c>
      <c r="L163" s="49">
        <v>0</v>
      </c>
      <c r="M163" s="50">
        <v>0</v>
      </c>
      <c r="N163" s="32"/>
      <c r="O163" s="31"/>
      <c r="P163" s="31"/>
      <c r="Q163" s="31"/>
      <c r="R163" s="31"/>
      <c r="S163" s="31"/>
      <c r="T163" s="31"/>
      <c r="U163" s="31"/>
      <c r="V163" s="99"/>
      <c r="W163" s="52" t="str">
        <f t="shared" si="271"/>
        <v/>
      </c>
      <c r="X163" s="120"/>
      <c r="Y163" s="97"/>
      <c r="Z163" t="e">
        <f t="shared" si="201"/>
        <v>#N/A</v>
      </c>
      <c r="AA163" t="e">
        <f t="shared" si="202"/>
        <v>#N/A</v>
      </c>
      <c r="AB163" t="e">
        <f t="shared" si="203"/>
        <v>#N/A</v>
      </c>
      <c r="AC163" s="53" t="b">
        <f t="shared" si="204"/>
        <v>0</v>
      </c>
      <c r="AD163" s="53" t="b">
        <f t="shared" si="205"/>
        <v>0</v>
      </c>
      <c r="AE163" s="53" t="b">
        <f t="shared" si="206"/>
        <v>0</v>
      </c>
      <c r="AF163" s="53" t="b">
        <f t="shared" si="207"/>
        <v>0</v>
      </c>
      <c r="AG163" s="53" t="b">
        <f t="shared" si="208"/>
        <v>0</v>
      </c>
      <c r="AH163" s="53" t="b">
        <f t="shared" si="209"/>
        <v>0</v>
      </c>
      <c r="AI163" s="53" t="b">
        <f t="shared" si="210"/>
        <v>0</v>
      </c>
      <c r="AJ163" s="53" t="b">
        <f t="shared" si="211"/>
        <v>0</v>
      </c>
      <c r="AK163" s="53" t="b">
        <f t="shared" si="265"/>
        <v>1</v>
      </c>
      <c r="AL163" s="53" t="b">
        <f t="shared" si="266"/>
        <v>1</v>
      </c>
      <c r="AM163" s="53" t="b">
        <f t="shared" si="267"/>
        <v>1</v>
      </c>
      <c r="AN163" s="53" t="b">
        <f t="shared" si="268"/>
        <v>1</v>
      </c>
      <c r="AO163" s="53" t="b">
        <f t="shared" si="269"/>
        <v>1</v>
      </c>
      <c r="AP163" s="53" t="b">
        <f t="shared" si="270"/>
        <v>1</v>
      </c>
      <c r="AQ163" s="53" t="b">
        <f t="shared" si="247"/>
        <v>0</v>
      </c>
      <c r="AR163" t="b">
        <f t="shared" si="212"/>
        <v>0</v>
      </c>
      <c r="AS163" s="54" t="e">
        <f t="shared" si="237"/>
        <v>#N/A</v>
      </c>
      <c r="AT163" t="b">
        <f t="shared" si="248"/>
        <v>0</v>
      </c>
      <c r="AU163" t="str">
        <f t="shared" si="249"/>
        <v/>
      </c>
      <c r="AV163" s="55" t="str">
        <f t="shared" si="238"/>
        <v/>
      </c>
      <c r="AW163" t="b">
        <f>AND(AV163&lt;&gt;"",COUNTIF($AV$11:AV162,AV163)=0)</f>
        <v>0</v>
      </c>
      <c r="AX163" s="2">
        <f>IF(AV163="",0,IF(AW163,MAX($AX$11:AX162)+1,VLOOKUP(AV163,$AV$11:AX162,3,FALSE)))</f>
        <v>0</v>
      </c>
      <c r="AY163" t="str">
        <f t="shared" si="239"/>
        <v/>
      </c>
      <c r="AZ163" t="e">
        <f t="shared" si="213"/>
        <v>#N/A</v>
      </c>
      <c r="BA163" t="e">
        <f>IF(ISNA(AZ163),NA(),COUNTIF(AZ$10:AZ163,AZ163)&gt;1)</f>
        <v>#N/A</v>
      </c>
      <c r="BB163" t="e">
        <f t="shared" si="214"/>
        <v>#N/A</v>
      </c>
      <c r="BC163" s="55" t="e">
        <f t="shared" si="215"/>
        <v>#N/A</v>
      </c>
      <c r="BD163" s="56" t="e">
        <f t="shared" si="216"/>
        <v>#N/A</v>
      </c>
      <c r="BE163" s="53">
        <f t="shared" si="217"/>
        <v>0</v>
      </c>
      <c r="BF163" s="53">
        <f t="shared" si="218"/>
        <v>0</v>
      </c>
      <c r="BG163" s="53">
        <f t="shared" si="219"/>
        <v>0</v>
      </c>
      <c r="BH163" s="53">
        <f t="shared" si="220"/>
        <v>0</v>
      </c>
      <c r="BI163" s="53">
        <f t="shared" si="221"/>
        <v>0</v>
      </c>
      <c r="BJ163" s="53">
        <f t="shared" si="222"/>
        <v>0</v>
      </c>
      <c r="BK163" s="57">
        <f t="shared" si="223"/>
        <v>0</v>
      </c>
      <c r="BL163" s="57">
        <f t="shared" si="224"/>
        <v>0</v>
      </c>
      <c r="BM163" s="57">
        <f t="shared" si="225"/>
        <v>0</v>
      </c>
      <c r="BN163" s="57">
        <f t="shared" si="226"/>
        <v>0</v>
      </c>
      <c r="BO163" s="57">
        <f t="shared" si="227"/>
        <v>0</v>
      </c>
      <c r="BP163" s="57">
        <f t="shared" si="228"/>
        <v>0</v>
      </c>
      <c r="BQ163">
        <f t="shared" si="250"/>
        <v>0</v>
      </c>
      <c r="BR163">
        <f t="shared" si="251"/>
        <v>0</v>
      </c>
      <c r="BS163">
        <f t="shared" si="252"/>
        <v>0</v>
      </c>
      <c r="BT163">
        <f t="shared" si="253"/>
        <v>0</v>
      </c>
      <c r="BU163">
        <f t="shared" si="254"/>
        <v>0</v>
      </c>
      <c r="BV163">
        <f t="shared" si="255"/>
        <v>0</v>
      </c>
      <c r="BW163">
        <f t="shared" si="256"/>
        <v>0</v>
      </c>
      <c r="BX163">
        <f t="shared" si="257"/>
        <v>0</v>
      </c>
      <c r="BY163">
        <f t="shared" si="258"/>
        <v>0</v>
      </c>
      <c r="BZ163">
        <f t="shared" si="259"/>
        <v>0</v>
      </c>
      <c r="CA163">
        <f t="shared" si="260"/>
        <v>0</v>
      </c>
      <c r="CB163">
        <f t="shared" si="261"/>
        <v>0</v>
      </c>
      <c r="CC163" t="e">
        <f>IF('Source and fuel input'!AS163,VLOOKUP(AA163,SourceIdData,8,FALSE),IF('Source and fuel input'!AQ163,V163,IF('Source and fuel input'!AR163,IF(AND(E163="Method 1",VLOOKUP(AA163,SourceIdData,8,FALSE)&gt;0),VLOOKUP(AA163,SourceIdData,8,FALSE),NA()),"")))</f>
        <v>#N/A</v>
      </c>
      <c r="CD163" s="15" t="e">
        <f t="shared" si="196"/>
        <v>#N/A</v>
      </c>
      <c r="CE163" s="15" t="b">
        <f t="shared" si="197"/>
        <v>1</v>
      </c>
      <c r="CF163" s="15" t="b">
        <f t="shared" si="229"/>
        <v>1</v>
      </c>
      <c r="CG163" s="15" t="b">
        <f t="shared" si="198"/>
        <v>0</v>
      </c>
      <c r="CH163" s="15" t="b">
        <f t="shared" si="199"/>
        <v>1</v>
      </c>
      <c r="CI163" t="e">
        <f t="shared" si="230"/>
        <v>#N/A</v>
      </c>
      <c r="CJ163" t="e">
        <f t="shared" si="231"/>
        <v>#N/A</v>
      </c>
      <c r="CK163" t="e">
        <f t="shared" si="240"/>
        <v>#N/A</v>
      </c>
      <c r="CL163" t="b">
        <f t="shared" si="200"/>
        <v>0</v>
      </c>
      <c r="CM163" t="e">
        <f t="shared" si="241"/>
        <v>#N/A</v>
      </c>
      <c r="CN163" t="b">
        <f t="shared" si="242"/>
        <v>0</v>
      </c>
      <c r="CO163" s="14">
        <f t="shared" si="243"/>
        <v>1</v>
      </c>
      <c r="CP163" s="16" t="str">
        <f t="shared" si="232"/>
        <v/>
      </c>
      <c r="CQ163" s="15">
        <f t="shared" si="233"/>
        <v>0</v>
      </c>
      <c r="CR163" s="15">
        <f t="shared" si="234"/>
        <v>0</v>
      </c>
      <c r="CS163" s="15">
        <f t="shared" si="235"/>
        <v>0</v>
      </c>
      <c r="CT163" s="58" t="e">
        <f t="shared" si="262"/>
        <v>#DIV/0!</v>
      </c>
      <c r="CU163" s="2">
        <f t="shared" si="236"/>
        <v>995</v>
      </c>
      <c r="CV163" t="str">
        <f t="shared" si="244"/>
        <v/>
      </c>
      <c r="CX163" t="str">
        <f t="shared" si="263"/>
        <v/>
      </c>
      <c r="CY163" t="b">
        <f>AND(CX163&lt;&gt;"",COUNTIF($CX$11:CX162,CX163)=0)</f>
        <v>0</v>
      </c>
      <c r="CZ163" s="2">
        <f>IF(CX163="",0,IF(CY163,MAX($CZ$11:CZ162)+1,VLOOKUP(CX163,$CX$11:CZ162,3,FALSE)))</f>
        <v>0</v>
      </c>
      <c r="DA163" s="2" t="str">
        <f t="shared" si="245"/>
        <v/>
      </c>
      <c r="DB163" t="str">
        <f t="shared" si="264"/>
        <v/>
      </c>
      <c r="DC163" t="b">
        <f>AND(DB163&lt;&gt;"",COUNTIF($DB$11:DB162,DB163)=0)</f>
        <v>0</v>
      </c>
      <c r="DD163" s="2">
        <f>IF(DB163="",0,IF(DC163,MAX($DD$11:DD162)+1,VLOOKUP(DB163,$DB$11:DD162,3,FALSE)))</f>
        <v>0</v>
      </c>
      <c r="DE163" s="2" t="str">
        <f t="shared" si="246"/>
        <v/>
      </c>
    </row>
    <row r="164" spans="1:109" x14ac:dyDescent="0.35">
      <c r="A164" s="119"/>
      <c r="B164" s="46"/>
      <c r="C164" s="46"/>
      <c r="D164" s="46"/>
      <c r="E164" s="46"/>
      <c r="F164" s="183"/>
      <c r="G164" s="48">
        <v>0</v>
      </c>
      <c r="H164" s="46">
        <v>0</v>
      </c>
      <c r="I164" s="46">
        <v>0</v>
      </c>
      <c r="J164" s="46">
        <v>0</v>
      </c>
      <c r="K164" s="46">
        <v>0</v>
      </c>
      <c r="L164" s="49">
        <v>0</v>
      </c>
      <c r="M164" s="50">
        <v>0</v>
      </c>
      <c r="N164" s="32"/>
      <c r="O164" s="31"/>
      <c r="P164" s="31"/>
      <c r="Q164" s="31"/>
      <c r="R164" s="31"/>
      <c r="S164" s="31"/>
      <c r="T164" s="31"/>
      <c r="U164" s="31"/>
      <c r="V164" s="99"/>
      <c r="W164" s="52" t="str">
        <f t="shared" si="271"/>
        <v/>
      </c>
      <c r="X164" s="120"/>
      <c r="Y164" s="97"/>
      <c r="Z164" t="e">
        <f t="shared" si="201"/>
        <v>#N/A</v>
      </c>
      <c r="AA164" t="e">
        <f t="shared" si="202"/>
        <v>#N/A</v>
      </c>
      <c r="AB164" t="e">
        <f t="shared" si="203"/>
        <v>#N/A</v>
      </c>
      <c r="AC164" s="53" t="b">
        <f t="shared" si="204"/>
        <v>0</v>
      </c>
      <c r="AD164" s="53" t="b">
        <f t="shared" si="205"/>
        <v>0</v>
      </c>
      <c r="AE164" s="53" t="b">
        <f t="shared" si="206"/>
        <v>0</v>
      </c>
      <c r="AF164" s="53" t="b">
        <f t="shared" si="207"/>
        <v>0</v>
      </c>
      <c r="AG164" s="53" t="b">
        <f t="shared" si="208"/>
        <v>0</v>
      </c>
      <c r="AH164" s="53" t="b">
        <f t="shared" si="209"/>
        <v>0</v>
      </c>
      <c r="AI164" s="53" t="b">
        <f t="shared" si="210"/>
        <v>0</v>
      </c>
      <c r="AJ164" s="53" t="b">
        <f t="shared" si="211"/>
        <v>0</v>
      </c>
      <c r="AK164" s="53" t="b">
        <f t="shared" si="265"/>
        <v>1</v>
      </c>
      <c r="AL164" s="53" t="b">
        <f t="shared" si="266"/>
        <v>1</v>
      </c>
      <c r="AM164" s="53" t="b">
        <f t="shared" si="267"/>
        <v>1</v>
      </c>
      <c r="AN164" s="53" t="b">
        <f t="shared" si="268"/>
        <v>1</v>
      </c>
      <c r="AO164" s="53" t="b">
        <f t="shared" si="269"/>
        <v>1</v>
      </c>
      <c r="AP164" s="53" t="b">
        <f t="shared" si="270"/>
        <v>1</v>
      </c>
      <c r="AQ164" s="53" t="b">
        <f t="shared" si="247"/>
        <v>0</v>
      </c>
      <c r="AR164" t="b">
        <f t="shared" si="212"/>
        <v>0</v>
      </c>
      <c r="AS164" s="54" t="e">
        <f t="shared" si="237"/>
        <v>#N/A</v>
      </c>
      <c r="AT164" t="b">
        <f t="shared" si="248"/>
        <v>0</v>
      </c>
      <c r="AU164" t="str">
        <f t="shared" si="249"/>
        <v/>
      </c>
      <c r="AV164" s="55" t="str">
        <f t="shared" si="238"/>
        <v/>
      </c>
      <c r="AW164" t="b">
        <f>AND(AV164&lt;&gt;"",COUNTIF($AV$11:AV163,AV164)=0)</f>
        <v>0</v>
      </c>
      <c r="AX164" s="2">
        <f>IF(AV164="",0,IF(AW164,MAX($AX$11:AX163)+1,VLOOKUP(AV164,$AV$11:AX163,3,FALSE)))</f>
        <v>0</v>
      </c>
      <c r="AY164" t="str">
        <f t="shared" si="239"/>
        <v/>
      </c>
      <c r="AZ164" t="e">
        <f t="shared" si="213"/>
        <v>#N/A</v>
      </c>
      <c r="BA164" t="e">
        <f>IF(ISNA(AZ164),NA(),COUNTIF(AZ$10:AZ164,AZ164)&gt;1)</f>
        <v>#N/A</v>
      </c>
      <c r="BB164" t="e">
        <f t="shared" si="214"/>
        <v>#N/A</v>
      </c>
      <c r="BC164" s="55" t="e">
        <f t="shared" si="215"/>
        <v>#N/A</v>
      </c>
      <c r="BD164" s="56" t="e">
        <f t="shared" si="216"/>
        <v>#N/A</v>
      </c>
      <c r="BE164" s="53">
        <f t="shared" si="217"/>
        <v>0</v>
      </c>
      <c r="BF164" s="53">
        <f t="shared" si="218"/>
        <v>0</v>
      </c>
      <c r="BG164" s="53">
        <f t="shared" si="219"/>
        <v>0</v>
      </c>
      <c r="BH164" s="53">
        <f t="shared" si="220"/>
        <v>0</v>
      </c>
      <c r="BI164" s="53">
        <f t="shared" si="221"/>
        <v>0</v>
      </c>
      <c r="BJ164" s="53">
        <f t="shared" si="222"/>
        <v>0</v>
      </c>
      <c r="BK164" s="57">
        <f t="shared" si="223"/>
        <v>0</v>
      </c>
      <c r="BL164" s="57">
        <f t="shared" si="224"/>
        <v>0</v>
      </c>
      <c r="BM164" s="57">
        <f t="shared" si="225"/>
        <v>0</v>
      </c>
      <c r="BN164" s="57">
        <f t="shared" si="226"/>
        <v>0</v>
      </c>
      <c r="BO164" s="57">
        <f t="shared" si="227"/>
        <v>0</v>
      </c>
      <c r="BP164" s="57">
        <f t="shared" si="228"/>
        <v>0</v>
      </c>
      <c r="BQ164">
        <f t="shared" si="250"/>
        <v>0</v>
      </c>
      <c r="BR164">
        <f t="shared" si="251"/>
        <v>0</v>
      </c>
      <c r="BS164">
        <f t="shared" si="252"/>
        <v>0</v>
      </c>
      <c r="BT164">
        <f t="shared" si="253"/>
        <v>0</v>
      </c>
      <c r="BU164">
        <f t="shared" si="254"/>
        <v>0</v>
      </c>
      <c r="BV164">
        <f t="shared" si="255"/>
        <v>0</v>
      </c>
      <c r="BW164">
        <f t="shared" si="256"/>
        <v>0</v>
      </c>
      <c r="BX164">
        <f t="shared" si="257"/>
        <v>0</v>
      </c>
      <c r="BY164">
        <f t="shared" si="258"/>
        <v>0</v>
      </c>
      <c r="BZ164">
        <f t="shared" si="259"/>
        <v>0</v>
      </c>
      <c r="CA164">
        <f t="shared" si="260"/>
        <v>0</v>
      </c>
      <c r="CB164">
        <f t="shared" si="261"/>
        <v>0</v>
      </c>
      <c r="CC164" t="e">
        <f>IF('Source and fuel input'!AS164,VLOOKUP(AA164,SourceIdData,8,FALSE),IF('Source and fuel input'!AQ164,V164,IF('Source and fuel input'!AR164,IF(AND(E164="Method 1",VLOOKUP(AA164,SourceIdData,8,FALSE)&gt;0),VLOOKUP(AA164,SourceIdData,8,FALSE),NA()),"")))</f>
        <v>#N/A</v>
      </c>
      <c r="CD164" s="15" t="e">
        <f t="shared" si="196"/>
        <v>#N/A</v>
      </c>
      <c r="CE164" s="15" t="b">
        <f t="shared" si="197"/>
        <v>1</v>
      </c>
      <c r="CF164" s="15" t="b">
        <f t="shared" si="229"/>
        <v>1</v>
      </c>
      <c r="CG164" s="15" t="b">
        <f t="shared" si="198"/>
        <v>0</v>
      </c>
      <c r="CH164" s="15" t="b">
        <f t="shared" si="199"/>
        <v>1</v>
      </c>
      <c r="CI164" t="e">
        <f t="shared" si="230"/>
        <v>#N/A</v>
      </c>
      <c r="CJ164" t="e">
        <f t="shared" si="231"/>
        <v>#N/A</v>
      </c>
      <c r="CK164" t="e">
        <f t="shared" si="240"/>
        <v>#N/A</v>
      </c>
      <c r="CL164" t="b">
        <f t="shared" si="200"/>
        <v>0</v>
      </c>
      <c r="CM164" t="e">
        <f t="shared" si="241"/>
        <v>#N/A</v>
      </c>
      <c r="CN164" t="b">
        <f t="shared" si="242"/>
        <v>0</v>
      </c>
      <c r="CO164" s="14">
        <f t="shared" si="243"/>
        <v>1</v>
      </c>
      <c r="CP164" s="16" t="str">
        <f t="shared" si="232"/>
        <v/>
      </c>
      <c r="CQ164" s="15">
        <f t="shared" si="233"/>
        <v>0</v>
      </c>
      <c r="CR164" s="15">
        <f t="shared" si="234"/>
        <v>0</v>
      </c>
      <c r="CS164" s="15">
        <f t="shared" si="235"/>
        <v>0</v>
      </c>
      <c r="CT164" s="58" t="e">
        <f t="shared" si="262"/>
        <v>#DIV/0!</v>
      </c>
      <c r="CU164" s="2">
        <f t="shared" si="236"/>
        <v>995</v>
      </c>
      <c r="CV164" t="str">
        <f t="shared" si="244"/>
        <v/>
      </c>
      <c r="CX164" t="str">
        <f t="shared" si="263"/>
        <v/>
      </c>
      <c r="CY164" t="b">
        <f>AND(CX164&lt;&gt;"",COUNTIF($CX$11:CX163,CX164)=0)</f>
        <v>0</v>
      </c>
      <c r="CZ164" s="2">
        <f>IF(CX164="",0,IF(CY164,MAX($CZ$11:CZ163)+1,VLOOKUP(CX164,$CX$11:CZ163,3,FALSE)))</f>
        <v>0</v>
      </c>
      <c r="DA164" s="2" t="str">
        <f t="shared" si="245"/>
        <v/>
      </c>
      <c r="DB164" t="str">
        <f t="shared" si="264"/>
        <v/>
      </c>
      <c r="DC164" t="b">
        <f>AND(DB164&lt;&gt;"",COUNTIF($DB$11:DB163,DB164)=0)</f>
        <v>0</v>
      </c>
      <c r="DD164" s="2">
        <f>IF(DB164="",0,IF(DC164,MAX($DD$11:DD163)+1,VLOOKUP(DB164,$DB$11:DD163,3,FALSE)))</f>
        <v>0</v>
      </c>
      <c r="DE164" s="2" t="str">
        <f t="shared" si="246"/>
        <v/>
      </c>
    </row>
    <row r="165" spans="1:109" x14ac:dyDescent="0.35">
      <c r="A165" s="119"/>
      <c r="B165" s="46"/>
      <c r="C165" s="46"/>
      <c r="D165" s="46"/>
      <c r="E165" s="46"/>
      <c r="F165" s="183"/>
      <c r="G165" s="48">
        <v>0</v>
      </c>
      <c r="H165" s="46">
        <v>0</v>
      </c>
      <c r="I165" s="46">
        <v>0</v>
      </c>
      <c r="J165" s="46">
        <v>0</v>
      </c>
      <c r="K165" s="46">
        <v>0</v>
      </c>
      <c r="L165" s="49">
        <v>0</v>
      </c>
      <c r="M165" s="50">
        <v>0</v>
      </c>
      <c r="N165" s="32"/>
      <c r="O165" s="31"/>
      <c r="P165" s="31"/>
      <c r="Q165" s="31"/>
      <c r="R165" s="31"/>
      <c r="S165" s="31"/>
      <c r="T165" s="31"/>
      <c r="U165" s="31"/>
      <c r="V165" s="99"/>
      <c r="W165" s="52" t="str">
        <f t="shared" si="271"/>
        <v/>
      </c>
      <c r="X165" s="120"/>
      <c r="Y165" s="97"/>
      <c r="Z165" t="e">
        <f t="shared" si="201"/>
        <v>#N/A</v>
      </c>
      <c r="AA165" t="e">
        <f t="shared" si="202"/>
        <v>#N/A</v>
      </c>
      <c r="AB165" t="e">
        <f t="shared" si="203"/>
        <v>#N/A</v>
      </c>
      <c r="AC165" s="53" t="b">
        <f t="shared" si="204"/>
        <v>0</v>
      </c>
      <c r="AD165" s="53" t="b">
        <f t="shared" si="205"/>
        <v>0</v>
      </c>
      <c r="AE165" s="53" t="b">
        <f t="shared" si="206"/>
        <v>0</v>
      </c>
      <c r="AF165" s="53" t="b">
        <f t="shared" si="207"/>
        <v>0</v>
      </c>
      <c r="AG165" s="53" t="b">
        <f t="shared" si="208"/>
        <v>0</v>
      </c>
      <c r="AH165" s="53" t="b">
        <f t="shared" si="209"/>
        <v>0</v>
      </c>
      <c r="AI165" s="53" t="b">
        <f t="shared" si="210"/>
        <v>0</v>
      </c>
      <c r="AJ165" s="53" t="b">
        <f t="shared" si="211"/>
        <v>0</v>
      </c>
      <c r="AK165" s="53" t="b">
        <f t="shared" si="265"/>
        <v>1</v>
      </c>
      <c r="AL165" s="53" t="b">
        <f t="shared" si="266"/>
        <v>1</v>
      </c>
      <c r="AM165" s="53" t="b">
        <f t="shared" si="267"/>
        <v>1</v>
      </c>
      <c r="AN165" s="53" t="b">
        <f t="shared" si="268"/>
        <v>1</v>
      </c>
      <c r="AO165" s="53" t="b">
        <f t="shared" si="269"/>
        <v>1</v>
      </c>
      <c r="AP165" s="53" t="b">
        <f t="shared" si="270"/>
        <v>1</v>
      </c>
      <c r="AQ165" s="53" t="b">
        <f t="shared" si="247"/>
        <v>0</v>
      </c>
      <c r="AR165" t="b">
        <f t="shared" si="212"/>
        <v>0</v>
      </c>
      <c r="AS165" s="54" t="e">
        <f t="shared" si="237"/>
        <v>#N/A</v>
      </c>
      <c r="AT165" t="b">
        <f t="shared" si="248"/>
        <v>0</v>
      </c>
      <c r="AU165" t="str">
        <f t="shared" si="249"/>
        <v/>
      </c>
      <c r="AV165" s="55" t="str">
        <f t="shared" si="238"/>
        <v/>
      </c>
      <c r="AW165" t="b">
        <f>AND(AV165&lt;&gt;"",COUNTIF($AV$11:AV164,AV165)=0)</f>
        <v>0</v>
      </c>
      <c r="AX165" s="2">
        <f>IF(AV165="",0,IF(AW165,MAX($AX$11:AX164)+1,VLOOKUP(AV165,$AV$11:AX164,3,FALSE)))</f>
        <v>0</v>
      </c>
      <c r="AY165" t="str">
        <f t="shared" si="239"/>
        <v/>
      </c>
      <c r="AZ165" t="e">
        <f t="shared" si="213"/>
        <v>#N/A</v>
      </c>
      <c r="BA165" t="e">
        <f>IF(ISNA(AZ165),NA(),COUNTIF(AZ$10:AZ165,AZ165)&gt;1)</f>
        <v>#N/A</v>
      </c>
      <c r="BB165" t="e">
        <f t="shared" si="214"/>
        <v>#N/A</v>
      </c>
      <c r="BC165" s="55" t="e">
        <f t="shared" si="215"/>
        <v>#N/A</v>
      </c>
      <c r="BD165" s="56" t="e">
        <f t="shared" si="216"/>
        <v>#N/A</v>
      </c>
      <c r="BE165" s="53">
        <f t="shared" si="217"/>
        <v>0</v>
      </c>
      <c r="BF165" s="53">
        <f t="shared" si="218"/>
        <v>0</v>
      </c>
      <c r="BG165" s="53">
        <f t="shared" si="219"/>
        <v>0</v>
      </c>
      <c r="BH165" s="53">
        <f t="shared" si="220"/>
        <v>0</v>
      </c>
      <c r="BI165" s="53">
        <f t="shared" si="221"/>
        <v>0</v>
      </c>
      <c r="BJ165" s="53">
        <f t="shared" si="222"/>
        <v>0</v>
      </c>
      <c r="BK165" s="57">
        <f t="shared" si="223"/>
        <v>0</v>
      </c>
      <c r="BL165" s="57">
        <f t="shared" si="224"/>
        <v>0</v>
      </c>
      <c r="BM165" s="57">
        <f t="shared" si="225"/>
        <v>0</v>
      </c>
      <c r="BN165" s="57">
        <f t="shared" si="226"/>
        <v>0</v>
      </c>
      <c r="BO165" s="57">
        <f t="shared" si="227"/>
        <v>0</v>
      </c>
      <c r="BP165" s="57">
        <f t="shared" si="228"/>
        <v>0</v>
      </c>
      <c r="BQ165">
        <f t="shared" si="250"/>
        <v>0</v>
      </c>
      <c r="BR165">
        <f t="shared" si="251"/>
        <v>0</v>
      </c>
      <c r="BS165">
        <f t="shared" si="252"/>
        <v>0</v>
      </c>
      <c r="BT165">
        <f t="shared" si="253"/>
        <v>0</v>
      </c>
      <c r="BU165">
        <f t="shared" si="254"/>
        <v>0</v>
      </c>
      <c r="BV165">
        <f t="shared" si="255"/>
        <v>0</v>
      </c>
      <c r="BW165">
        <f t="shared" si="256"/>
        <v>0</v>
      </c>
      <c r="BX165">
        <f t="shared" si="257"/>
        <v>0</v>
      </c>
      <c r="BY165">
        <f t="shared" si="258"/>
        <v>0</v>
      </c>
      <c r="BZ165">
        <f t="shared" si="259"/>
        <v>0</v>
      </c>
      <c r="CA165">
        <f t="shared" si="260"/>
        <v>0</v>
      </c>
      <c r="CB165">
        <f t="shared" si="261"/>
        <v>0</v>
      </c>
      <c r="CC165" t="e">
        <f>IF('Source and fuel input'!AS165,VLOOKUP(AA165,SourceIdData,8,FALSE),IF('Source and fuel input'!AQ165,V165,IF('Source and fuel input'!AR165,IF(AND(E165="Method 1",VLOOKUP(AA165,SourceIdData,8,FALSE)&gt;0),VLOOKUP(AA165,SourceIdData,8,FALSE),NA()),"")))</f>
        <v>#N/A</v>
      </c>
      <c r="CD165" s="15" t="e">
        <f t="shared" si="196"/>
        <v>#N/A</v>
      </c>
      <c r="CE165" s="15" t="b">
        <f t="shared" si="197"/>
        <v>1</v>
      </c>
      <c r="CF165" s="15" t="b">
        <f t="shared" si="229"/>
        <v>1</v>
      </c>
      <c r="CG165" s="15" t="b">
        <f t="shared" si="198"/>
        <v>0</v>
      </c>
      <c r="CH165" s="15" t="b">
        <f t="shared" si="199"/>
        <v>1</v>
      </c>
      <c r="CI165" t="e">
        <f t="shared" si="230"/>
        <v>#N/A</v>
      </c>
      <c r="CJ165" t="e">
        <f t="shared" si="231"/>
        <v>#N/A</v>
      </c>
      <c r="CK165" t="e">
        <f t="shared" si="240"/>
        <v>#N/A</v>
      </c>
      <c r="CL165" t="b">
        <f t="shared" si="200"/>
        <v>0</v>
      </c>
      <c r="CM165" t="e">
        <f t="shared" si="241"/>
        <v>#N/A</v>
      </c>
      <c r="CN165" t="b">
        <f t="shared" si="242"/>
        <v>0</v>
      </c>
      <c r="CO165" s="14">
        <f t="shared" si="243"/>
        <v>1</v>
      </c>
      <c r="CP165" s="16" t="str">
        <f t="shared" si="232"/>
        <v/>
      </c>
      <c r="CQ165" s="15">
        <f t="shared" si="233"/>
        <v>0</v>
      </c>
      <c r="CR165" s="15">
        <f t="shared" si="234"/>
        <v>0</v>
      </c>
      <c r="CS165" s="15">
        <f t="shared" si="235"/>
        <v>0</v>
      </c>
      <c r="CT165" s="58" t="e">
        <f t="shared" si="262"/>
        <v>#DIV/0!</v>
      </c>
      <c r="CU165" s="2">
        <f t="shared" si="236"/>
        <v>995</v>
      </c>
      <c r="CV165" t="str">
        <f t="shared" si="244"/>
        <v/>
      </c>
      <c r="CX165" t="str">
        <f t="shared" si="263"/>
        <v/>
      </c>
      <c r="CY165" t="b">
        <f>AND(CX165&lt;&gt;"",COUNTIF($CX$11:CX164,CX165)=0)</f>
        <v>0</v>
      </c>
      <c r="CZ165" s="2">
        <f>IF(CX165="",0,IF(CY165,MAX($CZ$11:CZ164)+1,VLOOKUP(CX165,$CX$11:CZ164,3,FALSE)))</f>
        <v>0</v>
      </c>
      <c r="DA165" s="2" t="str">
        <f t="shared" si="245"/>
        <v/>
      </c>
      <c r="DB165" t="str">
        <f t="shared" si="264"/>
        <v/>
      </c>
      <c r="DC165" t="b">
        <f>AND(DB165&lt;&gt;"",COUNTIF($DB$11:DB164,DB165)=0)</f>
        <v>0</v>
      </c>
      <c r="DD165" s="2">
        <f>IF(DB165="",0,IF(DC165,MAX($DD$11:DD164)+1,VLOOKUP(DB165,$DB$11:DD164,3,FALSE)))</f>
        <v>0</v>
      </c>
      <c r="DE165" s="2" t="str">
        <f t="shared" si="246"/>
        <v/>
      </c>
    </row>
    <row r="166" spans="1:109" x14ac:dyDescent="0.35">
      <c r="A166" s="119"/>
      <c r="B166" s="46"/>
      <c r="C166" s="46"/>
      <c r="D166" s="46"/>
      <c r="E166" s="46"/>
      <c r="F166" s="183"/>
      <c r="G166" s="48">
        <v>0</v>
      </c>
      <c r="H166" s="46">
        <v>0</v>
      </c>
      <c r="I166" s="46">
        <v>0</v>
      </c>
      <c r="J166" s="46">
        <v>0</v>
      </c>
      <c r="K166" s="46">
        <v>0</v>
      </c>
      <c r="L166" s="49">
        <v>0</v>
      </c>
      <c r="M166" s="50">
        <v>0</v>
      </c>
      <c r="N166" s="32"/>
      <c r="O166" s="31"/>
      <c r="P166" s="31"/>
      <c r="Q166" s="31"/>
      <c r="R166" s="31"/>
      <c r="S166" s="31"/>
      <c r="T166" s="31"/>
      <c r="U166" s="31"/>
      <c r="V166" s="99"/>
      <c r="W166" s="52" t="str">
        <f t="shared" si="271"/>
        <v/>
      </c>
      <c r="X166" s="120"/>
      <c r="Y166" s="97"/>
      <c r="Z166" t="e">
        <f t="shared" si="201"/>
        <v>#N/A</v>
      </c>
      <c r="AA166" t="e">
        <f t="shared" si="202"/>
        <v>#N/A</v>
      </c>
      <c r="AB166" t="e">
        <f t="shared" si="203"/>
        <v>#N/A</v>
      </c>
      <c r="AC166" s="53" t="b">
        <f t="shared" si="204"/>
        <v>0</v>
      </c>
      <c r="AD166" s="53" t="b">
        <f t="shared" si="205"/>
        <v>0</v>
      </c>
      <c r="AE166" s="53" t="b">
        <f t="shared" si="206"/>
        <v>0</v>
      </c>
      <c r="AF166" s="53" t="b">
        <f t="shared" si="207"/>
        <v>0</v>
      </c>
      <c r="AG166" s="53" t="b">
        <f t="shared" si="208"/>
        <v>0</v>
      </c>
      <c r="AH166" s="53" t="b">
        <f t="shared" si="209"/>
        <v>0</v>
      </c>
      <c r="AI166" s="53" t="b">
        <f t="shared" si="210"/>
        <v>0</v>
      </c>
      <c r="AJ166" s="53" t="b">
        <f t="shared" si="211"/>
        <v>0</v>
      </c>
      <c r="AK166" s="53" t="b">
        <f t="shared" si="265"/>
        <v>1</v>
      </c>
      <c r="AL166" s="53" t="b">
        <f t="shared" si="266"/>
        <v>1</v>
      </c>
      <c r="AM166" s="53" t="b">
        <f t="shared" si="267"/>
        <v>1</v>
      </c>
      <c r="AN166" s="53" t="b">
        <f t="shared" si="268"/>
        <v>1</v>
      </c>
      <c r="AO166" s="53" t="b">
        <f t="shared" si="269"/>
        <v>1</v>
      </c>
      <c r="AP166" s="53" t="b">
        <f t="shared" si="270"/>
        <v>1</v>
      </c>
      <c r="AQ166" s="53" t="b">
        <f t="shared" si="247"/>
        <v>0</v>
      </c>
      <c r="AR166" t="b">
        <f t="shared" si="212"/>
        <v>0</v>
      </c>
      <c r="AS166" s="54" t="e">
        <f t="shared" si="237"/>
        <v>#N/A</v>
      </c>
      <c r="AT166" t="b">
        <f t="shared" si="248"/>
        <v>0</v>
      </c>
      <c r="AU166" t="str">
        <f t="shared" si="249"/>
        <v/>
      </c>
      <c r="AV166" s="55" t="str">
        <f t="shared" si="238"/>
        <v/>
      </c>
      <c r="AW166" t="b">
        <f>AND(AV166&lt;&gt;"",COUNTIF($AV$11:AV165,AV166)=0)</f>
        <v>0</v>
      </c>
      <c r="AX166" s="2">
        <f>IF(AV166="",0,IF(AW166,MAX($AX$11:AX165)+1,VLOOKUP(AV166,$AV$11:AX165,3,FALSE)))</f>
        <v>0</v>
      </c>
      <c r="AY166" t="str">
        <f t="shared" si="239"/>
        <v/>
      </c>
      <c r="AZ166" t="e">
        <f t="shared" si="213"/>
        <v>#N/A</v>
      </c>
      <c r="BA166" t="e">
        <f>IF(ISNA(AZ166),NA(),COUNTIF(AZ$10:AZ166,AZ166)&gt;1)</f>
        <v>#N/A</v>
      </c>
      <c r="BB166" t="e">
        <f t="shared" si="214"/>
        <v>#N/A</v>
      </c>
      <c r="BC166" s="55" t="e">
        <f t="shared" si="215"/>
        <v>#N/A</v>
      </c>
      <c r="BD166" s="56" t="e">
        <f t="shared" si="216"/>
        <v>#N/A</v>
      </c>
      <c r="BE166" s="53">
        <f t="shared" si="217"/>
        <v>0</v>
      </c>
      <c r="BF166" s="53">
        <f t="shared" si="218"/>
        <v>0</v>
      </c>
      <c r="BG166" s="53">
        <f t="shared" si="219"/>
        <v>0</v>
      </c>
      <c r="BH166" s="53">
        <f t="shared" si="220"/>
        <v>0</v>
      </c>
      <c r="BI166" s="53">
        <f t="shared" si="221"/>
        <v>0</v>
      </c>
      <c r="BJ166" s="53">
        <f t="shared" si="222"/>
        <v>0</v>
      </c>
      <c r="BK166" s="57">
        <f t="shared" si="223"/>
        <v>0</v>
      </c>
      <c r="BL166" s="57">
        <f t="shared" si="224"/>
        <v>0</v>
      </c>
      <c r="BM166" s="57">
        <f t="shared" si="225"/>
        <v>0</v>
      </c>
      <c r="BN166" s="57">
        <f t="shared" si="226"/>
        <v>0</v>
      </c>
      <c r="BO166" s="57">
        <f t="shared" si="227"/>
        <v>0</v>
      </c>
      <c r="BP166" s="57">
        <f t="shared" si="228"/>
        <v>0</v>
      </c>
      <c r="BQ166">
        <f t="shared" si="250"/>
        <v>0</v>
      </c>
      <c r="BR166">
        <f t="shared" si="251"/>
        <v>0</v>
      </c>
      <c r="BS166">
        <f t="shared" si="252"/>
        <v>0</v>
      </c>
      <c r="BT166">
        <f t="shared" si="253"/>
        <v>0</v>
      </c>
      <c r="BU166">
        <f t="shared" si="254"/>
        <v>0</v>
      </c>
      <c r="BV166">
        <f t="shared" si="255"/>
        <v>0</v>
      </c>
      <c r="BW166">
        <f t="shared" si="256"/>
        <v>0</v>
      </c>
      <c r="BX166">
        <f t="shared" si="257"/>
        <v>0</v>
      </c>
      <c r="BY166">
        <f t="shared" si="258"/>
        <v>0</v>
      </c>
      <c r="BZ166">
        <f t="shared" si="259"/>
        <v>0</v>
      </c>
      <c r="CA166">
        <f t="shared" si="260"/>
        <v>0</v>
      </c>
      <c r="CB166">
        <f t="shared" si="261"/>
        <v>0</v>
      </c>
      <c r="CC166" t="e">
        <f>IF('Source and fuel input'!AS166,VLOOKUP(AA166,SourceIdData,8,FALSE),IF('Source and fuel input'!AQ166,V166,IF('Source and fuel input'!AR166,IF(AND(E166="Method 1",VLOOKUP(AA166,SourceIdData,8,FALSE)&gt;0),VLOOKUP(AA166,SourceIdData,8,FALSE),NA()),"")))</f>
        <v>#N/A</v>
      </c>
      <c r="CD166" s="15" t="e">
        <f t="shared" si="196"/>
        <v>#N/A</v>
      </c>
      <c r="CE166" s="15" t="b">
        <f t="shared" si="197"/>
        <v>1</v>
      </c>
      <c r="CF166" s="15" t="b">
        <f t="shared" si="229"/>
        <v>1</v>
      </c>
      <c r="CG166" s="15" t="b">
        <f t="shared" si="198"/>
        <v>0</v>
      </c>
      <c r="CH166" s="15" t="b">
        <f t="shared" si="199"/>
        <v>1</v>
      </c>
      <c r="CI166" t="e">
        <f t="shared" si="230"/>
        <v>#N/A</v>
      </c>
      <c r="CJ166" t="e">
        <f t="shared" si="231"/>
        <v>#N/A</v>
      </c>
      <c r="CK166" t="e">
        <f t="shared" si="240"/>
        <v>#N/A</v>
      </c>
      <c r="CL166" t="b">
        <f t="shared" si="200"/>
        <v>0</v>
      </c>
      <c r="CM166" t="e">
        <f t="shared" si="241"/>
        <v>#N/A</v>
      </c>
      <c r="CN166" t="b">
        <f t="shared" si="242"/>
        <v>0</v>
      </c>
      <c r="CO166" s="14">
        <f t="shared" si="243"/>
        <v>1</v>
      </c>
      <c r="CP166" s="16" t="str">
        <f t="shared" si="232"/>
        <v/>
      </c>
      <c r="CQ166" s="15">
        <f t="shared" si="233"/>
        <v>0</v>
      </c>
      <c r="CR166" s="15">
        <f t="shared" si="234"/>
        <v>0</v>
      </c>
      <c r="CS166" s="15">
        <f t="shared" si="235"/>
        <v>0</v>
      </c>
      <c r="CT166" s="58" t="e">
        <f t="shared" si="262"/>
        <v>#DIV/0!</v>
      </c>
      <c r="CU166" s="2">
        <f t="shared" si="236"/>
        <v>995</v>
      </c>
      <c r="CV166" t="str">
        <f t="shared" si="244"/>
        <v/>
      </c>
      <c r="CX166" t="str">
        <f t="shared" si="263"/>
        <v/>
      </c>
      <c r="CY166" t="b">
        <f>AND(CX166&lt;&gt;"",COUNTIF($CX$11:CX165,CX166)=0)</f>
        <v>0</v>
      </c>
      <c r="CZ166" s="2">
        <f>IF(CX166="",0,IF(CY166,MAX($CZ$11:CZ165)+1,VLOOKUP(CX166,$CX$11:CZ165,3,FALSE)))</f>
        <v>0</v>
      </c>
      <c r="DA166" s="2" t="str">
        <f t="shared" si="245"/>
        <v/>
      </c>
      <c r="DB166" t="str">
        <f t="shared" si="264"/>
        <v/>
      </c>
      <c r="DC166" t="b">
        <f>AND(DB166&lt;&gt;"",COUNTIF($DB$11:DB165,DB166)=0)</f>
        <v>0</v>
      </c>
      <c r="DD166" s="2">
        <f>IF(DB166="",0,IF(DC166,MAX($DD$11:DD165)+1,VLOOKUP(DB166,$DB$11:DD165,3,FALSE)))</f>
        <v>0</v>
      </c>
      <c r="DE166" s="2" t="str">
        <f t="shared" si="246"/>
        <v/>
      </c>
    </row>
    <row r="167" spans="1:109" x14ac:dyDescent="0.35">
      <c r="A167" s="119"/>
      <c r="B167" s="46"/>
      <c r="C167" s="46"/>
      <c r="D167" s="46"/>
      <c r="E167" s="46"/>
      <c r="F167" s="183"/>
      <c r="G167" s="48">
        <v>0</v>
      </c>
      <c r="H167" s="46">
        <v>0</v>
      </c>
      <c r="I167" s="46">
        <v>0</v>
      </c>
      <c r="J167" s="46">
        <v>0</v>
      </c>
      <c r="K167" s="46">
        <v>0</v>
      </c>
      <c r="L167" s="49">
        <v>0</v>
      </c>
      <c r="M167" s="50">
        <v>0</v>
      </c>
      <c r="N167" s="32"/>
      <c r="O167" s="31"/>
      <c r="P167" s="31"/>
      <c r="Q167" s="31"/>
      <c r="R167" s="31"/>
      <c r="S167" s="31"/>
      <c r="T167" s="31"/>
      <c r="U167" s="31"/>
      <c r="V167" s="99"/>
      <c r="W167" s="52" t="str">
        <f t="shared" si="271"/>
        <v/>
      </c>
      <c r="X167" s="120"/>
      <c r="Y167" s="97"/>
      <c r="Z167" t="e">
        <f t="shared" si="201"/>
        <v>#N/A</v>
      </c>
      <c r="AA167" t="e">
        <f t="shared" si="202"/>
        <v>#N/A</v>
      </c>
      <c r="AB167" t="e">
        <f t="shared" si="203"/>
        <v>#N/A</v>
      </c>
      <c r="AC167" s="53" t="b">
        <f t="shared" si="204"/>
        <v>0</v>
      </c>
      <c r="AD167" s="53" t="b">
        <f t="shared" si="205"/>
        <v>0</v>
      </c>
      <c r="AE167" s="53" t="b">
        <f t="shared" si="206"/>
        <v>0</v>
      </c>
      <c r="AF167" s="53" t="b">
        <f t="shared" si="207"/>
        <v>0</v>
      </c>
      <c r="AG167" s="53" t="b">
        <f t="shared" si="208"/>
        <v>0</v>
      </c>
      <c r="AH167" s="53" t="b">
        <f t="shared" si="209"/>
        <v>0</v>
      </c>
      <c r="AI167" s="53" t="b">
        <f t="shared" si="210"/>
        <v>0</v>
      </c>
      <c r="AJ167" s="53" t="b">
        <f t="shared" si="211"/>
        <v>0</v>
      </c>
      <c r="AK167" s="53" t="b">
        <f t="shared" si="265"/>
        <v>1</v>
      </c>
      <c r="AL167" s="53" t="b">
        <f t="shared" si="266"/>
        <v>1</v>
      </c>
      <c r="AM167" s="53" t="b">
        <f t="shared" si="267"/>
        <v>1</v>
      </c>
      <c r="AN167" s="53" t="b">
        <f t="shared" si="268"/>
        <v>1</v>
      </c>
      <c r="AO167" s="53" t="b">
        <f t="shared" si="269"/>
        <v>1</v>
      </c>
      <c r="AP167" s="53" t="b">
        <f t="shared" si="270"/>
        <v>1</v>
      </c>
      <c r="AQ167" s="53" t="b">
        <f t="shared" si="247"/>
        <v>0</v>
      </c>
      <c r="AR167" t="b">
        <f t="shared" si="212"/>
        <v>0</v>
      </c>
      <c r="AS167" s="54" t="e">
        <f t="shared" si="237"/>
        <v>#N/A</v>
      </c>
      <c r="AT167" t="b">
        <f t="shared" si="248"/>
        <v>0</v>
      </c>
      <c r="AU167" t="str">
        <f t="shared" si="249"/>
        <v/>
      </c>
      <c r="AV167" s="55" t="str">
        <f t="shared" si="238"/>
        <v/>
      </c>
      <c r="AW167" t="b">
        <f>AND(AV167&lt;&gt;"",COUNTIF($AV$11:AV166,AV167)=0)</f>
        <v>0</v>
      </c>
      <c r="AX167" s="2">
        <f>IF(AV167="",0,IF(AW167,MAX($AX$11:AX166)+1,VLOOKUP(AV167,$AV$11:AX166,3,FALSE)))</f>
        <v>0</v>
      </c>
      <c r="AY167" t="str">
        <f t="shared" si="239"/>
        <v/>
      </c>
      <c r="AZ167" t="e">
        <f t="shared" si="213"/>
        <v>#N/A</v>
      </c>
      <c r="BA167" t="e">
        <f>IF(ISNA(AZ167),NA(),COUNTIF(AZ$10:AZ167,AZ167)&gt;1)</f>
        <v>#N/A</v>
      </c>
      <c r="BB167" t="e">
        <f t="shared" si="214"/>
        <v>#N/A</v>
      </c>
      <c r="BC167" s="55" t="e">
        <f t="shared" si="215"/>
        <v>#N/A</v>
      </c>
      <c r="BD167" s="56" t="e">
        <f t="shared" si="216"/>
        <v>#N/A</v>
      </c>
      <c r="BE167" s="53">
        <f t="shared" si="217"/>
        <v>0</v>
      </c>
      <c r="BF167" s="53">
        <f t="shared" si="218"/>
        <v>0</v>
      </c>
      <c r="BG167" s="53">
        <f t="shared" si="219"/>
        <v>0</v>
      </c>
      <c r="BH167" s="53">
        <f t="shared" si="220"/>
        <v>0</v>
      </c>
      <c r="BI167" s="53">
        <f t="shared" si="221"/>
        <v>0</v>
      </c>
      <c r="BJ167" s="53">
        <f t="shared" si="222"/>
        <v>0</v>
      </c>
      <c r="BK167" s="57">
        <f t="shared" si="223"/>
        <v>0</v>
      </c>
      <c r="BL167" s="57">
        <f t="shared" si="224"/>
        <v>0</v>
      </c>
      <c r="BM167" s="57">
        <f t="shared" si="225"/>
        <v>0</v>
      </c>
      <c r="BN167" s="57">
        <f t="shared" si="226"/>
        <v>0</v>
      </c>
      <c r="BO167" s="57">
        <f t="shared" si="227"/>
        <v>0</v>
      </c>
      <c r="BP167" s="57">
        <f t="shared" si="228"/>
        <v>0</v>
      </c>
      <c r="BQ167">
        <f t="shared" si="250"/>
        <v>0</v>
      </c>
      <c r="BR167">
        <f t="shared" si="251"/>
        <v>0</v>
      </c>
      <c r="BS167">
        <f t="shared" si="252"/>
        <v>0</v>
      </c>
      <c r="BT167">
        <f t="shared" si="253"/>
        <v>0</v>
      </c>
      <c r="BU167">
        <f t="shared" si="254"/>
        <v>0</v>
      </c>
      <c r="BV167">
        <f t="shared" si="255"/>
        <v>0</v>
      </c>
      <c r="BW167">
        <f t="shared" si="256"/>
        <v>0</v>
      </c>
      <c r="BX167">
        <f t="shared" si="257"/>
        <v>0</v>
      </c>
      <c r="BY167">
        <f t="shared" si="258"/>
        <v>0</v>
      </c>
      <c r="BZ167">
        <f t="shared" si="259"/>
        <v>0</v>
      </c>
      <c r="CA167">
        <f t="shared" si="260"/>
        <v>0</v>
      </c>
      <c r="CB167">
        <f t="shared" si="261"/>
        <v>0</v>
      </c>
      <c r="CC167" t="e">
        <f>IF('Source and fuel input'!AS167,VLOOKUP(AA167,SourceIdData,8,FALSE),IF('Source and fuel input'!AQ167,V167,IF('Source and fuel input'!AR167,IF(AND(E167="Method 1",VLOOKUP(AA167,SourceIdData,8,FALSE)&gt;0),VLOOKUP(AA167,SourceIdData,8,FALSE),NA()),"")))</f>
        <v>#N/A</v>
      </c>
      <c r="CD167" s="15" t="e">
        <f t="shared" si="196"/>
        <v>#N/A</v>
      </c>
      <c r="CE167" s="15" t="b">
        <f t="shared" si="197"/>
        <v>1</v>
      </c>
      <c r="CF167" s="15" t="b">
        <f t="shared" si="229"/>
        <v>1</v>
      </c>
      <c r="CG167" s="15" t="b">
        <f t="shared" si="198"/>
        <v>0</v>
      </c>
      <c r="CH167" s="15" t="b">
        <f t="shared" si="199"/>
        <v>1</v>
      </c>
      <c r="CI167" t="e">
        <f t="shared" si="230"/>
        <v>#N/A</v>
      </c>
      <c r="CJ167" t="e">
        <f t="shared" si="231"/>
        <v>#N/A</v>
      </c>
      <c r="CK167" t="e">
        <f t="shared" si="240"/>
        <v>#N/A</v>
      </c>
      <c r="CL167" t="b">
        <f t="shared" si="200"/>
        <v>0</v>
      </c>
      <c r="CM167" t="e">
        <f t="shared" si="241"/>
        <v>#N/A</v>
      </c>
      <c r="CN167" t="b">
        <f t="shared" si="242"/>
        <v>0</v>
      </c>
      <c r="CO167" s="14">
        <f t="shared" si="243"/>
        <v>1</v>
      </c>
      <c r="CP167" s="16" t="str">
        <f t="shared" si="232"/>
        <v/>
      </c>
      <c r="CQ167" s="15">
        <f t="shared" si="233"/>
        <v>0</v>
      </c>
      <c r="CR167" s="15">
        <f t="shared" si="234"/>
        <v>0</v>
      </c>
      <c r="CS167" s="15">
        <f t="shared" si="235"/>
        <v>0</v>
      </c>
      <c r="CT167" s="58" t="e">
        <f t="shared" si="262"/>
        <v>#DIV/0!</v>
      </c>
      <c r="CU167" s="2">
        <f t="shared" si="236"/>
        <v>995</v>
      </c>
      <c r="CV167" t="str">
        <f t="shared" si="244"/>
        <v/>
      </c>
      <c r="CX167" t="str">
        <f t="shared" si="263"/>
        <v/>
      </c>
      <c r="CY167" t="b">
        <f>AND(CX167&lt;&gt;"",COUNTIF($CX$11:CX166,CX167)=0)</f>
        <v>0</v>
      </c>
      <c r="CZ167" s="2">
        <f>IF(CX167="",0,IF(CY167,MAX($CZ$11:CZ166)+1,VLOOKUP(CX167,$CX$11:CZ166,3,FALSE)))</f>
        <v>0</v>
      </c>
      <c r="DA167" s="2" t="str">
        <f t="shared" si="245"/>
        <v/>
      </c>
      <c r="DB167" t="str">
        <f t="shared" si="264"/>
        <v/>
      </c>
      <c r="DC167" t="b">
        <f>AND(DB167&lt;&gt;"",COUNTIF($DB$11:DB166,DB167)=0)</f>
        <v>0</v>
      </c>
      <c r="DD167" s="2">
        <f>IF(DB167="",0,IF(DC167,MAX($DD$11:DD166)+1,VLOOKUP(DB167,$DB$11:DD166,3,FALSE)))</f>
        <v>0</v>
      </c>
      <c r="DE167" s="2" t="str">
        <f t="shared" si="246"/>
        <v/>
      </c>
    </row>
    <row r="168" spans="1:109" x14ac:dyDescent="0.35">
      <c r="A168" s="119"/>
      <c r="B168" s="46"/>
      <c r="C168" s="46"/>
      <c r="D168" s="46"/>
      <c r="E168" s="46"/>
      <c r="F168" s="183"/>
      <c r="G168" s="48">
        <v>0</v>
      </c>
      <c r="H168" s="46">
        <v>0</v>
      </c>
      <c r="I168" s="46">
        <v>0</v>
      </c>
      <c r="J168" s="46">
        <v>0</v>
      </c>
      <c r="K168" s="46">
        <v>0</v>
      </c>
      <c r="L168" s="49">
        <v>0</v>
      </c>
      <c r="M168" s="50">
        <v>0</v>
      </c>
      <c r="N168" s="32"/>
      <c r="O168" s="31"/>
      <c r="P168" s="31"/>
      <c r="Q168" s="31"/>
      <c r="R168" s="31"/>
      <c r="S168" s="31"/>
      <c r="T168" s="31"/>
      <c r="U168" s="31"/>
      <c r="V168" s="99"/>
      <c r="W168" s="52" t="str">
        <f t="shared" si="271"/>
        <v/>
      </c>
      <c r="X168" s="120"/>
      <c r="Y168" s="97"/>
      <c r="Z168" t="e">
        <f t="shared" si="201"/>
        <v>#N/A</v>
      </c>
      <c r="AA168" t="e">
        <f t="shared" si="202"/>
        <v>#N/A</v>
      </c>
      <c r="AB168" t="e">
        <f t="shared" si="203"/>
        <v>#N/A</v>
      </c>
      <c r="AC168" s="53" t="b">
        <f t="shared" si="204"/>
        <v>0</v>
      </c>
      <c r="AD168" s="53" t="b">
        <f t="shared" si="205"/>
        <v>0</v>
      </c>
      <c r="AE168" s="53" t="b">
        <f t="shared" si="206"/>
        <v>0</v>
      </c>
      <c r="AF168" s="53" t="b">
        <f t="shared" si="207"/>
        <v>0</v>
      </c>
      <c r="AG168" s="53" t="b">
        <f t="shared" si="208"/>
        <v>0</v>
      </c>
      <c r="AH168" s="53" t="b">
        <f t="shared" si="209"/>
        <v>0</v>
      </c>
      <c r="AI168" s="53" t="b">
        <f t="shared" si="210"/>
        <v>0</v>
      </c>
      <c r="AJ168" s="53" t="b">
        <f t="shared" si="211"/>
        <v>0</v>
      </c>
      <c r="AK168" s="53" t="b">
        <f t="shared" si="265"/>
        <v>1</v>
      </c>
      <c r="AL168" s="53" t="b">
        <f t="shared" si="266"/>
        <v>1</v>
      </c>
      <c r="AM168" s="53" t="b">
        <f t="shared" si="267"/>
        <v>1</v>
      </c>
      <c r="AN168" s="53" t="b">
        <f t="shared" si="268"/>
        <v>1</v>
      </c>
      <c r="AO168" s="53" t="b">
        <f t="shared" si="269"/>
        <v>1</v>
      </c>
      <c r="AP168" s="53" t="b">
        <f t="shared" si="270"/>
        <v>1</v>
      </c>
      <c r="AQ168" s="53" t="b">
        <f t="shared" si="247"/>
        <v>0</v>
      </c>
      <c r="AR168" t="b">
        <f t="shared" si="212"/>
        <v>0</v>
      </c>
      <c r="AS168" s="54" t="e">
        <f t="shared" si="237"/>
        <v>#N/A</v>
      </c>
      <c r="AT168" t="b">
        <f t="shared" si="248"/>
        <v>0</v>
      </c>
      <c r="AU168" t="str">
        <f t="shared" si="249"/>
        <v/>
      </c>
      <c r="AV168" s="55" t="str">
        <f t="shared" si="238"/>
        <v/>
      </c>
      <c r="AW168" t="b">
        <f>AND(AV168&lt;&gt;"",COUNTIF($AV$11:AV167,AV168)=0)</f>
        <v>0</v>
      </c>
      <c r="AX168" s="2">
        <f>IF(AV168="",0,IF(AW168,MAX($AX$11:AX167)+1,VLOOKUP(AV168,$AV$11:AX167,3,FALSE)))</f>
        <v>0</v>
      </c>
      <c r="AY168" t="str">
        <f t="shared" si="239"/>
        <v/>
      </c>
      <c r="AZ168" t="e">
        <f t="shared" si="213"/>
        <v>#N/A</v>
      </c>
      <c r="BA168" t="e">
        <f>IF(ISNA(AZ168),NA(),COUNTIF(AZ$10:AZ168,AZ168)&gt;1)</f>
        <v>#N/A</v>
      </c>
      <c r="BB168" t="e">
        <f t="shared" si="214"/>
        <v>#N/A</v>
      </c>
      <c r="BC168" s="55" t="e">
        <f t="shared" si="215"/>
        <v>#N/A</v>
      </c>
      <c r="BD168" s="56" t="e">
        <f t="shared" si="216"/>
        <v>#N/A</v>
      </c>
      <c r="BE168" s="53">
        <f t="shared" si="217"/>
        <v>0</v>
      </c>
      <c r="BF168" s="53">
        <f t="shared" si="218"/>
        <v>0</v>
      </c>
      <c r="BG168" s="53">
        <f t="shared" si="219"/>
        <v>0</v>
      </c>
      <c r="BH168" s="53">
        <f t="shared" si="220"/>
        <v>0</v>
      </c>
      <c r="BI168" s="53">
        <f t="shared" si="221"/>
        <v>0</v>
      </c>
      <c r="BJ168" s="53">
        <f t="shared" si="222"/>
        <v>0</v>
      </c>
      <c r="BK168" s="57">
        <f t="shared" si="223"/>
        <v>0</v>
      </c>
      <c r="BL168" s="57">
        <f t="shared" si="224"/>
        <v>0</v>
      </c>
      <c r="BM168" s="57">
        <f t="shared" si="225"/>
        <v>0</v>
      </c>
      <c r="BN168" s="57">
        <f t="shared" si="226"/>
        <v>0</v>
      </c>
      <c r="BO168" s="57">
        <f t="shared" si="227"/>
        <v>0</v>
      </c>
      <c r="BP168" s="57">
        <f t="shared" si="228"/>
        <v>0</v>
      </c>
      <c r="BQ168">
        <f t="shared" si="250"/>
        <v>0</v>
      </c>
      <c r="BR168">
        <f t="shared" si="251"/>
        <v>0</v>
      </c>
      <c r="BS168">
        <f t="shared" si="252"/>
        <v>0</v>
      </c>
      <c r="BT168">
        <f t="shared" si="253"/>
        <v>0</v>
      </c>
      <c r="BU168">
        <f t="shared" si="254"/>
        <v>0</v>
      </c>
      <c r="BV168">
        <f t="shared" si="255"/>
        <v>0</v>
      </c>
      <c r="BW168">
        <f t="shared" si="256"/>
        <v>0</v>
      </c>
      <c r="BX168">
        <f t="shared" si="257"/>
        <v>0</v>
      </c>
      <c r="BY168">
        <f t="shared" si="258"/>
        <v>0</v>
      </c>
      <c r="BZ168">
        <f t="shared" si="259"/>
        <v>0</v>
      </c>
      <c r="CA168">
        <f t="shared" si="260"/>
        <v>0</v>
      </c>
      <c r="CB168">
        <f t="shared" si="261"/>
        <v>0</v>
      </c>
      <c r="CC168" t="e">
        <f>IF('Source and fuel input'!AS168,VLOOKUP(AA168,SourceIdData,8,FALSE),IF('Source and fuel input'!AQ168,V168,IF('Source and fuel input'!AR168,IF(AND(E168="Method 1",VLOOKUP(AA168,SourceIdData,8,FALSE)&gt;0),VLOOKUP(AA168,SourceIdData,8,FALSE),NA()),"")))</f>
        <v>#N/A</v>
      </c>
      <c r="CD168" s="15" t="e">
        <f t="shared" si="196"/>
        <v>#N/A</v>
      </c>
      <c r="CE168" s="15" t="b">
        <f t="shared" si="197"/>
        <v>1</v>
      </c>
      <c r="CF168" s="15" t="b">
        <f t="shared" si="229"/>
        <v>1</v>
      </c>
      <c r="CG168" s="15" t="b">
        <f t="shared" si="198"/>
        <v>0</v>
      </c>
      <c r="CH168" s="15" t="b">
        <f t="shared" si="199"/>
        <v>1</v>
      </c>
      <c r="CI168" t="e">
        <f t="shared" si="230"/>
        <v>#N/A</v>
      </c>
      <c r="CJ168" t="e">
        <f t="shared" si="231"/>
        <v>#N/A</v>
      </c>
      <c r="CK168" t="e">
        <f t="shared" si="240"/>
        <v>#N/A</v>
      </c>
      <c r="CL168" t="b">
        <f t="shared" si="200"/>
        <v>0</v>
      </c>
      <c r="CM168" t="e">
        <f t="shared" si="241"/>
        <v>#N/A</v>
      </c>
      <c r="CN168" t="b">
        <f t="shared" si="242"/>
        <v>0</v>
      </c>
      <c r="CO168" s="14">
        <f t="shared" si="243"/>
        <v>1</v>
      </c>
      <c r="CP168" s="16" t="str">
        <f t="shared" si="232"/>
        <v/>
      </c>
      <c r="CQ168" s="15">
        <f t="shared" si="233"/>
        <v>0</v>
      </c>
      <c r="CR168" s="15">
        <f t="shared" si="234"/>
        <v>0</v>
      </c>
      <c r="CS168" s="15">
        <f t="shared" si="235"/>
        <v>0</v>
      </c>
      <c r="CT168" s="58" t="e">
        <f t="shared" si="262"/>
        <v>#DIV/0!</v>
      </c>
      <c r="CU168" s="2">
        <f t="shared" si="236"/>
        <v>995</v>
      </c>
      <c r="CV168" t="str">
        <f t="shared" si="244"/>
        <v/>
      </c>
      <c r="CX168" t="str">
        <f t="shared" si="263"/>
        <v/>
      </c>
      <c r="CY168" t="b">
        <f>AND(CX168&lt;&gt;"",COUNTIF($CX$11:CX167,CX168)=0)</f>
        <v>0</v>
      </c>
      <c r="CZ168" s="2">
        <f>IF(CX168="",0,IF(CY168,MAX($CZ$11:CZ167)+1,VLOOKUP(CX168,$CX$11:CZ167,3,FALSE)))</f>
        <v>0</v>
      </c>
      <c r="DA168" s="2" t="str">
        <f t="shared" si="245"/>
        <v/>
      </c>
      <c r="DB168" t="str">
        <f t="shared" si="264"/>
        <v/>
      </c>
      <c r="DC168" t="b">
        <f>AND(DB168&lt;&gt;"",COUNTIF($DB$11:DB167,DB168)=0)</f>
        <v>0</v>
      </c>
      <c r="DD168" s="2">
        <f>IF(DB168="",0,IF(DC168,MAX($DD$11:DD167)+1,VLOOKUP(DB168,$DB$11:DD167,3,FALSE)))</f>
        <v>0</v>
      </c>
      <c r="DE168" s="2" t="str">
        <f t="shared" si="246"/>
        <v/>
      </c>
    </row>
    <row r="169" spans="1:109" x14ac:dyDescent="0.35">
      <c r="A169" s="119"/>
      <c r="B169" s="46"/>
      <c r="C169" s="46"/>
      <c r="D169" s="46"/>
      <c r="E169" s="46"/>
      <c r="F169" s="183"/>
      <c r="G169" s="48">
        <v>0</v>
      </c>
      <c r="H169" s="46">
        <v>0</v>
      </c>
      <c r="I169" s="46">
        <v>0</v>
      </c>
      <c r="J169" s="46">
        <v>0</v>
      </c>
      <c r="K169" s="46">
        <v>0</v>
      </c>
      <c r="L169" s="49">
        <v>0</v>
      </c>
      <c r="M169" s="50">
        <v>0</v>
      </c>
      <c r="N169" s="32"/>
      <c r="O169" s="31"/>
      <c r="P169" s="31"/>
      <c r="Q169" s="31"/>
      <c r="R169" s="31"/>
      <c r="S169" s="31"/>
      <c r="T169" s="31"/>
      <c r="U169" s="31"/>
      <c r="V169" s="99"/>
      <c r="W169" s="52" t="str">
        <f t="shared" si="271"/>
        <v/>
      </c>
      <c r="X169" s="120"/>
      <c r="Y169" s="97"/>
      <c r="Z169" t="e">
        <f t="shared" si="201"/>
        <v>#N/A</v>
      </c>
      <c r="AA169" t="e">
        <f t="shared" si="202"/>
        <v>#N/A</v>
      </c>
      <c r="AB169" t="e">
        <f t="shared" si="203"/>
        <v>#N/A</v>
      </c>
      <c r="AC169" s="53" t="b">
        <f t="shared" si="204"/>
        <v>0</v>
      </c>
      <c r="AD169" s="53" t="b">
        <f t="shared" si="205"/>
        <v>0</v>
      </c>
      <c r="AE169" s="53" t="b">
        <f t="shared" si="206"/>
        <v>0</v>
      </c>
      <c r="AF169" s="53" t="b">
        <f t="shared" si="207"/>
        <v>0</v>
      </c>
      <c r="AG169" s="53" t="b">
        <f t="shared" si="208"/>
        <v>0</v>
      </c>
      <c r="AH169" s="53" t="b">
        <f t="shared" si="209"/>
        <v>0</v>
      </c>
      <c r="AI169" s="53" t="b">
        <f t="shared" si="210"/>
        <v>0</v>
      </c>
      <c r="AJ169" s="53" t="b">
        <f t="shared" si="211"/>
        <v>0</v>
      </c>
      <c r="AK169" s="53" t="b">
        <f t="shared" si="265"/>
        <v>1</v>
      </c>
      <c r="AL169" s="53" t="b">
        <f t="shared" si="266"/>
        <v>1</v>
      </c>
      <c r="AM169" s="53" t="b">
        <f t="shared" si="267"/>
        <v>1</v>
      </c>
      <c r="AN169" s="53" t="b">
        <f t="shared" si="268"/>
        <v>1</v>
      </c>
      <c r="AO169" s="53" t="b">
        <f t="shared" si="269"/>
        <v>1</v>
      </c>
      <c r="AP169" s="53" t="b">
        <f t="shared" si="270"/>
        <v>1</v>
      </c>
      <c r="AQ169" s="53" t="b">
        <f t="shared" si="247"/>
        <v>0</v>
      </c>
      <c r="AR169" t="b">
        <f t="shared" si="212"/>
        <v>0</v>
      </c>
      <c r="AS169" s="54" t="e">
        <f t="shared" si="237"/>
        <v>#N/A</v>
      </c>
      <c r="AT169" t="b">
        <f t="shared" si="248"/>
        <v>0</v>
      </c>
      <c r="AU169" t="str">
        <f t="shared" si="249"/>
        <v/>
      </c>
      <c r="AV169" s="55" t="str">
        <f t="shared" si="238"/>
        <v/>
      </c>
      <c r="AW169" t="b">
        <f>AND(AV169&lt;&gt;"",COUNTIF($AV$11:AV168,AV169)=0)</f>
        <v>0</v>
      </c>
      <c r="AX169" s="2">
        <f>IF(AV169="",0,IF(AW169,MAX($AX$11:AX168)+1,VLOOKUP(AV169,$AV$11:AX168,3,FALSE)))</f>
        <v>0</v>
      </c>
      <c r="AY169" t="str">
        <f t="shared" si="239"/>
        <v/>
      </c>
      <c r="AZ169" t="e">
        <f t="shared" si="213"/>
        <v>#N/A</v>
      </c>
      <c r="BA169" t="e">
        <f>IF(ISNA(AZ169),NA(),COUNTIF(AZ$10:AZ169,AZ169)&gt;1)</f>
        <v>#N/A</v>
      </c>
      <c r="BB169" t="e">
        <f t="shared" si="214"/>
        <v>#N/A</v>
      </c>
      <c r="BC169" s="55" t="e">
        <f t="shared" si="215"/>
        <v>#N/A</v>
      </c>
      <c r="BD169" s="56" t="e">
        <f t="shared" si="216"/>
        <v>#N/A</v>
      </c>
      <c r="BE169" s="53">
        <f t="shared" si="217"/>
        <v>0</v>
      </c>
      <c r="BF169" s="53">
        <f t="shared" si="218"/>
        <v>0</v>
      </c>
      <c r="BG169" s="53">
        <f t="shared" si="219"/>
        <v>0</v>
      </c>
      <c r="BH169" s="53">
        <f t="shared" si="220"/>
        <v>0</v>
      </c>
      <c r="BI169" s="53">
        <f t="shared" si="221"/>
        <v>0</v>
      </c>
      <c r="BJ169" s="53">
        <f t="shared" si="222"/>
        <v>0</v>
      </c>
      <c r="BK169" s="57">
        <f t="shared" si="223"/>
        <v>0</v>
      </c>
      <c r="BL169" s="57">
        <f t="shared" si="224"/>
        <v>0</v>
      </c>
      <c r="BM169" s="57">
        <f t="shared" si="225"/>
        <v>0</v>
      </c>
      <c r="BN169" s="57">
        <f t="shared" si="226"/>
        <v>0</v>
      </c>
      <c r="BO169" s="57">
        <f t="shared" si="227"/>
        <v>0</v>
      </c>
      <c r="BP169" s="57">
        <f t="shared" si="228"/>
        <v>0</v>
      </c>
      <c r="BQ169">
        <f t="shared" si="250"/>
        <v>0</v>
      </c>
      <c r="BR169">
        <f t="shared" si="251"/>
        <v>0</v>
      </c>
      <c r="BS169">
        <f t="shared" si="252"/>
        <v>0</v>
      </c>
      <c r="BT169">
        <f t="shared" si="253"/>
        <v>0</v>
      </c>
      <c r="BU169">
        <f t="shared" si="254"/>
        <v>0</v>
      </c>
      <c r="BV169">
        <f t="shared" si="255"/>
        <v>0</v>
      </c>
      <c r="BW169">
        <f t="shared" si="256"/>
        <v>0</v>
      </c>
      <c r="BX169">
        <f t="shared" si="257"/>
        <v>0</v>
      </c>
      <c r="BY169">
        <f t="shared" si="258"/>
        <v>0</v>
      </c>
      <c r="BZ169">
        <f t="shared" si="259"/>
        <v>0</v>
      </c>
      <c r="CA169">
        <f t="shared" si="260"/>
        <v>0</v>
      </c>
      <c r="CB169">
        <f t="shared" si="261"/>
        <v>0</v>
      </c>
      <c r="CC169" t="e">
        <f>IF('Source and fuel input'!AS169,VLOOKUP(AA169,SourceIdData,8,FALSE),IF('Source and fuel input'!AQ169,V169,IF('Source and fuel input'!AR169,IF(AND(E169="Method 1",VLOOKUP(AA169,SourceIdData,8,FALSE)&gt;0),VLOOKUP(AA169,SourceIdData,8,FALSE),NA()),"")))</f>
        <v>#N/A</v>
      </c>
      <c r="CD169" s="15" t="e">
        <f t="shared" si="196"/>
        <v>#N/A</v>
      </c>
      <c r="CE169" s="15" t="b">
        <f t="shared" si="197"/>
        <v>1</v>
      </c>
      <c r="CF169" s="15" t="b">
        <f t="shared" si="229"/>
        <v>1</v>
      </c>
      <c r="CG169" s="15" t="b">
        <f t="shared" si="198"/>
        <v>0</v>
      </c>
      <c r="CH169" s="15" t="b">
        <f t="shared" si="199"/>
        <v>1</v>
      </c>
      <c r="CI169" t="e">
        <f t="shared" si="230"/>
        <v>#N/A</v>
      </c>
      <c r="CJ169" t="e">
        <f t="shared" si="231"/>
        <v>#N/A</v>
      </c>
      <c r="CK169" t="e">
        <f t="shared" si="240"/>
        <v>#N/A</v>
      </c>
      <c r="CL169" t="b">
        <f t="shared" si="200"/>
        <v>0</v>
      </c>
      <c r="CM169" t="e">
        <f t="shared" si="241"/>
        <v>#N/A</v>
      </c>
      <c r="CN169" t="b">
        <f t="shared" si="242"/>
        <v>0</v>
      </c>
      <c r="CO169" s="14">
        <f t="shared" si="243"/>
        <v>1</v>
      </c>
      <c r="CP169" s="16" t="str">
        <f t="shared" si="232"/>
        <v/>
      </c>
      <c r="CQ169" s="15">
        <f t="shared" si="233"/>
        <v>0</v>
      </c>
      <c r="CR169" s="15">
        <f t="shared" si="234"/>
        <v>0</v>
      </c>
      <c r="CS169" s="15">
        <f t="shared" si="235"/>
        <v>0</v>
      </c>
      <c r="CT169" s="58" t="e">
        <f t="shared" si="262"/>
        <v>#DIV/0!</v>
      </c>
      <c r="CU169" s="2">
        <f t="shared" si="236"/>
        <v>995</v>
      </c>
      <c r="CV169" t="str">
        <f t="shared" si="244"/>
        <v/>
      </c>
      <c r="CX169" t="str">
        <f t="shared" si="263"/>
        <v/>
      </c>
      <c r="CY169" t="b">
        <f>AND(CX169&lt;&gt;"",COUNTIF($CX$11:CX168,CX169)=0)</f>
        <v>0</v>
      </c>
      <c r="CZ169" s="2">
        <f>IF(CX169="",0,IF(CY169,MAX($CZ$11:CZ168)+1,VLOOKUP(CX169,$CX$11:CZ168,3,FALSE)))</f>
        <v>0</v>
      </c>
      <c r="DA169" s="2" t="str">
        <f t="shared" si="245"/>
        <v/>
      </c>
      <c r="DB169" t="str">
        <f t="shared" si="264"/>
        <v/>
      </c>
      <c r="DC169" t="b">
        <f>AND(DB169&lt;&gt;"",COUNTIF($DB$11:DB168,DB169)=0)</f>
        <v>0</v>
      </c>
      <c r="DD169" s="2">
        <f>IF(DB169="",0,IF(DC169,MAX($DD$11:DD168)+1,VLOOKUP(DB169,$DB$11:DD168,3,FALSE)))</f>
        <v>0</v>
      </c>
      <c r="DE169" s="2" t="str">
        <f t="shared" si="246"/>
        <v/>
      </c>
    </row>
    <row r="170" spans="1:109" x14ac:dyDescent="0.35">
      <c r="A170" s="119"/>
      <c r="B170" s="46"/>
      <c r="C170" s="46"/>
      <c r="D170" s="46"/>
      <c r="E170" s="46"/>
      <c r="F170" s="183"/>
      <c r="G170" s="48">
        <v>0</v>
      </c>
      <c r="H170" s="46">
        <v>0</v>
      </c>
      <c r="I170" s="46">
        <v>0</v>
      </c>
      <c r="J170" s="46">
        <v>0</v>
      </c>
      <c r="K170" s="46">
        <v>0</v>
      </c>
      <c r="L170" s="49">
        <v>0</v>
      </c>
      <c r="M170" s="50">
        <v>0</v>
      </c>
      <c r="N170" s="32"/>
      <c r="O170" s="31"/>
      <c r="P170" s="31"/>
      <c r="Q170" s="31"/>
      <c r="R170" s="31"/>
      <c r="S170" s="31"/>
      <c r="T170" s="31"/>
      <c r="U170" s="31"/>
      <c r="V170" s="99"/>
      <c r="W170" s="52" t="str">
        <f t="shared" si="271"/>
        <v/>
      </c>
      <c r="X170" s="120"/>
      <c r="Y170" s="97"/>
      <c r="Z170" t="e">
        <f t="shared" si="201"/>
        <v>#N/A</v>
      </c>
      <c r="AA170" t="e">
        <f t="shared" si="202"/>
        <v>#N/A</v>
      </c>
      <c r="AB170" t="e">
        <f t="shared" si="203"/>
        <v>#N/A</v>
      </c>
      <c r="AC170" s="53" t="b">
        <f t="shared" si="204"/>
        <v>0</v>
      </c>
      <c r="AD170" s="53" t="b">
        <f t="shared" si="205"/>
        <v>0</v>
      </c>
      <c r="AE170" s="53" t="b">
        <f t="shared" si="206"/>
        <v>0</v>
      </c>
      <c r="AF170" s="53" t="b">
        <f t="shared" si="207"/>
        <v>0</v>
      </c>
      <c r="AG170" s="53" t="b">
        <f t="shared" si="208"/>
        <v>0</v>
      </c>
      <c r="AH170" s="53" t="b">
        <f t="shared" si="209"/>
        <v>0</v>
      </c>
      <c r="AI170" s="53" t="b">
        <f t="shared" si="210"/>
        <v>0</v>
      </c>
      <c r="AJ170" s="53" t="b">
        <f t="shared" si="211"/>
        <v>0</v>
      </c>
      <c r="AK170" s="53" t="b">
        <f t="shared" si="265"/>
        <v>1</v>
      </c>
      <c r="AL170" s="53" t="b">
        <f t="shared" si="266"/>
        <v>1</v>
      </c>
      <c r="AM170" s="53" t="b">
        <f t="shared" si="267"/>
        <v>1</v>
      </c>
      <c r="AN170" s="53" t="b">
        <f t="shared" si="268"/>
        <v>1</v>
      </c>
      <c r="AO170" s="53" t="b">
        <f t="shared" si="269"/>
        <v>1</v>
      </c>
      <c r="AP170" s="53" t="b">
        <f t="shared" si="270"/>
        <v>1</v>
      </c>
      <c r="AQ170" s="53" t="b">
        <f t="shared" si="247"/>
        <v>0</v>
      </c>
      <c r="AR170" t="b">
        <f t="shared" si="212"/>
        <v>0</v>
      </c>
      <c r="AS170" s="54" t="e">
        <f t="shared" si="237"/>
        <v>#N/A</v>
      </c>
      <c r="AT170" t="b">
        <f t="shared" si="248"/>
        <v>0</v>
      </c>
      <c r="AU170" t="str">
        <f t="shared" si="249"/>
        <v/>
      </c>
      <c r="AV170" s="55" t="str">
        <f t="shared" si="238"/>
        <v/>
      </c>
      <c r="AW170" t="b">
        <f>AND(AV170&lt;&gt;"",COUNTIF($AV$11:AV169,AV170)=0)</f>
        <v>0</v>
      </c>
      <c r="AX170" s="2">
        <f>IF(AV170="",0,IF(AW170,MAX($AX$11:AX169)+1,VLOOKUP(AV170,$AV$11:AX169,3,FALSE)))</f>
        <v>0</v>
      </c>
      <c r="AY170" t="str">
        <f t="shared" si="239"/>
        <v/>
      </c>
      <c r="AZ170" t="e">
        <f t="shared" si="213"/>
        <v>#N/A</v>
      </c>
      <c r="BA170" t="e">
        <f>IF(ISNA(AZ170),NA(),COUNTIF(AZ$10:AZ170,AZ170)&gt;1)</f>
        <v>#N/A</v>
      </c>
      <c r="BB170" t="e">
        <f t="shared" si="214"/>
        <v>#N/A</v>
      </c>
      <c r="BC170" s="55" t="e">
        <f t="shared" si="215"/>
        <v>#N/A</v>
      </c>
      <c r="BD170" s="56" t="e">
        <f t="shared" si="216"/>
        <v>#N/A</v>
      </c>
      <c r="BE170" s="53">
        <f t="shared" si="217"/>
        <v>0</v>
      </c>
      <c r="BF170" s="53">
        <f t="shared" si="218"/>
        <v>0</v>
      </c>
      <c r="BG170" s="53">
        <f t="shared" si="219"/>
        <v>0</v>
      </c>
      <c r="BH170" s="53">
        <f t="shared" si="220"/>
        <v>0</v>
      </c>
      <c r="BI170" s="53">
        <f t="shared" si="221"/>
        <v>0</v>
      </c>
      <c r="BJ170" s="53">
        <f t="shared" si="222"/>
        <v>0</v>
      </c>
      <c r="BK170" s="57">
        <f t="shared" si="223"/>
        <v>0</v>
      </c>
      <c r="BL170" s="57">
        <f t="shared" si="224"/>
        <v>0</v>
      </c>
      <c r="BM170" s="57">
        <f t="shared" si="225"/>
        <v>0</v>
      </c>
      <c r="BN170" s="57">
        <f t="shared" si="226"/>
        <v>0</v>
      </c>
      <c r="BO170" s="57">
        <f t="shared" si="227"/>
        <v>0</v>
      </c>
      <c r="BP170" s="57">
        <f t="shared" si="228"/>
        <v>0</v>
      </c>
      <c r="BQ170">
        <f t="shared" si="250"/>
        <v>0</v>
      </c>
      <c r="BR170">
        <f t="shared" si="251"/>
        <v>0</v>
      </c>
      <c r="BS170">
        <f t="shared" si="252"/>
        <v>0</v>
      </c>
      <c r="BT170">
        <f t="shared" si="253"/>
        <v>0</v>
      </c>
      <c r="BU170">
        <f t="shared" si="254"/>
        <v>0</v>
      </c>
      <c r="BV170">
        <f t="shared" si="255"/>
        <v>0</v>
      </c>
      <c r="BW170">
        <f t="shared" si="256"/>
        <v>0</v>
      </c>
      <c r="BX170">
        <f t="shared" si="257"/>
        <v>0</v>
      </c>
      <c r="BY170">
        <f t="shared" si="258"/>
        <v>0</v>
      </c>
      <c r="BZ170">
        <f t="shared" si="259"/>
        <v>0</v>
      </c>
      <c r="CA170">
        <f t="shared" si="260"/>
        <v>0</v>
      </c>
      <c r="CB170">
        <f t="shared" si="261"/>
        <v>0</v>
      </c>
      <c r="CC170" t="e">
        <f>IF('Source and fuel input'!AS170,VLOOKUP(AA170,SourceIdData,8,FALSE),IF('Source and fuel input'!AQ170,V170,IF('Source and fuel input'!AR170,IF(AND(E170="Method 1",VLOOKUP(AA170,SourceIdData,8,FALSE)&gt;0),VLOOKUP(AA170,SourceIdData,8,FALSE),NA()),"")))</f>
        <v>#N/A</v>
      </c>
      <c r="CD170" s="15" t="e">
        <f t="shared" ref="CD170:CD233" si="272">IF(AND(CC170&lt;&gt;"",CC170&gt;0),(CC170*CR170)^2,SUM(BW170:CB170))</f>
        <v>#N/A</v>
      </c>
      <c r="CE170" s="15" t="b">
        <f t="shared" ref="CE170:CE233" si="273">OR(A170="",B170="")</f>
        <v>1</v>
      </c>
      <c r="CF170" s="15" t="b">
        <f t="shared" si="229"/>
        <v>1</v>
      </c>
      <c r="CG170" s="15" t="b">
        <f t="shared" ref="CG170:CG233" si="274">OR(G170&lt;0,H170&lt;0,I170&lt;0,J170&lt;0,K170&lt;0,L170&lt;0)</f>
        <v>0</v>
      </c>
      <c r="CH170" s="15" t="b">
        <f t="shared" ref="CH170:CH233" si="275">ISNA(AA170)</f>
        <v>1</v>
      </c>
      <c r="CI170" t="e">
        <f t="shared" si="230"/>
        <v>#N/A</v>
      </c>
      <c r="CJ170" t="e">
        <f t="shared" si="231"/>
        <v>#N/A</v>
      </c>
      <c r="CK170" t="e">
        <f t="shared" si="240"/>
        <v>#N/A</v>
      </c>
      <c r="CL170" t="b">
        <f t="shared" ref="CL170:CL233" si="276">AND(O170&gt;0,IF(G170&gt;0,P170&gt;0,TRUE),IF(H170&gt;0,Q170&gt;0,TRUE),IF(I170&gt;0,R170&gt;0,TRUE),IF(J170&gt;0,S170&gt;0,TRUE),IF(K170&gt;0,T170&gt;0,TRUE),IF(L170&gt;0,U170&gt;0,TRUE))</f>
        <v>0</v>
      </c>
      <c r="CM170" t="e">
        <f t="shared" si="241"/>
        <v>#N/A</v>
      </c>
      <c r="CN170" t="b">
        <f t="shared" si="242"/>
        <v>0</v>
      </c>
      <c r="CO170" s="14">
        <f t="shared" si="243"/>
        <v>1</v>
      </c>
      <c r="CP170" s="16" t="str">
        <f t="shared" si="232"/>
        <v/>
      </c>
      <c r="CQ170" s="15">
        <f t="shared" si="233"/>
        <v>0</v>
      </c>
      <c r="CR170" s="15">
        <f t="shared" si="234"/>
        <v>0</v>
      </c>
      <c r="CS170" s="15">
        <f t="shared" si="235"/>
        <v>0</v>
      </c>
      <c r="CT170" s="58" t="e">
        <f t="shared" si="262"/>
        <v>#DIV/0!</v>
      </c>
      <c r="CU170" s="2">
        <f t="shared" si="236"/>
        <v>995</v>
      </c>
      <c r="CV170" t="str">
        <f t="shared" si="244"/>
        <v/>
      </c>
      <c r="CX170" t="str">
        <f t="shared" si="263"/>
        <v/>
      </c>
      <c r="CY170" t="b">
        <f>AND(CX170&lt;&gt;"",COUNTIF($CX$11:CX169,CX170)=0)</f>
        <v>0</v>
      </c>
      <c r="CZ170" s="2">
        <f>IF(CX170="",0,IF(CY170,MAX($CZ$11:CZ169)+1,VLOOKUP(CX170,$CX$11:CZ169,3,FALSE)))</f>
        <v>0</v>
      </c>
      <c r="DA170" s="2" t="str">
        <f t="shared" si="245"/>
        <v/>
      </c>
      <c r="DB170" t="str">
        <f t="shared" si="264"/>
        <v/>
      </c>
      <c r="DC170" t="b">
        <f>AND(DB170&lt;&gt;"",COUNTIF($DB$11:DB169,DB170)=0)</f>
        <v>0</v>
      </c>
      <c r="DD170" s="2">
        <f>IF(DB170="",0,IF(DC170,MAX($DD$11:DD169)+1,VLOOKUP(DB170,$DB$11:DD169,3,FALSE)))</f>
        <v>0</v>
      </c>
      <c r="DE170" s="2" t="str">
        <f t="shared" si="246"/>
        <v/>
      </c>
    </row>
    <row r="171" spans="1:109" x14ac:dyDescent="0.35">
      <c r="A171" s="119"/>
      <c r="B171" s="46"/>
      <c r="C171" s="46"/>
      <c r="D171" s="46"/>
      <c r="E171" s="46"/>
      <c r="F171" s="183"/>
      <c r="G171" s="48">
        <v>0</v>
      </c>
      <c r="H171" s="46">
        <v>0</v>
      </c>
      <c r="I171" s="46">
        <v>0</v>
      </c>
      <c r="J171" s="46">
        <v>0</v>
      </c>
      <c r="K171" s="46">
        <v>0</v>
      </c>
      <c r="L171" s="49">
        <v>0</v>
      </c>
      <c r="M171" s="50">
        <v>0</v>
      </c>
      <c r="N171" s="32"/>
      <c r="O171" s="31"/>
      <c r="P171" s="31"/>
      <c r="Q171" s="31"/>
      <c r="R171" s="31"/>
      <c r="S171" s="31"/>
      <c r="T171" s="31"/>
      <c r="U171" s="31"/>
      <c r="V171" s="99"/>
      <c r="W171" s="52" t="str">
        <f t="shared" si="271"/>
        <v/>
      </c>
      <c r="X171" s="120"/>
      <c r="Y171" s="97"/>
      <c r="Z171" t="e">
        <f t="shared" si="201"/>
        <v>#N/A</v>
      </c>
      <c r="AA171" t="e">
        <f t="shared" si="202"/>
        <v>#N/A</v>
      </c>
      <c r="AB171" t="e">
        <f t="shared" si="203"/>
        <v>#N/A</v>
      </c>
      <c r="AC171" s="53" t="b">
        <f t="shared" si="204"/>
        <v>0</v>
      </c>
      <c r="AD171" s="53" t="b">
        <f t="shared" si="205"/>
        <v>0</v>
      </c>
      <c r="AE171" s="53" t="b">
        <f t="shared" si="206"/>
        <v>0</v>
      </c>
      <c r="AF171" s="53" t="b">
        <f t="shared" si="207"/>
        <v>0</v>
      </c>
      <c r="AG171" s="53" t="b">
        <f t="shared" si="208"/>
        <v>0</v>
      </c>
      <c r="AH171" s="53" t="b">
        <f t="shared" si="209"/>
        <v>0</v>
      </c>
      <c r="AI171" s="53" t="b">
        <f t="shared" si="210"/>
        <v>0</v>
      </c>
      <c r="AJ171" s="53" t="b">
        <f t="shared" si="211"/>
        <v>0</v>
      </c>
      <c r="AK171" s="53" t="b">
        <f t="shared" si="265"/>
        <v>1</v>
      </c>
      <c r="AL171" s="53" t="b">
        <f t="shared" si="266"/>
        <v>1</v>
      </c>
      <c r="AM171" s="53" t="b">
        <f t="shared" si="267"/>
        <v>1</v>
      </c>
      <c r="AN171" s="53" t="b">
        <f t="shared" si="268"/>
        <v>1</v>
      </c>
      <c r="AO171" s="53" t="b">
        <f t="shared" si="269"/>
        <v>1</v>
      </c>
      <c r="AP171" s="53" t="b">
        <f t="shared" si="270"/>
        <v>1</v>
      </c>
      <c r="AQ171" s="53" t="b">
        <f t="shared" si="247"/>
        <v>0</v>
      </c>
      <c r="AR171" t="b">
        <f t="shared" si="212"/>
        <v>0</v>
      </c>
      <c r="AS171" s="54" t="e">
        <f t="shared" si="237"/>
        <v>#N/A</v>
      </c>
      <c r="AT171" t="b">
        <f t="shared" si="248"/>
        <v>0</v>
      </c>
      <c r="AU171" t="str">
        <f t="shared" si="249"/>
        <v/>
      </c>
      <c r="AV171" s="55" t="str">
        <f t="shared" si="238"/>
        <v/>
      </c>
      <c r="AW171" t="b">
        <f>AND(AV171&lt;&gt;"",COUNTIF($AV$11:AV170,AV171)=0)</f>
        <v>0</v>
      </c>
      <c r="AX171" s="2">
        <f>IF(AV171="",0,IF(AW171,MAX($AX$11:AX170)+1,VLOOKUP(AV171,$AV$11:AX170,3,FALSE)))</f>
        <v>0</v>
      </c>
      <c r="AY171" t="str">
        <f t="shared" si="239"/>
        <v/>
      </c>
      <c r="AZ171" t="e">
        <f t="shared" si="213"/>
        <v>#N/A</v>
      </c>
      <c r="BA171" t="e">
        <f>IF(ISNA(AZ171),NA(),COUNTIF(AZ$10:AZ171,AZ171)&gt;1)</f>
        <v>#N/A</v>
      </c>
      <c r="BB171" t="e">
        <f t="shared" si="214"/>
        <v>#N/A</v>
      </c>
      <c r="BC171" s="55" t="e">
        <f t="shared" si="215"/>
        <v>#N/A</v>
      </c>
      <c r="BD171" s="56" t="e">
        <f t="shared" si="216"/>
        <v>#N/A</v>
      </c>
      <c r="BE171" s="53">
        <f t="shared" si="217"/>
        <v>0</v>
      </c>
      <c r="BF171" s="53">
        <f t="shared" si="218"/>
        <v>0</v>
      </c>
      <c r="BG171" s="53">
        <f t="shared" si="219"/>
        <v>0</v>
      </c>
      <c r="BH171" s="53">
        <f t="shared" si="220"/>
        <v>0</v>
      </c>
      <c r="BI171" s="53">
        <f t="shared" si="221"/>
        <v>0</v>
      </c>
      <c r="BJ171" s="53">
        <f t="shared" si="222"/>
        <v>0</v>
      </c>
      <c r="BK171" s="57">
        <f t="shared" si="223"/>
        <v>0</v>
      </c>
      <c r="BL171" s="57">
        <f t="shared" si="224"/>
        <v>0</v>
      </c>
      <c r="BM171" s="57">
        <f t="shared" si="225"/>
        <v>0</v>
      </c>
      <c r="BN171" s="57">
        <f t="shared" si="226"/>
        <v>0</v>
      </c>
      <c r="BO171" s="57">
        <f t="shared" si="227"/>
        <v>0</v>
      </c>
      <c r="BP171" s="57">
        <f t="shared" si="228"/>
        <v>0</v>
      </c>
      <c r="BQ171">
        <f t="shared" si="250"/>
        <v>0</v>
      </c>
      <c r="BR171">
        <f t="shared" si="251"/>
        <v>0</v>
      </c>
      <c r="BS171">
        <f t="shared" si="252"/>
        <v>0</v>
      </c>
      <c r="BT171">
        <f t="shared" si="253"/>
        <v>0</v>
      </c>
      <c r="BU171">
        <f t="shared" si="254"/>
        <v>0</v>
      </c>
      <c r="BV171">
        <f t="shared" si="255"/>
        <v>0</v>
      </c>
      <c r="BW171">
        <f t="shared" si="256"/>
        <v>0</v>
      </c>
      <c r="BX171">
        <f t="shared" si="257"/>
        <v>0</v>
      </c>
      <c r="BY171">
        <f t="shared" si="258"/>
        <v>0</v>
      </c>
      <c r="BZ171">
        <f t="shared" si="259"/>
        <v>0</v>
      </c>
      <c r="CA171">
        <f t="shared" si="260"/>
        <v>0</v>
      </c>
      <c r="CB171">
        <f t="shared" si="261"/>
        <v>0</v>
      </c>
      <c r="CC171" t="e">
        <f>IF('Source and fuel input'!AS171,VLOOKUP(AA171,SourceIdData,8,FALSE),IF('Source and fuel input'!AQ171,V171,IF('Source and fuel input'!AR171,IF(AND(E171="Method 1",VLOOKUP(AA171,SourceIdData,8,FALSE)&gt;0),VLOOKUP(AA171,SourceIdData,8,FALSE),NA()),"")))</f>
        <v>#N/A</v>
      </c>
      <c r="CD171" s="15" t="e">
        <f t="shared" si="272"/>
        <v>#N/A</v>
      </c>
      <c r="CE171" s="15" t="b">
        <f t="shared" si="273"/>
        <v>1</v>
      </c>
      <c r="CF171" s="15" t="b">
        <f t="shared" si="229"/>
        <v>1</v>
      </c>
      <c r="CG171" s="15" t="b">
        <f t="shared" si="274"/>
        <v>0</v>
      </c>
      <c r="CH171" s="15" t="b">
        <f t="shared" si="275"/>
        <v>1</v>
      </c>
      <c r="CI171" t="e">
        <f t="shared" si="230"/>
        <v>#N/A</v>
      </c>
      <c r="CJ171" t="e">
        <f t="shared" si="231"/>
        <v>#N/A</v>
      </c>
      <c r="CK171" t="e">
        <f t="shared" si="240"/>
        <v>#N/A</v>
      </c>
      <c r="CL171" t="b">
        <f t="shared" si="276"/>
        <v>0</v>
      </c>
      <c r="CM171" t="e">
        <f t="shared" si="241"/>
        <v>#N/A</v>
      </c>
      <c r="CN171" t="b">
        <f t="shared" si="242"/>
        <v>0</v>
      </c>
      <c r="CO171" s="14">
        <f t="shared" si="243"/>
        <v>1</v>
      </c>
      <c r="CP171" s="16" t="str">
        <f t="shared" si="232"/>
        <v/>
      </c>
      <c r="CQ171" s="15">
        <f t="shared" si="233"/>
        <v>0</v>
      </c>
      <c r="CR171" s="15">
        <f t="shared" si="234"/>
        <v>0</v>
      </c>
      <c r="CS171" s="15">
        <f t="shared" si="235"/>
        <v>0</v>
      </c>
      <c r="CT171" s="58" t="e">
        <f t="shared" si="262"/>
        <v>#DIV/0!</v>
      </c>
      <c r="CU171" s="2">
        <f t="shared" si="236"/>
        <v>995</v>
      </c>
      <c r="CV171" t="str">
        <f t="shared" si="244"/>
        <v/>
      </c>
      <c r="CX171" t="str">
        <f t="shared" si="263"/>
        <v/>
      </c>
      <c r="CY171" t="b">
        <f>AND(CX171&lt;&gt;"",COUNTIF($CX$11:CX170,CX171)=0)</f>
        <v>0</v>
      </c>
      <c r="CZ171" s="2">
        <f>IF(CX171="",0,IF(CY171,MAX($CZ$11:CZ170)+1,VLOOKUP(CX171,$CX$11:CZ170,3,FALSE)))</f>
        <v>0</v>
      </c>
      <c r="DA171" s="2" t="str">
        <f t="shared" si="245"/>
        <v/>
      </c>
      <c r="DB171" t="str">
        <f t="shared" si="264"/>
        <v/>
      </c>
      <c r="DC171" t="b">
        <f>AND(DB171&lt;&gt;"",COUNTIF($DB$11:DB170,DB171)=0)</f>
        <v>0</v>
      </c>
      <c r="DD171" s="2">
        <f>IF(DB171="",0,IF(DC171,MAX($DD$11:DD170)+1,VLOOKUP(DB171,$DB$11:DD170,3,FALSE)))</f>
        <v>0</v>
      </c>
      <c r="DE171" s="2" t="str">
        <f t="shared" si="246"/>
        <v/>
      </c>
    </row>
    <row r="172" spans="1:109" x14ac:dyDescent="0.35">
      <c r="A172" s="119"/>
      <c r="B172" s="46"/>
      <c r="C172" s="46"/>
      <c r="D172" s="46"/>
      <c r="E172" s="46"/>
      <c r="F172" s="183"/>
      <c r="G172" s="48">
        <v>0</v>
      </c>
      <c r="H172" s="46">
        <v>0</v>
      </c>
      <c r="I172" s="46">
        <v>0</v>
      </c>
      <c r="J172" s="46">
        <v>0</v>
      </c>
      <c r="K172" s="46">
        <v>0</v>
      </c>
      <c r="L172" s="49">
        <v>0</v>
      </c>
      <c r="M172" s="50">
        <v>0</v>
      </c>
      <c r="N172" s="32"/>
      <c r="O172" s="31"/>
      <c r="P172" s="31"/>
      <c r="Q172" s="31"/>
      <c r="R172" s="31"/>
      <c r="S172" s="31"/>
      <c r="T172" s="31"/>
      <c r="U172" s="31"/>
      <c r="V172" s="99"/>
      <c r="W172" s="52" t="str">
        <f t="shared" si="271"/>
        <v/>
      </c>
      <c r="X172" s="120"/>
      <c r="Y172" s="97"/>
      <c r="Z172" t="e">
        <f t="shared" si="201"/>
        <v>#N/A</v>
      </c>
      <c r="AA172" t="e">
        <f t="shared" si="202"/>
        <v>#N/A</v>
      </c>
      <c r="AB172" t="e">
        <f t="shared" si="203"/>
        <v>#N/A</v>
      </c>
      <c r="AC172" s="53" t="b">
        <f t="shared" si="204"/>
        <v>0</v>
      </c>
      <c r="AD172" s="53" t="b">
        <f t="shared" si="205"/>
        <v>0</v>
      </c>
      <c r="AE172" s="53" t="b">
        <f t="shared" si="206"/>
        <v>0</v>
      </c>
      <c r="AF172" s="53" t="b">
        <f t="shared" si="207"/>
        <v>0</v>
      </c>
      <c r="AG172" s="53" t="b">
        <f t="shared" si="208"/>
        <v>0</v>
      </c>
      <c r="AH172" s="53" t="b">
        <f t="shared" si="209"/>
        <v>0</v>
      </c>
      <c r="AI172" s="53" t="b">
        <f t="shared" si="210"/>
        <v>0</v>
      </c>
      <c r="AJ172" s="53" t="b">
        <f t="shared" si="211"/>
        <v>0</v>
      </c>
      <c r="AK172" s="53" t="b">
        <f t="shared" si="265"/>
        <v>1</v>
      </c>
      <c r="AL172" s="53" t="b">
        <f t="shared" si="266"/>
        <v>1</v>
      </c>
      <c r="AM172" s="53" t="b">
        <f t="shared" si="267"/>
        <v>1</v>
      </c>
      <c r="AN172" s="53" t="b">
        <f t="shared" si="268"/>
        <v>1</v>
      </c>
      <c r="AO172" s="53" t="b">
        <f t="shared" si="269"/>
        <v>1</v>
      </c>
      <c r="AP172" s="53" t="b">
        <f t="shared" si="270"/>
        <v>1</v>
      </c>
      <c r="AQ172" s="53" t="b">
        <f t="shared" si="247"/>
        <v>0</v>
      </c>
      <c r="AR172" t="b">
        <f t="shared" si="212"/>
        <v>0</v>
      </c>
      <c r="AS172" s="54" t="e">
        <f t="shared" si="237"/>
        <v>#N/A</v>
      </c>
      <c r="AT172" t="b">
        <f t="shared" si="248"/>
        <v>0</v>
      </c>
      <c r="AU172" t="str">
        <f t="shared" si="249"/>
        <v/>
      </c>
      <c r="AV172" s="55" t="str">
        <f t="shared" si="238"/>
        <v/>
      </c>
      <c r="AW172" t="b">
        <f>AND(AV172&lt;&gt;"",COUNTIF($AV$11:AV171,AV172)=0)</f>
        <v>0</v>
      </c>
      <c r="AX172" s="2">
        <f>IF(AV172="",0,IF(AW172,MAX($AX$11:AX171)+1,VLOOKUP(AV172,$AV$11:AX171,3,FALSE)))</f>
        <v>0</v>
      </c>
      <c r="AY172" t="str">
        <f t="shared" si="239"/>
        <v/>
      </c>
      <c r="AZ172" t="e">
        <f t="shared" si="213"/>
        <v>#N/A</v>
      </c>
      <c r="BA172" t="e">
        <f>IF(ISNA(AZ172),NA(),COUNTIF(AZ$10:AZ172,AZ172)&gt;1)</f>
        <v>#N/A</v>
      </c>
      <c r="BB172" t="e">
        <f t="shared" si="214"/>
        <v>#N/A</v>
      </c>
      <c r="BC172" s="55" t="e">
        <f t="shared" si="215"/>
        <v>#N/A</v>
      </c>
      <c r="BD172" s="56" t="e">
        <f t="shared" si="216"/>
        <v>#N/A</v>
      </c>
      <c r="BE172" s="53">
        <f t="shared" si="217"/>
        <v>0</v>
      </c>
      <c r="BF172" s="53">
        <f t="shared" si="218"/>
        <v>0</v>
      </c>
      <c r="BG172" s="53">
        <f t="shared" si="219"/>
        <v>0</v>
      </c>
      <c r="BH172" s="53">
        <f t="shared" si="220"/>
        <v>0</v>
      </c>
      <c r="BI172" s="53">
        <f t="shared" si="221"/>
        <v>0</v>
      </c>
      <c r="BJ172" s="53">
        <f t="shared" si="222"/>
        <v>0</v>
      </c>
      <c r="BK172" s="57">
        <f t="shared" si="223"/>
        <v>0</v>
      </c>
      <c r="BL172" s="57">
        <f t="shared" si="224"/>
        <v>0</v>
      </c>
      <c r="BM172" s="57">
        <f t="shared" si="225"/>
        <v>0</v>
      </c>
      <c r="BN172" s="57">
        <f t="shared" si="226"/>
        <v>0</v>
      </c>
      <c r="BO172" s="57">
        <f t="shared" si="227"/>
        <v>0</v>
      </c>
      <c r="BP172" s="57">
        <f t="shared" si="228"/>
        <v>0</v>
      </c>
      <c r="BQ172">
        <f t="shared" si="250"/>
        <v>0</v>
      </c>
      <c r="BR172">
        <f t="shared" si="251"/>
        <v>0</v>
      </c>
      <c r="BS172">
        <f t="shared" si="252"/>
        <v>0</v>
      </c>
      <c r="BT172">
        <f t="shared" si="253"/>
        <v>0</v>
      </c>
      <c r="BU172">
        <f t="shared" si="254"/>
        <v>0</v>
      </c>
      <c r="BV172">
        <f t="shared" si="255"/>
        <v>0</v>
      </c>
      <c r="BW172">
        <f t="shared" si="256"/>
        <v>0</v>
      </c>
      <c r="BX172">
        <f t="shared" si="257"/>
        <v>0</v>
      </c>
      <c r="BY172">
        <f t="shared" si="258"/>
        <v>0</v>
      </c>
      <c r="BZ172">
        <f t="shared" si="259"/>
        <v>0</v>
      </c>
      <c r="CA172">
        <f t="shared" si="260"/>
        <v>0</v>
      </c>
      <c r="CB172">
        <f t="shared" si="261"/>
        <v>0</v>
      </c>
      <c r="CC172" t="e">
        <f>IF('Source and fuel input'!AS172,VLOOKUP(AA172,SourceIdData,8,FALSE),IF('Source and fuel input'!AQ172,V172,IF('Source and fuel input'!AR172,IF(AND(E172="Method 1",VLOOKUP(AA172,SourceIdData,8,FALSE)&gt;0),VLOOKUP(AA172,SourceIdData,8,FALSE),NA()),"")))</f>
        <v>#N/A</v>
      </c>
      <c r="CD172" s="15" t="e">
        <f t="shared" si="272"/>
        <v>#N/A</v>
      </c>
      <c r="CE172" s="15" t="b">
        <f t="shared" si="273"/>
        <v>1</v>
      </c>
      <c r="CF172" s="15" t="b">
        <f t="shared" si="229"/>
        <v>1</v>
      </c>
      <c r="CG172" s="15" t="b">
        <f t="shared" si="274"/>
        <v>0</v>
      </c>
      <c r="CH172" s="15" t="b">
        <f t="shared" si="275"/>
        <v>1</v>
      </c>
      <c r="CI172" t="e">
        <f t="shared" si="230"/>
        <v>#N/A</v>
      </c>
      <c r="CJ172" t="e">
        <f t="shared" si="231"/>
        <v>#N/A</v>
      </c>
      <c r="CK172" t="e">
        <f t="shared" si="240"/>
        <v>#N/A</v>
      </c>
      <c r="CL172" t="b">
        <f t="shared" si="276"/>
        <v>0</v>
      </c>
      <c r="CM172" t="e">
        <f t="shared" si="241"/>
        <v>#N/A</v>
      </c>
      <c r="CN172" t="b">
        <f t="shared" si="242"/>
        <v>0</v>
      </c>
      <c r="CO172" s="14">
        <f t="shared" si="243"/>
        <v>1</v>
      </c>
      <c r="CP172" s="16" t="str">
        <f t="shared" si="232"/>
        <v/>
      </c>
      <c r="CQ172" s="15">
        <f t="shared" si="233"/>
        <v>0</v>
      </c>
      <c r="CR172" s="15">
        <f t="shared" si="234"/>
        <v>0</v>
      </c>
      <c r="CS172" s="15">
        <f t="shared" si="235"/>
        <v>0</v>
      </c>
      <c r="CT172" s="58" t="e">
        <f t="shared" si="262"/>
        <v>#DIV/0!</v>
      </c>
      <c r="CU172" s="2">
        <f t="shared" si="236"/>
        <v>995</v>
      </c>
      <c r="CV172" t="str">
        <f t="shared" si="244"/>
        <v/>
      </c>
      <c r="CX172" t="str">
        <f t="shared" si="263"/>
        <v/>
      </c>
      <c r="CY172" t="b">
        <f>AND(CX172&lt;&gt;"",COUNTIF($CX$11:CX171,CX172)=0)</f>
        <v>0</v>
      </c>
      <c r="CZ172" s="2">
        <f>IF(CX172="",0,IF(CY172,MAX($CZ$11:CZ171)+1,VLOOKUP(CX172,$CX$11:CZ171,3,FALSE)))</f>
        <v>0</v>
      </c>
      <c r="DA172" s="2" t="str">
        <f t="shared" si="245"/>
        <v/>
      </c>
      <c r="DB172" t="str">
        <f t="shared" si="264"/>
        <v/>
      </c>
      <c r="DC172" t="b">
        <f>AND(DB172&lt;&gt;"",COUNTIF($DB$11:DB171,DB172)=0)</f>
        <v>0</v>
      </c>
      <c r="DD172" s="2">
        <f>IF(DB172="",0,IF(DC172,MAX($DD$11:DD171)+1,VLOOKUP(DB172,$DB$11:DD171,3,FALSE)))</f>
        <v>0</v>
      </c>
      <c r="DE172" s="2" t="str">
        <f t="shared" si="246"/>
        <v/>
      </c>
    </row>
    <row r="173" spans="1:109" x14ac:dyDescent="0.35">
      <c r="A173" s="119"/>
      <c r="B173" s="46"/>
      <c r="C173" s="46"/>
      <c r="D173" s="46"/>
      <c r="E173" s="46"/>
      <c r="F173" s="183"/>
      <c r="G173" s="48">
        <v>0</v>
      </c>
      <c r="H173" s="46">
        <v>0</v>
      </c>
      <c r="I173" s="46">
        <v>0</v>
      </c>
      <c r="J173" s="46">
        <v>0</v>
      </c>
      <c r="K173" s="46">
        <v>0</v>
      </c>
      <c r="L173" s="49">
        <v>0</v>
      </c>
      <c r="M173" s="50">
        <v>0</v>
      </c>
      <c r="N173" s="32"/>
      <c r="O173" s="31"/>
      <c r="P173" s="31"/>
      <c r="Q173" s="31"/>
      <c r="R173" s="31"/>
      <c r="S173" s="31"/>
      <c r="T173" s="31"/>
      <c r="U173" s="31"/>
      <c r="V173" s="99"/>
      <c r="W173" s="52" t="str">
        <f t="shared" si="271"/>
        <v/>
      </c>
      <c r="X173" s="120"/>
      <c r="Y173" s="97"/>
      <c r="Z173" t="e">
        <f t="shared" si="201"/>
        <v>#N/A</v>
      </c>
      <c r="AA173" t="e">
        <f t="shared" si="202"/>
        <v>#N/A</v>
      </c>
      <c r="AB173" t="e">
        <f t="shared" si="203"/>
        <v>#N/A</v>
      </c>
      <c r="AC173" s="53" t="b">
        <f t="shared" si="204"/>
        <v>0</v>
      </c>
      <c r="AD173" s="53" t="b">
        <f t="shared" si="205"/>
        <v>0</v>
      </c>
      <c r="AE173" s="53" t="b">
        <f t="shared" si="206"/>
        <v>0</v>
      </c>
      <c r="AF173" s="53" t="b">
        <f t="shared" si="207"/>
        <v>0</v>
      </c>
      <c r="AG173" s="53" t="b">
        <f t="shared" si="208"/>
        <v>0</v>
      </c>
      <c r="AH173" s="53" t="b">
        <f t="shared" si="209"/>
        <v>0</v>
      </c>
      <c r="AI173" s="53" t="b">
        <f t="shared" si="210"/>
        <v>0</v>
      </c>
      <c r="AJ173" s="53" t="b">
        <f t="shared" si="211"/>
        <v>0</v>
      </c>
      <c r="AK173" s="53" t="b">
        <f t="shared" si="265"/>
        <v>1</v>
      </c>
      <c r="AL173" s="53" t="b">
        <f t="shared" si="266"/>
        <v>1</v>
      </c>
      <c r="AM173" s="53" t="b">
        <f t="shared" si="267"/>
        <v>1</v>
      </c>
      <c r="AN173" s="53" t="b">
        <f t="shared" si="268"/>
        <v>1</v>
      </c>
      <c r="AO173" s="53" t="b">
        <f t="shared" si="269"/>
        <v>1</v>
      </c>
      <c r="AP173" s="53" t="b">
        <f t="shared" si="270"/>
        <v>1</v>
      </c>
      <c r="AQ173" s="53" t="b">
        <f t="shared" si="247"/>
        <v>0</v>
      </c>
      <c r="AR173" t="b">
        <f t="shared" si="212"/>
        <v>0</v>
      </c>
      <c r="AS173" s="54" t="e">
        <f t="shared" si="237"/>
        <v>#N/A</v>
      </c>
      <c r="AT173" t="b">
        <f t="shared" si="248"/>
        <v>0</v>
      </c>
      <c r="AU173" t="str">
        <f t="shared" si="249"/>
        <v/>
      </c>
      <c r="AV173" s="55" t="str">
        <f t="shared" si="238"/>
        <v/>
      </c>
      <c r="AW173" t="b">
        <f>AND(AV173&lt;&gt;"",COUNTIF($AV$11:AV172,AV173)=0)</f>
        <v>0</v>
      </c>
      <c r="AX173" s="2">
        <f>IF(AV173="",0,IF(AW173,MAX($AX$11:AX172)+1,VLOOKUP(AV173,$AV$11:AX172,3,FALSE)))</f>
        <v>0</v>
      </c>
      <c r="AY173" t="str">
        <f t="shared" si="239"/>
        <v/>
      </c>
      <c r="AZ173" t="e">
        <f t="shared" si="213"/>
        <v>#N/A</v>
      </c>
      <c r="BA173" t="e">
        <f>IF(ISNA(AZ173),NA(),COUNTIF(AZ$10:AZ173,AZ173)&gt;1)</f>
        <v>#N/A</v>
      </c>
      <c r="BB173" t="e">
        <f t="shared" si="214"/>
        <v>#N/A</v>
      </c>
      <c r="BC173" s="55" t="e">
        <f t="shared" si="215"/>
        <v>#N/A</v>
      </c>
      <c r="BD173" s="56" t="e">
        <f t="shared" si="216"/>
        <v>#N/A</v>
      </c>
      <c r="BE173" s="53">
        <f t="shared" si="217"/>
        <v>0</v>
      </c>
      <c r="BF173" s="53">
        <f t="shared" si="218"/>
        <v>0</v>
      </c>
      <c r="BG173" s="53">
        <f t="shared" si="219"/>
        <v>0</v>
      </c>
      <c r="BH173" s="53">
        <f t="shared" si="220"/>
        <v>0</v>
      </c>
      <c r="BI173" s="53">
        <f t="shared" si="221"/>
        <v>0</v>
      </c>
      <c r="BJ173" s="53">
        <f t="shared" si="222"/>
        <v>0</v>
      </c>
      <c r="BK173" s="57">
        <f t="shared" si="223"/>
        <v>0</v>
      </c>
      <c r="BL173" s="57">
        <f t="shared" si="224"/>
        <v>0</v>
      </c>
      <c r="BM173" s="57">
        <f t="shared" si="225"/>
        <v>0</v>
      </c>
      <c r="BN173" s="57">
        <f t="shared" si="226"/>
        <v>0</v>
      </c>
      <c r="BO173" s="57">
        <f t="shared" si="227"/>
        <v>0</v>
      </c>
      <c r="BP173" s="57">
        <f t="shared" si="228"/>
        <v>0</v>
      </c>
      <c r="BQ173">
        <f t="shared" si="250"/>
        <v>0</v>
      </c>
      <c r="BR173">
        <f t="shared" si="251"/>
        <v>0</v>
      </c>
      <c r="BS173">
        <f t="shared" si="252"/>
        <v>0</v>
      </c>
      <c r="BT173">
        <f t="shared" si="253"/>
        <v>0</v>
      </c>
      <c r="BU173">
        <f t="shared" si="254"/>
        <v>0</v>
      </c>
      <c r="BV173">
        <f t="shared" si="255"/>
        <v>0</v>
      </c>
      <c r="BW173">
        <f t="shared" si="256"/>
        <v>0</v>
      </c>
      <c r="BX173">
        <f t="shared" si="257"/>
        <v>0</v>
      </c>
      <c r="BY173">
        <f t="shared" si="258"/>
        <v>0</v>
      </c>
      <c r="BZ173">
        <f t="shared" si="259"/>
        <v>0</v>
      </c>
      <c r="CA173">
        <f t="shared" si="260"/>
        <v>0</v>
      </c>
      <c r="CB173">
        <f t="shared" si="261"/>
        <v>0</v>
      </c>
      <c r="CC173" t="e">
        <f>IF('Source and fuel input'!AS173,VLOOKUP(AA173,SourceIdData,8,FALSE),IF('Source and fuel input'!AQ173,V173,IF('Source and fuel input'!AR173,IF(AND(E173="Method 1",VLOOKUP(AA173,SourceIdData,8,FALSE)&gt;0),VLOOKUP(AA173,SourceIdData,8,FALSE),NA()),"")))</f>
        <v>#N/A</v>
      </c>
      <c r="CD173" s="15" t="e">
        <f t="shared" si="272"/>
        <v>#N/A</v>
      </c>
      <c r="CE173" s="15" t="b">
        <f t="shared" si="273"/>
        <v>1</v>
      </c>
      <c r="CF173" s="15" t="b">
        <f t="shared" si="229"/>
        <v>1</v>
      </c>
      <c r="CG173" s="15" t="b">
        <f t="shared" si="274"/>
        <v>0</v>
      </c>
      <c r="CH173" s="15" t="b">
        <f t="shared" si="275"/>
        <v>1</v>
      </c>
      <c r="CI173" t="e">
        <f t="shared" si="230"/>
        <v>#N/A</v>
      </c>
      <c r="CJ173" t="e">
        <f t="shared" si="231"/>
        <v>#N/A</v>
      </c>
      <c r="CK173" t="e">
        <f t="shared" si="240"/>
        <v>#N/A</v>
      </c>
      <c r="CL173" t="b">
        <f t="shared" si="276"/>
        <v>0</v>
      </c>
      <c r="CM173" t="e">
        <f t="shared" si="241"/>
        <v>#N/A</v>
      </c>
      <c r="CN173" t="b">
        <f t="shared" si="242"/>
        <v>0</v>
      </c>
      <c r="CO173" s="14">
        <f t="shared" si="243"/>
        <v>1</v>
      </c>
      <c r="CP173" s="16" t="str">
        <f t="shared" si="232"/>
        <v/>
      </c>
      <c r="CQ173" s="15">
        <f t="shared" si="233"/>
        <v>0</v>
      </c>
      <c r="CR173" s="15">
        <f t="shared" si="234"/>
        <v>0</v>
      </c>
      <c r="CS173" s="15">
        <f t="shared" si="235"/>
        <v>0</v>
      </c>
      <c r="CT173" s="58" t="e">
        <f t="shared" si="262"/>
        <v>#DIV/0!</v>
      </c>
      <c r="CU173" s="2">
        <f t="shared" si="236"/>
        <v>995</v>
      </c>
      <c r="CV173" t="str">
        <f t="shared" si="244"/>
        <v/>
      </c>
      <c r="CX173" t="str">
        <f t="shared" si="263"/>
        <v/>
      </c>
      <c r="CY173" t="b">
        <f>AND(CX173&lt;&gt;"",COUNTIF($CX$11:CX172,CX173)=0)</f>
        <v>0</v>
      </c>
      <c r="CZ173" s="2">
        <f>IF(CX173="",0,IF(CY173,MAX($CZ$11:CZ172)+1,VLOOKUP(CX173,$CX$11:CZ172,3,FALSE)))</f>
        <v>0</v>
      </c>
      <c r="DA173" s="2" t="str">
        <f t="shared" si="245"/>
        <v/>
      </c>
      <c r="DB173" t="str">
        <f t="shared" si="264"/>
        <v/>
      </c>
      <c r="DC173" t="b">
        <f>AND(DB173&lt;&gt;"",COUNTIF($DB$11:DB172,DB173)=0)</f>
        <v>0</v>
      </c>
      <c r="DD173" s="2">
        <f>IF(DB173="",0,IF(DC173,MAX($DD$11:DD172)+1,VLOOKUP(DB173,$DB$11:DD172,3,FALSE)))</f>
        <v>0</v>
      </c>
      <c r="DE173" s="2" t="str">
        <f t="shared" si="246"/>
        <v/>
      </c>
    </row>
    <row r="174" spans="1:109" x14ac:dyDescent="0.35">
      <c r="A174" s="119"/>
      <c r="B174" s="46"/>
      <c r="C174" s="46"/>
      <c r="D174" s="46"/>
      <c r="E174" s="46"/>
      <c r="F174" s="183"/>
      <c r="G174" s="48">
        <v>0</v>
      </c>
      <c r="H174" s="46">
        <v>0</v>
      </c>
      <c r="I174" s="46">
        <v>0</v>
      </c>
      <c r="J174" s="46">
        <v>0</v>
      </c>
      <c r="K174" s="46">
        <v>0</v>
      </c>
      <c r="L174" s="49">
        <v>0</v>
      </c>
      <c r="M174" s="50">
        <v>0</v>
      </c>
      <c r="N174" s="32"/>
      <c r="O174" s="31"/>
      <c r="P174" s="31"/>
      <c r="Q174" s="31"/>
      <c r="R174" s="31"/>
      <c r="S174" s="31"/>
      <c r="T174" s="31"/>
      <c r="U174" s="31"/>
      <c r="V174" s="99"/>
      <c r="W174" s="52" t="str">
        <f t="shared" si="271"/>
        <v/>
      </c>
      <c r="X174" s="120"/>
      <c r="Y174" s="97"/>
      <c r="Z174" t="e">
        <f t="shared" si="201"/>
        <v>#N/A</v>
      </c>
      <c r="AA174" t="e">
        <f t="shared" si="202"/>
        <v>#N/A</v>
      </c>
      <c r="AB174" t="e">
        <f t="shared" si="203"/>
        <v>#N/A</v>
      </c>
      <c r="AC174" s="53" t="b">
        <f t="shared" si="204"/>
        <v>0</v>
      </c>
      <c r="AD174" s="53" t="b">
        <f t="shared" si="205"/>
        <v>0</v>
      </c>
      <c r="AE174" s="53" t="b">
        <f t="shared" si="206"/>
        <v>0</v>
      </c>
      <c r="AF174" s="53" t="b">
        <f t="shared" si="207"/>
        <v>0</v>
      </c>
      <c r="AG174" s="53" t="b">
        <f t="shared" si="208"/>
        <v>0</v>
      </c>
      <c r="AH174" s="53" t="b">
        <f t="shared" si="209"/>
        <v>0</v>
      </c>
      <c r="AI174" s="53" t="b">
        <f t="shared" si="210"/>
        <v>0</v>
      </c>
      <c r="AJ174" s="53" t="b">
        <f t="shared" si="211"/>
        <v>0</v>
      </c>
      <c r="AK174" s="53" t="b">
        <f t="shared" si="265"/>
        <v>1</v>
      </c>
      <c r="AL174" s="53" t="b">
        <f t="shared" si="266"/>
        <v>1</v>
      </c>
      <c r="AM174" s="53" t="b">
        <f t="shared" si="267"/>
        <v>1</v>
      </c>
      <c r="AN174" s="53" t="b">
        <f t="shared" si="268"/>
        <v>1</v>
      </c>
      <c r="AO174" s="53" t="b">
        <f t="shared" si="269"/>
        <v>1</v>
      </c>
      <c r="AP174" s="53" t="b">
        <f t="shared" si="270"/>
        <v>1</v>
      </c>
      <c r="AQ174" s="53" t="b">
        <f t="shared" si="247"/>
        <v>0</v>
      </c>
      <c r="AR174" t="b">
        <f t="shared" si="212"/>
        <v>0</v>
      </c>
      <c r="AS174" s="54" t="e">
        <f t="shared" si="237"/>
        <v>#N/A</v>
      </c>
      <c r="AT174" t="b">
        <f t="shared" si="248"/>
        <v>0</v>
      </c>
      <c r="AU174" t="str">
        <f t="shared" si="249"/>
        <v/>
      </c>
      <c r="AV174" s="55" t="str">
        <f t="shared" si="238"/>
        <v/>
      </c>
      <c r="AW174" t="b">
        <f>AND(AV174&lt;&gt;"",COUNTIF($AV$11:AV173,AV174)=0)</f>
        <v>0</v>
      </c>
      <c r="AX174" s="2">
        <f>IF(AV174="",0,IF(AW174,MAX($AX$11:AX173)+1,VLOOKUP(AV174,$AV$11:AX173,3,FALSE)))</f>
        <v>0</v>
      </c>
      <c r="AY174" t="str">
        <f t="shared" si="239"/>
        <v/>
      </c>
      <c r="AZ174" t="e">
        <f t="shared" si="213"/>
        <v>#N/A</v>
      </c>
      <c r="BA174" t="e">
        <f>IF(ISNA(AZ174),NA(),COUNTIF(AZ$10:AZ174,AZ174)&gt;1)</f>
        <v>#N/A</v>
      </c>
      <c r="BB174" t="e">
        <f t="shared" si="214"/>
        <v>#N/A</v>
      </c>
      <c r="BC174" s="55" t="e">
        <f t="shared" si="215"/>
        <v>#N/A</v>
      </c>
      <c r="BD174" s="56" t="e">
        <f t="shared" si="216"/>
        <v>#N/A</v>
      </c>
      <c r="BE174" s="53">
        <f t="shared" si="217"/>
        <v>0</v>
      </c>
      <c r="BF174" s="53">
        <f t="shared" si="218"/>
        <v>0</v>
      </c>
      <c r="BG174" s="53">
        <f t="shared" si="219"/>
        <v>0</v>
      </c>
      <c r="BH174" s="53">
        <f t="shared" si="220"/>
        <v>0</v>
      </c>
      <c r="BI174" s="53">
        <f t="shared" si="221"/>
        <v>0</v>
      </c>
      <c r="BJ174" s="53">
        <f t="shared" si="222"/>
        <v>0</v>
      </c>
      <c r="BK174" s="57">
        <f t="shared" si="223"/>
        <v>0</v>
      </c>
      <c r="BL174" s="57">
        <f t="shared" si="224"/>
        <v>0</v>
      </c>
      <c r="BM174" s="57">
        <f t="shared" si="225"/>
        <v>0</v>
      </c>
      <c r="BN174" s="57">
        <f t="shared" si="226"/>
        <v>0</v>
      </c>
      <c r="BO174" s="57">
        <f t="shared" si="227"/>
        <v>0</v>
      </c>
      <c r="BP174" s="57">
        <f t="shared" si="228"/>
        <v>0</v>
      </c>
      <c r="BQ174">
        <f t="shared" si="250"/>
        <v>0</v>
      </c>
      <c r="BR174">
        <f t="shared" si="251"/>
        <v>0</v>
      </c>
      <c r="BS174">
        <f t="shared" si="252"/>
        <v>0</v>
      </c>
      <c r="BT174">
        <f t="shared" si="253"/>
        <v>0</v>
      </c>
      <c r="BU174">
        <f t="shared" si="254"/>
        <v>0</v>
      </c>
      <c r="BV174">
        <f t="shared" si="255"/>
        <v>0</v>
      </c>
      <c r="BW174">
        <f t="shared" si="256"/>
        <v>0</v>
      </c>
      <c r="BX174">
        <f t="shared" si="257"/>
        <v>0</v>
      </c>
      <c r="BY174">
        <f t="shared" si="258"/>
        <v>0</v>
      </c>
      <c r="BZ174">
        <f t="shared" si="259"/>
        <v>0</v>
      </c>
      <c r="CA174">
        <f t="shared" si="260"/>
        <v>0</v>
      </c>
      <c r="CB174">
        <f t="shared" si="261"/>
        <v>0</v>
      </c>
      <c r="CC174" t="e">
        <f>IF('Source and fuel input'!AS174,VLOOKUP(AA174,SourceIdData,8,FALSE),IF('Source and fuel input'!AQ174,V174,IF('Source and fuel input'!AR174,IF(AND(E174="Method 1",VLOOKUP(AA174,SourceIdData,8,FALSE)&gt;0),VLOOKUP(AA174,SourceIdData,8,FALSE),NA()),"")))</f>
        <v>#N/A</v>
      </c>
      <c r="CD174" s="15" t="e">
        <f t="shared" si="272"/>
        <v>#N/A</v>
      </c>
      <c r="CE174" s="15" t="b">
        <f t="shared" si="273"/>
        <v>1</v>
      </c>
      <c r="CF174" s="15" t="b">
        <f t="shared" si="229"/>
        <v>1</v>
      </c>
      <c r="CG174" s="15" t="b">
        <f t="shared" si="274"/>
        <v>0</v>
      </c>
      <c r="CH174" s="15" t="b">
        <f t="shared" si="275"/>
        <v>1</v>
      </c>
      <c r="CI174" t="e">
        <f t="shared" si="230"/>
        <v>#N/A</v>
      </c>
      <c r="CJ174" t="e">
        <f t="shared" si="231"/>
        <v>#N/A</v>
      </c>
      <c r="CK174" t="e">
        <f t="shared" si="240"/>
        <v>#N/A</v>
      </c>
      <c r="CL174" t="b">
        <f t="shared" si="276"/>
        <v>0</v>
      </c>
      <c r="CM174" t="e">
        <f t="shared" si="241"/>
        <v>#N/A</v>
      </c>
      <c r="CN174" t="b">
        <f t="shared" si="242"/>
        <v>0</v>
      </c>
      <c r="CO174" s="14">
        <f t="shared" si="243"/>
        <v>1</v>
      </c>
      <c r="CP174" s="16" t="str">
        <f t="shared" si="232"/>
        <v/>
      </c>
      <c r="CQ174" s="15">
        <f t="shared" si="233"/>
        <v>0</v>
      </c>
      <c r="CR174" s="15">
        <f t="shared" si="234"/>
        <v>0</v>
      </c>
      <c r="CS174" s="15">
        <f t="shared" si="235"/>
        <v>0</v>
      </c>
      <c r="CT174" s="58" t="e">
        <f t="shared" si="262"/>
        <v>#DIV/0!</v>
      </c>
      <c r="CU174" s="2">
        <f t="shared" si="236"/>
        <v>995</v>
      </c>
      <c r="CV174" t="str">
        <f t="shared" si="244"/>
        <v/>
      </c>
      <c r="CX174" t="str">
        <f t="shared" si="263"/>
        <v/>
      </c>
      <c r="CY174" t="b">
        <f>AND(CX174&lt;&gt;"",COUNTIF($CX$11:CX173,CX174)=0)</f>
        <v>0</v>
      </c>
      <c r="CZ174" s="2">
        <f>IF(CX174="",0,IF(CY174,MAX($CZ$11:CZ173)+1,VLOOKUP(CX174,$CX$11:CZ173,3,FALSE)))</f>
        <v>0</v>
      </c>
      <c r="DA174" s="2" t="str">
        <f t="shared" si="245"/>
        <v/>
      </c>
      <c r="DB174" t="str">
        <f t="shared" si="264"/>
        <v/>
      </c>
      <c r="DC174" t="b">
        <f>AND(DB174&lt;&gt;"",COUNTIF($DB$11:DB173,DB174)=0)</f>
        <v>0</v>
      </c>
      <c r="DD174" s="2">
        <f>IF(DB174="",0,IF(DC174,MAX($DD$11:DD173)+1,VLOOKUP(DB174,$DB$11:DD173,3,FALSE)))</f>
        <v>0</v>
      </c>
      <c r="DE174" s="2" t="str">
        <f t="shared" si="246"/>
        <v/>
      </c>
    </row>
    <row r="175" spans="1:109" x14ac:dyDescent="0.35">
      <c r="A175" s="119"/>
      <c r="B175" s="46"/>
      <c r="C175" s="46"/>
      <c r="D175" s="46"/>
      <c r="E175" s="46"/>
      <c r="F175" s="183"/>
      <c r="G175" s="48">
        <v>0</v>
      </c>
      <c r="H175" s="46">
        <v>0</v>
      </c>
      <c r="I175" s="46">
        <v>0</v>
      </c>
      <c r="J175" s="46">
        <v>0</v>
      </c>
      <c r="K175" s="46">
        <v>0</v>
      </c>
      <c r="L175" s="49">
        <v>0</v>
      </c>
      <c r="M175" s="50">
        <v>0</v>
      </c>
      <c r="N175" s="32"/>
      <c r="O175" s="31"/>
      <c r="P175" s="31"/>
      <c r="Q175" s="31"/>
      <c r="R175" s="31"/>
      <c r="S175" s="31"/>
      <c r="T175" s="31"/>
      <c r="U175" s="31"/>
      <c r="V175" s="99"/>
      <c r="W175" s="52" t="str">
        <f t="shared" si="271"/>
        <v/>
      </c>
      <c r="X175" s="120"/>
      <c r="Y175" s="97"/>
      <c r="Z175" t="e">
        <f t="shared" si="201"/>
        <v>#N/A</v>
      </c>
      <c r="AA175" t="e">
        <f t="shared" si="202"/>
        <v>#N/A</v>
      </c>
      <c r="AB175" t="e">
        <f t="shared" si="203"/>
        <v>#N/A</v>
      </c>
      <c r="AC175" s="53" t="b">
        <f t="shared" si="204"/>
        <v>0</v>
      </c>
      <c r="AD175" s="53" t="b">
        <f t="shared" si="205"/>
        <v>0</v>
      </c>
      <c r="AE175" s="53" t="b">
        <f t="shared" si="206"/>
        <v>0</v>
      </c>
      <c r="AF175" s="53" t="b">
        <f t="shared" si="207"/>
        <v>0</v>
      </c>
      <c r="AG175" s="53" t="b">
        <f t="shared" si="208"/>
        <v>0</v>
      </c>
      <c r="AH175" s="53" t="b">
        <f t="shared" si="209"/>
        <v>0</v>
      </c>
      <c r="AI175" s="53" t="b">
        <f t="shared" si="210"/>
        <v>0</v>
      </c>
      <c r="AJ175" s="53" t="b">
        <f t="shared" si="211"/>
        <v>0</v>
      </c>
      <c r="AK175" s="53" t="b">
        <f t="shared" si="265"/>
        <v>1</v>
      </c>
      <c r="AL175" s="53" t="b">
        <f t="shared" si="266"/>
        <v>1</v>
      </c>
      <c r="AM175" s="53" t="b">
        <f t="shared" si="267"/>
        <v>1</v>
      </c>
      <c r="AN175" s="53" t="b">
        <f t="shared" si="268"/>
        <v>1</v>
      </c>
      <c r="AO175" s="53" t="b">
        <f t="shared" si="269"/>
        <v>1</v>
      </c>
      <c r="AP175" s="53" t="b">
        <f t="shared" si="270"/>
        <v>1</v>
      </c>
      <c r="AQ175" s="53" t="b">
        <f t="shared" si="247"/>
        <v>0</v>
      </c>
      <c r="AR175" t="b">
        <f t="shared" si="212"/>
        <v>0</v>
      </c>
      <c r="AS175" s="54" t="e">
        <f t="shared" si="237"/>
        <v>#N/A</v>
      </c>
      <c r="AT175" t="b">
        <f t="shared" si="248"/>
        <v>0</v>
      </c>
      <c r="AU175" t="str">
        <f t="shared" si="249"/>
        <v/>
      </c>
      <c r="AV175" s="55" t="str">
        <f t="shared" si="238"/>
        <v/>
      </c>
      <c r="AW175" t="b">
        <f>AND(AV175&lt;&gt;"",COUNTIF($AV$11:AV174,AV175)=0)</f>
        <v>0</v>
      </c>
      <c r="AX175" s="2">
        <f>IF(AV175="",0,IF(AW175,MAX($AX$11:AX174)+1,VLOOKUP(AV175,$AV$11:AX174,3,FALSE)))</f>
        <v>0</v>
      </c>
      <c r="AY175" t="str">
        <f t="shared" si="239"/>
        <v/>
      </c>
      <c r="AZ175" t="e">
        <f t="shared" si="213"/>
        <v>#N/A</v>
      </c>
      <c r="BA175" t="e">
        <f>IF(ISNA(AZ175),NA(),COUNTIF(AZ$10:AZ175,AZ175)&gt;1)</f>
        <v>#N/A</v>
      </c>
      <c r="BB175" t="e">
        <f t="shared" si="214"/>
        <v>#N/A</v>
      </c>
      <c r="BC175" s="55" t="e">
        <f t="shared" si="215"/>
        <v>#N/A</v>
      </c>
      <c r="BD175" s="56" t="e">
        <f t="shared" si="216"/>
        <v>#N/A</v>
      </c>
      <c r="BE175" s="53">
        <f t="shared" si="217"/>
        <v>0</v>
      </c>
      <c r="BF175" s="53">
        <f t="shared" si="218"/>
        <v>0</v>
      </c>
      <c r="BG175" s="53">
        <f t="shared" si="219"/>
        <v>0</v>
      </c>
      <c r="BH175" s="53">
        <f t="shared" si="220"/>
        <v>0</v>
      </c>
      <c r="BI175" s="53">
        <f t="shared" si="221"/>
        <v>0</v>
      </c>
      <c r="BJ175" s="53">
        <f t="shared" si="222"/>
        <v>0</v>
      </c>
      <c r="BK175" s="57">
        <f t="shared" si="223"/>
        <v>0</v>
      </c>
      <c r="BL175" s="57">
        <f t="shared" si="224"/>
        <v>0</v>
      </c>
      <c r="BM175" s="57">
        <f t="shared" si="225"/>
        <v>0</v>
      </c>
      <c r="BN175" s="57">
        <f t="shared" si="226"/>
        <v>0</v>
      </c>
      <c r="BO175" s="57">
        <f t="shared" si="227"/>
        <v>0</v>
      </c>
      <c r="BP175" s="57">
        <f t="shared" si="228"/>
        <v>0</v>
      </c>
      <c r="BQ175">
        <f t="shared" si="250"/>
        <v>0</v>
      </c>
      <c r="BR175">
        <f t="shared" si="251"/>
        <v>0</v>
      </c>
      <c r="BS175">
        <f t="shared" si="252"/>
        <v>0</v>
      </c>
      <c r="BT175">
        <f t="shared" si="253"/>
        <v>0</v>
      </c>
      <c r="BU175">
        <f t="shared" si="254"/>
        <v>0</v>
      </c>
      <c r="BV175">
        <f t="shared" si="255"/>
        <v>0</v>
      </c>
      <c r="BW175">
        <f t="shared" si="256"/>
        <v>0</v>
      </c>
      <c r="BX175">
        <f t="shared" si="257"/>
        <v>0</v>
      </c>
      <c r="BY175">
        <f t="shared" si="258"/>
        <v>0</v>
      </c>
      <c r="BZ175">
        <f t="shared" si="259"/>
        <v>0</v>
      </c>
      <c r="CA175">
        <f t="shared" si="260"/>
        <v>0</v>
      </c>
      <c r="CB175">
        <f t="shared" si="261"/>
        <v>0</v>
      </c>
      <c r="CC175" t="e">
        <f>IF('Source and fuel input'!AS175,VLOOKUP(AA175,SourceIdData,8,FALSE),IF('Source and fuel input'!AQ175,V175,IF('Source and fuel input'!AR175,IF(AND(E175="Method 1",VLOOKUP(AA175,SourceIdData,8,FALSE)&gt;0),VLOOKUP(AA175,SourceIdData,8,FALSE),NA()),"")))</f>
        <v>#N/A</v>
      </c>
      <c r="CD175" s="15" t="e">
        <f t="shared" si="272"/>
        <v>#N/A</v>
      </c>
      <c r="CE175" s="15" t="b">
        <f t="shared" si="273"/>
        <v>1</v>
      </c>
      <c r="CF175" s="15" t="b">
        <f t="shared" si="229"/>
        <v>1</v>
      </c>
      <c r="CG175" s="15" t="b">
        <f t="shared" si="274"/>
        <v>0</v>
      </c>
      <c r="CH175" s="15" t="b">
        <f t="shared" si="275"/>
        <v>1</v>
      </c>
      <c r="CI175" t="e">
        <f t="shared" si="230"/>
        <v>#N/A</v>
      </c>
      <c r="CJ175" t="e">
        <f t="shared" si="231"/>
        <v>#N/A</v>
      </c>
      <c r="CK175" t="e">
        <f t="shared" si="240"/>
        <v>#N/A</v>
      </c>
      <c r="CL175" t="b">
        <f t="shared" si="276"/>
        <v>0</v>
      </c>
      <c r="CM175" t="e">
        <f t="shared" si="241"/>
        <v>#N/A</v>
      </c>
      <c r="CN175" t="b">
        <f t="shared" si="242"/>
        <v>0</v>
      </c>
      <c r="CO175" s="14">
        <f t="shared" si="243"/>
        <v>1</v>
      </c>
      <c r="CP175" s="16" t="str">
        <f t="shared" si="232"/>
        <v/>
      </c>
      <c r="CQ175" s="15">
        <f t="shared" si="233"/>
        <v>0</v>
      </c>
      <c r="CR175" s="15">
        <f t="shared" si="234"/>
        <v>0</v>
      </c>
      <c r="CS175" s="15">
        <f t="shared" si="235"/>
        <v>0</v>
      </c>
      <c r="CT175" s="58" t="e">
        <f t="shared" si="262"/>
        <v>#DIV/0!</v>
      </c>
      <c r="CU175" s="2">
        <f t="shared" si="236"/>
        <v>995</v>
      </c>
      <c r="CV175" t="str">
        <f t="shared" si="244"/>
        <v/>
      </c>
      <c r="CX175" t="str">
        <f t="shared" si="263"/>
        <v/>
      </c>
      <c r="CY175" t="b">
        <f>AND(CX175&lt;&gt;"",COUNTIF($CX$11:CX174,CX175)=0)</f>
        <v>0</v>
      </c>
      <c r="CZ175" s="2">
        <f>IF(CX175="",0,IF(CY175,MAX($CZ$11:CZ174)+1,VLOOKUP(CX175,$CX$11:CZ174,3,FALSE)))</f>
        <v>0</v>
      </c>
      <c r="DA175" s="2" t="str">
        <f t="shared" si="245"/>
        <v/>
      </c>
      <c r="DB175" t="str">
        <f t="shared" si="264"/>
        <v/>
      </c>
      <c r="DC175" t="b">
        <f>AND(DB175&lt;&gt;"",COUNTIF($DB$11:DB174,DB175)=0)</f>
        <v>0</v>
      </c>
      <c r="DD175" s="2">
        <f>IF(DB175="",0,IF(DC175,MAX($DD$11:DD174)+1,VLOOKUP(DB175,$DB$11:DD174,3,FALSE)))</f>
        <v>0</v>
      </c>
      <c r="DE175" s="2" t="str">
        <f t="shared" si="246"/>
        <v/>
      </c>
    </row>
    <row r="176" spans="1:109" x14ac:dyDescent="0.35">
      <c r="A176" s="119"/>
      <c r="B176" s="46"/>
      <c r="C176" s="46"/>
      <c r="D176" s="46"/>
      <c r="E176" s="46"/>
      <c r="F176" s="183"/>
      <c r="G176" s="48">
        <v>0</v>
      </c>
      <c r="H176" s="46">
        <v>0</v>
      </c>
      <c r="I176" s="46">
        <v>0</v>
      </c>
      <c r="J176" s="46">
        <v>0</v>
      </c>
      <c r="K176" s="46">
        <v>0</v>
      </c>
      <c r="L176" s="49">
        <v>0</v>
      </c>
      <c r="M176" s="50">
        <v>0</v>
      </c>
      <c r="N176" s="32"/>
      <c r="O176" s="31"/>
      <c r="P176" s="31"/>
      <c r="Q176" s="31"/>
      <c r="R176" s="31"/>
      <c r="S176" s="31"/>
      <c r="T176" s="31"/>
      <c r="U176" s="31"/>
      <c r="V176" s="99"/>
      <c r="W176" s="52" t="str">
        <f t="shared" si="271"/>
        <v/>
      </c>
      <c r="X176" s="120"/>
      <c r="Y176" s="97"/>
      <c r="Z176" t="e">
        <f t="shared" si="201"/>
        <v>#N/A</v>
      </c>
      <c r="AA176" t="e">
        <f t="shared" si="202"/>
        <v>#N/A</v>
      </c>
      <c r="AB176" t="e">
        <f t="shared" si="203"/>
        <v>#N/A</v>
      </c>
      <c r="AC176" s="53" t="b">
        <f t="shared" si="204"/>
        <v>0</v>
      </c>
      <c r="AD176" s="53" t="b">
        <f t="shared" si="205"/>
        <v>0</v>
      </c>
      <c r="AE176" s="53" t="b">
        <f t="shared" si="206"/>
        <v>0</v>
      </c>
      <c r="AF176" s="53" t="b">
        <f t="shared" si="207"/>
        <v>0</v>
      </c>
      <c r="AG176" s="53" t="b">
        <f t="shared" si="208"/>
        <v>0</v>
      </c>
      <c r="AH176" s="53" t="b">
        <f t="shared" si="209"/>
        <v>0</v>
      </c>
      <c r="AI176" s="53" t="b">
        <f t="shared" si="210"/>
        <v>0</v>
      </c>
      <c r="AJ176" s="53" t="b">
        <f t="shared" si="211"/>
        <v>0</v>
      </c>
      <c r="AK176" s="53" t="b">
        <f t="shared" si="265"/>
        <v>1</v>
      </c>
      <c r="AL176" s="53" t="b">
        <f t="shared" si="266"/>
        <v>1</v>
      </c>
      <c r="AM176" s="53" t="b">
        <f t="shared" si="267"/>
        <v>1</v>
      </c>
      <c r="AN176" s="53" t="b">
        <f t="shared" si="268"/>
        <v>1</v>
      </c>
      <c r="AO176" s="53" t="b">
        <f t="shared" si="269"/>
        <v>1</v>
      </c>
      <c r="AP176" s="53" t="b">
        <f t="shared" si="270"/>
        <v>1</v>
      </c>
      <c r="AQ176" s="53" t="b">
        <f t="shared" si="247"/>
        <v>0</v>
      </c>
      <c r="AR176" t="b">
        <f t="shared" si="212"/>
        <v>0</v>
      </c>
      <c r="AS176" s="54" t="e">
        <f t="shared" si="237"/>
        <v>#N/A</v>
      </c>
      <c r="AT176" t="b">
        <f t="shared" si="248"/>
        <v>0</v>
      </c>
      <c r="AU176" t="str">
        <f t="shared" si="249"/>
        <v/>
      </c>
      <c r="AV176" s="55" t="str">
        <f t="shared" si="238"/>
        <v/>
      </c>
      <c r="AW176" t="b">
        <f>AND(AV176&lt;&gt;"",COUNTIF($AV$11:AV175,AV176)=0)</f>
        <v>0</v>
      </c>
      <c r="AX176" s="2">
        <f>IF(AV176="",0,IF(AW176,MAX($AX$11:AX175)+1,VLOOKUP(AV176,$AV$11:AX175,3,FALSE)))</f>
        <v>0</v>
      </c>
      <c r="AY176" t="str">
        <f t="shared" si="239"/>
        <v/>
      </c>
      <c r="AZ176" t="e">
        <f t="shared" si="213"/>
        <v>#N/A</v>
      </c>
      <c r="BA176" t="e">
        <f>IF(ISNA(AZ176),NA(),COUNTIF(AZ$10:AZ176,AZ176)&gt;1)</f>
        <v>#N/A</v>
      </c>
      <c r="BB176" t="e">
        <f t="shared" si="214"/>
        <v>#N/A</v>
      </c>
      <c r="BC176" s="55" t="e">
        <f t="shared" si="215"/>
        <v>#N/A</v>
      </c>
      <c r="BD176" s="56" t="e">
        <f t="shared" si="216"/>
        <v>#N/A</v>
      </c>
      <c r="BE176" s="53">
        <f t="shared" si="217"/>
        <v>0</v>
      </c>
      <c r="BF176" s="53">
        <f t="shared" si="218"/>
        <v>0</v>
      </c>
      <c r="BG176" s="53">
        <f t="shared" si="219"/>
        <v>0</v>
      </c>
      <c r="BH176" s="53">
        <f t="shared" si="220"/>
        <v>0</v>
      </c>
      <c r="BI176" s="53">
        <f t="shared" si="221"/>
        <v>0</v>
      </c>
      <c r="BJ176" s="53">
        <f t="shared" si="222"/>
        <v>0</v>
      </c>
      <c r="BK176" s="57">
        <f t="shared" si="223"/>
        <v>0</v>
      </c>
      <c r="BL176" s="57">
        <f t="shared" si="224"/>
        <v>0</v>
      </c>
      <c r="BM176" s="57">
        <f t="shared" si="225"/>
        <v>0</v>
      </c>
      <c r="BN176" s="57">
        <f t="shared" si="226"/>
        <v>0</v>
      </c>
      <c r="BO176" s="57">
        <f t="shared" si="227"/>
        <v>0</v>
      </c>
      <c r="BP176" s="57">
        <f t="shared" si="228"/>
        <v>0</v>
      </c>
      <c r="BQ176">
        <f t="shared" si="250"/>
        <v>0</v>
      </c>
      <c r="BR176">
        <f t="shared" si="251"/>
        <v>0</v>
      </c>
      <c r="BS176">
        <f t="shared" si="252"/>
        <v>0</v>
      </c>
      <c r="BT176">
        <f t="shared" si="253"/>
        <v>0</v>
      </c>
      <c r="BU176">
        <f t="shared" si="254"/>
        <v>0</v>
      </c>
      <c r="BV176">
        <f t="shared" si="255"/>
        <v>0</v>
      </c>
      <c r="BW176">
        <f t="shared" si="256"/>
        <v>0</v>
      </c>
      <c r="BX176">
        <f t="shared" si="257"/>
        <v>0</v>
      </c>
      <c r="BY176">
        <f t="shared" si="258"/>
        <v>0</v>
      </c>
      <c r="BZ176">
        <f t="shared" si="259"/>
        <v>0</v>
      </c>
      <c r="CA176">
        <f t="shared" si="260"/>
        <v>0</v>
      </c>
      <c r="CB176">
        <f t="shared" si="261"/>
        <v>0</v>
      </c>
      <c r="CC176" t="e">
        <f>IF('Source and fuel input'!AS176,VLOOKUP(AA176,SourceIdData,8,FALSE),IF('Source and fuel input'!AQ176,V176,IF('Source and fuel input'!AR176,IF(AND(E176="Method 1",VLOOKUP(AA176,SourceIdData,8,FALSE)&gt;0),VLOOKUP(AA176,SourceIdData,8,FALSE),NA()),"")))</f>
        <v>#N/A</v>
      </c>
      <c r="CD176" s="15" t="e">
        <f t="shared" si="272"/>
        <v>#N/A</v>
      </c>
      <c r="CE176" s="15" t="b">
        <f t="shared" si="273"/>
        <v>1</v>
      </c>
      <c r="CF176" s="15" t="b">
        <f t="shared" si="229"/>
        <v>1</v>
      </c>
      <c r="CG176" s="15" t="b">
        <f t="shared" si="274"/>
        <v>0</v>
      </c>
      <c r="CH176" s="15" t="b">
        <f t="shared" si="275"/>
        <v>1</v>
      </c>
      <c r="CI176" t="e">
        <f t="shared" si="230"/>
        <v>#N/A</v>
      </c>
      <c r="CJ176" t="e">
        <f t="shared" si="231"/>
        <v>#N/A</v>
      </c>
      <c r="CK176" t="e">
        <f t="shared" si="240"/>
        <v>#N/A</v>
      </c>
      <c r="CL176" t="b">
        <f t="shared" si="276"/>
        <v>0</v>
      </c>
      <c r="CM176" t="e">
        <f t="shared" si="241"/>
        <v>#N/A</v>
      </c>
      <c r="CN176" t="b">
        <f t="shared" si="242"/>
        <v>0</v>
      </c>
      <c r="CO176" s="14">
        <f t="shared" si="243"/>
        <v>1</v>
      </c>
      <c r="CP176" s="16" t="str">
        <f t="shared" si="232"/>
        <v/>
      </c>
      <c r="CQ176" s="15">
        <f t="shared" si="233"/>
        <v>0</v>
      </c>
      <c r="CR176" s="15">
        <f t="shared" si="234"/>
        <v>0</v>
      </c>
      <c r="CS176" s="15">
        <f t="shared" si="235"/>
        <v>0</v>
      </c>
      <c r="CT176" s="58" t="e">
        <f t="shared" si="262"/>
        <v>#DIV/0!</v>
      </c>
      <c r="CU176" s="2">
        <f t="shared" si="236"/>
        <v>995</v>
      </c>
      <c r="CV176" t="str">
        <f t="shared" si="244"/>
        <v/>
      </c>
      <c r="CX176" t="str">
        <f t="shared" si="263"/>
        <v/>
      </c>
      <c r="CY176" t="b">
        <f>AND(CX176&lt;&gt;"",COUNTIF($CX$11:CX175,CX176)=0)</f>
        <v>0</v>
      </c>
      <c r="CZ176" s="2">
        <f>IF(CX176="",0,IF(CY176,MAX($CZ$11:CZ175)+1,VLOOKUP(CX176,$CX$11:CZ175,3,FALSE)))</f>
        <v>0</v>
      </c>
      <c r="DA176" s="2" t="str">
        <f t="shared" si="245"/>
        <v/>
      </c>
      <c r="DB176" t="str">
        <f t="shared" si="264"/>
        <v/>
      </c>
      <c r="DC176" t="b">
        <f>AND(DB176&lt;&gt;"",COUNTIF($DB$11:DB175,DB176)=0)</f>
        <v>0</v>
      </c>
      <c r="DD176" s="2">
        <f>IF(DB176="",0,IF(DC176,MAX($DD$11:DD175)+1,VLOOKUP(DB176,$DB$11:DD175,3,FALSE)))</f>
        <v>0</v>
      </c>
      <c r="DE176" s="2" t="str">
        <f t="shared" si="246"/>
        <v/>
      </c>
    </row>
    <row r="177" spans="1:109" x14ac:dyDescent="0.35">
      <c r="A177" s="119"/>
      <c r="B177" s="46"/>
      <c r="C177" s="46"/>
      <c r="D177" s="46"/>
      <c r="E177" s="46"/>
      <c r="F177" s="183"/>
      <c r="G177" s="48">
        <v>0</v>
      </c>
      <c r="H177" s="46">
        <v>0</v>
      </c>
      <c r="I177" s="46">
        <v>0</v>
      </c>
      <c r="J177" s="46">
        <v>0</v>
      </c>
      <c r="K177" s="46">
        <v>0</v>
      </c>
      <c r="L177" s="49">
        <v>0</v>
      </c>
      <c r="M177" s="50">
        <v>0</v>
      </c>
      <c r="N177" s="32"/>
      <c r="O177" s="31"/>
      <c r="P177" s="31"/>
      <c r="Q177" s="31"/>
      <c r="R177" s="31"/>
      <c r="S177" s="31"/>
      <c r="T177" s="31"/>
      <c r="U177" s="31"/>
      <c r="V177" s="99"/>
      <c r="W177" s="52" t="str">
        <f t="shared" si="271"/>
        <v/>
      </c>
      <c r="X177" s="120"/>
      <c r="Y177" s="97"/>
      <c r="Z177" t="e">
        <f t="shared" si="201"/>
        <v>#N/A</v>
      </c>
      <c r="AA177" t="e">
        <f t="shared" si="202"/>
        <v>#N/A</v>
      </c>
      <c r="AB177" t="e">
        <f t="shared" si="203"/>
        <v>#N/A</v>
      </c>
      <c r="AC177" s="53" t="b">
        <f t="shared" si="204"/>
        <v>0</v>
      </c>
      <c r="AD177" s="53" t="b">
        <f t="shared" si="205"/>
        <v>0</v>
      </c>
      <c r="AE177" s="53" t="b">
        <f t="shared" si="206"/>
        <v>0</v>
      </c>
      <c r="AF177" s="53" t="b">
        <f t="shared" si="207"/>
        <v>0</v>
      </c>
      <c r="AG177" s="53" t="b">
        <f t="shared" si="208"/>
        <v>0</v>
      </c>
      <c r="AH177" s="53" t="b">
        <f t="shared" si="209"/>
        <v>0</v>
      </c>
      <c r="AI177" s="53" t="b">
        <f t="shared" si="210"/>
        <v>0</v>
      </c>
      <c r="AJ177" s="53" t="b">
        <f t="shared" si="211"/>
        <v>0</v>
      </c>
      <c r="AK177" s="53" t="b">
        <f t="shared" si="265"/>
        <v>1</v>
      </c>
      <c r="AL177" s="53" t="b">
        <f t="shared" si="266"/>
        <v>1</v>
      </c>
      <c r="AM177" s="53" t="b">
        <f t="shared" si="267"/>
        <v>1</v>
      </c>
      <c r="AN177" s="53" t="b">
        <f t="shared" si="268"/>
        <v>1</v>
      </c>
      <c r="AO177" s="53" t="b">
        <f t="shared" si="269"/>
        <v>1</v>
      </c>
      <c r="AP177" s="53" t="b">
        <f t="shared" si="270"/>
        <v>1</v>
      </c>
      <c r="AQ177" s="53" t="b">
        <f t="shared" si="247"/>
        <v>0</v>
      </c>
      <c r="AR177" t="b">
        <f t="shared" si="212"/>
        <v>0</v>
      </c>
      <c r="AS177" s="54" t="e">
        <f t="shared" si="237"/>
        <v>#N/A</v>
      </c>
      <c r="AT177" t="b">
        <f t="shared" si="248"/>
        <v>0</v>
      </c>
      <c r="AU177" t="str">
        <f t="shared" si="249"/>
        <v/>
      </c>
      <c r="AV177" s="55" t="str">
        <f t="shared" si="238"/>
        <v/>
      </c>
      <c r="AW177" t="b">
        <f>AND(AV177&lt;&gt;"",COUNTIF($AV$11:AV176,AV177)=0)</f>
        <v>0</v>
      </c>
      <c r="AX177" s="2">
        <f>IF(AV177="",0,IF(AW177,MAX($AX$11:AX176)+1,VLOOKUP(AV177,$AV$11:AX176,3,FALSE)))</f>
        <v>0</v>
      </c>
      <c r="AY177" t="str">
        <f t="shared" si="239"/>
        <v/>
      </c>
      <c r="AZ177" t="e">
        <f t="shared" si="213"/>
        <v>#N/A</v>
      </c>
      <c r="BA177" t="e">
        <f>IF(ISNA(AZ177),NA(),COUNTIF(AZ$10:AZ177,AZ177)&gt;1)</f>
        <v>#N/A</v>
      </c>
      <c r="BB177" t="e">
        <f t="shared" si="214"/>
        <v>#N/A</v>
      </c>
      <c r="BC177" s="55" t="e">
        <f t="shared" si="215"/>
        <v>#N/A</v>
      </c>
      <c r="BD177" s="56" t="e">
        <f t="shared" si="216"/>
        <v>#N/A</v>
      </c>
      <c r="BE177" s="53">
        <f t="shared" si="217"/>
        <v>0</v>
      </c>
      <c r="BF177" s="53">
        <f t="shared" si="218"/>
        <v>0</v>
      </c>
      <c r="BG177" s="53">
        <f t="shared" si="219"/>
        <v>0</v>
      </c>
      <c r="BH177" s="53">
        <f t="shared" si="220"/>
        <v>0</v>
      </c>
      <c r="BI177" s="53">
        <f t="shared" si="221"/>
        <v>0</v>
      </c>
      <c r="BJ177" s="53">
        <f t="shared" si="222"/>
        <v>0</v>
      </c>
      <c r="BK177" s="57">
        <f t="shared" si="223"/>
        <v>0</v>
      </c>
      <c r="BL177" s="57">
        <f t="shared" si="224"/>
        <v>0</v>
      </c>
      <c r="BM177" s="57">
        <f t="shared" si="225"/>
        <v>0</v>
      </c>
      <c r="BN177" s="57">
        <f t="shared" si="226"/>
        <v>0</v>
      </c>
      <c r="BO177" s="57">
        <f t="shared" si="227"/>
        <v>0</v>
      </c>
      <c r="BP177" s="57">
        <f t="shared" si="228"/>
        <v>0</v>
      </c>
      <c r="BQ177">
        <f t="shared" si="250"/>
        <v>0</v>
      </c>
      <c r="BR177">
        <f t="shared" si="251"/>
        <v>0</v>
      </c>
      <c r="BS177">
        <f t="shared" si="252"/>
        <v>0</v>
      </c>
      <c r="BT177">
        <f t="shared" si="253"/>
        <v>0</v>
      </c>
      <c r="BU177">
        <f t="shared" si="254"/>
        <v>0</v>
      </c>
      <c r="BV177">
        <f t="shared" si="255"/>
        <v>0</v>
      </c>
      <c r="BW177">
        <f t="shared" si="256"/>
        <v>0</v>
      </c>
      <c r="BX177">
        <f t="shared" si="257"/>
        <v>0</v>
      </c>
      <c r="BY177">
        <f t="shared" si="258"/>
        <v>0</v>
      </c>
      <c r="BZ177">
        <f t="shared" si="259"/>
        <v>0</v>
      </c>
      <c r="CA177">
        <f t="shared" si="260"/>
        <v>0</v>
      </c>
      <c r="CB177">
        <f t="shared" si="261"/>
        <v>0</v>
      </c>
      <c r="CC177" t="e">
        <f>IF('Source and fuel input'!AS177,VLOOKUP(AA177,SourceIdData,8,FALSE),IF('Source and fuel input'!AQ177,V177,IF('Source and fuel input'!AR177,IF(AND(E177="Method 1",VLOOKUP(AA177,SourceIdData,8,FALSE)&gt;0),VLOOKUP(AA177,SourceIdData,8,FALSE),NA()),"")))</f>
        <v>#N/A</v>
      </c>
      <c r="CD177" s="15" t="e">
        <f t="shared" si="272"/>
        <v>#N/A</v>
      </c>
      <c r="CE177" s="15" t="b">
        <f t="shared" si="273"/>
        <v>1</v>
      </c>
      <c r="CF177" s="15" t="b">
        <f t="shared" si="229"/>
        <v>1</v>
      </c>
      <c r="CG177" s="15" t="b">
        <f t="shared" si="274"/>
        <v>0</v>
      </c>
      <c r="CH177" s="15" t="b">
        <f t="shared" si="275"/>
        <v>1</v>
      </c>
      <c r="CI177" t="e">
        <f t="shared" si="230"/>
        <v>#N/A</v>
      </c>
      <c r="CJ177" t="e">
        <f t="shared" si="231"/>
        <v>#N/A</v>
      </c>
      <c r="CK177" t="e">
        <f t="shared" si="240"/>
        <v>#N/A</v>
      </c>
      <c r="CL177" t="b">
        <f t="shared" si="276"/>
        <v>0</v>
      </c>
      <c r="CM177" t="e">
        <f t="shared" si="241"/>
        <v>#N/A</v>
      </c>
      <c r="CN177" t="b">
        <f t="shared" si="242"/>
        <v>0</v>
      </c>
      <c r="CO177" s="14">
        <f t="shared" si="243"/>
        <v>1</v>
      </c>
      <c r="CP177" s="16" t="str">
        <f t="shared" si="232"/>
        <v/>
      </c>
      <c r="CQ177" s="15">
        <f t="shared" si="233"/>
        <v>0</v>
      </c>
      <c r="CR177" s="15">
        <f t="shared" si="234"/>
        <v>0</v>
      </c>
      <c r="CS177" s="15">
        <f t="shared" si="235"/>
        <v>0</v>
      </c>
      <c r="CT177" s="58" t="e">
        <f t="shared" si="262"/>
        <v>#DIV/0!</v>
      </c>
      <c r="CU177" s="2">
        <f t="shared" si="236"/>
        <v>995</v>
      </c>
      <c r="CV177" t="str">
        <f t="shared" si="244"/>
        <v/>
      </c>
      <c r="CX177" t="str">
        <f t="shared" si="263"/>
        <v/>
      </c>
      <c r="CY177" t="b">
        <f>AND(CX177&lt;&gt;"",COUNTIF($CX$11:CX176,CX177)=0)</f>
        <v>0</v>
      </c>
      <c r="CZ177" s="2">
        <f>IF(CX177="",0,IF(CY177,MAX($CZ$11:CZ176)+1,VLOOKUP(CX177,$CX$11:CZ176,3,FALSE)))</f>
        <v>0</v>
      </c>
      <c r="DA177" s="2" t="str">
        <f t="shared" si="245"/>
        <v/>
      </c>
      <c r="DB177" t="str">
        <f t="shared" si="264"/>
        <v/>
      </c>
      <c r="DC177" t="b">
        <f>AND(DB177&lt;&gt;"",COUNTIF($DB$11:DB176,DB177)=0)</f>
        <v>0</v>
      </c>
      <c r="DD177" s="2">
        <f>IF(DB177="",0,IF(DC177,MAX($DD$11:DD176)+1,VLOOKUP(DB177,$DB$11:DD176,3,FALSE)))</f>
        <v>0</v>
      </c>
      <c r="DE177" s="2" t="str">
        <f t="shared" si="246"/>
        <v/>
      </c>
    </row>
    <row r="178" spans="1:109" x14ac:dyDescent="0.35">
      <c r="A178" s="119"/>
      <c r="B178" s="46"/>
      <c r="C178" s="46"/>
      <c r="D178" s="46"/>
      <c r="E178" s="46"/>
      <c r="F178" s="183"/>
      <c r="G178" s="48">
        <v>0</v>
      </c>
      <c r="H178" s="46">
        <v>0</v>
      </c>
      <c r="I178" s="46">
        <v>0</v>
      </c>
      <c r="J178" s="46">
        <v>0</v>
      </c>
      <c r="K178" s="46">
        <v>0</v>
      </c>
      <c r="L178" s="49">
        <v>0</v>
      </c>
      <c r="M178" s="50">
        <v>0</v>
      </c>
      <c r="N178" s="32"/>
      <c r="O178" s="31"/>
      <c r="P178" s="31"/>
      <c r="Q178" s="31"/>
      <c r="R178" s="31"/>
      <c r="S178" s="31"/>
      <c r="T178" s="31"/>
      <c r="U178" s="31"/>
      <c r="V178" s="99"/>
      <c r="W178" s="52" t="str">
        <f t="shared" si="271"/>
        <v/>
      </c>
      <c r="X178" s="120"/>
      <c r="Y178" s="97"/>
      <c r="Z178" t="e">
        <f t="shared" si="201"/>
        <v>#N/A</v>
      </c>
      <c r="AA178" t="e">
        <f t="shared" si="202"/>
        <v>#N/A</v>
      </c>
      <c r="AB178" t="e">
        <f t="shared" si="203"/>
        <v>#N/A</v>
      </c>
      <c r="AC178" s="53" t="b">
        <f t="shared" si="204"/>
        <v>0</v>
      </c>
      <c r="AD178" s="53" t="b">
        <f t="shared" si="205"/>
        <v>0</v>
      </c>
      <c r="AE178" s="53" t="b">
        <f t="shared" si="206"/>
        <v>0</v>
      </c>
      <c r="AF178" s="53" t="b">
        <f t="shared" si="207"/>
        <v>0</v>
      </c>
      <c r="AG178" s="53" t="b">
        <f t="shared" si="208"/>
        <v>0</v>
      </c>
      <c r="AH178" s="53" t="b">
        <f t="shared" si="209"/>
        <v>0</v>
      </c>
      <c r="AI178" s="53" t="b">
        <f t="shared" si="210"/>
        <v>0</v>
      </c>
      <c r="AJ178" s="53" t="b">
        <f t="shared" si="211"/>
        <v>0</v>
      </c>
      <c r="AK178" s="53" t="b">
        <f t="shared" si="265"/>
        <v>1</v>
      </c>
      <c r="AL178" s="53" t="b">
        <f t="shared" si="266"/>
        <v>1</v>
      </c>
      <c r="AM178" s="53" t="b">
        <f t="shared" si="267"/>
        <v>1</v>
      </c>
      <c r="AN178" s="53" t="b">
        <f t="shared" si="268"/>
        <v>1</v>
      </c>
      <c r="AO178" s="53" t="b">
        <f t="shared" si="269"/>
        <v>1</v>
      </c>
      <c r="AP178" s="53" t="b">
        <f t="shared" si="270"/>
        <v>1</v>
      </c>
      <c r="AQ178" s="53" t="b">
        <f t="shared" si="247"/>
        <v>0</v>
      </c>
      <c r="AR178" t="b">
        <f t="shared" si="212"/>
        <v>0</v>
      </c>
      <c r="AS178" s="54" t="e">
        <f t="shared" si="237"/>
        <v>#N/A</v>
      </c>
      <c r="AT178" t="b">
        <f t="shared" si="248"/>
        <v>0</v>
      </c>
      <c r="AU178" t="str">
        <f t="shared" si="249"/>
        <v/>
      </c>
      <c r="AV178" s="55" t="str">
        <f t="shared" si="238"/>
        <v/>
      </c>
      <c r="AW178" t="b">
        <f>AND(AV178&lt;&gt;"",COUNTIF($AV$11:AV177,AV178)=0)</f>
        <v>0</v>
      </c>
      <c r="AX178" s="2">
        <f>IF(AV178="",0,IF(AW178,MAX($AX$11:AX177)+1,VLOOKUP(AV178,$AV$11:AX177,3,FALSE)))</f>
        <v>0</v>
      </c>
      <c r="AY178" t="str">
        <f t="shared" si="239"/>
        <v/>
      </c>
      <c r="AZ178" t="e">
        <f t="shared" si="213"/>
        <v>#N/A</v>
      </c>
      <c r="BA178" t="e">
        <f>IF(ISNA(AZ178),NA(),COUNTIF(AZ$10:AZ178,AZ178)&gt;1)</f>
        <v>#N/A</v>
      </c>
      <c r="BB178" t="e">
        <f t="shared" si="214"/>
        <v>#N/A</v>
      </c>
      <c r="BC178" s="55" t="e">
        <f t="shared" si="215"/>
        <v>#N/A</v>
      </c>
      <c r="BD178" s="56" t="e">
        <f t="shared" si="216"/>
        <v>#N/A</v>
      </c>
      <c r="BE178" s="53">
        <f t="shared" si="217"/>
        <v>0</v>
      </c>
      <c r="BF178" s="53">
        <f t="shared" si="218"/>
        <v>0</v>
      </c>
      <c r="BG178" s="53">
        <f t="shared" si="219"/>
        <v>0</v>
      </c>
      <c r="BH178" s="53">
        <f t="shared" si="220"/>
        <v>0</v>
      </c>
      <c r="BI178" s="53">
        <f t="shared" si="221"/>
        <v>0</v>
      </c>
      <c r="BJ178" s="53">
        <f t="shared" si="222"/>
        <v>0</v>
      </c>
      <c r="BK178" s="57">
        <f t="shared" si="223"/>
        <v>0</v>
      </c>
      <c r="BL178" s="57">
        <f t="shared" si="224"/>
        <v>0</v>
      </c>
      <c r="BM178" s="57">
        <f t="shared" si="225"/>
        <v>0</v>
      </c>
      <c r="BN178" s="57">
        <f t="shared" si="226"/>
        <v>0</v>
      </c>
      <c r="BO178" s="57">
        <f t="shared" si="227"/>
        <v>0</v>
      </c>
      <c r="BP178" s="57">
        <f t="shared" si="228"/>
        <v>0</v>
      </c>
      <c r="BQ178">
        <f t="shared" si="250"/>
        <v>0</v>
      </c>
      <c r="BR178">
        <f t="shared" si="251"/>
        <v>0</v>
      </c>
      <c r="BS178">
        <f t="shared" si="252"/>
        <v>0</v>
      </c>
      <c r="BT178">
        <f t="shared" si="253"/>
        <v>0</v>
      </c>
      <c r="BU178">
        <f t="shared" si="254"/>
        <v>0</v>
      </c>
      <c r="BV178">
        <f t="shared" si="255"/>
        <v>0</v>
      </c>
      <c r="BW178">
        <f t="shared" si="256"/>
        <v>0</v>
      </c>
      <c r="BX178">
        <f t="shared" si="257"/>
        <v>0</v>
      </c>
      <c r="BY178">
        <f t="shared" si="258"/>
        <v>0</v>
      </c>
      <c r="BZ178">
        <f t="shared" si="259"/>
        <v>0</v>
      </c>
      <c r="CA178">
        <f t="shared" si="260"/>
        <v>0</v>
      </c>
      <c r="CB178">
        <f t="shared" si="261"/>
        <v>0</v>
      </c>
      <c r="CC178" t="e">
        <f>IF('Source and fuel input'!AS178,VLOOKUP(AA178,SourceIdData,8,FALSE),IF('Source and fuel input'!AQ178,V178,IF('Source and fuel input'!AR178,IF(AND(E178="Method 1",VLOOKUP(AA178,SourceIdData,8,FALSE)&gt;0),VLOOKUP(AA178,SourceIdData,8,FALSE),NA()),"")))</f>
        <v>#N/A</v>
      </c>
      <c r="CD178" s="15" t="e">
        <f t="shared" si="272"/>
        <v>#N/A</v>
      </c>
      <c r="CE178" s="15" t="b">
        <f t="shared" si="273"/>
        <v>1</v>
      </c>
      <c r="CF178" s="15" t="b">
        <f t="shared" si="229"/>
        <v>1</v>
      </c>
      <c r="CG178" s="15" t="b">
        <f t="shared" si="274"/>
        <v>0</v>
      </c>
      <c r="CH178" s="15" t="b">
        <f t="shared" si="275"/>
        <v>1</v>
      </c>
      <c r="CI178" t="e">
        <f t="shared" si="230"/>
        <v>#N/A</v>
      </c>
      <c r="CJ178" t="e">
        <f t="shared" si="231"/>
        <v>#N/A</v>
      </c>
      <c r="CK178" t="e">
        <f t="shared" si="240"/>
        <v>#N/A</v>
      </c>
      <c r="CL178" t="b">
        <f t="shared" si="276"/>
        <v>0</v>
      </c>
      <c r="CM178" t="e">
        <f t="shared" si="241"/>
        <v>#N/A</v>
      </c>
      <c r="CN178" t="b">
        <f t="shared" si="242"/>
        <v>0</v>
      </c>
      <c r="CO178" s="14">
        <f t="shared" si="243"/>
        <v>1</v>
      </c>
      <c r="CP178" s="16" t="str">
        <f t="shared" si="232"/>
        <v/>
      </c>
      <c r="CQ178" s="15">
        <f t="shared" si="233"/>
        <v>0</v>
      </c>
      <c r="CR178" s="15">
        <f t="shared" si="234"/>
        <v>0</v>
      </c>
      <c r="CS178" s="15">
        <f t="shared" si="235"/>
        <v>0</v>
      </c>
      <c r="CT178" s="58" t="e">
        <f t="shared" si="262"/>
        <v>#DIV/0!</v>
      </c>
      <c r="CU178" s="2">
        <f t="shared" si="236"/>
        <v>995</v>
      </c>
      <c r="CV178" t="str">
        <f t="shared" si="244"/>
        <v/>
      </c>
      <c r="CX178" t="str">
        <f t="shared" si="263"/>
        <v/>
      </c>
      <c r="CY178" t="b">
        <f>AND(CX178&lt;&gt;"",COUNTIF($CX$11:CX177,CX178)=0)</f>
        <v>0</v>
      </c>
      <c r="CZ178" s="2">
        <f>IF(CX178="",0,IF(CY178,MAX($CZ$11:CZ177)+1,VLOOKUP(CX178,$CX$11:CZ177,3,FALSE)))</f>
        <v>0</v>
      </c>
      <c r="DA178" s="2" t="str">
        <f t="shared" si="245"/>
        <v/>
      </c>
      <c r="DB178" t="str">
        <f t="shared" si="264"/>
        <v/>
      </c>
      <c r="DC178" t="b">
        <f>AND(DB178&lt;&gt;"",COUNTIF($DB$11:DB177,DB178)=0)</f>
        <v>0</v>
      </c>
      <c r="DD178" s="2">
        <f>IF(DB178="",0,IF(DC178,MAX($DD$11:DD177)+1,VLOOKUP(DB178,$DB$11:DD177,3,FALSE)))</f>
        <v>0</v>
      </c>
      <c r="DE178" s="2" t="str">
        <f t="shared" si="246"/>
        <v/>
      </c>
    </row>
    <row r="179" spans="1:109" x14ac:dyDescent="0.35">
      <c r="A179" s="119"/>
      <c r="B179" s="46"/>
      <c r="C179" s="46"/>
      <c r="D179" s="46"/>
      <c r="E179" s="46"/>
      <c r="F179" s="183"/>
      <c r="G179" s="48">
        <v>0</v>
      </c>
      <c r="H179" s="46">
        <v>0</v>
      </c>
      <c r="I179" s="46">
        <v>0</v>
      </c>
      <c r="J179" s="46">
        <v>0</v>
      </c>
      <c r="K179" s="46">
        <v>0</v>
      </c>
      <c r="L179" s="49">
        <v>0</v>
      </c>
      <c r="M179" s="50">
        <v>0</v>
      </c>
      <c r="N179" s="32"/>
      <c r="O179" s="31"/>
      <c r="P179" s="31"/>
      <c r="Q179" s="31"/>
      <c r="R179" s="31"/>
      <c r="S179" s="31"/>
      <c r="T179" s="31"/>
      <c r="U179" s="31"/>
      <c r="V179" s="99"/>
      <c r="W179" s="52" t="str">
        <f t="shared" si="271"/>
        <v/>
      </c>
      <c r="X179" s="120"/>
      <c r="Y179" s="97"/>
      <c r="Z179" t="e">
        <f t="shared" si="201"/>
        <v>#N/A</v>
      </c>
      <c r="AA179" t="e">
        <f t="shared" si="202"/>
        <v>#N/A</v>
      </c>
      <c r="AB179" t="e">
        <f t="shared" si="203"/>
        <v>#N/A</v>
      </c>
      <c r="AC179" s="53" t="b">
        <f t="shared" si="204"/>
        <v>0</v>
      </c>
      <c r="AD179" s="53" t="b">
        <f t="shared" si="205"/>
        <v>0</v>
      </c>
      <c r="AE179" s="53" t="b">
        <f t="shared" si="206"/>
        <v>0</v>
      </c>
      <c r="AF179" s="53" t="b">
        <f t="shared" si="207"/>
        <v>0</v>
      </c>
      <c r="AG179" s="53" t="b">
        <f t="shared" si="208"/>
        <v>0</v>
      </c>
      <c r="AH179" s="53" t="b">
        <f t="shared" si="209"/>
        <v>0</v>
      </c>
      <c r="AI179" s="53" t="b">
        <f t="shared" si="210"/>
        <v>0</v>
      </c>
      <c r="AJ179" s="53" t="b">
        <f t="shared" si="211"/>
        <v>0</v>
      </c>
      <c r="AK179" s="53" t="b">
        <f t="shared" si="265"/>
        <v>1</v>
      </c>
      <c r="AL179" s="53" t="b">
        <f t="shared" si="266"/>
        <v>1</v>
      </c>
      <c r="AM179" s="53" t="b">
        <f t="shared" si="267"/>
        <v>1</v>
      </c>
      <c r="AN179" s="53" t="b">
        <f t="shared" si="268"/>
        <v>1</v>
      </c>
      <c r="AO179" s="53" t="b">
        <f t="shared" si="269"/>
        <v>1</v>
      </c>
      <c r="AP179" s="53" t="b">
        <f t="shared" si="270"/>
        <v>1</v>
      </c>
      <c r="AQ179" s="53" t="b">
        <f t="shared" si="247"/>
        <v>0</v>
      </c>
      <c r="AR179" t="b">
        <f t="shared" si="212"/>
        <v>0</v>
      </c>
      <c r="AS179" s="54" t="e">
        <f t="shared" si="237"/>
        <v>#N/A</v>
      </c>
      <c r="AT179" t="b">
        <f t="shared" si="248"/>
        <v>0</v>
      </c>
      <c r="AU179" t="str">
        <f t="shared" si="249"/>
        <v/>
      </c>
      <c r="AV179" s="55" t="str">
        <f t="shared" si="238"/>
        <v/>
      </c>
      <c r="AW179" t="b">
        <f>AND(AV179&lt;&gt;"",COUNTIF($AV$11:AV178,AV179)=0)</f>
        <v>0</v>
      </c>
      <c r="AX179" s="2">
        <f>IF(AV179="",0,IF(AW179,MAX($AX$11:AX178)+1,VLOOKUP(AV179,$AV$11:AX178,3,FALSE)))</f>
        <v>0</v>
      </c>
      <c r="AY179" t="str">
        <f t="shared" si="239"/>
        <v/>
      </c>
      <c r="AZ179" t="e">
        <f t="shared" si="213"/>
        <v>#N/A</v>
      </c>
      <c r="BA179" t="e">
        <f>IF(ISNA(AZ179),NA(),COUNTIF(AZ$10:AZ179,AZ179)&gt;1)</f>
        <v>#N/A</v>
      </c>
      <c r="BB179" t="e">
        <f t="shared" si="214"/>
        <v>#N/A</v>
      </c>
      <c r="BC179" s="55" t="e">
        <f t="shared" si="215"/>
        <v>#N/A</v>
      </c>
      <c r="BD179" s="56" t="e">
        <f t="shared" si="216"/>
        <v>#N/A</v>
      </c>
      <c r="BE179" s="53">
        <f t="shared" si="217"/>
        <v>0</v>
      </c>
      <c r="BF179" s="53">
        <f t="shared" si="218"/>
        <v>0</v>
      </c>
      <c r="BG179" s="53">
        <f t="shared" si="219"/>
        <v>0</v>
      </c>
      <c r="BH179" s="53">
        <f t="shared" si="220"/>
        <v>0</v>
      </c>
      <c r="BI179" s="53">
        <f t="shared" si="221"/>
        <v>0</v>
      </c>
      <c r="BJ179" s="53">
        <f t="shared" si="222"/>
        <v>0</v>
      </c>
      <c r="BK179" s="57">
        <f t="shared" si="223"/>
        <v>0</v>
      </c>
      <c r="BL179" s="57">
        <f t="shared" si="224"/>
        <v>0</v>
      </c>
      <c r="BM179" s="57">
        <f t="shared" si="225"/>
        <v>0</v>
      </c>
      <c r="BN179" s="57">
        <f t="shared" si="226"/>
        <v>0</v>
      </c>
      <c r="BO179" s="57">
        <f t="shared" si="227"/>
        <v>0</v>
      </c>
      <c r="BP179" s="57">
        <f t="shared" si="228"/>
        <v>0</v>
      </c>
      <c r="BQ179">
        <f t="shared" si="250"/>
        <v>0</v>
      </c>
      <c r="BR179">
        <f t="shared" si="251"/>
        <v>0</v>
      </c>
      <c r="BS179">
        <f t="shared" si="252"/>
        <v>0</v>
      </c>
      <c r="BT179">
        <f t="shared" si="253"/>
        <v>0</v>
      </c>
      <c r="BU179">
        <f t="shared" si="254"/>
        <v>0</v>
      </c>
      <c r="BV179">
        <f t="shared" si="255"/>
        <v>0</v>
      </c>
      <c r="BW179">
        <f t="shared" si="256"/>
        <v>0</v>
      </c>
      <c r="BX179">
        <f t="shared" si="257"/>
        <v>0</v>
      </c>
      <c r="BY179">
        <f t="shared" si="258"/>
        <v>0</v>
      </c>
      <c r="BZ179">
        <f t="shared" si="259"/>
        <v>0</v>
      </c>
      <c r="CA179">
        <f t="shared" si="260"/>
        <v>0</v>
      </c>
      <c r="CB179">
        <f t="shared" si="261"/>
        <v>0</v>
      </c>
      <c r="CC179" t="e">
        <f>IF('Source and fuel input'!AS179,VLOOKUP(AA179,SourceIdData,8,FALSE),IF('Source and fuel input'!AQ179,V179,IF('Source and fuel input'!AR179,IF(AND(E179="Method 1",VLOOKUP(AA179,SourceIdData,8,FALSE)&gt;0),VLOOKUP(AA179,SourceIdData,8,FALSE),NA()),"")))</f>
        <v>#N/A</v>
      </c>
      <c r="CD179" s="15" t="e">
        <f t="shared" si="272"/>
        <v>#N/A</v>
      </c>
      <c r="CE179" s="15" t="b">
        <f t="shared" si="273"/>
        <v>1</v>
      </c>
      <c r="CF179" s="15" t="b">
        <f t="shared" si="229"/>
        <v>1</v>
      </c>
      <c r="CG179" s="15" t="b">
        <f t="shared" si="274"/>
        <v>0</v>
      </c>
      <c r="CH179" s="15" t="b">
        <f t="shared" si="275"/>
        <v>1</v>
      </c>
      <c r="CI179" t="e">
        <f t="shared" si="230"/>
        <v>#N/A</v>
      </c>
      <c r="CJ179" t="e">
        <f t="shared" si="231"/>
        <v>#N/A</v>
      </c>
      <c r="CK179" t="e">
        <f t="shared" si="240"/>
        <v>#N/A</v>
      </c>
      <c r="CL179" t="b">
        <f t="shared" si="276"/>
        <v>0</v>
      </c>
      <c r="CM179" t="e">
        <f t="shared" si="241"/>
        <v>#N/A</v>
      </c>
      <c r="CN179" t="b">
        <f t="shared" si="242"/>
        <v>0</v>
      </c>
      <c r="CO179" s="14">
        <f t="shared" si="243"/>
        <v>1</v>
      </c>
      <c r="CP179" s="16" t="str">
        <f t="shared" si="232"/>
        <v/>
      </c>
      <c r="CQ179" s="15">
        <f t="shared" si="233"/>
        <v>0</v>
      </c>
      <c r="CR179" s="15">
        <f t="shared" si="234"/>
        <v>0</v>
      </c>
      <c r="CS179" s="15">
        <f t="shared" si="235"/>
        <v>0</v>
      </c>
      <c r="CT179" s="58" t="e">
        <f t="shared" si="262"/>
        <v>#DIV/0!</v>
      </c>
      <c r="CU179" s="2">
        <f t="shared" si="236"/>
        <v>995</v>
      </c>
      <c r="CV179" t="str">
        <f t="shared" si="244"/>
        <v/>
      </c>
      <c r="CX179" t="str">
        <f t="shared" si="263"/>
        <v/>
      </c>
      <c r="CY179" t="b">
        <f>AND(CX179&lt;&gt;"",COUNTIF($CX$11:CX178,CX179)=0)</f>
        <v>0</v>
      </c>
      <c r="CZ179" s="2">
        <f>IF(CX179="",0,IF(CY179,MAX($CZ$11:CZ178)+1,VLOOKUP(CX179,$CX$11:CZ178,3,FALSE)))</f>
        <v>0</v>
      </c>
      <c r="DA179" s="2" t="str">
        <f t="shared" si="245"/>
        <v/>
      </c>
      <c r="DB179" t="str">
        <f t="shared" si="264"/>
        <v/>
      </c>
      <c r="DC179" t="b">
        <f>AND(DB179&lt;&gt;"",COUNTIF($DB$11:DB178,DB179)=0)</f>
        <v>0</v>
      </c>
      <c r="DD179" s="2">
        <f>IF(DB179="",0,IF(DC179,MAX($DD$11:DD178)+1,VLOOKUP(DB179,$DB$11:DD178,3,FALSE)))</f>
        <v>0</v>
      </c>
      <c r="DE179" s="2" t="str">
        <f t="shared" si="246"/>
        <v/>
      </c>
    </row>
    <row r="180" spans="1:109" x14ac:dyDescent="0.35">
      <c r="A180" s="119"/>
      <c r="B180" s="46"/>
      <c r="C180" s="46"/>
      <c r="D180" s="46"/>
      <c r="E180" s="46"/>
      <c r="F180" s="183"/>
      <c r="G180" s="48">
        <v>0</v>
      </c>
      <c r="H180" s="46">
        <v>0</v>
      </c>
      <c r="I180" s="46">
        <v>0</v>
      </c>
      <c r="J180" s="46">
        <v>0</v>
      </c>
      <c r="K180" s="46">
        <v>0</v>
      </c>
      <c r="L180" s="49">
        <v>0</v>
      </c>
      <c r="M180" s="50">
        <v>0</v>
      </c>
      <c r="N180" s="32"/>
      <c r="O180" s="31"/>
      <c r="P180" s="31"/>
      <c r="Q180" s="31"/>
      <c r="R180" s="31"/>
      <c r="S180" s="31"/>
      <c r="T180" s="31"/>
      <c r="U180" s="31"/>
      <c r="V180" s="99"/>
      <c r="W180" s="52" t="str">
        <f t="shared" si="271"/>
        <v/>
      </c>
      <c r="X180" s="120"/>
      <c r="Y180" s="97"/>
      <c r="Z180" t="e">
        <f t="shared" si="201"/>
        <v>#N/A</v>
      </c>
      <c r="AA180" t="e">
        <f t="shared" si="202"/>
        <v>#N/A</v>
      </c>
      <c r="AB180" t="e">
        <f t="shared" si="203"/>
        <v>#N/A</v>
      </c>
      <c r="AC180" s="53" t="b">
        <f t="shared" si="204"/>
        <v>0</v>
      </c>
      <c r="AD180" s="53" t="b">
        <f t="shared" si="205"/>
        <v>0</v>
      </c>
      <c r="AE180" s="53" t="b">
        <f t="shared" si="206"/>
        <v>0</v>
      </c>
      <c r="AF180" s="53" t="b">
        <f t="shared" si="207"/>
        <v>0</v>
      </c>
      <c r="AG180" s="53" t="b">
        <f t="shared" si="208"/>
        <v>0</v>
      </c>
      <c r="AH180" s="53" t="b">
        <f t="shared" si="209"/>
        <v>0</v>
      </c>
      <c r="AI180" s="53" t="b">
        <f t="shared" si="210"/>
        <v>0</v>
      </c>
      <c r="AJ180" s="53" t="b">
        <f t="shared" si="211"/>
        <v>0</v>
      </c>
      <c r="AK180" s="53" t="b">
        <f t="shared" si="265"/>
        <v>1</v>
      </c>
      <c r="AL180" s="53" t="b">
        <f t="shared" si="266"/>
        <v>1</v>
      </c>
      <c r="AM180" s="53" t="b">
        <f t="shared" si="267"/>
        <v>1</v>
      </c>
      <c r="AN180" s="53" t="b">
        <f t="shared" si="268"/>
        <v>1</v>
      </c>
      <c r="AO180" s="53" t="b">
        <f t="shared" si="269"/>
        <v>1</v>
      </c>
      <c r="AP180" s="53" t="b">
        <f t="shared" si="270"/>
        <v>1</v>
      </c>
      <c r="AQ180" s="53" t="b">
        <f t="shared" si="247"/>
        <v>0</v>
      </c>
      <c r="AR180" t="b">
        <f t="shared" si="212"/>
        <v>0</v>
      </c>
      <c r="AS180" s="54" t="e">
        <f t="shared" si="237"/>
        <v>#N/A</v>
      </c>
      <c r="AT180" t="b">
        <f t="shared" si="248"/>
        <v>0</v>
      </c>
      <c r="AU180" t="str">
        <f t="shared" si="249"/>
        <v/>
      </c>
      <c r="AV180" s="55" t="str">
        <f t="shared" si="238"/>
        <v/>
      </c>
      <c r="AW180" t="b">
        <f>AND(AV180&lt;&gt;"",COUNTIF($AV$11:AV179,AV180)=0)</f>
        <v>0</v>
      </c>
      <c r="AX180" s="2">
        <f>IF(AV180="",0,IF(AW180,MAX($AX$11:AX179)+1,VLOOKUP(AV180,$AV$11:AX179,3,FALSE)))</f>
        <v>0</v>
      </c>
      <c r="AY180" t="str">
        <f t="shared" si="239"/>
        <v/>
      </c>
      <c r="AZ180" t="e">
        <f t="shared" si="213"/>
        <v>#N/A</v>
      </c>
      <c r="BA180" t="e">
        <f>IF(ISNA(AZ180),NA(),COUNTIF(AZ$10:AZ180,AZ180)&gt;1)</f>
        <v>#N/A</v>
      </c>
      <c r="BB180" t="e">
        <f t="shared" si="214"/>
        <v>#N/A</v>
      </c>
      <c r="BC180" s="55" t="e">
        <f t="shared" si="215"/>
        <v>#N/A</v>
      </c>
      <c r="BD180" s="56" t="e">
        <f t="shared" si="216"/>
        <v>#N/A</v>
      </c>
      <c r="BE180" s="53">
        <f t="shared" si="217"/>
        <v>0</v>
      </c>
      <c r="BF180" s="53">
        <f t="shared" si="218"/>
        <v>0</v>
      </c>
      <c r="BG180" s="53">
        <f t="shared" si="219"/>
        <v>0</v>
      </c>
      <c r="BH180" s="53">
        <f t="shared" si="220"/>
        <v>0</v>
      </c>
      <c r="BI180" s="53">
        <f t="shared" si="221"/>
        <v>0</v>
      </c>
      <c r="BJ180" s="53">
        <f t="shared" si="222"/>
        <v>0</v>
      </c>
      <c r="BK180" s="57">
        <f t="shared" si="223"/>
        <v>0</v>
      </c>
      <c r="BL180" s="57">
        <f t="shared" si="224"/>
        <v>0</v>
      </c>
      <c r="BM180" s="57">
        <f t="shared" si="225"/>
        <v>0</v>
      </c>
      <c r="BN180" s="57">
        <f t="shared" si="226"/>
        <v>0</v>
      </c>
      <c r="BO180" s="57">
        <f t="shared" si="227"/>
        <v>0</v>
      </c>
      <c r="BP180" s="57">
        <f t="shared" si="228"/>
        <v>0</v>
      </c>
      <c r="BQ180">
        <f t="shared" si="250"/>
        <v>0</v>
      </c>
      <c r="BR180">
        <f t="shared" si="251"/>
        <v>0</v>
      </c>
      <c r="BS180">
        <f t="shared" si="252"/>
        <v>0</v>
      </c>
      <c r="BT180">
        <f t="shared" si="253"/>
        <v>0</v>
      </c>
      <c r="BU180">
        <f t="shared" si="254"/>
        <v>0</v>
      </c>
      <c r="BV180">
        <f t="shared" si="255"/>
        <v>0</v>
      </c>
      <c r="BW180">
        <f t="shared" si="256"/>
        <v>0</v>
      </c>
      <c r="BX180">
        <f t="shared" si="257"/>
        <v>0</v>
      </c>
      <c r="BY180">
        <f t="shared" si="258"/>
        <v>0</v>
      </c>
      <c r="BZ180">
        <f t="shared" si="259"/>
        <v>0</v>
      </c>
      <c r="CA180">
        <f t="shared" si="260"/>
        <v>0</v>
      </c>
      <c r="CB180">
        <f t="shared" si="261"/>
        <v>0</v>
      </c>
      <c r="CC180" t="e">
        <f>IF('Source and fuel input'!AS180,VLOOKUP(AA180,SourceIdData,8,FALSE),IF('Source and fuel input'!AQ180,V180,IF('Source and fuel input'!AR180,IF(AND(E180="Method 1",VLOOKUP(AA180,SourceIdData,8,FALSE)&gt;0),VLOOKUP(AA180,SourceIdData,8,FALSE),NA()),"")))</f>
        <v>#N/A</v>
      </c>
      <c r="CD180" s="15" t="e">
        <f t="shared" si="272"/>
        <v>#N/A</v>
      </c>
      <c r="CE180" s="15" t="b">
        <f t="shared" si="273"/>
        <v>1</v>
      </c>
      <c r="CF180" s="15" t="b">
        <f t="shared" si="229"/>
        <v>1</v>
      </c>
      <c r="CG180" s="15" t="b">
        <f t="shared" si="274"/>
        <v>0</v>
      </c>
      <c r="CH180" s="15" t="b">
        <f t="shared" si="275"/>
        <v>1</v>
      </c>
      <c r="CI180" t="e">
        <f t="shared" si="230"/>
        <v>#N/A</v>
      </c>
      <c r="CJ180" t="e">
        <f t="shared" si="231"/>
        <v>#N/A</v>
      </c>
      <c r="CK180" t="e">
        <f t="shared" si="240"/>
        <v>#N/A</v>
      </c>
      <c r="CL180" t="b">
        <f t="shared" si="276"/>
        <v>0</v>
      </c>
      <c r="CM180" t="e">
        <f t="shared" si="241"/>
        <v>#N/A</v>
      </c>
      <c r="CN180" t="b">
        <f t="shared" si="242"/>
        <v>0</v>
      </c>
      <c r="CO180" s="14">
        <f t="shared" si="243"/>
        <v>1</v>
      </c>
      <c r="CP180" s="16" t="str">
        <f t="shared" si="232"/>
        <v/>
      </c>
      <c r="CQ180" s="15">
        <f t="shared" si="233"/>
        <v>0</v>
      </c>
      <c r="CR180" s="15">
        <f t="shared" si="234"/>
        <v>0</v>
      </c>
      <c r="CS180" s="15">
        <f t="shared" si="235"/>
        <v>0</v>
      </c>
      <c r="CT180" s="58" t="e">
        <f t="shared" si="262"/>
        <v>#DIV/0!</v>
      </c>
      <c r="CU180" s="2">
        <f t="shared" si="236"/>
        <v>995</v>
      </c>
      <c r="CV180" t="str">
        <f t="shared" si="244"/>
        <v/>
      </c>
      <c r="CX180" t="str">
        <f t="shared" si="263"/>
        <v/>
      </c>
      <c r="CY180" t="b">
        <f>AND(CX180&lt;&gt;"",COUNTIF($CX$11:CX179,CX180)=0)</f>
        <v>0</v>
      </c>
      <c r="CZ180" s="2">
        <f>IF(CX180="",0,IF(CY180,MAX($CZ$11:CZ179)+1,VLOOKUP(CX180,$CX$11:CZ179,3,FALSE)))</f>
        <v>0</v>
      </c>
      <c r="DA180" s="2" t="str">
        <f t="shared" si="245"/>
        <v/>
      </c>
      <c r="DB180" t="str">
        <f t="shared" si="264"/>
        <v/>
      </c>
      <c r="DC180" t="b">
        <f>AND(DB180&lt;&gt;"",COUNTIF($DB$11:DB179,DB180)=0)</f>
        <v>0</v>
      </c>
      <c r="DD180" s="2">
        <f>IF(DB180="",0,IF(DC180,MAX($DD$11:DD179)+1,VLOOKUP(DB180,$DB$11:DD179,3,FALSE)))</f>
        <v>0</v>
      </c>
      <c r="DE180" s="2" t="str">
        <f t="shared" si="246"/>
        <v/>
      </c>
    </row>
    <row r="181" spans="1:109" x14ac:dyDescent="0.35">
      <c r="A181" s="119"/>
      <c r="B181" s="46"/>
      <c r="C181" s="46"/>
      <c r="D181" s="46"/>
      <c r="E181" s="46"/>
      <c r="F181" s="183"/>
      <c r="G181" s="48">
        <v>0</v>
      </c>
      <c r="H181" s="46">
        <v>0</v>
      </c>
      <c r="I181" s="46">
        <v>0</v>
      </c>
      <c r="J181" s="46">
        <v>0</v>
      </c>
      <c r="K181" s="46">
        <v>0</v>
      </c>
      <c r="L181" s="49">
        <v>0</v>
      </c>
      <c r="M181" s="50">
        <v>0</v>
      </c>
      <c r="N181" s="32"/>
      <c r="O181" s="31"/>
      <c r="P181" s="31"/>
      <c r="Q181" s="31"/>
      <c r="R181" s="31"/>
      <c r="S181" s="31"/>
      <c r="T181" s="31"/>
      <c r="U181" s="31"/>
      <c r="V181" s="99"/>
      <c r="W181" s="52" t="str">
        <f t="shared" si="271"/>
        <v/>
      </c>
      <c r="X181" s="120"/>
      <c r="Y181" s="97"/>
      <c r="Z181" t="e">
        <f t="shared" si="201"/>
        <v>#N/A</v>
      </c>
      <c r="AA181" t="e">
        <f t="shared" si="202"/>
        <v>#N/A</v>
      </c>
      <c r="AB181" t="e">
        <f t="shared" si="203"/>
        <v>#N/A</v>
      </c>
      <c r="AC181" s="53" t="b">
        <f t="shared" si="204"/>
        <v>0</v>
      </c>
      <c r="AD181" s="53" t="b">
        <f t="shared" si="205"/>
        <v>0</v>
      </c>
      <c r="AE181" s="53" t="b">
        <f t="shared" si="206"/>
        <v>0</v>
      </c>
      <c r="AF181" s="53" t="b">
        <f t="shared" si="207"/>
        <v>0</v>
      </c>
      <c r="AG181" s="53" t="b">
        <f t="shared" si="208"/>
        <v>0</v>
      </c>
      <c r="AH181" s="53" t="b">
        <f t="shared" si="209"/>
        <v>0</v>
      </c>
      <c r="AI181" s="53" t="b">
        <f t="shared" si="210"/>
        <v>0</v>
      </c>
      <c r="AJ181" s="53" t="b">
        <f t="shared" si="211"/>
        <v>0</v>
      </c>
      <c r="AK181" s="53" t="b">
        <f t="shared" si="265"/>
        <v>1</v>
      </c>
      <c r="AL181" s="53" t="b">
        <f t="shared" si="266"/>
        <v>1</v>
      </c>
      <c r="AM181" s="53" t="b">
        <f t="shared" si="267"/>
        <v>1</v>
      </c>
      <c r="AN181" s="53" t="b">
        <f t="shared" si="268"/>
        <v>1</v>
      </c>
      <c r="AO181" s="53" t="b">
        <f t="shared" si="269"/>
        <v>1</v>
      </c>
      <c r="AP181" s="53" t="b">
        <f t="shared" si="270"/>
        <v>1</v>
      </c>
      <c r="AQ181" s="53" t="b">
        <f t="shared" si="247"/>
        <v>0</v>
      </c>
      <c r="AR181" t="b">
        <f t="shared" si="212"/>
        <v>0</v>
      </c>
      <c r="AS181" s="54" t="e">
        <f t="shared" si="237"/>
        <v>#N/A</v>
      </c>
      <c r="AT181" t="b">
        <f t="shared" si="248"/>
        <v>0</v>
      </c>
      <c r="AU181" t="str">
        <f t="shared" si="249"/>
        <v/>
      </c>
      <c r="AV181" s="55" t="str">
        <f t="shared" si="238"/>
        <v/>
      </c>
      <c r="AW181" t="b">
        <f>AND(AV181&lt;&gt;"",COUNTIF($AV$11:AV180,AV181)=0)</f>
        <v>0</v>
      </c>
      <c r="AX181" s="2">
        <f>IF(AV181="",0,IF(AW181,MAX($AX$11:AX180)+1,VLOOKUP(AV181,$AV$11:AX180,3,FALSE)))</f>
        <v>0</v>
      </c>
      <c r="AY181" t="str">
        <f t="shared" si="239"/>
        <v/>
      </c>
      <c r="AZ181" t="e">
        <f t="shared" si="213"/>
        <v>#N/A</v>
      </c>
      <c r="BA181" t="e">
        <f>IF(ISNA(AZ181),NA(),COUNTIF(AZ$10:AZ181,AZ181)&gt;1)</f>
        <v>#N/A</v>
      </c>
      <c r="BB181" t="e">
        <f t="shared" si="214"/>
        <v>#N/A</v>
      </c>
      <c r="BC181" s="55" t="e">
        <f t="shared" si="215"/>
        <v>#N/A</v>
      </c>
      <c r="BD181" s="56" t="e">
        <f t="shared" si="216"/>
        <v>#N/A</v>
      </c>
      <c r="BE181" s="53">
        <f t="shared" si="217"/>
        <v>0</v>
      </c>
      <c r="BF181" s="53">
        <f t="shared" si="218"/>
        <v>0</v>
      </c>
      <c r="BG181" s="53">
        <f t="shared" si="219"/>
        <v>0</v>
      </c>
      <c r="BH181" s="53">
        <f t="shared" si="220"/>
        <v>0</v>
      </c>
      <c r="BI181" s="53">
        <f t="shared" si="221"/>
        <v>0</v>
      </c>
      <c r="BJ181" s="53">
        <f t="shared" si="222"/>
        <v>0</v>
      </c>
      <c r="BK181" s="57">
        <f t="shared" si="223"/>
        <v>0</v>
      </c>
      <c r="BL181" s="57">
        <f t="shared" si="224"/>
        <v>0</v>
      </c>
      <c r="BM181" s="57">
        <f t="shared" si="225"/>
        <v>0</v>
      </c>
      <c r="BN181" s="57">
        <f t="shared" si="226"/>
        <v>0</v>
      </c>
      <c r="BO181" s="57">
        <f t="shared" si="227"/>
        <v>0</v>
      </c>
      <c r="BP181" s="57">
        <f t="shared" si="228"/>
        <v>0</v>
      </c>
      <c r="BQ181">
        <f t="shared" si="250"/>
        <v>0</v>
      </c>
      <c r="BR181">
        <f t="shared" si="251"/>
        <v>0</v>
      </c>
      <c r="BS181">
        <f t="shared" si="252"/>
        <v>0</v>
      </c>
      <c r="BT181">
        <f t="shared" si="253"/>
        <v>0</v>
      </c>
      <c r="BU181">
        <f t="shared" si="254"/>
        <v>0</v>
      </c>
      <c r="BV181">
        <f t="shared" si="255"/>
        <v>0</v>
      </c>
      <c r="BW181">
        <f t="shared" si="256"/>
        <v>0</v>
      </c>
      <c r="BX181">
        <f t="shared" si="257"/>
        <v>0</v>
      </c>
      <c r="BY181">
        <f t="shared" si="258"/>
        <v>0</v>
      </c>
      <c r="BZ181">
        <f t="shared" si="259"/>
        <v>0</v>
      </c>
      <c r="CA181">
        <f t="shared" si="260"/>
        <v>0</v>
      </c>
      <c r="CB181">
        <f t="shared" si="261"/>
        <v>0</v>
      </c>
      <c r="CC181" t="e">
        <f>IF('Source and fuel input'!AS181,VLOOKUP(AA181,SourceIdData,8,FALSE),IF('Source and fuel input'!AQ181,V181,IF('Source and fuel input'!AR181,IF(AND(E181="Method 1",VLOOKUP(AA181,SourceIdData,8,FALSE)&gt;0),VLOOKUP(AA181,SourceIdData,8,FALSE),NA()),"")))</f>
        <v>#N/A</v>
      </c>
      <c r="CD181" s="15" t="e">
        <f t="shared" si="272"/>
        <v>#N/A</v>
      </c>
      <c r="CE181" s="15" t="b">
        <f t="shared" si="273"/>
        <v>1</v>
      </c>
      <c r="CF181" s="15" t="b">
        <f t="shared" si="229"/>
        <v>1</v>
      </c>
      <c r="CG181" s="15" t="b">
        <f t="shared" si="274"/>
        <v>0</v>
      </c>
      <c r="CH181" s="15" t="b">
        <f t="shared" si="275"/>
        <v>1</v>
      </c>
      <c r="CI181" t="e">
        <f t="shared" si="230"/>
        <v>#N/A</v>
      </c>
      <c r="CJ181" t="e">
        <f t="shared" si="231"/>
        <v>#N/A</v>
      </c>
      <c r="CK181" t="e">
        <f t="shared" si="240"/>
        <v>#N/A</v>
      </c>
      <c r="CL181" t="b">
        <f t="shared" si="276"/>
        <v>0</v>
      </c>
      <c r="CM181" t="e">
        <f t="shared" si="241"/>
        <v>#N/A</v>
      </c>
      <c r="CN181" t="b">
        <f t="shared" si="242"/>
        <v>0</v>
      </c>
      <c r="CO181" s="14">
        <f t="shared" si="243"/>
        <v>1</v>
      </c>
      <c r="CP181" s="16" t="str">
        <f t="shared" si="232"/>
        <v/>
      </c>
      <c r="CQ181" s="15">
        <f t="shared" si="233"/>
        <v>0</v>
      </c>
      <c r="CR181" s="15">
        <f t="shared" si="234"/>
        <v>0</v>
      </c>
      <c r="CS181" s="15">
        <f t="shared" si="235"/>
        <v>0</v>
      </c>
      <c r="CT181" s="58" t="e">
        <f t="shared" si="262"/>
        <v>#DIV/0!</v>
      </c>
      <c r="CU181" s="2">
        <f t="shared" si="236"/>
        <v>995</v>
      </c>
      <c r="CV181" t="str">
        <f t="shared" si="244"/>
        <v/>
      </c>
      <c r="CX181" t="str">
        <f t="shared" si="263"/>
        <v/>
      </c>
      <c r="CY181" t="b">
        <f>AND(CX181&lt;&gt;"",COUNTIF($CX$11:CX180,CX181)=0)</f>
        <v>0</v>
      </c>
      <c r="CZ181" s="2">
        <f>IF(CX181="",0,IF(CY181,MAX($CZ$11:CZ180)+1,VLOOKUP(CX181,$CX$11:CZ180,3,FALSE)))</f>
        <v>0</v>
      </c>
      <c r="DA181" s="2" t="str">
        <f t="shared" si="245"/>
        <v/>
      </c>
      <c r="DB181" t="str">
        <f t="shared" si="264"/>
        <v/>
      </c>
      <c r="DC181" t="b">
        <f>AND(DB181&lt;&gt;"",COUNTIF($DB$11:DB180,DB181)=0)</f>
        <v>0</v>
      </c>
      <c r="DD181" s="2">
        <f>IF(DB181="",0,IF(DC181,MAX($DD$11:DD180)+1,VLOOKUP(DB181,$DB$11:DD180,3,FALSE)))</f>
        <v>0</v>
      </c>
      <c r="DE181" s="2" t="str">
        <f t="shared" si="246"/>
        <v/>
      </c>
    </row>
    <row r="182" spans="1:109" x14ac:dyDescent="0.35">
      <c r="A182" s="119"/>
      <c r="B182" s="46"/>
      <c r="C182" s="46"/>
      <c r="D182" s="46"/>
      <c r="E182" s="46"/>
      <c r="F182" s="183"/>
      <c r="G182" s="48">
        <v>0</v>
      </c>
      <c r="H182" s="46">
        <v>0</v>
      </c>
      <c r="I182" s="46">
        <v>0</v>
      </c>
      <c r="J182" s="46">
        <v>0</v>
      </c>
      <c r="K182" s="46">
        <v>0</v>
      </c>
      <c r="L182" s="49">
        <v>0</v>
      </c>
      <c r="M182" s="50">
        <v>0</v>
      </c>
      <c r="N182" s="32"/>
      <c r="O182" s="31"/>
      <c r="P182" s="31"/>
      <c r="Q182" s="31"/>
      <c r="R182" s="31"/>
      <c r="S182" s="31"/>
      <c r="T182" s="31"/>
      <c r="U182" s="31"/>
      <c r="V182" s="99"/>
      <c r="W182" s="52" t="str">
        <f t="shared" si="271"/>
        <v/>
      </c>
      <c r="X182" s="120"/>
      <c r="Y182" s="97"/>
      <c r="Z182" t="e">
        <f t="shared" si="201"/>
        <v>#N/A</v>
      </c>
      <c r="AA182" t="e">
        <f t="shared" si="202"/>
        <v>#N/A</v>
      </c>
      <c r="AB182" t="e">
        <f t="shared" si="203"/>
        <v>#N/A</v>
      </c>
      <c r="AC182" s="53" t="b">
        <f t="shared" si="204"/>
        <v>0</v>
      </c>
      <c r="AD182" s="53" t="b">
        <f t="shared" si="205"/>
        <v>0</v>
      </c>
      <c r="AE182" s="53" t="b">
        <f t="shared" si="206"/>
        <v>0</v>
      </c>
      <c r="AF182" s="53" t="b">
        <f t="shared" si="207"/>
        <v>0</v>
      </c>
      <c r="AG182" s="53" t="b">
        <f t="shared" si="208"/>
        <v>0</v>
      </c>
      <c r="AH182" s="53" t="b">
        <f t="shared" si="209"/>
        <v>0</v>
      </c>
      <c r="AI182" s="53" t="b">
        <f t="shared" si="210"/>
        <v>0</v>
      </c>
      <c r="AJ182" s="53" t="b">
        <f t="shared" si="211"/>
        <v>0</v>
      </c>
      <c r="AK182" s="53" t="b">
        <f t="shared" si="265"/>
        <v>1</v>
      </c>
      <c r="AL182" s="53" t="b">
        <f t="shared" si="266"/>
        <v>1</v>
      </c>
      <c r="AM182" s="53" t="b">
        <f t="shared" si="267"/>
        <v>1</v>
      </c>
      <c r="AN182" s="53" t="b">
        <f t="shared" si="268"/>
        <v>1</v>
      </c>
      <c r="AO182" s="53" t="b">
        <f t="shared" si="269"/>
        <v>1</v>
      </c>
      <c r="AP182" s="53" t="b">
        <f t="shared" si="270"/>
        <v>1</v>
      </c>
      <c r="AQ182" s="53" t="b">
        <f t="shared" si="247"/>
        <v>0</v>
      </c>
      <c r="AR182" t="b">
        <f t="shared" si="212"/>
        <v>0</v>
      </c>
      <c r="AS182" s="54" t="e">
        <f t="shared" si="237"/>
        <v>#N/A</v>
      </c>
      <c r="AT182" t="b">
        <f t="shared" si="248"/>
        <v>0</v>
      </c>
      <c r="AU182" t="str">
        <f t="shared" si="249"/>
        <v/>
      </c>
      <c r="AV182" s="55" t="str">
        <f t="shared" si="238"/>
        <v/>
      </c>
      <c r="AW182" t="b">
        <f>AND(AV182&lt;&gt;"",COUNTIF($AV$11:AV181,AV182)=0)</f>
        <v>0</v>
      </c>
      <c r="AX182" s="2">
        <f>IF(AV182="",0,IF(AW182,MAX($AX$11:AX181)+1,VLOOKUP(AV182,$AV$11:AX181,3,FALSE)))</f>
        <v>0</v>
      </c>
      <c r="AY182" t="str">
        <f t="shared" si="239"/>
        <v/>
      </c>
      <c r="AZ182" t="e">
        <f t="shared" si="213"/>
        <v>#N/A</v>
      </c>
      <c r="BA182" t="e">
        <f>IF(ISNA(AZ182),NA(),COUNTIF(AZ$10:AZ182,AZ182)&gt;1)</f>
        <v>#N/A</v>
      </c>
      <c r="BB182" t="e">
        <f t="shared" si="214"/>
        <v>#N/A</v>
      </c>
      <c r="BC182" s="55" t="e">
        <f t="shared" si="215"/>
        <v>#N/A</v>
      </c>
      <c r="BD182" s="56" t="e">
        <f t="shared" si="216"/>
        <v>#N/A</v>
      </c>
      <c r="BE182" s="53">
        <f t="shared" si="217"/>
        <v>0</v>
      </c>
      <c r="BF182" s="53">
        <f t="shared" si="218"/>
        <v>0</v>
      </c>
      <c r="BG182" s="53">
        <f t="shared" si="219"/>
        <v>0</v>
      </c>
      <c r="BH182" s="53">
        <f t="shared" si="220"/>
        <v>0</v>
      </c>
      <c r="BI182" s="53">
        <f t="shared" si="221"/>
        <v>0</v>
      </c>
      <c r="BJ182" s="53">
        <f t="shared" si="222"/>
        <v>0</v>
      </c>
      <c r="BK182" s="57">
        <f t="shared" si="223"/>
        <v>0</v>
      </c>
      <c r="BL182" s="57">
        <f t="shared" si="224"/>
        <v>0</v>
      </c>
      <c r="BM182" s="57">
        <f t="shared" si="225"/>
        <v>0</v>
      </c>
      <c r="BN182" s="57">
        <f t="shared" si="226"/>
        <v>0</v>
      </c>
      <c r="BO182" s="57">
        <f t="shared" si="227"/>
        <v>0</v>
      </c>
      <c r="BP182" s="57">
        <f t="shared" si="228"/>
        <v>0</v>
      </c>
      <c r="BQ182">
        <f t="shared" si="250"/>
        <v>0</v>
      </c>
      <c r="BR182">
        <f t="shared" si="251"/>
        <v>0</v>
      </c>
      <c r="BS182">
        <f t="shared" si="252"/>
        <v>0</v>
      </c>
      <c r="BT182">
        <f t="shared" si="253"/>
        <v>0</v>
      </c>
      <c r="BU182">
        <f t="shared" si="254"/>
        <v>0</v>
      </c>
      <c r="BV182">
        <f t="shared" si="255"/>
        <v>0</v>
      </c>
      <c r="BW182">
        <f t="shared" si="256"/>
        <v>0</v>
      </c>
      <c r="BX182">
        <f t="shared" si="257"/>
        <v>0</v>
      </c>
      <c r="BY182">
        <f t="shared" si="258"/>
        <v>0</v>
      </c>
      <c r="BZ182">
        <f t="shared" si="259"/>
        <v>0</v>
      </c>
      <c r="CA182">
        <f t="shared" si="260"/>
        <v>0</v>
      </c>
      <c r="CB182">
        <f t="shared" si="261"/>
        <v>0</v>
      </c>
      <c r="CC182" t="e">
        <f>IF('Source and fuel input'!AS182,VLOOKUP(AA182,SourceIdData,8,FALSE),IF('Source and fuel input'!AQ182,V182,IF('Source and fuel input'!AR182,IF(AND(E182="Method 1",VLOOKUP(AA182,SourceIdData,8,FALSE)&gt;0),VLOOKUP(AA182,SourceIdData,8,FALSE),NA()),"")))</f>
        <v>#N/A</v>
      </c>
      <c r="CD182" s="15" t="e">
        <f t="shared" si="272"/>
        <v>#N/A</v>
      </c>
      <c r="CE182" s="15" t="b">
        <f t="shared" si="273"/>
        <v>1</v>
      </c>
      <c r="CF182" s="15" t="b">
        <f t="shared" si="229"/>
        <v>1</v>
      </c>
      <c r="CG182" s="15" t="b">
        <f t="shared" si="274"/>
        <v>0</v>
      </c>
      <c r="CH182" s="15" t="b">
        <f t="shared" si="275"/>
        <v>1</v>
      </c>
      <c r="CI182" t="e">
        <f t="shared" si="230"/>
        <v>#N/A</v>
      </c>
      <c r="CJ182" t="e">
        <f t="shared" si="231"/>
        <v>#N/A</v>
      </c>
      <c r="CK182" t="e">
        <f t="shared" si="240"/>
        <v>#N/A</v>
      </c>
      <c r="CL182" t="b">
        <f t="shared" si="276"/>
        <v>0</v>
      </c>
      <c r="CM182" t="e">
        <f t="shared" si="241"/>
        <v>#N/A</v>
      </c>
      <c r="CN182" t="b">
        <f t="shared" si="242"/>
        <v>0</v>
      </c>
      <c r="CO182" s="14">
        <f t="shared" si="243"/>
        <v>1</v>
      </c>
      <c r="CP182" s="16" t="str">
        <f t="shared" si="232"/>
        <v/>
      </c>
      <c r="CQ182" s="15">
        <f t="shared" si="233"/>
        <v>0</v>
      </c>
      <c r="CR182" s="15">
        <f t="shared" si="234"/>
        <v>0</v>
      </c>
      <c r="CS182" s="15">
        <f t="shared" si="235"/>
        <v>0</v>
      </c>
      <c r="CT182" s="58" t="e">
        <f t="shared" si="262"/>
        <v>#DIV/0!</v>
      </c>
      <c r="CU182" s="2">
        <f t="shared" si="236"/>
        <v>995</v>
      </c>
      <c r="CV182" t="str">
        <f t="shared" si="244"/>
        <v/>
      </c>
      <c r="CX182" t="str">
        <f t="shared" si="263"/>
        <v/>
      </c>
      <c r="CY182" t="b">
        <f>AND(CX182&lt;&gt;"",COUNTIF($CX$11:CX181,CX182)=0)</f>
        <v>0</v>
      </c>
      <c r="CZ182" s="2">
        <f>IF(CX182="",0,IF(CY182,MAX($CZ$11:CZ181)+1,VLOOKUP(CX182,$CX$11:CZ181,3,FALSE)))</f>
        <v>0</v>
      </c>
      <c r="DA182" s="2" t="str">
        <f t="shared" si="245"/>
        <v/>
      </c>
      <c r="DB182" t="str">
        <f t="shared" si="264"/>
        <v/>
      </c>
      <c r="DC182" t="b">
        <f>AND(DB182&lt;&gt;"",COUNTIF($DB$11:DB181,DB182)=0)</f>
        <v>0</v>
      </c>
      <c r="DD182" s="2">
        <f>IF(DB182="",0,IF(DC182,MAX($DD$11:DD181)+1,VLOOKUP(DB182,$DB$11:DD181,3,FALSE)))</f>
        <v>0</v>
      </c>
      <c r="DE182" s="2" t="str">
        <f t="shared" si="246"/>
        <v/>
      </c>
    </row>
    <row r="183" spans="1:109" x14ac:dyDescent="0.35">
      <c r="A183" s="119"/>
      <c r="B183" s="46"/>
      <c r="C183" s="46"/>
      <c r="D183" s="46"/>
      <c r="E183" s="46"/>
      <c r="F183" s="183"/>
      <c r="G183" s="48">
        <v>0</v>
      </c>
      <c r="H183" s="46">
        <v>0</v>
      </c>
      <c r="I183" s="46">
        <v>0</v>
      </c>
      <c r="J183" s="46">
        <v>0</v>
      </c>
      <c r="K183" s="46">
        <v>0</v>
      </c>
      <c r="L183" s="49">
        <v>0</v>
      </c>
      <c r="M183" s="50">
        <v>0</v>
      </c>
      <c r="N183" s="32"/>
      <c r="O183" s="31"/>
      <c r="P183" s="31"/>
      <c r="Q183" s="31"/>
      <c r="R183" s="31"/>
      <c r="S183" s="31"/>
      <c r="T183" s="31"/>
      <c r="U183" s="31"/>
      <c r="V183" s="99"/>
      <c r="W183" s="52" t="str">
        <f t="shared" si="271"/>
        <v/>
      </c>
      <c r="X183" s="120"/>
      <c r="Y183" s="97"/>
      <c r="Z183" t="e">
        <f t="shared" si="201"/>
        <v>#N/A</v>
      </c>
      <c r="AA183" t="e">
        <f t="shared" si="202"/>
        <v>#N/A</v>
      </c>
      <c r="AB183" t="e">
        <f t="shared" si="203"/>
        <v>#N/A</v>
      </c>
      <c r="AC183" s="53" t="b">
        <f t="shared" si="204"/>
        <v>0</v>
      </c>
      <c r="AD183" s="53" t="b">
        <f t="shared" si="205"/>
        <v>0</v>
      </c>
      <c r="AE183" s="53" t="b">
        <f t="shared" si="206"/>
        <v>0</v>
      </c>
      <c r="AF183" s="53" t="b">
        <f t="shared" si="207"/>
        <v>0</v>
      </c>
      <c r="AG183" s="53" t="b">
        <f t="shared" si="208"/>
        <v>0</v>
      </c>
      <c r="AH183" s="53" t="b">
        <f t="shared" si="209"/>
        <v>0</v>
      </c>
      <c r="AI183" s="53" t="b">
        <f t="shared" si="210"/>
        <v>0</v>
      </c>
      <c r="AJ183" s="53" t="b">
        <f t="shared" si="211"/>
        <v>0</v>
      </c>
      <c r="AK183" s="53" t="b">
        <f t="shared" si="265"/>
        <v>1</v>
      </c>
      <c r="AL183" s="53" t="b">
        <f t="shared" si="266"/>
        <v>1</v>
      </c>
      <c r="AM183" s="53" t="b">
        <f t="shared" si="267"/>
        <v>1</v>
      </c>
      <c r="AN183" s="53" t="b">
        <f t="shared" si="268"/>
        <v>1</v>
      </c>
      <c r="AO183" s="53" t="b">
        <f t="shared" si="269"/>
        <v>1</v>
      </c>
      <c r="AP183" s="53" t="b">
        <f t="shared" si="270"/>
        <v>1</v>
      </c>
      <c r="AQ183" s="53" t="b">
        <f t="shared" si="247"/>
        <v>0</v>
      </c>
      <c r="AR183" t="b">
        <f t="shared" si="212"/>
        <v>0</v>
      </c>
      <c r="AS183" s="54" t="e">
        <f t="shared" si="237"/>
        <v>#N/A</v>
      </c>
      <c r="AT183" t="b">
        <f t="shared" si="248"/>
        <v>0</v>
      </c>
      <c r="AU183" t="str">
        <f t="shared" si="249"/>
        <v/>
      </c>
      <c r="AV183" s="55" t="str">
        <f t="shared" si="238"/>
        <v/>
      </c>
      <c r="AW183" t="b">
        <f>AND(AV183&lt;&gt;"",COUNTIF($AV$11:AV182,AV183)=0)</f>
        <v>0</v>
      </c>
      <c r="AX183" s="2">
        <f>IF(AV183="",0,IF(AW183,MAX($AX$11:AX182)+1,VLOOKUP(AV183,$AV$11:AX182,3,FALSE)))</f>
        <v>0</v>
      </c>
      <c r="AY183" t="str">
        <f t="shared" si="239"/>
        <v/>
      </c>
      <c r="AZ183" t="e">
        <f t="shared" si="213"/>
        <v>#N/A</v>
      </c>
      <c r="BA183" t="e">
        <f>IF(ISNA(AZ183),NA(),COUNTIF(AZ$10:AZ183,AZ183)&gt;1)</f>
        <v>#N/A</v>
      </c>
      <c r="BB183" t="e">
        <f t="shared" si="214"/>
        <v>#N/A</v>
      </c>
      <c r="BC183" s="55" t="e">
        <f t="shared" si="215"/>
        <v>#N/A</v>
      </c>
      <c r="BD183" s="56" t="e">
        <f t="shared" si="216"/>
        <v>#N/A</v>
      </c>
      <c r="BE183" s="53">
        <f t="shared" si="217"/>
        <v>0</v>
      </c>
      <c r="BF183" s="53">
        <f t="shared" si="218"/>
        <v>0</v>
      </c>
      <c r="BG183" s="53">
        <f t="shared" si="219"/>
        <v>0</v>
      </c>
      <c r="BH183" s="53">
        <f t="shared" si="220"/>
        <v>0</v>
      </c>
      <c r="BI183" s="53">
        <f t="shared" si="221"/>
        <v>0</v>
      </c>
      <c r="BJ183" s="53">
        <f t="shared" si="222"/>
        <v>0</v>
      </c>
      <c r="BK183" s="57">
        <f t="shared" si="223"/>
        <v>0</v>
      </c>
      <c r="BL183" s="57">
        <f t="shared" si="224"/>
        <v>0</v>
      </c>
      <c r="BM183" s="57">
        <f t="shared" si="225"/>
        <v>0</v>
      </c>
      <c r="BN183" s="57">
        <f t="shared" si="226"/>
        <v>0</v>
      </c>
      <c r="BO183" s="57">
        <f t="shared" si="227"/>
        <v>0</v>
      </c>
      <c r="BP183" s="57">
        <f t="shared" si="228"/>
        <v>0</v>
      </c>
      <c r="BQ183">
        <f t="shared" si="250"/>
        <v>0</v>
      </c>
      <c r="BR183">
        <f t="shared" si="251"/>
        <v>0</v>
      </c>
      <c r="BS183">
        <f t="shared" si="252"/>
        <v>0</v>
      </c>
      <c r="BT183">
        <f t="shared" si="253"/>
        <v>0</v>
      </c>
      <c r="BU183">
        <f t="shared" si="254"/>
        <v>0</v>
      </c>
      <c r="BV183">
        <f t="shared" si="255"/>
        <v>0</v>
      </c>
      <c r="BW183">
        <f t="shared" si="256"/>
        <v>0</v>
      </c>
      <c r="BX183">
        <f t="shared" si="257"/>
        <v>0</v>
      </c>
      <c r="BY183">
        <f t="shared" si="258"/>
        <v>0</v>
      </c>
      <c r="BZ183">
        <f t="shared" si="259"/>
        <v>0</v>
      </c>
      <c r="CA183">
        <f t="shared" si="260"/>
        <v>0</v>
      </c>
      <c r="CB183">
        <f t="shared" si="261"/>
        <v>0</v>
      </c>
      <c r="CC183" t="e">
        <f>IF('Source and fuel input'!AS183,VLOOKUP(AA183,SourceIdData,8,FALSE),IF('Source and fuel input'!AQ183,V183,IF('Source and fuel input'!AR183,IF(AND(E183="Method 1",VLOOKUP(AA183,SourceIdData,8,FALSE)&gt;0),VLOOKUP(AA183,SourceIdData,8,FALSE),NA()),"")))</f>
        <v>#N/A</v>
      </c>
      <c r="CD183" s="15" t="e">
        <f t="shared" si="272"/>
        <v>#N/A</v>
      </c>
      <c r="CE183" s="15" t="b">
        <f t="shared" si="273"/>
        <v>1</v>
      </c>
      <c r="CF183" s="15" t="b">
        <f t="shared" si="229"/>
        <v>1</v>
      </c>
      <c r="CG183" s="15" t="b">
        <f t="shared" si="274"/>
        <v>0</v>
      </c>
      <c r="CH183" s="15" t="b">
        <f t="shared" si="275"/>
        <v>1</v>
      </c>
      <c r="CI183" t="e">
        <f t="shared" si="230"/>
        <v>#N/A</v>
      </c>
      <c r="CJ183" t="e">
        <f t="shared" si="231"/>
        <v>#N/A</v>
      </c>
      <c r="CK183" t="e">
        <f t="shared" si="240"/>
        <v>#N/A</v>
      </c>
      <c r="CL183" t="b">
        <f t="shared" si="276"/>
        <v>0</v>
      </c>
      <c r="CM183" t="e">
        <f t="shared" si="241"/>
        <v>#N/A</v>
      </c>
      <c r="CN183" t="b">
        <f t="shared" si="242"/>
        <v>0</v>
      </c>
      <c r="CO183" s="14">
        <f t="shared" si="243"/>
        <v>1</v>
      </c>
      <c r="CP183" s="16" t="str">
        <f t="shared" si="232"/>
        <v/>
      </c>
      <c r="CQ183" s="15">
        <f t="shared" si="233"/>
        <v>0</v>
      </c>
      <c r="CR183" s="15">
        <f t="shared" si="234"/>
        <v>0</v>
      </c>
      <c r="CS183" s="15">
        <f t="shared" si="235"/>
        <v>0</v>
      </c>
      <c r="CT183" s="58" t="e">
        <f t="shared" si="262"/>
        <v>#DIV/0!</v>
      </c>
      <c r="CU183" s="2">
        <f t="shared" si="236"/>
        <v>995</v>
      </c>
      <c r="CV183" t="str">
        <f t="shared" si="244"/>
        <v/>
      </c>
      <c r="CX183" t="str">
        <f t="shared" si="263"/>
        <v/>
      </c>
      <c r="CY183" t="b">
        <f>AND(CX183&lt;&gt;"",COUNTIF($CX$11:CX182,CX183)=0)</f>
        <v>0</v>
      </c>
      <c r="CZ183" s="2">
        <f>IF(CX183="",0,IF(CY183,MAX($CZ$11:CZ182)+1,VLOOKUP(CX183,$CX$11:CZ182,3,FALSE)))</f>
        <v>0</v>
      </c>
      <c r="DA183" s="2" t="str">
        <f t="shared" si="245"/>
        <v/>
      </c>
      <c r="DB183" t="str">
        <f t="shared" si="264"/>
        <v/>
      </c>
      <c r="DC183" t="b">
        <f>AND(DB183&lt;&gt;"",COUNTIF($DB$11:DB182,DB183)=0)</f>
        <v>0</v>
      </c>
      <c r="DD183" s="2">
        <f>IF(DB183="",0,IF(DC183,MAX($DD$11:DD182)+1,VLOOKUP(DB183,$DB$11:DD182,3,FALSE)))</f>
        <v>0</v>
      </c>
      <c r="DE183" s="2" t="str">
        <f t="shared" si="246"/>
        <v/>
      </c>
    </row>
    <row r="184" spans="1:109" x14ac:dyDescent="0.35">
      <c r="A184" s="119"/>
      <c r="B184" s="46"/>
      <c r="C184" s="46"/>
      <c r="D184" s="46"/>
      <c r="E184" s="46"/>
      <c r="F184" s="183"/>
      <c r="G184" s="48">
        <v>0</v>
      </c>
      <c r="H184" s="46">
        <v>0</v>
      </c>
      <c r="I184" s="46">
        <v>0</v>
      </c>
      <c r="J184" s="46">
        <v>0</v>
      </c>
      <c r="K184" s="46">
        <v>0</v>
      </c>
      <c r="L184" s="49">
        <v>0</v>
      </c>
      <c r="M184" s="50">
        <v>0</v>
      </c>
      <c r="N184" s="32"/>
      <c r="O184" s="31"/>
      <c r="P184" s="31"/>
      <c r="Q184" s="31"/>
      <c r="R184" s="31"/>
      <c r="S184" s="31"/>
      <c r="T184" s="31"/>
      <c r="U184" s="31"/>
      <c r="V184" s="99"/>
      <c r="W184" s="52" t="str">
        <f t="shared" si="271"/>
        <v/>
      </c>
      <c r="X184" s="120"/>
      <c r="Y184" s="97"/>
      <c r="Z184" t="e">
        <f t="shared" si="201"/>
        <v>#N/A</v>
      </c>
      <c r="AA184" t="e">
        <f t="shared" si="202"/>
        <v>#N/A</v>
      </c>
      <c r="AB184" t="e">
        <f t="shared" si="203"/>
        <v>#N/A</v>
      </c>
      <c r="AC184" s="53" t="b">
        <f t="shared" si="204"/>
        <v>0</v>
      </c>
      <c r="AD184" s="53" t="b">
        <f t="shared" si="205"/>
        <v>0</v>
      </c>
      <c r="AE184" s="53" t="b">
        <f t="shared" si="206"/>
        <v>0</v>
      </c>
      <c r="AF184" s="53" t="b">
        <f t="shared" si="207"/>
        <v>0</v>
      </c>
      <c r="AG184" s="53" t="b">
        <f t="shared" si="208"/>
        <v>0</v>
      </c>
      <c r="AH184" s="53" t="b">
        <f t="shared" si="209"/>
        <v>0</v>
      </c>
      <c r="AI184" s="53" t="b">
        <f t="shared" si="210"/>
        <v>0</v>
      </c>
      <c r="AJ184" s="53" t="b">
        <f t="shared" si="211"/>
        <v>0</v>
      </c>
      <c r="AK184" s="53" t="b">
        <f t="shared" si="265"/>
        <v>1</v>
      </c>
      <c r="AL184" s="53" t="b">
        <f t="shared" si="266"/>
        <v>1</v>
      </c>
      <c r="AM184" s="53" t="b">
        <f t="shared" si="267"/>
        <v>1</v>
      </c>
      <c r="AN184" s="53" t="b">
        <f t="shared" si="268"/>
        <v>1</v>
      </c>
      <c r="AO184" s="53" t="b">
        <f t="shared" si="269"/>
        <v>1</v>
      </c>
      <c r="AP184" s="53" t="b">
        <f t="shared" si="270"/>
        <v>1</v>
      </c>
      <c r="AQ184" s="53" t="b">
        <f t="shared" si="247"/>
        <v>0</v>
      </c>
      <c r="AR184" t="b">
        <f t="shared" si="212"/>
        <v>0</v>
      </c>
      <c r="AS184" s="54" t="e">
        <f t="shared" si="237"/>
        <v>#N/A</v>
      </c>
      <c r="AT184" t="b">
        <f t="shared" si="248"/>
        <v>0</v>
      </c>
      <c r="AU184" t="str">
        <f t="shared" si="249"/>
        <v/>
      </c>
      <c r="AV184" s="55" t="str">
        <f t="shared" si="238"/>
        <v/>
      </c>
      <c r="AW184" t="b">
        <f>AND(AV184&lt;&gt;"",COUNTIF($AV$11:AV183,AV184)=0)</f>
        <v>0</v>
      </c>
      <c r="AX184" s="2">
        <f>IF(AV184="",0,IF(AW184,MAX($AX$11:AX183)+1,VLOOKUP(AV184,$AV$11:AX183,3,FALSE)))</f>
        <v>0</v>
      </c>
      <c r="AY184" t="str">
        <f t="shared" si="239"/>
        <v/>
      </c>
      <c r="AZ184" t="e">
        <f t="shared" si="213"/>
        <v>#N/A</v>
      </c>
      <c r="BA184" t="e">
        <f>IF(ISNA(AZ184),NA(),COUNTIF(AZ$10:AZ184,AZ184)&gt;1)</f>
        <v>#N/A</v>
      </c>
      <c r="BB184" t="e">
        <f t="shared" si="214"/>
        <v>#N/A</v>
      </c>
      <c r="BC184" s="55" t="e">
        <f t="shared" si="215"/>
        <v>#N/A</v>
      </c>
      <c r="BD184" s="56" t="e">
        <f t="shared" si="216"/>
        <v>#N/A</v>
      </c>
      <c r="BE184" s="53">
        <f t="shared" si="217"/>
        <v>0</v>
      </c>
      <c r="BF184" s="53">
        <f t="shared" si="218"/>
        <v>0</v>
      </c>
      <c r="BG184" s="53">
        <f t="shared" si="219"/>
        <v>0</v>
      </c>
      <c r="BH184" s="53">
        <f t="shared" si="220"/>
        <v>0</v>
      </c>
      <c r="BI184" s="53">
        <f t="shared" si="221"/>
        <v>0</v>
      </c>
      <c r="BJ184" s="53">
        <f t="shared" si="222"/>
        <v>0</v>
      </c>
      <c r="BK184" s="57">
        <f t="shared" si="223"/>
        <v>0</v>
      </c>
      <c r="BL184" s="57">
        <f t="shared" si="224"/>
        <v>0</v>
      </c>
      <c r="BM184" s="57">
        <f t="shared" si="225"/>
        <v>0</v>
      </c>
      <c r="BN184" s="57">
        <f t="shared" si="226"/>
        <v>0</v>
      </c>
      <c r="BO184" s="57">
        <f t="shared" si="227"/>
        <v>0</v>
      </c>
      <c r="BP184" s="57">
        <f t="shared" si="228"/>
        <v>0</v>
      </c>
      <c r="BQ184">
        <f t="shared" si="250"/>
        <v>0</v>
      </c>
      <c r="BR184">
        <f t="shared" si="251"/>
        <v>0</v>
      </c>
      <c r="BS184">
        <f t="shared" si="252"/>
        <v>0</v>
      </c>
      <c r="BT184">
        <f t="shared" si="253"/>
        <v>0</v>
      </c>
      <c r="BU184">
        <f t="shared" si="254"/>
        <v>0</v>
      </c>
      <c r="BV184">
        <f t="shared" si="255"/>
        <v>0</v>
      </c>
      <c r="BW184">
        <f t="shared" si="256"/>
        <v>0</v>
      </c>
      <c r="BX184">
        <f t="shared" si="257"/>
        <v>0</v>
      </c>
      <c r="BY184">
        <f t="shared" si="258"/>
        <v>0</v>
      </c>
      <c r="BZ184">
        <f t="shared" si="259"/>
        <v>0</v>
      </c>
      <c r="CA184">
        <f t="shared" si="260"/>
        <v>0</v>
      </c>
      <c r="CB184">
        <f t="shared" si="261"/>
        <v>0</v>
      </c>
      <c r="CC184" t="e">
        <f>IF('Source and fuel input'!AS184,VLOOKUP(AA184,SourceIdData,8,FALSE),IF('Source and fuel input'!AQ184,V184,IF('Source and fuel input'!AR184,IF(AND(E184="Method 1",VLOOKUP(AA184,SourceIdData,8,FALSE)&gt;0),VLOOKUP(AA184,SourceIdData,8,FALSE),NA()),"")))</f>
        <v>#N/A</v>
      </c>
      <c r="CD184" s="15" t="e">
        <f t="shared" si="272"/>
        <v>#N/A</v>
      </c>
      <c r="CE184" s="15" t="b">
        <f t="shared" si="273"/>
        <v>1</v>
      </c>
      <c r="CF184" s="15" t="b">
        <f t="shared" si="229"/>
        <v>1</v>
      </c>
      <c r="CG184" s="15" t="b">
        <f t="shared" si="274"/>
        <v>0</v>
      </c>
      <c r="CH184" s="15" t="b">
        <f t="shared" si="275"/>
        <v>1</v>
      </c>
      <c r="CI184" t="e">
        <f t="shared" si="230"/>
        <v>#N/A</v>
      </c>
      <c r="CJ184" t="e">
        <f t="shared" si="231"/>
        <v>#N/A</v>
      </c>
      <c r="CK184" t="e">
        <f t="shared" si="240"/>
        <v>#N/A</v>
      </c>
      <c r="CL184" t="b">
        <f t="shared" si="276"/>
        <v>0</v>
      </c>
      <c r="CM184" t="e">
        <f t="shared" si="241"/>
        <v>#N/A</v>
      </c>
      <c r="CN184" t="b">
        <f t="shared" si="242"/>
        <v>0</v>
      </c>
      <c r="CO184" s="14">
        <f t="shared" si="243"/>
        <v>1</v>
      </c>
      <c r="CP184" s="16" t="str">
        <f t="shared" si="232"/>
        <v/>
      </c>
      <c r="CQ184" s="15">
        <f t="shared" si="233"/>
        <v>0</v>
      </c>
      <c r="CR184" s="15">
        <f t="shared" si="234"/>
        <v>0</v>
      </c>
      <c r="CS184" s="15">
        <f t="shared" si="235"/>
        <v>0</v>
      </c>
      <c r="CT184" s="58" t="e">
        <f t="shared" si="262"/>
        <v>#DIV/0!</v>
      </c>
      <c r="CU184" s="2">
        <f t="shared" si="236"/>
        <v>995</v>
      </c>
      <c r="CV184" t="str">
        <f t="shared" si="244"/>
        <v/>
      </c>
      <c r="CX184" t="str">
        <f t="shared" si="263"/>
        <v/>
      </c>
      <c r="CY184" t="b">
        <f>AND(CX184&lt;&gt;"",COUNTIF($CX$11:CX183,CX184)=0)</f>
        <v>0</v>
      </c>
      <c r="CZ184" s="2">
        <f>IF(CX184="",0,IF(CY184,MAX($CZ$11:CZ183)+1,VLOOKUP(CX184,$CX$11:CZ183,3,FALSE)))</f>
        <v>0</v>
      </c>
      <c r="DA184" s="2" t="str">
        <f t="shared" si="245"/>
        <v/>
      </c>
      <c r="DB184" t="str">
        <f t="shared" si="264"/>
        <v/>
      </c>
      <c r="DC184" t="b">
        <f>AND(DB184&lt;&gt;"",COUNTIF($DB$11:DB183,DB184)=0)</f>
        <v>0</v>
      </c>
      <c r="DD184" s="2">
        <f>IF(DB184="",0,IF(DC184,MAX($DD$11:DD183)+1,VLOOKUP(DB184,$DB$11:DD183,3,FALSE)))</f>
        <v>0</v>
      </c>
      <c r="DE184" s="2" t="str">
        <f t="shared" si="246"/>
        <v/>
      </c>
    </row>
    <row r="185" spans="1:109" x14ac:dyDescent="0.35">
      <c r="A185" s="119"/>
      <c r="B185" s="46"/>
      <c r="C185" s="46"/>
      <c r="D185" s="46"/>
      <c r="E185" s="46"/>
      <c r="F185" s="183"/>
      <c r="G185" s="48">
        <v>0</v>
      </c>
      <c r="H185" s="46">
        <v>0</v>
      </c>
      <c r="I185" s="46">
        <v>0</v>
      </c>
      <c r="J185" s="46">
        <v>0</v>
      </c>
      <c r="K185" s="46">
        <v>0</v>
      </c>
      <c r="L185" s="49">
        <v>0</v>
      </c>
      <c r="M185" s="50">
        <v>0</v>
      </c>
      <c r="N185" s="32"/>
      <c r="O185" s="31"/>
      <c r="P185" s="31"/>
      <c r="Q185" s="31"/>
      <c r="R185" s="31"/>
      <c r="S185" s="31"/>
      <c r="T185" s="31"/>
      <c r="U185" s="31"/>
      <c r="V185" s="99"/>
      <c r="W185" s="52" t="str">
        <f t="shared" si="271"/>
        <v/>
      </c>
      <c r="X185" s="120"/>
      <c r="Y185" s="97"/>
      <c r="Z185" t="e">
        <f t="shared" si="201"/>
        <v>#N/A</v>
      </c>
      <c r="AA185" t="e">
        <f t="shared" si="202"/>
        <v>#N/A</v>
      </c>
      <c r="AB185" t="e">
        <f t="shared" si="203"/>
        <v>#N/A</v>
      </c>
      <c r="AC185" s="53" t="b">
        <f t="shared" si="204"/>
        <v>0</v>
      </c>
      <c r="AD185" s="53" t="b">
        <f t="shared" si="205"/>
        <v>0</v>
      </c>
      <c r="AE185" s="53" t="b">
        <f t="shared" si="206"/>
        <v>0</v>
      </c>
      <c r="AF185" s="53" t="b">
        <f t="shared" si="207"/>
        <v>0</v>
      </c>
      <c r="AG185" s="53" t="b">
        <f t="shared" si="208"/>
        <v>0</v>
      </c>
      <c r="AH185" s="53" t="b">
        <f t="shared" si="209"/>
        <v>0</v>
      </c>
      <c r="AI185" s="53" t="b">
        <f t="shared" si="210"/>
        <v>0</v>
      </c>
      <c r="AJ185" s="53" t="b">
        <f t="shared" si="211"/>
        <v>0</v>
      </c>
      <c r="AK185" s="53" t="b">
        <f t="shared" si="265"/>
        <v>1</v>
      </c>
      <c r="AL185" s="53" t="b">
        <f t="shared" si="266"/>
        <v>1</v>
      </c>
      <c r="AM185" s="53" t="b">
        <f t="shared" si="267"/>
        <v>1</v>
      </c>
      <c r="AN185" s="53" t="b">
        <f t="shared" si="268"/>
        <v>1</v>
      </c>
      <c r="AO185" s="53" t="b">
        <f t="shared" si="269"/>
        <v>1</v>
      </c>
      <c r="AP185" s="53" t="b">
        <f t="shared" si="270"/>
        <v>1</v>
      </c>
      <c r="AQ185" s="53" t="b">
        <f t="shared" si="247"/>
        <v>0</v>
      </c>
      <c r="AR185" t="b">
        <f t="shared" si="212"/>
        <v>0</v>
      </c>
      <c r="AS185" s="54" t="e">
        <f t="shared" si="237"/>
        <v>#N/A</v>
      </c>
      <c r="AT185" t="b">
        <f t="shared" si="248"/>
        <v>0</v>
      </c>
      <c r="AU185" t="str">
        <f t="shared" si="249"/>
        <v/>
      </c>
      <c r="AV185" s="55" t="str">
        <f t="shared" si="238"/>
        <v/>
      </c>
      <c r="AW185" t="b">
        <f>AND(AV185&lt;&gt;"",COUNTIF($AV$11:AV184,AV185)=0)</f>
        <v>0</v>
      </c>
      <c r="AX185" s="2">
        <f>IF(AV185="",0,IF(AW185,MAX($AX$11:AX184)+1,VLOOKUP(AV185,$AV$11:AX184,3,FALSE)))</f>
        <v>0</v>
      </c>
      <c r="AY185" t="str">
        <f t="shared" si="239"/>
        <v/>
      </c>
      <c r="AZ185" t="e">
        <f t="shared" si="213"/>
        <v>#N/A</v>
      </c>
      <c r="BA185" t="e">
        <f>IF(ISNA(AZ185),NA(),COUNTIF(AZ$10:AZ185,AZ185)&gt;1)</f>
        <v>#N/A</v>
      </c>
      <c r="BB185" t="e">
        <f t="shared" si="214"/>
        <v>#N/A</v>
      </c>
      <c r="BC185" s="55" t="e">
        <f t="shared" si="215"/>
        <v>#N/A</v>
      </c>
      <c r="BD185" s="56" t="e">
        <f t="shared" si="216"/>
        <v>#N/A</v>
      </c>
      <c r="BE185" s="53">
        <f t="shared" si="217"/>
        <v>0</v>
      </c>
      <c r="BF185" s="53">
        <f t="shared" si="218"/>
        <v>0</v>
      </c>
      <c r="BG185" s="53">
        <f t="shared" si="219"/>
        <v>0</v>
      </c>
      <c r="BH185" s="53">
        <f t="shared" si="220"/>
        <v>0</v>
      </c>
      <c r="BI185" s="53">
        <f t="shared" si="221"/>
        <v>0</v>
      </c>
      <c r="BJ185" s="53">
        <f t="shared" si="222"/>
        <v>0</v>
      </c>
      <c r="BK185" s="57">
        <f t="shared" si="223"/>
        <v>0</v>
      </c>
      <c r="BL185" s="57">
        <f t="shared" si="224"/>
        <v>0</v>
      </c>
      <c r="BM185" s="57">
        <f t="shared" si="225"/>
        <v>0</v>
      </c>
      <c r="BN185" s="57">
        <f t="shared" si="226"/>
        <v>0</v>
      </c>
      <c r="BO185" s="57">
        <f t="shared" si="227"/>
        <v>0</v>
      </c>
      <c r="BP185" s="57">
        <f t="shared" si="228"/>
        <v>0</v>
      </c>
      <c r="BQ185">
        <f t="shared" si="250"/>
        <v>0</v>
      </c>
      <c r="BR185">
        <f t="shared" si="251"/>
        <v>0</v>
      </c>
      <c r="BS185">
        <f t="shared" si="252"/>
        <v>0</v>
      </c>
      <c r="BT185">
        <f t="shared" si="253"/>
        <v>0</v>
      </c>
      <c r="BU185">
        <f t="shared" si="254"/>
        <v>0</v>
      </c>
      <c r="BV185">
        <f t="shared" si="255"/>
        <v>0</v>
      </c>
      <c r="BW185">
        <f t="shared" si="256"/>
        <v>0</v>
      </c>
      <c r="BX185">
        <f t="shared" si="257"/>
        <v>0</v>
      </c>
      <c r="BY185">
        <f t="shared" si="258"/>
        <v>0</v>
      </c>
      <c r="BZ185">
        <f t="shared" si="259"/>
        <v>0</v>
      </c>
      <c r="CA185">
        <f t="shared" si="260"/>
        <v>0</v>
      </c>
      <c r="CB185">
        <f t="shared" si="261"/>
        <v>0</v>
      </c>
      <c r="CC185" t="e">
        <f>IF('Source and fuel input'!AS185,VLOOKUP(AA185,SourceIdData,8,FALSE),IF('Source and fuel input'!AQ185,V185,IF('Source and fuel input'!AR185,IF(AND(E185="Method 1",VLOOKUP(AA185,SourceIdData,8,FALSE)&gt;0),VLOOKUP(AA185,SourceIdData,8,FALSE),NA()),"")))</f>
        <v>#N/A</v>
      </c>
      <c r="CD185" s="15" t="e">
        <f t="shared" si="272"/>
        <v>#N/A</v>
      </c>
      <c r="CE185" s="15" t="b">
        <f t="shared" si="273"/>
        <v>1</v>
      </c>
      <c r="CF185" s="15" t="b">
        <f t="shared" si="229"/>
        <v>1</v>
      </c>
      <c r="CG185" s="15" t="b">
        <f t="shared" si="274"/>
        <v>0</v>
      </c>
      <c r="CH185" s="15" t="b">
        <f t="shared" si="275"/>
        <v>1</v>
      </c>
      <c r="CI185" t="e">
        <f t="shared" si="230"/>
        <v>#N/A</v>
      </c>
      <c r="CJ185" t="e">
        <f t="shared" si="231"/>
        <v>#N/A</v>
      </c>
      <c r="CK185" t="e">
        <f t="shared" si="240"/>
        <v>#N/A</v>
      </c>
      <c r="CL185" t="b">
        <f t="shared" si="276"/>
        <v>0</v>
      </c>
      <c r="CM185" t="e">
        <f t="shared" si="241"/>
        <v>#N/A</v>
      </c>
      <c r="CN185" t="b">
        <f t="shared" si="242"/>
        <v>0</v>
      </c>
      <c r="CO185" s="14">
        <f t="shared" si="243"/>
        <v>1</v>
      </c>
      <c r="CP185" s="16" t="str">
        <f t="shared" si="232"/>
        <v/>
      </c>
      <c r="CQ185" s="15">
        <f t="shared" si="233"/>
        <v>0</v>
      </c>
      <c r="CR185" s="15">
        <f t="shared" si="234"/>
        <v>0</v>
      </c>
      <c r="CS185" s="15">
        <f t="shared" si="235"/>
        <v>0</v>
      </c>
      <c r="CT185" s="58" t="e">
        <f t="shared" si="262"/>
        <v>#DIV/0!</v>
      </c>
      <c r="CU185" s="2">
        <f t="shared" si="236"/>
        <v>995</v>
      </c>
      <c r="CV185" t="str">
        <f t="shared" si="244"/>
        <v/>
      </c>
      <c r="CX185" t="str">
        <f t="shared" si="263"/>
        <v/>
      </c>
      <c r="CY185" t="b">
        <f>AND(CX185&lt;&gt;"",COUNTIF($CX$11:CX184,CX185)=0)</f>
        <v>0</v>
      </c>
      <c r="CZ185" s="2">
        <f>IF(CX185="",0,IF(CY185,MAX($CZ$11:CZ184)+1,VLOOKUP(CX185,$CX$11:CZ184,3,FALSE)))</f>
        <v>0</v>
      </c>
      <c r="DA185" s="2" t="str">
        <f t="shared" si="245"/>
        <v/>
      </c>
      <c r="DB185" t="str">
        <f t="shared" si="264"/>
        <v/>
      </c>
      <c r="DC185" t="b">
        <f>AND(DB185&lt;&gt;"",COUNTIF($DB$11:DB184,DB185)=0)</f>
        <v>0</v>
      </c>
      <c r="DD185" s="2">
        <f>IF(DB185="",0,IF(DC185,MAX($DD$11:DD184)+1,VLOOKUP(DB185,$DB$11:DD184,3,FALSE)))</f>
        <v>0</v>
      </c>
      <c r="DE185" s="2" t="str">
        <f t="shared" si="246"/>
        <v/>
      </c>
    </row>
    <row r="186" spans="1:109" x14ac:dyDescent="0.35">
      <c r="A186" s="119"/>
      <c r="B186" s="46"/>
      <c r="C186" s="46"/>
      <c r="D186" s="46"/>
      <c r="E186" s="46"/>
      <c r="F186" s="183"/>
      <c r="G186" s="48">
        <v>0</v>
      </c>
      <c r="H186" s="46">
        <v>0</v>
      </c>
      <c r="I186" s="46">
        <v>0</v>
      </c>
      <c r="J186" s="46">
        <v>0</v>
      </c>
      <c r="K186" s="46">
        <v>0</v>
      </c>
      <c r="L186" s="49">
        <v>0</v>
      </c>
      <c r="M186" s="50">
        <v>0</v>
      </c>
      <c r="N186" s="32"/>
      <c r="O186" s="31"/>
      <c r="P186" s="31"/>
      <c r="Q186" s="31"/>
      <c r="R186" s="31"/>
      <c r="S186" s="31"/>
      <c r="T186" s="31"/>
      <c r="U186" s="31"/>
      <c r="V186" s="99"/>
      <c r="W186" s="52" t="str">
        <f t="shared" si="271"/>
        <v/>
      </c>
      <c r="X186" s="120"/>
      <c r="Y186" s="97"/>
      <c r="Z186" t="e">
        <f t="shared" si="201"/>
        <v>#N/A</v>
      </c>
      <c r="AA186" t="e">
        <f t="shared" si="202"/>
        <v>#N/A</v>
      </c>
      <c r="AB186" t="e">
        <f t="shared" si="203"/>
        <v>#N/A</v>
      </c>
      <c r="AC186" s="53" t="b">
        <f t="shared" si="204"/>
        <v>0</v>
      </c>
      <c r="AD186" s="53" t="b">
        <f t="shared" si="205"/>
        <v>0</v>
      </c>
      <c r="AE186" s="53" t="b">
        <f t="shared" si="206"/>
        <v>0</v>
      </c>
      <c r="AF186" s="53" t="b">
        <f t="shared" si="207"/>
        <v>0</v>
      </c>
      <c r="AG186" s="53" t="b">
        <f t="shared" si="208"/>
        <v>0</v>
      </c>
      <c r="AH186" s="53" t="b">
        <f t="shared" si="209"/>
        <v>0</v>
      </c>
      <c r="AI186" s="53" t="b">
        <f t="shared" si="210"/>
        <v>0</v>
      </c>
      <c r="AJ186" s="53" t="b">
        <f t="shared" si="211"/>
        <v>0</v>
      </c>
      <c r="AK186" s="53" t="b">
        <f t="shared" si="265"/>
        <v>1</v>
      </c>
      <c r="AL186" s="53" t="b">
        <f t="shared" si="266"/>
        <v>1</v>
      </c>
      <c r="AM186" s="53" t="b">
        <f t="shared" si="267"/>
        <v>1</v>
      </c>
      <c r="AN186" s="53" t="b">
        <f t="shared" si="268"/>
        <v>1</v>
      </c>
      <c r="AO186" s="53" t="b">
        <f t="shared" si="269"/>
        <v>1</v>
      </c>
      <c r="AP186" s="53" t="b">
        <f t="shared" si="270"/>
        <v>1</v>
      </c>
      <c r="AQ186" s="53" t="b">
        <f t="shared" si="247"/>
        <v>0</v>
      </c>
      <c r="AR186" t="b">
        <f t="shared" si="212"/>
        <v>0</v>
      </c>
      <c r="AS186" s="54" t="e">
        <f t="shared" si="237"/>
        <v>#N/A</v>
      </c>
      <c r="AT186" t="b">
        <f t="shared" si="248"/>
        <v>0</v>
      </c>
      <c r="AU186" t="str">
        <f t="shared" si="249"/>
        <v/>
      </c>
      <c r="AV186" s="55" t="str">
        <f t="shared" si="238"/>
        <v/>
      </c>
      <c r="AW186" t="b">
        <f>AND(AV186&lt;&gt;"",COUNTIF($AV$11:AV185,AV186)=0)</f>
        <v>0</v>
      </c>
      <c r="AX186" s="2">
        <f>IF(AV186="",0,IF(AW186,MAX($AX$11:AX185)+1,VLOOKUP(AV186,$AV$11:AX185,3,FALSE)))</f>
        <v>0</v>
      </c>
      <c r="AY186" t="str">
        <f t="shared" si="239"/>
        <v/>
      </c>
      <c r="AZ186" t="e">
        <f t="shared" si="213"/>
        <v>#N/A</v>
      </c>
      <c r="BA186" t="e">
        <f>IF(ISNA(AZ186),NA(),COUNTIF(AZ$10:AZ186,AZ186)&gt;1)</f>
        <v>#N/A</v>
      </c>
      <c r="BB186" t="e">
        <f t="shared" si="214"/>
        <v>#N/A</v>
      </c>
      <c r="BC186" s="55" t="e">
        <f t="shared" si="215"/>
        <v>#N/A</v>
      </c>
      <c r="BD186" s="56" t="e">
        <f t="shared" si="216"/>
        <v>#N/A</v>
      </c>
      <c r="BE186" s="53">
        <f t="shared" si="217"/>
        <v>0</v>
      </c>
      <c r="BF186" s="53">
        <f t="shared" si="218"/>
        <v>0</v>
      </c>
      <c r="BG186" s="53">
        <f t="shared" si="219"/>
        <v>0</v>
      </c>
      <c r="BH186" s="53">
        <f t="shared" si="220"/>
        <v>0</v>
      </c>
      <c r="BI186" s="53">
        <f t="shared" si="221"/>
        <v>0</v>
      </c>
      <c r="BJ186" s="53">
        <f t="shared" si="222"/>
        <v>0</v>
      </c>
      <c r="BK186" s="57">
        <f t="shared" si="223"/>
        <v>0</v>
      </c>
      <c r="BL186" s="57">
        <f t="shared" si="224"/>
        <v>0</v>
      </c>
      <c r="BM186" s="57">
        <f t="shared" si="225"/>
        <v>0</v>
      </c>
      <c r="BN186" s="57">
        <f t="shared" si="226"/>
        <v>0</v>
      </c>
      <c r="BO186" s="57">
        <f t="shared" si="227"/>
        <v>0</v>
      </c>
      <c r="BP186" s="57">
        <f t="shared" si="228"/>
        <v>0</v>
      </c>
      <c r="BQ186">
        <f t="shared" si="250"/>
        <v>0</v>
      </c>
      <c r="BR186">
        <f t="shared" si="251"/>
        <v>0</v>
      </c>
      <c r="BS186">
        <f t="shared" si="252"/>
        <v>0</v>
      </c>
      <c r="BT186">
        <f t="shared" si="253"/>
        <v>0</v>
      </c>
      <c r="BU186">
        <f t="shared" si="254"/>
        <v>0</v>
      </c>
      <c r="BV186">
        <f t="shared" si="255"/>
        <v>0</v>
      </c>
      <c r="BW186">
        <f t="shared" si="256"/>
        <v>0</v>
      </c>
      <c r="BX186">
        <f t="shared" si="257"/>
        <v>0</v>
      </c>
      <c r="BY186">
        <f t="shared" si="258"/>
        <v>0</v>
      </c>
      <c r="BZ186">
        <f t="shared" si="259"/>
        <v>0</v>
      </c>
      <c r="CA186">
        <f t="shared" si="260"/>
        <v>0</v>
      </c>
      <c r="CB186">
        <f t="shared" si="261"/>
        <v>0</v>
      </c>
      <c r="CC186" t="e">
        <f>IF('Source and fuel input'!AS186,VLOOKUP(AA186,SourceIdData,8,FALSE),IF('Source and fuel input'!AQ186,V186,IF('Source and fuel input'!AR186,IF(AND(E186="Method 1",VLOOKUP(AA186,SourceIdData,8,FALSE)&gt;0),VLOOKUP(AA186,SourceIdData,8,FALSE),NA()),"")))</f>
        <v>#N/A</v>
      </c>
      <c r="CD186" s="15" t="e">
        <f t="shared" si="272"/>
        <v>#N/A</v>
      </c>
      <c r="CE186" s="15" t="b">
        <f t="shared" si="273"/>
        <v>1</v>
      </c>
      <c r="CF186" s="15" t="b">
        <f t="shared" si="229"/>
        <v>1</v>
      </c>
      <c r="CG186" s="15" t="b">
        <f t="shared" si="274"/>
        <v>0</v>
      </c>
      <c r="CH186" s="15" t="b">
        <f t="shared" si="275"/>
        <v>1</v>
      </c>
      <c r="CI186" t="e">
        <f t="shared" si="230"/>
        <v>#N/A</v>
      </c>
      <c r="CJ186" t="e">
        <f t="shared" si="231"/>
        <v>#N/A</v>
      </c>
      <c r="CK186" t="e">
        <f t="shared" si="240"/>
        <v>#N/A</v>
      </c>
      <c r="CL186" t="b">
        <f t="shared" si="276"/>
        <v>0</v>
      </c>
      <c r="CM186" t="e">
        <f t="shared" si="241"/>
        <v>#N/A</v>
      </c>
      <c r="CN186" t="b">
        <f t="shared" si="242"/>
        <v>0</v>
      </c>
      <c r="CO186" s="14">
        <f t="shared" si="243"/>
        <v>1</v>
      </c>
      <c r="CP186" s="16" t="str">
        <f t="shared" si="232"/>
        <v/>
      </c>
      <c r="CQ186" s="15">
        <f t="shared" si="233"/>
        <v>0</v>
      </c>
      <c r="CR186" s="15">
        <f t="shared" si="234"/>
        <v>0</v>
      </c>
      <c r="CS186" s="15">
        <f t="shared" si="235"/>
        <v>0</v>
      </c>
      <c r="CT186" s="58" t="e">
        <f t="shared" si="262"/>
        <v>#DIV/0!</v>
      </c>
      <c r="CU186" s="2">
        <f t="shared" si="236"/>
        <v>995</v>
      </c>
      <c r="CV186" t="str">
        <f t="shared" si="244"/>
        <v/>
      </c>
      <c r="CX186" t="str">
        <f t="shared" si="263"/>
        <v/>
      </c>
      <c r="CY186" t="b">
        <f>AND(CX186&lt;&gt;"",COUNTIF($CX$11:CX185,CX186)=0)</f>
        <v>0</v>
      </c>
      <c r="CZ186" s="2">
        <f>IF(CX186="",0,IF(CY186,MAX($CZ$11:CZ185)+1,VLOOKUP(CX186,$CX$11:CZ185,3,FALSE)))</f>
        <v>0</v>
      </c>
      <c r="DA186" s="2" t="str">
        <f t="shared" si="245"/>
        <v/>
      </c>
      <c r="DB186" t="str">
        <f t="shared" si="264"/>
        <v/>
      </c>
      <c r="DC186" t="b">
        <f>AND(DB186&lt;&gt;"",COUNTIF($DB$11:DB185,DB186)=0)</f>
        <v>0</v>
      </c>
      <c r="DD186" s="2">
        <f>IF(DB186="",0,IF(DC186,MAX($DD$11:DD185)+1,VLOOKUP(DB186,$DB$11:DD185,3,FALSE)))</f>
        <v>0</v>
      </c>
      <c r="DE186" s="2" t="str">
        <f t="shared" si="246"/>
        <v/>
      </c>
    </row>
    <row r="187" spans="1:109" x14ac:dyDescent="0.35">
      <c r="A187" s="119"/>
      <c r="B187" s="46"/>
      <c r="C187" s="46"/>
      <c r="D187" s="46"/>
      <c r="E187" s="46"/>
      <c r="F187" s="183"/>
      <c r="G187" s="48">
        <v>0</v>
      </c>
      <c r="H187" s="46">
        <v>0</v>
      </c>
      <c r="I187" s="46">
        <v>0</v>
      </c>
      <c r="J187" s="46">
        <v>0</v>
      </c>
      <c r="K187" s="46">
        <v>0</v>
      </c>
      <c r="L187" s="49">
        <v>0</v>
      </c>
      <c r="M187" s="50">
        <v>0</v>
      </c>
      <c r="N187" s="32"/>
      <c r="O187" s="31"/>
      <c r="P187" s="31"/>
      <c r="Q187" s="31"/>
      <c r="R187" s="31"/>
      <c r="S187" s="31"/>
      <c r="T187" s="31"/>
      <c r="U187" s="31"/>
      <c r="V187" s="99"/>
      <c r="W187" s="52" t="str">
        <f t="shared" si="271"/>
        <v/>
      </c>
      <c r="X187" s="120"/>
      <c r="Y187" s="97"/>
      <c r="Z187" t="e">
        <f t="shared" si="201"/>
        <v>#N/A</v>
      </c>
      <c r="AA187" t="e">
        <f t="shared" si="202"/>
        <v>#N/A</v>
      </c>
      <c r="AB187" t="e">
        <f t="shared" si="203"/>
        <v>#N/A</v>
      </c>
      <c r="AC187" s="53" t="b">
        <f t="shared" si="204"/>
        <v>0</v>
      </c>
      <c r="AD187" s="53" t="b">
        <f t="shared" si="205"/>
        <v>0</v>
      </c>
      <c r="AE187" s="53" t="b">
        <f t="shared" si="206"/>
        <v>0</v>
      </c>
      <c r="AF187" s="53" t="b">
        <f t="shared" si="207"/>
        <v>0</v>
      </c>
      <c r="AG187" s="53" t="b">
        <f t="shared" si="208"/>
        <v>0</v>
      </c>
      <c r="AH187" s="53" t="b">
        <f t="shared" si="209"/>
        <v>0</v>
      </c>
      <c r="AI187" s="53" t="b">
        <f t="shared" si="210"/>
        <v>0</v>
      </c>
      <c r="AJ187" s="53" t="b">
        <f t="shared" si="211"/>
        <v>0</v>
      </c>
      <c r="AK187" s="53" t="b">
        <f t="shared" si="265"/>
        <v>1</v>
      </c>
      <c r="AL187" s="53" t="b">
        <f t="shared" si="266"/>
        <v>1</v>
      </c>
      <c r="AM187" s="53" t="b">
        <f t="shared" si="267"/>
        <v>1</v>
      </c>
      <c r="AN187" s="53" t="b">
        <f t="shared" si="268"/>
        <v>1</v>
      </c>
      <c r="AO187" s="53" t="b">
        <f t="shared" si="269"/>
        <v>1</v>
      </c>
      <c r="AP187" s="53" t="b">
        <f t="shared" si="270"/>
        <v>1</v>
      </c>
      <c r="AQ187" s="53" t="b">
        <f t="shared" si="247"/>
        <v>0</v>
      </c>
      <c r="AR187" t="b">
        <f t="shared" si="212"/>
        <v>0</v>
      </c>
      <c r="AS187" s="54" t="e">
        <f t="shared" si="237"/>
        <v>#N/A</v>
      </c>
      <c r="AT187" t="b">
        <f t="shared" si="248"/>
        <v>0</v>
      </c>
      <c r="AU187" t="str">
        <f t="shared" si="249"/>
        <v/>
      </c>
      <c r="AV187" s="55" t="str">
        <f t="shared" si="238"/>
        <v/>
      </c>
      <c r="AW187" t="b">
        <f>AND(AV187&lt;&gt;"",COUNTIF($AV$11:AV186,AV187)=0)</f>
        <v>0</v>
      </c>
      <c r="AX187" s="2">
        <f>IF(AV187="",0,IF(AW187,MAX($AX$11:AX186)+1,VLOOKUP(AV187,$AV$11:AX186,3,FALSE)))</f>
        <v>0</v>
      </c>
      <c r="AY187" t="str">
        <f t="shared" si="239"/>
        <v/>
      </c>
      <c r="AZ187" t="e">
        <f t="shared" si="213"/>
        <v>#N/A</v>
      </c>
      <c r="BA187" t="e">
        <f>IF(ISNA(AZ187),NA(),COUNTIF(AZ$10:AZ187,AZ187)&gt;1)</f>
        <v>#N/A</v>
      </c>
      <c r="BB187" t="e">
        <f t="shared" si="214"/>
        <v>#N/A</v>
      </c>
      <c r="BC187" s="55" t="e">
        <f t="shared" si="215"/>
        <v>#N/A</v>
      </c>
      <c r="BD187" s="56" t="e">
        <f t="shared" si="216"/>
        <v>#N/A</v>
      </c>
      <c r="BE187" s="53">
        <f t="shared" si="217"/>
        <v>0</v>
      </c>
      <c r="BF187" s="53">
        <f t="shared" si="218"/>
        <v>0</v>
      </c>
      <c r="BG187" s="53">
        <f t="shared" si="219"/>
        <v>0</v>
      </c>
      <c r="BH187" s="53">
        <f t="shared" si="220"/>
        <v>0</v>
      </c>
      <c r="BI187" s="53">
        <f t="shared" si="221"/>
        <v>0</v>
      </c>
      <c r="BJ187" s="53">
        <f t="shared" si="222"/>
        <v>0</v>
      </c>
      <c r="BK187" s="57">
        <f t="shared" si="223"/>
        <v>0</v>
      </c>
      <c r="BL187" s="57">
        <f t="shared" si="224"/>
        <v>0</v>
      </c>
      <c r="BM187" s="57">
        <f t="shared" si="225"/>
        <v>0</v>
      </c>
      <c r="BN187" s="57">
        <f t="shared" si="226"/>
        <v>0</v>
      </c>
      <c r="BO187" s="57">
        <f t="shared" si="227"/>
        <v>0</v>
      </c>
      <c r="BP187" s="57">
        <f t="shared" si="228"/>
        <v>0</v>
      </c>
      <c r="BQ187">
        <f t="shared" si="250"/>
        <v>0</v>
      </c>
      <c r="BR187">
        <f t="shared" si="251"/>
        <v>0</v>
      </c>
      <c r="BS187">
        <f t="shared" si="252"/>
        <v>0</v>
      </c>
      <c r="BT187">
        <f t="shared" si="253"/>
        <v>0</v>
      </c>
      <c r="BU187">
        <f t="shared" si="254"/>
        <v>0</v>
      </c>
      <c r="BV187">
        <f t="shared" si="255"/>
        <v>0</v>
      </c>
      <c r="BW187">
        <f t="shared" si="256"/>
        <v>0</v>
      </c>
      <c r="BX187">
        <f t="shared" si="257"/>
        <v>0</v>
      </c>
      <c r="BY187">
        <f t="shared" si="258"/>
        <v>0</v>
      </c>
      <c r="BZ187">
        <f t="shared" si="259"/>
        <v>0</v>
      </c>
      <c r="CA187">
        <f t="shared" si="260"/>
        <v>0</v>
      </c>
      <c r="CB187">
        <f t="shared" si="261"/>
        <v>0</v>
      </c>
      <c r="CC187" t="e">
        <f>IF('Source and fuel input'!AS187,VLOOKUP(AA187,SourceIdData,8,FALSE),IF('Source and fuel input'!AQ187,V187,IF('Source and fuel input'!AR187,IF(AND(E187="Method 1",VLOOKUP(AA187,SourceIdData,8,FALSE)&gt;0),VLOOKUP(AA187,SourceIdData,8,FALSE),NA()),"")))</f>
        <v>#N/A</v>
      </c>
      <c r="CD187" s="15" t="e">
        <f t="shared" si="272"/>
        <v>#N/A</v>
      </c>
      <c r="CE187" s="15" t="b">
        <f t="shared" si="273"/>
        <v>1</v>
      </c>
      <c r="CF187" s="15" t="b">
        <f t="shared" si="229"/>
        <v>1</v>
      </c>
      <c r="CG187" s="15" t="b">
        <f t="shared" si="274"/>
        <v>0</v>
      </c>
      <c r="CH187" s="15" t="b">
        <f t="shared" si="275"/>
        <v>1</v>
      </c>
      <c r="CI187" t="e">
        <f t="shared" si="230"/>
        <v>#N/A</v>
      </c>
      <c r="CJ187" t="e">
        <f t="shared" si="231"/>
        <v>#N/A</v>
      </c>
      <c r="CK187" t="e">
        <f t="shared" si="240"/>
        <v>#N/A</v>
      </c>
      <c r="CL187" t="b">
        <f t="shared" si="276"/>
        <v>0</v>
      </c>
      <c r="CM187" t="e">
        <f t="shared" si="241"/>
        <v>#N/A</v>
      </c>
      <c r="CN187" t="b">
        <f t="shared" si="242"/>
        <v>0</v>
      </c>
      <c r="CO187" s="14">
        <f t="shared" si="243"/>
        <v>1</v>
      </c>
      <c r="CP187" s="16" t="str">
        <f t="shared" si="232"/>
        <v/>
      </c>
      <c r="CQ187" s="15">
        <f t="shared" si="233"/>
        <v>0</v>
      </c>
      <c r="CR187" s="15">
        <f t="shared" si="234"/>
        <v>0</v>
      </c>
      <c r="CS187" s="15">
        <f t="shared" si="235"/>
        <v>0</v>
      </c>
      <c r="CT187" s="58" t="e">
        <f t="shared" si="262"/>
        <v>#DIV/0!</v>
      </c>
      <c r="CU187" s="2">
        <f t="shared" si="236"/>
        <v>995</v>
      </c>
      <c r="CV187" t="str">
        <f t="shared" si="244"/>
        <v/>
      </c>
      <c r="CX187" t="str">
        <f t="shared" si="263"/>
        <v/>
      </c>
      <c r="CY187" t="b">
        <f>AND(CX187&lt;&gt;"",COUNTIF($CX$11:CX186,CX187)=0)</f>
        <v>0</v>
      </c>
      <c r="CZ187" s="2">
        <f>IF(CX187="",0,IF(CY187,MAX($CZ$11:CZ186)+1,VLOOKUP(CX187,$CX$11:CZ186,3,FALSE)))</f>
        <v>0</v>
      </c>
      <c r="DA187" s="2" t="str">
        <f t="shared" si="245"/>
        <v/>
      </c>
      <c r="DB187" t="str">
        <f t="shared" si="264"/>
        <v/>
      </c>
      <c r="DC187" t="b">
        <f>AND(DB187&lt;&gt;"",COUNTIF($DB$11:DB186,DB187)=0)</f>
        <v>0</v>
      </c>
      <c r="DD187" s="2">
        <f>IF(DB187="",0,IF(DC187,MAX($DD$11:DD186)+1,VLOOKUP(DB187,$DB$11:DD186,3,FALSE)))</f>
        <v>0</v>
      </c>
      <c r="DE187" s="2" t="str">
        <f t="shared" si="246"/>
        <v/>
      </c>
    </row>
    <row r="188" spans="1:109" x14ac:dyDescent="0.35">
      <c r="A188" s="119"/>
      <c r="B188" s="46"/>
      <c r="C188" s="46"/>
      <c r="D188" s="46"/>
      <c r="E188" s="46"/>
      <c r="F188" s="183"/>
      <c r="G188" s="48">
        <v>0</v>
      </c>
      <c r="H188" s="46">
        <v>0</v>
      </c>
      <c r="I188" s="46">
        <v>0</v>
      </c>
      <c r="J188" s="46">
        <v>0</v>
      </c>
      <c r="K188" s="46">
        <v>0</v>
      </c>
      <c r="L188" s="49">
        <v>0</v>
      </c>
      <c r="M188" s="50">
        <v>0</v>
      </c>
      <c r="N188" s="32"/>
      <c r="O188" s="31"/>
      <c r="P188" s="31"/>
      <c r="Q188" s="31"/>
      <c r="R188" s="31"/>
      <c r="S188" s="31"/>
      <c r="T188" s="31"/>
      <c r="U188" s="31"/>
      <c r="V188" s="99"/>
      <c r="W188" s="52" t="str">
        <f t="shared" si="271"/>
        <v/>
      </c>
      <c r="X188" s="120"/>
      <c r="Y188" s="97"/>
      <c r="Z188" t="e">
        <f t="shared" si="201"/>
        <v>#N/A</v>
      </c>
      <c r="AA188" t="e">
        <f t="shared" si="202"/>
        <v>#N/A</v>
      </c>
      <c r="AB188" t="e">
        <f t="shared" si="203"/>
        <v>#N/A</v>
      </c>
      <c r="AC188" s="53" t="b">
        <f t="shared" si="204"/>
        <v>0</v>
      </c>
      <c r="AD188" s="53" t="b">
        <f t="shared" si="205"/>
        <v>0</v>
      </c>
      <c r="AE188" s="53" t="b">
        <f t="shared" si="206"/>
        <v>0</v>
      </c>
      <c r="AF188" s="53" t="b">
        <f t="shared" si="207"/>
        <v>0</v>
      </c>
      <c r="AG188" s="53" t="b">
        <f t="shared" si="208"/>
        <v>0</v>
      </c>
      <c r="AH188" s="53" t="b">
        <f t="shared" si="209"/>
        <v>0</v>
      </c>
      <c r="AI188" s="53" t="b">
        <f t="shared" si="210"/>
        <v>0</v>
      </c>
      <c r="AJ188" s="53" t="b">
        <f t="shared" si="211"/>
        <v>0</v>
      </c>
      <c r="AK188" s="53" t="b">
        <f t="shared" si="265"/>
        <v>1</v>
      </c>
      <c r="AL188" s="53" t="b">
        <f t="shared" si="266"/>
        <v>1</v>
      </c>
      <c r="AM188" s="53" t="b">
        <f t="shared" si="267"/>
        <v>1</v>
      </c>
      <c r="AN188" s="53" t="b">
        <f t="shared" si="268"/>
        <v>1</v>
      </c>
      <c r="AO188" s="53" t="b">
        <f t="shared" si="269"/>
        <v>1</v>
      </c>
      <c r="AP188" s="53" t="b">
        <f t="shared" si="270"/>
        <v>1</v>
      </c>
      <c r="AQ188" s="53" t="b">
        <f t="shared" si="247"/>
        <v>0</v>
      </c>
      <c r="AR188" t="b">
        <f t="shared" si="212"/>
        <v>0</v>
      </c>
      <c r="AS188" s="54" t="e">
        <f t="shared" si="237"/>
        <v>#N/A</v>
      </c>
      <c r="AT188" t="b">
        <f t="shared" si="248"/>
        <v>0</v>
      </c>
      <c r="AU188" t="str">
        <f t="shared" si="249"/>
        <v/>
      </c>
      <c r="AV188" s="55" t="str">
        <f t="shared" si="238"/>
        <v/>
      </c>
      <c r="AW188" t="b">
        <f>AND(AV188&lt;&gt;"",COUNTIF($AV$11:AV187,AV188)=0)</f>
        <v>0</v>
      </c>
      <c r="AX188" s="2">
        <f>IF(AV188="",0,IF(AW188,MAX($AX$11:AX187)+1,VLOOKUP(AV188,$AV$11:AX187,3,FALSE)))</f>
        <v>0</v>
      </c>
      <c r="AY188" t="str">
        <f t="shared" si="239"/>
        <v/>
      </c>
      <c r="AZ188" t="e">
        <f t="shared" si="213"/>
        <v>#N/A</v>
      </c>
      <c r="BA188" t="e">
        <f>IF(ISNA(AZ188),NA(),COUNTIF(AZ$10:AZ188,AZ188)&gt;1)</f>
        <v>#N/A</v>
      </c>
      <c r="BB188" t="e">
        <f t="shared" si="214"/>
        <v>#N/A</v>
      </c>
      <c r="BC188" s="55" t="e">
        <f t="shared" si="215"/>
        <v>#N/A</v>
      </c>
      <c r="BD188" s="56" t="e">
        <f t="shared" si="216"/>
        <v>#N/A</v>
      </c>
      <c r="BE188" s="53">
        <f t="shared" si="217"/>
        <v>0</v>
      </c>
      <c r="BF188" s="53">
        <f t="shared" si="218"/>
        <v>0</v>
      </c>
      <c r="BG188" s="53">
        <f t="shared" si="219"/>
        <v>0</v>
      </c>
      <c r="BH188" s="53">
        <f t="shared" si="220"/>
        <v>0</v>
      </c>
      <c r="BI188" s="53">
        <f t="shared" si="221"/>
        <v>0</v>
      </c>
      <c r="BJ188" s="53">
        <f t="shared" si="222"/>
        <v>0</v>
      </c>
      <c r="BK188" s="57">
        <f t="shared" si="223"/>
        <v>0</v>
      </c>
      <c r="BL188" s="57">
        <f t="shared" si="224"/>
        <v>0</v>
      </c>
      <c r="BM188" s="57">
        <f t="shared" si="225"/>
        <v>0</v>
      </c>
      <c r="BN188" s="57">
        <f t="shared" si="226"/>
        <v>0</v>
      </c>
      <c r="BO188" s="57">
        <f t="shared" si="227"/>
        <v>0</v>
      </c>
      <c r="BP188" s="57">
        <f t="shared" si="228"/>
        <v>0</v>
      </c>
      <c r="BQ188">
        <f t="shared" si="250"/>
        <v>0</v>
      </c>
      <c r="BR188">
        <f t="shared" si="251"/>
        <v>0</v>
      </c>
      <c r="BS188">
        <f t="shared" si="252"/>
        <v>0</v>
      </c>
      <c r="BT188">
        <f t="shared" si="253"/>
        <v>0</v>
      </c>
      <c r="BU188">
        <f t="shared" si="254"/>
        <v>0</v>
      </c>
      <c r="BV188">
        <f t="shared" si="255"/>
        <v>0</v>
      </c>
      <c r="BW188">
        <f t="shared" si="256"/>
        <v>0</v>
      </c>
      <c r="BX188">
        <f t="shared" si="257"/>
        <v>0</v>
      </c>
      <c r="BY188">
        <f t="shared" si="258"/>
        <v>0</v>
      </c>
      <c r="BZ188">
        <f t="shared" si="259"/>
        <v>0</v>
      </c>
      <c r="CA188">
        <f t="shared" si="260"/>
        <v>0</v>
      </c>
      <c r="CB188">
        <f t="shared" si="261"/>
        <v>0</v>
      </c>
      <c r="CC188" t="e">
        <f>IF('Source and fuel input'!AS188,VLOOKUP(AA188,SourceIdData,8,FALSE),IF('Source and fuel input'!AQ188,V188,IF('Source and fuel input'!AR188,IF(AND(E188="Method 1",VLOOKUP(AA188,SourceIdData,8,FALSE)&gt;0),VLOOKUP(AA188,SourceIdData,8,FALSE),NA()),"")))</f>
        <v>#N/A</v>
      </c>
      <c r="CD188" s="15" t="e">
        <f t="shared" si="272"/>
        <v>#N/A</v>
      </c>
      <c r="CE188" s="15" t="b">
        <f t="shared" si="273"/>
        <v>1</v>
      </c>
      <c r="CF188" s="15" t="b">
        <f t="shared" si="229"/>
        <v>1</v>
      </c>
      <c r="CG188" s="15" t="b">
        <f t="shared" si="274"/>
        <v>0</v>
      </c>
      <c r="CH188" s="15" t="b">
        <f t="shared" si="275"/>
        <v>1</v>
      </c>
      <c r="CI188" t="e">
        <f t="shared" si="230"/>
        <v>#N/A</v>
      </c>
      <c r="CJ188" t="e">
        <f t="shared" si="231"/>
        <v>#N/A</v>
      </c>
      <c r="CK188" t="e">
        <f t="shared" si="240"/>
        <v>#N/A</v>
      </c>
      <c r="CL188" t="b">
        <f t="shared" si="276"/>
        <v>0</v>
      </c>
      <c r="CM188" t="e">
        <f t="shared" si="241"/>
        <v>#N/A</v>
      </c>
      <c r="CN188" t="b">
        <f t="shared" si="242"/>
        <v>0</v>
      </c>
      <c r="CO188" s="14">
        <f t="shared" si="243"/>
        <v>1</v>
      </c>
      <c r="CP188" s="16" t="str">
        <f t="shared" si="232"/>
        <v/>
      </c>
      <c r="CQ188" s="15">
        <f t="shared" si="233"/>
        <v>0</v>
      </c>
      <c r="CR188" s="15">
        <f t="shared" si="234"/>
        <v>0</v>
      </c>
      <c r="CS188" s="15">
        <f t="shared" si="235"/>
        <v>0</v>
      </c>
      <c r="CT188" s="58" t="e">
        <f t="shared" si="262"/>
        <v>#DIV/0!</v>
      </c>
      <c r="CU188" s="2">
        <f t="shared" si="236"/>
        <v>995</v>
      </c>
      <c r="CV188" t="str">
        <f t="shared" si="244"/>
        <v/>
      </c>
      <c r="CX188" t="str">
        <f t="shared" si="263"/>
        <v/>
      </c>
      <c r="CY188" t="b">
        <f>AND(CX188&lt;&gt;"",COUNTIF($CX$11:CX187,CX188)=0)</f>
        <v>0</v>
      </c>
      <c r="CZ188" s="2">
        <f>IF(CX188="",0,IF(CY188,MAX($CZ$11:CZ187)+1,VLOOKUP(CX188,$CX$11:CZ187,3,FALSE)))</f>
        <v>0</v>
      </c>
      <c r="DA188" s="2" t="str">
        <f t="shared" si="245"/>
        <v/>
      </c>
      <c r="DB188" t="str">
        <f t="shared" si="264"/>
        <v/>
      </c>
      <c r="DC188" t="b">
        <f>AND(DB188&lt;&gt;"",COUNTIF($DB$11:DB187,DB188)=0)</f>
        <v>0</v>
      </c>
      <c r="DD188" s="2">
        <f>IF(DB188="",0,IF(DC188,MAX($DD$11:DD187)+1,VLOOKUP(DB188,$DB$11:DD187,3,FALSE)))</f>
        <v>0</v>
      </c>
      <c r="DE188" s="2" t="str">
        <f t="shared" si="246"/>
        <v/>
      </c>
    </row>
    <row r="189" spans="1:109" x14ac:dyDescent="0.35">
      <c r="A189" s="119"/>
      <c r="B189" s="46"/>
      <c r="C189" s="46"/>
      <c r="D189" s="46"/>
      <c r="E189" s="46"/>
      <c r="F189" s="183"/>
      <c r="G189" s="48">
        <v>0</v>
      </c>
      <c r="H189" s="46">
        <v>0</v>
      </c>
      <c r="I189" s="46">
        <v>0</v>
      </c>
      <c r="J189" s="46">
        <v>0</v>
      </c>
      <c r="K189" s="46">
        <v>0</v>
      </c>
      <c r="L189" s="49">
        <v>0</v>
      </c>
      <c r="M189" s="50">
        <v>0</v>
      </c>
      <c r="N189" s="32"/>
      <c r="O189" s="31"/>
      <c r="P189" s="31"/>
      <c r="Q189" s="31"/>
      <c r="R189" s="31"/>
      <c r="S189" s="31"/>
      <c r="T189" s="31"/>
      <c r="U189" s="31"/>
      <c r="V189" s="99"/>
      <c r="W189" s="52" t="str">
        <f t="shared" si="271"/>
        <v/>
      </c>
      <c r="X189" s="120"/>
      <c r="Y189" s="97"/>
      <c r="Z189" t="e">
        <f t="shared" si="201"/>
        <v>#N/A</v>
      </c>
      <c r="AA189" t="e">
        <f t="shared" si="202"/>
        <v>#N/A</v>
      </c>
      <c r="AB189" t="e">
        <f t="shared" si="203"/>
        <v>#N/A</v>
      </c>
      <c r="AC189" s="53" t="b">
        <f t="shared" si="204"/>
        <v>0</v>
      </c>
      <c r="AD189" s="53" t="b">
        <f t="shared" si="205"/>
        <v>0</v>
      </c>
      <c r="AE189" s="53" t="b">
        <f t="shared" si="206"/>
        <v>0</v>
      </c>
      <c r="AF189" s="53" t="b">
        <f t="shared" si="207"/>
        <v>0</v>
      </c>
      <c r="AG189" s="53" t="b">
        <f t="shared" si="208"/>
        <v>0</v>
      </c>
      <c r="AH189" s="53" t="b">
        <f t="shared" si="209"/>
        <v>0</v>
      </c>
      <c r="AI189" s="53" t="b">
        <f t="shared" si="210"/>
        <v>0</v>
      </c>
      <c r="AJ189" s="53" t="b">
        <f t="shared" si="211"/>
        <v>0</v>
      </c>
      <c r="AK189" s="53" t="b">
        <f t="shared" si="265"/>
        <v>1</v>
      </c>
      <c r="AL189" s="53" t="b">
        <f t="shared" si="266"/>
        <v>1</v>
      </c>
      <c r="AM189" s="53" t="b">
        <f t="shared" si="267"/>
        <v>1</v>
      </c>
      <c r="AN189" s="53" t="b">
        <f t="shared" si="268"/>
        <v>1</v>
      </c>
      <c r="AO189" s="53" t="b">
        <f t="shared" si="269"/>
        <v>1</v>
      </c>
      <c r="AP189" s="53" t="b">
        <f t="shared" si="270"/>
        <v>1</v>
      </c>
      <c r="AQ189" s="53" t="b">
        <f t="shared" si="247"/>
        <v>0</v>
      </c>
      <c r="AR189" t="b">
        <f t="shared" si="212"/>
        <v>0</v>
      </c>
      <c r="AS189" s="54" t="e">
        <f t="shared" si="237"/>
        <v>#N/A</v>
      </c>
      <c r="AT189" t="b">
        <f t="shared" si="248"/>
        <v>0</v>
      </c>
      <c r="AU189" t="str">
        <f t="shared" si="249"/>
        <v/>
      </c>
      <c r="AV189" s="55" t="str">
        <f t="shared" si="238"/>
        <v/>
      </c>
      <c r="AW189" t="b">
        <f>AND(AV189&lt;&gt;"",COUNTIF($AV$11:AV188,AV189)=0)</f>
        <v>0</v>
      </c>
      <c r="AX189" s="2">
        <f>IF(AV189="",0,IF(AW189,MAX($AX$11:AX188)+1,VLOOKUP(AV189,$AV$11:AX188,3,FALSE)))</f>
        <v>0</v>
      </c>
      <c r="AY189" t="str">
        <f t="shared" si="239"/>
        <v/>
      </c>
      <c r="AZ189" t="e">
        <f t="shared" si="213"/>
        <v>#N/A</v>
      </c>
      <c r="BA189" t="e">
        <f>IF(ISNA(AZ189),NA(),COUNTIF(AZ$10:AZ189,AZ189)&gt;1)</f>
        <v>#N/A</v>
      </c>
      <c r="BB189" t="e">
        <f t="shared" si="214"/>
        <v>#N/A</v>
      </c>
      <c r="BC189" s="55" t="e">
        <f t="shared" si="215"/>
        <v>#N/A</v>
      </c>
      <c r="BD189" s="56" t="e">
        <f t="shared" si="216"/>
        <v>#N/A</v>
      </c>
      <c r="BE189" s="53">
        <f t="shared" si="217"/>
        <v>0</v>
      </c>
      <c r="BF189" s="53">
        <f t="shared" si="218"/>
        <v>0</v>
      </c>
      <c r="BG189" s="53">
        <f t="shared" si="219"/>
        <v>0</v>
      </c>
      <c r="BH189" s="53">
        <f t="shared" si="220"/>
        <v>0</v>
      </c>
      <c r="BI189" s="53">
        <f t="shared" si="221"/>
        <v>0</v>
      </c>
      <c r="BJ189" s="53">
        <f t="shared" si="222"/>
        <v>0</v>
      </c>
      <c r="BK189" s="57">
        <f t="shared" si="223"/>
        <v>0</v>
      </c>
      <c r="BL189" s="57">
        <f t="shared" si="224"/>
        <v>0</v>
      </c>
      <c r="BM189" s="57">
        <f t="shared" si="225"/>
        <v>0</v>
      </c>
      <c r="BN189" s="57">
        <f t="shared" si="226"/>
        <v>0</v>
      </c>
      <c r="BO189" s="57">
        <f t="shared" si="227"/>
        <v>0</v>
      </c>
      <c r="BP189" s="57">
        <f t="shared" si="228"/>
        <v>0</v>
      </c>
      <c r="BQ189">
        <f t="shared" si="250"/>
        <v>0</v>
      </c>
      <c r="BR189">
        <f t="shared" si="251"/>
        <v>0</v>
      </c>
      <c r="BS189">
        <f t="shared" si="252"/>
        <v>0</v>
      </c>
      <c r="BT189">
        <f t="shared" si="253"/>
        <v>0</v>
      </c>
      <c r="BU189">
        <f t="shared" si="254"/>
        <v>0</v>
      </c>
      <c r="BV189">
        <f t="shared" si="255"/>
        <v>0</v>
      </c>
      <c r="BW189">
        <f t="shared" si="256"/>
        <v>0</v>
      </c>
      <c r="BX189">
        <f t="shared" si="257"/>
        <v>0</v>
      </c>
      <c r="BY189">
        <f t="shared" si="258"/>
        <v>0</v>
      </c>
      <c r="BZ189">
        <f t="shared" si="259"/>
        <v>0</v>
      </c>
      <c r="CA189">
        <f t="shared" si="260"/>
        <v>0</v>
      </c>
      <c r="CB189">
        <f t="shared" si="261"/>
        <v>0</v>
      </c>
      <c r="CC189" t="e">
        <f>IF('Source and fuel input'!AS189,VLOOKUP(AA189,SourceIdData,8,FALSE),IF('Source and fuel input'!AQ189,V189,IF('Source and fuel input'!AR189,IF(AND(E189="Method 1",VLOOKUP(AA189,SourceIdData,8,FALSE)&gt;0),VLOOKUP(AA189,SourceIdData,8,FALSE),NA()),"")))</f>
        <v>#N/A</v>
      </c>
      <c r="CD189" s="15" t="e">
        <f t="shared" si="272"/>
        <v>#N/A</v>
      </c>
      <c r="CE189" s="15" t="b">
        <f t="shared" si="273"/>
        <v>1</v>
      </c>
      <c r="CF189" s="15" t="b">
        <f t="shared" si="229"/>
        <v>1</v>
      </c>
      <c r="CG189" s="15" t="b">
        <f t="shared" si="274"/>
        <v>0</v>
      </c>
      <c r="CH189" s="15" t="b">
        <f t="shared" si="275"/>
        <v>1</v>
      </c>
      <c r="CI189" t="e">
        <f t="shared" si="230"/>
        <v>#N/A</v>
      </c>
      <c r="CJ189" t="e">
        <f t="shared" si="231"/>
        <v>#N/A</v>
      </c>
      <c r="CK189" t="e">
        <f t="shared" si="240"/>
        <v>#N/A</v>
      </c>
      <c r="CL189" t="b">
        <f t="shared" si="276"/>
        <v>0</v>
      </c>
      <c r="CM189" t="e">
        <f t="shared" si="241"/>
        <v>#N/A</v>
      </c>
      <c r="CN189" t="b">
        <f t="shared" si="242"/>
        <v>0</v>
      </c>
      <c r="CO189" s="14">
        <f t="shared" si="243"/>
        <v>1</v>
      </c>
      <c r="CP189" s="16" t="str">
        <f t="shared" si="232"/>
        <v/>
      </c>
      <c r="CQ189" s="15">
        <f t="shared" si="233"/>
        <v>0</v>
      </c>
      <c r="CR189" s="15">
        <f t="shared" si="234"/>
        <v>0</v>
      </c>
      <c r="CS189" s="15">
        <f t="shared" si="235"/>
        <v>0</v>
      </c>
      <c r="CT189" s="58" t="e">
        <f t="shared" si="262"/>
        <v>#DIV/0!</v>
      </c>
      <c r="CU189" s="2">
        <f t="shared" si="236"/>
        <v>995</v>
      </c>
      <c r="CV189" t="str">
        <f t="shared" si="244"/>
        <v/>
      </c>
      <c r="CX189" t="str">
        <f t="shared" si="263"/>
        <v/>
      </c>
      <c r="CY189" t="b">
        <f>AND(CX189&lt;&gt;"",COUNTIF($CX$11:CX188,CX189)=0)</f>
        <v>0</v>
      </c>
      <c r="CZ189" s="2">
        <f>IF(CX189="",0,IF(CY189,MAX($CZ$11:CZ188)+1,VLOOKUP(CX189,$CX$11:CZ188,3,FALSE)))</f>
        <v>0</v>
      </c>
      <c r="DA189" s="2" t="str">
        <f t="shared" si="245"/>
        <v/>
      </c>
      <c r="DB189" t="str">
        <f t="shared" si="264"/>
        <v/>
      </c>
      <c r="DC189" t="b">
        <f>AND(DB189&lt;&gt;"",COUNTIF($DB$11:DB188,DB189)=0)</f>
        <v>0</v>
      </c>
      <c r="DD189" s="2">
        <f>IF(DB189="",0,IF(DC189,MAX($DD$11:DD188)+1,VLOOKUP(DB189,$DB$11:DD188,3,FALSE)))</f>
        <v>0</v>
      </c>
      <c r="DE189" s="2" t="str">
        <f t="shared" si="246"/>
        <v/>
      </c>
    </row>
    <row r="190" spans="1:109" x14ac:dyDescent="0.35">
      <c r="A190" s="119"/>
      <c r="B190" s="46"/>
      <c r="C190" s="46"/>
      <c r="D190" s="46"/>
      <c r="E190" s="46"/>
      <c r="F190" s="183"/>
      <c r="G190" s="48">
        <v>0</v>
      </c>
      <c r="H190" s="46">
        <v>0</v>
      </c>
      <c r="I190" s="46">
        <v>0</v>
      </c>
      <c r="J190" s="46">
        <v>0</v>
      </c>
      <c r="K190" s="46">
        <v>0</v>
      </c>
      <c r="L190" s="49">
        <v>0</v>
      </c>
      <c r="M190" s="50">
        <v>0</v>
      </c>
      <c r="N190" s="32"/>
      <c r="O190" s="31"/>
      <c r="P190" s="31"/>
      <c r="Q190" s="31"/>
      <c r="R190" s="31"/>
      <c r="S190" s="31"/>
      <c r="T190" s="31"/>
      <c r="U190" s="31"/>
      <c r="V190" s="99"/>
      <c r="W190" s="52" t="str">
        <f t="shared" si="271"/>
        <v/>
      </c>
      <c r="X190" s="120"/>
      <c r="Y190" s="97"/>
      <c r="Z190" t="e">
        <f t="shared" si="201"/>
        <v>#N/A</v>
      </c>
      <c r="AA190" t="e">
        <f t="shared" si="202"/>
        <v>#N/A</v>
      </c>
      <c r="AB190" t="e">
        <f t="shared" si="203"/>
        <v>#N/A</v>
      </c>
      <c r="AC190" s="53" t="b">
        <f t="shared" si="204"/>
        <v>0</v>
      </c>
      <c r="AD190" s="53" t="b">
        <f t="shared" si="205"/>
        <v>0</v>
      </c>
      <c r="AE190" s="53" t="b">
        <f t="shared" si="206"/>
        <v>0</v>
      </c>
      <c r="AF190" s="53" t="b">
        <f t="shared" si="207"/>
        <v>0</v>
      </c>
      <c r="AG190" s="53" t="b">
        <f t="shared" si="208"/>
        <v>0</v>
      </c>
      <c r="AH190" s="53" t="b">
        <f t="shared" si="209"/>
        <v>0</v>
      </c>
      <c r="AI190" s="53" t="b">
        <f t="shared" si="210"/>
        <v>0</v>
      </c>
      <c r="AJ190" s="53" t="b">
        <f t="shared" si="211"/>
        <v>0</v>
      </c>
      <c r="AK190" s="53" t="b">
        <f t="shared" si="265"/>
        <v>1</v>
      </c>
      <c r="AL190" s="53" t="b">
        <f t="shared" si="266"/>
        <v>1</v>
      </c>
      <c r="AM190" s="53" t="b">
        <f t="shared" si="267"/>
        <v>1</v>
      </c>
      <c r="AN190" s="53" t="b">
        <f t="shared" si="268"/>
        <v>1</v>
      </c>
      <c r="AO190" s="53" t="b">
        <f t="shared" si="269"/>
        <v>1</v>
      </c>
      <c r="AP190" s="53" t="b">
        <f t="shared" si="270"/>
        <v>1</v>
      </c>
      <c r="AQ190" s="53" t="b">
        <f t="shared" si="247"/>
        <v>0</v>
      </c>
      <c r="AR190" t="b">
        <f t="shared" si="212"/>
        <v>0</v>
      </c>
      <c r="AS190" s="54" t="e">
        <f t="shared" si="237"/>
        <v>#N/A</v>
      </c>
      <c r="AT190" t="b">
        <f t="shared" si="248"/>
        <v>0</v>
      </c>
      <c r="AU190" t="str">
        <f t="shared" si="249"/>
        <v/>
      </c>
      <c r="AV190" s="55" t="str">
        <f t="shared" si="238"/>
        <v/>
      </c>
      <c r="AW190" t="b">
        <f>AND(AV190&lt;&gt;"",COUNTIF($AV$11:AV189,AV190)=0)</f>
        <v>0</v>
      </c>
      <c r="AX190" s="2">
        <f>IF(AV190="",0,IF(AW190,MAX($AX$11:AX189)+1,VLOOKUP(AV190,$AV$11:AX189,3,FALSE)))</f>
        <v>0</v>
      </c>
      <c r="AY190" t="str">
        <f t="shared" si="239"/>
        <v/>
      </c>
      <c r="AZ190" t="e">
        <f t="shared" si="213"/>
        <v>#N/A</v>
      </c>
      <c r="BA190" t="e">
        <f>IF(ISNA(AZ190),NA(),COUNTIF(AZ$10:AZ190,AZ190)&gt;1)</f>
        <v>#N/A</v>
      </c>
      <c r="BB190" t="e">
        <f t="shared" si="214"/>
        <v>#N/A</v>
      </c>
      <c r="BC190" s="55" t="e">
        <f t="shared" si="215"/>
        <v>#N/A</v>
      </c>
      <c r="BD190" s="56" t="e">
        <f t="shared" si="216"/>
        <v>#N/A</v>
      </c>
      <c r="BE190" s="53">
        <f t="shared" si="217"/>
        <v>0</v>
      </c>
      <c r="BF190" s="53">
        <f t="shared" si="218"/>
        <v>0</v>
      </c>
      <c r="BG190" s="53">
        <f t="shared" si="219"/>
        <v>0</v>
      </c>
      <c r="BH190" s="53">
        <f t="shared" si="220"/>
        <v>0</v>
      </c>
      <c r="BI190" s="53">
        <f t="shared" si="221"/>
        <v>0</v>
      </c>
      <c r="BJ190" s="53">
        <f t="shared" si="222"/>
        <v>0</v>
      </c>
      <c r="BK190" s="57">
        <f t="shared" si="223"/>
        <v>0</v>
      </c>
      <c r="BL190" s="57">
        <f t="shared" si="224"/>
        <v>0</v>
      </c>
      <c r="BM190" s="57">
        <f t="shared" si="225"/>
        <v>0</v>
      </c>
      <c r="BN190" s="57">
        <f t="shared" si="226"/>
        <v>0</v>
      </c>
      <c r="BO190" s="57">
        <f t="shared" si="227"/>
        <v>0</v>
      </c>
      <c r="BP190" s="57">
        <f t="shared" si="228"/>
        <v>0</v>
      </c>
      <c r="BQ190">
        <f t="shared" si="250"/>
        <v>0</v>
      </c>
      <c r="BR190">
        <f t="shared" si="251"/>
        <v>0</v>
      </c>
      <c r="BS190">
        <f t="shared" si="252"/>
        <v>0</v>
      </c>
      <c r="BT190">
        <f t="shared" si="253"/>
        <v>0</v>
      </c>
      <c r="BU190">
        <f t="shared" si="254"/>
        <v>0</v>
      </c>
      <c r="BV190">
        <f t="shared" si="255"/>
        <v>0</v>
      </c>
      <c r="BW190">
        <f t="shared" si="256"/>
        <v>0</v>
      </c>
      <c r="BX190">
        <f t="shared" si="257"/>
        <v>0</v>
      </c>
      <c r="BY190">
        <f t="shared" si="258"/>
        <v>0</v>
      </c>
      <c r="BZ190">
        <f t="shared" si="259"/>
        <v>0</v>
      </c>
      <c r="CA190">
        <f t="shared" si="260"/>
        <v>0</v>
      </c>
      <c r="CB190">
        <f t="shared" si="261"/>
        <v>0</v>
      </c>
      <c r="CC190" t="e">
        <f>IF('Source and fuel input'!AS190,VLOOKUP(AA190,SourceIdData,8,FALSE),IF('Source and fuel input'!AQ190,V190,IF('Source and fuel input'!AR190,IF(AND(E190="Method 1",VLOOKUP(AA190,SourceIdData,8,FALSE)&gt;0),VLOOKUP(AA190,SourceIdData,8,FALSE),NA()),"")))</f>
        <v>#N/A</v>
      </c>
      <c r="CD190" s="15" t="e">
        <f t="shared" si="272"/>
        <v>#N/A</v>
      </c>
      <c r="CE190" s="15" t="b">
        <f t="shared" si="273"/>
        <v>1</v>
      </c>
      <c r="CF190" s="15" t="b">
        <f t="shared" si="229"/>
        <v>1</v>
      </c>
      <c r="CG190" s="15" t="b">
        <f t="shared" si="274"/>
        <v>0</v>
      </c>
      <c r="CH190" s="15" t="b">
        <f t="shared" si="275"/>
        <v>1</v>
      </c>
      <c r="CI190" t="e">
        <f t="shared" si="230"/>
        <v>#N/A</v>
      </c>
      <c r="CJ190" t="e">
        <f t="shared" si="231"/>
        <v>#N/A</v>
      </c>
      <c r="CK190" t="e">
        <f t="shared" si="240"/>
        <v>#N/A</v>
      </c>
      <c r="CL190" t="b">
        <f t="shared" si="276"/>
        <v>0</v>
      </c>
      <c r="CM190" t="e">
        <f t="shared" si="241"/>
        <v>#N/A</v>
      </c>
      <c r="CN190" t="b">
        <f t="shared" si="242"/>
        <v>0</v>
      </c>
      <c r="CO190" s="14">
        <f t="shared" si="243"/>
        <v>1</v>
      </c>
      <c r="CP190" s="16" t="str">
        <f t="shared" si="232"/>
        <v/>
      </c>
      <c r="CQ190" s="15">
        <f t="shared" si="233"/>
        <v>0</v>
      </c>
      <c r="CR190" s="15">
        <f t="shared" si="234"/>
        <v>0</v>
      </c>
      <c r="CS190" s="15">
        <f t="shared" si="235"/>
        <v>0</v>
      </c>
      <c r="CT190" s="58" t="e">
        <f t="shared" si="262"/>
        <v>#DIV/0!</v>
      </c>
      <c r="CU190" s="2">
        <f t="shared" si="236"/>
        <v>995</v>
      </c>
      <c r="CV190" t="str">
        <f t="shared" si="244"/>
        <v/>
      </c>
      <c r="CX190" t="str">
        <f t="shared" si="263"/>
        <v/>
      </c>
      <c r="CY190" t="b">
        <f>AND(CX190&lt;&gt;"",COUNTIF($CX$11:CX189,CX190)=0)</f>
        <v>0</v>
      </c>
      <c r="CZ190" s="2">
        <f>IF(CX190="",0,IF(CY190,MAX($CZ$11:CZ189)+1,VLOOKUP(CX190,$CX$11:CZ189,3,FALSE)))</f>
        <v>0</v>
      </c>
      <c r="DA190" s="2" t="str">
        <f t="shared" si="245"/>
        <v/>
      </c>
      <c r="DB190" t="str">
        <f t="shared" si="264"/>
        <v/>
      </c>
      <c r="DC190" t="b">
        <f>AND(DB190&lt;&gt;"",COUNTIF($DB$11:DB189,DB190)=0)</f>
        <v>0</v>
      </c>
      <c r="DD190" s="2">
        <f>IF(DB190="",0,IF(DC190,MAX($DD$11:DD189)+1,VLOOKUP(DB190,$DB$11:DD189,3,FALSE)))</f>
        <v>0</v>
      </c>
      <c r="DE190" s="2" t="str">
        <f t="shared" si="246"/>
        <v/>
      </c>
    </row>
    <row r="191" spans="1:109" x14ac:dyDescent="0.35">
      <c r="A191" s="119"/>
      <c r="B191" s="46"/>
      <c r="C191" s="46"/>
      <c r="D191" s="46"/>
      <c r="E191" s="46"/>
      <c r="F191" s="183"/>
      <c r="G191" s="48">
        <v>0</v>
      </c>
      <c r="H191" s="46">
        <v>0</v>
      </c>
      <c r="I191" s="46">
        <v>0</v>
      </c>
      <c r="J191" s="46">
        <v>0</v>
      </c>
      <c r="K191" s="46">
        <v>0</v>
      </c>
      <c r="L191" s="49">
        <v>0</v>
      </c>
      <c r="M191" s="50">
        <v>0</v>
      </c>
      <c r="N191" s="32"/>
      <c r="O191" s="31"/>
      <c r="P191" s="31"/>
      <c r="Q191" s="31"/>
      <c r="R191" s="31"/>
      <c r="S191" s="31"/>
      <c r="T191" s="31"/>
      <c r="U191" s="31"/>
      <c r="V191" s="99"/>
      <c r="W191" s="52" t="str">
        <f t="shared" si="271"/>
        <v/>
      </c>
      <c r="X191" s="120"/>
      <c r="Y191" s="97"/>
      <c r="Z191" t="e">
        <f t="shared" si="201"/>
        <v>#N/A</v>
      </c>
      <c r="AA191" t="e">
        <f t="shared" si="202"/>
        <v>#N/A</v>
      </c>
      <c r="AB191" t="e">
        <f t="shared" si="203"/>
        <v>#N/A</v>
      </c>
      <c r="AC191" s="53" t="b">
        <f t="shared" si="204"/>
        <v>0</v>
      </c>
      <c r="AD191" s="53" t="b">
        <f t="shared" si="205"/>
        <v>0</v>
      </c>
      <c r="AE191" s="53" t="b">
        <f t="shared" si="206"/>
        <v>0</v>
      </c>
      <c r="AF191" s="53" t="b">
        <f t="shared" si="207"/>
        <v>0</v>
      </c>
      <c r="AG191" s="53" t="b">
        <f t="shared" si="208"/>
        <v>0</v>
      </c>
      <c r="AH191" s="53" t="b">
        <f t="shared" si="209"/>
        <v>0</v>
      </c>
      <c r="AI191" s="53" t="b">
        <f t="shared" si="210"/>
        <v>0</v>
      </c>
      <c r="AJ191" s="53" t="b">
        <f t="shared" si="211"/>
        <v>0</v>
      </c>
      <c r="AK191" s="53" t="b">
        <f t="shared" si="265"/>
        <v>1</v>
      </c>
      <c r="AL191" s="53" t="b">
        <f t="shared" si="266"/>
        <v>1</v>
      </c>
      <c r="AM191" s="53" t="b">
        <f t="shared" si="267"/>
        <v>1</v>
      </c>
      <c r="AN191" s="53" t="b">
        <f t="shared" si="268"/>
        <v>1</v>
      </c>
      <c r="AO191" s="53" t="b">
        <f t="shared" si="269"/>
        <v>1</v>
      </c>
      <c r="AP191" s="53" t="b">
        <f t="shared" si="270"/>
        <v>1</v>
      </c>
      <c r="AQ191" s="53" t="b">
        <f t="shared" si="247"/>
        <v>0</v>
      </c>
      <c r="AR191" t="b">
        <f t="shared" si="212"/>
        <v>0</v>
      </c>
      <c r="AS191" s="54" t="e">
        <f t="shared" si="237"/>
        <v>#N/A</v>
      </c>
      <c r="AT191" t="b">
        <f t="shared" si="248"/>
        <v>0</v>
      </c>
      <c r="AU191" t="str">
        <f t="shared" si="249"/>
        <v/>
      </c>
      <c r="AV191" s="55" t="str">
        <f t="shared" si="238"/>
        <v/>
      </c>
      <c r="AW191" t="b">
        <f>AND(AV191&lt;&gt;"",COUNTIF($AV$11:AV190,AV191)=0)</f>
        <v>0</v>
      </c>
      <c r="AX191" s="2">
        <f>IF(AV191="",0,IF(AW191,MAX($AX$11:AX190)+1,VLOOKUP(AV191,$AV$11:AX190,3,FALSE)))</f>
        <v>0</v>
      </c>
      <c r="AY191" t="str">
        <f t="shared" si="239"/>
        <v/>
      </c>
      <c r="AZ191" t="e">
        <f t="shared" si="213"/>
        <v>#N/A</v>
      </c>
      <c r="BA191" t="e">
        <f>IF(ISNA(AZ191),NA(),COUNTIF(AZ$10:AZ191,AZ191)&gt;1)</f>
        <v>#N/A</v>
      </c>
      <c r="BB191" t="e">
        <f t="shared" si="214"/>
        <v>#N/A</v>
      </c>
      <c r="BC191" s="55" t="e">
        <f t="shared" si="215"/>
        <v>#N/A</v>
      </c>
      <c r="BD191" s="56" t="e">
        <f t="shared" si="216"/>
        <v>#N/A</v>
      </c>
      <c r="BE191" s="53">
        <f t="shared" si="217"/>
        <v>0</v>
      </c>
      <c r="BF191" s="53">
        <f t="shared" si="218"/>
        <v>0</v>
      </c>
      <c r="BG191" s="53">
        <f t="shared" si="219"/>
        <v>0</v>
      </c>
      <c r="BH191" s="53">
        <f t="shared" si="220"/>
        <v>0</v>
      </c>
      <c r="BI191" s="53">
        <f t="shared" si="221"/>
        <v>0</v>
      </c>
      <c r="BJ191" s="53">
        <f t="shared" si="222"/>
        <v>0</v>
      </c>
      <c r="BK191" s="57">
        <f t="shared" si="223"/>
        <v>0</v>
      </c>
      <c r="BL191" s="57">
        <f t="shared" si="224"/>
        <v>0</v>
      </c>
      <c r="BM191" s="57">
        <f t="shared" si="225"/>
        <v>0</v>
      </c>
      <c r="BN191" s="57">
        <f t="shared" si="226"/>
        <v>0</v>
      </c>
      <c r="BO191" s="57">
        <f t="shared" si="227"/>
        <v>0</v>
      </c>
      <c r="BP191" s="57">
        <f t="shared" si="228"/>
        <v>0</v>
      </c>
      <c r="BQ191">
        <f t="shared" si="250"/>
        <v>0</v>
      </c>
      <c r="BR191">
        <f t="shared" si="251"/>
        <v>0</v>
      </c>
      <c r="BS191">
        <f t="shared" si="252"/>
        <v>0</v>
      </c>
      <c r="BT191">
        <f t="shared" si="253"/>
        <v>0</v>
      </c>
      <c r="BU191">
        <f t="shared" si="254"/>
        <v>0</v>
      </c>
      <c r="BV191">
        <f t="shared" si="255"/>
        <v>0</v>
      </c>
      <c r="BW191">
        <f t="shared" si="256"/>
        <v>0</v>
      </c>
      <c r="BX191">
        <f t="shared" si="257"/>
        <v>0</v>
      </c>
      <c r="BY191">
        <f t="shared" si="258"/>
        <v>0</v>
      </c>
      <c r="BZ191">
        <f t="shared" si="259"/>
        <v>0</v>
      </c>
      <c r="CA191">
        <f t="shared" si="260"/>
        <v>0</v>
      </c>
      <c r="CB191">
        <f t="shared" si="261"/>
        <v>0</v>
      </c>
      <c r="CC191" t="e">
        <f>IF('Source and fuel input'!AS191,VLOOKUP(AA191,SourceIdData,8,FALSE),IF('Source and fuel input'!AQ191,V191,IF('Source and fuel input'!AR191,IF(AND(E191="Method 1",VLOOKUP(AA191,SourceIdData,8,FALSE)&gt;0),VLOOKUP(AA191,SourceIdData,8,FALSE),NA()),"")))</f>
        <v>#N/A</v>
      </c>
      <c r="CD191" s="15" t="e">
        <f t="shared" si="272"/>
        <v>#N/A</v>
      </c>
      <c r="CE191" s="15" t="b">
        <f t="shared" si="273"/>
        <v>1</v>
      </c>
      <c r="CF191" s="15" t="b">
        <f t="shared" si="229"/>
        <v>1</v>
      </c>
      <c r="CG191" s="15" t="b">
        <f t="shared" si="274"/>
        <v>0</v>
      </c>
      <c r="CH191" s="15" t="b">
        <f t="shared" si="275"/>
        <v>1</v>
      </c>
      <c r="CI191" t="e">
        <f t="shared" si="230"/>
        <v>#N/A</v>
      </c>
      <c r="CJ191" t="e">
        <f t="shared" si="231"/>
        <v>#N/A</v>
      </c>
      <c r="CK191" t="e">
        <f t="shared" si="240"/>
        <v>#N/A</v>
      </c>
      <c r="CL191" t="b">
        <f t="shared" si="276"/>
        <v>0</v>
      </c>
      <c r="CM191" t="e">
        <f t="shared" si="241"/>
        <v>#N/A</v>
      </c>
      <c r="CN191" t="b">
        <f t="shared" si="242"/>
        <v>0</v>
      </c>
      <c r="CO191" s="14">
        <f t="shared" si="243"/>
        <v>1</v>
      </c>
      <c r="CP191" s="16" t="str">
        <f t="shared" si="232"/>
        <v/>
      </c>
      <c r="CQ191" s="15">
        <f t="shared" si="233"/>
        <v>0</v>
      </c>
      <c r="CR191" s="15">
        <f t="shared" si="234"/>
        <v>0</v>
      </c>
      <c r="CS191" s="15">
        <f t="shared" si="235"/>
        <v>0</v>
      </c>
      <c r="CT191" s="58" t="e">
        <f t="shared" si="262"/>
        <v>#DIV/0!</v>
      </c>
      <c r="CU191" s="2">
        <f t="shared" si="236"/>
        <v>995</v>
      </c>
      <c r="CV191" t="str">
        <f t="shared" si="244"/>
        <v/>
      </c>
      <c r="CX191" t="str">
        <f t="shared" si="263"/>
        <v/>
      </c>
      <c r="CY191" t="b">
        <f>AND(CX191&lt;&gt;"",COUNTIF($CX$11:CX190,CX191)=0)</f>
        <v>0</v>
      </c>
      <c r="CZ191" s="2">
        <f>IF(CX191="",0,IF(CY191,MAX($CZ$11:CZ190)+1,VLOOKUP(CX191,$CX$11:CZ190,3,FALSE)))</f>
        <v>0</v>
      </c>
      <c r="DA191" s="2" t="str">
        <f t="shared" si="245"/>
        <v/>
      </c>
      <c r="DB191" t="str">
        <f t="shared" si="264"/>
        <v/>
      </c>
      <c r="DC191" t="b">
        <f>AND(DB191&lt;&gt;"",COUNTIF($DB$11:DB190,DB191)=0)</f>
        <v>0</v>
      </c>
      <c r="DD191" s="2">
        <f>IF(DB191="",0,IF(DC191,MAX($DD$11:DD190)+1,VLOOKUP(DB191,$DB$11:DD190,3,FALSE)))</f>
        <v>0</v>
      </c>
      <c r="DE191" s="2" t="str">
        <f t="shared" si="246"/>
        <v/>
      </c>
    </row>
    <row r="192" spans="1:109" x14ac:dyDescent="0.35">
      <c r="A192" s="119"/>
      <c r="B192" s="46"/>
      <c r="C192" s="46"/>
      <c r="D192" s="46"/>
      <c r="E192" s="46"/>
      <c r="F192" s="183"/>
      <c r="G192" s="48">
        <v>0</v>
      </c>
      <c r="H192" s="46">
        <v>0</v>
      </c>
      <c r="I192" s="46">
        <v>0</v>
      </c>
      <c r="J192" s="46">
        <v>0</v>
      </c>
      <c r="K192" s="46">
        <v>0</v>
      </c>
      <c r="L192" s="49">
        <v>0</v>
      </c>
      <c r="M192" s="50">
        <v>0</v>
      </c>
      <c r="N192" s="32"/>
      <c r="O192" s="31"/>
      <c r="P192" s="31"/>
      <c r="Q192" s="31"/>
      <c r="R192" s="31"/>
      <c r="S192" s="31"/>
      <c r="T192" s="31"/>
      <c r="U192" s="31"/>
      <c r="V192" s="99"/>
      <c r="W192" s="52" t="str">
        <f t="shared" si="271"/>
        <v/>
      </c>
      <c r="X192" s="120"/>
      <c r="Y192" s="97"/>
      <c r="Z192" t="e">
        <f t="shared" si="201"/>
        <v>#N/A</v>
      </c>
      <c r="AA192" t="e">
        <f t="shared" si="202"/>
        <v>#N/A</v>
      </c>
      <c r="AB192" t="e">
        <f t="shared" si="203"/>
        <v>#N/A</v>
      </c>
      <c r="AC192" s="53" t="b">
        <f t="shared" si="204"/>
        <v>0</v>
      </c>
      <c r="AD192" s="53" t="b">
        <f t="shared" si="205"/>
        <v>0</v>
      </c>
      <c r="AE192" s="53" t="b">
        <f t="shared" si="206"/>
        <v>0</v>
      </c>
      <c r="AF192" s="53" t="b">
        <f t="shared" si="207"/>
        <v>0</v>
      </c>
      <c r="AG192" s="53" t="b">
        <f t="shared" si="208"/>
        <v>0</v>
      </c>
      <c r="AH192" s="53" t="b">
        <f t="shared" si="209"/>
        <v>0</v>
      </c>
      <c r="AI192" s="53" t="b">
        <f t="shared" si="210"/>
        <v>0</v>
      </c>
      <c r="AJ192" s="53" t="b">
        <f t="shared" si="211"/>
        <v>0</v>
      </c>
      <c r="AK192" s="53" t="b">
        <f t="shared" si="265"/>
        <v>1</v>
      </c>
      <c r="AL192" s="53" t="b">
        <f t="shared" si="266"/>
        <v>1</v>
      </c>
      <c r="AM192" s="53" t="b">
        <f t="shared" si="267"/>
        <v>1</v>
      </c>
      <c r="AN192" s="53" t="b">
        <f t="shared" si="268"/>
        <v>1</v>
      </c>
      <c r="AO192" s="53" t="b">
        <f t="shared" si="269"/>
        <v>1</v>
      </c>
      <c r="AP192" s="53" t="b">
        <f t="shared" si="270"/>
        <v>1</v>
      </c>
      <c r="AQ192" s="53" t="b">
        <f t="shared" si="247"/>
        <v>0</v>
      </c>
      <c r="AR192" t="b">
        <f t="shared" si="212"/>
        <v>0</v>
      </c>
      <c r="AS192" s="54" t="e">
        <f t="shared" si="237"/>
        <v>#N/A</v>
      </c>
      <c r="AT192" t="b">
        <f t="shared" si="248"/>
        <v>0</v>
      </c>
      <c r="AU192" t="str">
        <f t="shared" si="249"/>
        <v/>
      </c>
      <c r="AV192" s="55" t="str">
        <f t="shared" si="238"/>
        <v/>
      </c>
      <c r="AW192" t="b">
        <f>AND(AV192&lt;&gt;"",COUNTIF($AV$11:AV191,AV192)=0)</f>
        <v>0</v>
      </c>
      <c r="AX192" s="2">
        <f>IF(AV192="",0,IF(AW192,MAX($AX$11:AX191)+1,VLOOKUP(AV192,$AV$11:AX191,3,FALSE)))</f>
        <v>0</v>
      </c>
      <c r="AY192" t="str">
        <f t="shared" si="239"/>
        <v/>
      </c>
      <c r="AZ192" t="e">
        <f t="shared" si="213"/>
        <v>#N/A</v>
      </c>
      <c r="BA192" t="e">
        <f>IF(ISNA(AZ192),NA(),COUNTIF(AZ$10:AZ192,AZ192)&gt;1)</f>
        <v>#N/A</v>
      </c>
      <c r="BB192" t="e">
        <f t="shared" si="214"/>
        <v>#N/A</v>
      </c>
      <c r="BC192" s="55" t="e">
        <f t="shared" si="215"/>
        <v>#N/A</v>
      </c>
      <c r="BD192" s="56" t="e">
        <f t="shared" si="216"/>
        <v>#N/A</v>
      </c>
      <c r="BE192" s="53">
        <f t="shared" si="217"/>
        <v>0</v>
      </c>
      <c r="BF192" s="53">
        <f t="shared" si="218"/>
        <v>0</v>
      </c>
      <c r="BG192" s="53">
        <f t="shared" si="219"/>
        <v>0</v>
      </c>
      <c r="BH192" s="53">
        <f t="shared" si="220"/>
        <v>0</v>
      </c>
      <c r="BI192" s="53">
        <f t="shared" si="221"/>
        <v>0</v>
      </c>
      <c r="BJ192" s="53">
        <f t="shared" si="222"/>
        <v>0</v>
      </c>
      <c r="BK192" s="57">
        <f t="shared" si="223"/>
        <v>0</v>
      </c>
      <c r="BL192" s="57">
        <f t="shared" si="224"/>
        <v>0</v>
      </c>
      <c r="BM192" s="57">
        <f t="shared" si="225"/>
        <v>0</v>
      </c>
      <c r="BN192" s="57">
        <f t="shared" si="226"/>
        <v>0</v>
      </c>
      <c r="BO192" s="57">
        <f t="shared" si="227"/>
        <v>0</v>
      </c>
      <c r="BP192" s="57">
        <f t="shared" si="228"/>
        <v>0</v>
      </c>
      <c r="BQ192">
        <f t="shared" si="250"/>
        <v>0</v>
      </c>
      <c r="BR192">
        <f t="shared" si="251"/>
        <v>0</v>
      </c>
      <c r="BS192">
        <f t="shared" si="252"/>
        <v>0</v>
      </c>
      <c r="BT192">
        <f t="shared" si="253"/>
        <v>0</v>
      </c>
      <c r="BU192">
        <f t="shared" si="254"/>
        <v>0</v>
      </c>
      <c r="BV192">
        <f t="shared" si="255"/>
        <v>0</v>
      </c>
      <c r="BW192">
        <f t="shared" si="256"/>
        <v>0</v>
      </c>
      <c r="BX192">
        <f t="shared" si="257"/>
        <v>0</v>
      </c>
      <c r="BY192">
        <f t="shared" si="258"/>
        <v>0</v>
      </c>
      <c r="BZ192">
        <f t="shared" si="259"/>
        <v>0</v>
      </c>
      <c r="CA192">
        <f t="shared" si="260"/>
        <v>0</v>
      </c>
      <c r="CB192">
        <f t="shared" si="261"/>
        <v>0</v>
      </c>
      <c r="CC192" t="e">
        <f>IF('Source and fuel input'!AS192,VLOOKUP(AA192,SourceIdData,8,FALSE),IF('Source and fuel input'!AQ192,V192,IF('Source and fuel input'!AR192,IF(AND(E192="Method 1",VLOOKUP(AA192,SourceIdData,8,FALSE)&gt;0),VLOOKUP(AA192,SourceIdData,8,FALSE),NA()),"")))</f>
        <v>#N/A</v>
      </c>
      <c r="CD192" s="15" t="e">
        <f t="shared" si="272"/>
        <v>#N/A</v>
      </c>
      <c r="CE192" s="15" t="b">
        <f t="shared" si="273"/>
        <v>1</v>
      </c>
      <c r="CF192" s="15" t="b">
        <f t="shared" si="229"/>
        <v>1</v>
      </c>
      <c r="CG192" s="15" t="b">
        <f t="shared" si="274"/>
        <v>0</v>
      </c>
      <c r="CH192" s="15" t="b">
        <f t="shared" si="275"/>
        <v>1</v>
      </c>
      <c r="CI192" t="e">
        <f t="shared" si="230"/>
        <v>#N/A</v>
      </c>
      <c r="CJ192" t="e">
        <f t="shared" si="231"/>
        <v>#N/A</v>
      </c>
      <c r="CK192" t="e">
        <f t="shared" si="240"/>
        <v>#N/A</v>
      </c>
      <c r="CL192" t="b">
        <f t="shared" si="276"/>
        <v>0</v>
      </c>
      <c r="CM192" t="e">
        <f t="shared" si="241"/>
        <v>#N/A</v>
      </c>
      <c r="CN192" t="b">
        <f t="shared" si="242"/>
        <v>0</v>
      </c>
      <c r="CO192" s="14">
        <f t="shared" si="243"/>
        <v>1</v>
      </c>
      <c r="CP192" s="16" t="str">
        <f t="shared" si="232"/>
        <v/>
      </c>
      <c r="CQ192" s="15">
        <f t="shared" si="233"/>
        <v>0</v>
      </c>
      <c r="CR192" s="15">
        <f t="shared" si="234"/>
        <v>0</v>
      </c>
      <c r="CS192" s="15">
        <f t="shared" si="235"/>
        <v>0</v>
      </c>
      <c r="CT192" s="58" t="e">
        <f t="shared" si="262"/>
        <v>#DIV/0!</v>
      </c>
      <c r="CU192" s="2">
        <f t="shared" si="236"/>
        <v>995</v>
      </c>
      <c r="CV192" t="str">
        <f t="shared" si="244"/>
        <v/>
      </c>
      <c r="CX192" t="str">
        <f t="shared" si="263"/>
        <v/>
      </c>
      <c r="CY192" t="b">
        <f>AND(CX192&lt;&gt;"",COUNTIF($CX$11:CX191,CX192)=0)</f>
        <v>0</v>
      </c>
      <c r="CZ192" s="2">
        <f>IF(CX192="",0,IF(CY192,MAX($CZ$11:CZ191)+1,VLOOKUP(CX192,$CX$11:CZ191,3,FALSE)))</f>
        <v>0</v>
      </c>
      <c r="DA192" s="2" t="str">
        <f t="shared" si="245"/>
        <v/>
      </c>
      <c r="DB192" t="str">
        <f t="shared" si="264"/>
        <v/>
      </c>
      <c r="DC192" t="b">
        <f>AND(DB192&lt;&gt;"",COUNTIF($DB$11:DB191,DB192)=0)</f>
        <v>0</v>
      </c>
      <c r="DD192" s="2">
        <f>IF(DB192="",0,IF(DC192,MAX($DD$11:DD191)+1,VLOOKUP(DB192,$DB$11:DD191,3,FALSE)))</f>
        <v>0</v>
      </c>
      <c r="DE192" s="2" t="str">
        <f t="shared" si="246"/>
        <v/>
      </c>
    </row>
    <row r="193" spans="1:109" x14ac:dyDescent="0.35">
      <c r="A193" s="119"/>
      <c r="B193" s="46"/>
      <c r="C193" s="46"/>
      <c r="D193" s="46"/>
      <c r="E193" s="46"/>
      <c r="F193" s="183"/>
      <c r="G193" s="48">
        <v>0</v>
      </c>
      <c r="H193" s="46">
        <v>0</v>
      </c>
      <c r="I193" s="46">
        <v>0</v>
      </c>
      <c r="J193" s="46">
        <v>0</v>
      </c>
      <c r="K193" s="46">
        <v>0</v>
      </c>
      <c r="L193" s="49">
        <v>0</v>
      </c>
      <c r="M193" s="50">
        <v>0</v>
      </c>
      <c r="N193" s="32"/>
      <c r="O193" s="31"/>
      <c r="P193" s="31"/>
      <c r="Q193" s="31"/>
      <c r="R193" s="31"/>
      <c r="S193" s="31"/>
      <c r="T193" s="31"/>
      <c r="U193" s="31"/>
      <c r="V193" s="99"/>
      <c r="W193" s="52" t="str">
        <f t="shared" si="271"/>
        <v/>
      </c>
      <c r="X193" s="120"/>
      <c r="Y193" s="97"/>
      <c r="Z193" t="e">
        <f t="shared" si="201"/>
        <v>#N/A</v>
      </c>
      <c r="AA193" t="e">
        <f t="shared" si="202"/>
        <v>#N/A</v>
      </c>
      <c r="AB193" t="e">
        <f t="shared" si="203"/>
        <v>#N/A</v>
      </c>
      <c r="AC193" s="53" t="b">
        <f t="shared" si="204"/>
        <v>0</v>
      </c>
      <c r="AD193" s="53" t="b">
        <f t="shared" si="205"/>
        <v>0</v>
      </c>
      <c r="AE193" s="53" t="b">
        <f t="shared" si="206"/>
        <v>0</v>
      </c>
      <c r="AF193" s="53" t="b">
        <f t="shared" si="207"/>
        <v>0</v>
      </c>
      <c r="AG193" s="53" t="b">
        <f t="shared" si="208"/>
        <v>0</v>
      </c>
      <c r="AH193" s="53" t="b">
        <f t="shared" si="209"/>
        <v>0</v>
      </c>
      <c r="AI193" s="53" t="b">
        <f t="shared" si="210"/>
        <v>0</v>
      </c>
      <c r="AJ193" s="53" t="b">
        <f t="shared" si="211"/>
        <v>0</v>
      </c>
      <c r="AK193" s="53" t="b">
        <f t="shared" si="265"/>
        <v>1</v>
      </c>
      <c r="AL193" s="53" t="b">
        <f t="shared" si="266"/>
        <v>1</v>
      </c>
      <c r="AM193" s="53" t="b">
        <f t="shared" si="267"/>
        <v>1</v>
      </c>
      <c r="AN193" s="53" t="b">
        <f t="shared" si="268"/>
        <v>1</v>
      </c>
      <c r="AO193" s="53" t="b">
        <f t="shared" si="269"/>
        <v>1</v>
      </c>
      <c r="AP193" s="53" t="b">
        <f t="shared" si="270"/>
        <v>1</v>
      </c>
      <c r="AQ193" s="53" t="b">
        <f t="shared" si="247"/>
        <v>0</v>
      </c>
      <c r="AR193" t="b">
        <f t="shared" si="212"/>
        <v>0</v>
      </c>
      <c r="AS193" s="54" t="e">
        <f t="shared" si="237"/>
        <v>#N/A</v>
      </c>
      <c r="AT193" t="b">
        <f t="shared" si="248"/>
        <v>0</v>
      </c>
      <c r="AU193" t="str">
        <f t="shared" si="249"/>
        <v/>
      </c>
      <c r="AV193" s="55" t="str">
        <f t="shared" si="238"/>
        <v/>
      </c>
      <c r="AW193" t="b">
        <f>AND(AV193&lt;&gt;"",COUNTIF($AV$11:AV192,AV193)=0)</f>
        <v>0</v>
      </c>
      <c r="AX193" s="2">
        <f>IF(AV193="",0,IF(AW193,MAX($AX$11:AX192)+1,VLOOKUP(AV193,$AV$11:AX192,3,FALSE)))</f>
        <v>0</v>
      </c>
      <c r="AY193" t="str">
        <f t="shared" si="239"/>
        <v/>
      </c>
      <c r="AZ193" t="e">
        <f t="shared" si="213"/>
        <v>#N/A</v>
      </c>
      <c r="BA193" t="e">
        <f>IF(ISNA(AZ193),NA(),COUNTIF(AZ$10:AZ193,AZ193)&gt;1)</f>
        <v>#N/A</v>
      </c>
      <c r="BB193" t="e">
        <f t="shared" si="214"/>
        <v>#N/A</v>
      </c>
      <c r="BC193" s="55" t="e">
        <f t="shared" si="215"/>
        <v>#N/A</v>
      </c>
      <c r="BD193" s="56" t="e">
        <f t="shared" si="216"/>
        <v>#N/A</v>
      </c>
      <c r="BE193" s="53">
        <f t="shared" si="217"/>
        <v>0</v>
      </c>
      <c r="BF193" s="53">
        <f t="shared" si="218"/>
        <v>0</v>
      </c>
      <c r="BG193" s="53">
        <f t="shared" si="219"/>
        <v>0</v>
      </c>
      <c r="BH193" s="53">
        <f t="shared" si="220"/>
        <v>0</v>
      </c>
      <c r="BI193" s="53">
        <f t="shared" si="221"/>
        <v>0</v>
      </c>
      <c r="BJ193" s="53">
        <f t="shared" si="222"/>
        <v>0</v>
      </c>
      <c r="BK193" s="57">
        <f t="shared" si="223"/>
        <v>0</v>
      </c>
      <c r="BL193" s="57">
        <f t="shared" si="224"/>
        <v>0</v>
      </c>
      <c r="BM193" s="57">
        <f t="shared" si="225"/>
        <v>0</v>
      </c>
      <c r="BN193" s="57">
        <f t="shared" si="226"/>
        <v>0</v>
      </c>
      <c r="BO193" s="57">
        <f t="shared" si="227"/>
        <v>0</v>
      </c>
      <c r="BP193" s="57">
        <f t="shared" si="228"/>
        <v>0</v>
      </c>
      <c r="BQ193">
        <f t="shared" si="250"/>
        <v>0</v>
      </c>
      <c r="BR193">
        <f t="shared" si="251"/>
        <v>0</v>
      </c>
      <c r="BS193">
        <f t="shared" si="252"/>
        <v>0</v>
      </c>
      <c r="BT193">
        <f t="shared" si="253"/>
        <v>0</v>
      </c>
      <c r="BU193">
        <f t="shared" si="254"/>
        <v>0</v>
      </c>
      <c r="BV193">
        <f t="shared" si="255"/>
        <v>0</v>
      </c>
      <c r="BW193">
        <f t="shared" si="256"/>
        <v>0</v>
      </c>
      <c r="BX193">
        <f t="shared" si="257"/>
        <v>0</v>
      </c>
      <c r="BY193">
        <f t="shared" si="258"/>
        <v>0</v>
      </c>
      <c r="BZ193">
        <f t="shared" si="259"/>
        <v>0</v>
      </c>
      <c r="CA193">
        <f t="shared" si="260"/>
        <v>0</v>
      </c>
      <c r="CB193">
        <f t="shared" si="261"/>
        <v>0</v>
      </c>
      <c r="CC193" t="e">
        <f>IF('Source and fuel input'!AS193,VLOOKUP(AA193,SourceIdData,8,FALSE),IF('Source and fuel input'!AQ193,V193,IF('Source and fuel input'!AR193,IF(AND(E193="Method 1",VLOOKUP(AA193,SourceIdData,8,FALSE)&gt;0),VLOOKUP(AA193,SourceIdData,8,FALSE),NA()),"")))</f>
        <v>#N/A</v>
      </c>
      <c r="CD193" s="15" t="e">
        <f t="shared" si="272"/>
        <v>#N/A</v>
      </c>
      <c r="CE193" s="15" t="b">
        <f t="shared" si="273"/>
        <v>1</v>
      </c>
      <c r="CF193" s="15" t="b">
        <f t="shared" si="229"/>
        <v>1</v>
      </c>
      <c r="CG193" s="15" t="b">
        <f t="shared" si="274"/>
        <v>0</v>
      </c>
      <c r="CH193" s="15" t="b">
        <f t="shared" si="275"/>
        <v>1</v>
      </c>
      <c r="CI193" t="e">
        <f t="shared" si="230"/>
        <v>#N/A</v>
      </c>
      <c r="CJ193" t="e">
        <f t="shared" si="231"/>
        <v>#N/A</v>
      </c>
      <c r="CK193" t="e">
        <f t="shared" si="240"/>
        <v>#N/A</v>
      </c>
      <c r="CL193" t="b">
        <f t="shared" si="276"/>
        <v>0</v>
      </c>
      <c r="CM193" t="e">
        <f t="shared" si="241"/>
        <v>#N/A</v>
      </c>
      <c r="CN193" t="b">
        <f t="shared" si="242"/>
        <v>0</v>
      </c>
      <c r="CO193" s="14">
        <f t="shared" si="243"/>
        <v>1</v>
      </c>
      <c r="CP193" s="16" t="str">
        <f t="shared" si="232"/>
        <v/>
      </c>
      <c r="CQ193" s="15">
        <f t="shared" si="233"/>
        <v>0</v>
      </c>
      <c r="CR193" s="15">
        <f t="shared" si="234"/>
        <v>0</v>
      </c>
      <c r="CS193" s="15">
        <f t="shared" si="235"/>
        <v>0</v>
      </c>
      <c r="CT193" s="58" t="e">
        <f t="shared" si="262"/>
        <v>#DIV/0!</v>
      </c>
      <c r="CU193" s="2">
        <f t="shared" si="236"/>
        <v>995</v>
      </c>
      <c r="CV193" t="str">
        <f t="shared" si="244"/>
        <v/>
      </c>
      <c r="CX193" t="str">
        <f t="shared" si="263"/>
        <v/>
      </c>
      <c r="CY193" t="b">
        <f>AND(CX193&lt;&gt;"",COUNTIF($CX$11:CX192,CX193)=0)</f>
        <v>0</v>
      </c>
      <c r="CZ193" s="2">
        <f>IF(CX193="",0,IF(CY193,MAX($CZ$11:CZ192)+1,VLOOKUP(CX193,$CX$11:CZ192,3,FALSE)))</f>
        <v>0</v>
      </c>
      <c r="DA193" s="2" t="str">
        <f t="shared" si="245"/>
        <v/>
      </c>
      <c r="DB193" t="str">
        <f t="shared" si="264"/>
        <v/>
      </c>
      <c r="DC193" t="b">
        <f>AND(DB193&lt;&gt;"",COUNTIF($DB$11:DB192,DB193)=0)</f>
        <v>0</v>
      </c>
      <c r="DD193" s="2">
        <f>IF(DB193="",0,IF(DC193,MAX($DD$11:DD192)+1,VLOOKUP(DB193,$DB$11:DD192,3,FALSE)))</f>
        <v>0</v>
      </c>
      <c r="DE193" s="2" t="str">
        <f t="shared" si="246"/>
        <v/>
      </c>
    </row>
    <row r="194" spans="1:109" x14ac:dyDescent="0.35">
      <c r="A194" s="119"/>
      <c r="B194" s="46"/>
      <c r="C194" s="46"/>
      <c r="D194" s="46"/>
      <c r="E194" s="46"/>
      <c r="F194" s="183"/>
      <c r="G194" s="48">
        <v>0</v>
      </c>
      <c r="H194" s="46">
        <v>0</v>
      </c>
      <c r="I194" s="46">
        <v>0</v>
      </c>
      <c r="J194" s="46">
        <v>0</v>
      </c>
      <c r="K194" s="46">
        <v>0</v>
      </c>
      <c r="L194" s="49">
        <v>0</v>
      </c>
      <c r="M194" s="50">
        <v>0</v>
      </c>
      <c r="N194" s="32"/>
      <c r="O194" s="31"/>
      <c r="P194" s="31"/>
      <c r="Q194" s="31"/>
      <c r="R194" s="31"/>
      <c r="S194" s="31"/>
      <c r="T194" s="31"/>
      <c r="U194" s="31"/>
      <c r="V194" s="99"/>
      <c r="W194" s="52" t="str">
        <f t="shared" si="271"/>
        <v/>
      </c>
      <c r="X194" s="120"/>
      <c r="Y194" s="97"/>
      <c r="Z194" t="e">
        <f t="shared" si="201"/>
        <v>#N/A</v>
      </c>
      <c r="AA194" t="e">
        <f t="shared" si="202"/>
        <v>#N/A</v>
      </c>
      <c r="AB194" t="e">
        <f t="shared" si="203"/>
        <v>#N/A</v>
      </c>
      <c r="AC194" s="53" t="b">
        <f t="shared" si="204"/>
        <v>0</v>
      </c>
      <c r="AD194" s="53" t="b">
        <f t="shared" si="205"/>
        <v>0</v>
      </c>
      <c r="AE194" s="53" t="b">
        <f t="shared" si="206"/>
        <v>0</v>
      </c>
      <c r="AF194" s="53" t="b">
        <f t="shared" si="207"/>
        <v>0</v>
      </c>
      <c r="AG194" s="53" t="b">
        <f t="shared" si="208"/>
        <v>0</v>
      </c>
      <c r="AH194" s="53" t="b">
        <f t="shared" si="209"/>
        <v>0</v>
      </c>
      <c r="AI194" s="53" t="b">
        <f t="shared" si="210"/>
        <v>0</v>
      </c>
      <c r="AJ194" s="53" t="b">
        <f t="shared" si="211"/>
        <v>0</v>
      </c>
      <c r="AK194" s="53" t="b">
        <f t="shared" si="265"/>
        <v>1</v>
      </c>
      <c r="AL194" s="53" t="b">
        <f t="shared" si="266"/>
        <v>1</v>
      </c>
      <c r="AM194" s="53" t="b">
        <f t="shared" si="267"/>
        <v>1</v>
      </c>
      <c r="AN194" s="53" t="b">
        <f t="shared" si="268"/>
        <v>1</v>
      </c>
      <c r="AO194" s="53" t="b">
        <f t="shared" si="269"/>
        <v>1</v>
      </c>
      <c r="AP194" s="53" t="b">
        <f t="shared" si="270"/>
        <v>1</v>
      </c>
      <c r="AQ194" s="53" t="b">
        <f t="shared" si="247"/>
        <v>0</v>
      </c>
      <c r="AR194" t="b">
        <f t="shared" si="212"/>
        <v>0</v>
      </c>
      <c r="AS194" s="54" t="e">
        <f t="shared" si="237"/>
        <v>#N/A</v>
      </c>
      <c r="AT194" t="b">
        <f t="shared" si="248"/>
        <v>0</v>
      </c>
      <c r="AU194" t="str">
        <f t="shared" si="249"/>
        <v/>
      </c>
      <c r="AV194" s="55" t="str">
        <f t="shared" si="238"/>
        <v/>
      </c>
      <c r="AW194" t="b">
        <f>AND(AV194&lt;&gt;"",COUNTIF($AV$11:AV193,AV194)=0)</f>
        <v>0</v>
      </c>
      <c r="AX194" s="2">
        <f>IF(AV194="",0,IF(AW194,MAX($AX$11:AX193)+1,VLOOKUP(AV194,$AV$11:AX193,3,FALSE)))</f>
        <v>0</v>
      </c>
      <c r="AY194" t="str">
        <f t="shared" si="239"/>
        <v/>
      </c>
      <c r="AZ194" t="e">
        <f t="shared" si="213"/>
        <v>#N/A</v>
      </c>
      <c r="BA194" t="e">
        <f>IF(ISNA(AZ194),NA(),COUNTIF(AZ$10:AZ194,AZ194)&gt;1)</f>
        <v>#N/A</v>
      </c>
      <c r="BB194" t="e">
        <f t="shared" si="214"/>
        <v>#N/A</v>
      </c>
      <c r="BC194" s="55" t="e">
        <f t="shared" si="215"/>
        <v>#N/A</v>
      </c>
      <c r="BD194" s="56" t="e">
        <f t="shared" si="216"/>
        <v>#N/A</v>
      </c>
      <c r="BE194" s="53">
        <f t="shared" si="217"/>
        <v>0</v>
      </c>
      <c r="BF194" s="53">
        <f t="shared" si="218"/>
        <v>0</v>
      </c>
      <c r="BG194" s="53">
        <f t="shared" si="219"/>
        <v>0</v>
      </c>
      <c r="BH194" s="53">
        <f t="shared" si="220"/>
        <v>0</v>
      </c>
      <c r="BI194" s="53">
        <f t="shared" si="221"/>
        <v>0</v>
      </c>
      <c r="BJ194" s="53">
        <f t="shared" si="222"/>
        <v>0</v>
      </c>
      <c r="BK194" s="57">
        <f t="shared" si="223"/>
        <v>0</v>
      </c>
      <c r="BL194" s="57">
        <f t="shared" si="224"/>
        <v>0</v>
      </c>
      <c r="BM194" s="57">
        <f t="shared" si="225"/>
        <v>0</v>
      </c>
      <c r="BN194" s="57">
        <f t="shared" si="226"/>
        <v>0</v>
      </c>
      <c r="BO194" s="57">
        <f t="shared" si="227"/>
        <v>0</v>
      </c>
      <c r="BP194" s="57">
        <f t="shared" si="228"/>
        <v>0</v>
      </c>
      <c r="BQ194">
        <f t="shared" si="250"/>
        <v>0</v>
      </c>
      <c r="BR194">
        <f t="shared" si="251"/>
        <v>0</v>
      </c>
      <c r="BS194">
        <f t="shared" si="252"/>
        <v>0</v>
      </c>
      <c r="BT194">
        <f t="shared" si="253"/>
        <v>0</v>
      </c>
      <c r="BU194">
        <f t="shared" si="254"/>
        <v>0</v>
      </c>
      <c r="BV194">
        <f t="shared" si="255"/>
        <v>0</v>
      </c>
      <c r="BW194">
        <f t="shared" si="256"/>
        <v>0</v>
      </c>
      <c r="BX194">
        <f t="shared" si="257"/>
        <v>0</v>
      </c>
      <c r="BY194">
        <f t="shared" si="258"/>
        <v>0</v>
      </c>
      <c r="BZ194">
        <f t="shared" si="259"/>
        <v>0</v>
      </c>
      <c r="CA194">
        <f t="shared" si="260"/>
        <v>0</v>
      </c>
      <c r="CB194">
        <f t="shared" si="261"/>
        <v>0</v>
      </c>
      <c r="CC194" t="e">
        <f>IF('Source and fuel input'!AS194,VLOOKUP(AA194,SourceIdData,8,FALSE),IF('Source and fuel input'!AQ194,V194,IF('Source and fuel input'!AR194,IF(AND(E194="Method 1",VLOOKUP(AA194,SourceIdData,8,FALSE)&gt;0),VLOOKUP(AA194,SourceIdData,8,FALSE),NA()),"")))</f>
        <v>#N/A</v>
      </c>
      <c r="CD194" s="15" t="e">
        <f t="shared" si="272"/>
        <v>#N/A</v>
      </c>
      <c r="CE194" s="15" t="b">
        <f t="shared" si="273"/>
        <v>1</v>
      </c>
      <c r="CF194" s="15" t="b">
        <f t="shared" si="229"/>
        <v>1</v>
      </c>
      <c r="CG194" s="15" t="b">
        <f t="shared" si="274"/>
        <v>0</v>
      </c>
      <c r="CH194" s="15" t="b">
        <f t="shared" si="275"/>
        <v>1</v>
      </c>
      <c r="CI194" t="e">
        <f t="shared" si="230"/>
        <v>#N/A</v>
      </c>
      <c r="CJ194" t="e">
        <f t="shared" si="231"/>
        <v>#N/A</v>
      </c>
      <c r="CK194" t="e">
        <f t="shared" si="240"/>
        <v>#N/A</v>
      </c>
      <c r="CL194" t="b">
        <f t="shared" si="276"/>
        <v>0</v>
      </c>
      <c r="CM194" t="e">
        <f t="shared" si="241"/>
        <v>#N/A</v>
      </c>
      <c r="CN194" t="b">
        <f t="shared" si="242"/>
        <v>0</v>
      </c>
      <c r="CO194" s="14">
        <f t="shared" si="243"/>
        <v>1</v>
      </c>
      <c r="CP194" s="16" t="str">
        <f t="shared" si="232"/>
        <v/>
      </c>
      <c r="CQ194" s="15">
        <f t="shared" si="233"/>
        <v>0</v>
      </c>
      <c r="CR194" s="15">
        <f t="shared" si="234"/>
        <v>0</v>
      </c>
      <c r="CS194" s="15">
        <f t="shared" si="235"/>
        <v>0</v>
      </c>
      <c r="CT194" s="58" t="e">
        <f t="shared" si="262"/>
        <v>#DIV/0!</v>
      </c>
      <c r="CU194" s="2">
        <f t="shared" si="236"/>
        <v>995</v>
      </c>
      <c r="CV194" t="str">
        <f t="shared" si="244"/>
        <v/>
      </c>
      <c r="CX194" t="str">
        <f t="shared" si="263"/>
        <v/>
      </c>
      <c r="CY194" t="b">
        <f>AND(CX194&lt;&gt;"",COUNTIF($CX$11:CX193,CX194)=0)</f>
        <v>0</v>
      </c>
      <c r="CZ194" s="2">
        <f>IF(CX194="",0,IF(CY194,MAX($CZ$11:CZ193)+1,VLOOKUP(CX194,$CX$11:CZ193,3,FALSE)))</f>
        <v>0</v>
      </c>
      <c r="DA194" s="2" t="str">
        <f t="shared" si="245"/>
        <v/>
      </c>
      <c r="DB194" t="str">
        <f t="shared" si="264"/>
        <v/>
      </c>
      <c r="DC194" t="b">
        <f>AND(DB194&lt;&gt;"",COUNTIF($DB$11:DB193,DB194)=0)</f>
        <v>0</v>
      </c>
      <c r="DD194" s="2">
        <f>IF(DB194="",0,IF(DC194,MAX($DD$11:DD193)+1,VLOOKUP(DB194,$DB$11:DD193,3,FALSE)))</f>
        <v>0</v>
      </c>
      <c r="DE194" s="2" t="str">
        <f t="shared" si="246"/>
        <v/>
      </c>
    </row>
    <row r="195" spans="1:109" x14ac:dyDescent="0.35">
      <c r="A195" s="119"/>
      <c r="B195" s="46"/>
      <c r="C195" s="46"/>
      <c r="D195" s="46"/>
      <c r="E195" s="46"/>
      <c r="F195" s="183"/>
      <c r="G195" s="48">
        <v>0</v>
      </c>
      <c r="H195" s="46">
        <v>0</v>
      </c>
      <c r="I195" s="46">
        <v>0</v>
      </c>
      <c r="J195" s="46">
        <v>0</v>
      </c>
      <c r="K195" s="46">
        <v>0</v>
      </c>
      <c r="L195" s="49">
        <v>0</v>
      </c>
      <c r="M195" s="50">
        <v>0</v>
      </c>
      <c r="N195" s="32"/>
      <c r="O195" s="31"/>
      <c r="P195" s="31"/>
      <c r="Q195" s="31"/>
      <c r="R195" s="31"/>
      <c r="S195" s="31"/>
      <c r="T195" s="31"/>
      <c r="U195" s="31"/>
      <c r="V195" s="99"/>
      <c r="W195" s="52" t="str">
        <f t="shared" si="271"/>
        <v/>
      </c>
      <c r="X195" s="120"/>
      <c r="Y195" s="97"/>
      <c r="Z195" t="e">
        <f t="shared" si="201"/>
        <v>#N/A</v>
      </c>
      <c r="AA195" t="e">
        <f t="shared" si="202"/>
        <v>#N/A</v>
      </c>
      <c r="AB195" t="e">
        <f t="shared" si="203"/>
        <v>#N/A</v>
      </c>
      <c r="AC195" s="53" t="b">
        <f t="shared" si="204"/>
        <v>0</v>
      </c>
      <c r="AD195" s="53" t="b">
        <f t="shared" si="205"/>
        <v>0</v>
      </c>
      <c r="AE195" s="53" t="b">
        <f t="shared" si="206"/>
        <v>0</v>
      </c>
      <c r="AF195" s="53" t="b">
        <f t="shared" si="207"/>
        <v>0</v>
      </c>
      <c r="AG195" s="53" t="b">
        <f t="shared" si="208"/>
        <v>0</v>
      </c>
      <c r="AH195" s="53" t="b">
        <f t="shared" si="209"/>
        <v>0</v>
      </c>
      <c r="AI195" s="53" t="b">
        <f t="shared" si="210"/>
        <v>0</v>
      </c>
      <c r="AJ195" s="53" t="b">
        <f t="shared" si="211"/>
        <v>0</v>
      </c>
      <c r="AK195" s="53" t="b">
        <f t="shared" si="265"/>
        <v>1</v>
      </c>
      <c r="AL195" s="53" t="b">
        <f t="shared" si="266"/>
        <v>1</v>
      </c>
      <c r="AM195" s="53" t="b">
        <f t="shared" si="267"/>
        <v>1</v>
      </c>
      <c r="AN195" s="53" t="b">
        <f t="shared" si="268"/>
        <v>1</v>
      </c>
      <c r="AO195" s="53" t="b">
        <f t="shared" si="269"/>
        <v>1</v>
      </c>
      <c r="AP195" s="53" t="b">
        <f t="shared" si="270"/>
        <v>1</v>
      </c>
      <c r="AQ195" s="53" t="b">
        <f t="shared" si="247"/>
        <v>0</v>
      </c>
      <c r="AR195" t="b">
        <f t="shared" si="212"/>
        <v>0</v>
      </c>
      <c r="AS195" s="54" t="e">
        <f t="shared" si="237"/>
        <v>#N/A</v>
      </c>
      <c r="AT195" t="b">
        <f t="shared" si="248"/>
        <v>0</v>
      </c>
      <c r="AU195" t="str">
        <f t="shared" si="249"/>
        <v/>
      </c>
      <c r="AV195" s="55" t="str">
        <f t="shared" si="238"/>
        <v/>
      </c>
      <c r="AW195" t="b">
        <f>AND(AV195&lt;&gt;"",COUNTIF($AV$11:AV194,AV195)=0)</f>
        <v>0</v>
      </c>
      <c r="AX195" s="2">
        <f>IF(AV195="",0,IF(AW195,MAX($AX$11:AX194)+1,VLOOKUP(AV195,$AV$11:AX194,3,FALSE)))</f>
        <v>0</v>
      </c>
      <c r="AY195" t="str">
        <f t="shared" si="239"/>
        <v/>
      </c>
      <c r="AZ195" t="e">
        <f t="shared" si="213"/>
        <v>#N/A</v>
      </c>
      <c r="BA195" t="e">
        <f>IF(ISNA(AZ195),NA(),COUNTIF(AZ$10:AZ195,AZ195)&gt;1)</f>
        <v>#N/A</v>
      </c>
      <c r="BB195" t="e">
        <f t="shared" si="214"/>
        <v>#N/A</v>
      </c>
      <c r="BC195" s="55" t="e">
        <f t="shared" si="215"/>
        <v>#N/A</v>
      </c>
      <c r="BD195" s="56" t="e">
        <f t="shared" si="216"/>
        <v>#N/A</v>
      </c>
      <c r="BE195" s="53">
        <f t="shared" si="217"/>
        <v>0</v>
      </c>
      <c r="BF195" s="53">
        <f t="shared" si="218"/>
        <v>0</v>
      </c>
      <c r="BG195" s="53">
        <f t="shared" si="219"/>
        <v>0</v>
      </c>
      <c r="BH195" s="53">
        <f t="shared" si="220"/>
        <v>0</v>
      </c>
      <c r="BI195" s="53">
        <f t="shared" si="221"/>
        <v>0</v>
      </c>
      <c r="BJ195" s="53">
        <f t="shared" si="222"/>
        <v>0</v>
      </c>
      <c r="BK195" s="57">
        <f t="shared" si="223"/>
        <v>0</v>
      </c>
      <c r="BL195" s="57">
        <f t="shared" si="224"/>
        <v>0</v>
      </c>
      <c r="BM195" s="57">
        <f t="shared" si="225"/>
        <v>0</v>
      </c>
      <c r="BN195" s="57">
        <f t="shared" si="226"/>
        <v>0</v>
      </c>
      <c r="BO195" s="57">
        <f t="shared" si="227"/>
        <v>0</v>
      </c>
      <c r="BP195" s="57">
        <f t="shared" si="228"/>
        <v>0</v>
      </c>
      <c r="BQ195">
        <f t="shared" si="250"/>
        <v>0</v>
      </c>
      <c r="BR195">
        <f t="shared" si="251"/>
        <v>0</v>
      </c>
      <c r="BS195">
        <f t="shared" si="252"/>
        <v>0</v>
      </c>
      <c r="BT195">
        <f t="shared" si="253"/>
        <v>0</v>
      </c>
      <c r="BU195">
        <f t="shared" si="254"/>
        <v>0</v>
      </c>
      <c r="BV195">
        <f t="shared" si="255"/>
        <v>0</v>
      </c>
      <c r="BW195">
        <f t="shared" si="256"/>
        <v>0</v>
      </c>
      <c r="BX195">
        <f t="shared" si="257"/>
        <v>0</v>
      </c>
      <c r="BY195">
        <f t="shared" si="258"/>
        <v>0</v>
      </c>
      <c r="BZ195">
        <f t="shared" si="259"/>
        <v>0</v>
      </c>
      <c r="CA195">
        <f t="shared" si="260"/>
        <v>0</v>
      </c>
      <c r="CB195">
        <f t="shared" si="261"/>
        <v>0</v>
      </c>
      <c r="CC195" t="e">
        <f>IF('Source and fuel input'!AS195,VLOOKUP(AA195,SourceIdData,8,FALSE),IF('Source and fuel input'!AQ195,V195,IF('Source and fuel input'!AR195,IF(AND(E195="Method 1",VLOOKUP(AA195,SourceIdData,8,FALSE)&gt;0),VLOOKUP(AA195,SourceIdData,8,FALSE),NA()),"")))</f>
        <v>#N/A</v>
      </c>
      <c r="CD195" s="15" t="e">
        <f t="shared" si="272"/>
        <v>#N/A</v>
      </c>
      <c r="CE195" s="15" t="b">
        <f t="shared" si="273"/>
        <v>1</v>
      </c>
      <c r="CF195" s="15" t="b">
        <f t="shared" si="229"/>
        <v>1</v>
      </c>
      <c r="CG195" s="15" t="b">
        <f t="shared" si="274"/>
        <v>0</v>
      </c>
      <c r="CH195" s="15" t="b">
        <f t="shared" si="275"/>
        <v>1</v>
      </c>
      <c r="CI195" t="e">
        <f t="shared" si="230"/>
        <v>#N/A</v>
      </c>
      <c r="CJ195" t="e">
        <f t="shared" si="231"/>
        <v>#N/A</v>
      </c>
      <c r="CK195" t="e">
        <f t="shared" si="240"/>
        <v>#N/A</v>
      </c>
      <c r="CL195" t="b">
        <f t="shared" si="276"/>
        <v>0</v>
      </c>
      <c r="CM195" t="e">
        <f t="shared" si="241"/>
        <v>#N/A</v>
      </c>
      <c r="CN195" t="b">
        <f t="shared" si="242"/>
        <v>0</v>
      </c>
      <c r="CO195" s="14">
        <f t="shared" si="243"/>
        <v>1</v>
      </c>
      <c r="CP195" s="16" t="str">
        <f t="shared" si="232"/>
        <v/>
      </c>
      <c r="CQ195" s="15">
        <f t="shared" si="233"/>
        <v>0</v>
      </c>
      <c r="CR195" s="15">
        <f t="shared" si="234"/>
        <v>0</v>
      </c>
      <c r="CS195" s="15">
        <f t="shared" si="235"/>
        <v>0</v>
      </c>
      <c r="CT195" s="58" t="e">
        <f t="shared" si="262"/>
        <v>#DIV/0!</v>
      </c>
      <c r="CU195" s="2">
        <f t="shared" si="236"/>
        <v>995</v>
      </c>
      <c r="CV195" t="str">
        <f t="shared" si="244"/>
        <v/>
      </c>
      <c r="CX195" t="str">
        <f t="shared" si="263"/>
        <v/>
      </c>
      <c r="CY195" t="b">
        <f>AND(CX195&lt;&gt;"",COUNTIF($CX$11:CX194,CX195)=0)</f>
        <v>0</v>
      </c>
      <c r="CZ195" s="2">
        <f>IF(CX195="",0,IF(CY195,MAX($CZ$11:CZ194)+1,VLOOKUP(CX195,$CX$11:CZ194,3,FALSE)))</f>
        <v>0</v>
      </c>
      <c r="DA195" s="2" t="str">
        <f t="shared" si="245"/>
        <v/>
      </c>
      <c r="DB195" t="str">
        <f t="shared" si="264"/>
        <v/>
      </c>
      <c r="DC195" t="b">
        <f>AND(DB195&lt;&gt;"",COUNTIF($DB$11:DB194,DB195)=0)</f>
        <v>0</v>
      </c>
      <c r="DD195" s="2">
        <f>IF(DB195="",0,IF(DC195,MAX($DD$11:DD194)+1,VLOOKUP(DB195,$DB$11:DD194,3,FALSE)))</f>
        <v>0</v>
      </c>
      <c r="DE195" s="2" t="str">
        <f t="shared" si="246"/>
        <v/>
      </c>
    </row>
    <row r="196" spans="1:109" x14ac:dyDescent="0.35">
      <c r="A196" s="119"/>
      <c r="B196" s="46"/>
      <c r="C196" s="46"/>
      <c r="D196" s="46"/>
      <c r="E196" s="46"/>
      <c r="F196" s="183"/>
      <c r="G196" s="48">
        <v>0</v>
      </c>
      <c r="H196" s="46">
        <v>0</v>
      </c>
      <c r="I196" s="46">
        <v>0</v>
      </c>
      <c r="J196" s="46">
        <v>0</v>
      </c>
      <c r="K196" s="46">
        <v>0</v>
      </c>
      <c r="L196" s="49">
        <v>0</v>
      </c>
      <c r="M196" s="50">
        <v>0</v>
      </c>
      <c r="N196" s="32"/>
      <c r="O196" s="31"/>
      <c r="P196" s="31"/>
      <c r="Q196" s="31"/>
      <c r="R196" s="31"/>
      <c r="S196" s="31"/>
      <c r="T196" s="31"/>
      <c r="U196" s="31"/>
      <c r="V196" s="99"/>
      <c r="W196" s="52" t="str">
        <f t="shared" si="271"/>
        <v/>
      </c>
      <c r="X196" s="120"/>
      <c r="Y196" s="97"/>
      <c r="Z196" t="e">
        <f t="shared" si="201"/>
        <v>#N/A</v>
      </c>
      <c r="AA196" t="e">
        <f t="shared" si="202"/>
        <v>#N/A</v>
      </c>
      <c r="AB196" t="e">
        <f t="shared" si="203"/>
        <v>#N/A</v>
      </c>
      <c r="AC196" s="53" t="b">
        <f t="shared" si="204"/>
        <v>0</v>
      </c>
      <c r="AD196" s="53" t="b">
        <f t="shared" si="205"/>
        <v>0</v>
      </c>
      <c r="AE196" s="53" t="b">
        <f t="shared" si="206"/>
        <v>0</v>
      </c>
      <c r="AF196" s="53" t="b">
        <f t="shared" si="207"/>
        <v>0</v>
      </c>
      <c r="AG196" s="53" t="b">
        <f t="shared" si="208"/>
        <v>0</v>
      </c>
      <c r="AH196" s="53" t="b">
        <f t="shared" si="209"/>
        <v>0</v>
      </c>
      <c r="AI196" s="53" t="b">
        <f t="shared" si="210"/>
        <v>0</v>
      </c>
      <c r="AJ196" s="53" t="b">
        <f t="shared" si="211"/>
        <v>0</v>
      </c>
      <c r="AK196" s="53" t="b">
        <f t="shared" si="265"/>
        <v>1</v>
      </c>
      <c r="AL196" s="53" t="b">
        <f t="shared" si="266"/>
        <v>1</v>
      </c>
      <c r="AM196" s="53" t="b">
        <f t="shared" si="267"/>
        <v>1</v>
      </c>
      <c r="AN196" s="53" t="b">
        <f t="shared" si="268"/>
        <v>1</v>
      </c>
      <c r="AO196" s="53" t="b">
        <f t="shared" si="269"/>
        <v>1</v>
      </c>
      <c r="AP196" s="53" t="b">
        <f t="shared" si="270"/>
        <v>1</v>
      </c>
      <c r="AQ196" s="53" t="b">
        <f t="shared" si="247"/>
        <v>0</v>
      </c>
      <c r="AR196" t="b">
        <f t="shared" si="212"/>
        <v>0</v>
      </c>
      <c r="AS196" s="54" t="e">
        <f t="shared" si="237"/>
        <v>#N/A</v>
      </c>
      <c r="AT196" t="b">
        <f t="shared" si="248"/>
        <v>0</v>
      </c>
      <c r="AU196" t="str">
        <f t="shared" si="249"/>
        <v/>
      </c>
      <c r="AV196" s="55" t="str">
        <f t="shared" si="238"/>
        <v/>
      </c>
      <c r="AW196" t="b">
        <f>AND(AV196&lt;&gt;"",COUNTIF($AV$11:AV195,AV196)=0)</f>
        <v>0</v>
      </c>
      <c r="AX196" s="2">
        <f>IF(AV196="",0,IF(AW196,MAX($AX$11:AX195)+1,VLOOKUP(AV196,$AV$11:AX195,3,FALSE)))</f>
        <v>0</v>
      </c>
      <c r="AY196" t="str">
        <f t="shared" si="239"/>
        <v/>
      </c>
      <c r="AZ196" t="e">
        <f t="shared" si="213"/>
        <v>#N/A</v>
      </c>
      <c r="BA196" t="e">
        <f>IF(ISNA(AZ196),NA(),COUNTIF(AZ$10:AZ196,AZ196)&gt;1)</f>
        <v>#N/A</v>
      </c>
      <c r="BB196" t="e">
        <f t="shared" si="214"/>
        <v>#N/A</v>
      </c>
      <c r="BC196" s="55" t="e">
        <f t="shared" si="215"/>
        <v>#N/A</v>
      </c>
      <c r="BD196" s="56" t="e">
        <f t="shared" si="216"/>
        <v>#N/A</v>
      </c>
      <c r="BE196" s="53">
        <f t="shared" si="217"/>
        <v>0</v>
      </c>
      <c r="BF196" s="53">
        <f t="shared" si="218"/>
        <v>0</v>
      </c>
      <c r="BG196" s="53">
        <f t="shared" si="219"/>
        <v>0</v>
      </c>
      <c r="BH196" s="53">
        <f t="shared" si="220"/>
        <v>0</v>
      </c>
      <c r="BI196" s="53">
        <f t="shared" si="221"/>
        <v>0</v>
      </c>
      <c r="BJ196" s="53">
        <f t="shared" si="222"/>
        <v>0</v>
      </c>
      <c r="BK196" s="57">
        <f t="shared" si="223"/>
        <v>0</v>
      </c>
      <c r="BL196" s="57">
        <f t="shared" si="224"/>
        <v>0</v>
      </c>
      <c r="BM196" s="57">
        <f t="shared" si="225"/>
        <v>0</v>
      </c>
      <c r="BN196" s="57">
        <f t="shared" si="226"/>
        <v>0</v>
      </c>
      <c r="BO196" s="57">
        <f t="shared" si="227"/>
        <v>0</v>
      </c>
      <c r="BP196" s="57">
        <f t="shared" si="228"/>
        <v>0</v>
      </c>
      <c r="BQ196">
        <f t="shared" si="250"/>
        <v>0</v>
      </c>
      <c r="BR196">
        <f t="shared" si="251"/>
        <v>0</v>
      </c>
      <c r="BS196">
        <f t="shared" si="252"/>
        <v>0</v>
      </c>
      <c r="BT196">
        <f t="shared" si="253"/>
        <v>0</v>
      </c>
      <c r="BU196">
        <f t="shared" si="254"/>
        <v>0</v>
      </c>
      <c r="BV196">
        <f t="shared" si="255"/>
        <v>0</v>
      </c>
      <c r="BW196">
        <f t="shared" si="256"/>
        <v>0</v>
      </c>
      <c r="BX196">
        <f t="shared" si="257"/>
        <v>0</v>
      </c>
      <c r="BY196">
        <f t="shared" si="258"/>
        <v>0</v>
      </c>
      <c r="BZ196">
        <f t="shared" si="259"/>
        <v>0</v>
      </c>
      <c r="CA196">
        <f t="shared" si="260"/>
        <v>0</v>
      </c>
      <c r="CB196">
        <f t="shared" si="261"/>
        <v>0</v>
      </c>
      <c r="CC196" t="e">
        <f>IF('Source and fuel input'!AS196,VLOOKUP(AA196,SourceIdData,8,FALSE),IF('Source and fuel input'!AQ196,V196,IF('Source and fuel input'!AR196,IF(AND(E196="Method 1",VLOOKUP(AA196,SourceIdData,8,FALSE)&gt;0),VLOOKUP(AA196,SourceIdData,8,FALSE),NA()),"")))</f>
        <v>#N/A</v>
      </c>
      <c r="CD196" s="15" t="e">
        <f t="shared" si="272"/>
        <v>#N/A</v>
      </c>
      <c r="CE196" s="15" t="b">
        <f t="shared" si="273"/>
        <v>1</v>
      </c>
      <c r="CF196" s="15" t="b">
        <f t="shared" si="229"/>
        <v>1</v>
      </c>
      <c r="CG196" s="15" t="b">
        <f t="shared" si="274"/>
        <v>0</v>
      </c>
      <c r="CH196" s="15" t="b">
        <f t="shared" si="275"/>
        <v>1</v>
      </c>
      <c r="CI196" t="e">
        <f t="shared" si="230"/>
        <v>#N/A</v>
      </c>
      <c r="CJ196" t="e">
        <f t="shared" si="231"/>
        <v>#N/A</v>
      </c>
      <c r="CK196" t="e">
        <f t="shared" si="240"/>
        <v>#N/A</v>
      </c>
      <c r="CL196" t="b">
        <f t="shared" si="276"/>
        <v>0</v>
      </c>
      <c r="CM196" t="e">
        <f t="shared" si="241"/>
        <v>#N/A</v>
      </c>
      <c r="CN196" t="b">
        <f t="shared" si="242"/>
        <v>0</v>
      </c>
      <c r="CO196" s="14">
        <f t="shared" si="243"/>
        <v>1</v>
      </c>
      <c r="CP196" s="16" t="str">
        <f t="shared" si="232"/>
        <v/>
      </c>
      <c r="CQ196" s="15">
        <f t="shared" si="233"/>
        <v>0</v>
      </c>
      <c r="CR196" s="15">
        <f t="shared" si="234"/>
        <v>0</v>
      </c>
      <c r="CS196" s="15">
        <f t="shared" si="235"/>
        <v>0</v>
      </c>
      <c r="CT196" s="58" t="e">
        <f t="shared" si="262"/>
        <v>#DIV/0!</v>
      </c>
      <c r="CU196" s="2">
        <f t="shared" si="236"/>
        <v>995</v>
      </c>
      <c r="CV196" t="str">
        <f t="shared" si="244"/>
        <v/>
      </c>
      <c r="CX196" t="str">
        <f t="shared" si="263"/>
        <v/>
      </c>
      <c r="CY196" t="b">
        <f>AND(CX196&lt;&gt;"",COUNTIF($CX$11:CX195,CX196)=0)</f>
        <v>0</v>
      </c>
      <c r="CZ196" s="2">
        <f>IF(CX196="",0,IF(CY196,MAX($CZ$11:CZ195)+1,VLOOKUP(CX196,$CX$11:CZ195,3,FALSE)))</f>
        <v>0</v>
      </c>
      <c r="DA196" s="2" t="str">
        <f t="shared" si="245"/>
        <v/>
      </c>
      <c r="DB196" t="str">
        <f t="shared" si="264"/>
        <v/>
      </c>
      <c r="DC196" t="b">
        <f>AND(DB196&lt;&gt;"",COUNTIF($DB$11:DB195,DB196)=0)</f>
        <v>0</v>
      </c>
      <c r="DD196" s="2">
        <f>IF(DB196="",0,IF(DC196,MAX($DD$11:DD195)+1,VLOOKUP(DB196,$DB$11:DD195,3,FALSE)))</f>
        <v>0</v>
      </c>
      <c r="DE196" s="2" t="str">
        <f t="shared" si="246"/>
        <v/>
      </c>
    </row>
    <row r="197" spans="1:109" x14ac:dyDescent="0.35">
      <c r="A197" s="119"/>
      <c r="B197" s="46"/>
      <c r="C197" s="46"/>
      <c r="D197" s="46"/>
      <c r="E197" s="46"/>
      <c r="F197" s="183"/>
      <c r="G197" s="48">
        <v>0</v>
      </c>
      <c r="H197" s="46">
        <v>0</v>
      </c>
      <c r="I197" s="46">
        <v>0</v>
      </c>
      <c r="J197" s="46">
        <v>0</v>
      </c>
      <c r="K197" s="46">
        <v>0</v>
      </c>
      <c r="L197" s="49">
        <v>0</v>
      </c>
      <c r="M197" s="50">
        <v>0</v>
      </c>
      <c r="N197" s="32"/>
      <c r="O197" s="31"/>
      <c r="P197" s="31"/>
      <c r="Q197" s="31"/>
      <c r="R197" s="31"/>
      <c r="S197" s="31"/>
      <c r="T197" s="31"/>
      <c r="U197" s="31"/>
      <c r="V197" s="99"/>
      <c r="W197" s="52" t="str">
        <f t="shared" si="271"/>
        <v/>
      </c>
      <c r="X197" s="120"/>
      <c r="Y197" s="97"/>
      <c r="Z197" t="e">
        <f t="shared" si="201"/>
        <v>#N/A</v>
      </c>
      <c r="AA197" t="e">
        <f t="shared" si="202"/>
        <v>#N/A</v>
      </c>
      <c r="AB197" t="e">
        <f t="shared" si="203"/>
        <v>#N/A</v>
      </c>
      <c r="AC197" s="53" t="b">
        <f t="shared" si="204"/>
        <v>0</v>
      </c>
      <c r="AD197" s="53" t="b">
        <f t="shared" si="205"/>
        <v>0</v>
      </c>
      <c r="AE197" s="53" t="b">
        <f t="shared" si="206"/>
        <v>0</v>
      </c>
      <c r="AF197" s="53" t="b">
        <f t="shared" si="207"/>
        <v>0</v>
      </c>
      <c r="AG197" s="53" t="b">
        <f t="shared" si="208"/>
        <v>0</v>
      </c>
      <c r="AH197" s="53" t="b">
        <f t="shared" si="209"/>
        <v>0</v>
      </c>
      <c r="AI197" s="53" t="b">
        <f t="shared" si="210"/>
        <v>0</v>
      </c>
      <c r="AJ197" s="53" t="b">
        <f t="shared" si="211"/>
        <v>0</v>
      </c>
      <c r="AK197" s="53" t="b">
        <f t="shared" si="265"/>
        <v>1</v>
      </c>
      <c r="AL197" s="53" t="b">
        <f t="shared" si="266"/>
        <v>1</v>
      </c>
      <c r="AM197" s="53" t="b">
        <f t="shared" si="267"/>
        <v>1</v>
      </c>
      <c r="AN197" s="53" t="b">
        <f t="shared" si="268"/>
        <v>1</v>
      </c>
      <c r="AO197" s="53" t="b">
        <f t="shared" si="269"/>
        <v>1</v>
      </c>
      <c r="AP197" s="53" t="b">
        <f t="shared" si="270"/>
        <v>1</v>
      </c>
      <c r="AQ197" s="53" t="b">
        <f t="shared" si="247"/>
        <v>0</v>
      </c>
      <c r="AR197" t="b">
        <f t="shared" si="212"/>
        <v>0</v>
      </c>
      <c r="AS197" s="54" t="e">
        <f t="shared" si="237"/>
        <v>#N/A</v>
      </c>
      <c r="AT197" t="b">
        <f t="shared" si="248"/>
        <v>0</v>
      </c>
      <c r="AU197" t="str">
        <f t="shared" si="249"/>
        <v/>
      </c>
      <c r="AV197" s="55" t="str">
        <f t="shared" si="238"/>
        <v/>
      </c>
      <c r="AW197" t="b">
        <f>AND(AV197&lt;&gt;"",COUNTIF($AV$11:AV196,AV197)=0)</f>
        <v>0</v>
      </c>
      <c r="AX197" s="2">
        <f>IF(AV197="",0,IF(AW197,MAX($AX$11:AX196)+1,VLOOKUP(AV197,$AV$11:AX196,3,FALSE)))</f>
        <v>0</v>
      </c>
      <c r="AY197" t="str">
        <f t="shared" si="239"/>
        <v/>
      </c>
      <c r="AZ197" t="e">
        <f t="shared" si="213"/>
        <v>#N/A</v>
      </c>
      <c r="BA197" t="e">
        <f>IF(ISNA(AZ197),NA(),COUNTIF(AZ$10:AZ197,AZ197)&gt;1)</f>
        <v>#N/A</v>
      </c>
      <c r="BB197" t="e">
        <f t="shared" si="214"/>
        <v>#N/A</v>
      </c>
      <c r="BC197" s="55" t="e">
        <f t="shared" si="215"/>
        <v>#N/A</v>
      </c>
      <c r="BD197" s="56" t="e">
        <f t="shared" si="216"/>
        <v>#N/A</v>
      </c>
      <c r="BE197" s="53">
        <f t="shared" si="217"/>
        <v>0</v>
      </c>
      <c r="BF197" s="53">
        <f t="shared" si="218"/>
        <v>0</v>
      </c>
      <c r="BG197" s="53">
        <f t="shared" si="219"/>
        <v>0</v>
      </c>
      <c r="BH197" s="53">
        <f t="shared" si="220"/>
        <v>0</v>
      </c>
      <c r="BI197" s="53">
        <f t="shared" si="221"/>
        <v>0</v>
      </c>
      <c r="BJ197" s="53">
        <f t="shared" si="222"/>
        <v>0</v>
      </c>
      <c r="BK197" s="57">
        <f t="shared" si="223"/>
        <v>0</v>
      </c>
      <c r="BL197" s="57">
        <f t="shared" si="224"/>
        <v>0</v>
      </c>
      <c r="BM197" s="57">
        <f t="shared" si="225"/>
        <v>0</v>
      </c>
      <c r="BN197" s="57">
        <f t="shared" si="226"/>
        <v>0</v>
      </c>
      <c r="BO197" s="57">
        <f t="shared" si="227"/>
        <v>0</v>
      </c>
      <c r="BP197" s="57">
        <f t="shared" si="228"/>
        <v>0</v>
      </c>
      <c r="BQ197">
        <f t="shared" si="250"/>
        <v>0</v>
      </c>
      <c r="BR197">
        <f t="shared" si="251"/>
        <v>0</v>
      </c>
      <c r="BS197">
        <f t="shared" si="252"/>
        <v>0</v>
      </c>
      <c r="BT197">
        <f t="shared" si="253"/>
        <v>0</v>
      </c>
      <c r="BU197">
        <f t="shared" si="254"/>
        <v>0</v>
      </c>
      <c r="BV197">
        <f t="shared" si="255"/>
        <v>0</v>
      </c>
      <c r="BW197">
        <f t="shared" si="256"/>
        <v>0</v>
      </c>
      <c r="BX197">
        <f t="shared" si="257"/>
        <v>0</v>
      </c>
      <c r="BY197">
        <f t="shared" si="258"/>
        <v>0</v>
      </c>
      <c r="BZ197">
        <f t="shared" si="259"/>
        <v>0</v>
      </c>
      <c r="CA197">
        <f t="shared" si="260"/>
        <v>0</v>
      </c>
      <c r="CB197">
        <f t="shared" si="261"/>
        <v>0</v>
      </c>
      <c r="CC197" t="e">
        <f>IF('Source and fuel input'!AS197,VLOOKUP(AA197,SourceIdData,8,FALSE),IF('Source and fuel input'!AQ197,V197,IF('Source and fuel input'!AR197,IF(AND(E197="Method 1",VLOOKUP(AA197,SourceIdData,8,FALSE)&gt;0),VLOOKUP(AA197,SourceIdData,8,FALSE),NA()),"")))</f>
        <v>#N/A</v>
      </c>
      <c r="CD197" s="15" t="e">
        <f t="shared" si="272"/>
        <v>#N/A</v>
      </c>
      <c r="CE197" s="15" t="b">
        <f t="shared" si="273"/>
        <v>1</v>
      </c>
      <c r="CF197" s="15" t="b">
        <f t="shared" si="229"/>
        <v>1</v>
      </c>
      <c r="CG197" s="15" t="b">
        <f t="shared" si="274"/>
        <v>0</v>
      </c>
      <c r="CH197" s="15" t="b">
        <f t="shared" si="275"/>
        <v>1</v>
      </c>
      <c r="CI197" t="e">
        <f t="shared" si="230"/>
        <v>#N/A</v>
      </c>
      <c r="CJ197" t="e">
        <f t="shared" si="231"/>
        <v>#N/A</v>
      </c>
      <c r="CK197" t="e">
        <f t="shared" si="240"/>
        <v>#N/A</v>
      </c>
      <c r="CL197" t="b">
        <f t="shared" si="276"/>
        <v>0</v>
      </c>
      <c r="CM197" t="e">
        <f t="shared" si="241"/>
        <v>#N/A</v>
      </c>
      <c r="CN197" t="b">
        <f t="shared" si="242"/>
        <v>0</v>
      </c>
      <c r="CO197" s="14">
        <f t="shared" si="243"/>
        <v>1</v>
      </c>
      <c r="CP197" s="16" t="str">
        <f t="shared" si="232"/>
        <v/>
      </c>
      <c r="CQ197" s="15">
        <f t="shared" si="233"/>
        <v>0</v>
      </c>
      <c r="CR197" s="15">
        <f t="shared" si="234"/>
        <v>0</v>
      </c>
      <c r="CS197" s="15">
        <f t="shared" si="235"/>
        <v>0</v>
      </c>
      <c r="CT197" s="58" t="e">
        <f t="shared" si="262"/>
        <v>#DIV/0!</v>
      </c>
      <c r="CU197" s="2">
        <f t="shared" si="236"/>
        <v>995</v>
      </c>
      <c r="CV197" t="str">
        <f t="shared" si="244"/>
        <v/>
      </c>
      <c r="CX197" t="str">
        <f t="shared" si="263"/>
        <v/>
      </c>
      <c r="CY197" t="b">
        <f>AND(CX197&lt;&gt;"",COUNTIF($CX$11:CX196,CX197)=0)</f>
        <v>0</v>
      </c>
      <c r="CZ197" s="2">
        <f>IF(CX197="",0,IF(CY197,MAX($CZ$11:CZ196)+1,VLOOKUP(CX197,$CX$11:CZ196,3,FALSE)))</f>
        <v>0</v>
      </c>
      <c r="DA197" s="2" t="str">
        <f t="shared" si="245"/>
        <v/>
      </c>
      <c r="DB197" t="str">
        <f t="shared" si="264"/>
        <v/>
      </c>
      <c r="DC197" t="b">
        <f>AND(DB197&lt;&gt;"",COUNTIF($DB$11:DB196,DB197)=0)</f>
        <v>0</v>
      </c>
      <c r="DD197" s="2">
        <f>IF(DB197="",0,IF(DC197,MAX($DD$11:DD196)+1,VLOOKUP(DB197,$DB$11:DD196,3,FALSE)))</f>
        <v>0</v>
      </c>
      <c r="DE197" s="2" t="str">
        <f t="shared" si="246"/>
        <v/>
      </c>
    </row>
    <row r="198" spans="1:109" x14ac:dyDescent="0.35">
      <c r="A198" s="119"/>
      <c r="B198" s="46"/>
      <c r="C198" s="46"/>
      <c r="D198" s="46"/>
      <c r="E198" s="46"/>
      <c r="F198" s="183"/>
      <c r="G198" s="48">
        <v>0</v>
      </c>
      <c r="H198" s="46">
        <v>0</v>
      </c>
      <c r="I198" s="46">
        <v>0</v>
      </c>
      <c r="J198" s="46">
        <v>0</v>
      </c>
      <c r="K198" s="46">
        <v>0</v>
      </c>
      <c r="L198" s="49">
        <v>0</v>
      </c>
      <c r="M198" s="50">
        <v>0</v>
      </c>
      <c r="N198" s="32"/>
      <c r="O198" s="31"/>
      <c r="P198" s="31"/>
      <c r="Q198" s="31"/>
      <c r="R198" s="31"/>
      <c r="S198" s="31"/>
      <c r="T198" s="31"/>
      <c r="U198" s="31"/>
      <c r="V198" s="99"/>
      <c r="W198" s="52" t="str">
        <f t="shared" si="271"/>
        <v/>
      </c>
      <c r="X198" s="120"/>
      <c r="Y198" s="97"/>
      <c r="Z198" t="e">
        <f t="shared" si="201"/>
        <v>#N/A</v>
      </c>
      <c r="AA198" t="e">
        <f t="shared" si="202"/>
        <v>#N/A</v>
      </c>
      <c r="AB198" t="e">
        <f t="shared" si="203"/>
        <v>#N/A</v>
      </c>
      <c r="AC198" s="53" t="b">
        <f t="shared" si="204"/>
        <v>0</v>
      </c>
      <c r="AD198" s="53" t="b">
        <f t="shared" si="205"/>
        <v>0</v>
      </c>
      <c r="AE198" s="53" t="b">
        <f t="shared" si="206"/>
        <v>0</v>
      </c>
      <c r="AF198" s="53" t="b">
        <f t="shared" si="207"/>
        <v>0</v>
      </c>
      <c r="AG198" s="53" t="b">
        <f t="shared" si="208"/>
        <v>0</v>
      </c>
      <c r="AH198" s="53" t="b">
        <f t="shared" si="209"/>
        <v>0</v>
      </c>
      <c r="AI198" s="53" t="b">
        <f t="shared" si="210"/>
        <v>0</v>
      </c>
      <c r="AJ198" s="53" t="b">
        <f t="shared" si="211"/>
        <v>0</v>
      </c>
      <c r="AK198" s="53" t="b">
        <f t="shared" si="265"/>
        <v>1</v>
      </c>
      <c r="AL198" s="53" t="b">
        <f t="shared" si="266"/>
        <v>1</v>
      </c>
      <c r="AM198" s="53" t="b">
        <f t="shared" si="267"/>
        <v>1</v>
      </c>
      <c r="AN198" s="53" t="b">
        <f t="shared" si="268"/>
        <v>1</v>
      </c>
      <c r="AO198" s="53" t="b">
        <f t="shared" si="269"/>
        <v>1</v>
      </c>
      <c r="AP198" s="53" t="b">
        <f t="shared" si="270"/>
        <v>1</v>
      </c>
      <c r="AQ198" s="53" t="b">
        <f t="shared" si="247"/>
        <v>0</v>
      </c>
      <c r="AR198" t="b">
        <f t="shared" si="212"/>
        <v>0</v>
      </c>
      <c r="AS198" s="54" t="e">
        <f t="shared" si="237"/>
        <v>#N/A</v>
      </c>
      <c r="AT198" t="b">
        <f t="shared" si="248"/>
        <v>0</v>
      </c>
      <c r="AU198" t="str">
        <f t="shared" si="249"/>
        <v/>
      </c>
      <c r="AV198" s="55" t="str">
        <f t="shared" si="238"/>
        <v/>
      </c>
      <c r="AW198" t="b">
        <f>AND(AV198&lt;&gt;"",COUNTIF($AV$11:AV197,AV198)=0)</f>
        <v>0</v>
      </c>
      <c r="AX198" s="2">
        <f>IF(AV198="",0,IF(AW198,MAX($AX$11:AX197)+1,VLOOKUP(AV198,$AV$11:AX197,3,FALSE)))</f>
        <v>0</v>
      </c>
      <c r="AY198" t="str">
        <f t="shared" si="239"/>
        <v/>
      </c>
      <c r="AZ198" t="e">
        <f t="shared" si="213"/>
        <v>#N/A</v>
      </c>
      <c r="BA198" t="e">
        <f>IF(ISNA(AZ198),NA(),COUNTIF(AZ$10:AZ198,AZ198)&gt;1)</f>
        <v>#N/A</v>
      </c>
      <c r="BB198" t="e">
        <f t="shared" si="214"/>
        <v>#N/A</v>
      </c>
      <c r="BC198" s="55" t="e">
        <f t="shared" si="215"/>
        <v>#N/A</v>
      </c>
      <c r="BD198" s="56" t="e">
        <f t="shared" si="216"/>
        <v>#N/A</v>
      </c>
      <c r="BE198" s="53">
        <f t="shared" si="217"/>
        <v>0</v>
      </c>
      <c r="BF198" s="53">
        <f t="shared" si="218"/>
        <v>0</v>
      </c>
      <c r="BG198" s="53">
        <f t="shared" si="219"/>
        <v>0</v>
      </c>
      <c r="BH198" s="53">
        <f t="shared" si="220"/>
        <v>0</v>
      </c>
      <c r="BI198" s="53">
        <f t="shared" si="221"/>
        <v>0</v>
      </c>
      <c r="BJ198" s="53">
        <f t="shared" si="222"/>
        <v>0</v>
      </c>
      <c r="BK198" s="57">
        <f t="shared" si="223"/>
        <v>0</v>
      </c>
      <c r="BL198" s="57">
        <f t="shared" si="224"/>
        <v>0</v>
      </c>
      <c r="BM198" s="57">
        <f t="shared" si="225"/>
        <v>0</v>
      </c>
      <c r="BN198" s="57">
        <f t="shared" si="226"/>
        <v>0</v>
      </c>
      <c r="BO198" s="57">
        <f t="shared" si="227"/>
        <v>0</v>
      </c>
      <c r="BP198" s="57">
        <f t="shared" si="228"/>
        <v>0</v>
      </c>
      <c r="BQ198">
        <f t="shared" si="250"/>
        <v>0</v>
      </c>
      <c r="BR198">
        <f t="shared" si="251"/>
        <v>0</v>
      </c>
      <c r="BS198">
        <f t="shared" si="252"/>
        <v>0</v>
      </c>
      <c r="BT198">
        <f t="shared" si="253"/>
        <v>0</v>
      </c>
      <c r="BU198">
        <f t="shared" si="254"/>
        <v>0</v>
      </c>
      <c r="BV198">
        <f t="shared" si="255"/>
        <v>0</v>
      </c>
      <c r="BW198">
        <f t="shared" si="256"/>
        <v>0</v>
      </c>
      <c r="BX198">
        <f t="shared" si="257"/>
        <v>0</v>
      </c>
      <c r="BY198">
        <f t="shared" si="258"/>
        <v>0</v>
      </c>
      <c r="BZ198">
        <f t="shared" si="259"/>
        <v>0</v>
      </c>
      <c r="CA198">
        <f t="shared" si="260"/>
        <v>0</v>
      </c>
      <c r="CB198">
        <f t="shared" si="261"/>
        <v>0</v>
      </c>
      <c r="CC198" t="e">
        <f>IF('Source and fuel input'!AS198,VLOOKUP(AA198,SourceIdData,8,FALSE),IF('Source and fuel input'!AQ198,V198,IF('Source and fuel input'!AR198,IF(AND(E198="Method 1",VLOOKUP(AA198,SourceIdData,8,FALSE)&gt;0),VLOOKUP(AA198,SourceIdData,8,FALSE),NA()),"")))</f>
        <v>#N/A</v>
      </c>
      <c r="CD198" s="15" t="e">
        <f t="shared" si="272"/>
        <v>#N/A</v>
      </c>
      <c r="CE198" s="15" t="b">
        <f t="shared" si="273"/>
        <v>1</v>
      </c>
      <c r="CF198" s="15" t="b">
        <f t="shared" si="229"/>
        <v>1</v>
      </c>
      <c r="CG198" s="15" t="b">
        <f t="shared" si="274"/>
        <v>0</v>
      </c>
      <c r="CH198" s="15" t="b">
        <f t="shared" si="275"/>
        <v>1</v>
      </c>
      <c r="CI198" t="e">
        <f t="shared" si="230"/>
        <v>#N/A</v>
      </c>
      <c r="CJ198" t="e">
        <f t="shared" si="231"/>
        <v>#N/A</v>
      </c>
      <c r="CK198" t="e">
        <f t="shared" si="240"/>
        <v>#N/A</v>
      </c>
      <c r="CL198" t="b">
        <f t="shared" si="276"/>
        <v>0</v>
      </c>
      <c r="CM198" t="e">
        <f t="shared" si="241"/>
        <v>#N/A</v>
      </c>
      <c r="CN198" t="b">
        <f t="shared" si="242"/>
        <v>0</v>
      </c>
      <c r="CO198" s="14">
        <f t="shared" si="243"/>
        <v>1</v>
      </c>
      <c r="CP198" s="16" t="str">
        <f t="shared" si="232"/>
        <v/>
      </c>
      <c r="CQ198" s="15">
        <f t="shared" si="233"/>
        <v>0</v>
      </c>
      <c r="CR198" s="15">
        <f t="shared" si="234"/>
        <v>0</v>
      </c>
      <c r="CS198" s="15">
        <f t="shared" si="235"/>
        <v>0</v>
      </c>
      <c r="CT198" s="58" t="e">
        <f t="shared" si="262"/>
        <v>#DIV/0!</v>
      </c>
      <c r="CU198" s="2">
        <f t="shared" si="236"/>
        <v>995</v>
      </c>
      <c r="CV198" t="str">
        <f t="shared" si="244"/>
        <v/>
      </c>
      <c r="CX198" t="str">
        <f t="shared" si="263"/>
        <v/>
      </c>
      <c r="CY198" t="b">
        <f>AND(CX198&lt;&gt;"",COUNTIF($CX$11:CX197,CX198)=0)</f>
        <v>0</v>
      </c>
      <c r="CZ198" s="2">
        <f>IF(CX198="",0,IF(CY198,MAX($CZ$11:CZ197)+1,VLOOKUP(CX198,$CX$11:CZ197,3,FALSE)))</f>
        <v>0</v>
      </c>
      <c r="DA198" s="2" t="str">
        <f t="shared" si="245"/>
        <v/>
      </c>
      <c r="DB198" t="str">
        <f t="shared" si="264"/>
        <v/>
      </c>
      <c r="DC198" t="b">
        <f>AND(DB198&lt;&gt;"",COUNTIF($DB$11:DB197,DB198)=0)</f>
        <v>0</v>
      </c>
      <c r="DD198" s="2">
        <f>IF(DB198="",0,IF(DC198,MAX($DD$11:DD197)+1,VLOOKUP(DB198,$DB$11:DD197,3,FALSE)))</f>
        <v>0</v>
      </c>
      <c r="DE198" s="2" t="str">
        <f t="shared" si="246"/>
        <v/>
      </c>
    </row>
    <row r="199" spans="1:109" x14ac:dyDescent="0.35">
      <c r="A199" s="119"/>
      <c r="B199" s="46"/>
      <c r="C199" s="46"/>
      <c r="D199" s="46"/>
      <c r="E199" s="46"/>
      <c r="F199" s="183"/>
      <c r="G199" s="48">
        <v>0</v>
      </c>
      <c r="H199" s="46">
        <v>0</v>
      </c>
      <c r="I199" s="46">
        <v>0</v>
      </c>
      <c r="J199" s="46">
        <v>0</v>
      </c>
      <c r="K199" s="46">
        <v>0</v>
      </c>
      <c r="L199" s="49">
        <v>0</v>
      </c>
      <c r="M199" s="50">
        <v>0</v>
      </c>
      <c r="N199" s="32"/>
      <c r="O199" s="31"/>
      <c r="P199" s="31"/>
      <c r="Q199" s="31"/>
      <c r="R199" s="31"/>
      <c r="S199" s="31"/>
      <c r="T199" s="31"/>
      <c r="U199" s="31"/>
      <c r="V199" s="99"/>
      <c r="W199" s="52" t="str">
        <f t="shared" si="271"/>
        <v/>
      </c>
      <c r="X199" s="120"/>
      <c r="Y199" s="97"/>
      <c r="Z199" t="e">
        <f t="shared" si="201"/>
        <v>#N/A</v>
      </c>
      <c r="AA199" t="e">
        <f t="shared" si="202"/>
        <v>#N/A</v>
      </c>
      <c r="AB199" t="e">
        <f t="shared" si="203"/>
        <v>#N/A</v>
      </c>
      <c r="AC199" s="53" t="b">
        <f t="shared" si="204"/>
        <v>0</v>
      </c>
      <c r="AD199" s="53" t="b">
        <f t="shared" si="205"/>
        <v>0</v>
      </c>
      <c r="AE199" s="53" t="b">
        <f t="shared" si="206"/>
        <v>0</v>
      </c>
      <c r="AF199" s="53" t="b">
        <f t="shared" si="207"/>
        <v>0</v>
      </c>
      <c r="AG199" s="53" t="b">
        <f t="shared" si="208"/>
        <v>0</v>
      </c>
      <c r="AH199" s="53" t="b">
        <f t="shared" si="209"/>
        <v>0</v>
      </c>
      <c r="AI199" s="53" t="b">
        <f t="shared" si="210"/>
        <v>0</v>
      </c>
      <c r="AJ199" s="53" t="b">
        <f t="shared" si="211"/>
        <v>0</v>
      </c>
      <c r="AK199" s="53" t="b">
        <f t="shared" si="265"/>
        <v>1</v>
      </c>
      <c r="AL199" s="53" t="b">
        <f t="shared" si="266"/>
        <v>1</v>
      </c>
      <c r="AM199" s="53" t="b">
        <f t="shared" si="267"/>
        <v>1</v>
      </c>
      <c r="AN199" s="53" t="b">
        <f t="shared" si="268"/>
        <v>1</v>
      </c>
      <c r="AO199" s="53" t="b">
        <f t="shared" si="269"/>
        <v>1</v>
      </c>
      <c r="AP199" s="53" t="b">
        <f t="shared" si="270"/>
        <v>1</v>
      </c>
      <c r="AQ199" s="53" t="b">
        <f t="shared" si="247"/>
        <v>0</v>
      </c>
      <c r="AR199" t="b">
        <f t="shared" si="212"/>
        <v>0</v>
      </c>
      <c r="AS199" s="54" t="e">
        <f t="shared" si="237"/>
        <v>#N/A</v>
      </c>
      <c r="AT199" t="b">
        <f t="shared" si="248"/>
        <v>0</v>
      </c>
      <c r="AU199" t="str">
        <f t="shared" si="249"/>
        <v/>
      </c>
      <c r="AV199" s="55" t="str">
        <f t="shared" si="238"/>
        <v/>
      </c>
      <c r="AW199" t="b">
        <f>AND(AV199&lt;&gt;"",COUNTIF($AV$11:AV198,AV199)=0)</f>
        <v>0</v>
      </c>
      <c r="AX199" s="2">
        <f>IF(AV199="",0,IF(AW199,MAX($AX$11:AX198)+1,VLOOKUP(AV199,$AV$11:AX198,3,FALSE)))</f>
        <v>0</v>
      </c>
      <c r="AY199" t="str">
        <f t="shared" si="239"/>
        <v/>
      </c>
      <c r="AZ199" t="e">
        <f t="shared" si="213"/>
        <v>#N/A</v>
      </c>
      <c r="BA199" t="e">
        <f>IF(ISNA(AZ199),NA(),COUNTIF(AZ$10:AZ199,AZ199)&gt;1)</f>
        <v>#N/A</v>
      </c>
      <c r="BB199" t="e">
        <f t="shared" si="214"/>
        <v>#N/A</v>
      </c>
      <c r="BC199" s="55" t="e">
        <f t="shared" si="215"/>
        <v>#N/A</v>
      </c>
      <c r="BD199" s="56" t="e">
        <f t="shared" si="216"/>
        <v>#N/A</v>
      </c>
      <c r="BE199" s="53">
        <f t="shared" si="217"/>
        <v>0</v>
      </c>
      <c r="BF199" s="53">
        <f t="shared" si="218"/>
        <v>0</v>
      </c>
      <c r="BG199" s="53">
        <f t="shared" si="219"/>
        <v>0</v>
      </c>
      <c r="BH199" s="53">
        <f t="shared" si="220"/>
        <v>0</v>
      </c>
      <c r="BI199" s="53">
        <f t="shared" si="221"/>
        <v>0</v>
      </c>
      <c r="BJ199" s="53">
        <f t="shared" si="222"/>
        <v>0</v>
      </c>
      <c r="BK199" s="57">
        <f t="shared" si="223"/>
        <v>0</v>
      </c>
      <c r="BL199" s="57">
        <f t="shared" si="224"/>
        <v>0</v>
      </c>
      <c r="BM199" s="57">
        <f t="shared" si="225"/>
        <v>0</v>
      </c>
      <c r="BN199" s="57">
        <f t="shared" si="226"/>
        <v>0</v>
      </c>
      <c r="BO199" s="57">
        <f t="shared" si="227"/>
        <v>0</v>
      </c>
      <c r="BP199" s="57">
        <f t="shared" si="228"/>
        <v>0</v>
      </c>
      <c r="BQ199">
        <f t="shared" si="250"/>
        <v>0</v>
      </c>
      <c r="BR199">
        <f t="shared" si="251"/>
        <v>0</v>
      </c>
      <c r="BS199">
        <f t="shared" si="252"/>
        <v>0</v>
      </c>
      <c r="BT199">
        <f t="shared" si="253"/>
        <v>0</v>
      </c>
      <c r="BU199">
        <f t="shared" si="254"/>
        <v>0</v>
      </c>
      <c r="BV199">
        <f t="shared" si="255"/>
        <v>0</v>
      </c>
      <c r="BW199">
        <f t="shared" si="256"/>
        <v>0</v>
      </c>
      <c r="BX199">
        <f t="shared" si="257"/>
        <v>0</v>
      </c>
      <c r="BY199">
        <f t="shared" si="258"/>
        <v>0</v>
      </c>
      <c r="BZ199">
        <f t="shared" si="259"/>
        <v>0</v>
      </c>
      <c r="CA199">
        <f t="shared" si="260"/>
        <v>0</v>
      </c>
      <c r="CB199">
        <f t="shared" si="261"/>
        <v>0</v>
      </c>
      <c r="CC199" t="e">
        <f>IF('Source and fuel input'!AS199,VLOOKUP(AA199,SourceIdData,8,FALSE),IF('Source and fuel input'!AQ199,V199,IF('Source and fuel input'!AR199,IF(AND(E199="Method 1",VLOOKUP(AA199,SourceIdData,8,FALSE)&gt;0),VLOOKUP(AA199,SourceIdData,8,FALSE),NA()),"")))</f>
        <v>#N/A</v>
      </c>
      <c r="CD199" s="15" t="e">
        <f t="shared" si="272"/>
        <v>#N/A</v>
      </c>
      <c r="CE199" s="15" t="b">
        <f t="shared" si="273"/>
        <v>1</v>
      </c>
      <c r="CF199" s="15" t="b">
        <f t="shared" si="229"/>
        <v>1</v>
      </c>
      <c r="CG199" s="15" t="b">
        <f t="shared" si="274"/>
        <v>0</v>
      </c>
      <c r="CH199" s="15" t="b">
        <f t="shared" si="275"/>
        <v>1</v>
      </c>
      <c r="CI199" t="e">
        <f t="shared" si="230"/>
        <v>#N/A</v>
      </c>
      <c r="CJ199" t="e">
        <f t="shared" si="231"/>
        <v>#N/A</v>
      </c>
      <c r="CK199" t="e">
        <f t="shared" si="240"/>
        <v>#N/A</v>
      </c>
      <c r="CL199" t="b">
        <f t="shared" si="276"/>
        <v>0</v>
      </c>
      <c r="CM199" t="e">
        <f t="shared" si="241"/>
        <v>#N/A</v>
      </c>
      <c r="CN199" t="b">
        <f t="shared" si="242"/>
        <v>0</v>
      </c>
      <c r="CO199" s="14">
        <f t="shared" si="243"/>
        <v>1</v>
      </c>
      <c r="CP199" s="16" t="str">
        <f t="shared" si="232"/>
        <v/>
      </c>
      <c r="CQ199" s="15">
        <f t="shared" si="233"/>
        <v>0</v>
      </c>
      <c r="CR199" s="15">
        <f t="shared" si="234"/>
        <v>0</v>
      </c>
      <c r="CS199" s="15">
        <f t="shared" si="235"/>
        <v>0</v>
      </c>
      <c r="CT199" s="58" t="e">
        <f t="shared" si="262"/>
        <v>#DIV/0!</v>
      </c>
      <c r="CU199" s="2">
        <f t="shared" si="236"/>
        <v>995</v>
      </c>
      <c r="CV199" t="str">
        <f t="shared" si="244"/>
        <v/>
      </c>
      <c r="CX199" t="str">
        <f t="shared" si="263"/>
        <v/>
      </c>
      <c r="CY199" t="b">
        <f>AND(CX199&lt;&gt;"",COUNTIF($CX$11:CX198,CX199)=0)</f>
        <v>0</v>
      </c>
      <c r="CZ199" s="2">
        <f>IF(CX199="",0,IF(CY199,MAX($CZ$11:CZ198)+1,VLOOKUP(CX199,$CX$11:CZ198,3,FALSE)))</f>
        <v>0</v>
      </c>
      <c r="DA199" s="2" t="str">
        <f t="shared" si="245"/>
        <v/>
      </c>
      <c r="DB199" t="str">
        <f t="shared" si="264"/>
        <v/>
      </c>
      <c r="DC199" t="b">
        <f>AND(DB199&lt;&gt;"",COUNTIF($DB$11:DB198,DB199)=0)</f>
        <v>0</v>
      </c>
      <c r="DD199" s="2">
        <f>IF(DB199="",0,IF(DC199,MAX($DD$11:DD198)+1,VLOOKUP(DB199,$DB$11:DD198,3,FALSE)))</f>
        <v>0</v>
      </c>
      <c r="DE199" s="2" t="str">
        <f t="shared" si="246"/>
        <v/>
      </c>
    </row>
    <row r="200" spans="1:109" x14ac:dyDescent="0.35">
      <c r="A200" s="119"/>
      <c r="B200" s="46"/>
      <c r="C200" s="46"/>
      <c r="D200" s="46"/>
      <c r="E200" s="46"/>
      <c r="F200" s="183"/>
      <c r="G200" s="48">
        <v>0</v>
      </c>
      <c r="H200" s="46">
        <v>0</v>
      </c>
      <c r="I200" s="46">
        <v>0</v>
      </c>
      <c r="J200" s="46">
        <v>0</v>
      </c>
      <c r="K200" s="46">
        <v>0</v>
      </c>
      <c r="L200" s="49">
        <v>0</v>
      </c>
      <c r="M200" s="50">
        <v>0</v>
      </c>
      <c r="N200" s="32"/>
      <c r="O200" s="31"/>
      <c r="P200" s="31"/>
      <c r="Q200" s="31"/>
      <c r="R200" s="31"/>
      <c r="S200" s="31"/>
      <c r="T200" s="31"/>
      <c r="U200" s="31"/>
      <c r="V200" s="99"/>
      <c r="W200" s="52" t="str">
        <f t="shared" si="271"/>
        <v/>
      </c>
      <c r="X200" s="120"/>
      <c r="Y200" s="97"/>
      <c r="Z200" t="e">
        <f t="shared" si="201"/>
        <v>#N/A</v>
      </c>
      <c r="AA200" t="e">
        <f t="shared" si="202"/>
        <v>#N/A</v>
      </c>
      <c r="AB200" t="e">
        <f t="shared" si="203"/>
        <v>#N/A</v>
      </c>
      <c r="AC200" s="53" t="b">
        <f t="shared" si="204"/>
        <v>0</v>
      </c>
      <c r="AD200" s="53" t="b">
        <f t="shared" si="205"/>
        <v>0</v>
      </c>
      <c r="AE200" s="53" t="b">
        <f t="shared" si="206"/>
        <v>0</v>
      </c>
      <c r="AF200" s="53" t="b">
        <f t="shared" si="207"/>
        <v>0</v>
      </c>
      <c r="AG200" s="53" t="b">
        <f t="shared" si="208"/>
        <v>0</v>
      </c>
      <c r="AH200" s="53" t="b">
        <f t="shared" si="209"/>
        <v>0</v>
      </c>
      <c r="AI200" s="53" t="b">
        <f t="shared" si="210"/>
        <v>0</v>
      </c>
      <c r="AJ200" s="53" t="b">
        <f t="shared" si="211"/>
        <v>0</v>
      </c>
      <c r="AK200" s="53" t="b">
        <f t="shared" si="265"/>
        <v>1</v>
      </c>
      <c r="AL200" s="53" t="b">
        <f t="shared" si="266"/>
        <v>1</v>
      </c>
      <c r="AM200" s="53" t="b">
        <f t="shared" si="267"/>
        <v>1</v>
      </c>
      <c r="AN200" s="53" t="b">
        <f t="shared" si="268"/>
        <v>1</v>
      </c>
      <c r="AO200" s="53" t="b">
        <f t="shared" si="269"/>
        <v>1</v>
      </c>
      <c r="AP200" s="53" t="b">
        <f t="shared" si="270"/>
        <v>1</v>
      </c>
      <c r="AQ200" s="53" t="b">
        <f t="shared" si="247"/>
        <v>0</v>
      </c>
      <c r="AR200" t="b">
        <f t="shared" si="212"/>
        <v>0</v>
      </c>
      <c r="AS200" s="54" t="e">
        <f t="shared" si="237"/>
        <v>#N/A</v>
      </c>
      <c r="AT200" t="b">
        <f t="shared" si="248"/>
        <v>0</v>
      </c>
      <c r="AU200" t="str">
        <f t="shared" si="249"/>
        <v/>
      </c>
      <c r="AV200" s="55" t="str">
        <f t="shared" si="238"/>
        <v/>
      </c>
      <c r="AW200" t="b">
        <f>AND(AV200&lt;&gt;"",COUNTIF($AV$11:AV199,AV200)=0)</f>
        <v>0</v>
      </c>
      <c r="AX200" s="2">
        <f>IF(AV200="",0,IF(AW200,MAX($AX$11:AX199)+1,VLOOKUP(AV200,$AV$11:AX199,3,FALSE)))</f>
        <v>0</v>
      </c>
      <c r="AY200" t="str">
        <f t="shared" si="239"/>
        <v/>
      </c>
      <c r="AZ200" t="e">
        <f t="shared" si="213"/>
        <v>#N/A</v>
      </c>
      <c r="BA200" t="e">
        <f>IF(ISNA(AZ200),NA(),COUNTIF(AZ$10:AZ200,AZ200)&gt;1)</f>
        <v>#N/A</v>
      </c>
      <c r="BB200" t="e">
        <f t="shared" si="214"/>
        <v>#N/A</v>
      </c>
      <c r="BC200" s="55" t="e">
        <f t="shared" si="215"/>
        <v>#N/A</v>
      </c>
      <c r="BD200" s="56" t="e">
        <f t="shared" si="216"/>
        <v>#N/A</v>
      </c>
      <c r="BE200" s="53">
        <f t="shared" si="217"/>
        <v>0</v>
      </c>
      <c r="BF200" s="53">
        <f t="shared" si="218"/>
        <v>0</v>
      </c>
      <c r="BG200" s="53">
        <f t="shared" si="219"/>
        <v>0</v>
      </c>
      <c r="BH200" s="53">
        <f t="shared" si="220"/>
        <v>0</v>
      </c>
      <c r="BI200" s="53">
        <f t="shared" si="221"/>
        <v>0</v>
      </c>
      <c r="BJ200" s="53">
        <f t="shared" si="222"/>
        <v>0</v>
      </c>
      <c r="BK200" s="57">
        <f t="shared" si="223"/>
        <v>0</v>
      </c>
      <c r="BL200" s="57">
        <f t="shared" si="224"/>
        <v>0</v>
      </c>
      <c r="BM200" s="57">
        <f t="shared" si="225"/>
        <v>0</v>
      </c>
      <c r="BN200" s="57">
        <f t="shared" si="226"/>
        <v>0</v>
      </c>
      <c r="BO200" s="57">
        <f t="shared" si="227"/>
        <v>0</v>
      </c>
      <c r="BP200" s="57">
        <f t="shared" si="228"/>
        <v>0</v>
      </c>
      <c r="BQ200">
        <f t="shared" si="250"/>
        <v>0</v>
      </c>
      <c r="BR200">
        <f t="shared" si="251"/>
        <v>0</v>
      </c>
      <c r="BS200">
        <f t="shared" si="252"/>
        <v>0</v>
      </c>
      <c r="BT200">
        <f t="shared" si="253"/>
        <v>0</v>
      </c>
      <c r="BU200">
        <f t="shared" si="254"/>
        <v>0</v>
      </c>
      <c r="BV200">
        <f t="shared" si="255"/>
        <v>0</v>
      </c>
      <c r="BW200">
        <f t="shared" si="256"/>
        <v>0</v>
      </c>
      <c r="BX200">
        <f t="shared" si="257"/>
        <v>0</v>
      </c>
      <c r="BY200">
        <f t="shared" si="258"/>
        <v>0</v>
      </c>
      <c r="BZ200">
        <f t="shared" si="259"/>
        <v>0</v>
      </c>
      <c r="CA200">
        <f t="shared" si="260"/>
        <v>0</v>
      </c>
      <c r="CB200">
        <f t="shared" si="261"/>
        <v>0</v>
      </c>
      <c r="CC200" t="e">
        <f>IF('Source and fuel input'!AS200,VLOOKUP(AA200,SourceIdData,8,FALSE),IF('Source and fuel input'!AQ200,V200,IF('Source and fuel input'!AR200,IF(AND(E200="Method 1",VLOOKUP(AA200,SourceIdData,8,FALSE)&gt;0),VLOOKUP(AA200,SourceIdData,8,FALSE),NA()),"")))</f>
        <v>#N/A</v>
      </c>
      <c r="CD200" s="15" t="e">
        <f t="shared" si="272"/>
        <v>#N/A</v>
      </c>
      <c r="CE200" s="15" t="b">
        <f t="shared" si="273"/>
        <v>1</v>
      </c>
      <c r="CF200" s="15" t="b">
        <f t="shared" si="229"/>
        <v>1</v>
      </c>
      <c r="CG200" s="15" t="b">
        <f t="shared" si="274"/>
        <v>0</v>
      </c>
      <c r="CH200" s="15" t="b">
        <f t="shared" si="275"/>
        <v>1</v>
      </c>
      <c r="CI200" t="e">
        <f t="shared" si="230"/>
        <v>#N/A</v>
      </c>
      <c r="CJ200" t="e">
        <f t="shared" si="231"/>
        <v>#N/A</v>
      </c>
      <c r="CK200" t="e">
        <f t="shared" si="240"/>
        <v>#N/A</v>
      </c>
      <c r="CL200" t="b">
        <f t="shared" si="276"/>
        <v>0</v>
      </c>
      <c r="CM200" t="e">
        <f t="shared" si="241"/>
        <v>#N/A</v>
      </c>
      <c r="CN200" t="b">
        <f t="shared" si="242"/>
        <v>0</v>
      </c>
      <c r="CO200" s="14">
        <f t="shared" si="243"/>
        <v>1</v>
      </c>
      <c r="CP200" s="16" t="str">
        <f t="shared" si="232"/>
        <v/>
      </c>
      <c r="CQ200" s="15">
        <f t="shared" si="233"/>
        <v>0</v>
      </c>
      <c r="CR200" s="15">
        <f t="shared" si="234"/>
        <v>0</v>
      </c>
      <c r="CS200" s="15">
        <f t="shared" si="235"/>
        <v>0</v>
      </c>
      <c r="CT200" s="58" t="e">
        <f t="shared" si="262"/>
        <v>#DIV/0!</v>
      </c>
      <c r="CU200" s="2">
        <f t="shared" si="236"/>
        <v>995</v>
      </c>
      <c r="CV200" t="str">
        <f t="shared" si="244"/>
        <v/>
      </c>
      <c r="CX200" t="str">
        <f t="shared" si="263"/>
        <v/>
      </c>
      <c r="CY200" t="b">
        <f>AND(CX200&lt;&gt;"",COUNTIF($CX$11:CX199,CX200)=0)</f>
        <v>0</v>
      </c>
      <c r="CZ200" s="2">
        <f>IF(CX200="",0,IF(CY200,MAX($CZ$11:CZ199)+1,VLOOKUP(CX200,$CX$11:CZ199,3,FALSE)))</f>
        <v>0</v>
      </c>
      <c r="DA200" s="2" t="str">
        <f t="shared" si="245"/>
        <v/>
      </c>
      <c r="DB200" t="str">
        <f t="shared" si="264"/>
        <v/>
      </c>
      <c r="DC200" t="b">
        <f>AND(DB200&lt;&gt;"",COUNTIF($DB$11:DB199,DB200)=0)</f>
        <v>0</v>
      </c>
      <c r="DD200" s="2">
        <f>IF(DB200="",0,IF(DC200,MAX($DD$11:DD199)+1,VLOOKUP(DB200,$DB$11:DD199,3,FALSE)))</f>
        <v>0</v>
      </c>
      <c r="DE200" s="2" t="str">
        <f t="shared" si="246"/>
        <v/>
      </c>
    </row>
    <row r="201" spans="1:109" x14ac:dyDescent="0.35">
      <c r="A201" s="119"/>
      <c r="B201" s="46"/>
      <c r="C201" s="46"/>
      <c r="D201" s="46"/>
      <c r="E201" s="46"/>
      <c r="F201" s="183"/>
      <c r="G201" s="48">
        <v>0</v>
      </c>
      <c r="H201" s="46">
        <v>0</v>
      </c>
      <c r="I201" s="46">
        <v>0</v>
      </c>
      <c r="J201" s="46">
        <v>0</v>
      </c>
      <c r="K201" s="46">
        <v>0</v>
      </c>
      <c r="L201" s="49">
        <v>0</v>
      </c>
      <c r="M201" s="50">
        <v>0</v>
      </c>
      <c r="N201" s="32"/>
      <c r="O201" s="31"/>
      <c r="P201" s="31"/>
      <c r="Q201" s="31"/>
      <c r="R201" s="31"/>
      <c r="S201" s="31"/>
      <c r="T201" s="31"/>
      <c r="U201" s="31"/>
      <c r="V201" s="99"/>
      <c r="W201" s="52" t="str">
        <f t="shared" si="271"/>
        <v/>
      </c>
      <c r="X201" s="120"/>
      <c r="Y201" s="97"/>
      <c r="Z201" t="e">
        <f t="shared" si="201"/>
        <v>#N/A</v>
      </c>
      <c r="AA201" t="e">
        <f t="shared" si="202"/>
        <v>#N/A</v>
      </c>
      <c r="AB201" t="e">
        <f t="shared" si="203"/>
        <v>#N/A</v>
      </c>
      <c r="AC201" s="53" t="b">
        <f t="shared" si="204"/>
        <v>0</v>
      </c>
      <c r="AD201" s="53" t="b">
        <f t="shared" si="205"/>
        <v>0</v>
      </c>
      <c r="AE201" s="53" t="b">
        <f t="shared" si="206"/>
        <v>0</v>
      </c>
      <c r="AF201" s="53" t="b">
        <f t="shared" si="207"/>
        <v>0</v>
      </c>
      <c r="AG201" s="53" t="b">
        <f t="shared" si="208"/>
        <v>0</v>
      </c>
      <c r="AH201" s="53" t="b">
        <f t="shared" si="209"/>
        <v>0</v>
      </c>
      <c r="AI201" s="53" t="b">
        <f t="shared" si="210"/>
        <v>0</v>
      </c>
      <c r="AJ201" s="53" t="b">
        <f t="shared" si="211"/>
        <v>0</v>
      </c>
      <c r="AK201" s="53" t="b">
        <f t="shared" si="265"/>
        <v>1</v>
      </c>
      <c r="AL201" s="53" t="b">
        <f t="shared" si="266"/>
        <v>1</v>
      </c>
      <c r="AM201" s="53" t="b">
        <f t="shared" si="267"/>
        <v>1</v>
      </c>
      <c r="AN201" s="53" t="b">
        <f t="shared" si="268"/>
        <v>1</v>
      </c>
      <c r="AO201" s="53" t="b">
        <f t="shared" si="269"/>
        <v>1</v>
      </c>
      <c r="AP201" s="53" t="b">
        <f t="shared" si="270"/>
        <v>1</v>
      </c>
      <c r="AQ201" s="53" t="b">
        <f t="shared" si="247"/>
        <v>0</v>
      </c>
      <c r="AR201" t="b">
        <f t="shared" si="212"/>
        <v>0</v>
      </c>
      <c r="AS201" s="54" t="e">
        <f t="shared" si="237"/>
        <v>#N/A</v>
      </c>
      <c r="AT201" t="b">
        <f t="shared" si="248"/>
        <v>0</v>
      </c>
      <c r="AU201" t="str">
        <f t="shared" si="249"/>
        <v/>
      </c>
      <c r="AV201" s="55" t="str">
        <f t="shared" si="238"/>
        <v/>
      </c>
      <c r="AW201" t="b">
        <f>AND(AV201&lt;&gt;"",COUNTIF($AV$11:AV200,AV201)=0)</f>
        <v>0</v>
      </c>
      <c r="AX201" s="2">
        <f>IF(AV201="",0,IF(AW201,MAX($AX$11:AX200)+1,VLOOKUP(AV201,$AV$11:AX200,3,FALSE)))</f>
        <v>0</v>
      </c>
      <c r="AY201" t="str">
        <f t="shared" si="239"/>
        <v/>
      </c>
      <c r="AZ201" t="e">
        <f t="shared" si="213"/>
        <v>#N/A</v>
      </c>
      <c r="BA201" t="e">
        <f>IF(ISNA(AZ201),NA(),COUNTIF(AZ$10:AZ201,AZ201)&gt;1)</f>
        <v>#N/A</v>
      </c>
      <c r="BB201" t="e">
        <f t="shared" si="214"/>
        <v>#N/A</v>
      </c>
      <c r="BC201" s="55" t="e">
        <f t="shared" si="215"/>
        <v>#N/A</v>
      </c>
      <c r="BD201" s="56" t="e">
        <f t="shared" si="216"/>
        <v>#N/A</v>
      </c>
      <c r="BE201" s="53">
        <f t="shared" si="217"/>
        <v>0</v>
      </c>
      <c r="BF201" s="53">
        <f t="shared" si="218"/>
        <v>0</v>
      </c>
      <c r="BG201" s="53">
        <f t="shared" si="219"/>
        <v>0</v>
      </c>
      <c r="BH201" s="53">
        <f t="shared" si="220"/>
        <v>0</v>
      </c>
      <c r="BI201" s="53">
        <f t="shared" si="221"/>
        <v>0</v>
      </c>
      <c r="BJ201" s="53">
        <f t="shared" si="222"/>
        <v>0</v>
      </c>
      <c r="BK201" s="57">
        <f t="shared" si="223"/>
        <v>0</v>
      </c>
      <c r="BL201" s="57">
        <f t="shared" si="224"/>
        <v>0</v>
      </c>
      <c r="BM201" s="57">
        <f t="shared" si="225"/>
        <v>0</v>
      </c>
      <c r="BN201" s="57">
        <f t="shared" si="226"/>
        <v>0</v>
      </c>
      <c r="BO201" s="57">
        <f t="shared" si="227"/>
        <v>0</v>
      </c>
      <c r="BP201" s="57">
        <f t="shared" si="228"/>
        <v>0</v>
      </c>
      <c r="BQ201">
        <f t="shared" si="250"/>
        <v>0</v>
      </c>
      <c r="BR201">
        <f t="shared" si="251"/>
        <v>0</v>
      </c>
      <c r="BS201">
        <f t="shared" si="252"/>
        <v>0</v>
      </c>
      <c r="BT201">
        <f t="shared" si="253"/>
        <v>0</v>
      </c>
      <c r="BU201">
        <f t="shared" si="254"/>
        <v>0</v>
      </c>
      <c r="BV201">
        <f t="shared" si="255"/>
        <v>0</v>
      </c>
      <c r="BW201">
        <f t="shared" si="256"/>
        <v>0</v>
      </c>
      <c r="BX201">
        <f t="shared" si="257"/>
        <v>0</v>
      </c>
      <c r="BY201">
        <f t="shared" si="258"/>
        <v>0</v>
      </c>
      <c r="BZ201">
        <f t="shared" si="259"/>
        <v>0</v>
      </c>
      <c r="CA201">
        <f t="shared" si="260"/>
        <v>0</v>
      </c>
      <c r="CB201">
        <f t="shared" si="261"/>
        <v>0</v>
      </c>
      <c r="CC201" t="e">
        <f>IF('Source and fuel input'!AS201,VLOOKUP(AA201,SourceIdData,8,FALSE),IF('Source and fuel input'!AQ201,V201,IF('Source and fuel input'!AR201,IF(AND(E201="Method 1",VLOOKUP(AA201,SourceIdData,8,FALSE)&gt;0),VLOOKUP(AA201,SourceIdData,8,FALSE),NA()),"")))</f>
        <v>#N/A</v>
      </c>
      <c r="CD201" s="15" t="e">
        <f t="shared" si="272"/>
        <v>#N/A</v>
      </c>
      <c r="CE201" s="15" t="b">
        <f t="shared" si="273"/>
        <v>1</v>
      </c>
      <c r="CF201" s="15" t="b">
        <f t="shared" si="229"/>
        <v>1</v>
      </c>
      <c r="CG201" s="15" t="b">
        <f t="shared" si="274"/>
        <v>0</v>
      </c>
      <c r="CH201" s="15" t="b">
        <f t="shared" si="275"/>
        <v>1</v>
      </c>
      <c r="CI201" t="e">
        <f t="shared" si="230"/>
        <v>#N/A</v>
      </c>
      <c r="CJ201" t="e">
        <f t="shared" si="231"/>
        <v>#N/A</v>
      </c>
      <c r="CK201" t="e">
        <f t="shared" si="240"/>
        <v>#N/A</v>
      </c>
      <c r="CL201" t="b">
        <f t="shared" si="276"/>
        <v>0</v>
      </c>
      <c r="CM201" t="e">
        <f t="shared" si="241"/>
        <v>#N/A</v>
      </c>
      <c r="CN201" t="b">
        <f t="shared" si="242"/>
        <v>0</v>
      </c>
      <c r="CO201" s="14">
        <f t="shared" si="243"/>
        <v>1</v>
      </c>
      <c r="CP201" s="16" t="str">
        <f t="shared" si="232"/>
        <v/>
      </c>
      <c r="CQ201" s="15">
        <f t="shared" si="233"/>
        <v>0</v>
      </c>
      <c r="CR201" s="15">
        <f t="shared" si="234"/>
        <v>0</v>
      </c>
      <c r="CS201" s="15">
        <f t="shared" si="235"/>
        <v>0</v>
      </c>
      <c r="CT201" s="58" t="e">
        <f t="shared" si="262"/>
        <v>#DIV/0!</v>
      </c>
      <c r="CU201" s="2">
        <f t="shared" si="236"/>
        <v>995</v>
      </c>
      <c r="CV201" t="str">
        <f t="shared" si="244"/>
        <v/>
      </c>
      <c r="CX201" t="str">
        <f t="shared" si="263"/>
        <v/>
      </c>
      <c r="CY201" t="b">
        <f>AND(CX201&lt;&gt;"",COUNTIF($CX$11:CX200,CX201)=0)</f>
        <v>0</v>
      </c>
      <c r="CZ201" s="2">
        <f>IF(CX201="",0,IF(CY201,MAX($CZ$11:CZ200)+1,VLOOKUP(CX201,$CX$11:CZ200,3,FALSE)))</f>
        <v>0</v>
      </c>
      <c r="DA201" s="2" t="str">
        <f t="shared" si="245"/>
        <v/>
      </c>
      <c r="DB201" t="str">
        <f t="shared" si="264"/>
        <v/>
      </c>
      <c r="DC201" t="b">
        <f>AND(DB201&lt;&gt;"",COUNTIF($DB$11:DB200,DB201)=0)</f>
        <v>0</v>
      </c>
      <c r="DD201" s="2">
        <f>IF(DB201="",0,IF(DC201,MAX($DD$11:DD200)+1,VLOOKUP(DB201,$DB$11:DD200,3,FALSE)))</f>
        <v>0</v>
      </c>
      <c r="DE201" s="2" t="str">
        <f t="shared" si="246"/>
        <v/>
      </c>
    </row>
    <row r="202" spans="1:109" x14ac:dyDescent="0.35">
      <c r="A202" s="119"/>
      <c r="B202" s="46"/>
      <c r="C202" s="46"/>
      <c r="D202" s="46"/>
      <c r="E202" s="46"/>
      <c r="F202" s="183"/>
      <c r="G202" s="48">
        <v>0</v>
      </c>
      <c r="H202" s="46">
        <v>0</v>
      </c>
      <c r="I202" s="46">
        <v>0</v>
      </c>
      <c r="J202" s="46">
        <v>0</v>
      </c>
      <c r="K202" s="46">
        <v>0</v>
      </c>
      <c r="L202" s="49">
        <v>0</v>
      </c>
      <c r="M202" s="50">
        <v>0</v>
      </c>
      <c r="N202" s="32"/>
      <c r="O202" s="31"/>
      <c r="P202" s="31"/>
      <c r="Q202" s="31"/>
      <c r="R202" s="31"/>
      <c r="S202" s="31"/>
      <c r="T202" s="31"/>
      <c r="U202" s="31"/>
      <c r="V202" s="99"/>
      <c r="W202" s="52" t="str">
        <f t="shared" si="271"/>
        <v/>
      </c>
      <c r="X202" s="120"/>
      <c r="Y202" s="97"/>
      <c r="Z202" t="e">
        <f t="shared" si="201"/>
        <v>#N/A</v>
      </c>
      <c r="AA202" t="e">
        <f t="shared" si="202"/>
        <v>#N/A</v>
      </c>
      <c r="AB202" t="e">
        <f t="shared" si="203"/>
        <v>#N/A</v>
      </c>
      <c r="AC202" s="53" t="b">
        <f t="shared" si="204"/>
        <v>0</v>
      </c>
      <c r="AD202" s="53" t="b">
        <f t="shared" si="205"/>
        <v>0</v>
      </c>
      <c r="AE202" s="53" t="b">
        <f t="shared" si="206"/>
        <v>0</v>
      </c>
      <c r="AF202" s="53" t="b">
        <f t="shared" si="207"/>
        <v>0</v>
      </c>
      <c r="AG202" s="53" t="b">
        <f t="shared" si="208"/>
        <v>0</v>
      </c>
      <c r="AH202" s="53" t="b">
        <f t="shared" si="209"/>
        <v>0</v>
      </c>
      <c r="AI202" s="53" t="b">
        <f t="shared" si="210"/>
        <v>0</v>
      </c>
      <c r="AJ202" s="53" t="b">
        <f t="shared" si="211"/>
        <v>0</v>
      </c>
      <c r="AK202" s="53" t="b">
        <f t="shared" si="265"/>
        <v>1</v>
      </c>
      <c r="AL202" s="53" t="b">
        <f t="shared" si="266"/>
        <v>1</v>
      </c>
      <c r="AM202" s="53" t="b">
        <f t="shared" si="267"/>
        <v>1</v>
      </c>
      <c r="AN202" s="53" t="b">
        <f t="shared" si="268"/>
        <v>1</v>
      </c>
      <c r="AO202" s="53" t="b">
        <f t="shared" si="269"/>
        <v>1</v>
      </c>
      <c r="AP202" s="53" t="b">
        <f t="shared" si="270"/>
        <v>1</v>
      </c>
      <c r="AQ202" s="53" t="b">
        <f t="shared" si="247"/>
        <v>0</v>
      </c>
      <c r="AR202" t="b">
        <f t="shared" si="212"/>
        <v>0</v>
      </c>
      <c r="AS202" s="54" t="e">
        <f t="shared" si="237"/>
        <v>#N/A</v>
      </c>
      <c r="AT202" t="b">
        <f t="shared" si="248"/>
        <v>0</v>
      </c>
      <c r="AU202" t="str">
        <f t="shared" si="249"/>
        <v/>
      </c>
      <c r="AV202" s="55" t="str">
        <f t="shared" si="238"/>
        <v/>
      </c>
      <c r="AW202" t="b">
        <f>AND(AV202&lt;&gt;"",COUNTIF($AV$11:AV201,AV202)=0)</f>
        <v>0</v>
      </c>
      <c r="AX202" s="2">
        <f>IF(AV202="",0,IF(AW202,MAX($AX$11:AX201)+1,VLOOKUP(AV202,$AV$11:AX201,3,FALSE)))</f>
        <v>0</v>
      </c>
      <c r="AY202" t="str">
        <f t="shared" si="239"/>
        <v/>
      </c>
      <c r="AZ202" t="e">
        <f t="shared" si="213"/>
        <v>#N/A</v>
      </c>
      <c r="BA202" t="e">
        <f>IF(ISNA(AZ202),NA(),COUNTIF(AZ$10:AZ202,AZ202)&gt;1)</f>
        <v>#N/A</v>
      </c>
      <c r="BB202" t="e">
        <f t="shared" si="214"/>
        <v>#N/A</v>
      </c>
      <c r="BC202" s="55" t="e">
        <f t="shared" si="215"/>
        <v>#N/A</v>
      </c>
      <c r="BD202" s="56" t="e">
        <f t="shared" si="216"/>
        <v>#N/A</v>
      </c>
      <c r="BE202" s="53">
        <f t="shared" si="217"/>
        <v>0</v>
      </c>
      <c r="BF202" s="53">
        <f t="shared" si="218"/>
        <v>0</v>
      </c>
      <c r="BG202" s="53">
        <f t="shared" si="219"/>
        <v>0</v>
      </c>
      <c r="BH202" s="53">
        <f t="shared" si="220"/>
        <v>0</v>
      </c>
      <c r="BI202" s="53">
        <f t="shared" si="221"/>
        <v>0</v>
      </c>
      <c r="BJ202" s="53">
        <f t="shared" si="222"/>
        <v>0</v>
      </c>
      <c r="BK202" s="57">
        <f t="shared" si="223"/>
        <v>0</v>
      </c>
      <c r="BL202" s="57">
        <f t="shared" si="224"/>
        <v>0</v>
      </c>
      <c r="BM202" s="57">
        <f t="shared" si="225"/>
        <v>0</v>
      </c>
      <c r="BN202" s="57">
        <f t="shared" si="226"/>
        <v>0</v>
      </c>
      <c r="BO202" s="57">
        <f t="shared" si="227"/>
        <v>0</v>
      </c>
      <c r="BP202" s="57">
        <f t="shared" si="228"/>
        <v>0</v>
      </c>
      <c r="BQ202">
        <f t="shared" si="250"/>
        <v>0</v>
      </c>
      <c r="BR202">
        <f t="shared" si="251"/>
        <v>0</v>
      </c>
      <c r="BS202">
        <f t="shared" si="252"/>
        <v>0</v>
      </c>
      <c r="BT202">
        <f t="shared" si="253"/>
        <v>0</v>
      </c>
      <c r="BU202">
        <f t="shared" si="254"/>
        <v>0</v>
      </c>
      <c r="BV202">
        <f t="shared" si="255"/>
        <v>0</v>
      </c>
      <c r="BW202">
        <f t="shared" si="256"/>
        <v>0</v>
      </c>
      <c r="BX202">
        <f t="shared" si="257"/>
        <v>0</v>
      </c>
      <c r="BY202">
        <f t="shared" si="258"/>
        <v>0</v>
      </c>
      <c r="BZ202">
        <f t="shared" si="259"/>
        <v>0</v>
      </c>
      <c r="CA202">
        <f t="shared" si="260"/>
        <v>0</v>
      </c>
      <c r="CB202">
        <f t="shared" si="261"/>
        <v>0</v>
      </c>
      <c r="CC202" t="e">
        <f>IF('Source and fuel input'!AS202,VLOOKUP(AA202,SourceIdData,8,FALSE),IF('Source and fuel input'!AQ202,V202,IF('Source and fuel input'!AR202,IF(AND(E202="Method 1",VLOOKUP(AA202,SourceIdData,8,FALSE)&gt;0),VLOOKUP(AA202,SourceIdData,8,FALSE),NA()),"")))</f>
        <v>#N/A</v>
      </c>
      <c r="CD202" s="15" t="e">
        <f t="shared" si="272"/>
        <v>#N/A</v>
      </c>
      <c r="CE202" s="15" t="b">
        <f t="shared" si="273"/>
        <v>1</v>
      </c>
      <c r="CF202" s="15" t="b">
        <f t="shared" si="229"/>
        <v>1</v>
      </c>
      <c r="CG202" s="15" t="b">
        <f t="shared" si="274"/>
        <v>0</v>
      </c>
      <c r="CH202" s="15" t="b">
        <f t="shared" si="275"/>
        <v>1</v>
      </c>
      <c r="CI202" t="e">
        <f t="shared" si="230"/>
        <v>#N/A</v>
      </c>
      <c r="CJ202" t="e">
        <f t="shared" si="231"/>
        <v>#N/A</v>
      </c>
      <c r="CK202" t="e">
        <f t="shared" si="240"/>
        <v>#N/A</v>
      </c>
      <c r="CL202" t="b">
        <f t="shared" si="276"/>
        <v>0</v>
      </c>
      <c r="CM202" t="e">
        <f t="shared" si="241"/>
        <v>#N/A</v>
      </c>
      <c r="CN202" t="b">
        <f t="shared" si="242"/>
        <v>0</v>
      </c>
      <c r="CO202" s="14">
        <f t="shared" si="243"/>
        <v>1</v>
      </c>
      <c r="CP202" s="16" t="str">
        <f t="shared" si="232"/>
        <v/>
      </c>
      <c r="CQ202" s="15">
        <f t="shared" si="233"/>
        <v>0</v>
      </c>
      <c r="CR202" s="15">
        <f t="shared" si="234"/>
        <v>0</v>
      </c>
      <c r="CS202" s="15">
        <f t="shared" si="235"/>
        <v>0</v>
      </c>
      <c r="CT202" s="58" t="e">
        <f t="shared" si="262"/>
        <v>#DIV/0!</v>
      </c>
      <c r="CU202" s="2">
        <f t="shared" si="236"/>
        <v>995</v>
      </c>
      <c r="CV202" t="str">
        <f t="shared" si="244"/>
        <v/>
      </c>
      <c r="CX202" t="str">
        <f t="shared" si="263"/>
        <v/>
      </c>
      <c r="CY202" t="b">
        <f>AND(CX202&lt;&gt;"",COUNTIF($CX$11:CX201,CX202)=0)</f>
        <v>0</v>
      </c>
      <c r="CZ202" s="2">
        <f>IF(CX202="",0,IF(CY202,MAX($CZ$11:CZ201)+1,VLOOKUP(CX202,$CX$11:CZ201,3,FALSE)))</f>
        <v>0</v>
      </c>
      <c r="DA202" s="2" t="str">
        <f t="shared" si="245"/>
        <v/>
      </c>
      <c r="DB202" t="str">
        <f t="shared" si="264"/>
        <v/>
      </c>
      <c r="DC202" t="b">
        <f>AND(DB202&lt;&gt;"",COUNTIF($DB$11:DB201,DB202)=0)</f>
        <v>0</v>
      </c>
      <c r="DD202" s="2">
        <f>IF(DB202="",0,IF(DC202,MAX($DD$11:DD201)+1,VLOOKUP(DB202,$DB$11:DD201,3,FALSE)))</f>
        <v>0</v>
      </c>
      <c r="DE202" s="2" t="str">
        <f t="shared" si="246"/>
        <v/>
      </c>
    </row>
    <row r="203" spans="1:109" x14ac:dyDescent="0.35">
      <c r="A203" s="119"/>
      <c r="B203" s="46"/>
      <c r="C203" s="46"/>
      <c r="D203" s="46"/>
      <c r="E203" s="46"/>
      <c r="F203" s="183"/>
      <c r="G203" s="48">
        <v>0</v>
      </c>
      <c r="H203" s="46">
        <v>0</v>
      </c>
      <c r="I203" s="46">
        <v>0</v>
      </c>
      <c r="J203" s="46">
        <v>0</v>
      </c>
      <c r="K203" s="46">
        <v>0</v>
      </c>
      <c r="L203" s="49">
        <v>0</v>
      </c>
      <c r="M203" s="50">
        <v>0</v>
      </c>
      <c r="N203" s="32"/>
      <c r="O203" s="31"/>
      <c r="P203" s="31"/>
      <c r="Q203" s="31"/>
      <c r="R203" s="31"/>
      <c r="S203" s="31"/>
      <c r="T203" s="31"/>
      <c r="U203" s="31"/>
      <c r="V203" s="99"/>
      <c r="W203" s="52" t="str">
        <f t="shared" si="271"/>
        <v/>
      </c>
      <c r="X203" s="120"/>
      <c r="Y203" s="97"/>
      <c r="Z203" t="e">
        <f t="shared" ref="Z203:Z266" si="277">VLOOKUP(TRIM($C203),Sources,4,FALSE)</f>
        <v>#N/A</v>
      </c>
      <c r="AA203" t="e">
        <f t="shared" ref="AA203:AA266" si="278">VLOOKUP(LEFT(TRIM(C203),45)&amp;LEFT(TRIM(D203),75),SoFu,2,FALSE)</f>
        <v>#N/A</v>
      </c>
      <c r="AB203" t="e">
        <f t="shared" ref="AB203:AB266" si="279">VLOOKUP(TRIM($C203),Sources,5,FALSE)</f>
        <v>#N/A</v>
      </c>
      <c r="AC203" s="53" t="b">
        <f t="shared" ref="AC203:AC266" si="280">AND(N203&lt;&gt;"",N203&gt;=0,NOT(ISERROR(N203*1)),NOT($AR203))</f>
        <v>0</v>
      </c>
      <c r="AD203" s="53" t="b">
        <f t="shared" ref="AD203:AD266" si="281">AND(O203&lt;&gt;"",O203&gt;=0,NOT(ISERROR(O203*1)),NOT($AR203))</f>
        <v>0</v>
      </c>
      <c r="AE203" s="53" t="b">
        <f t="shared" ref="AE203:AE266" si="282">AND(P203&lt;&gt;"",P203&gt;=0,NOT(ISERROR(P203*1)),NOT($AR203))</f>
        <v>0</v>
      </c>
      <c r="AF203" s="53" t="b">
        <f t="shared" ref="AF203:AF266" si="283">AND(Q203&lt;&gt;"",Q203&gt;=0,NOT(ISERROR(Q203*1)),NOT($AR203))</f>
        <v>0</v>
      </c>
      <c r="AG203" s="53" t="b">
        <f t="shared" ref="AG203:AG266" si="284">AND(R203&lt;&gt;"",R203&gt;=0,NOT(ISERROR(R203*1)),NOT($AR203))</f>
        <v>0</v>
      </c>
      <c r="AH203" s="53" t="b">
        <f t="shared" ref="AH203:AH266" si="285">AND(S203&lt;&gt;"",S203&gt;=0,NOT(ISERROR(S203*1)),NOT($AR203))</f>
        <v>0</v>
      </c>
      <c r="AI203" s="53" t="b">
        <f t="shared" ref="AI203:AI266" si="286">AND(T203&lt;&gt;"",T203&gt;=0,NOT(ISERROR(T203*1)),NOT($AR203))</f>
        <v>0</v>
      </c>
      <c r="AJ203" s="53" t="b">
        <f t="shared" ref="AJ203:AJ266" si="287">AND(U203&lt;&gt;"",U203&gt;=0,NOT(ISERROR(U203*1)),NOT($AR203))</f>
        <v>0</v>
      </c>
      <c r="AK203" s="53" t="b">
        <f t="shared" si="265"/>
        <v>1</v>
      </c>
      <c r="AL203" s="53" t="b">
        <f t="shared" si="266"/>
        <v>1</v>
      </c>
      <c r="AM203" s="53" t="b">
        <f t="shared" si="267"/>
        <v>1</v>
      </c>
      <c r="AN203" s="53" t="b">
        <f t="shared" si="268"/>
        <v>1</v>
      </c>
      <c r="AO203" s="53" t="b">
        <f t="shared" si="269"/>
        <v>1</v>
      </c>
      <c r="AP203" s="53" t="b">
        <f t="shared" si="270"/>
        <v>1</v>
      </c>
      <c r="AQ203" s="53" t="b">
        <f t="shared" si="247"/>
        <v>0</v>
      </c>
      <c r="AR203" t="b">
        <f t="shared" ref="AR203:AR266" si="288">OR(E203="Method 4",IF(ISNA(AA203),FALSE,VLOOKUP(AA203,SourceIdData,17,FALSE)))</f>
        <v>0</v>
      </c>
      <c r="AS203" s="54" t="e">
        <f t="shared" si="237"/>
        <v>#N/A</v>
      </c>
      <c r="AT203" t="b">
        <f t="shared" si="248"/>
        <v>0</v>
      </c>
      <c r="AU203" t="str">
        <f t="shared" si="249"/>
        <v/>
      </c>
      <c r="AV203" s="55" t="str">
        <f t="shared" si="238"/>
        <v/>
      </c>
      <c r="AW203" t="b">
        <f>AND(AV203&lt;&gt;"",COUNTIF($AV$11:AV202,AV203)=0)</f>
        <v>0</v>
      </c>
      <c r="AX203" s="2">
        <f>IF(AV203="",0,IF(AW203,MAX($AX$11:AX202)+1,VLOOKUP(AV203,$AV$11:AX202,3,FALSE)))</f>
        <v>0</v>
      </c>
      <c r="AY203" t="str">
        <f t="shared" si="239"/>
        <v/>
      </c>
      <c r="AZ203" t="e">
        <f t="shared" ref="AZ203:AZ266" si="289">IF(OR(AB203="05",AB203="06"),VLOOKUP(AA203,SourceIdData,2,FALSE),C203)</f>
        <v>#N/A</v>
      </c>
      <c r="BA203" t="e">
        <f>IF(ISNA(AZ203),NA(),COUNTIF(AZ$10:AZ203,AZ203)&gt;1)</f>
        <v>#N/A</v>
      </c>
      <c r="BB203" t="e">
        <f t="shared" ref="BB203:BB266" si="290">CONCATENATE(VLOOKUP(AA203,SourceIdData,6,0)," - ",F203)</f>
        <v>#N/A</v>
      </c>
      <c r="BC203" s="55" t="e">
        <f t="shared" ref="BC203:BC266" si="291">IF($E203="Method 1",IF(N203="",VLOOKUP($AA203,SourceIdData,9,0),N203),IF(AND(VLOOKUP($AA203,SourceIdData,3,0)&lt;&gt;3,N203=""),NA(),N203))</f>
        <v>#N/A</v>
      </c>
      <c r="BD203" s="56" t="e">
        <f t="shared" ref="BD203:BD266" si="292">IF($E203="Method 1",IF($O203="",IF(ISBLANK(VLOOKUP($AA203,SourceIdData,7,0)),NA(),IF(VLOOKUP($AA203,SourceIdData,7,0)="Fuel",VLOOKUP($BB203,ActivityDataUncert,2,0),VLOOKUP($AA203,SourceIdData,7,0))),$O203),IF($O203="",NA(),$O203))</f>
        <v>#N/A</v>
      </c>
      <c r="BE203" s="53">
        <f t="shared" ref="BE203:BE266" si="293">IF($E203="Method 1",IF(P203="",VLOOKUP($AA203,SourceIdData,10,0),P203),P203)</f>
        <v>0</v>
      </c>
      <c r="BF203" s="53">
        <f t="shared" ref="BF203:BF266" si="294">IF($E203="Method 1",IF(Q203="",VLOOKUP($AA203,SourceIdData,11,0),Q203),Q203)</f>
        <v>0</v>
      </c>
      <c r="BG203" s="53">
        <f t="shared" ref="BG203:BG266" si="295">IF($E203="Method 1",IF(R203="",VLOOKUP($AA203,SourceIdData,12,0),R203),R203)</f>
        <v>0</v>
      </c>
      <c r="BH203" s="53">
        <f t="shared" ref="BH203:BH266" si="296">IF($E203="Method 1",IF(S203="",VLOOKUP($AA203,SourceIdData,13,0),S203),S203)</f>
        <v>0</v>
      </c>
      <c r="BI203" s="53">
        <f t="shared" ref="BI203:BI266" si="297">IF($E203="Method 1",IF(T203="",VLOOKUP($AA203,SourceIdData,14,0),T203),T203)</f>
        <v>0</v>
      </c>
      <c r="BJ203" s="53">
        <f t="shared" ref="BJ203:BJ266" si="298">IF($E203="Method 1",IF(U203="",VLOOKUP($AA203,SourceIdData,15,0),U203),U203)</f>
        <v>0</v>
      </c>
      <c r="BK203" s="57">
        <f t="shared" ref="BK203:BK266" si="299">G203</f>
        <v>0</v>
      </c>
      <c r="BL203" s="57">
        <f t="shared" ref="BL203:BL266" si="300">H203</f>
        <v>0</v>
      </c>
      <c r="BM203" s="57">
        <f t="shared" ref="BM203:BM266" si="301">I203</f>
        <v>0</v>
      </c>
      <c r="BN203" s="57">
        <f t="shared" ref="BN203:BN266" si="302">J203</f>
        <v>0</v>
      </c>
      <c r="BO203" s="57">
        <f t="shared" ref="BO203:BO266" si="303">K203</f>
        <v>0</v>
      </c>
      <c r="BP203" s="57">
        <f t="shared" ref="BP203:BP266" si="304">L203</f>
        <v>0</v>
      </c>
      <c r="BQ203">
        <f t="shared" si="250"/>
        <v>0</v>
      </c>
      <c r="BR203">
        <f t="shared" si="251"/>
        <v>0</v>
      </c>
      <c r="BS203">
        <f t="shared" si="252"/>
        <v>0</v>
      </c>
      <c r="BT203">
        <f t="shared" si="253"/>
        <v>0</v>
      </c>
      <c r="BU203">
        <f t="shared" si="254"/>
        <v>0</v>
      </c>
      <c r="BV203">
        <f t="shared" si="255"/>
        <v>0</v>
      </c>
      <c r="BW203">
        <f t="shared" si="256"/>
        <v>0</v>
      </c>
      <c r="BX203">
        <f t="shared" si="257"/>
        <v>0</v>
      </c>
      <c r="BY203">
        <f t="shared" si="258"/>
        <v>0</v>
      </c>
      <c r="BZ203">
        <f t="shared" si="259"/>
        <v>0</v>
      </c>
      <c r="CA203">
        <f t="shared" si="260"/>
        <v>0</v>
      </c>
      <c r="CB203">
        <f t="shared" si="261"/>
        <v>0</v>
      </c>
      <c r="CC203" t="e">
        <f>IF('Source and fuel input'!AS203,VLOOKUP(AA203,SourceIdData,8,FALSE),IF('Source and fuel input'!AQ203,V203,IF('Source and fuel input'!AR203,IF(AND(E203="Method 1",VLOOKUP(AA203,SourceIdData,8,FALSE)&gt;0),VLOOKUP(AA203,SourceIdData,8,FALSE),NA()),"")))</f>
        <v>#N/A</v>
      </c>
      <c r="CD203" s="15" t="e">
        <f t="shared" si="272"/>
        <v>#N/A</v>
      </c>
      <c r="CE203" s="15" t="b">
        <f t="shared" si="273"/>
        <v>1</v>
      </c>
      <c r="CF203" s="15" t="b">
        <f t="shared" ref="CF203:CF266" si="305">IF(ISERROR(VLOOKUP(E203,Methods,1,FALSE)),TRUE,IF(ISERROR(AA203),FALSE,IF(ISERROR(VLOOKUP(F203,_xlnm.Criteria,1,FALSE)),IF(VLOOKUP(AA203,SourceIdData,6,FALSE)="None",FALSE,TRUE),FALSE)))</f>
        <v>1</v>
      </c>
      <c r="CG203" s="15" t="b">
        <f t="shared" si="274"/>
        <v>0</v>
      </c>
      <c r="CH203" s="15" t="b">
        <f t="shared" si="275"/>
        <v>1</v>
      </c>
      <c r="CI203" t="e">
        <f t="shared" ref="CI203:CI266" si="306">OR(VLOOKUP(AA203,SourceIdData,3,FALSE)&lt;&gt;1,AQ203,AR203,AS203)</f>
        <v>#N/A</v>
      </c>
      <c r="CJ203" t="e">
        <f t="shared" ref="CJ203:CJ266" si="307">OR(VLOOKUP(AA203,SourceIdData,3,FALSE)=2,VLOOKUP(AA203,SourceIdData,3,FALSE)=4,AQ203,AR203,AS203)</f>
        <v>#N/A</v>
      </c>
      <c r="CK203" t="e">
        <f t="shared" si="240"/>
        <v>#N/A</v>
      </c>
      <c r="CL203" t="b">
        <f t="shared" si="276"/>
        <v>0</v>
      </c>
      <c r="CM203" t="e">
        <f t="shared" si="241"/>
        <v>#N/A</v>
      </c>
      <c r="CN203" t="b">
        <f t="shared" si="242"/>
        <v>0</v>
      </c>
      <c r="CO203" s="14">
        <f t="shared" si="243"/>
        <v>1</v>
      </c>
      <c r="CP203" s="16" t="str">
        <f t="shared" ref="CP203:CP266" si="308">IF(CO203=1,"",CD203)</f>
        <v/>
      </c>
      <c r="CQ203" s="15">
        <f t="shared" ref="CQ203:CQ266" si="309">SUMIF($AV$11:$AV$1023,AV203,$CP$11:$CP$1023)</f>
        <v>0</v>
      </c>
      <c r="CR203" s="15">
        <f t="shared" ref="CR203:CR266" si="310">SUM(BK203:BP203)</f>
        <v>0</v>
      </c>
      <c r="CS203" s="15">
        <f t="shared" ref="CS203:CS266" si="311">SUMIF($AV$11:$AV$1023,AV203,$CR$11:$CR$1023)</f>
        <v>0</v>
      </c>
      <c r="CT203" s="58" t="e">
        <f t="shared" si="262"/>
        <v>#DIV/0!</v>
      </c>
      <c r="CU203" s="2">
        <f t="shared" ref="CU203:CU266" si="312">SUMIF($AV$11:$AV$1005,AV203,$CO$11:$CO$1023)</f>
        <v>995</v>
      </c>
      <c r="CV203" t="str">
        <f t="shared" si="244"/>
        <v/>
      </c>
      <c r="CX203" t="str">
        <f t="shared" si="263"/>
        <v/>
      </c>
      <c r="CY203" t="b">
        <f>AND(CX203&lt;&gt;"",COUNTIF($CX$11:CX202,CX203)=0)</f>
        <v>0</v>
      </c>
      <c r="CZ203" s="2">
        <f>IF(CX203="",0,IF(CY203,MAX($CZ$11:CZ202)+1,VLOOKUP(CX203,$CX$11:CZ202,3,FALSE)))</f>
        <v>0</v>
      </c>
      <c r="DA203" s="2" t="str">
        <f t="shared" si="245"/>
        <v/>
      </c>
      <c r="DB203" t="str">
        <f t="shared" si="264"/>
        <v/>
      </c>
      <c r="DC203" t="b">
        <f>AND(DB203&lt;&gt;"",COUNTIF($DB$11:DB202,DB203)=0)</f>
        <v>0</v>
      </c>
      <c r="DD203" s="2">
        <f>IF(DB203="",0,IF(DC203,MAX($DD$11:DD202)+1,VLOOKUP(DB203,$DB$11:DD202,3,FALSE)))</f>
        <v>0</v>
      </c>
      <c r="DE203" s="2" t="str">
        <f t="shared" si="246"/>
        <v/>
      </c>
    </row>
    <row r="204" spans="1:109" x14ac:dyDescent="0.35">
      <c r="A204" s="119"/>
      <c r="B204" s="46"/>
      <c r="C204" s="46"/>
      <c r="D204" s="46"/>
      <c r="E204" s="46"/>
      <c r="F204" s="183"/>
      <c r="G204" s="48">
        <v>0</v>
      </c>
      <c r="H204" s="46">
        <v>0</v>
      </c>
      <c r="I204" s="46">
        <v>0</v>
      </c>
      <c r="J204" s="46">
        <v>0</v>
      </c>
      <c r="K204" s="46">
        <v>0</v>
      </c>
      <c r="L204" s="49">
        <v>0</v>
      </c>
      <c r="M204" s="50">
        <v>0</v>
      </c>
      <c r="N204" s="32"/>
      <c r="O204" s="31"/>
      <c r="P204" s="31"/>
      <c r="Q204" s="31"/>
      <c r="R204" s="31"/>
      <c r="S204" s="31"/>
      <c r="T204" s="31"/>
      <c r="U204" s="31"/>
      <c r="V204" s="99"/>
      <c r="W204" s="52" t="str">
        <f t="shared" si="271"/>
        <v/>
      </c>
      <c r="X204" s="120"/>
      <c r="Y204" s="97"/>
      <c r="Z204" t="e">
        <f t="shared" si="277"/>
        <v>#N/A</v>
      </c>
      <c r="AA204" t="e">
        <f t="shared" si="278"/>
        <v>#N/A</v>
      </c>
      <c r="AB204" t="e">
        <f t="shared" si="279"/>
        <v>#N/A</v>
      </c>
      <c r="AC204" s="53" t="b">
        <f t="shared" si="280"/>
        <v>0</v>
      </c>
      <c r="AD204" s="53" t="b">
        <f t="shared" si="281"/>
        <v>0</v>
      </c>
      <c r="AE204" s="53" t="b">
        <f t="shared" si="282"/>
        <v>0</v>
      </c>
      <c r="AF204" s="53" t="b">
        <f t="shared" si="283"/>
        <v>0</v>
      </c>
      <c r="AG204" s="53" t="b">
        <f t="shared" si="284"/>
        <v>0</v>
      </c>
      <c r="AH204" s="53" t="b">
        <f t="shared" si="285"/>
        <v>0</v>
      </c>
      <c r="AI204" s="53" t="b">
        <f t="shared" si="286"/>
        <v>0</v>
      </c>
      <c r="AJ204" s="53" t="b">
        <f t="shared" si="287"/>
        <v>0</v>
      </c>
      <c r="AK204" s="53" t="b">
        <f t="shared" si="265"/>
        <v>1</v>
      </c>
      <c r="AL204" s="53" t="b">
        <f t="shared" si="266"/>
        <v>1</v>
      </c>
      <c r="AM204" s="53" t="b">
        <f t="shared" si="267"/>
        <v>1</v>
      </c>
      <c r="AN204" s="53" t="b">
        <f t="shared" si="268"/>
        <v>1</v>
      </c>
      <c r="AO204" s="53" t="b">
        <f t="shared" si="269"/>
        <v>1</v>
      </c>
      <c r="AP204" s="53" t="b">
        <f t="shared" si="270"/>
        <v>1</v>
      </c>
      <c r="AQ204" s="53" t="b">
        <f t="shared" si="247"/>
        <v>0</v>
      </c>
      <c r="AR204" t="b">
        <f t="shared" si="288"/>
        <v>0</v>
      </c>
      <c r="AS204" s="54" t="e">
        <f t="shared" ref="AS204:AS267" si="313">AND(E204="Method 1",AB204=34)</f>
        <v>#N/A</v>
      </c>
      <c r="AT204" t="b">
        <f t="shared" si="248"/>
        <v>0</v>
      </c>
      <c r="AU204" t="str">
        <f t="shared" si="249"/>
        <v/>
      </c>
      <c r="AV204" s="55" t="str">
        <f t="shared" ref="AV204:AV267" si="314">IF(ISNA(AA204*1),"",IF(OR(AB204="05",AB204="06"),TRIM(A204)&amp;" "&amp;AA204,TRIM(A204)&amp;AB204))</f>
        <v/>
      </c>
      <c r="AW204" t="b">
        <f>AND(AV204&lt;&gt;"",COUNTIF($AV$11:AV203,AV204)=0)</f>
        <v>0</v>
      </c>
      <c r="AX204" s="2">
        <f>IF(AV204="",0,IF(AW204,MAX($AX$11:AX203)+1,VLOOKUP(AV204,$AV$11:AX203,3,FALSE)))</f>
        <v>0</v>
      </c>
      <c r="AY204" t="str">
        <f t="shared" ref="AY204:AY267" si="315">TRIM(B204)</f>
        <v/>
      </c>
      <c r="AZ204" t="e">
        <f t="shared" si="289"/>
        <v>#N/A</v>
      </c>
      <c r="BA204" t="e">
        <f>IF(ISNA(AZ204),NA(),COUNTIF(AZ$10:AZ204,AZ204)&gt;1)</f>
        <v>#N/A</v>
      </c>
      <c r="BB204" t="e">
        <f t="shared" si="290"/>
        <v>#N/A</v>
      </c>
      <c r="BC204" s="55" t="e">
        <f t="shared" si="291"/>
        <v>#N/A</v>
      </c>
      <c r="BD204" s="56" t="e">
        <f t="shared" si="292"/>
        <v>#N/A</v>
      </c>
      <c r="BE204" s="53">
        <f t="shared" si="293"/>
        <v>0</v>
      </c>
      <c r="BF204" s="53">
        <f t="shared" si="294"/>
        <v>0</v>
      </c>
      <c r="BG204" s="53">
        <f t="shared" si="295"/>
        <v>0</v>
      </c>
      <c r="BH204" s="53">
        <f t="shared" si="296"/>
        <v>0</v>
      </c>
      <c r="BI204" s="53">
        <f t="shared" si="297"/>
        <v>0</v>
      </c>
      <c r="BJ204" s="53">
        <f t="shared" si="298"/>
        <v>0</v>
      </c>
      <c r="BK204" s="57">
        <f t="shared" si="299"/>
        <v>0</v>
      </c>
      <c r="BL204" s="57">
        <f t="shared" si="300"/>
        <v>0</v>
      </c>
      <c r="BM204" s="57">
        <f t="shared" si="301"/>
        <v>0</v>
      </c>
      <c r="BN204" s="57">
        <f t="shared" si="302"/>
        <v>0</v>
      </c>
      <c r="BO204" s="57">
        <f t="shared" si="303"/>
        <v>0</v>
      </c>
      <c r="BP204" s="57">
        <f t="shared" si="304"/>
        <v>0</v>
      </c>
      <c r="BQ204">
        <f t="shared" si="250"/>
        <v>0</v>
      </c>
      <c r="BR204">
        <f t="shared" si="251"/>
        <v>0</v>
      </c>
      <c r="BS204">
        <f t="shared" si="252"/>
        <v>0</v>
      </c>
      <c r="BT204">
        <f t="shared" si="253"/>
        <v>0</v>
      </c>
      <c r="BU204">
        <f t="shared" si="254"/>
        <v>0</v>
      </c>
      <c r="BV204">
        <f t="shared" si="255"/>
        <v>0</v>
      </c>
      <c r="BW204">
        <f t="shared" si="256"/>
        <v>0</v>
      </c>
      <c r="BX204">
        <f t="shared" si="257"/>
        <v>0</v>
      </c>
      <c r="BY204">
        <f t="shared" si="258"/>
        <v>0</v>
      </c>
      <c r="BZ204">
        <f t="shared" si="259"/>
        <v>0</v>
      </c>
      <c r="CA204">
        <f t="shared" si="260"/>
        <v>0</v>
      </c>
      <c r="CB204">
        <f t="shared" si="261"/>
        <v>0</v>
      </c>
      <c r="CC204" t="e">
        <f>IF('Source and fuel input'!AS204,VLOOKUP(AA204,SourceIdData,8,FALSE),IF('Source and fuel input'!AQ204,V204,IF('Source and fuel input'!AR204,IF(AND(E204="Method 1",VLOOKUP(AA204,SourceIdData,8,FALSE)&gt;0),VLOOKUP(AA204,SourceIdData,8,FALSE),NA()),"")))</f>
        <v>#N/A</v>
      </c>
      <c r="CD204" s="15" t="e">
        <f t="shared" si="272"/>
        <v>#N/A</v>
      </c>
      <c r="CE204" s="15" t="b">
        <f t="shared" si="273"/>
        <v>1</v>
      </c>
      <c r="CF204" s="15" t="b">
        <f t="shared" si="305"/>
        <v>1</v>
      </c>
      <c r="CG204" s="15" t="b">
        <f t="shared" si="274"/>
        <v>0</v>
      </c>
      <c r="CH204" s="15" t="b">
        <f t="shared" si="275"/>
        <v>1</v>
      </c>
      <c r="CI204" t="e">
        <f t="shared" si="306"/>
        <v>#N/A</v>
      </c>
      <c r="CJ204" t="e">
        <f t="shared" si="307"/>
        <v>#N/A</v>
      </c>
      <c r="CK204" t="e">
        <f t="shared" ref="CK204:CK267" si="316">NOT(OR(CI204,N204&gt;0,E204="Method 1"))</f>
        <v>#N/A</v>
      </c>
      <c r="CL204" t="b">
        <f t="shared" si="276"/>
        <v>0</v>
      </c>
      <c r="CM204" t="e">
        <f t="shared" ref="CM204:CM267" si="317">NOT(OR(CJ204,CL204,E204="Method 1"))</f>
        <v>#N/A</v>
      </c>
      <c r="CN204" t="b">
        <f t="shared" ref="CN204:CN267" si="318">AND(E204&lt;&gt;"Method 1",AR204,NOT(AQ204))</f>
        <v>0</v>
      </c>
      <c r="CO204" s="14">
        <f t="shared" ref="CO204:CO267" si="319">IF(ISERROR(OR(CE204,CF204,CG204,CH204,CK204,CM204,CN204)),1,IF(OR(CE204,CF204,CG204,CH204,CK204,CM204,CN204),1,0))</f>
        <v>1</v>
      </c>
      <c r="CP204" s="16" t="str">
        <f t="shared" si="308"/>
        <v/>
      </c>
      <c r="CQ204" s="15">
        <f t="shared" si="309"/>
        <v>0</v>
      </c>
      <c r="CR204" s="15">
        <f t="shared" si="310"/>
        <v>0</v>
      </c>
      <c r="CS204" s="15">
        <f t="shared" si="311"/>
        <v>0</v>
      </c>
      <c r="CT204" s="58" t="e">
        <f t="shared" si="262"/>
        <v>#DIV/0!</v>
      </c>
      <c r="CU204" s="2">
        <f t="shared" si="312"/>
        <v>995</v>
      </c>
      <c r="CV204" t="str">
        <f t="shared" ref="CV204:CV267" si="320">IF(A204="","",A204)</f>
        <v/>
      </c>
      <c r="CX204" t="str">
        <f t="shared" si="263"/>
        <v/>
      </c>
      <c r="CY204" t="b">
        <f>AND(CX204&lt;&gt;"",COUNTIF($CX$11:CX203,CX204)=0)</f>
        <v>0</v>
      </c>
      <c r="CZ204" s="2">
        <f>IF(CX204="",0,IF(CY204,MAX($CZ$11:CZ203)+1,VLOOKUP(CX204,$CX$11:CZ203,3,FALSE)))</f>
        <v>0</v>
      </c>
      <c r="DA204" s="2" t="str">
        <f t="shared" ref="DA204:DA267" si="321">CX204</f>
        <v/>
      </c>
      <c r="DB204" t="str">
        <f t="shared" si="264"/>
        <v/>
      </c>
      <c r="DC204" t="b">
        <f>AND(DB204&lt;&gt;"",COUNTIF($DB$11:DB203,DB204)=0)</f>
        <v>0</v>
      </c>
      <c r="DD204" s="2">
        <f>IF(DB204="",0,IF(DC204,MAX($DD$11:DD203)+1,VLOOKUP(DB204,$DB$11:DD203,3,FALSE)))</f>
        <v>0</v>
      </c>
      <c r="DE204" s="2" t="str">
        <f t="shared" ref="DE204:DE267" si="322">DB204</f>
        <v/>
      </c>
    </row>
    <row r="205" spans="1:109" x14ac:dyDescent="0.35">
      <c r="A205" s="119"/>
      <c r="B205" s="46"/>
      <c r="C205" s="46"/>
      <c r="D205" s="46"/>
      <c r="E205" s="46"/>
      <c r="F205" s="183"/>
      <c r="G205" s="48">
        <v>0</v>
      </c>
      <c r="H205" s="46">
        <v>0</v>
      </c>
      <c r="I205" s="46">
        <v>0</v>
      </c>
      <c r="J205" s="46">
        <v>0</v>
      </c>
      <c r="K205" s="46">
        <v>0</v>
      </c>
      <c r="L205" s="49">
        <v>0</v>
      </c>
      <c r="M205" s="50">
        <v>0</v>
      </c>
      <c r="N205" s="32"/>
      <c r="O205" s="31"/>
      <c r="P205" s="31"/>
      <c r="Q205" s="31"/>
      <c r="R205" s="31"/>
      <c r="S205" s="31"/>
      <c r="T205" s="31"/>
      <c r="U205" s="31"/>
      <c r="V205" s="99"/>
      <c r="W205" s="52" t="str">
        <f t="shared" si="271"/>
        <v/>
      </c>
      <c r="X205" s="120"/>
      <c r="Y205" s="97"/>
      <c r="Z205" t="e">
        <f t="shared" si="277"/>
        <v>#N/A</v>
      </c>
      <c r="AA205" t="e">
        <f t="shared" si="278"/>
        <v>#N/A</v>
      </c>
      <c r="AB205" t="e">
        <f t="shared" si="279"/>
        <v>#N/A</v>
      </c>
      <c r="AC205" s="53" t="b">
        <f t="shared" si="280"/>
        <v>0</v>
      </c>
      <c r="AD205" s="53" t="b">
        <f t="shared" si="281"/>
        <v>0</v>
      </c>
      <c r="AE205" s="53" t="b">
        <f t="shared" si="282"/>
        <v>0</v>
      </c>
      <c r="AF205" s="53" t="b">
        <f t="shared" si="283"/>
        <v>0</v>
      </c>
      <c r="AG205" s="53" t="b">
        <f t="shared" si="284"/>
        <v>0</v>
      </c>
      <c r="AH205" s="53" t="b">
        <f t="shared" si="285"/>
        <v>0</v>
      </c>
      <c r="AI205" s="53" t="b">
        <f t="shared" si="286"/>
        <v>0</v>
      </c>
      <c r="AJ205" s="53" t="b">
        <f t="shared" si="287"/>
        <v>0</v>
      </c>
      <c r="AK205" s="53" t="b">
        <f t="shared" si="265"/>
        <v>1</v>
      </c>
      <c r="AL205" s="53" t="b">
        <f t="shared" si="266"/>
        <v>1</v>
      </c>
      <c r="AM205" s="53" t="b">
        <f t="shared" si="267"/>
        <v>1</v>
      </c>
      <c r="AN205" s="53" t="b">
        <f t="shared" si="268"/>
        <v>1</v>
      </c>
      <c r="AO205" s="53" t="b">
        <f t="shared" si="269"/>
        <v>1</v>
      </c>
      <c r="AP205" s="53" t="b">
        <f t="shared" si="270"/>
        <v>1</v>
      </c>
      <c r="AQ205" s="53" t="b">
        <f t="shared" si="247"/>
        <v>0</v>
      </c>
      <c r="AR205" t="b">
        <f t="shared" si="288"/>
        <v>0</v>
      </c>
      <c r="AS205" s="54" t="e">
        <f t="shared" si="313"/>
        <v>#N/A</v>
      </c>
      <c r="AT205" t="b">
        <f t="shared" si="248"/>
        <v>0</v>
      </c>
      <c r="AU205" t="str">
        <f t="shared" si="249"/>
        <v/>
      </c>
      <c r="AV205" s="55" t="str">
        <f t="shared" si="314"/>
        <v/>
      </c>
      <c r="AW205" t="b">
        <f>AND(AV205&lt;&gt;"",COUNTIF($AV$11:AV204,AV205)=0)</f>
        <v>0</v>
      </c>
      <c r="AX205" s="2">
        <f>IF(AV205="",0,IF(AW205,MAX($AX$11:AX204)+1,VLOOKUP(AV205,$AV$11:AX204,3,FALSE)))</f>
        <v>0</v>
      </c>
      <c r="AY205" t="str">
        <f t="shared" si="315"/>
        <v/>
      </c>
      <c r="AZ205" t="e">
        <f t="shared" si="289"/>
        <v>#N/A</v>
      </c>
      <c r="BA205" t="e">
        <f>IF(ISNA(AZ205),NA(),COUNTIF(AZ$10:AZ205,AZ205)&gt;1)</f>
        <v>#N/A</v>
      </c>
      <c r="BB205" t="e">
        <f t="shared" si="290"/>
        <v>#N/A</v>
      </c>
      <c r="BC205" s="55" t="e">
        <f t="shared" si="291"/>
        <v>#N/A</v>
      </c>
      <c r="BD205" s="56" t="e">
        <f t="shared" si="292"/>
        <v>#N/A</v>
      </c>
      <c r="BE205" s="53">
        <f t="shared" si="293"/>
        <v>0</v>
      </c>
      <c r="BF205" s="53">
        <f t="shared" si="294"/>
        <v>0</v>
      </c>
      <c r="BG205" s="53">
        <f t="shared" si="295"/>
        <v>0</v>
      </c>
      <c r="BH205" s="53">
        <f t="shared" si="296"/>
        <v>0</v>
      </c>
      <c r="BI205" s="53">
        <f t="shared" si="297"/>
        <v>0</v>
      </c>
      <c r="BJ205" s="53">
        <f t="shared" si="298"/>
        <v>0</v>
      </c>
      <c r="BK205" s="57">
        <f t="shared" si="299"/>
        <v>0</v>
      </c>
      <c r="BL205" s="57">
        <f t="shared" si="300"/>
        <v>0</v>
      </c>
      <c r="BM205" s="57">
        <f t="shared" si="301"/>
        <v>0</v>
      </c>
      <c r="BN205" s="57">
        <f t="shared" si="302"/>
        <v>0</v>
      </c>
      <c r="BO205" s="57">
        <f t="shared" si="303"/>
        <v>0</v>
      </c>
      <c r="BP205" s="57">
        <f t="shared" si="304"/>
        <v>0</v>
      </c>
      <c r="BQ205">
        <f t="shared" si="250"/>
        <v>0</v>
      </c>
      <c r="BR205">
        <f t="shared" si="251"/>
        <v>0</v>
      </c>
      <c r="BS205">
        <f t="shared" si="252"/>
        <v>0</v>
      </c>
      <c r="BT205">
        <f t="shared" si="253"/>
        <v>0</v>
      </c>
      <c r="BU205">
        <f t="shared" si="254"/>
        <v>0</v>
      </c>
      <c r="BV205">
        <f t="shared" si="255"/>
        <v>0</v>
      </c>
      <c r="BW205">
        <f t="shared" si="256"/>
        <v>0</v>
      </c>
      <c r="BX205">
        <f t="shared" si="257"/>
        <v>0</v>
      </c>
      <c r="BY205">
        <f t="shared" si="258"/>
        <v>0</v>
      </c>
      <c r="BZ205">
        <f t="shared" si="259"/>
        <v>0</v>
      </c>
      <c r="CA205">
        <f t="shared" si="260"/>
        <v>0</v>
      </c>
      <c r="CB205">
        <f t="shared" si="261"/>
        <v>0</v>
      </c>
      <c r="CC205" t="e">
        <f>IF('Source and fuel input'!AS205,VLOOKUP(AA205,SourceIdData,8,FALSE),IF('Source and fuel input'!AQ205,V205,IF('Source and fuel input'!AR205,IF(AND(E205="Method 1",VLOOKUP(AA205,SourceIdData,8,FALSE)&gt;0),VLOOKUP(AA205,SourceIdData,8,FALSE),NA()),"")))</f>
        <v>#N/A</v>
      </c>
      <c r="CD205" s="15" t="e">
        <f t="shared" si="272"/>
        <v>#N/A</v>
      </c>
      <c r="CE205" s="15" t="b">
        <f t="shared" si="273"/>
        <v>1</v>
      </c>
      <c r="CF205" s="15" t="b">
        <f t="shared" si="305"/>
        <v>1</v>
      </c>
      <c r="CG205" s="15" t="b">
        <f t="shared" si="274"/>
        <v>0</v>
      </c>
      <c r="CH205" s="15" t="b">
        <f t="shared" si="275"/>
        <v>1</v>
      </c>
      <c r="CI205" t="e">
        <f t="shared" si="306"/>
        <v>#N/A</v>
      </c>
      <c r="CJ205" t="e">
        <f t="shared" si="307"/>
        <v>#N/A</v>
      </c>
      <c r="CK205" t="e">
        <f t="shared" si="316"/>
        <v>#N/A</v>
      </c>
      <c r="CL205" t="b">
        <f t="shared" si="276"/>
        <v>0</v>
      </c>
      <c r="CM205" t="e">
        <f t="shared" si="317"/>
        <v>#N/A</v>
      </c>
      <c r="CN205" t="b">
        <f t="shared" si="318"/>
        <v>0</v>
      </c>
      <c r="CO205" s="14">
        <f t="shared" si="319"/>
        <v>1</v>
      </c>
      <c r="CP205" s="16" t="str">
        <f t="shared" si="308"/>
        <v/>
      </c>
      <c r="CQ205" s="15">
        <f t="shared" si="309"/>
        <v>0</v>
      </c>
      <c r="CR205" s="15">
        <f t="shared" si="310"/>
        <v>0</v>
      </c>
      <c r="CS205" s="15">
        <f t="shared" si="311"/>
        <v>0</v>
      </c>
      <c r="CT205" s="58" t="e">
        <f t="shared" si="262"/>
        <v>#DIV/0!</v>
      </c>
      <c r="CU205" s="2">
        <f t="shared" si="312"/>
        <v>995</v>
      </c>
      <c r="CV205" t="str">
        <f t="shared" si="320"/>
        <v/>
      </c>
      <c r="CX205" t="str">
        <f t="shared" si="263"/>
        <v/>
      </c>
      <c r="CY205" t="b">
        <f>AND(CX205&lt;&gt;"",COUNTIF($CX$11:CX204,CX205)=0)</f>
        <v>0</v>
      </c>
      <c r="CZ205" s="2">
        <f>IF(CX205="",0,IF(CY205,MAX($CZ$11:CZ204)+1,VLOOKUP(CX205,$CX$11:CZ204,3,FALSE)))</f>
        <v>0</v>
      </c>
      <c r="DA205" s="2" t="str">
        <f t="shared" si="321"/>
        <v/>
      </c>
      <c r="DB205" t="str">
        <f t="shared" si="264"/>
        <v/>
      </c>
      <c r="DC205" t="b">
        <f>AND(DB205&lt;&gt;"",COUNTIF($DB$11:DB204,DB205)=0)</f>
        <v>0</v>
      </c>
      <c r="DD205" s="2">
        <f>IF(DB205="",0,IF(DC205,MAX($DD$11:DD204)+1,VLOOKUP(DB205,$DB$11:DD204,3,FALSE)))</f>
        <v>0</v>
      </c>
      <c r="DE205" s="2" t="str">
        <f t="shared" si="322"/>
        <v/>
      </c>
    </row>
    <row r="206" spans="1:109" x14ac:dyDescent="0.35">
      <c r="A206" s="119"/>
      <c r="B206" s="46"/>
      <c r="C206" s="46"/>
      <c r="D206" s="46"/>
      <c r="E206" s="46"/>
      <c r="F206" s="183"/>
      <c r="G206" s="48">
        <v>0</v>
      </c>
      <c r="H206" s="46">
        <v>0</v>
      </c>
      <c r="I206" s="46">
        <v>0</v>
      </c>
      <c r="J206" s="46">
        <v>0</v>
      </c>
      <c r="K206" s="46">
        <v>0</v>
      </c>
      <c r="L206" s="49">
        <v>0</v>
      </c>
      <c r="M206" s="50">
        <v>0</v>
      </c>
      <c r="N206" s="32"/>
      <c r="O206" s="31"/>
      <c r="P206" s="31"/>
      <c r="Q206" s="31"/>
      <c r="R206" s="31"/>
      <c r="S206" s="31"/>
      <c r="T206" s="31"/>
      <c r="U206" s="31"/>
      <c r="V206" s="99"/>
      <c r="W206" s="52" t="str">
        <f t="shared" si="271"/>
        <v/>
      </c>
      <c r="X206" s="120"/>
      <c r="Y206" s="97"/>
      <c r="Z206" t="e">
        <f t="shared" si="277"/>
        <v>#N/A</v>
      </c>
      <c r="AA206" t="e">
        <f t="shared" si="278"/>
        <v>#N/A</v>
      </c>
      <c r="AB206" t="e">
        <f t="shared" si="279"/>
        <v>#N/A</v>
      </c>
      <c r="AC206" s="53" t="b">
        <f t="shared" si="280"/>
        <v>0</v>
      </c>
      <c r="AD206" s="53" t="b">
        <f t="shared" si="281"/>
        <v>0</v>
      </c>
      <c r="AE206" s="53" t="b">
        <f t="shared" si="282"/>
        <v>0</v>
      </c>
      <c r="AF206" s="53" t="b">
        <f t="shared" si="283"/>
        <v>0</v>
      </c>
      <c r="AG206" s="53" t="b">
        <f t="shared" si="284"/>
        <v>0</v>
      </c>
      <c r="AH206" s="53" t="b">
        <f t="shared" si="285"/>
        <v>0</v>
      </c>
      <c r="AI206" s="53" t="b">
        <f t="shared" si="286"/>
        <v>0</v>
      </c>
      <c r="AJ206" s="53" t="b">
        <f t="shared" si="287"/>
        <v>0</v>
      </c>
      <c r="AK206" s="53" t="b">
        <f t="shared" si="265"/>
        <v>1</v>
      </c>
      <c r="AL206" s="53" t="b">
        <f t="shared" si="266"/>
        <v>1</v>
      </c>
      <c r="AM206" s="53" t="b">
        <f t="shared" si="267"/>
        <v>1</v>
      </c>
      <c r="AN206" s="53" t="b">
        <f t="shared" si="268"/>
        <v>1</v>
      </c>
      <c r="AO206" s="53" t="b">
        <f t="shared" si="269"/>
        <v>1</v>
      </c>
      <c r="AP206" s="53" t="b">
        <f t="shared" si="270"/>
        <v>1</v>
      </c>
      <c r="AQ206" s="53" t="b">
        <f t="shared" ref="AQ206:AQ269" si="323">AND(V206&lt;&gt;"",V206&gt;0,NOT(ISERROR(V206*1)))</f>
        <v>0</v>
      </c>
      <c r="AR206" t="b">
        <f t="shared" si="288"/>
        <v>0</v>
      </c>
      <c r="AS206" s="54" t="e">
        <f t="shared" si="313"/>
        <v>#N/A</v>
      </c>
      <c r="AT206" t="b">
        <f t="shared" ref="AT206:AT269" si="324">CO206=0</f>
        <v>0</v>
      </c>
      <c r="AU206" t="str">
        <f t="shared" ref="AU206:AU269" si="325">IF(ISERROR(AT206),"",IF(AT206,"OK",""))</f>
        <v/>
      </c>
      <c r="AV206" s="55" t="str">
        <f t="shared" si="314"/>
        <v/>
      </c>
      <c r="AW206" t="b">
        <f>AND(AV206&lt;&gt;"",COUNTIF($AV$11:AV205,AV206)=0)</f>
        <v>0</v>
      </c>
      <c r="AX206" s="2">
        <f>IF(AV206="",0,IF(AW206,MAX($AX$11:AX205)+1,VLOOKUP(AV206,$AV$11:AX205,3,FALSE)))</f>
        <v>0</v>
      </c>
      <c r="AY206" t="str">
        <f t="shared" si="315"/>
        <v/>
      </c>
      <c r="AZ206" t="e">
        <f t="shared" si="289"/>
        <v>#N/A</v>
      </c>
      <c r="BA206" t="e">
        <f>IF(ISNA(AZ206),NA(),COUNTIF(AZ$10:AZ206,AZ206)&gt;1)</f>
        <v>#N/A</v>
      </c>
      <c r="BB206" t="e">
        <f t="shared" si="290"/>
        <v>#N/A</v>
      </c>
      <c r="BC206" s="55" t="e">
        <f t="shared" si="291"/>
        <v>#N/A</v>
      </c>
      <c r="BD206" s="56" t="e">
        <f t="shared" si="292"/>
        <v>#N/A</v>
      </c>
      <c r="BE206" s="53">
        <f t="shared" si="293"/>
        <v>0</v>
      </c>
      <c r="BF206" s="53">
        <f t="shared" si="294"/>
        <v>0</v>
      </c>
      <c r="BG206" s="53">
        <f t="shared" si="295"/>
        <v>0</v>
      </c>
      <c r="BH206" s="53">
        <f t="shared" si="296"/>
        <v>0</v>
      </c>
      <c r="BI206" s="53">
        <f t="shared" si="297"/>
        <v>0</v>
      </c>
      <c r="BJ206" s="53">
        <f t="shared" si="298"/>
        <v>0</v>
      </c>
      <c r="BK206" s="57">
        <f t="shared" si="299"/>
        <v>0</v>
      </c>
      <c r="BL206" s="57">
        <f t="shared" si="300"/>
        <v>0</v>
      </c>
      <c r="BM206" s="57">
        <f t="shared" si="301"/>
        <v>0</v>
      </c>
      <c r="BN206" s="57">
        <f t="shared" si="302"/>
        <v>0</v>
      </c>
      <c r="BO206" s="57">
        <f t="shared" si="303"/>
        <v>0</v>
      </c>
      <c r="BP206" s="57">
        <f t="shared" si="304"/>
        <v>0</v>
      </c>
      <c r="BQ206">
        <f t="shared" ref="BQ206:BQ269" si="326">IF(ISERROR(BE206*1),0,IF(BE206&gt;0,SUMSQ(BE206,$BC206,$BD206),0))</f>
        <v>0</v>
      </c>
      <c r="BR206">
        <f t="shared" ref="BR206:BR269" si="327">IF(ISERROR(BF206*1),0,IF(BF206&gt;0,SUMSQ(BF206,$BC206,$BD206),0))</f>
        <v>0</v>
      </c>
      <c r="BS206">
        <f t="shared" ref="BS206:BS269" si="328">IF(ISERROR(BG206*1),0,IF(BG206&gt;0,SUMSQ(BG206,$BC206,$BD206),0))</f>
        <v>0</v>
      </c>
      <c r="BT206">
        <f t="shared" ref="BT206:BT269" si="329">IF(ISERROR(BH206*1),0,IF(BH206&gt;0,SUMSQ(BH206,$BC206,$BD206),0))</f>
        <v>0</v>
      </c>
      <c r="BU206">
        <f t="shared" ref="BU206:BU269" si="330">IF(ISERROR(BI206*1),0,IF(BI206&gt;0,SUMSQ(BI206,$BC206,$BD206),0))</f>
        <v>0</v>
      </c>
      <c r="BV206">
        <f t="shared" ref="BV206:BV269" si="331">IF(ISERROR(BJ206*1),0,IF(BJ206&gt;0,SUMSQ(BJ206,$BC206,$BD206),0))</f>
        <v>0</v>
      </c>
      <c r="BW206">
        <f t="shared" ref="BW206:BW269" si="332">BQ206*(BK206^2)</f>
        <v>0</v>
      </c>
      <c r="BX206">
        <f t="shared" ref="BX206:BX269" si="333">BR206*(BL206^2)</f>
        <v>0</v>
      </c>
      <c r="BY206">
        <f t="shared" ref="BY206:BY269" si="334">BS206*(BM206^2)</f>
        <v>0</v>
      </c>
      <c r="BZ206">
        <f t="shared" ref="BZ206:BZ269" si="335">BT206*(BN206^2)</f>
        <v>0</v>
      </c>
      <c r="CA206">
        <f t="shared" ref="CA206:CA269" si="336">BU206*(BO206^2)</f>
        <v>0</v>
      </c>
      <c r="CB206">
        <f t="shared" ref="CB206:CB269" si="337">BV206*(BP206^2)</f>
        <v>0</v>
      </c>
      <c r="CC206" t="e">
        <f>IF('Source and fuel input'!AS206,VLOOKUP(AA206,SourceIdData,8,FALSE),IF('Source and fuel input'!AQ206,V206,IF('Source and fuel input'!AR206,IF(AND(E206="Method 1",VLOOKUP(AA206,SourceIdData,8,FALSE)&gt;0),VLOOKUP(AA206,SourceIdData,8,FALSE),NA()),"")))</f>
        <v>#N/A</v>
      </c>
      <c r="CD206" s="15" t="e">
        <f t="shared" si="272"/>
        <v>#N/A</v>
      </c>
      <c r="CE206" s="15" t="b">
        <f t="shared" si="273"/>
        <v>1</v>
      </c>
      <c r="CF206" s="15" t="b">
        <f t="shared" si="305"/>
        <v>1</v>
      </c>
      <c r="CG206" s="15" t="b">
        <f t="shared" si="274"/>
        <v>0</v>
      </c>
      <c r="CH206" s="15" t="b">
        <f t="shared" si="275"/>
        <v>1</v>
      </c>
      <c r="CI206" t="e">
        <f t="shared" si="306"/>
        <v>#N/A</v>
      </c>
      <c r="CJ206" t="e">
        <f t="shared" si="307"/>
        <v>#N/A</v>
      </c>
      <c r="CK206" t="e">
        <f t="shared" si="316"/>
        <v>#N/A</v>
      </c>
      <c r="CL206" t="b">
        <f t="shared" si="276"/>
        <v>0</v>
      </c>
      <c r="CM206" t="e">
        <f t="shared" si="317"/>
        <v>#N/A</v>
      </c>
      <c r="CN206" t="b">
        <f t="shared" si="318"/>
        <v>0</v>
      </c>
      <c r="CO206" s="14">
        <f t="shared" si="319"/>
        <v>1</v>
      </c>
      <c r="CP206" s="16" t="str">
        <f t="shared" si="308"/>
        <v/>
      </c>
      <c r="CQ206" s="15">
        <f t="shared" si="309"/>
        <v>0</v>
      </c>
      <c r="CR206" s="15">
        <f t="shared" si="310"/>
        <v>0</v>
      </c>
      <c r="CS206" s="15">
        <f t="shared" si="311"/>
        <v>0</v>
      </c>
      <c r="CT206" s="58" t="e">
        <f t="shared" ref="CT206:CT269" si="338">CQ206/CS206</f>
        <v>#DIV/0!</v>
      </c>
      <c r="CU206" s="2">
        <f t="shared" si="312"/>
        <v>995</v>
      </c>
      <c r="CV206" t="str">
        <f t="shared" si="320"/>
        <v/>
      </c>
      <c r="CX206" t="str">
        <f t="shared" ref="CX206:CX269" si="339">TRIM(A206)</f>
        <v/>
      </c>
      <c r="CY206" t="b">
        <f>AND(CX206&lt;&gt;"",COUNTIF($CX$11:CX205,CX206)=0)</f>
        <v>0</v>
      </c>
      <c r="CZ206" s="2">
        <f>IF(CX206="",0,IF(CY206,MAX($CZ$11:CZ205)+1,VLOOKUP(CX206,$CX$11:CZ205,3,FALSE)))</f>
        <v>0</v>
      </c>
      <c r="DA206" s="2" t="str">
        <f t="shared" si="321"/>
        <v/>
      </c>
      <c r="DB206" t="str">
        <f t="shared" ref="DB206:DB269" si="340">TRIM(B206)</f>
        <v/>
      </c>
      <c r="DC206" t="b">
        <f>AND(DB206&lt;&gt;"",COUNTIF($DB$11:DB205,DB206)=0)</f>
        <v>0</v>
      </c>
      <c r="DD206" s="2">
        <f>IF(DB206="",0,IF(DC206,MAX($DD$11:DD205)+1,VLOOKUP(DB206,$DB$11:DD205,3,FALSE)))</f>
        <v>0</v>
      </c>
      <c r="DE206" s="2" t="str">
        <f t="shared" si="322"/>
        <v/>
      </c>
    </row>
    <row r="207" spans="1:109" x14ac:dyDescent="0.35">
      <c r="A207" s="119"/>
      <c r="B207" s="46"/>
      <c r="C207" s="46"/>
      <c r="D207" s="46"/>
      <c r="E207" s="46"/>
      <c r="F207" s="183"/>
      <c r="G207" s="48">
        <v>0</v>
      </c>
      <c r="H207" s="46">
        <v>0</v>
      </c>
      <c r="I207" s="46">
        <v>0</v>
      </c>
      <c r="J207" s="46">
        <v>0</v>
      </c>
      <c r="K207" s="46">
        <v>0</v>
      </c>
      <c r="L207" s="49">
        <v>0</v>
      </c>
      <c r="M207" s="50">
        <v>0</v>
      </c>
      <c r="N207" s="32"/>
      <c r="O207" s="31"/>
      <c r="P207" s="31"/>
      <c r="Q207" s="31"/>
      <c r="R207" s="31"/>
      <c r="S207" s="31"/>
      <c r="T207" s="31"/>
      <c r="U207" s="31"/>
      <c r="V207" s="99"/>
      <c r="W207" s="52" t="str">
        <f t="shared" si="271"/>
        <v/>
      </c>
      <c r="X207" s="120"/>
      <c r="Y207" s="97"/>
      <c r="Z207" t="e">
        <f t="shared" si="277"/>
        <v>#N/A</v>
      </c>
      <c r="AA207" t="e">
        <f t="shared" si="278"/>
        <v>#N/A</v>
      </c>
      <c r="AB207" t="e">
        <f t="shared" si="279"/>
        <v>#N/A</v>
      </c>
      <c r="AC207" s="53" t="b">
        <f t="shared" si="280"/>
        <v>0</v>
      </c>
      <c r="AD207" s="53" t="b">
        <f t="shared" si="281"/>
        <v>0</v>
      </c>
      <c r="AE207" s="53" t="b">
        <f t="shared" si="282"/>
        <v>0</v>
      </c>
      <c r="AF207" s="53" t="b">
        <f t="shared" si="283"/>
        <v>0</v>
      </c>
      <c r="AG207" s="53" t="b">
        <f t="shared" si="284"/>
        <v>0</v>
      </c>
      <c r="AH207" s="53" t="b">
        <f t="shared" si="285"/>
        <v>0</v>
      </c>
      <c r="AI207" s="53" t="b">
        <f t="shared" si="286"/>
        <v>0</v>
      </c>
      <c r="AJ207" s="53" t="b">
        <f t="shared" si="287"/>
        <v>0</v>
      </c>
      <c r="AK207" s="53" t="b">
        <f t="shared" si="265"/>
        <v>1</v>
      </c>
      <c r="AL207" s="53" t="b">
        <f t="shared" si="266"/>
        <v>1</v>
      </c>
      <c r="AM207" s="53" t="b">
        <f t="shared" si="267"/>
        <v>1</v>
      </c>
      <c r="AN207" s="53" t="b">
        <f t="shared" si="268"/>
        <v>1</v>
      </c>
      <c r="AO207" s="53" t="b">
        <f t="shared" si="269"/>
        <v>1</v>
      </c>
      <c r="AP207" s="53" t="b">
        <f t="shared" si="270"/>
        <v>1</v>
      </c>
      <c r="AQ207" s="53" t="b">
        <f t="shared" si="323"/>
        <v>0</v>
      </c>
      <c r="AR207" t="b">
        <f t="shared" si="288"/>
        <v>0</v>
      </c>
      <c r="AS207" s="54" t="e">
        <f t="shared" si="313"/>
        <v>#N/A</v>
      </c>
      <c r="AT207" t="b">
        <f t="shared" si="324"/>
        <v>0</v>
      </c>
      <c r="AU207" t="str">
        <f t="shared" si="325"/>
        <v/>
      </c>
      <c r="AV207" s="55" t="str">
        <f t="shared" si="314"/>
        <v/>
      </c>
      <c r="AW207" t="b">
        <f>AND(AV207&lt;&gt;"",COUNTIF($AV$11:AV206,AV207)=0)</f>
        <v>0</v>
      </c>
      <c r="AX207" s="2">
        <f>IF(AV207="",0,IF(AW207,MAX($AX$11:AX206)+1,VLOOKUP(AV207,$AV$11:AX206,3,FALSE)))</f>
        <v>0</v>
      </c>
      <c r="AY207" t="str">
        <f t="shared" si="315"/>
        <v/>
      </c>
      <c r="AZ207" t="e">
        <f t="shared" si="289"/>
        <v>#N/A</v>
      </c>
      <c r="BA207" t="e">
        <f>IF(ISNA(AZ207),NA(),COUNTIF(AZ$10:AZ207,AZ207)&gt;1)</f>
        <v>#N/A</v>
      </c>
      <c r="BB207" t="e">
        <f t="shared" si="290"/>
        <v>#N/A</v>
      </c>
      <c r="BC207" s="55" t="e">
        <f t="shared" si="291"/>
        <v>#N/A</v>
      </c>
      <c r="BD207" s="56" t="e">
        <f t="shared" si="292"/>
        <v>#N/A</v>
      </c>
      <c r="BE207" s="53">
        <f t="shared" si="293"/>
        <v>0</v>
      </c>
      <c r="BF207" s="53">
        <f t="shared" si="294"/>
        <v>0</v>
      </c>
      <c r="BG207" s="53">
        <f t="shared" si="295"/>
        <v>0</v>
      </c>
      <c r="BH207" s="53">
        <f t="shared" si="296"/>
        <v>0</v>
      </c>
      <c r="BI207" s="53">
        <f t="shared" si="297"/>
        <v>0</v>
      </c>
      <c r="BJ207" s="53">
        <f t="shared" si="298"/>
        <v>0</v>
      </c>
      <c r="BK207" s="57">
        <f t="shared" si="299"/>
        <v>0</v>
      </c>
      <c r="BL207" s="57">
        <f t="shared" si="300"/>
        <v>0</v>
      </c>
      <c r="BM207" s="57">
        <f t="shared" si="301"/>
        <v>0</v>
      </c>
      <c r="BN207" s="57">
        <f t="shared" si="302"/>
        <v>0</v>
      </c>
      <c r="BO207" s="57">
        <f t="shared" si="303"/>
        <v>0</v>
      </c>
      <c r="BP207" s="57">
        <f t="shared" si="304"/>
        <v>0</v>
      </c>
      <c r="BQ207">
        <f t="shared" si="326"/>
        <v>0</v>
      </c>
      <c r="BR207">
        <f t="shared" si="327"/>
        <v>0</v>
      </c>
      <c r="BS207">
        <f t="shared" si="328"/>
        <v>0</v>
      </c>
      <c r="BT207">
        <f t="shared" si="329"/>
        <v>0</v>
      </c>
      <c r="BU207">
        <f t="shared" si="330"/>
        <v>0</v>
      </c>
      <c r="BV207">
        <f t="shared" si="331"/>
        <v>0</v>
      </c>
      <c r="BW207">
        <f t="shared" si="332"/>
        <v>0</v>
      </c>
      <c r="BX207">
        <f t="shared" si="333"/>
        <v>0</v>
      </c>
      <c r="BY207">
        <f t="shared" si="334"/>
        <v>0</v>
      </c>
      <c r="BZ207">
        <f t="shared" si="335"/>
        <v>0</v>
      </c>
      <c r="CA207">
        <f t="shared" si="336"/>
        <v>0</v>
      </c>
      <c r="CB207">
        <f t="shared" si="337"/>
        <v>0</v>
      </c>
      <c r="CC207" t="e">
        <f>IF('Source and fuel input'!AS207,VLOOKUP(AA207,SourceIdData,8,FALSE),IF('Source and fuel input'!AQ207,V207,IF('Source and fuel input'!AR207,IF(AND(E207="Method 1",VLOOKUP(AA207,SourceIdData,8,FALSE)&gt;0),VLOOKUP(AA207,SourceIdData,8,FALSE),NA()),"")))</f>
        <v>#N/A</v>
      </c>
      <c r="CD207" s="15" t="e">
        <f t="shared" si="272"/>
        <v>#N/A</v>
      </c>
      <c r="CE207" s="15" t="b">
        <f t="shared" si="273"/>
        <v>1</v>
      </c>
      <c r="CF207" s="15" t="b">
        <f t="shared" si="305"/>
        <v>1</v>
      </c>
      <c r="CG207" s="15" t="b">
        <f t="shared" si="274"/>
        <v>0</v>
      </c>
      <c r="CH207" s="15" t="b">
        <f t="shared" si="275"/>
        <v>1</v>
      </c>
      <c r="CI207" t="e">
        <f t="shared" si="306"/>
        <v>#N/A</v>
      </c>
      <c r="CJ207" t="e">
        <f t="shared" si="307"/>
        <v>#N/A</v>
      </c>
      <c r="CK207" t="e">
        <f t="shared" si="316"/>
        <v>#N/A</v>
      </c>
      <c r="CL207" t="b">
        <f t="shared" si="276"/>
        <v>0</v>
      </c>
      <c r="CM207" t="e">
        <f t="shared" si="317"/>
        <v>#N/A</v>
      </c>
      <c r="CN207" t="b">
        <f t="shared" si="318"/>
        <v>0</v>
      </c>
      <c r="CO207" s="14">
        <f t="shared" si="319"/>
        <v>1</v>
      </c>
      <c r="CP207" s="16" t="str">
        <f t="shared" si="308"/>
        <v/>
      </c>
      <c r="CQ207" s="15">
        <f t="shared" si="309"/>
        <v>0</v>
      </c>
      <c r="CR207" s="15">
        <f t="shared" si="310"/>
        <v>0</v>
      </c>
      <c r="CS207" s="15">
        <f t="shared" si="311"/>
        <v>0</v>
      </c>
      <c r="CT207" s="58" t="e">
        <f t="shared" si="338"/>
        <v>#DIV/0!</v>
      </c>
      <c r="CU207" s="2">
        <f t="shared" si="312"/>
        <v>995</v>
      </c>
      <c r="CV207" t="str">
        <f t="shared" si="320"/>
        <v/>
      </c>
      <c r="CX207" t="str">
        <f t="shared" si="339"/>
        <v/>
      </c>
      <c r="CY207" t="b">
        <f>AND(CX207&lt;&gt;"",COUNTIF($CX$11:CX206,CX207)=0)</f>
        <v>0</v>
      </c>
      <c r="CZ207" s="2">
        <f>IF(CX207="",0,IF(CY207,MAX($CZ$11:CZ206)+1,VLOOKUP(CX207,$CX$11:CZ206,3,FALSE)))</f>
        <v>0</v>
      </c>
      <c r="DA207" s="2" t="str">
        <f t="shared" si="321"/>
        <v/>
      </c>
      <c r="DB207" t="str">
        <f t="shared" si="340"/>
        <v/>
      </c>
      <c r="DC207" t="b">
        <f>AND(DB207&lt;&gt;"",COUNTIF($DB$11:DB206,DB207)=0)</f>
        <v>0</v>
      </c>
      <c r="DD207" s="2">
        <f>IF(DB207="",0,IF(DC207,MAX($DD$11:DD206)+1,VLOOKUP(DB207,$DB$11:DD206,3,FALSE)))</f>
        <v>0</v>
      </c>
      <c r="DE207" s="2" t="str">
        <f t="shared" si="322"/>
        <v/>
      </c>
    </row>
    <row r="208" spans="1:109" x14ac:dyDescent="0.35">
      <c r="A208" s="119"/>
      <c r="B208" s="46"/>
      <c r="C208" s="46"/>
      <c r="D208" s="46"/>
      <c r="E208" s="46"/>
      <c r="F208" s="183"/>
      <c r="G208" s="48">
        <v>0</v>
      </c>
      <c r="H208" s="46">
        <v>0</v>
      </c>
      <c r="I208" s="46">
        <v>0</v>
      </c>
      <c r="J208" s="46">
        <v>0</v>
      </c>
      <c r="K208" s="46">
        <v>0</v>
      </c>
      <c r="L208" s="49">
        <v>0</v>
      </c>
      <c r="M208" s="50">
        <v>0</v>
      </c>
      <c r="N208" s="32"/>
      <c r="O208" s="31"/>
      <c r="P208" s="31"/>
      <c r="Q208" s="31"/>
      <c r="R208" s="31"/>
      <c r="S208" s="31"/>
      <c r="T208" s="31"/>
      <c r="U208" s="31"/>
      <c r="V208" s="99"/>
      <c r="W208" s="52" t="str">
        <f t="shared" si="271"/>
        <v/>
      </c>
      <c r="X208" s="120"/>
      <c r="Y208" s="97"/>
      <c r="Z208" t="e">
        <f t="shared" si="277"/>
        <v>#N/A</v>
      </c>
      <c r="AA208" t="e">
        <f t="shared" si="278"/>
        <v>#N/A</v>
      </c>
      <c r="AB208" t="e">
        <f t="shared" si="279"/>
        <v>#N/A</v>
      </c>
      <c r="AC208" s="53" t="b">
        <f t="shared" si="280"/>
        <v>0</v>
      </c>
      <c r="AD208" s="53" t="b">
        <f t="shared" si="281"/>
        <v>0</v>
      </c>
      <c r="AE208" s="53" t="b">
        <f t="shared" si="282"/>
        <v>0</v>
      </c>
      <c r="AF208" s="53" t="b">
        <f t="shared" si="283"/>
        <v>0</v>
      </c>
      <c r="AG208" s="53" t="b">
        <f t="shared" si="284"/>
        <v>0</v>
      </c>
      <c r="AH208" s="53" t="b">
        <f t="shared" si="285"/>
        <v>0</v>
      </c>
      <c r="AI208" s="53" t="b">
        <f t="shared" si="286"/>
        <v>0</v>
      </c>
      <c r="AJ208" s="53" t="b">
        <f t="shared" si="287"/>
        <v>0</v>
      </c>
      <c r="AK208" s="53" t="b">
        <f t="shared" si="265"/>
        <v>1</v>
      </c>
      <c r="AL208" s="53" t="b">
        <f t="shared" si="266"/>
        <v>1</v>
      </c>
      <c r="AM208" s="53" t="b">
        <f t="shared" si="267"/>
        <v>1</v>
      </c>
      <c r="AN208" s="53" t="b">
        <f t="shared" si="268"/>
        <v>1</v>
      </c>
      <c r="AO208" s="53" t="b">
        <f t="shared" si="269"/>
        <v>1</v>
      </c>
      <c r="AP208" s="53" t="b">
        <f t="shared" si="270"/>
        <v>1</v>
      </c>
      <c r="AQ208" s="53" t="b">
        <f t="shared" si="323"/>
        <v>0</v>
      </c>
      <c r="AR208" t="b">
        <f t="shared" si="288"/>
        <v>0</v>
      </c>
      <c r="AS208" s="54" t="e">
        <f t="shared" si="313"/>
        <v>#N/A</v>
      </c>
      <c r="AT208" t="b">
        <f t="shared" si="324"/>
        <v>0</v>
      </c>
      <c r="AU208" t="str">
        <f t="shared" si="325"/>
        <v/>
      </c>
      <c r="AV208" s="55" t="str">
        <f t="shared" si="314"/>
        <v/>
      </c>
      <c r="AW208" t="b">
        <f>AND(AV208&lt;&gt;"",COUNTIF($AV$11:AV207,AV208)=0)</f>
        <v>0</v>
      </c>
      <c r="AX208" s="2">
        <f>IF(AV208="",0,IF(AW208,MAX($AX$11:AX207)+1,VLOOKUP(AV208,$AV$11:AX207,3,FALSE)))</f>
        <v>0</v>
      </c>
      <c r="AY208" t="str">
        <f t="shared" si="315"/>
        <v/>
      </c>
      <c r="AZ208" t="e">
        <f t="shared" si="289"/>
        <v>#N/A</v>
      </c>
      <c r="BA208" t="e">
        <f>IF(ISNA(AZ208),NA(),COUNTIF(AZ$10:AZ208,AZ208)&gt;1)</f>
        <v>#N/A</v>
      </c>
      <c r="BB208" t="e">
        <f t="shared" si="290"/>
        <v>#N/A</v>
      </c>
      <c r="BC208" s="55" t="e">
        <f t="shared" si="291"/>
        <v>#N/A</v>
      </c>
      <c r="BD208" s="56" t="e">
        <f t="shared" si="292"/>
        <v>#N/A</v>
      </c>
      <c r="BE208" s="53">
        <f t="shared" si="293"/>
        <v>0</v>
      </c>
      <c r="BF208" s="53">
        <f t="shared" si="294"/>
        <v>0</v>
      </c>
      <c r="BG208" s="53">
        <f t="shared" si="295"/>
        <v>0</v>
      </c>
      <c r="BH208" s="53">
        <f t="shared" si="296"/>
        <v>0</v>
      </c>
      <c r="BI208" s="53">
        <f t="shared" si="297"/>
        <v>0</v>
      </c>
      <c r="BJ208" s="53">
        <f t="shared" si="298"/>
        <v>0</v>
      </c>
      <c r="BK208" s="57">
        <f t="shared" si="299"/>
        <v>0</v>
      </c>
      <c r="BL208" s="57">
        <f t="shared" si="300"/>
        <v>0</v>
      </c>
      <c r="BM208" s="57">
        <f t="shared" si="301"/>
        <v>0</v>
      </c>
      <c r="BN208" s="57">
        <f t="shared" si="302"/>
        <v>0</v>
      </c>
      <c r="BO208" s="57">
        <f t="shared" si="303"/>
        <v>0</v>
      </c>
      <c r="BP208" s="57">
        <f t="shared" si="304"/>
        <v>0</v>
      </c>
      <c r="BQ208">
        <f t="shared" si="326"/>
        <v>0</v>
      </c>
      <c r="BR208">
        <f t="shared" si="327"/>
        <v>0</v>
      </c>
      <c r="BS208">
        <f t="shared" si="328"/>
        <v>0</v>
      </c>
      <c r="BT208">
        <f t="shared" si="329"/>
        <v>0</v>
      </c>
      <c r="BU208">
        <f t="shared" si="330"/>
        <v>0</v>
      </c>
      <c r="BV208">
        <f t="shared" si="331"/>
        <v>0</v>
      </c>
      <c r="BW208">
        <f t="shared" si="332"/>
        <v>0</v>
      </c>
      <c r="BX208">
        <f t="shared" si="333"/>
        <v>0</v>
      </c>
      <c r="BY208">
        <f t="shared" si="334"/>
        <v>0</v>
      </c>
      <c r="BZ208">
        <f t="shared" si="335"/>
        <v>0</v>
      </c>
      <c r="CA208">
        <f t="shared" si="336"/>
        <v>0</v>
      </c>
      <c r="CB208">
        <f t="shared" si="337"/>
        <v>0</v>
      </c>
      <c r="CC208" t="e">
        <f>IF('Source and fuel input'!AS208,VLOOKUP(AA208,SourceIdData,8,FALSE),IF('Source and fuel input'!AQ208,V208,IF('Source and fuel input'!AR208,IF(AND(E208="Method 1",VLOOKUP(AA208,SourceIdData,8,FALSE)&gt;0),VLOOKUP(AA208,SourceIdData,8,FALSE),NA()),"")))</f>
        <v>#N/A</v>
      </c>
      <c r="CD208" s="15" t="e">
        <f t="shared" si="272"/>
        <v>#N/A</v>
      </c>
      <c r="CE208" s="15" t="b">
        <f t="shared" si="273"/>
        <v>1</v>
      </c>
      <c r="CF208" s="15" t="b">
        <f t="shared" si="305"/>
        <v>1</v>
      </c>
      <c r="CG208" s="15" t="b">
        <f t="shared" si="274"/>
        <v>0</v>
      </c>
      <c r="CH208" s="15" t="b">
        <f t="shared" si="275"/>
        <v>1</v>
      </c>
      <c r="CI208" t="e">
        <f t="shared" si="306"/>
        <v>#N/A</v>
      </c>
      <c r="CJ208" t="e">
        <f t="shared" si="307"/>
        <v>#N/A</v>
      </c>
      <c r="CK208" t="e">
        <f t="shared" si="316"/>
        <v>#N/A</v>
      </c>
      <c r="CL208" t="b">
        <f t="shared" si="276"/>
        <v>0</v>
      </c>
      <c r="CM208" t="e">
        <f t="shared" si="317"/>
        <v>#N/A</v>
      </c>
      <c r="CN208" t="b">
        <f t="shared" si="318"/>
        <v>0</v>
      </c>
      <c r="CO208" s="14">
        <f t="shared" si="319"/>
        <v>1</v>
      </c>
      <c r="CP208" s="16" t="str">
        <f t="shared" si="308"/>
        <v/>
      </c>
      <c r="CQ208" s="15">
        <f t="shared" si="309"/>
        <v>0</v>
      </c>
      <c r="CR208" s="15">
        <f t="shared" si="310"/>
        <v>0</v>
      </c>
      <c r="CS208" s="15">
        <f t="shared" si="311"/>
        <v>0</v>
      </c>
      <c r="CT208" s="58" t="e">
        <f t="shared" si="338"/>
        <v>#DIV/0!</v>
      </c>
      <c r="CU208" s="2">
        <f t="shared" si="312"/>
        <v>995</v>
      </c>
      <c r="CV208" t="str">
        <f t="shared" si="320"/>
        <v/>
      </c>
      <c r="CX208" t="str">
        <f t="shared" si="339"/>
        <v/>
      </c>
      <c r="CY208" t="b">
        <f>AND(CX208&lt;&gt;"",COUNTIF($CX$11:CX207,CX208)=0)</f>
        <v>0</v>
      </c>
      <c r="CZ208" s="2">
        <f>IF(CX208="",0,IF(CY208,MAX($CZ$11:CZ207)+1,VLOOKUP(CX208,$CX$11:CZ207,3,FALSE)))</f>
        <v>0</v>
      </c>
      <c r="DA208" s="2" t="str">
        <f t="shared" si="321"/>
        <v/>
      </c>
      <c r="DB208" t="str">
        <f t="shared" si="340"/>
        <v/>
      </c>
      <c r="DC208" t="b">
        <f>AND(DB208&lt;&gt;"",COUNTIF($DB$11:DB207,DB208)=0)</f>
        <v>0</v>
      </c>
      <c r="DD208" s="2">
        <f>IF(DB208="",0,IF(DC208,MAX($DD$11:DD207)+1,VLOOKUP(DB208,$DB$11:DD207,3,FALSE)))</f>
        <v>0</v>
      </c>
      <c r="DE208" s="2" t="str">
        <f t="shared" si="322"/>
        <v/>
      </c>
    </row>
    <row r="209" spans="1:109" x14ac:dyDescent="0.35">
      <c r="A209" s="119"/>
      <c r="B209" s="46"/>
      <c r="C209" s="46"/>
      <c r="D209" s="46"/>
      <c r="E209" s="46"/>
      <c r="F209" s="183"/>
      <c r="G209" s="48">
        <v>0</v>
      </c>
      <c r="H209" s="46">
        <v>0</v>
      </c>
      <c r="I209" s="46">
        <v>0</v>
      </c>
      <c r="J209" s="46">
        <v>0</v>
      </c>
      <c r="K209" s="46">
        <v>0</v>
      </c>
      <c r="L209" s="49">
        <v>0</v>
      </c>
      <c r="M209" s="50">
        <v>0</v>
      </c>
      <c r="N209" s="32"/>
      <c r="O209" s="31"/>
      <c r="P209" s="31"/>
      <c r="Q209" s="31"/>
      <c r="R209" s="31"/>
      <c r="S209" s="31"/>
      <c r="T209" s="31"/>
      <c r="U209" s="31"/>
      <c r="V209" s="99"/>
      <c r="W209" s="52" t="str">
        <f t="shared" si="271"/>
        <v/>
      </c>
      <c r="X209" s="120"/>
      <c r="Y209" s="97"/>
      <c r="Z209" t="e">
        <f t="shared" si="277"/>
        <v>#N/A</v>
      </c>
      <c r="AA209" t="e">
        <f t="shared" si="278"/>
        <v>#N/A</v>
      </c>
      <c r="AB209" t="e">
        <f t="shared" si="279"/>
        <v>#N/A</v>
      </c>
      <c r="AC209" s="53" t="b">
        <f t="shared" si="280"/>
        <v>0</v>
      </c>
      <c r="AD209" s="53" t="b">
        <f t="shared" si="281"/>
        <v>0</v>
      </c>
      <c r="AE209" s="53" t="b">
        <f t="shared" si="282"/>
        <v>0</v>
      </c>
      <c r="AF209" s="53" t="b">
        <f t="shared" si="283"/>
        <v>0</v>
      </c>
      <c r="AG209" s="53" t="b">
        <f t="shared" si="284"/>
        <v>0</v>
      </c>
      <c r="AH209" s="53" t="b">
        <f t="shared" si="285"/>
        <v>0</v>
      </c>
      <c r="AI209" s="53" t="b">
        <f t="shared" si="286"/>
        <v>0</v>
      </c>
      <c r="AJ209" s="53" t="b">
        <f t="shared" si="287"/>
        <v>0</v>
      </c>
      <c r="AK209" s="53" t="b">
        <f t="shared" si="265"/>
        <v>1</v>
      </c>
      <c r="AL209" s="53" t="b">
        <f t="shared" si="266"/>
        <v>1</v>
      </c>
      <c r="AM209" s="53" t="b">
        <f t="shared" si="267"/>
        <v>1</v>
      </c>
      <c r="AN209" s="53" t="b">
        <f t="shared" si="268"/>
        <v>1</v>
      </c>
      <c r="AO209" s="53" t="b">
        <f t="shared" si="269"/>
        <v>1</v>
      </c>
      <c r="AP209" s="53" t="b">
        <f t="shared" si="270"/>
        <v>1</v>
      </c>
      <c r="AQ209" s="53" t="b">
        <f t="shared" si="323"/>
        <v>0</v>
      </c>
      <c r="AR209" t="b">
        <f t="shared" si="288"/>
        <v>0</v>
      </c>
      <c r="AS209" s="54" t="e">
        <f t="shared" si="313"/>
        <v>#N/A</v>
      </c>
      <c r="AT209" t="b">
        <f t="shared" si="324"/>
        <v>0</v>
      </c>
      <c r="AU209" t="str">
        <f t="shared" si="325"/>
        <v/>
      </c>
      <c r="AV209" s="55" t="str">
        <f t="shared" si="314"/>
        <v/>
      </c>
      <c r="AW209" t="b">
        <f>AND(AV209&lt;&gt;"",COUNTIF($AV$11:AV208,AV209)=0)</f>
        <v>0</v>
      </c>
      <c r="AX209" s="2">
        <f>IF(AV209="",0,IF(AW209,MAX($AX$11:AX208)+1,VLOOKUP(AV209,$AV$11:AX208,3,FALSE)))</f>
        <v>0</v>
      </c>
      <c r="AY209" t="str">
        <f t="shared" si="315"/>
        <v/>
      </c>
      <c r="AZ209" t="e">
        <f t="shared" si="289"/>
        <v>#N/A</v>
      </c>
      <c r="BA209" t="e">
        <f>IF(ISNA(AZ209),NA(),COUNTIF(AZ$10:AZ209,AZ209)&gt;1)</f>
        <v>#N/A</v>
      </c>
      <c r="BB209" t="e">
        <f t="shared" si="290"/>
        <v>#N/A</v>
      </c>
      <c r="BC209" s="55" t="e">
        <f t="shared" si="291"/>
        <v>#N/A</v>
      </c>
      <c r="BD209" s="56" t="e">
        <f t="shared" si="292"/>
        <v>#N/A</v>
      </c>
      <c r="BE209" s="53">
        <f t="shared" si="293"/>
        <v>0</v>
      </c>
      <c r="BF209" s="53">
        <f t="shared" si="294"/>
        <v>0</v>
      </c>
      <c r="BG209" s="53">
        <f t="shared" si="295"/>
        <v>0</v>
      </c>
      <c r="BH209" s="53">
        <f t="shared" si="296"/>
        <v>0</v>
      </c>
      <c r="BI209" s="53">
        <f t="shared" si="297"/>
        <v>0</v>
      </c>
      <c r="BJ209" s="53">
        <f t="shared" si="298"/>
        <v>0</v>
      </c>
      <c r="BK209" s="57">
        <f t="shared" si="299"/>
        <v>0</v>
      </c>
      <c r="BL209" s="57">
        <f t="shared" si="300"/>
        <v>0</v>
      </c>
      <c r="BM209" s="57">
        <f t="shared" si="301"/>
        <v>0</v>
      </c>
      <c r="BN209" s="57">
        <f t="shared" si="302"/>
        <v>0</v>
      </c>
      <c r="BO209" s="57">
        <f t="shared" si="303"/>
        <v>0</v>
      </c>
      <c r="BP209" s="57">
        <f t="shared" si="304"/>
        <v>0</v>
      </c>
      <c r="BQ209">
        <f t="shared" si="326"/>
        <v>0</v>
      </c>
      <c r="BR209">
        <f t="shared" si="327"/>
        <v>0</v>
      </c>
      <c r="BS209">
        <f t="shared" si="328"/>
        <v>0</v>
      </c>
      <c r="BT209">
        <f t="shared" si="329"/>
        <v>0</v>
      </c>
      <c r="BU209">
        <f t="shared" si="330"/>
        <v>0</v>
      </c>
      <c r="BV209">
        <f t="shared" si="331"/>
        <v>0</v>
      </c>
      <c r="BW209">
        <f t="shared" si="332"/>
        <v>0</v>
      </c>
      <c r="BX209">
        <f t="shared" si="333"/>
        <v>0</v>
      </c>
      <c r="BY209">
        <f t="shared" si="334"/>
        <v>0</v>
      </c>
      <c r="BZ209">
        <f t="shared" si="335"/>
        <v>0</v>
      </c>
      <c r="CA209">
        <f t="shared" si="336"/>
        <v>0</v>
      </c>
      <c r="CB209">
        <f t="shared" si="337"/>
        <v>0</v>
      </c>
      <c r="CC209" t="e">
        <f>IF('Source and fuel input'!AS209,VLOOKUP(AA209,SourceIdData,8,FALSE),IF('Source and fuel input'!AQ209,V209,IF('Source and fuel input'!AR209,IF(AND(E209="Method 1",VLOOKUP(AA209,SourceIdData,8,FALSE)&gt;0),VLOOKUP(AA209,SourceIdData,8,FALSE),NA()),"")))</f>
        <v>#N/A</v>
      </c>
      <c r="CD209" s="15" t="e">
        <f t="shared" si="272"/>
        <v>#N/A</v>
      </c>
      <c r="CE209" s="15" t="b">
        <f t="shared" si="273"/>
        <v>1</v>
      </c>
      <c r="CF209" s="15" t="b">
        <f t="shared" si="305"/>
        <v>1</v>
      </c>
      <c r="CG209" s="15" t="b">
        <f t="shared" si="274"/>
        <v>0</v>
      </c>
      <c r="CH209" s="15" t="b">
        <f t="shared" si="275"/>
        <v>1</v>
      </c>
      <c r="CI209" t="e">
        <f t="shared" si="306"/>
        <v>#N/A</v>
      </c>
      <c r="CJ209" t="e">
        <f t="shared" si="307"/>
        <v>#N/A</v>
      </c>
      <c r="CK209" t="e">
        <f t="shared" si="316"/>
        <v>#N/A</v>
      </c>
      <c r="CL209" t="b">
        <f t="shared" si="276"/>
        <v>0</v>
      </c>
      <c r="CM209" t="e">
        <f t="shared" si="317"/>
        <v>#N/A</v>
      </c>
      <c r="CN209" t="b">
        <f t="shared" si="318"/>
        <v>0</v>
      </c>
      <c r="CO209" s="14">
        <f t="shared" si="319"/>
        <v>1</v>
      </c>
      <c r="CP209" s="16" t="str">
        <f t="shared" si="308"/>
        <v/>
      </c>
      <c r="CQ209" s="15">
        <f t="shared" si="309"/>
        <v>0</v>
      </c>
      <c r="CR209" s="15">
        <f t="shared" si="310"/>
        <v>0</v>
      </c>
      <c r="CS209" s="15">
        <f t="shared" si="311"/>
        <v>0</v>
      </c>
      <c r="CT209" s="58" t="e">
        <f t="shared" si="338"/>
        <v>#DIV/0!</v>
      </c>
      <c r="CU209" s="2">
        <f t="shared" si="312"/>
        <v>995</v>
      </c>
      <c r="CV209" t="str">
        <f t="shared" si="320"/>
        <v/>
      </c>
      <c r="CX209" t="str">
        <f t="shared" si="339"/>
        <v/>
      </c>
      <c r="CY209" t="b">
        <f>AND(CX209&lt;&gt;"",COUNTIF($CX$11:CX208,CX209)=0)</f>
        <v>0</v>
      </c>
      <c r="CZ209" s="2">
        <f>IF(CX209="",0,IF(CY209,MAX($CZ$11:CZ208)+1,VLOOKUP(CX209,$CX$11:CZ208,3,FALSE)))</f>
        <v>0</v>
      </c>
      <c r="DA209" s="2" t="str">
        <f t="shared" si="321"/>
        <v/>
      </c>
      <c r="DB209" t="str">
        <f t="shared" si="340"/>
        <v/>
      </c>
      <c r="DC209" t="b">
        <f>AND(DB209&lt;&gt;"",COUNTIF($DB$11:DB208,DB209)=0)</f>
        <v>0</v>
      </c>
      <c r="DD209" s="2">
        <f>IF(DB209="",0,IF(DC209,MAX($DD$11:DD208)+1,VLOOKUP(DB209,$DB$11:DD208,3,FALSE)))</f>
        <v>0</v>
      </c>
      <c r="DE209" s="2" t="str">
        <f t="shared" si="322"/>
        <v/>
      </c>
    </row>
    <row r="210" spans="1:109" x14ac:dyDescent="0.35">
      <c r="A210" s="119"/>
      <c r="B210" s="46"/>
      <c r="C210" s="46"/>
      <c r="D210" s="46"/>
      <c r="E210" s="46"/>
      <c r="F210" s="183"/>
      <c r="G210" s="48">
        <v>0</v>
      </c>
      <c r="H210" s="46">
        <v>0</v>
      </c>
      <c r="I210" s="46">
        <v>0</v>
      </c>
      <c r="J210" s="46">
        <v>0</v>
      </c>
      <c r="K210" s="46">
        <v>0</v>
      </c>
      <c r="L210" s="49">
        <v>0</v>
      </c>
      <c r="M210" s="50">
        <v>0</v>
      </c>
      <c r="N210" s="32"/>
      <c r="O210" s="31"/>
      <c r="P210" s="31"/>
      <c r="Q210" s="31"/>
      <c r="R210" s="31"/>
      <c r="S210" s="31"/>
      <c r="T210" s="31"/>
      <c r="U210" s="31"/>
      <c r="V210" s="99"/>
      <c r="W210" s="52" t="str">
        <f t="shared" si="271"/>
        <v/>
      </c>
      <c r="X210" s="120"/>
      <c r="Y210" s="97"/>
      <c r="Z210" t="e">
        <f t="shared" si="277"/>
        <v>#N/A</v>
      </c>
      <c r="AA210" t="e">
        <f t="shared" si="278"/>
        <v>#N/A</v>
      </c>
      <c r="AB210" t="e">
        <f t="shared" si="279"/>
        <v>#N/A</v>
      </c>
      <c r="AC210" s="53" t="b">
        <f t="shared" si="280"/>
        <v>0</v>
      </c>
      <c r="AD210" s="53" t="b">
        <f t="shared" si="281"/>
        <v>0</v>
      </c>
      <c r="AE210" s="53" t="b">
        <f t="shared" si="282"/>
        <v>0</v>
      </c>
      <c r="AF210" s="53" t="b">
        <f t="shared" si="283"/>
        <v>0</v>
      </c>
      <c r="AG210" s="53" t="b">
        <f t="shared" si="284"/>
        <v>0</v>
      </c>
      <c r="AH210" s="53" t="b">
        <f t="shared" si="285"/>
        <v>0</v>
      </c>
      <c r="AI210" s="53" t="b">
        <f t="shared" si="286"/>
        <v>0</v>
      </c>
      <c r="AJ210" s="53" t="b">
        <f t="shared" si="287"/>
        <v>0</v>
      </c>
      <c r="AK210" s="53" t="b">
        <f t="shared" si="265"/>
        <v>1</v>
      </c>
      <c r="AL210" s="53" t="b">
        <f t="shared" si="266"/>
        <v>1</v>
      </c>
      <c r="AM210" s="53" t="b">
        <f t="shared" si="267"/>
        <v>1</v>
      </c>
      <c r="AN210" s="53" t="b">
        <f t="shared" si="268"/>
        <v>1</v>
      </c>
      <c r="AO210" s="53" t="b">
        <f t="shared" si="269"/>
        <v>1</v>
      </c>
      <c r="AP210" s="53" t="b">
        <f t="shared" si="270"/>
        <v>1</v>
      </c>
      <c r="AQ210" s="53" t="b">
        <f t="shared" si="323"/>
        <v>0</v>
      </c>
      <c r="AR210" t="b">
        <f t="shared" si="288"/>
        <v>0</v>
      </c>
      <c r="AS210" s="54" t="e">
        <f t="shared" si="313"/>
        <v>#N/A</v>
      </c>
      <c r="AT210" t="b">
        <f t="shared" si="324"/>
        <v>0</v>
      </c>
      <c r="AU210" t="str">
        <f t="shared" si="325"/>
        <v/>
      </c>
      <c r="AV210" s="55" t="str">
        <f t="shared" si="314"/>
        <v/>
      </c>
      <c r="AW210" t="b">
        <f>AND(AV210&lt;&gt;"",COUNTIF($AV$11:AV209,AV210)=0)</f>
        <v>0</v>
      </c>
      <c r="AX210" s="2">
        <f>IF(AV210="",0,IF(AW210,MAX($AX$11:AX209)+1,VLOOKUP(AV210,$AV$11:AX209,3,FALSE)))</f>
        <v>0</v>
      </c>
      <c r="AY210" t="str">
        <f t="shared" si="315"/>
        <v/>
      </c>
      <c r="AZ210" t="e">
        <f t="shared" si="289"/>
        <v>#N/A</v>
      </c>
      <c r="BA210" t="e">
        <f>IF(ISNA(AZ210),NA(),COUNTIF(AZ$10:AZ210,AZ210)&gt;1)</f>
        <v>#N/A</v>
      </c>
      <c r="BB210" t="e">
        <f t="shared" si="290"/>
        <v>#N/A</v>
      </c>
      <c r="BC210" s="55" t="e">
        <f t="shared" si="291"/>
        <v>#N/A</v>
      </c>
      <c r="BD210" s="56" t="e">
        <f t="shared" si="292"/>
        <v>#N/A</v>
      </c>
      <c r="BE210" s="53">
        <f t="shared" si="293"/>
        <v>0</v>
      </c>
      <c r="BF210" s="53">
        <f t="shared" si="294"/>
        <v>0</v>
      </c>
      <c r="BG210" s="53">
        <f t="shared" si="295"/>
        <v>0</v>
      </c>
      <c r="BH210" s="53">
        <f t="shared" si="296"/>
        <v>0</v>
      </c>
      <c r="BI210" s="53">
        <f t="shared" si="297"/>
        <v>0</v>
      </c>
      <c r="BJ210" s="53">
        <f t="shared" si="298"/>
        <v>0</v>
      </c>
      <c r="BK210" s="57">
        <f t="shared" si="299"/>
        <v>0</v>
      </c>
      <c r="BL210" s="57">
        <f t="shared" si="300"/>
        <v>0</v>
      </c>
      <c r="BM210" s="57">
        <f t="shared" si="301"/>
        <v>0</v>
      </c>
      <c r="BN210" s="57">
        <f t="shared" si="302"/>
        <v>0</v>
      </c>
      <c r="BO210" s="57">
        <f t="shared" si="303"/>
        <v>0</v>
      </c>
      <c r="BP210" s="57">
        <f t="shared" si="304"/>
        <v>0</v>
      </c>
      <c r="BQ210">
        <f t="shared" si="326"/>
        <v>0</v>
      </c>
      <c r="BR210">
        <f t="shared" si="327"/>
        <v>0</v>
      </c>
      <c r="BS210">
        <f t="shared" si="328"/>
        <v>0</v>
      </c>
      <c r="BT210">
        <f t="shared" si="329"/>
        <v>0</v>
      </c>
      <c r="BU210">
        <f t="shared" si="330"/>
        <v>0</v>
      </c>
      <c r="BV210">
        <f t="shared" si="331"/>
        <v>0</v>
      </c>
      <c r="BW210">
        <f t="shared" si="332"/>
        <v>0</v>
      </c>
      <c r="BX210">
        <f t="shared" si="333"/>
        <v>0</v>
      </c>
      <c r="BY210">
        <f t="shared" si="334"/>
        <v>0</v>
      </c>
      <c r="BZ210">
        <f t="shared" si="335"/>
        <v>0</v>
      </c>
      <c r="CA210">
        <f t="shared" si="336"/>
        <v>0</v>
      </c>
      <c r="CB210">
        <f t="shared" si="337"/>
        <v>0</v>
      </c>
      <c r="CC210" t="e">
        <f>IF('Source and fuel input'!AS210,VLOOKUP(AA210,SourceIdData,8,FALSE),IF('Source and fuel input'!AQ210,V210,IF('Source and fuel input'!AR210,IF(AND(E210="Method 1",VLOOKUP(AA210,SourceIdData,8,FALSE)&gt;0),VLOOKUP(AA210,SourceIdData,8,FALSE),NA()),"")))</f>
        <v>#N/A</v>
      </c>
      <c r="CD210" s="15" t="e">
        <f t="shared" si="272"/>
        <v>#N/A</v>
      </c>
      <c r="CE210" s="15" t="b">
        <f t="shared" si="273"/>
        <v>1</v>
      </c>
      <c r="CF210" s="15" t="b">
        <f t="shared" si="305"/>
        <v>1</v>
      </c>
      <c r="CG210" s="15" t="b">
        <f t="shared" si="274"/>
        <v>0</v>
      </c>
      <c r="CH210" s="15" t="b">
        <f t="shared" si="275"/>
        <v>1</v>
      </c>
      <c r="CI210" t="e">
        <f t="shared" si="306"/>
        <v>#N/A</v>
      </c>
      <c r="CJ210" t="e">
        <f t="shared" si="307"/>
        <v>#N/A</v>
      </c>
      <c r="CK210" t="e">
        <f t="shared" si="316"/>
        <v>#N/A</v>
      </c>
      <c r="CL210" t="b">
        <f t="shared" si="276"/>
        <v>0</v>
      </c>
      <c r="CM210" t="e">
        <f t="shared" si="317"/>
        <v>#N/A</v>
      </c>
      <c r="CN210" t="b">
        <f t="shared" si="318"/>
        <v>0</v>
      </c>
      <c r="CO210" s="14">
        <f t="shared" si="319"/>
        <v>1</v>
      </c>
      <c r="CP210" s="16" t="str">
        <f t="shared" si="308"/>
        <v/>
      </c>
      <c r="CQ210" s="15">
        <f t="shared" si="309"/>
        <v>0</v>
      </c>
      <c r="CR210" s="15">
        <f t="shared" si="310"/>
        <v>0</v>
      </c>
      <c r="CS210" s="15">
        <f t="shared" si="311"/>
        <v>0</v>
      </c>
      <c r="CT210" s="58" t="e">
        <f t="shared" si="338"/>
        <v>#DIV/0!</v>
      </c>
      <c r="CU210" s="2">
        <f t="shared" si="312"/>
        <v>995</v>
      </c>
      <c r="CV210" t="str">
        <f t="shared" si="320"/>
        <v/>
      </c>
      <c r="CX210" t="str">
        <f t="shared" si="339"/>
        <v/>
      </c>
      <c r="CY210" t="b">
        <f>AND(CX210&lt;&gt;"",COUNTIF($CX$11:CX209,CX210)=0)</f>
        <v>0</v>
      </c>
      <c r="CZ210" s="2">
        <f>IF(CX210="",0,IF(CY210,MAX($CZ$11:CZ209)+1,VLOOKUP(CX210,$CX$11:CZ209,3,FALSE)))</f>
        <v>0</v>
      </c>
      <c r="DA210" s="2" t="str">
        <f t="shared" si="321"/>
        <v/>
      </c>
      <c r="DB210" t="str">
        <f t="shared" si="340"/>
        <v/>
      </c>
      <c r="DC210" t="b">
        <f>AND(DB210&lt;&gt;"",COUNTIF($DB$11:DB209,DB210)=0)</f>
        <v>0</v>
      </c>
      <c r="DD210" s="2">
        <f>IF(DB210="",0,IF(DC210,MAX($DD$11:DD209)+1,VLOOKUP(DB210,$DB$11:DD209,3,FALSE)))</f>
        <v>0</v>
      </c>
      <c r="DE210" s="2" t="str">
        <f t="shared" si="322"/>
        <v/>
      </c>
    </row>
    <row r="211" spans="1:109" x14ac:dyDescent="0.35">
      <c r="A211" s="119"/>
      <c r="B211" s="46"/>
      <c r="C211" s="46"/>
      <c r="D211" s="46"/>
      <c r="E211" s="46"/>
      <c r="F211" s="183"/>
      <c r="G211" s="48">
        <v>0</v>
      </c>
      <c r="H211" s="46">
        <v>0</v>
      </c>
      <c r="I211" s="46">
        <v>0</v>
      </c>
      <c r="J211" s="46">
        <v>0</v>
      </c>
      <c r="K211" s="46">
        <v>0</v>
      </c>
      <c r="L211" s="49">
        <v>0</v>
      </c>
      <c r="M211" s="50">
        <v>0</v>
      </c>
      <c r="N211" s="32"/>
      <c r="O211" s="31"/>
      <c r="P211" s="31"/>
      <c r="Q211" s="31"/>
      <c r="R211" s="31"/>
      <c r="S211" s="31"/>
      <c r="T211" s="31"/>
      <c r="U211" s="31"/>
      <c r="V211" s="99"/>
      <c r="W211" s="52" t="str">
        <f t="shared" si="271"/>
        <v/>
      </c>
      <c r="X211" s="120"/>
      <c r="Y211" s="97"/>
      <c r="Z211" t="e">
        <f t="shared" si="277"/>
        <v>#N/A</v>
      </c>
      <c r="AA211" t="e">
        <f t="shared" si="278"/>
        <v>#N/A</v>
      </c>
      <c r="AB211" t="e">
        <f t="shared" si="279"/>
        <v>#N/A</v>
      </c>
      <c r="AC211" s="53" t="b">
        <f t="shared" si="280"/>
        <v>0</v>
      </c>
      <c r="AD211" s="53" t="b">
        <f t="shared" si="281"/>
        <v>0</v>
      </c>
      <c r="AE211" s="53" t="b">
        <f t="shared" si="282"/>
        <v>0</v>
      </c>
      <c r="AF211" s="53" t="b">
        <f t="shared" si="283"/>
        <v>0</v>
      </c>
      <c r="AG211" s="53" t="b">
        <f t="shared" si="284"/>
        <v>0</v>
      </c>
      <c r="AH211" s="53" t="b">
        <f t="shared" si="285"/>
        <v>0</v>
      </c>
      <c r="AI211" s="53" t="b">
        <f t="shared" si="286"/>
        <v>0</v>
      </c>
      <c r="AJ211" s="53" t="b">
        <f t="shared" si="287"/>
        <v>0</v>
      </c>
      <c r="AK211" s="53" t="b">
        <f t="shared" si="265"/>
        <v>1</v>
      </c>
      <c r="AL211" s="53" t="b">
        <f t="shared" si="266"/>
        <v>1</v>
      </c>
      <c r="AM211" s="53" t="b">
        <f t="shared" si="267"/>
        <v>1</v>
      </c>
      <c r="AN211" s="53" t="b">
        <f t="shared" si="268"/>
        <v>1</v>
      </c>
      <c r="AO211" s="53" t="b">
        <f t="shared" si="269"/>
        <v>1</v>
      </c>
      <c r="AP211" s="53" t="b">
        <f t="shared" si="270"/>
        <v>1</v>
      </c>
      <c r="AQ211" s="53" t="b">
        <f t="shared" si="323"/>
        <v>0</v>
      </c>
      <c r="AR211" t="b">
        <f t="shared" si="288"/>
        <v>0</v>
      </c>
      <c r="AS211" s="54" t="e">
        <f t="shared" si="313"/>
        <v>#N/A</v>
      </c>
      <c r="AT211" t="b">
        <f t="shared" si="324"/>
        <v>0</v>
      </c>
      <c r="AU211" t="str">
        <f t="shared" si="325"/>
        <v/>
      </c>
      <c r="AV211" s="55" t="str">
        <f t="shared" si="314"/>
        <v/>
      </c>
      <c r="AW211" t="b">
        <f>AND(AV211&lt;&gt;"",COUNTIF($AV$11:AV210,AV211)=0)</f>
        <v>0</v>
      </c>
      <c r="AX211" s="2">
        <f>IF(AV211="",0,IF(AW211,MAX($AX$11:AX210)+1,VLOOKUP(AV211,$AV$11:AX210,3,FALSE)))</f>
        <v>0</v>
      </c>
      <c r="AY211" t="str">
        <f t="shared" si="315"/>
        <v/>
      </c>
      <c r="AZ211" t="e">
        <f t="shared" si="289"/>
        <v>#N/A</v>
      </c>
      <c r="BA211" t="e">
        <f>IF(ISNA(AZ211),NA(),COUNTIF(AZ$10:AZ211,AZ211)&gt;1)</f>
        <v>#N/A</v>
      </c>
      <c r="BB211" t="e">
        <f t="shared" si="290"/>
        <v>#N/A</v>
      </c>
      <c r="BC211" s="55" t="e">
        <f t="shared" si="291"/>
        <v>#N/A</v>
      </c>
      <c r="BD211" s="56" t="e">
        <f t="shared" si="292"/>
        <v>#N/A</v>
      </c>
      <c r="BE211" s="53">
        <f t="shared" si="293"/>
        <v>0</v>
      </c>
      <c r="BF211" s="53">
        <f t="shared" si="294"/>
        <v>0</v>
      </c>
      <c r="BG211" s="53">
        <f t="shared" si="295"/>
        <v>0</v>
      </c>
      <c r="BH211" s="53">
        <f t="shared" si="296"/>
        <v>0</v>
      </c>
      <c r="BI211" s="53">
        <f t="shared" si="297"/>
        <v>0</v>
      </c>
      <c r="BJ211" s="53">
        <f t="shared" si="298"/>
        <v>0</v>
      </c>
      <c r="BK211" s="57">
        <f t="shared" si="299"/>
        <v>0</v>
      </c>
      <c r="BL211" s="57">
        <f t="shared" si="300"/>
        <v>0</v>
      </c>
      <c r="BM211" s="57">
        <f t="shared" si="301"/>
        <v>0</v>
      </c>
      <c r="BN211" s="57">
        <f t="shared" si="302"/>
        <v>0</v>
      </c>
      <c r="BO211" s="57">
        <f t="shared" si="303"/>
        <v>0</v>
      </c>
      <c r="BP211" s="57">
        <f t="shared" si="304"/>
        <v>0</v>
      </c>
      <c r="BQ211">
        <f t="shared" si="326"/>
        <v>0</v>
      </c>
      <c r="BR211">
        <f t="shared" si="327"/>
        <v>0</v>
      </c>
      <c r="BS211">
        <f t="shared" si="328"/>
        <v>0</v>
      </c>
      <c r="BT211">
        <f t="shared" si="329"/>
        <v>0</v>
      </c>
      <c r="BU211">
        <f t="shared" si="330"/>
        <v>0</v>
      </c>
      <c r="BV211">
        <f t="shared" si="331"/>
        <v>0</v>
      </c>
      <c r="BW211">
        <f t="shared" si="332"/>
        <v>0</v>
      </c>
      <c r="BX211">
        <f t="shared" si="333"/>
        <v>0</v>
      </c>
      <c r="BY211">
        <f t="shared" si="334"/>
        <v>0</v>
      </c>
      <c r="BZ211">
        <f t="shared" si="335"/>
        <v>0</v>
      </c>
      <c r="CA211">
        <f t="shared" si="336"/>
        <v>0</v>
      </c>
      <c r="CB211">
        <f t="shared" si="337"/>
        <v>0</v>
      </c>
      <c r="CC211" t="e">
        <f>IF('Source and fuel input'!AS211,VLOOKUP(AA211,SourceIdData,8,FALSE),IF('Source and fuel input'!AQ211,V211,IF('Source and fuel input'!AR211,IF(AND(E211="Method 1",VLOOKUP(AA211,SourceIdData,8,FALSE)&gt;0),VLOOKUP(AA211,SourceIdData,8,FALSE),NA()),"")))</f>
        <v>#N/A</v>
      </c>
      <c r="CD211" s="15" t="e">
        <f t="shared" si="272"/>
        <v>#N/A</v>
      </c>
      <c r="CE211" s="15" t="b">
        <f t="shared" si="273"/>
        <v>1</v>
      </c>
      <c r="CF211" s="15" t="b">
        <f t="shared" si="305"/>
        <v>1</v>
      </c>
      <c r="CG211" s="15" t="b">
        <f t="shared" si="274"/>
        <v>0</v>
      </c>
      <c r="CH211" s="15" t="b">
        <f t="shared" si="275"/>
        <v>1</v>
      </c>
      <c r="CI211" t="e">
        <f t="shared" si="306"/>
        <v>#N/A</v>
      </c>
      <c r="CJ211" t="e">
        <f t="shared" si="307"/>
        <v>#N/A</v>
      </c>
      <c r="CK211" t="e">
        <f t="shared" si="316"/>
        <v>#N/A</v>
      </c>
      <c r="CL211" t="b">
        <f t="shared" si="276"/>
        <v>0</v>
      </c>
      <c r="CM211" t="e">
        <f t="shared" si="317"/>
        <v>#N/A</v>
      </c>
      <c r="CN211" t="b">
        <f t="shared" si="318"/>
        <v>0</v>
      </c>
      <c r="CO211" s="14">
        <f t="shared" si="319"/>
        <v>1</v>
      </c>
      <c r="CP211" s="16" t="str">
        <f t="shared" si="308"/>
        <v/>
      </c>
      <c r="CQ211" s="15">
        <f t="shared" si="309"/>
        <v>0</v>
      </c>
      <c r="CR211" s="15">
        <f t="shared" si="310"/>
        <v>0</v>
      </c>
      <c r="CS211" s="15">
        <f t="shared" si="311"/>
        <v>0</v>
      </c>
      <c r="CT211" s="58" t="e">
        <f t="shared" si="338"/>
        <v>#DIV/0!</v>
      </c>
      <c r="CU211" s="2">
        <f t="shared" si="312"/>
        <v>995</v>
      </c>
      <c r="CV211" t="str">
        <f t="shared" si="320"/>
        <v/>
      </c>
      <c r="CX211" t="str">
        <f t="shared" si="339"/>
        <v/>
      </c>
      <c r="CY211" t="b">
        <f>AND(CX211&lt;&gt;"",COUNTIF($CX$11:CX210,CX211)=0)</f>
        <v>0</v>
      </c>
      <c r="CZ211" s="2">
        <f>IF(CX211="",0,IF(CY211,MAX($CZ$11:CZ210)+1,VLOOKUP(CX211,$CX$11:CZ210,3,FALSE)))</f>
        <v>0</v>
      </c>
      <c r="DA211" s="2" t="str">
        <f t="shared" si="321"/>
        <v/>
      </c>
      <c r="DB211" t="str">
        <f t="shared" si="340"/>
        <v/>
      </c>
      <c r="DC211" t="b">
        <f>AND(DB211&lt;&gt;"",COUNTIF($DB$11:DB210,DB211)=0)</f>
        <v>0</v>
      </c>
      <c r="DD211" s="2">
        <f>IF(DB211="",0,IF(DC211,MAX($DD$11:DD210)+1,VLOOKUP(DB211,$DB$11:DD210,3,FALSE)))</f>
        <v>0</v>
      </c>
      <c r="DE211" s="2" t="str">
        <f t="shared" si="322"/>
        <v/>
      </c>
    </row>
    <row r="212" spans="1:109" x14ac:dyDescent="0.35">
      <c r="A212" s="119"/>
      <c r="B212" s="46"/>
      <c r="C212" s="46"/>
      <c r="D212" s="46"/>
      <c r="E212" s="46"/>
      <c r="F212" s="183"/>
      <c r="G212" s="48">
        <v>0</v>
      </c>
      <c r="H212" s="46">
        <v>0</v>
      </c>
      <c r="I212" s="46">
        <v>0</v>
      </c>
      <c r="J212" s="46">
        <v>0</v>
      </c>
      <c r="K212" s="46">
        <v>0</v>
      </c>
      <c r="L212" s="49">
        <v>0</v>
      </c>
      <c r="M212" s="50">
        <v>0</v>
      </c>
      <c r="N212" s="32"/>
      <c r="O212" s="31"/>
      <c r="P212" s="31"/>
      <c r="Q212" s="31"/>
      <c r="R212" s="31"/>
      <c r="S212" s="31"/>
      <c r="T212" s="31"/>
      <c r="U212" s="31"/>
      <c r="V212" s="99"/>
      <c r="W212" s="52" t="str">
        <f t="shared" si="271"/>
        <v/>
      </c>
      <c r="X212" s="120"/>
      <c r="Y212" s="97"/>
      <c r="Z212" t="e">
        <f t="shared" si="277"/>
        <v>#N/A</v>
      </c>
      <c r="AA212" t="e">
        <f t="shared" si="278"/>
        <v>#N/A</v>
      </c>
      <c r="AB212" t="e">
        <f t="shared" si="279"/>
        <v>#N/A</v>
      </c>
      <c r="AC212" s="53" t="b">
        <f t="shared" si="280"/>
        <v>0</v>
      </c>
      <c r="AD212" s="53" t="b">
        <f t="shared" si="281"/>
        <v>0</v>
      </c>
      <c r="AE212" s="53" t="b">
        <f t="shared" si="282"/>
        <v>0</v>
      </c>
      <c r="AF212" s="53" t="b">
        <f t="shared" si="283"/>
        <v>0</v>
      </c>
      <c r="AG212" s="53" t="b">
        <f t="shared" si="284"/>
        <v>0</v>
      </c>
      <c r="AH212" s="53" t="b">
        <f t="shared" si="285"/>
        <v>0</v>
      </c>
      <c r="AI212" s="53" t="b">
        <f t="shared" si="286"/>
        <v>0</v>
      </c>
      <c r="AJ212" s="53" t="b">
        <f t="shared" si="287"/>
        <v>0</v>
      </c>
      <c r="AK212" s="53" t="b">
        <f t="shared" si="265"/>
        <v>1</v>
      </c>
      <c r="AL212" s="53" t="b">
        <f t="shared" si="266"/>
        <v>1</v>
      </c>
      <c r="AM212" s="53" t="b">
        <f t="shared" si="267"/>
        <v>1</v>
      </c>
      <c r="AN212" s="53" t="b">
        <f t="shared" si="268"/>
        <v>1</v>
      </c>
      <c r="AO212" s="53" t="b">
        <f t="shared" si="269"/>
        <v>1</v>
      </c>
      <c r="AP212" s="53" t="b">
        <f t="shared" si="270"/>
        <v>1</v>
      </c>
      <c r="AQ212" s="53" t="b">
        <f t="shared" si="323"/>
        <v>0</v>
      </c>
      <c r="AR212" t="b">
        <f t="shared" si="288"/>
        <v>0</v>
      </c>
      <c r="AS212" s="54" t="e">
        <f t="shared" si="313"/>
        <v>#N/A</v>
      </c>
      <c r="AT212" t="b">
        <f t="shared" si="324"/>
        <v>0</v>
      </c>
      <c r="AU212" t="str">
        <f t="shared" si="325"/>
        <v/>
      </c>
      <c r="AV212" s="55" t="str">
        <f t="shared" si="314"/>
        <v/>
      </c>
      <c r="AW212" t="b">
        <f>AND(AV212&lt;&gt;"",COUNTIF($AV$11:AV211,AV212)=0)</f>
        <v>0</v>
      </c>
      <c r="AX212" s="2">
        <f>IF(AV212="",0,IF(AW212,MAX($AX$11:AX211)+1,VLOOKUP(AV212,$AV$11:AX211,3,FALSE)))</f>
        <v>0</v>
      </c>
      <c r="AY212" t="str">
        <f t="shared" si="315"/>
        <v/>
      </c>
      <c r="AZ212" t="e">
        <f t="shared" si="289"/>
        <v>#N/A</v>
      </c>
      <c r="BA212" t="e">
        <f>IF(ISNA(AZ212),NA(),COUNTIF(AZ$10:AZ212,AZ212)&gt;1)</f>
        <v>#N/A</v>
      </c>
      <c r="BB212" t="e">
        <f t="shared" si="290"/>
        <v>#N/A</v>
      </c>
      <c r="BC212" s="55" t="e">
        <f t="shared" si="291"/>
        <v>#N/A</v>
      </c>
      <c r="BD212" s="56" t="e">
        <f t="shared" si="292"/>
        <v>#N/A</v>
      </c>
      <c r="BE212" s="53">
        <f t="shared" si="293"/>
        <v>0</v>
      </c>
      <c r="BF212" s="53">
        <f t="shared" si="294"/>
        <v>0</v>
      </c>
      <c r="BG212" s="53">
        <f t="shared" si="295"/>
        <v>0</v>
      </c>
      <c r="BH212" s="53">
        <f t="shared" si="296"/>
        <v>0</v>
      </c>
      <c r="BI212" s="53">
        <f t="shared" si="297"/>
        <v>0</v>
      </c>
      <c r="BJ212" s="53">
        <f t="shared" si="298"/>
        <v>0</v>
      </c>
      <c r="BK212" s="57">
        <f t="shared" si="299"/>
        <v>0</v>
      </c>
      <c r="BL212" s="57">
        <f t="shared" si="300"/>
        <v>0</v>
      </c>
      <c r="BM212" s="57">
        <f t="shared" si="301"/>
        <v>0</v>
      </c>
      <c r="BN212" s="57">
        <f t="shared" si="302"/>
        <v>0</v>
      </c>
      <c r="BO212" s="57">
        <f t="shared" si="303"/>
        <v>0</v>
      </c>
      <c r="BP212" s="57">
        <f t="shared" si="304"/>
        <v>0</v>
      </c>
      <c r="BQ212">
        <f t="shared" si="326"/>
        <v>0</v>
      </c>
      <c r="BR212">
        <f t="shared" si="327"/>
        <v>0</v>
      </c>
      <c r="BS212">
        <f t="shared" si="328"/>
        <v>0</v>
      </c>
      <c r="BT212">
        <f t="shared" si="329"/>
        <v>0</v>
      </c>
      <c r="BU212">
        <f t="shared" si="330"/>
        <v>0</v>
      </c>
      <c r="BV212">
        <f t="shared" si="331"/>
        <v>0</v>
      </c>
      <c r="BW212">
        <f t="shared" si="332"/>
        <v>0</v>
      </c>
      <c r="BX212">
        <f t="shared" si="333"/>
        <v>0</v>
      </c>
      <c r="BY212">
        <f t="shared" si="334"/>
        <v>0</v>
      </c>
      <c r="BZ212">
        <f t="shared" si="335"/>
        <v>0</v>
      </c>
      <c r="CA212">
        <f t="shared" si="336"/>
        <v>0</v>
      </c>
      <c r="CB212">
        <f t="shared" si="337"/>
        <v>0</v>
      </c>
      <c r="CC212" t="e">
        <f>IF('Source and fuel input'!AS212,VLOOKUP(AA212,SourceIdData,8,FALSE),IF('Source and fuel input'!AQ212,V212,IF('Source and fuel input'!AR212,IF(AND(E212="Method 1",VLOOKUP(AA212,SourceIdData,8,FALSE)&gt;0),VLOOKUP(AA212,SourceIdData,8,FALSE),NA()),"")))</f>
        <v>#N/A</v>
      </c>
      <c r="CD212" s="15" t="e">
        <f t="shared" si="272"/>
        <v>#N/A</v>
      </c>
      <c r="CE212" s="15" t="b">
        <f t="shared" si="273"/>
        <v>1</v>
      </c>
      <c r="CF212" s="15" t="b">
        <f t="shared" si="305"/>
        <v>1</v>
      </c>
      <c r="CG212" s="15" t="b">
        <f t="shared" si="274"/>
        <v>0</v>
      </c>
      <c r="CH212" s="15" t="b">
        <f t="shared" si="275"/>
        <v>1</v>
      </c>
      <c r="CI212" t="e">
        <f t="shared" si="306"/>
        <v>#N/A</v>
      </c>
      <c r="CJ212" t="e">
        <f t="shared" si="307"/>
        <v>#N/A</v>
      </c>
      <c r="CK212" t="e">
        <f t="shared" si="316"/>
        <v>#N/A</v>
      </c>
      <c r="CL212" t="b">
        <f t="shared" si="276"/>
        <v>0</v>
      </c>
      <c r="CM212" t="e">
        <f t="shared" si="317"/>
        <v>#N/A</v>
      </c>
      <c r="CN212" t="b">
        <f t="shared" si="318"/>
        <v>0</v>
      </c>
      <c r="CO212" s="14">
        <f t="shared" si="319"/>
        <v>1</v>
      </c>
      <c r="CP212" s="16" t="str">
        <f t="shared" si="308"/>
        <v/>
      </c>
      <c r="CQ212" s="15">
        <f t="shared" si="309"/>
        <v>0</v>
      </c>
      <c r="CR212" s="15">
        <f t="shared" si="310"/>
        <v>0</v>
      </c>
      <c r="CS212" s="15">
        <f t="shared" si="311"/>
        <v>0</v>
      </c>
      <c r="CT212" s="58" t="e">
        <f t="shared" si="338"/>
        <v>#DIV/0!</v>
      </c>
      <c r="CU212" s="2">
        <f t="shared" si="312"/>
        <v>995</v>
      </c>
      <c r="CV212" t="str">
        <f t="shared" si="320"/>
        <v/>
      </c>
      <c r="CX212" t="str">
        <f t="shared" si="339"/>
        <v/>
      </c>
      <c r="CY212" t="b">
        <f>AND(CX212&lt;&gt;"",COUNTIF($CX$11:CX211,CX212)=0)</f>
        <v>0</v>
      </c>
      <c r="CZ212" s="2">
        <f>IF(CX212="",0,IF(CY212,MAX($CZ$11:CZ211)+1,VLOOKUP(CX212,$CX$11:CZ211,3,FALSE)))</f>
        <v>0</v>
      </c>
      <c r="DA212" s="2" t="str">
        <f t="shared" si="321"/>
        <v/>
      </c>
      <c r="DB212" t="str">
        <f t="shared" si="340"/>
        <v/>
      </c>
      <c r="DC212" t="b">
        <f>AND(DB212&lt;&gt;"",COUNTIF($DB$11:DB211,DB212)=0)</f>
        <v>0</v>
      </c>
      <c r="DD212" s="2">
        <f>IF(DB212="",0,IF(DC212,MAX($DD$11:DD211)+1,VLOOKUP(DB212,$DB$11:DD211,3,FALSE)))</f>
        <v>0</v>
      </c>
      <c r="DE212" s="2" t="str">
        <f t="shared" si="322"/>
        <v/>
      </c>
    </row>
    <row r="213" spans="1:109" x14ac:dyDescent="0.35">
      <c r="A213" s="119"/>
      <c r="B213" s="46"/>
      <c r="C213" s="46"/>
      <c r="D213" s="46"/>
      <c r="E213" s="46"/>
      <c r="F213" s="183"/>
      <c r="G213" s="48">
        <v>0</v>
      </c>
      <c r="H213" s="46">
        <v>0</v>
      </c>
      <c r="I213" s="46">
        <v>0</v>
      </c>
      <c r="J213" s="46">
        <v>0</v>
      </c>
      <c r="K213" s="46">
        <v>0</v>
      </c>
      <c r="L213" s="49">
        <v>0</v>
      </c>
      <c r="M213" s="50">
        <v>0</v>
      </c>
      <c r="N213" s="32"/>
      <c r="O213" s="31"/>
      <c r="P213" s="31"/>
      <c r="Q213" s="31"/>
      <c r="R213" s="31"/>
      <c r="S213" s="31"/>
      <c r="T213" s="31"/>
      <c r="U213" s="31"/>
      <c r="V213" s="99"/>
      <c r="W213" s="52" t="str">
        <f t="shared" si="271"/>
        <v/>
      </c>
      <c r="X213" s="120"/>
      <c r="Y213" s="97"/>
      <c r="Z213" t="e">
        <f t="shared" si="277"/>
        <v>#N/A</v>
      </c>
      <c r="AA213" t="e">
        <f t="shared" si="278"/>
        <v>#N/A</v>
      </c>
      <c r="AB213" t="e">
        <f t="shared" si="279"/>
        <v>#N/A</v>
      </c>
      <c r="AC213" s="53" t="b">
        <f t="shared" si="280"/>
        <v>0</v>
      </c>
      <c r="AD213" s="53" t="b">
        <f t="shared" si="281"/>
        <v>0</v>
      </c>
      <c r="AE213" s="53" t="b">
        <f t="shared" si="282"/>
        <v>0</v>
      </c>
      <c r="AF213" s="53" t="b">
        <f t="shared" si="283"/>
        <v>0</v>
      </c>
      <c r="AG213" s="53" t="b">
        <f t="shared" si="284"/>
        <v>0</v>
      </c>
      <c r="AH213" s="53" t="b">
        <f t="shared" si="285"/>
        <v>0</v>
      </c>
      <c r="AI213" s="53" t="b">
        <f t="shared" si="286"/>
        <v>0</v>
      </c>
      <c r="AJ213" s="53" t="b">
        <f t="shared" si="287"/>
        <v>0</v>
      </c>
      <c r="AK213" s="53" t="b">
        <f t="shared" si="265"/>
        <v>1</v>
      </c>
      <c r="AL213" s="53" t="b">
        <f t="shared" si="266"/>
        <v>1</v>
      </c>
      <c r="AM213" s="53" t="b">
        <f t="shared" si="267"/>
        <v>1</v>
      </c>
      <c r="AN213" s="53" t="b">
        <f t="shared" si="268"/>
        <v>1</v>
      </c>
      <c r="AO213" s="53" t="b">
        <f t="shared" si="269"/>
        <v>1</v>
      </c>
      <c r="AP213" s="53" t="b">
        <f t="shared" si="270"/>
        <v>1</v>
      </c>
      <c r="AQ213" s="53" t="b">
        <f t="shared" si="323"/>
        <v>0</v>
      </c>
      <c r="AR213" t="b">
        <f t="shared" si="288"/>
        <v>0</v>
      </c>
      <c r="AS213" s="54" t="e">
        <f t="shared" si="313"/>
        <v>#N/A</v>
      </c>
      <c r="AT213" t="b">
        <f t="shared" si="324"/>
        <v>0</v>
      </c>
      <c r="AU213" t="str">
        <f t="shared" si="325"/>
        <v/>
      </c>
      <c r="AV213" s="55" t="str">
        <f t="shared" si="314"/>
        <v/>
      </c>
      <c r="AW213" t="b">
        <f>AND(AV213&lt;&gt;"",COUNTIF($AV$11:AV212,AV213)=0)</f>
        <v>0</v>
      </c>
      <c r="AX213" s="2">
        <f>IF(AV213="",0,IF(AW213,MAX($AX$11:AX212)+1,VLOOKUP(AV213,$AV$11:AX212,3,FALSE)))</f>
        <v>0</v>
      </c>
      <c r="AY213" t="str">
        <f t="shared" si="315"/>
        <v/>
      </c>
      <c r="AZ213" t="e">
        <f t="shared" si="289"/>
        <v>#N/A</v>
      </c>
      <c r="BA213" t="e">
        <f>IF(ISNA(AZ213),NA(),COUNTIF(AZ$10:AZ213,AZ213)&gt;1)</f>
        <v>#N/A</v>
      </c>
      <c r="BB213" t="e">
        <f t="shared" si="290"/>
        <v>#N/A</v>
      </c>
      <c r="BC213" s="55" t="e">
        <f t="shared" si="291"/>
        <v>#N/A</v>
      </c>
      <c r="BD213" s="56" t="e">
        <f t="shared" si="292"/>
        <v>#N/A</v>
      </c>
      <c r="BE213" s="53">
        <f t="shared" si="293"/>
        <v>0</v>
      </c>
      <c r="BF213" s="53">
        <f t="shared" si="294"/>
        <v>0</v>
      </c>
      <c r="BG213" s="53">
        <f t="shared" si="295"/>
        <v>0</v>
      </c>
      <c r="BH213" s="53">
        <f t="shared" si="296"/>
        <v>0</v>
      </c>
      <c r="BI213" s="53">
        <f t="shared" si="297"/>
        <v>0</v>
      </c>
      <c r="BJ213" s="53">
        <f t="shared" si="298"/>
        <v>0</v>
      </c>
      <c r="BK213" s="57">
        <f t="shared" si="299"/>
        <v>0</v>
      </c>
      <c r="BL213" s="57">
        <f t="shared" si="300"/>
        <v>0</v>
      </c>
      <c r="BM213" s="57">
        <f t="shared" si="301"/>
        <v>0</v>
      </c>
      <c r="BN213" s="57">
        <f t="shared" si="302"/>
        <v>0</v>
      </c>
      <c r="BO213" s="57">
        <f t="shared" si="303"/>
        <v>0</v>
      </c>
      <c r="BP213" s="57">
        <f t="shared" si="304"/>
        <v>0</v>
      </c>
      <c r="BQ213">
        <f t="shared" si="326"/>
        <v>0</v>
      </c>
      <c r="BR213">
        <f t="shared" si="327"/>
        <v>0</v>
      </c>
      <c r="BS213">
        <f t="shared" si="328"/>
        <v>0</v>
      </c>
      <c r="BT213">
        <f t="shared" si="329"/>
        <v>0</v>
      </c>
      <c r="BU213">
        <f t="shared" si="330"/>
        <v>0</v>
      </c>
      <c r="BV213">
        <f t="shared" si="331"/>
        <v>0</v>
      </c>
      <c r="BW213">
        <f t="shared" si="332"/>
        <v>0</v>
      </c>
      <c r="BX213">
        <f t="shared" si="333"/>
        <v>0</v>
      </c>
      <c r="BY213">
        <f t="shared" si="334"/>
        <v>0</v>
      </c>
      <c r="BZ213">
        <f t="shared" si="335"/>
        <v>0</v>
      </c>
      <c r="CA213">
        <f t="shared" si="336"/>
        <v>0</v>
      </c>
      <c r="CB213">
        <f t="shared" si="337"/>
        <v>0</v>
      </c>
      <c r="CC213" t="e">
        <f>IF('Source and fuel input'!AS213,VLOOKUP(AA213,SourceIdData,8,FALSE),IF('Source and fuel input'!AQ213,V213,IF('Source and fuel input'!AR213,IF(AND(E213="Method 1",VLOOKUP(AA213,SourceIdData,8,FALSE)&gt;0),VLOOKUP(AA213,SourceIdData,8,FALSE),NA()),"")))</f>
        <v>#N/A</v>
      </c>
      <c r="CD213" s="15" t="e">
        <f t="shared" si="272"/>
        <v>#N/A</v>
      </c>
      <c r="CE213" s="15" t="b">
        <f t="shared" si="273"/>
        <v>1</v>
      </c>
      <c r="CF213" s="15" t="b">
        <f t="shared" si="305"/>
        <v>1</v>
      </c>
      <c r="CG213" s="15" t="b">
        <f t="shared" si="274"/>
        <v>0</v>
      </c>
      <c r="CH213" s="15" t="b">
        <f t="shared" si="275"/>
        <v>1</v>
      </c>
      <c r="CI213" t="e">
        <f t="shared" si="306"/>
        <v>#N/A</v>
      </c>
      <c r="CJ213" t="e">
        <f t="shared" si="307"/>
        <v>#N/A</v>
      </c>
      <c r="CK213" t="e">
        <f t="shared" si="316"/>
        <v>#N/A</v>
      </c>
      <c r="CL213" t="b">
        <f t="shared" si="276"/>
        <v>0</v>
      </c>
      <c r="CM213" t="e">
        <f t="shared" si="317"/>
        <v>#N/A</v>
      </c>
      <c r="CN213" t="b">
        <f t="shared" si="318"/>
        <v>0</v>
      </c>
      <c r="CO213" s="14">
        <f t="shared" si="319"/>
        <v>1</v>
      </c>
      <c r="CP213" s="16" t="str">
        <f t="shared" si="308"/>
        <v/>
      </c>
      <c r="CQ213" s="15">
        <f t="shared" si="309"/>
        <v>0</v>
      </c>
      <c r="CR213" s="15">
        <f t="shared" si="310"/>
        <v>0</v>
      </c>
      <c r="CS213" s="15">
        <f t="shared" si="311"/>
        <v>0</v>
      </c>
      <c r="CT213" s="58" t="e">
        <f t="shared" si="338"/>
        <v>#DIV/0!</v>
      </c>
      <c r="CU213" s="2">
        <f t="shared" si="312"/>
        <v>995</v>
      </c>
      <c r="CV213" t="str">
        <f t="shared" si="320"/>
        <v/>
      </c>
      <c r="CX213" t="str">
        <f t="shared" si="339"/>
        <v/>
      </c>
      <c r="CY213" t="b">
        <f>AND(CX213&lt;&gt;"",COUNTIF($CX$11:CX212,CX213)=0)</f>
        <v>0</v>
      </c>
      <c r="CZ213" s="2">
        <f>IF(CX213="",0,IF(CY213,MAX($CZ$11:CZ212)+1,VLOOKUP(CX213,$CX$11:CZ212,3,FALSE)))</f>
        <v>0</v>
      </c>
      <c r="DA213" s="2" t="str">
        <f t="shared" si="321"/>
        <v/>
      </c>
      <c r="DB213" t="str">
        <f t="shared" si="340"/>
        <v/>
      </c>
      <c r="DC213" t="b">
        <f>AND(DB213&lt;&gt;"",COUNTIF($DB$11:DB212,DB213)=0)</f>
        <v>0</v>
      </c>
      <c r="DD213" s="2">
        <f>IF(DB213="",0,IF(DC213,MAX($DD$11:DD212)+1,VLOOKUP(DB213,$DB$11:DD212,3,FALSE)))</f>
        <v>0</v>
      </c>
      <c r="DE213" s="2" t="str">
        <f t="shared" si="322"/>
        <v/>
      </c>
    </row>
    <row r="214" spans="1:109" x14ac:dyDescent="0.35">
      <c r="A214" s="119"/>
      <c r="B214" s="46"/>
      <c r="C214" s="46"/>
      <c r="D214" s="46"/>
      <c r="E214" s="46"/>
      <c r="F214" s="183"/>
      <c r="G214" s="48">
        <v>0</v>
      </c>
      <c r="H214" s="46">
        <v>0</v>
      </c>
      <c r="I214" s="46">
        <v>0</v>
      </c>
      <c r="J214" s="46">
        <v>0</v>
      </c>
      <c r="K214" s="46">
        <v>0</v>
      </c>
      <c r="L214" s="49">
        <v>0</v>
      </c>
      <c r="M214" s="50">
        <v>0</v>
      </c>
      <c r="N214" s="32"/>
      <c r="O214" s="31"/>
      <c r="P214" s="31"/>
      <c r="Q214" s="31"/>
      <c r="R214" s="31"/>
      <c r="S214" s="31"/>
      <c r="T214" s="31"/>
      <c r="U214" s="31"/>
      <c r="V214" s="99"/>
      <c r="W214" s="52" t="str">
        <f t="shared" si="271"/>
        <v/>
      </c>
      <c r="X214" s="120"/>
      <c r="Y214" s="97"/>
      <c r="Z214" t="e">
        <f t="shared" si="277"/>
        <v>#N/A</v>
      </c>
      <c r="AA214" t="e">
        <f t="shared" si="278"/>
        <v>#N/A</v>
      </c>
      <c r="AB214" t="e">
        <f t="shared" si="279"/>
        <v>#N/A</v>
      </c>
      <c r="AC214" s="53" t="b">
        <f t="shared" si="280"/>
        <v>0</v>
      </c>
      <c r="AD214" s="53" t="b">
        <f t="shared" si="281"/>
        <v>0</v>
      </c>
      <c r="AE214" s="53" t="b">
        <f t="shared" si="282"/>
        <v>0</v>
      </c>
      <c r="AF214" s="53" t="b">
        <f t="shared" si="283"/>
        <v>0</v>
      </c>
      <c r="AG214" s="53" t="b">
        <f t="shared" si="284"/>
        <v>0</v>
      </c>
      <c r="AH214" s="53" t="b">
        <f t="shared" si="285"/>
        <v>0</v>
      </c>
      <c r="AI214" s="53" t="b">
        <f t="shared" si="286"/>
        <v>0</v>
      </c>
      <c r="AJ214" s="53" t="b">
        <f t="shared" si="287"/>
        <v>0</v>
      </c>
      <c r="AK214" s="53" t="b">
        <f t="shared" si="265"/>
        <v>1</v>
      </c>
      <c r="AL214" s="53" t="b">
        <f t="shared" si="266"/>
        <v>1</v>
      </c>
      <c r="AM214" s="53" t="b">
        <f t="shared" si="267"/>
        <v>1</v>
      </c>
      <c r="AN214" s="53" t="b">
        <f t="shared" si="268"/>
        <v>1</v>
      </c>
      <c r="AO214" s="53" t="b">
        <f t="shared" si="269"/>
        <v>1</v>
      </c>
      <c r="AP214" s="53" t="b">
        <f t="shared" si="270"/>
        <v>1</v>
      </c>
      <c r="AQ214" s="53" t="b">
        <f t="shared" si="323"/>
        <v>0</v>
      </c>
      <c r="AR214" t="b">
        <f t="shared" si="288"/>
        <v>0</v>
      </c>
      <c r="AS214" s="54" t="e">
        <f t="shared" si="313"/>
        <v>#N/A</v>
      </c>
      <c r="AT214" t="b">
        <f t="shared" si="324"/>
        <v>0</v>
      </c>
      <c r="AU214" t="str">
        <f t="shared" si="325"/>
        <v/>
      </c>
      <c r="AV214" s="55" t="str">
        <f t="shared" si="314"/>
        <v/>
      </c>
      <c r="AW214" t="b">
        <f>AND(AV214&lt;&gt;"",COUNTIF($AV$11:AV213,AV214)=0)</f>
        <v>0</v>
      </c>
      <c r="AX214" s="2">
        <f>IF(AV214="",0,IF(AW214,MAX($AX$11:AX213)+1,VLOOKUP(AV214,$AV$11:AX213,3,FALSE)))</f>
        <v>0</v>
      </c>
      <c r="AY214" t="str">
        <f t="shared" si="315"/>
        <v/>
      </c>
      <c r="AZ214" t="e">
        <f t="shared" si="289"/>
        <v>#N/A</v>
      </c>
      <c r="BA214" t="e">
        <f>IF(ISNA(AZ214),NA(),COUNTIF(AZ$10:AZ214,AZ214)&gt;1)</f>
        <v>#N/A</v>
      </c>
      <c r="BB214" t="e">
        <f t="shared" si="290"/>
        <v>#N/A</v>
      </c>
      <c r="BC214" s="55" t="e">
        <f t="shared" si="291"/>
        <v>#N/A</v>
      </c>
      <c r="BD214" s="56" t="e">
        <f t="shared" si="292"/>
        <v>#N/A</v>
      </c>
      <c r="BE214" s="53">
        <f t="shared" si="293"/>
        <v>0</v>
      </c>
      <c r="BF214" s="53">
        <f t="shared" si="294"/>
        <v>0</v>
      </c>
      <c r="BG214" s="53">
        <f t="shared" si="295"/>
        <v>0</v>
      </c>
      <c r="BH214" s="53">
        <f t="shared" si="296"/>
        <v>0</v>
      </c>
      <c r="BI214" s="53">
        <f t="shared" si="297"/>
        <v>0</v>
      </c>
      <c r="BJ214" s="53">
        <f t="shared" si="298"/>
        <v>0</v>
      </c>
      <c r="BK214" s="57">
        <f t="shared" si="299"/>
        <v>0</v>
      </c>
      <c r="BL214" s="57">
        <f t="shared" si="300"/>
        <v>0</v>
      </c>
      <c r="BM214" s="57">
        <f t="shared" si="301"/>
        <v>0</v>
      </c>
      <c r="BN214" s="57">
        <f t="shared" si="302"/>
        <v>0</v>
      </c>
      <c r="BO214" s="57">
        <f t="shared" si="303"/>
        <v>0</v>
      </c>
      <c r="BP214" s="57">
        <f t="shared" si="304"/>
        <v>0</v>
      </c>
      <c r="BQ214">
        <f t="shared" si="326"/>
        <v>0</v>
      </c>
      <c r="BR214">
        <f t="shared" si="327"/>
        <v>0</v>
      </c>
      <c r="BS214">
        <f t="shared" si="328"/>
        <v>0</v>
      </c>
      <c r="BT214">
        <f t="shared" si="329"/>
        <v>0</v>
      </c>
      <c r="BU214">
        <f t="shared" si="330"/>
        <v>0</v>
      </c>
      <c r="BV214">
        <f t="shared" si="331"/>
        <v>0</v>
      </c>
      <c r="BW214">
        <f t="shared" si="332"/>
        <v>0</v>
      </c>
      <c r="BX214">
        <f t="shared" si="333"/>
        <v>0</v>
      </c>
      <c r="BY214">
        <f t="shared" si="334"/>
        <v>0</v>
      </c>
      <c r="BZ214">
        <f t="shared" si="335"/>
        <v>0</v>
      </c>
      <c r="CA214">
        <f t="shared" si="336"/>
        <v>0</v>
      </c>
      <c r="CB214">
        <f t="shared" si="337"/>
        <v>0</v>
      </c>
      <c r="CC214" t="e">
        <f>IF('Source and fuel input'!AS214,VLOOKUP(AA214,SourceIdData,8,FALSE),IF('Source and fuel input'!AQ214,V214,IF('Source and fuel input'!AR214,IF(AND(E214="Method 1",VLOOKUP(AA214,SourceIdData,8,FALSE)&gt;0),VLOOKUP(AA214,SourceIdData,8,FALSE),NA()),"")))</f>
        <v>#N/A</v>
      </c>
      <c r="CD214" s="15" t="e">
        <f t="shared" si="272"/>
        <v>#N/A</v>
      </c>
      <c r="CE214" s="15" t="b">
        <f t="shared" si="273"/>
        <v>1</v>
      </c>
      <c r="CF214" s="15" t="b">
        <f t="shared" si="305"/>
        <v>1</v>
      </c>
      <c r="CG214" s="15" t="b">
        <f t="shared" si="274"/>
        <v>0</v>
      </c>
      <c r="CH214" s="15" t="b">
        <f t="shared" si="275"/>
        <v>1</v>
      </c>
      <c r="CI214" t="e">
        <f t="shared" si="306"/>
        <v>#N/A</v>
      </c>
      <c r="CJ214" t="e">
        <f t="shared" si="307"/>
        <v>#N/A</v>
      </c>
      <c r="CK214" t="e">
        <f t="shared" si="316"/>
        <v>#N/A</v>
      </c>
      <c r="CL214" t="b">
        <f t="shared" si="276"/>
        <v>0</v>
      </c>
      <c r="CM214" t="e">
        <f t="shared" si="317"/>
        <v>#N/A</v>
      </c>
      <c r="CN214" t="b">
        <f t="shared" si="318"/>
        <v>0</v>
      </c>
      <c r="CO214" s="14">
        <f t="shared" si="319"/>
        <v>1</v>
      </c>
      <c r="CP214" s="16" t="str">
        <f t="shared" si="308"/>
        <v/>
      </c>
      <c r="CQ214" s="15">
        <f t="shared" si="309"/>
        <v>0</v>
      </c>
      <c r="CR214" s="15">
        <f t="shared" si="310"/>
        <v>0</v>
      </c>
      <c r="CS214" s="15">
        <f t="shared" si="311"/>
        <v>0</v>
      </c>
      <c r="CT214" s="58" t="e">
        <f t="shared" si="338"/>
        <v>#DIV/0!</v>
      </c>
      <c r="CU214" s="2">
        <f t="shared" si="312"/>
        <v>995</v>
      </c>
      <c r="CV214" t="str">
        <f t="shared" si="320"/>
        <v/>
      </c>
      <c r="CX214" t="str">
        <f t="shared" si="339"/>
        <v/>
      </c>
      <c r="CY214" t="b">
        <f>AND(CX214&lt;&gt;"",COUNTIF($CX$11:CX213,CX214)=0)</f>
        <v>0</v>
      </c>
      <c r="CZ214" s="2">
        <f>IF(CX214="",0,IF(CY214,MAX($CZ$11:CZ213)+1,VLOOKUP(CX214,$CX$11:CZ213,3,FALSE)))</f>
        <v>0</v>
      </c>
      <c r="DA214" s="2" t="str">
        <f t="shared" si="321"/>
        <v/>
      </c>
      <c r="DB214" t="str">
        <f t="shared" si="340"/>
        <v/>
      </c>
      <c r="DC214" t="b">
        <f>AND(DB214&lt;&gt;"",COUNTIF($DB$11:DB213,DB214)=0)</f>
        <v>0</v>
      </c>
      <c r="DD214" s="2">
        <f>IF(DB214="",0,IF(DC214,MAX($DD$11:DD213)+1,VLOOKUP(DB214,$DB$11:DD213,3,FALSE)))</f>
        <v>0</v>
      </c>
      <c r="DE214" s="2" t="str">
        <f t="shared" si="322"/>
        <v/>
      </c>
    </row>
    <row r="215" spans="1:109" x14ac:dyDescent="0.35">
      <c r="A215" s="119"/>
      <c r="B215" s="46"/>
      <c r="C215" s="46"/>
      <c r="D215" s="46"/>
      <c r="E215" s="46"/>
      <c r="F215" s="183"/>
      <c r="G215" s="48">
        <v>0</v>
      </c>
      <c r="H215" s="46">
        <v>0</v>
      </c>
      <c r="I215" s="46">
        <v>0</v>
      </c>
      <c r="J215" s="46">
        <v>0</v>
      </c>
      <c r="K215" s="46">
        <v>0</v>
      </c>
      <c r="L215" s="49">
        <v>0</v>
      </c>
      <c r="M215" s="50">
        <v>0</v>
      </c>
      <c r="N215" s="32"/>
      <c r="O215" s="31"/>
      <c r="P215" s="31"/>
      <c r="Q215" s="31"/>
      <c r="R215" s="31"/>
      <c r="S215" s="31"/>
      <c r="T215" s="31"/>
      <c r="U215" s="31"/>
      <c r="V215" s="99"/>
      <c r="W215" s="52" t="str">
        <f t="shared" si="271"/>
        <v/>
      </c>
      <c r="X215" s="120"/>
      <c r="Y215" s="97"/>
      <c r="Z215" t="e">
        <f t="shared" si="277"/>
        <v>#N/A</v>
      </c>
      <c r="AA215" t="e">
        <f t="shared" si="278"/>
        <v>#N/A</v>
      </c>
      <c r="AB215" t="e">
        <f t="shared" si="279"/>
        <v>#N/A</v>
      </c>
      <c r="AC215" s="53" t="b">
        <f t="shared" si="280"/>
        <v>0</v>
      </c>
      <c r="AD215" s="53" t="b">
        <f t="shared" si="281"/>
        <v>0</v>
      </c>
      <c r="AE215" s="53" t="b">
        <f t="shared" si="282"/>
        <v>0</v>
      </c>
      <c r="AF215" s="53" t="b">
        <f t="shared" si="283"/>
        <v>0</v>
      </c>
      <c r="AG215" s="53" t="b">
        <f t="shared" si="284"/>
        <v>0</v>
      </c>
      <c r="AH215" s="53" t="b">
        <f t="shared" si="285"/>
        <v>0</v>
      </c>
      <c r="AI215" s="53" t="b">
        <f t="shared" si="286"/>
        <v>0</v>
      </c>
      <c r="AJ215" s="53" t="b">
        <f t="shared" si="287"/>
        <v>0</v>
      </c>
      <c r="AK215" s="53" t="b">
        <f t="shared" si="265"/>
        <v>1</v>
      </c>
      <c r="AL215" s="53" t="b">
        <f t="shared" si="266"/>
        <v>1</v>
      </c>
      <c r="AM215" s="53" t="b">
        <f t="shared" si="267"/>
        <v>1</v>
      </c>
      <c r="AN215" s="53" t="b">
        <f t="shared" si="268"/>
        <v>1</v>
      </c>
      <c r="AO215" s="53" t="b">
        <f t="shared" si="269"/>
        <v>1</v>
      </c>
      <c r="AP215" s="53" t="b">
        <f t="shared" si="270"/>
        <v>1</v>
      </c>
      <c r="AQ215" s="53" t="b">
        <f t="shared" si="323"/>
        <v>0</v>
      </c>
      <c r="AR215" t="b">
        <f t="shared" si="288"/>
        <v>0</v>
      </c>
      <c r="AS215" s="54" t="e">
        <f t="shared" si="313"/>
        <v>#N/A</v>
      </c>
      <c r="AT215" t="b">
        <f t="shared" si="324"/>
        <v>0</v>
      </c>
      <c r="AU215" t="str">
        <f t="shared" si="325"/>
        <v/>
      </c>
      <c r="AV215" s="55" t="str">
        <f t="shared" si="314"/>
        <v/>
      </c>
      <c r="AW215" t="b">
        <f>AND(AV215&lt;&gt;"",COUNTIF($AV$11:AV214,AV215)=0)</f>
        <v>0</v>
      </c>
      <c r="AX215" s="2">
        <f>IF(AV215="",0,IF(AW215,MAX($AX$11:AX214)+1,VLOOKUP(AV215,$AV$11:AX214,3,FALSE)))</f>
        <v>0</v>
      </c>
      <c r="AY215" t="str">
        <f t="shared" si="315"/>
        <v/>
      </c>
      <c r="AZ215" t="e">
        <f t="shared" si="289"/>
        <v>#N/A</v>
      </c>
      <c r="BA215" t="e">
        <f>IF(ISNA(AZ215),NA(),COUNTIF(AZ$10:AZ215,AZ215)&gt;1)</f>
        <v>#N/A</v>
      </c>
      <c r="BB215" t="e">
        <f t="shared" si="290"/>
        <v>#N/A</v>
      </c>
      <c r="BC215" s="55" t="e">
        <f t="shared" si="291"/>
        <v>#N/A</v>
      </c>
      <c r="BD215" s="56" t="e">
        <f t="shared" si="292"/>
        <v>#N/A</v>
      </c>
      <c r="BE215" s="53">
        <f t="shared" si="293"/>
        <v>0</v>
      </c>
      <c r="BF215" s="53">
        <f t="shared" si="294"/>
        <v>0</v>
      </c>
      <c r="BG215" s="53">
        <f t="shared" si="295"/>
        <v>0</v>
      </c>
      <c r="BH215" s="53">
        <f t="shared" si="296"/>
        <v>0</v>
      </c>
      <c r="BI215" s="53">
        <f t="shared" si="297"/>
        <v>0</v>
      </c>
      <c r="BJ215" s="53">
        <f t="shared" si="298"/>
        <v>0</v>
      </c>
      <c r="BK215" s="57">
        <f t="shared" si="299"/>
        <v>0</v>
      </c>
      <c r="BL215" s="57">
        <f t="shared" si="300"/>
        <v>0</v>
      </c>
      <c r="BM215" s="57">
        <f t="shared" si="301"/>
        <v>0</v>
      </c>
      <c r="BN215" s="57">
        <f t="shared" si="302"/>
        <v>0</v>
      </c>
      <c r="BO215" s="57">
        <f t="shared" si="303"/>
        <v>0</v>
      </c>
      <c r="BP215" s="57">
        <f t="shared" si="304"/>
        <v>0</v>
      </c>
      <c r="BQ215">
        <f t="shared" si="326"/>
        <v>0</v>
      </c>
      <c r="BR215">
        <f t="shared" si="327"/>
        <v>0</v>
      </c>
      <c r="BS215">
        <f t="shared" si="328"/>
        <v>0</v>
      </c>
      <c r="BT215">
        <f t="shared" si="329"/>
        <v>0</v>
      </c>
      <c r="BU215">
        <f t="shared" si="330"/>
        <v>0</v>
      </c>
      <c r="BV215">
        <f t="shared" si="331"/>
        <v>0</v>
      </c>
      <c r="BW215">
        <f t="shared" si="332"/>
        <v>0</v>
      </c>
      <c r="BX215">
        <f t="shared" si="333"/>
        <v>0</v>
      </c>
      <c r="BY215">
        <f t="shared" si="334"/>
        <v>0</v>
      </c>
      <c r="BZ215">
        <f t="shared" si="335"/>
        <v>0</v>
      </c>
      <c r="CA215">
        <f t="shared" si="336"/>
        <v>0</v>
      </c>
      <c r="CB215">
        <f t="shared" si="337"/>
        <v>0</v>
      </c>
      <c r="CC215" t="e">
        <f>IF('Source and fuel input'!AS215,VLOOKUP(AA215,SourceIdData,8,FALSE),IF('Source and fuel input'!AQ215,V215,IF('Source and fuel input'!AR215,IF(AND(E215="Method 1",VLOOKUP(AA215,SourceIdData,8,FALSE)&gt;0),VLOOKUP(AA215,SourceIdData,8,FALSE),NA()),"")))</f>
        <v>#N/A</v>
      </c>
      <c r="CD215" s="15" t="e">
        <f t="shared" si="272"/>
        <v>#N/A</v>
      </c>
      <c r="CE215" s="15" t="b">
        <f t="shared" si="273"/>
        <v>1</v>
      </c>
      <c r="CF215" s="15" t="b">
        <f t="shared" si="305"/>
        <v>1</v>
      </c>
      <c r="CG215" s="15" t="b">
        <f t="shared" si="274"/>
        <v>0</v>
      </c>
      <c r="CH215" s="15" t="b">
        <f t="shared" si="275"/>
        <v>1</v>
      </c>
      <c r="CI215" t="e">
        <f t="shared" si="306"/>
        <v>#N/A</v>
      </c>
      <c r="CJ215" t="e">
        <f t="shared" si="307"/>
        <v>#N/A</v>
      </c>
      <c r="CK215" t="e">
        <f t="shared" si="316"/>
        <v>#N/A</v>
      </c>
      <c r="CL215" t="b">
        <f t="shared" si="276"/>
        <v>0</v>
      </c>
      <c r="CM215" t="e">
        <f t="shared" si="317"/>
        <v>#N/A</v>
      </c>
      <c r="CN215" t="b">
        <f t="shared" si="318"/>
        <v>0</v>
      </c>
      <c r="CO215" s="14">
        <f t="shared" si="319"/>
        <v>1</v>
      </c>
      <c r="CP215" s="16" t="str">
        <f t="shared" si="308"/>
        <v/>
      </c>
      <c r="CQ215" s="15">
        <f t="shared" si="309"/>
        <v>0</v>
      </c>
      <c r="CR215" s="15">
        <f t="shared" si="310"/>
        <v>0</v>
      </c>
      <c r="CS215" s="15">
        <f t="shared" si="311"/>
        <v>0</v>
      </c>
      <c r="CT215" s="58" t="e">
        <f t="shared" si="338"/>
        <v>#DIV/0!</v>
      </c>
      <c r="CU215" s="2">
        <f t="shared" si="312"/>
        <v>995</v>
      </c>
      <c r="CV215" t="str">
        <f t="shared" si="320"/>
        <v/>
      </c>
      <c r="CX215" t="str">
        <f t="shared" si="339"/>
        <v/>
      </c>
      <c r="CY215" t="b">
        <f>AND(CX215&lt;&gt;"",COUNTIF($CX$11:CX214,CX215)=0)</f>
        <v>0</v>
      </c>
      <c r="CZ215" s="2">
        <f>IF(CX215="",0,IF(CY215,MAX($CZ$11:CZ214)+1,VLOOKUP(CX215,$CX$11:CZ214,3,FALSE)))</f>
        <v>0</v>
      </c>
      <c r="DA215" s="2" t="str">
        <f t="shared" si="321"/>
        <v/>
      </c>
      <c r="DB215" t="str">
        <f t="shared" si="340"/>
        <v/>
      </c>
      <c r="DC215" t="b">
        <f>AND(DB215&lt;&gt;"",COUNTIF($DB$11:DB214,DB215)=0)</f>
        <v>0</v>
      </c>
      <c r="DD215" s="2">
        <f>IF(DB215="",0,IF(DC215,MAX($DD$11:DD214)+1,VLOOKUP(DB215,$DB$11:DD214,3,FALSE)))</f>
        <v>0</v>
      </c>
      <c r="DE215" s="2" t="str">
        <f t="shared" si="322"/>
        <v/>
      </c>
    </row>
    <row r="216" spans="1:109" x14ac:dyDescent="0.35">
      <c r="A216" s="119"/>
      <c r="B216" s="46"/>
      <c r="C216" s="46"/>
      <c r="D216" s="46"/>
      <c r="E216" s="46"/>
      <c r="F216" s="183"/>
      <c r="G216" s="48">
        <v>0</v>
      </c>
      <c r="H216" s="46">
        <v>0</v>
      </c>
      <c r="I216" s="46">
        <v>0</v>
      </c>
      <c r="J216" s="46">
        <v>0</v>
      </c>
      <c r="K216" s="46">
        <v>0</v>
      </c>
      <c r="L216" s="49">
        <v>0</v>
      </c>
      <c r="M216" s="50">
        <v>0</v>
      </c>
      <c r="N216" s="32"/>
      <c r="O216" s="31"/>
      <c r="P216" s="31"/>
      <c r="Q216" s="31"/>
      <c r="R216" s="31"/>
      <c r="S216" s="31"/>
      <c r="T216" s="31"/>
      <c r="U216" s="31"/>
      <c r="V216" s="99"/>
      <c r="W216" s="52" t="str">
        <f t="shared" si="271"/>
        <v/>
      </c>
      <c r="X216" s="120"/>
      <c r="Y216" s="97"/>
      <c r="Z216" t="e">
        <f t="shared" si="277"/>
        <v>#N/A</v>
      </c>
      <c r="AA216" t="e">
        <f t="shared" si="278"/>
        <v>#N/A</v>
      </c>
      <c r="AB216" t="e">
        <f t="shared" si="279"/>
        <v>#N/A</v>
      </c>
      <c r="AC216" s="53" t="b">
        <f t="shared" si="280"/>
        <v>0</v>
      </c>
      <c r="AD216" s="53" t="b">
        <f t="shared" si="281"/>
        <v>0</v>
      </c>
      <c r="AE216" s="53" t="b">
        <f t="shared" si="282"/>
        <v>0</v>
      </c>
      <c r="AF216" s="53" t="b">
        <f t="shared" si="283"/>
        <v>0</v>
      </c>
      <c r="AG216" s="53" t="b">
        <f t="shared" si="284"/>
        <v>0</v>
      </c>
      <c r="AH216" s="53" t="b">
        <f t="shared" si="285"/>
        <v>0</v>
      </c>
      <c r="AI216" s="53" t="b">
        <f t="shared" si="286"/>
        <v>0</v>
      </c>
      <c r="AJ216" s="53" t="b">
        <f t="shared" si="287"/>
        <v>0</v>
      </c>
      <c r="AK216" s="53" t="b">
        <f t="shared" si="265"/>
        <v>1</v>
      </c>
      <c r="AL216" s="53" t="b">
        <f t="shared" si="266"/>
        <v>1</v>
      </c>
      <c r="AM216" s="53" t="b">
        <f t="shared" si="267"/>
        <v>1</v>
      </c>
      <c r="AN216" s="53" t="b">
        <f t="shared" si="268"/>
        <v>1</v>
      </c>
      <c r="AO216" s="53" t="b">
        <f t="shared" si="269"/>
        <v>1</v>
      </c>
      <c r="AP216" s="53" t="b">
        <f t="shared" si="270"/>
        <v>1</v>
      </c>
      <c r="AQ216" s="53" t="b">
        <f t="shared" si="323"/>
        <v>0</v>
      </c>
      <c r="AR216" t="b">
        <f t="shared" si="288"/>
        <v>0</v>
      </c>
      <c r="AS216" s="54" t="e">
        <f t="shared" si="313"/>
        <v>#N/A</v>
      </c>
      <c r="AT216" t="b">
        <f t="shared" si="324"/>
        <v>0</v>
      </c>
      <c r="AU216" t="str">
        <f t="shared" si="325"/>
        <v/>
      </c>
      <c r="AV216" s="55" t="str">
        <f t="shared" si="314"/>
        <v/>
      </c>
      <c r="AW216" t="b">
        <f>AND(AV216&lt;&gt;"",COUNTIF($AV$11:AV215,AV216)=0)</f>
        <v>0</v>
      </c>
      <c r="AX216" s="2">
        <f>IF(AV216="",0,IF(AW216,MAX($AX$11:AX215)+1,VLOOKUP(AV216,$AV$11:AX215,3,FALSE)))</f>
        <v>0</v>
      </c>
      <c r="AY216" t="str">
        <f t="shared" si="315"/>
        <v/>
      </c>
      <c r="AZ216" t="e">
        <f t="shared" si="289"/>
        <v>#N/A</v>
      </c>
      <c r="BA216" t="e">
        <f>IF(ISNA(AZ216),NA(),COUNTIF(AZ$10:AZ216,AZ216)&gt;1)</f>
        <v>#N/A</v>
      </c>
      <c r="BB216" t="e">
        <f t="shared" si="290"/>
        <v>#N/A</v>
      </c>
      <c r="BC216" s="55" t="e">
        <f t="shared" si="291"/>
        <v>#N/A</v>
      </c>
      <c r="BD216" s="56" t="e">
        <f t="shared" si="292"/>
        <v>#N/A</v>
      </c>
      <c r="BE216" s="53">
        <f t="shared" si="293"/>
        <v>0</v>
      </c>
      <c r="BF216" s="53">
        <f t="shared" si="294"/>
        <v>0</v>
      </c>
      <c r="BG216" s="53">
        <f t="shared" si="295"/>
        <v>0</v>
      </c>
      <c r="BH216" s="53">
        <f t="shared" si="296"/>
        <v>0</v>
      </c>
      <c r="BI216" s="53">
        <f t="shared" si="297"/>
        <v>0</v>
      </c>
      <c r="BJ216" s="53">
        <f t="shared" si="298"/>
        <v>0</v>
      </c>
      <c r="BK216" s="57">
        <f t="shared" si="299"/>
        <v>0</v>
      </c>
      <c r="BL216" s="57">
        <f t="shared" si="300"/>
        <v>0</v>
      </c>
      <c r="BM216" s="57">
        <f t="shared" si="301"/>
        <v>0</v>
      </c>
      <c r="BN216" s="57">
        <f t="shared" si="302"/>
        <v>0</v>
      </c>
      <c r="BO216" s="57">
        <f t="shared" si="303"/>
        <v>0</v>
      </c>
      <c r="BP216" s="57">
        <f t="shared" si="304"/>
        <v>0</v>
      </c>
      <c r="BQ216">
        <f t="shared" si="326"/>
        <v>0</v>
      </c>
      <c r="BR216">
        <f t="shared" si="327"/>
        <v>0</v>
      </c>
      <c r="BS216">
        <f t="shared" si="328"/>
        <v>0</v>
      </c>
      <c r="BT216">
        <f t="shared" si="329"/>
        <v>0</v>
      </c>
      <c r="BU216">
        <f t="shared" si="330"/>
        <v>0</v>
      </c>
      <c r="BV216">
        <f t="shared" si="331"/>
        <v>0</v>
      </c>
      <c r="BW216">
        <f t="shared" si="332"/>
        <v>0</v>
      </c>
      <c r="BX216">
        <f t="shared" si="333"/>
        <v>0</v>
      </c>
      <c r="BY216">
        <f t="shared" si="334"/>
        <v>0</v>
      </c>
      <c r="BZ216">
        <f t="shared" si="335"/>
        <v>0</v>
      </c>
      <c r="CA216">
        <f t="shared" si="336"/>
        <v>0</v>
      </c>
      <c r="CB216">
        <f t="shared" si="337"/>
        <v>0</v>
      </c>
      <c r="CC216" t="e">
        <f>IF('Source and fuel input'!AS216,VLOOKUP(AA216,SourceIdData,8,FALSE),IF('Source and fuel input'!AQ216,V216,IF('Source and fuel input'!AR216,IF(AND(E216="Method 1",VLOOKUP(AA216,SourceIdData,8,FALSE)&gt;0),VLOOKUP(AA216,SourceIdData,8,FALSE),NA()),"")))</f>
        <v>#N/A</v>
      </c>
      <c r="CD216" s="15" t="e">
        <f t="shared" si="272"/>
        <v>#N/A</v>
      </c>
      <c r="CE216" s="15" t="b">
        <f t="shared" si="273"/>
        <v>1</v>
      </c>
      <c r="CF216" s="15" t="b">
        <f t="shared" si="305"/>
        <v>1</v>
      </c>
      <c r="CG216" s="15" t="b">
        <f t="shared" si="274"/>
        <v>0</v>
      </c>
      <c r="CH216" s="15" t="b">
        <f t="shared" si="275"/>
        <v>1</v>
      </c>
      <c r="CI216" t="e">
        <f t="shared" si="306"/>
        <v>#N/A</v>
      </c>
      <c r="CJ216" t="e">
        <f t="shared" si="307"/>
        <v>#N/A</v>
      </c>
      <c r="CK216" t="e">
        <f t="shared" si="316"/>
        <v>#N/A</v>
      </c>
      <c r="CL216" t="b">
        <f t="shared" si="276"/>
        <v>0</v>
      </c>
      <c r="CM216" t="e">
        <f t="shared" si="317"/>
        <v>#N/A</v>
      </c>
      <c r="CN216" t="b">
        <f t="shared" si="318"/>
        <v>0</v>
      </c>
      <c r="CO216" s="14">
        <f t="shared" si="319"/>
        <v>1</v>
      </c>
      <c r="CP216" s="16" t="str">
        <f t="shared" si="308"/>
        <v/>
      </c>
      <c r="CQ216" s="15">
        <f t="shared" si="309"/>
        <v>0</v>
      </c>
      <c r="CR216" s="15">
        <f t="shared" si="310"/>
        <v>0</v>
      </c>
      <c r="CS216" s="15">
        <f t="shared" si="311"/>
        <v>0</v>
      </c>
      <c r="CT216" s="58" t="e">
        <f t="shared" si="338"/>
        <v>#DIV/0!</v>
      </c>
      <c r="CU216" s="2">
        <f t="shared" si="312"/>
        <v>995</v>
      </c>
      <c r="CV216" t="str">
        <f t="shared" si="320"/>
        <v/>
      </c>
      <c r="CX216" t="str">
        <f t="shared" si="339"/>
        <v/>
      </c>
      <c r="CY216" t="b">
        <f>AND(CX216&lt;&gt;"",COUNTIF($CX$11:CX215,CX216)=0)</f>
        <v>0</v>
      </c>
      <c r="CZ216" s="2">
        <f>IF(CX216="",0,IF(CY216,MAX($CZ$11:CZ215)+1,VLOOKUP(CX216,$CX$11:CZ215,3,FALSE)))</f>
        <v>0</v>
      </c>
      <c r="DA216" s="2" t="str">
        <f t="shared" si="321"/>
        <v/>
      </c>
      <c r="DB216" t="str">
        <f t="shared" si="340"/>
        <v/>
      </c>
      <c r="DC216" t="b">
        <f>AND(DB216&lt;&gt;"",COUNTIF($DB$11:DB215,DB216)=0)</f>
        <v>0</v>
      </c>
      <c r="DD216" s="2">
        <f>IF(DB216="",0,IF(DC216,MAX($DD$11:DD215)+1,VLOOKUP(DB216,$DB$11:DD215,3,FALSE)))</f>
        <v>0</v>
      </c>
      <c r="DE216" s="2" t="str">
        <f t="shared" si="322"/>
        <v/>
      </c>
    </row>
    <row r="217" spans="1:109" x14ac:dyDescent="0.35">
      <c r="A217" s="119"/>
      <c r="B217" s="46"/>
      <c r="C217" s="46"/>
      <c r="D217" s="46"/>
      <c r="E217" s="46"/>
      <c r="F217" s="183"/>
      <c r="G217" s="48">
        <v>0</v>
      </c>
      <c r="H217" s="46">
        <v>0</v>
      </c>
      <c r="I217" s="46">
        <v>0</v>
      </c>
      <c r="J217" s="46">
        <v>0</v>
      </c>
      <c r="K217" s="46">
        <v>0</v>
      </c>
      <c r="L217" s="49">
        <v>0</v>
      </c>
      <c r="M217" s="50">
        <v>0</v>
      </c>
      <c r="N217" s="32"/>
      <c r="O217" s="31"/>
      <c r="P217" s="31"/>
      <c r="Q217" s="31"/>
      <c r="R217" s="31"/>
      <c r="S217" s="31"/>
      <c r="T217" s="31"/>
      <c r="U217" s="31"/>
      <c r="V217" s="99"/>
      <c r="W217" s="52" t="str">
        <f t="shared" si="271"/>
        <v/>
      </c>
      <c r="X217" s="120"/>
      <c r="Y217" s="97"/>
      <c r="Z217" t="e">
        <f t="shared" si="277"/>
        <v>#N/A</v>
      </c>
      <c r="AA217" t="e">
        <f t="shared" si="278"/>
        <v>#N/A</v>
      </c>
      <c r="AB217" t="e">
        <f t="shared" si="279"/>
        <v>#N/A</v>
      </c>
      <c r="AC217" s="53" t="b">
        <f t="shared" si="280"/>
        <v>0</v>
      </c>
      <c r="AD217" s="53" t="b">
        <f t="shared" si="281"/>
        <v>0</v>
      </c>
      <c r="AE217" s="53" t="b">
        <f t="shared" si="282"/>
        <v>0</v>
      </c>
      <c r="AF217" s="53" t="b">
        <f t="shared" si="283"/>
        <v>0</v>
      </c>
      <c r="AG217" s="53" t="b">
        <f t="shared" si="284"/>
        <v>0</v>
      </c>
      <c r="AH217" s="53" t="b">
        <f t="shared" si="285"/>
        <v>0</v>
      </c>
      <c r="AI217" s="53" t="b">
        <f t="shared" si="286"/>
        <v>0</v>
      </c>
      <c r="AJ217" s="53" t="b">
        <f t="shared" si="287"/>
        <v>0</v>
      </c>
      <c r="AK217" s="53" t="b">
        <f t="shared" ref="AK217:AK280" si="341">AND(G217&lt;&gt;"",G217&gt;=0,NOT(ISERROR(G217*1)))</f>
        <v>1</v>
      </c>
      <c r="AL217" s="53" t="b">
        <f t="shared" ref="AL217:AL280" si="342">AND(H217&lt;&gt;"",H217&gt;=0,NOT(ISERROR(H217*1)))</f>
        <v>1</v>
      </c>
      <c r="AM217" s="53" t="b">
        <f t="shared" ref="AM217:AM280" si="343">AND(I217&lt;&gt;"",I217&gt;=0,NOT(ISERROR(I217*1)))</f>
        <v>1</v>
      </c>
      <c r="AN217" s="53" t="b">
        <f t="shared" ref="AN217:AN280" si="344">AND(J217&lt;&gt;"",J217&gt;=0,NOT(ISERROR(J217*1)))</f>
        <v>1</v>
      </c>
      <c r="AO217" s="53" t="b">
        <f t="shared" ref="AO217:AO280" si="345">AND(K217&lt;&gt;"",K217&gt;=0,NOT(ISERROR(K217*1)))</f>
        <v>1</v>
      </c>
      <c r="AP217" s="53" t="b">
        <f t="shared" ref="AP217:AP280" si="346">AND(L217&lt;&gt;"",L217&gt;=0,NOT(ISERROR(L217*1)))</f>
        <v>1</v>
      </c>
      <c r="AQ217" s="53" t="b">
        <f t="shared" si="323"/>
        <v>0</v>
      </c>
      <c r="AR217" t="b">
        <f t="shared" si="288"/>
        <v>0</v>
      </c>
      <c r="AS217" s="54" t="e">
        <f t="shared" si="313"/>
        <v>#N/A</v>
      </c>
      <c r="AT217" t="b">
        <f t="shared" si="324"/>
        <v>0</v>
      </c>
      <c r="AU217" t="str">
        <f t="shared" si="325"/>
        <v/>
      </c>
      <c r="AV217" s="55" t="str">
        <f t="shared" si="314"/>
        <v/>
      </c>
      <c r="AW217" t="b">
        <f>AND(AV217&lt;&gt;"",COUNTIF($AV$11:AV216,AV217)=0)</f>
        <v>0</v>
      </c>
      <c r="AX217" s="2">
        <f>IF(AV217="",0,IF(AW217,MAX($AX$11:AX216)+1,VLOOKUP(AV217,$AV$11:AX216,3,FALSE)))</f>
        <v>0</v>
      </c>
      <c r="AY217" t="str">
        <f t="shared" si="315"/>
        <v/>
      </c>
      <c r="AZ217" t="e">
        <f t="shared" si="289"/>
        <v>#N/A</v>
      </c>
      <c r="BA217" t="e">
        <f>IF(ISNA(AZ217),NA(),COUNTIF(AZ$10:AZ217,AZ217)&gt;1)</f>
        <v>#N/A</v>
      </c>
      <c r="BB217" t="e">
        <f t="shared" si="290"/>
        <v>#N/A</v>
      </c>
      <c r="BC217" s="55" t="e">
        <f t="shared" si="291"/>
        <v>#N/A</v>
      </c>
      <c r="BD217" s="56" t="e">
        <f t="shared" si="292"/>
        <v>#N/A</v>
      </c>
      <c r="BE217" s="53">
        <f t="shared" si="293"/>
        <v>0</v>
      </c>
      <c r="BF217" s="53">
        <f t="shared" si="294"/>
        <v>0</v>
      </c>
      <c r="BG217" s="53">
        <f t="shared" si="295"/>
        <v>0</v>
      </c>
      <c r="BH217" s="53">
        <f t="shared" si="296"/>
        <v>0</v>
      </c>
      <c r="BI217" s="53">
        <f t="shared" si="297"/>
        <v>0</v>
      </c>
      <c r="BJ217" s="53">
        <f t="shared" si="298"/>
        <v>0</v>
      </c>
      <c r="BK217" s="57">
        <f t="shared" si="299"/>
        <v>0</v>
      </c>
      <c r="BL217" s="57">
        <f t="shared" si="300"/>
        <v>0</v>
      </c>
      <c r="BM217" s="57">
        <f t="shared" si="301"/>
        <v>0</v>
      </c>
      <c r="BN217" s="57">
        <f t="shared" si="302"/>
        <v>0</v>
      </c>
      <c r="BO217" s="57">
        <f t="shared" si="303"/>
        <v>0</v>
      </c>
      <c r="BP217" s="57">
        <f t="shared" si="304"/>
        <v>0</v>
      </c>
      <c r="BQ217">
        <f t="shared" si="326"/>
        <v>0</v>
      </c>
      <c r="BR217">
        <f t="shared" si="327"/>
        <v>0</v>
      </c>
      <c r="BS217">
        <f t="shared" si="328"/>
        <v>0</v>
      </c>
      <c r="BT217">
        <f t="shared" si="329"/>
        <v>0</v>
      </c>
      <c r="BU217">
        <f t="shared" si="330"/>
        <v>0</v>
      </c>
      <c r="BV217">
        <f t="shared" si="331"/>
        <v>0</v>
      </c>
      <c r="BW217">
        <f t="shared" si="332"/>
        <v>0</v>
      </c>
      <c r="BX217">
        <f t="shared" si="333"/>
        <v>0</v>
      </c>
      <c r="BY217">
        <f t="shared" si="334"/>
        <v>0</v>
      </c>
      <c r="BZ217">
        <f t="shared" si="335"/>
        <v>0</v>
      </c>
      <c r="CA217">
        <f t="shared" si="336"/>
        <v>0</v>
      </c>
      <c r="CB217">
        <f t="shared" si="337"/>
        <v>0</v>
      </c>
      <c r="CC217" t="e">
        <f>IF('Source and fuel input'!AS217,VLOOKUP(AA217,SourceIdData,8,FALSE),IF('Source and fuel input'!AQ217,V217,IF('Source and fuel input'!AR217,IF(AND(E217="Method 1",VLOOKUP(AA217,SourceIdData,8,FALSE)&gt;0),VLOOKUP(AA217,SourceIdData,8,FALSE),NA()),"")))</f>
        <v>#N/A</v>
      </c>
      <c r="CD217" s="15" t="e">
        <f t="shared" si="272"/>
        <v>#N/A</v>
      </c>
      <c r="CE217" s="15" t="b">
        <f t="shared" si="273"/>
        <v>1</v>
      </c>
      <c r="CF217" s="15" t="b">
        <f t="shared" si="305"/>
        <v>1</v>
      </c>
      <c r="CG217" s="15" t="b">
        <f t="shared" si="274"/>
        <v>0</v>
      </c>
      <c r="CH217" s="15" t="b">
        <f t="shared" si="275"/>
        <v>1</v>
      </c>
      <c r="CI217" t="e">
        <f t="shared" si="306"/>
        <v>#N/A</v>
      </c>
      <c r="CJ217" t="e">
        <f t="shared" si="307"/>
        <v>#N/A</v>
      </c>
      <c r="CK217" t="e">
        <f t="shared" si="316"/>
        <v>#N/A</v>
      </c>
      <c r="CL217" t="b">
        <f t="shared" si="276"/>
        <v>0</v>
      </c>
      <c r="CM217" t="e">
        <f t="shared" si="317"/>
        <v>#N/A</v>
      </c>
      <c r="CN217" t="b">
        <f t="shared" si="318"/>
        <v>0</v>
      </c>
      <c r="CO217" s="14">
        <f t="shared" si="319"/>
        <v>1</v>
      </c>
      <c r="CP217" s="16" t="str">
        <f t="shared" si="308"/>
        <v/>
      </c>
      <c r="CQ217" s="15">
        <f t="shared" si="309"/>
        <v>0</v>
      </c>
      <c r="CR217" s="15">
        <f t="shared" si="310"/>
        <v>0</v>
      </c>
      <c r="CS217" s="15">
        <f t="shared" si="311"/>
        <v>0</v>
      </c>
      <c r="CT217" s="58" t="e">
        <f t="shared" si="338"/>
        <v>#DIV/0!</v>
      </c>
      <c r="CU217" s="2">
        <f t="shared" si="312"/>
        <v>995</v>
      </c>
      <c r="CV217" t="str">
        <f t="shared" si="320"/>
        <v/>
      </c>
      <c r="CX217" t="str">
        <f t="shared" si="339"/>
        <v/>
      </c>
      <c r="CY217" t="b">
        <f>AND(CX217&lt;&gt;"",COUNTIF($CX$11:CX216,CX217)=0)</f>
        <v>0</v>
      </c>
      <c r="CZ217" s="2">
        <f>IF(CX217="",0,IF(CY217,MAX($CZ$11:CZ216)+1,VLOOKUP(CX217,$CX$11:CZ216,3,FALSE)))</f>
        <v>0</v>
      </c>
      <c r="DA217" s="2" t="str">
        <f t="shared" si="321"/>
        <v/>
      </c>
      <c r="DB217" t="str">
        <f t="shared" si="340"/>
        <v/>
      </c>
      <c r="DC217" t="b">
        <f>AND(DB217&lt;&gt;"",COUNTIF($DB$11:DB216,DB217)=0)</f>
        <v>0</v>
      </c>
      <c r="DD217" s="2">
        <f>IF(DB217="",0,IF(DC217,MAX($DD$11:DD216)+1,VLOOKUP(DB217,$DB$11:DD216,3,FALSE)))</f>
        <v>0</v>
      </c>
      <c r="DE217" s="2" t="str">
        <f t="shared" si="322"/>
        <v/>
      </c>
    </row>
    <row r="218" spans="1:109" x14ac:dyDescent="0.35">
      <c r="A218" s="119"/>
      <c r="B218" s="46"/>
      <c r="C218" s="46"/>
      <c r="D218" s="46"/>
      <c r="E218" s="46"/>
      <c r="F218" s="183"/>
      <c r="G218" s="48">
        <v>0</v>
      </c>
      <c r="H218" s="46">
        <v>0</v>
      </c>
      <c r="I218" s="46">
        <v>0</v>
      </c>
      <c r="J218" s="46">
        <v>0</v>
      </c>
      <c r="K218" s="46">
        <v>0</v>
      </c>
      <c r="L218" s="49">
        <v>0</v>
      </c>
      <c r="M218" s="50">
        <v>0</v>
      </c>
      <c r="N218" s="32"/>
      <c r="O218" s="31"/>
      <c r="P218" s="31"/>
      <c r="Q218" s="31"/>
      <c r="R218" s="31"/>
      <c r="S218" s="31"/>
      <c r="T218" s="31"/>
      <c r="U218" s="31"/>
      <c r="V218" s="99"/>
      <c r="W218" s="52" t="str">
        <f t="shared" si="271"/>
        <v/>
      </c>
      <c r="X218" s="120"/>
      <c r="Y218" s="97"/>
      <c r="Z218" t="e">
        <f t="shared" si="277"/>
        <v>#N/A</v>
      </c>
      <c r="AA218" t="e">
        <f t="shared" si="278"/>
        <v>#N/A</v>
      </c>
      <c r="AB218" t="e">
        <f t="shared" si="279"/>
        <v>#N/A</v>
      </c>
      <c r="AC218" s="53" t="b">
        <f t="shared" si="280"/>
        <v>0</v>
      </c>
      <c r="AD218" s="53" t="b">
        <f t="shared" si="281"/>
        <v>0</v>
      </c>
      <c r="AE218" s="53" t="b">
        <f t="shared" si="282"/>
        <v>0</v>
      </c>
      <c r="AF218" s="53" t="b">
        <f t="shared" si="283"/>
        <v>0</v>
      </c>
      <c r="AG218" s="53" t="b">
        <f t="shared" si="284"/>
        <v>0</v>
      </c>
      <c r="AH218" s="53" t="b">
        <f t="shared" si="285"/>
        <v>0</v>
      </c>
      <c r="AI218" s="53" t="b">
        <f t="shared" si="286"/>
        <v>0</v>
      </c>
      <c r="AJ218" s="53" t="b">
        <f t="shared" si="287"/>
        <v>0</v>
      </c>
      <c r="AK218" s="53" t="b">
        <f t="shared" si="341"/>
        <v>1</v>
      </c>
      <c r="AL218" s="53" t="b">
        <f t="shared" si="342"/>
        <v>1</v>
      </c>
      <c r="AM218" s="53" t="b">
        <f t="shared" si="343"/>
        <v>1</v>
      </c>
      <c r="AN218" s="53" t="b">
        <f t="shared" si="344"/>
        <v>1</v>
      </c>
      <c r="AO218" s="53" t="b">
        <f t="shared" si="345"/>
        <v>1</v>
      </c>
      <c r="AP218" s="53" t="b">
        <f t="shared" si="346"/>
        <v>1</v>
      </c>
      <c r="AQ218" s="53" t="b">
        <f t="shared" si="323"/>
        <v>0</v>
      </c>
      <c r="AR218" t="b">
        <f t="shared" si="288"/>
        <v>0</v>
      </c>
      <c r="AS218" s="54" t="e">
        <f t="shared" si="313"/>
        <v>#N/A</v>
      </c>
      <c r="AT218" t="b">
        <f t="shared" si="324"/>
        <v>0</v>
      </c>
      <c r="AU218" t="str">
        <f t="shared" si="325"/>
        <v/>
      </c>
      <c r="AV218" s="55" t="str">
        <f t="shared" si="314"/>
        <v/>
      </c>
      <c r="AW218" t="b">
        <f>AND(AV218&lt;&gt;"",COUNTIF($AV$11:AV217,AV218)=0)</f>
        <v>0</v>
      </c>
      <c r="AX218" s="2">
        <f>IF(AV218="",0,IF(AW218,MAX($AX$11:AX217)+1,VLOOKUP(AV218,$AV$11:AX217,3,FALSE)))</f>
        <v>0</v>
      </c>
      <c r="AY218" t="str">
        <f t="shared" si="315"/>
        <v/>
      </c>
      <c r="AZ218" t="e">
        <f t="shared" si="289"/>
        <v>#N/A</v>
      </c>
      <c r="BA218" t="e">
        <f>IF(ISNA(AZ218),NA(),COUNTIF(AZ$10:AZ218,AZ218)&gt;1)</f>
        <v>#N/A</v>
      </c>
      <c r="BB218" t="e">
        <f t="shared" si="290"/>
        <v>#N/A</v>
      </c>
      <c r="BC218" s="55" t="e">
        <f t="shared" si="291"/>
        <v>#N/A</v>
      </c>
      <c r="BD218" s="56" t="e">
        <f t="shared" si="292"/>
        <v>#N/A</v>
      </c>
      <c r="BE218" s="53">
        <f t="shared" si="293"/>
        <v>0</v>
      </c>
      <c r="BF218" s="53">
        <f t="shared" si="294"/>
        <v>0</v>
      </c>
      <c r="BG218" s="53">
        <f t="shared" si="295"/>
        <v>0</v>
      </c>
      <c r="BH218" s="53">
        <f t="shared" si="296"/>
        <v>0</v>
      </c>
      <c r="BI218" s="53">
        <f t="shared" si="297"/>
        <v>0</v>
      </c>
      <c r="BJ218" s="53">
        <f t="shared" si="298"/>
        <v>0</v>
      </c>
      <c r="BK218" s="57">
        <f t="shared" si="299"/>
        <v>0</v>
      </c>
      <c r="BL218" s="57">
        <f t="shared" si="300"/>
        <v>0</v>
      </c>
      <c r="BM218" s="57">
        <f t="shared" si="301"/>
        <v>0</v>
      </c>
      <c r="BN218" s="57">
        <f t="shared" si="302"/>
        <v>0</v>
      </c>
      <c r="BO218" s="57">
        <f t="shared" si="303"/>
        <v>0</v>
      </c>
      <c r="BP218" s="57">
        <f t="shared" si="304"/>
        <v>0</v>
      </c>
      <c r="BQ218">
        <f t="shared" si="326"/>
        <v>0</v>
      </c>
      <c r="BR218">
        <f t="shared" si="327"/>
        <v>0</v>
      </c>
      <c r="BS218">
        <f t="shared" si="328"/>
        <v>0</v>
      </c>
      <c r="BT218">
        <f t="shared" si="329"/>
        <v>0</v>
      </c>
      <c r="BU218">
        <f t="shared" si="330"/>
        <v>0</v>
      </c>
      <c r="BV218">
        <f t="shared" si="331"/>
        <v>0</v>
      </c>
      <c r="BW218">
        <f t="shared" si="332"/>
        <v>0</v>
      </c>
      <c r="BX218">
        <f t="shared" si="333"/>
        <v>0</v>
      </c>
      <c r="BY218">
        <f t="shared" si="334"/>
        <v>0</v>
      </c>
      <c r="BZ218">
        <f t="shared" si="335"/>
        <v>0</v>
      </c>
      <c r="CA218">
        <f t="shared" si="336"/>
        <v>0</v>
      </c>
      <c r="CB218">
        <f t="shared" si="337"/>
        <v>0</v>
      </c>
      <c r="CC218" t="e">
        <f>IF('Source and fuel input'!AS218,VLOOKUP(AA218,SourceIdData,8,FALSE),IF('Source and fuel input'!AQ218,V218,IF('Source and fuel input'!AR218,IF(AND(E218="Method 1",VLOOKUP(AA218,SourceIdData,8,FALSE)&gt;0),VLOOKUP(AA218,SourceIdData,8,FALSE),NA()),"")))</f>
        <v>#N/A</v>
      </c>
      <c r="CD218" s="15" t="e">
        <f t="shared" si="272"/>
        <v>#N/A</v>
      </c>
      <c r="CE218" s="15" t="b">
        <f t="shared" si="273"/>
        <v>1</v>
      </c>
      <c r="CF218" s="15" t="b">
        <f t="shared" si="305"/>
        <v>1</v>
      </c>
      <c r="CG218" s="15" t="b">
        <f t="shared" si="274"/>
        <v>0</v>
      </c>
      <c r="CH218" s="15" t="b">
        <f t="shared" si="275"/>
        <v>1</v>
      </c>
      <c r="CI218" t="e">
        <f t="shared" si="306"/>
        <v>#N/A</v>
      </c>
      <c r="CJ218" t="e">
        <f t="shared" si="307"/>
        <v>#N/A</v>
      </c>
      <c r="CK218" t="e">
        <f t="shared" si="316"/>
        <v>#N/A</v>
      </c>
      <c r="CL218" t="b">
        <f t="shared" si="276"/>
        <v>0</v>
      </c>
      <c r="CM218" t="e">
        <f t="shared" si="317"/>
        <v>#N/A</v>
      </c>
      <c r="CN218" t="b">
        <f t="shared" si="318"/>
        <v>0</v>
      </c>
      <c r="CO218" s="14">
        <f t="shared" si="319"/>
        <v>1</v>
      </c>
      <c r="CP218" s="16" t="str">
        <f t="shared" si="308"/>
        <v/>
      </c>
      <c r="CQ218" s="15">
        <f t="shared" si="309"/>
        <v>0</v>
      </c>
      <c r="CR218" s="15">
        <f t="shared" si="310"/>
        <v>0</v>
      </c>
      <c r="CS218" s="15">
        <f t="shared" si="311"/>
        <v>0</v>
      </c>
      <c r="CT218" s="58" t="e">
        <f t="shared" si="338"/>
        <v>#DIV/0!</v>
      </c>
      <c r="CU218" s="2">
        <f t="shared" si="312"/>
        <v>995</v>
      </c>
      <c r="CV218" t="str">
        <f t="shared" si="320"/>
        <v/>
      </c>
      <c r="CX218" t="str">
        <f t="shared" si="339"/>
        <v/>
      </c>
      <c r="CY218" t="b">
        <f>AND(CX218&lt;&gt;"",COUNTIF($CX$11:CX217,CX218)=0)</f>
        <v>0</v>
      </c>
      <c r="CZ218" s="2">
        <f>IF(CX218="",0,IF(CY218,MAX($CZ$11:CZ217)+1,VLOOKUP(CX218,$CX$11:CZ217,3,FALSE)))</f>
        <v>0</v>
      </c>
      <c r="DA218" s="2" t="str">
        <f t="shared" si="321"/>
        <v/>
      </c>
      <c r="DB218" t="str">
        <f t="shared" si="340"/>
        <v/>
      </c>
      <c r="DC218" t="b">
        <f>AND(DB218&lt;&gt;"",COUNTIF($DB$11:DB217,DB218)=0)</f>
        <v>0</v>
      </c>
      <c r="DD218" s="2">
        <f>IF(DB218="",0,IF(DC218,MAX($DD$11:DD217)+1,VLOOKUP(DB218,$DB$11:DD217,3,FALSE)))</f>
        <v>0</v>
      </c>
      <c r="DE218" s="2" t="str">
        <f t="shared" si="322"/>
        <v/>
      </c>
    </row>
    <row r="219" spans="1:109" x14ac:dyDescent="0.35">
      <c r="A219" s="119"/>
      <c r="B219" s="46"/>
      <c r="C219" s="46"/>
      <c r="D219" s="46"/>
      <c r="E219" s="46"/>
      <c r="F219" s="183"/>
      <c r="G219" s="48">
        <v>0</v>
      </c>
      <c r="H219" s="46">
        <v>0</v>
      </c>
      <c r="I219" s="46">
        <v>0</v>
      </c>
      <c r="J219" s="46">
        <v>0</v>
      </c>
      <c r="K219" s="46">
        <v>0</v>
      </c>
      <c r="L219" s="49">
        <v>0</v>
      </c>
      <c r="M219" s="50">
        <v>0</v>
      </c>
      <c r="N219" s="32"/>
      <c r="O219" s="31"/>
      <c r="P219" s="31"/>
      <c r="Q219" s="31"/>
      <c r="R219" s="31"/>
      <c r="S219" s="31"/>
      <c r="T219" s="31"/>
      <c r="U219" s="31"/>
      <c r="V219" s="99"/>
      <c r="W219" s="52" t="str">
        <f t="shared" si="271"/>
        <v/>
      </c>
      <c r="X219" s="120"/>
      <c r="Y219" s="97"/>
      <c r="Z219" t="e">
        <f t="shared" si="277"/>
        <v>#N/A</v>
      </c>
      <c r="AA219" t="e">
        <f t="shared" si="278"/>
        <v>#N/A</v>
      </c>
      <c r="AB219" t="e">
        <f t="shared" si="279"/>
        <v>#N/A</v>
      </c>
      <c r="AC219" s="53" t="b">
        <f t="shared" si="280"/>
        <v>0</v>
      </c>
      <c r="AD219" s="53" t="b">
        <f t="shared" si="281"/>
        <v>0</v>
      </c>
      <c r="AE219" s="53" t="b">
        <f t="shared" si="282"/>
        <v>0</v>
      </c>
      <c r="AF219" s="53" t="b">
        <f t="shared" si="283"/>
        <v>0</v>
      </c>
      <c r="AG219" s="53" t="b">
        <f t="shared" si="284"/>
        <v>0</v>
      </c>
      <c r="AH219" s="53" t="b">
        <f t="shared" si="285"/>
        <v>0</v>
      </c>
      <c r="AI219" s="53" t="b">
        <f t="shared" si="286"/>
        <v>0</v>
      </c>
      <c r="AJ219" s="53" t="b">
        <f t="shared" si="287"/>
        <v>0</v>
      </c>
      <c r="AK219" s="53" t="b">
        <f t="shared" si="341"/>
        <v>1</v>
      </c>
      <c r="AL219" s="53" t="b">
        <f t="shared" si="342"/>
        <v>1</v>
      </c>
      <c r="AM219" s="53" t="b">
        <f t="shared" si="343"/>
        <v>1</v>
      </c>
      <c r="AN219" s="53" t="b">
        <f t="shared" si="344"/>
        <v>1</v>
      </c>
      <c r="AO219" s="53" t="b">
        <f t="shared" si="345"/>
        <v>1</v>
      </c>
      <c r="AP219" s="53" t="b">
        <f t="shared" si="346"/>
        <v>1</v>
      </c>
      <c r="AQ219" s="53" t="b">
        <f t="shared" si="323"/>
        <v>0</v>
      </c>
      <c r="AR219" t="b">
        <f t="shared" si="288"/>
        <v>0</v>
      </c>
      <c r="AS219" s="54" t="e">
        <f t="shared" si="313"/>
        <v>#N/A</v>
      </c>
      <c r="AT219" t="b">
        <f t="shared" si="324"/>
        <v>0</v>
      </c>
      <c r="AU219" t="str">
        <f t="shared" si="325"/>
        <v/>
      </c>
      <c r="AV219" s="55" t="str">
        <f t="shared" si="314"/>
        <v/>
      </c>
      <c r="AW219" t="b">
        <f>AND(AV219&lt;&gt;"",COUNTIF($AV$11:AV218,AV219)=0)</f>
        <v>0</v>
      </c>
      <c r="AX219" s="2">
        <f>IF(AV219="",0,IF(AW219,MAX($AX$11:AX218)+1,VLOOKUP(AV219,$AV$11:AX218,3,FALSE)))</f>
        <v>0</v>
      </c>
      <c r="AY219" t="str">
        <f t="shared" si="315"/>
        <v/>
      </c>
      <c r="AZ219" t="e">
        <f t="shared" si="289"/>
        <v>#N/A</v>
      </c>
      <c r="BA219" t="e">
        <f>IF(ISNA(AZ219),NA(),COUNTIF(AZ$10:AZ219,AZ219)&gt;1)</f>
        <v>#N/A</v>
      </c>
      <c r="BB219" t="e">
        <f t="shared" si="290"/>
        <v>#N/A</v>
      </c>
      <c r="BC219" s="55" t="e">
        <f t="shared" si="291"/>
        <v>#N/A</v>
      </c>
      <c r="BD219" s="56" t="e">
        <f t="shared" si="292"/>
        <v>#N/A</v>
      </c>
      <c r="BE219" s="53">
        <f t="shared" si="293"/>
        <v>0</v>
      </c>
      <c r="BF219" s="53">
        <f t="shared" si="294"/>
        <v>0</v>
      </c>
      <c r="BG219" s="53">
        <f t="shared" si="295"/>
        <v>0</v>
      </c>
      <c r="BH219" s="53">
        <f t="shared" si="296"/>
        <v>0</v>
      </c>
      <c r="BI219" s="53">
        <f t="shared" si="297"/>
        <v>0</v>
      </c>
      <c r="BJ219" s="53">
        <f t="shared" si="298"/>
        <v>0</v>
      </c>
      <c r="BK219" s="57">
        <f t="shared" si="299"/>
        <v>0</v>
      </c>
      <c r="BL219" s="57">
        <f t="shared" si="300"/>
        <v>0</v>
      </c>
      <c r="BM219" s="57">
        <f t="shared" si="301"/>
        <v>0</v>
      </c>
      <c r="BN219" s="57">
        <f t="shared" si="302"/>
        <v>0</v>
      </c>
      <c r="BO219" s="57">
        <f t="shared" si="303"/>
        <v>0</v>
      </c>
      <c r="BP219" s="57">
        <f t="shared" si="304"/>
        <v>0</v>
      </c>
      <c r="BQ219">
        <f t="shared" si="326"/>
        <v>0</v>
      </c>
      <c r="BR219">
        <f t="shared" si="327"/>
        <v>0</v>
      </c>
      <c r="BS219">
        <f t="shared" si="328"/>
        <v>0</v>
      </c>
      <c r="BT219">
        <f t="shared" si="329"/>
        <v>0</v>
      </c>
      <c r="BU219">
        <f t="shared" si="330"/>
        <v>0</v>
      </c>
      <c r="BV219">
        <f t="shared" si="331"/>
        <v>0</v>
      </c>
      <c r="BW219">
        <f t="shared" si="332"/>
        <v>0</v>
      </c>
      <c r="BX219">
        <f t="shared" si="333"/>
        <v>0</v>
      </c>
      <c r="BY219">
        <f t="shared" si="334"/>
        <v>0</v>
      </c>
      <c r="BZ219">
        <f t="shared" si="335"/>
        <v>0</v>
      </c>
      <c r="CA219">
        <f t="shared" si="336"/>
        <v>0</v>
      </c>
      <c r="CB219">
        <f t="shared" si="337"/>
        <v>0</v>
      </c>
      <c r="CC219" t="e">
        <f>IF('Source and fuel input'!AS219,VLOOKUP(AA219,SourceIdData,8,FALSE),IF('Source and fuel input'!AQ219,V219,IF('Source and fuel input'!AR219,IF(AND(E219="Method 1",VLOOKUP(AA219,SourceIdData,8,FALSE)&gt;0),VLOOKUP(AA219,SourceIdData,8,FALSE),NA()),"")))</f>
        <v>#N/A</v>
      </c>
      <c r="CD219" s="15" t="e">
        <f t="shared" si="272"/>
        <v>#N/A</v>
      </c>
      <c r="CE219" s="15" t="b">
        <f t="shared" si="273"/>
        <v>1</v>
      </c>
      <c r="CF219" s="15" t="b">
        <f t="shared" si="305"/>
        <v>1</v>
      </c>
      <c r="CG219" s="15" t="b">
        <f t="shared" si="274"/>
        <v>0</v>
      </c>
      <c r="CH219" s="15" t="b">
        <f t="shared" si="275"/>
        <v>1</v>
      </c>
      <c r="CI219" t="e">
        <f t="shared" si="306"/>
        <v>#N/A</v>
      </c>
      <c r="CJ219" t="e">
        <f t="shared" si="307"/>
        <v>#N/A</v>
      </c>
      <c r="CK219" t="e">
        <f t="shared" si="316"/>
        <v>#N/A</v>
      </c>
      <c r="CL219" t="b">
        <f t="shared" si="276"/>
        <v>0</v>
      </c>
      <c r="CM219" t="e">
        <f t="shared" si="317"/>
        <v>#N/A</v>
      </c>
      <c r="CN219" t="b">
        <f t="shared" si="318"/>
        <v>0</v>
      </c>
      <c r="CO219" s="14">
        <f t="shared" si="319"/>
        <v>1</v>
      </c>
      <c r="CP219" s="16" t="str">
        <f t="shared" si="308"/>
        <v/>
      </c>
      <c r="CQ219" s="15">
        <f t="shared" si="309"/>
        <v>0</v>
      </c>
      <c r="CR219" s="15">
        <f t="shared" si="310"/>
        <v>0</v>
      </c>
      <c r="CS219" s="15">
        <f t="shared" si="311"/>
        <v>0</v>
      </c>
      <c r="CT219" s="58" t="e">
        <f t="shared" si="338"/>
        <v>#DIV/0!</v>
      </c>
      <c r="CU219" s="2">
        <f t="shared" si="312"/>
        <v>995</v>
      </c>
      <c r="CV219" t="str">
        <f t="shared" si="320"/>
        <v/>
      </c>
      <c r="CX219" t="str">
        <f t="shared" si="339"/>
        <v/>
      </c>
      <c r="CY219" t="b">
        <f>AND(CX219&lt;&gt;"",COUNTIF($CX$11:CX218,CX219)=0)</f>
        <v>0</v>
      </c>
      <c r="CZ219" s="2">
        <f>IF(CX219="",0,IF(CY219,MAX($CZ$11:CZ218)+1,VLOOKUP(CX219,$CX$11:CZ218,3,FALSE)))</f>
        <v>0</v>
      </c>
      <c r="DA219" s="2" t="str">
        <f t="shared" si="321"/>
        <v/>
      </c>
      <c r="DB219" t="str">
        <f t="shared" si="340"/>
        <v/>
      </c>
      <c r="DC219" t="b">
        <f>AND(DB219&lt;&gt;"",COUNTIF($DB$11:DB218,DB219)=0)</f>
        <v>0</v>
      </c>
      <c r="DD219" s="2">
        <f>IF(DB219="",0,IF(DC219,MAX($DD$11:DD218)+1,VLOOKUP(DB219,$DB$11:DD218,3,FALSE)))</f>
        <v>0</v>
      </c>
      <c r="DE219" s="2" t="str">
        <f t="shared" si="322"/>
        <v/>
      </c>
    </row>
    <row r="220" spans="1:109" x14ac:dyDescent="0.35">
      <c r="A220" s="119"/>
      <c r="B220" s="46"/>
      <c r="C220" s="46"/>
      <c r="D220" s="46"/>
      <c r="E220" s="46"/>
      <c r="F220" s="183"/>
      <c r="G220" s="48">
        <v>0</v>
      </c>
      <c r="H220" s="46">
        <v>0</v>
      </c>
      <c r="I220" s="46">
        <v>0</v>
      </c>
      <c r="J220" s="46">
        <v>0</v>
      </c>
      <c r="K220" s="46">
        <v>0</v>
      </c>
      <c r="L220" s="49">
        <v>0</v>
      </c>
      <c r="M220" s="50">
        <v>0</v>
      </c>
      <c r="N220" s="32"/>
      <c r="O220" s="31"/>
      <c r="P220" s="31"/>
      <c r="Q220" s="31"/>
      <c r="R220" s="31"/>
      <c r="S220" s="31"/>
      <c r="T220" s="31"/>
      <c r="U220" s="31"/>
      <c r="V220" s="99"/>
      <c r="W220" s="52" t="str">
        <f t="shared" si="271"/>
        <v/>
      </c>
      <c r="X220" s="120"/>
      <c r="Y220" s="97"/>
      <c r="Z220" t="e">
        <f t="shared" si="277"/>
        <v>#N/A</v>
      </c>
      <c r="AA220" t="e">
        <f t="shared" si="278"/>
        <v>#N/A</v>
      </c>
      <c r="AB220" t="e">
        <f t="shared" si="279"/>
        <v>#N/A</v>
      </c>
      <c r="AC220" s="53" t="b">
        <f t="shared" si="280"/>
        <v>0</v>
      </c>
      <c r="AD220" s="53" t="b">
        <f t="shared" si="281"/>
        <v>0</v>
      </c>
      <c r="AE220" s="53" t="b">
        <f t="shared" si="282"/>
        <v>0</v>
      </c>
      <c r="AF220" s="53" t="b">
        <f t="shared" si="283"/>
        <v>0</v>
      </c>
      <c r="AG220" s="53" t="b">
        <f t="shared" si="284"/>
        <v>0</v>
      </c>
      <c r="AH220" s="53" t="b">
        <f t="shared" si="285"/>
        <v>0</v>
      </c>
      <c r="AI220" s="53" t="b">
        <f t="shared" si="286"/>
        <v>0</v>
      </c>
      <c r="AJ220" s="53" t="b">
        <f t="shared" si="287"/>
        <v>0</v>
      </c>
      <c r="AK220" s="53" t="b">
        <f t="shared" si="341"/>
        <v>1</v>
      </c>
      <c r="AL220" s="53" t="b">
        <f t="shared" si="342"/>
        <v>1</v>
      </c>
      <c r="AM220" s="53" t="b">
        <f t="shared" si="343"/>
        <v>1</v>
      </c>
      <c r="AN220" s="53" t="b">
        <f t="shared" si="344"/>
        <v>1</v>
      </c>
      <c r="AO220" s="53" t="b">
        <f t="shared" si="345"/>
        <v>1</v>
      </c>
      <c r="AP220" s="53" t="b">
        <f t="shared" si="346"/>
        <v>1</v>
      </c>
      <c r="AQ220" s="53" t="b">
        <f t="shared" si="323"/>
        <v>0</v>
      </c>
      <c r="AR220" t="b">
        <f t="shared" si="288"/>
        <v>0</v>
      </c>
      <c r="AS220" s="54" t="e">
        <f t="shared" si="313"/>
        <v>#N/A</v>
      </c>
      <c r="AT220" t="b">
        <f t="shared" si="324"/>
        <v>0</v>
      </c>
      <c r="AU220" t="str">
        <f t="shared" si="325"/>
        <v/>
      </c>
      <c r="AV220" s="55" t="str">
        <f t="shared" si="314"/>
        <v/>
      </c>
      <c r="AW220" t="b">
        <f>AND(AV220&lt;&gt;"",COUNTIF($AV$11:AV219,AV220)=0)</f>
        <v>0</v>
      </c>
      <c r="AX220" s="2">
        <f>IF(AV220="",0,IF(AW220,MAX($AX$11:AX219)+1,VLOOKUP(AV220,$AV$11:AX219,3,FALSE)))</f>
        <v>0</v>
      </c>
      <c r="AY220" t="str">
        <f t="shared" si="315"/>
        <v/>
      </c>
      <c r="AZ220" t="e">
        <f t="shared" si="289"/>
        <v>#N/A</v>
      </c>
      <c r="BA220" t="e">
        <f>IF(ISNA(AZ220),NA(),COUNTIF(AZ$10:AZ220,AZ220)&gt;1)</f>
        <v>#N/A</v>
      </c>
      <c r="BB220" t="e">
        <f t="shared" si="290"/>
        <v>#N/A</v>
      </c>
      <c r="BC220" s="55" t="e">
        <f t="shared" si="291"/>
        <v>#N/A</v>
      </c>
      <c r="BD220" s="56" t="e">
        <f t="shared" si="292"/>
        <v>#N/A</v>
      </c>
      <c r="BE220" s="53">
        <f t="shared" si="293"/>
        <v>0</v>
      </c>
      <c r="BF220" s="53">
        <f t="shared" si="294"/>
        <v>0</v>
      </c>
      <c r="BG220" s="53">
        <f t="shared" si="295"/>
        <v>0</v>
      </c>
      <c r="BH220" s="53">
        <f t="shared" si="296"/>
        <v>0</v>
      </c>
      <c r="BI220" s="53">
        <f t="shared" si="297"/>
        <v>0</v>
      </c>
      <c r="BJ220" s="53">
        <f t="shared" si="298"/>
        <v>0</v>
      </c>
      <c r="BK220" s="57">
        <f t="shared" si="299"/>
        <v>0</v>
      </c>
      <c r="BL220" s="57">
        <f t="shared" si="300"/>
        <v>0</v>
      </c>
      <c r="BM220" s="57">
        <f t="shared" si="301"/>
        <v>0</v>
      </c>
      <c r="BN220" s="57">
        <f t="shared" si="302"/>
        <v>0</v>
      </c>
      <c r="BO220" s="57">
        <f t="shared" si="303"/>
        <v>0</v>
      </c>
      <c r="BP220" s="57">
        <f t="shared" si="304"/>
        <v>0</v>
      </c>
      <c r="BQ220">
        <f t="shared" si="326"/>
        <v>0</v>
      </c>
      <c r="BR220">
        <f t="shared" si="327"/>
        <v>0</v>
      </c>
      <c r="BS220">
        <f t="shared" si="328"/>
        <v>0</v>
      </c>
      <c r="BT220">
        <f t="shared" si="329"/>
        <v>0</v>
      </c>
      <c r="BU220">
        <f t="shared" si="330"/>
        <v>0</v>
      </c>
      <c r="BV220">
        <f t="shared" si="331"/>
        <v>0</v>
      </c>
      <c r="BW220">
        <f t="shared" si="332"/>
        <v>0</v>
      </c>
      <c r="BX220">
        <f t="shared" si="333"/>
        <v>0</v>
      </c>
      <c r="BY220">
        <f t="shared" si="334"/>
        <v>0</v>
      </c>
      <c r="BZ220">
        <f t="shared" si="335"/>
        <v>0</v>
      </c>
      <c r="CA220">
        <f t="shared" si="336"/>
        <v>0</v>
      </c>
      <c r="CB220">
        <f t="shared" si="337"/>
        <v>0</v>
      </c>
      <c r="CC220" t="e">
        <f>IF('Source and fuel input'!AS220,VLOOKUP(AA220,SourceIdData,8,FALSE),IF('Source and fuel input'!AQ220,V220,IF('Source and fuel input'!AR220,IF(AND(E220="Method 1",VLOOKUP(AA220,SourceIdData,8,FALSE)&gt;0),VLOOKUP(AA220,SourceIdData,8,FALSE),NA()),"")))</f>
        <v>#N/A</v>
      </c>
      <c r="CD220" s="15" t="e">
        <f t="shared" si="272"/>
        <v>#N/A</v>
      </c>
      <c r="CE220" s="15" t="b">
        <f t="shared" si="273"/>
        <v>1</v>
      </c>
      <c r="CF220" s="15" t="b">
        <f t="shared" si="305"/>
        <v>1</v>
      </c>
      <c r="CG220" s="15" t="b">
        <f t="shared" si="274"/>
        <v>0</v>
      </c>
      <c r="CH220" s="15" t="b">
        <f t="shared" si="275"/>
        <v>1</v>
      </c>
      <c r="CI220" t="e">
        <f t="shared" si="306"/>
        <v>#N/A</v>
      </c>
      <c r="CJ220" t="e">
        <f t="shared" si="307"/>
        <v>#N/A</v>
      </c>
      <c r="CK220" t="e">
        <f t="shared" si="316"/>
        <v>#N/A</v>
      </c>
      <c r="CL220" t="b">
        <f t="shared" si="276"/>
        <v>0</v>
      </c>
      <c r="CM220" t="e">
        <f t="shared" si="317"/>
        <v>#N/A</v>
      </c>
      <c r="CN220" t="b">
        <f t="shared" si="318"/>
        <v>0</v>
      </c>
      <c r="CO220" s="14">
        <f t="shared" si="319"/>
        <v>1</v>
      </c>
      <c r="CP220" s="16" t="str">
        <f t="shared" si="308"/>
        <v/>
      </c>
      <c r="CQ220" s="15">
        <f t="shared" si="309"/>
        <v>0</v>
      </c>
      <c r="CR220" s="15">
        <f t="shared" si="310"/>
        <v>0</v>
      </c>
      <c r="CS220" s="15">
        <f t="shared" si="311"/>
        <v>0</v>
      </c>
      <c r="CT220" s="58" t="e">
        <f t="shared" si="338"/>
        <v>#DIV/0!</v>
      </c>
      <c r="CU220" s="2">
        <f t="shared" si="312"/>
        <v>995</v>
      </c>
      <c r="CV220" t="str">
        <f t="shared" si="320"/>
        <v/>
      </c>
      <c r="CX220" t="str">
        <f t="shared" si="339"/>
        <v/>
      </c>
      <c r="CY220" t="b">
        <f>AND(CX220&lt;&gt;"",COUNTIF($CX$11:CX219,CX220)=0)</f>
        <v>0</v>
      </c>
      <c r="CZ220" s="2">
        <f>IF(CX220="",0,IF(CY220,MAX($CZ$11:CZ219)+1,VLOOKUP(CX220,$CX$11:CZ219,3,FALSE)))</f>
        <v>0</v>
      </c>
      <c r="DA220" s="2" t="str">
        <f t="shared" si="321"/>
        <v/>
      </c>
      <c r="DB220" t="str">
        <f t="shared" si="340"/>
        <v/>
      </c>
      <c r="DC220" t="b">
        <f>AND(DB220&lt;&gt;"",COUNTIF($DB$11:DB219,DB220)=0)</f>
        <v>0</v>
      </c>
      <c r="DD220" s="2">
        <f>IF(DB220="",0,IF(DC220,MAX($DD$11:DD219)+1,VLOOKUP(DB220,$DB$11:DD219,3,FALSE)))</f>
        <v>0</v>
      </c>
      <c r="DE220" s="2" t="str">
        <f t="shared" si="322"/>
        <v/>
      </c>
    </row>
    <row r="221" spans="1:109" x14ac:dyDescent="0.35">
      <c r="A221" s="119"/>
      <c r="B221" s="46"/>
      <c r="C221" s="46"/>
      <c r="D221" s="46"/>
      <c r="E221" s="46"/>
      <c r="F221" s="183"/>
      <c r="G221" s="48">
        <v>0</v>
      </c>
      <c r="H221" s="46">
        <v>0</v>
      </c>
      <c r="I221" s="46">
        <v>0</v>
      </c>
      <c r="J221" s="46">
        <v>0</v>
      </c>
      <c r="K221" s="46">
        <v>0</v>
      </c>
      <c r="L221" s="49">
        <v>0</v>
      </c>
      <c r="M221" s="50">
        <v>0</v>
      </c>
      <c r="N221" s="32"/>
      <c r="O221" s="31"/>
      <c r="P221" s="31"/>
      <c r="Q221" s="31"/>
      <c r="R221" s="31"/>
      <c r="S221" s="31"/>
      <c r="T221" s="31"/>
      <c r="U221" s="31"/>
      <c r="V221" s="99"/>
      <c r="W221" s="52" t="str">
        <f t="shared" si="271"/>
        <v/>
      </c>
      <c r="X221" s="120"/>
      <c r="Y221" s="97"/>
      <c r="Z221" t="e">
        <f t="shared" si="277"/>
        <v>#N/A</v>
      </c>
      <c r="AA221" t="e">
        <f t="shared" si="278"/>
        <v>#N/A</v>
      </c>
      <c r="AB221" t="e">
        <f t="shared" si="279"/>
        <v>#N/A</v>
      </c>
      <c r="AC221" s="53" t="b">
        <f t="shared" si="280"/>
        <v>0</v>
      </c>
      <c r="AD221" s="53" t="b">
        <f t="shared" si="281"/>
        <v>0</v>
      </c>
      <c r="AE221" s="53" t="b">
        <f t="shared" si="282"/>
        <v>0</v>
      </c>
      <c r="AF221" s="53" t="b">
        <f t="shared" si="283"/>
        <v>0</v>
      </c>
      <c r="AG221" s="53" t="b">
        <f t="shared" si="284"/>
        <v>0</v>
      </c>
      <c r="AH221" s="53" t="b">
        <f t="shared" si="285"/>
        <v>0</v>
      </c>
      <c r="AI221" s="53" t="b">
        <f t="shared" si="286"/>
        <v>0</v>
      </c>
      <c r="AJ221" s="53" t="b">
        <f t="shared" si="287"/>
        <v>0</v>
      </c>
      <c r="AK221" s="53" t="b">
        <f t="shared" si="341"/>
        <v>1</v>
      </c>
      <c r="AL221" s="53" t="b">
        <f t="shared" si="342"/>
        <v>1</v>
      </c>
      <c r="AM221" s="53" t="b">
        <f t="shared" si="343"/>
        <v>1</v>
      </c>
      <c r="AN221" s="53" t="b">
        <f t="shared" si="344"/>
        <v>1</v>
      </c>
      <c r="AO221" s="53" t="b">
        <f t="shared" si="345"/>
        <v>1</v>
      </c>
      <c r="AP221" s="53" t="b">
        <f t="shared" si="346"/>
        <v>1</v>
      </c>
      <c r="AQ221" s="53" t="b">
        <f t="shared" si="323"/>
        <v>0</v>
      </c>
      <c r="AR221" t="b">
        <f t="shared" si="288"/>
        <v>0</v>
      </c>
      <c r="AS221" s="54" t="e">
        <f t="shared" si="313"/>
        <v>#N/A</v>
      </c>
      <c r="AT221" t="b">
        <f t="shared" si="324"/>
        <v>0</v>
      </c>
      <c r="AU221" t="str">
        <f t="shared" si="325"/>
        <v/>
      </c>
      <c r="AV221" s="55" t="str">
        <f t="shared" si="314"/>
        <v/>
      </c>
      <c r="AW221" t="b">
        <f>AND(AV221&lt;&gt;"",COUNTIF($AV$11:AV220,AV221)=0)</f>
        <v>0</v>
      </c>
      <c r="AX221" s="2">
        <f>IF(AV221="",0,IF(AW221,MAX($AX$11:AX220)+1,VLOOKUP(AV221,$AV$11:AX220,3,FALSE)))</f>
        <v>0</v>
      </c>
      <c r="AY221" t="str">
        <f t="shared" si="315"/>
        <v/>
      </c>
      <c r="AZ221" t="e">
        <f t="shared" si="289"/>
        <v>#N/A</v>
      </c>
      <c r="BA221" t="e">
        <f>IF(ISNA(AZ221),NA(),COUNTIF(AZ$10:AZ221,AZ221)&gt;1)</f>
        <v>#N/A</v>
      </c>
      <c r="BB221" t="e">
        <f t="shared" si="290"/>
        <v>#N/A</v>
      </c>
      <c r="BC221" s="55" t="e">
        <f t="shared" si="291"/>
        <v>#N/A</v>
      </c>
      <c r="BD221" s="56" t="e">
        <f t="shared" si="292"/>
        <v>#N/A</v>
      </c>
      <c r="BE221" s="53">
        <f t="shared" si="293"/>
        <v>0</v>
      </c>
      <c r="BF221" s="53">
        <f t="shared" si="294"/>
        <v>0</v>
      </c>
      <c r="BG221" s="53">
        <f t="shared" si="295"/>
        <v>0</v>
      </c>
      <c r="BH221" s="53">
        <f t="shared" si="296"/>
        <v>0</v>
      </c>
      <c r="BI221" s="53">
        <f t="shared" si="297"/>
        <v>0</v>
      </c>
      <c r="BJ221" s="53">
        <f t="shared" si="298"/>
        <v>0</v>
      </c>
      <c r="BK221" s="57">
        <f t="shared" si="299"/>
        <v>0</v>
      </c>
      <c r="BL221" s="57">
        <f t="shared" si="300"/>
        <v>0</v>
      </c>
      <c r="BM221" s="57">
        <f t="shared" si="301"/>
        <v>0</v>
      </c>
      <c r="BN221" s="57">
        <f t="shared" si="302"/>
        <v>0</v>
      </c>
      <c r="BO221" s="57">
        <f t="shared" si="303"/>
        <v>0</v>
      </c>
      <c r="BP221" s="57">
        <f t="shared" si="304"/>
        <v>0</v>
      </c>
      <c r="BQ221">
        <f t="shared" si="326"/>
        <v>0</v>
      </c>
      <c r="BR221">
        <f t="shared" si="327"/>
        <v>0</v>
      </c>
      <c r="BS221">
        <f t="shared" si="328"/>
        <v>0</v>
      </c>
      <c r="BT221">
        <f t="shared" si="329"/>
        <v>0</v>
      </c>
      <c r="BU221">
        <f t="shared" si="330"/>
        <v>0</v>
      </c>
      <c r="BV221">
        <f t="shared" si="331"/>
        <v>0</v>
      </c>
      <c r="BW221">
        <f t="shared" si="332"/>
        <v>0</v>
      </c>
      <c r="BX221">
        <f t="shared" si="333"/>
        <v>0</v>
      </c>
      <c r="BY221">
        <f t="shared" si="334"/>
        <v>0</v>
      </c>
      <c r="BZ221">
        <f t="shared" si="335"/>
        <v>0</v>
      </c>
      <c r="CA221">
        <f t="shared" si="336"/>
        <v>0</v>
      </c>
      <c r="CB221">
        <f t="shared" si="337"/>
        <v>0</v>
      </c>
      <c r="CC221" t="e">
        <f>IF('Source and fuel input'!AS221,VLOOKUP(AA221,SourceIdData,8,FALSE),IF('Source and fuel input'!AQ221,V221,IF('Source and fuel input'!AR221,IF(AND(E221="Method 1",VLOOKUP(AA221,SourceIdData,8,FALSE)&gt;0),VLOOKUP(AA221,SourceIdData,8,FALSE),NA()),"")))</f>
        <v>#N/A</v>
      </c>
      <c r="CD221" s="15" t="e">
        <f t="shared" si="272"/>
        <v>#N/A</v>
      </c>
      <c r="CE221" s="15" t="b">
        <f t="shared" si="273"/>
        <v>1</v>
      </c>
      <c r="CF221" s="15" t="b">
        <f t="shared" si="305"/>
        <v>1</v>
      </c>
      <c r="CG221" s="15" t="b">
        <f t="shared" si="274"/>
        <v>0</v>
      </c>
      <c r="CH221" s="15" t="b">
        <f t="shared" si="275"/>
        <v>1</v>
      </c>
      <c r="CI221" t="e">
        <f t="shared" si="306"/>
        <v>#N/A</v>
      </c>
      <c r="CJ221" t="e">
        <f t="shared" si="307"/>
        <v>#N/A</v>
      </c>
      <c r="CK221" t="e">
        <f t="shared" si="316"/>
        <v>#N/A</v>
      </c>
      <c r="CL221" t="b">
        <f t="shared" si="276"/>
        <v>0</v>
      </c>
      <c r="CM221" t="e">
        <f t="shared" si="317"/>
        <v>#N/A</v>
      </c>
      <c r="CN221" t="b">
        <f t="shared" si="318"/>
        <v>0</v>
      </c>
      <c r="CO221" s="14">
        <f t="shared" si="319"/>
        <v>1</v>
      </c>
      <c r="CP221" s="16" t="str">
        <f t="shared" si="308"/>
        <v/>
      </c>
      <c r="CQ221" s="15">
        <f t="shared" si="309"/>
        <v>0</v>
      </c>
      <c r="CR221" s="15">
        <f t="shared" si="310"/>
        <v>0</v>
      </c>
      <c r="CS221" s="15">
        <f t="shared" si="311"/>
        <v>0</v>
      </c>
      <c r="CT221" s="58" t="e">
        <f t="shared" si="338"/>
        <v>#DIV/0!</v>
      </c>
      <c r="CU221" s="2">
        <f t="shared" si="312"/>
        <v>995</v>
      </c>
      <c r="CV221" t="str">
        <f t="shared" si="320"/>
        <v/>
      </c>
      <c r="CX221" t="str">
        <f t="shared" si="339"/>
        <v/>
      </c>
      <c r="CY221" t="b">
        <f>AND(CX221&lt;&gt;"",COUNTIF($CX$11:CX220,CX221)=0)</f>
        <v>0</v>
      </c>
      <c r="CZ221" s="2">
        <f>IF(CX221="",0,IF(CY221,MAX($CZ$11:CZ220)+1,VLOOKUP(CX221,$CX$11:CZ220,3,FALSE)))</f>
        <v>0</v>
      </c>
      <c r="DA221" s="2" t="str">
        <f t="shared" si="321"/>
        <v/>
      </c>
      <c r="DB221" t="str">
        <f t="shared" si="340"/>
        <v/>
      </c>
      <c r="DC221" t="b">
        <f>AND(DB221&lt;&gt;"",COUNTIF($DB$11:DB220,DB221)=0)</f>
        <v>0</v>
      </c>
      <c r="DD221" s="2">
        <f>IF(DB221="",0,IF(DC221,MAX($DD$11:DD220)+1,VLOOKUP(DB221,$DB$11:DD220,3,FALSE)))</f>
        <v>0</v>
      </c>
      <c r="DE221" s="2" t="str">
        <f t="shared" si="322"/>
        <v/>
      </c>
    </row>
    <row r="222" spans="1:109" x14ac:dyDescent="0.35">
      <c r="A222" s="119"/>
      <c r="B222" s="46"/>
      <c r="C222" s="46"/>
      <c r="D222" s="46"/>
      <c r="E222" s="46"/>
      <c r="F222" s="183"/>
      <c r="G222" s="48">
        <v>0</v>
      </c>
      <c r="H222" s="46">
        <v>0</v>
      </c>
      <c r="I222" s="46">
        <v>0</v>
      </c>
      <c r="J222" s="46">
        <v>0</v>
      </c>
      <c r="K222" s="46">
        <v>0</v>
      </c>
      <c r="L222" s="49">
        <v>0</v>
      </c>
      <c r="M222" s="50">
        <v>0</v>
      </c>
      <c r="N222" s="32"/>
      <c r="O222" s="31"/>
      <c r="P222" s="31"/>
      <c r="Q222" s="31"/>
      <c r="R222" s="31"/>
      <c r="S222" s="31"/>
      <c r="T222" s="31"/>
      <c r="U222" s="31"/>
      <c r="V222" s="99"/>
      <c r="W222" s="52" t="str">
        <f t="shared" si="271"/>
        <v/>
      </c>
      <c r="X222" s="120"/>
      <c r="Y222" s="97"/>
      <c r="Z222" t="e">
        <f t="shared" si="277"/>
        <v>#N/A</v>
      </c>
      <c r="AA222" t="e">
        <f t="shared" si="278"/>
        <v>#N/A</v>
      </c>
      <c r="AB222" t="e">
        <f t="shared" si="279"/>
        <v>#N/A</v>
      </c>
      <c r="AC222" s="53" t="b">
        <f t="shared" si="280"/>
        <v>0</v>
      </c>
      <c r="AD222" s="53" t="b">
        <f t="shared" si="281"/>
        <v>0</v>
      </c>
      <c r="AE222" s="53" t="b">
        <f t="shared" si="282"/>
        <v>0</v>
      </c>
      <c r="AF222" s="53" t="b">
        <f t="shared" si="283"/>
        <v>0</v>
      </c>
      <c r="AG222" s="53" t="b">
        <f t="shared" si="284"/>
        <v>0</v>
      </c>
      <c r="AH222" s="53" t="b">
        <f t="shared" si="285"/>
        <v>0</v>
      </c>
      <c r="AI222" s="53" t="b">
        <f t="shared" si="286"/>
        <v>0</v>
      </c>
      <c r="AJ222" s="53" t="b">
        <f t="shared" si="287"/>
        <v>0</v>
      </c>
      <c r="AK222" s="53" t="b">
        <f t="shared" si="341"/>
        <v>1</v>
      </c>
      <c r="AL222" s="53" t="b">
        <f t="shared" si="342"/>
        <v>1</v>
      </c>
      <c r="AM222" s="53" t="b">
        <f t="shared" si="343"/>
        <v>1</v>
      </c>
      <c r="AN222" s="53" t="b">
        <f t="shared" si="344"/>
        <v>1</v>
      </c>
      <c r="AO222" s="53" t="b">
        <f t="shared" si="345"/>
        <v>1</v>
      </c>
      <c r="AP222" s="53" t="b">
        <f t="shared" si="346"/>
        <v>1</v>
      </c>
      <c r="AQ222" s="53" t="b">
        <f t="shared" si="323"/>
        <v>0</v>
      </c>
      <c r="AR222" t="b">
        <f t="shared" si="288"/>
        <v>0</v>
      </c>
      <c r="AS222" s="54" t="e">
        <f t="shared" si="313"/>
        <v>#N/A</v>
      </c>
      <c r="AT222" t="b">
        <f t="shared" si="324"/>
        <v>0</v>
      </c>
      <c r="AU222" t="str">
        <f t="shared" si="325"/>
        <v/>
      </c>
      <c r="AV222" s="55" t="str">
        <f t="shared" si="314"/>
        <v/>
      </c>
      <c r="AW222" t="b">
        <f>AND(AV222&lt;&gt;"",COUNTIF($AV$11:AV221,AV222)=0)</f>
        <v>0</v>
      </c>
      <c r="AX222" s="2">
        <f>IF(AV222="",0,IF(AW222,MAX($AX$11:AX221)+1,VLOOKUP(AV222,$AV$11:AX221,3,FALSE)))</f>
        <v>0</v>
      </c>
      <c r="AY222" t="str">
        <f t="shared" si="315"/>
        <v/>
      </c>
      <c r="AZ222" t="e">
        <f t="shared" si="289"/>
        <v>#N/A</v>
      </c>
      <c r="BA222" t="e">
        <f>IF(ISNA(AZ222),NA(),COUNTIF(AZ$10:AZ222,AZ222)&gt;1)</f>
        <v>#N/A</v>
      </c>
      <c r="BB222" t="e">
        <f t="shared" si="290"/>
        <v>#N/A</v>
      </c>
      <c r="BC222" s="55" t="e">
        <f t="shared" si="291"/>
        <v>#N/A</v>
      </c>
      <c r="BD222" s="56" t="e">
        <f t="shared" si="292"/>
        <v>#N/A</v>
      </c>
      <c r="BE222" s="53">
        <f t="shared" si="293"/>
        <v>0</v>
      </c>
      <c r="BF222" s="53">
        <f t="shared" si="294"/>
        <v>0</v>
      </c>
      <c r="BG222" s="53">
        <f t="shared" si="295"/>
        <v>0</v>
      </c>
      <c r="BH222" s="53">
        <f t="shared" si="296"/>
        <v>0</v>
      </c>
      <c r="BI222" s="53">
        <f t="shared" si="297"/>
        <v>0</v>
      </c>
      <c r="BJ222" s="53">
        <f t="shared" si="298"/>
        <v>0</v>
      </c>
      <c r="BK222" s="57">
        <f t="shared" si="299"/>
        <v>0</v>
      </c>
      <c r="BL222" s="57">
        <f t="shared" si="300"/>
        <v>0</v>
      </c>
      <c r="BM222" s="57">
        <f t="shared" si="301"/>
        <v>0</v>
      </c>
      <c r="BN222" s="57">
        <f t="shared" si="302"/>
        <v>0</v>
      </c>
      <c r="BO222" s="57">
        <f t="shared" si="303"/>
        <v>0</v>
      </c>
      <c r="BP222" s="57">
        <f t="shared" si="304"/>
        <v>0</v>
      </c>
      <c r="BQ222">
        <f t="shared" si="326"/>
        <v>0</v>
      </c>
      <c r="BR222">
        <f t="shared" si="327"/>
        <v>0</v>
      </c>
      <c r="BS222">
        <f t="shared" si="328"/>
        <v>0</v>
      </c>
      <c r="BT222">
        <f t="shared" si="329"/>
        <v>0</v>
      </c>
      <c r="BU222">
        <f t="shared" si="330"/>
        <v>0</v>
      </c>
      <c r="BV222">
        <f t="shared" si="331"/>
        <v>0</v>
      </c>
      <c r="BW222">
        <f t="shared" si="332"/>
        <v>0</v>
      </c>
      <c r="BX222">
        <f t="shared" si="333"/>
        <v>0</v>
      </c>
      <c r="BY222">
        <f t="shared" si="334"/>
        <v>0</v>
      </c>
      <c r="BZ222">
        <f t="shared" si="335"/>
        <v>0</v>
      </c>
      <c r="CA222">
        <f t="shared" si="336"/>
        <v>0</v>
      </c>
      <c r="CB222">
        <f t="shared" si="337"/>
        <v>0</v>
      </c>
      <c r="CC222" t="e">
        <f>IF('Source and fuel input'!AS222,VLOOKUP(AA222,SourceIdData,8,FALSE),IF('Source and fuel input'!AQ222,V222,IF('Source and fuel input'!AR222,IF(AND(E222="Method 1",VLOOKUP(AA222,SourceIdData,8,FALSE)&gt;0),VLOOKUP(AA222,SourceIdData,8,FALSE),NA()),"")))</f>
        <v>#N/A</v>
      </c>
      <c r="CD222" s="15" t="e">
        <f t="shared" si="272"/>
        <v>#N/A</v>
      </c>
      <c r="CE222" s="15" t="b">
        <f t="shared" si="273"/>
        <v>1</v>
      </c>
      <c r="CF222" s="15" t="b">
        <f t="shared" si="305"/>
        <v>1</v>
      </c>
      <c r="CG222" s="15" t="b">
        <f t="shared" si="274"/>
        <v>0</v>
      </c>
      <c r="CH222" s="15" t="b">
        <f t="shared" si="275"/>
        <v>1</v>
      </c>
      <c r="CI222" t="e">
        <f t="shared" si="306"/>
        <v>#N/A</v>
      </c>
      <c r="CJ222" t="e">
        <f t="shared" si="307"/>
        <v>#N/A</v>
      </c>
      <c r="CK222" t="e">
        <f t="shared" si="316"/>
        <v>#N/A</v>
      </c>
      <c r="CL222" t="b">
        <f t="shared" si="276"/>
        <v>0</v>
      </c>
      <c r="CM222" t="e">
        <f t="shared" si="317"/>
        <v>#N/A</v>
      </c>
      <c r="CN222" t="b">
        <f t="shared" si="318"/>
        <v>0</v>
      </c>
      <c r="CO222" s="14">
        <f t="shared" si="319"/>
        <v>1</v>
      </c>
      <c r="CP222" s="16" t="str">
        <f t="shared" si="308"/>
        <v/>
      </c>
      <c r="CQ222" s="15">
        <f t="shared" si="309"/>
        <v>0</v>
      </c>
      <c r="CR222" s="15">
        <f t="shared" si="310"/>
        <v>0</v>
      </c>
      <c r="CS222" s="15">
        <f t="shared" si="311"/>
        <v>0</v>
      </c>
      <c r="CT222" s="58" t="e">
        <f t="shared" si="338"/>
        <v>#DIV/0!</v>
      </c>
      <c r="CU222" s="2">
        <f t="shared" si="312"/>
        <v>995</v>
      </c>
      <c r="CV222" t="str">
        <f t="shared" si="320"/>
        <v/>
      </c>
      <c r="CX222" t="str">
        <f t="shared" si="339"/>
        <v/>
      </c>
      <c r="CY222" t="b">
        <f>AND(CX222&lt;&gt;"",COUNTIF($CX$11:CX221,CX222)=0)</f>
        <v>0</v>
      </c>
      <c r="CZ222" s="2">
        <f>IF(CX222="",0,IF(CY222,MAX($CZ$11:CZ221)+1,VLOOKUP(CX222,$CX$11:CZ221,3,FALSE)))</f>
        <v>0</v>
      </c>
      <c r="DA222" s="2" t="str">
        <f t="shared" si="321"/>
        <v/>
      </c>
      <c r="DB222" t="str">
        <f t="shared" si="340"/>
        <v/>
      </c>
      <c r="DC222" t="b">
        <f>AND(DB222&lt;&gt;"",COUNTIF($DB$11:DB221,DB222)=0)</f>
        <v>0</v>
      </c>
      <c r="DD222" s="2">
        <f>IF(DB222="",0,IF(DC222,MAX($DD$11:DD221)+1,VLOOKUP(DB222,$DB$11:DD221,3,FALSE)))</f>
        <v>0</v>
      </c>
      <c r="DE222" s="2" t="str">
        <f t="shared" si="322"/>
        <v/>
      </c>
    </row>
    <row r="223" spans="1:109" x14ac:dyDescent="0.35">
      <c r="A223" s="119"/>
      <c r="B223" s="46"/>
      <c r="C223" s="46"/>
      <c r="D223" s="46"/>
      <c r="E223" s="46"/>
      <c r="F223" s="183"/>
      <c r="G223" s="48">
        <v>0</v>
      </c>
      <c r="H223" s="46">
        <v>0</v>
      </c>
      <c r="I223" s="46">
        <v>0</v>
      </c>
      <c r="J223" s="46">
        <v>0</v>
      </c>
      <c r="K223" s="46">
        <v>0</v>
      </c>
      <c r="L223" s="49">
        <v>0</v>
      </c>
      <c r="M223" s="50">
        <v>0</v>
      </c>
      <c r="N223" s="32"/>
      <c r="O223" s="31"/>
      <c r="P223" s="31"/>
      <c r="Q223" s="31"/>
      <c r="R223" s="31"/>
      <c r="S223" s="31"/>
      <c r="T223" s="31"/>
      <c r="U223" s="31"/>
      <c r="V223" s="99"/>
      <c r="W223" s="52" t="str">
        <f t="shared" si="271"/>
        <v/>
      </c>
      <c r="X223" s="120"/>
      <c r="Y223" s="97"/>
      <c r="Z223" t="e">
        <f t="shared" si="277"/>
        <v>#N/A</v>
      </c>
      <c r="AA223" t="e">
        <f t="shared" si="278"/>
        <v>#N/A</v>
      </c>
      <c r="AB223" t="e">
        <f t="shared" si="279"/>
        <v>#N/A</v>
      </c>
      <c r="AC223" s="53" t="b">
        <f t="shared" si="280"/>
        <v>0</v>
      </c>
      <c r="AD223" s="53" t="b">
        <f t="shared" si="281"/>
        <v>0</v>
      </c>
      <c r="AE223" s="53" t="b">
        <f t="shared" si="282"/>
        <v>0</v>
      </c>
      <c r="AF223" s="53" t="b">
        <f t="shared" si="283"/>
        <v>0</v>
      </c>
      <c r="AG223" s="53" t="b">
        <f t="shared" si="284"/>
        <v>0</v>
      </c>
      <c r="AH223" s="53" t="b">
        <f t="shared" si="285"/>
        <v>0</v>
      </c>
      <c r="AI223" s="53" t="b">
        <f t="shared" si="286"/>
        <v>0</v>
      </c>
      <c r="AJ223" s="53" t="b">
        <f t="shared" si="287"/>
        <v>0</v>
      </c>
      <c r="AK223" s="53" t="b">
        <f t="shared" si="341"/>
        <v>1</v>
      </c>
      <c r="AL223" s="53" t="b">
        <f t="shared" si="342"/>
        <v>1</v>
      </c>
      <c r="AM223" s="53" t="b">
        <f t="shared" si="343"/>
        <v>1</v>
      </c>
      <c r="AN223" s="53" t="b">
        <f t="shared" si="344"/>
        <v>1</v>
      </c>
      <c r="AO223" s="53" t="b">
        <f t="shared" si="345"/>
        <v>1</v>
      </c>
      <c r="AP223" s="53" t="b">
        <f t="shared" si="346"/>
        <v>1</v>
      </c>
      <c r="AQ223" s="53" t="b">
        <f t="shared" si="323"/>
        <v>0</v>
      </c>
      <c r="AR223" t="b">
        <f t="shared" si="288"/>
        <v>0</v>
      </c>
      <c r="AS223" s="54" t="e">
        <f t="shared" si="313"/>
        <v>#N/A</v>
      </c>
      <c r="AT223" t="b">
        <f t="shared" si="324"/>
        <v>0</v>
      </c>
      <c r="AU223" t="str">
        <f t="shared" si="325"/>
        <v/>
      </c>
      <c r="AV223" s="55" t="str">
        <f t="shared" si="314"/>
        <v/>
      </c>
      <c r="AW223" t="b">
        <f>AND(AV223&lt;&gt;"",COUNTIF($AV$11:AV222,AV223)=0)</f>
        <v>0</v>
      </c>
      <c r="AX223" s="2">
        <f>IF(AV223="",0,IF(AW223,MAX($AX$11:AX222)+1,VLOOKUP(AV223,$AV$11:AX222,3,FALSE)))</f>
        <v>0</v>
      </c>
      <c r="AY223" t="str">
        <f t="shared" si="315"/>
        <v/>
      </c>
      <c r="AZ223" t="e">
        <f t="shared" si="289"/>
        <v>#N/A</v>
      </c>
      <c r="BA223" t="e">
        <f>IF(ISNA(AZ223),NA(),COUNTIF(AZ$10:AZ223,AZ223)&gt;1)</f>
        <v>#N/A</v>
      </c>
      <c r="BB223" t="e">
        <f t="shared" si="290"/>
        <v>#N/A</v>
      </c>
      <c r="BC223" s="55" t="e">
        <f t="shared" si="291"/>
        <v>#N/A</v>
      </c>
      <c r="BD223" s="56" t="e">
        <f t="shared" si="292"/>
        <v>#N/A</v>
      </c>
      <c r="BE223" s="53">
        <f t="shared" si="293"/>
        <v>0</v>
      </c>
      <c r="BF223" s="53">
        <f t="shared" si="294"/>
        <v>0</v>
      </c>
      <c r="BG223" s="53">
        <f t="shared" si="295"/>
        <v>0</v>
      </c>
      <c r="BH223" s="53">
        <f t="shared" si="296"/>
        <v>0</v>
      </c>
      <c r="BI223" s="53">
        <f t="shared" si="297"/>
        <v>0</v>
      </c>
      <c r="BJ223" s="53">
        <f t="shared" si="298"/>
        <v>0</v>
      </c>
      <c r="BK223" s="57">
        <f t="shared" si="299"/>
        <v>0</v>
      </c>
      <c r="BL223" s="57">
        <f t="shared" si="300"/>
        <v>0</v>
      </c>
      <c r="BM223" s="57">
        <f t="shared" si="301"/>
        <v>0</v>
      </c>
      <c r="BN223" s="57">
        <f t="shared" si="302"/>
        <v>0</v>
      </c>
      <c r="BO223" s="57">
        <f t="shared" si="303"/>
        <v>0</v>
      </c>
      <c r="BP223" s="57">
        <f t="shared" si="304"/>
        <v>0</v>
      </c>
      <c r="BQ223">
        <f t="shared" si="326"/>
        <v>0</v>
      </c>
      <c r="BR223">
        <f t="shared" si="327"/>
        <v>0</v>
      </c>
      <c r="BS223">
        <f t="shared" si="328"/>
        <v>0</v>
      </c>
      <c r="BT223">
        <f t="shared" si="329"/>
        <v>0</v>
      </c>
      <c r="BU223">
        <f t="shared" si="330"/>
        <v>0</v>
      </c>
      <c r="BV223">
        <f t="shared" si="331"/>
        <v>0</v>
      </c>
      <c r="BW223">
        <f t="shared" si="332"/>
        <v>0</v>
      </c>
      <c r="BX223">
        <f t="shared" si="333"/>
        <v>0</v>
      </c>
      <c r="BY223">
        <f t="shared" si="334"/>
        <v>0</v>
      </c>
      <c r="BZ223">
        <f t="shared" si="335"/>
        <v>0</v>
      </c>
      <c r="CA223">
        <f t="shared" si="336"/>
        <v>0</v>
      </c>
      <c r="CB223">
        <f t="shared" si="337"/>
        <v>0</v>
      </c>
      <c r="CC223" t="e">
        <f>IF('Source and fuel input'!AS223,VLOOKUP(AA223,SourceIdData,8,FALSE),IF('Source and fuel input'!AQ223,V223,IF('Source and fuel input'!AR223,IF(AND(E223="Method 1",VLOOKUP(AA223,SourceIdData,8,FALSE)&gt;0),VLOOKUP(AA223,SourceIdData,8,FALSE),NA()),"")))</f>
        <v>#N/A</v>
      </c>
      <c r="CD223" s="15" t="e">
        <f t="shared" si="272"/>
        <v>#N/A</v>
      </c>
      <c r="CE223" s="15" t="b">
        <f t="shared" si="273"/>
        <v>1</v>
      </c>
      <c r="CF223" s="15" t="b">
        <f t="shared" si="305"/>
        <v>1</v>
      </c>
      <c r="CG223" s="15" t="b">
        <f t="shared" si="274"/>
        <v>0</v>
      </c>
      <c r="CH223" s="15" t="b">
        <f t="shared" si="275"/>
        <v>1</v>
      </c>
      <c r="CI223" t="e">
        <f t="shared" si="306"/>
        <v>#N/A</v>
      </c>
      <c r="CJ223" t="e">
        <f t="shared" si="307"/>
        <v>#N/A</v>
      </c>
      <c r="CK223" t="e">
        <f t="shared" si="316"/>
        <v>#N/A</v>
      </c>
      <c r="CL223" t="b">
        <f t="shared" si="276"/>
        <v>0</v>
      </c>
      <c r="CM223" t="e">
        <f t="shared" si="317"/>
        <v>#N/A</v>
      </c>
      <c r="CN223" t="b">
        <f t="shared" si="318"/>
        <v>0</v>
      </c>
      <c r="CO223" s="14">
        <f t="shared" si="319"/>
        <v>1</v>
      </c>
      <c r="CP223" s="16" t="str">
        <f t="shared" si="308"/>
        <v/>
      </c>
      <c r="CQ223" s="15">
        <f t="shared" si="309"/>
        <v>0</v>
      </c>
      <c r="CR223" s="15">
        <f t="shared" si="310"/>
        <v>0</v>
      </c>
      <c r="CS223" s="15">
        <f t="shared" si="311"/>
        <v>0</v>
      </c>
      <c r="CT223" s="58" t="e">
        <f t="shared" si="338"/>
        <v>#DIV/0!</v>
      </c>
      <c r="CU223" s="2">
        <f t="shared" si="312"/>
        <v>995</v>
      </c>
      <c r="CV223" t="str">
        <f t="shared" si="320"/>
        <v/>
      </c>
      <c r="CX223" t="str">
        <f t="shared" si="339"/>
        <v/>
      </c>
      <c r="CY223" t="b">
        <f>AND(CX223&lt;&gt;"",COUNTIF($CX$11:CX222,CX223)=0)</f>
        <v>0</v>
      </c>
      <c r="CZ223" s="2">
        <f>IF(CX223="",0,IF(CY223,MAX($CZ$11:CZ222)+1,VLOOKUP(CX223,$CX$11:CZ222,3,FALSE)))</f>
        <v>0</v>
      </c>
      <c r="DA223" s="2" t="str">
        <f t="shared" si="321"/>
        <v/>
      </c>
      <c r="DB223" t="str">
        <f t="shared" si="340"/>
        <v/>
      </c>
      <c r="DC223" t="b">
        <f>AND(DB223&lt;&gt;"",COUNTIF($DB$11:DB222,DB223)=0)</f>
        <v>0</v>
      </c>
      <c r="DD223" s="2">
        <f>IF(DB223="",0,IF(DC223,MAX($DD$11:DD222)+1,VLOOKUP(DB223,$DB$11:DD222,3,FALSE)))</f>
        <v>0</v>
      </c>
      <c r="DE223" s="2" t="str">
        <f t="shared" si="322"/>
        <v/>
      </c>
    </row>
    <row r="224" spans="1:109" x14ac:dyDescent="0.35">
      <c r="A224" s="119"/>
      <c r="B224" s="46"/>
      <c r="C224" s="46"/>
      <c r="D224" s="46"/>
      <c r="E224" s="46"/>
      <c r="F224" s="183"/>
      <c r="G224" s="48">
        <v>0</v>
      </c>
      <c r="H224" s="46">
        <v>0</v>
      </c>
      <c r="I224" s="46">
        <v>0</v>
      </c>
      <c r="J224" s="46">
        <v>0</v>
      </c>
      <c r="K224" s="46">
        <v>0</v>
      </c>
      <c r="L224" s="49">
        <v>0</v>
      </c>
      <c r="M224" s="50">
        <v>0</v>
      </c>
      <c r="N224" s="32"/>
      <c r="O224" s="31"/>
      <c r="P224" s="31"/>
      <c r="Q224" s="31"/>
      <c r="R224" s="31"/>
      <c r="S224" s="31"/>
      <c r="T224" s="31"/>
      <c r="U224" s="31"/>
      <c r="V224" s="99"/>
      <c r="W224" s="52" t="str">
        <f t="shared" ref="W224:W287" si="347">AU224</f>
        <v/>
      </c>
      <c r="X224" s="120"/>
      <c r="Y224" s="97"/>
      <c r="Z224" t="e">
        <f t="shared" si="277"/>
        <v>#N/A</v>
      </c>
      <c r="AA224" t="e">
        <f t="shared" si="278"/>
        <v>#N/A</v>
      </c>
      <c r="AB224" t="e">
        <f t="shared" si="279"/>
        <v>#N/A</v>
      </c>
      <c r="AC224" s="53" t="b">
        <f t="shared" si="280"/>
        <v>0</v>
      </c>
      <c r="AD224" s="53" t="b">
        <f t="shared" si="281"/>
        <v>0</v>
      </c>
      <c r="AE224" s="53" t="b">
        <f t="shared" si="282"/>
        <v>0</v>
      </c>
      <c r="AF224" s="53" t="b">
        <f t="shared" si="283"/>
        <v>0</v>
      </c>
      <c r="AG224" s="53" t="b">
        <f t="shared" si="284"/>
        <v>0</v>
      </c>
      <c r="AH224" s="53" t="b">
        <f t="shared" si="285"/>
        <v>0</v>
      </c>
      <c r="AI224" s="53" t="b">
        <f t="shared" si="286"/>
        <v>0</v>
      </c>
      <c r="AJ224" s="53" t="b">
        <f t="shared" si="287"/>
        <v>0</v>
      </c>
      <c r="AK224" s="53" t="b">
        <f t="shared" si="341"/>
        <v>1</v>
      </c>
      <c r="AL224" s="53" t="b">
        <f t="shared" si="342"/>
        <v>1</v>
      </c>
      <c r="AM224" s="53" t="b">
        <f t="shared" si="343"/>
        <v>1</v>
      </c>
      <c r="AN224" s="53" t="b">
        <f t="shared" si="344"/>
        <v>1</v>
      </c>
      <c r="AO224" s="53" t="b">
        <f t="shared" si="345"/>
        <v>1</v>
      </c>
      <c r="AP224" s="53" t="b">
        <f t="shared" si="346"/>
        <v>1</v>
      </c>
      <c r="AQ224" s="53" t="b">
        <f t="shared" si="323"/>
        <v>0</v>
      </c>
      <c r="AR224" t="b">
        <f t="shared" si="288"/>
        <v>0</v>
      </c>
      <c r="AS224" s="54" t="e">
        <f t="shared" si="313"/>
        <v>#N/A</v>
      </c>
      <c r="AT224" t="b">
        <f t="shared" si="324"/>
        <v>0</v>
      </c>
      <c r="AU224" t="str">
        <f t="shared" si="325"/>
        <v/>
      </c>
      <c r="AV224" s="55" t="str">
        <f t="shared" si="314"/>
        <v/>
      </c>
      <c r="AW224" t="b">
        <f>AND(AV224&lt;&gt;"",COUNTIF($AV$11:AV223,AV224)=0)</f>
        <v>0</v>
      </c>
      <c r="AX224" s="2">
        <f>IF(AV224="",0,IF(AW224,MAX($AX$11:AX223)+1,VLOOKUP(AV224,$AV$11:AX223,3,FALSE)))</f>
        <v>0</v>
      </c>
      <c r="AY224" t="str">
        <f t="shared" si="315"/>
        <v/>
      </c>
      <c r="AZ224" t="e">
        <f t="shared" si="289"/>
        <v>#N/A</v>
      </c>
      <c r="BA224" t="e">
        <f>IF(ISNA(AZ224),NA(),COUNTIF(AZ$10:AZ224,AZ224)&gt;1)</f>
        <v>#N/A</v>
      </c>
      <c r="BB224" t="e">
        <f t="shared" si="290"/>
        <v>#N/A</v>
      </c>
      <c r="BC224" s="55" t="e">
        <f t="shared" si="291"/>
        <v>#N/A</v>
      </c>
      <c r="BD224" s="56" t="e">
        <f t="shared" si="292"/>
        <v>#N/A</v>
      </c>
      <c r="BE224" s="53">
        <f t="shared" si="293"/>
        <v>0</v>
      </c>
      <c r="BF224" s="53">
        <f t="shared" si="294"/>
        <v>0</v>
      </c>
      <c r="BG224" s="53">
        <f t="shared" si="295"/>
        <v>0</v>
      </c>
      <c r="BH224" s="53">
        <f t="shared" si="296"/>
        <v>0</v>
      </c>
      <c r="BI224" s="53">
        <f t="shared" si="297"/>
        <v>0</v>
      </c>
      <c r="BJ224" s="53">
        <f t="shared" si="298"/>
        <v>0</v>
      </c>
      <c r="BK224" s="57">
        <f t="shared" si="299"/>
        <v>0</v>
      </c>
      <c r="BL224" s="57">
        <f t="shared" si="300"/>
        <v>0</v>
      </c>
      <c r="BM224" s="57">
        <f t="shared" si="301"/>
        <v>0</v>
      </c>
      <c r="BN224" s="57">
        <f t="shared" si="302"/>
        <v>0</v>
      </c>
      <c r="BO224" s="57">
        <f t="shared" si="303"/>
        <v>0</v>
      </c>
      <c r="BP224" s="57">
        <f t="shared" si="304"/>
        <v>0</v>
      </c>
      <c r="BQ224">
        <f t="shared" si="326"/>
        <v>0</v>
      </c>
      <c r="BR224">
        <f t="shared" si="327"/>
        <v>0</v>
      </c>
      <c r="BS224">
        <f t="shared" si="328"/>
        <v>0</v>
      </c>
      <c r="BT224">
        <f t="shared" si="329"/>
        <v>0</v>
      </c>
      <c r="BU224">
        <f t="shared" si="330"/>
        <v>0</v>
      </c>
      <c r="BV224">
        <f t="shared" si="331"/>
        <v>0</v>
      </c>
      <c r="BW224">
        <f t="shared" si="332"/>
        <v>0</v>
      </c>
      <c r="BX224">
        <f t="shared" si="333"/>
        <v>0</v>
      </c>
      <c r="BY224">
        <f t="shared" si="334"/>
        <v>0</v>
      </c>
      <c r="BZ224">
        <f t="shared" si="335"/>
        <v>0</v>
      </c>
      <c r="CA224">
        <f t="shared" si="336"/>
        <v>0</v>
      </c>
      <c r="CB224">
        <f t="shared" si="337"/>
        <v>0</v>
      </c>
      <c r="CC224" t="e">
        <f>IF('Source and fuel input'!AS224,VLOOKUP(AA224,SourceIdData,8,FALSE),IF('Source and fuel input'!AQ224,V224,IF('Source and fuel input'!AR224,IF(AND(E224="Method 1",VLOOKUP(AA224,SourceIdData,8,FALSE)&gt;0),VLOOKUP(AA224,SourceIdData,8,FALSE),NA()),"")))</f>
        <v>#N/A</v>
      </c>
      <c r="CD224" s="15" t="e">
        <f t="shared" si="272"/>
        <v>#N/A</v>
      </c>
      <c r="CE224" s="15" t="b">
        <f t="shared" si="273"/>
        <v>1</v>
      </c>
      <c r="CF224" s="15" t="b">
        <f t="shared" si="305"/>
        <v>1</v>
      </c>
      <c r="CG224" s="15" t="b">
        <f t="shared" si="274"/>
        <v>0</v>
      </c>
      <c r="CH224" s="15" t="b">
        <f t="shared" si="275"/>
        <v>1</v>
      </c>
      <c r="CI224" t="e">
        <f t="shared" si="306"/>
        <v>#N/A</v>
      </c>
      <c r="CJ224" t="e">
        <f t="shared" si="307"/>
        <v>#N/A</v>
      </c>
      <c r="CK224" t="e">
        <f t="shared" si="316"/>
        <v>#N/A</v>
      </c>
      <c r="CL224" t="b">
        <f t="shared" si="276"/>
        <v>0</v>
      </c>
      <c r="CM224" t="e">
        <f t="shared" si="317"/>
        <v>#N/A</v>
      </c>
      <c r="CN224" t="b">
        <f t="shared" si="318"/>
        <v>0</v>
      </c>
      <c r="CO224" s="14">
        <f t="shared" si="319"/>
        <v>1</v>
      </c>
      <c r="CP224" s="16" t="str">
        <f t="shared" si="308"/>
        <v/>
      </c>
      <c r="CQ224" s="15">
        <f t="shared" si="309"/>
        <v>0</v>
      </c>
      <c r="CR224" s="15">
        <f t="shared" si="310"/>
        <v>0</v>
      </c>
      <c r="CS224" s="15">
        <f t="shared" si="311"/>
        <v>0</v>
      </c>
      <c r="CT224" s="58" t="e">
        <f t="shared" si="338"/>
        <v>#DIV/0!</v>
      </c>
      <c r="CU224" s="2">
        <f t="shared" si="312"/>
        <v>995</v>
      </c>
      <c r="CV224" t="str">
        <f t="shared" si="320"/>
        <v/>
      </c>
      <c r="CX224" t="str">
        <f t="shared" si="339"/>
        <v/>
      </c>
      <c r="CY224" t="b">
        <f>AND(CX224&lt;&gt;"",COUNTIF($CX$11:CX223,CX224)=0)</f>
        <v>0</v>
      </c>
      <c r="CZ224" s="2">
        <f>IF(CX224="",0,IF(CY224,MAX($CZ$11:CZ223)+1,VLOOKUP(CX224,$CX$11:CZ223,3,FALSE)))</f>
        <v>0</v>
      </c>
      <c r="DA224" s="2" t="str">
        <f t="shared" si="321"/>
        <v/>
      </c>
      <c r="DB224" t="str">
        <f t="shared" si="340"/>
        <v/>
      </c>
      <c r="DC224" t="b">
        <f>AND(DB224&lt;&gt;"",COUNTIF($DB$11:DB223,DB224)=0)</f>
        <v>0</v>
      </c>
      <c r="DD224" s="2">
        <f>IF(DB224="",0,IF(DC224,MAX($DD$11:DD223)+1,VLOOKUP(DB224,$DB$11:DD223,3,FALSE)))</f>
        <v>0</v>
      </c>
      <c r="DE224" s="2" t="str">
        <f t="shared" si="322"/>
        <v/>
      </c>
    </row>
    <row r="225" spans="1:109" x14ac:dyDescent="0.35">
      <c r="A225" s="119"/>
      <c r="B225" s="46"/>
      <c r="C225" s="46"/>
      <c r="D225" s="46"/>
      <c r="E225" s="46"/>
      <c r="F225" s="183"/>
      <c r="G225" s="48">
        <v>0</v>
      </c>
      <c r="H225" s="46">
        <v>0</v>
      </c>
      <c r="I225" s="46">
        <v>0</v>
      </c>
      <c r="J225" s="46">
        <v>0</v>
      </c>
      <c r="K225" s="46">
        <v>0</v>
      </c>
      <c r="L225" s="49">
        <v>0</v>
      </c>
      <c r="M225" s="50">
        <v>0</v>
      </c>
      <c r="N225" s="32"/>
      <c r="O225" s="31"/>
      <c r="P225" s="31"/>
      <c r="Q225" s="31"/>
      <c r="R225" s="31"/>
      <c r="S225" s="31"/>
      <c r="T225" s="31"/>
      <c r="U225" s="31"/>
      <c r="V225" s="99"/>
      <c r="W225" s="52" t="str">
        <f t="shared" si="347"/>
        <v/>
      </c>
      <c r="X225" s="120"/>
      <c r="Y225" s="97"/>
      <c r="Z225" t="e">
        <f t="shared" si="277"/>
        <v>#N/A</v>
      </c>
      <c r="AA225" t="e">
        <f t="shared" si="278"/>
        <v>#N/A</v>
      </c>
      <c r="AB225" t="e">
        <f t="shared" si="279"/>
        <v>#N/A</v>
      </c>
      <c r="AC225" s="53" t="b">
        <f t="shared" si="280"/>
        <v>0</v>
      </c>
      <c r="AD225" s="53" t="b">
        <f t="shared" si="281"/>
        <v>0</v>
      </c>
      <c r="AE225" s="53" t="b">
        <f t="shared" si="282"/>
        <v>0</v>
      </c>
      <c r="AF225" s="53" t="b">
        <f t="shared" si="283"/>
        <v>0</v>
      </c>
      <c r="AG225" s="53" t="b">
        <f t="shared" si="284"/>
        <v>0</v>
      </c>
      <c r="AH225" s="53" t="b">
        <f t="shared" si="285"/>
        <v>0</v>
      </c>
      <c r="AI225" s="53" t="b">
        <f t="shared" si="286"/>
        <v>0</v>
      </c>
      <c r="AJ225" s="53" t="b">
        <f t="shared" si="287"/>
        <v>0</v>
      </c>
      <c r="AK225" s="53" t="b">
        <f t="shared" si="341"/>
        <v>1</v>
      </c>
      <c r="AL225" s="53" t="b">
        <f t="shared" si="342"/>
        <v>1</v>
      </c>
      <c r="AM225" s="53" t="b">
        <f t="shared" si="343"/>
        <v>1</v>
      </c>
      <c r="AN225" s="53" t="b">
        <f t="shared" si="344"/>
        <v>1</v>
      </c>
      <c r="AO225" s="53" t="b">
        <f t="shared" si="345"/>
        <v>1</v>
      </c>
      <c r="AP225" s="53" t="b">
        <f t="shared" si="346"/>
        <v>1</v>
      </c>
      <c r="AQ225" s="53" t="b">
        <f t="shared" si="323"/>
        <v>0</v>
      </c>
      <c r="AR225" t="b">
        <f t="shared" si="288"/>
        <v>0</v>
      </c>
      <c r="AS225" s="54" t="e">
        <f t="shared" si="313"/>
        <v>#N/A</v>
      </c>
      <c r="AT225" t="b">
        <f t="shared" si="324"/>
        <v>0</v>
      </c>
      <c r="AU225" t="str">
        <f t="shared" si="325"/>
        <v/>
      </c>
      <c r="AV225" s="55" t="str">
        <f t="shared" si="314"/>
        <v/>
      </c>
      <c r="AW225" t="b">
        <f>AND(AV225&lt;&gt;"",COUNTIF($AV$11:AV224,AV225)=0)</f>
        <v>0</v>
      </c>
      <c r="AX225" s="2">
        <f>IF(AV225="",0,IF(AW225,MAX($AX$11:AX224)+1,VLOOKUP(AV225,$AV$11:AX224,3,FALSE)))</f>
        <v>0</v>
      </c>
      <c r="AY225" t="str">
        <f t="shared" si="315"/>
        <v/>
      </c>
      <c r="AZ225" t="e">
        <f t="shared" si="289"/>
        <v>#N/A</v>
      </c>
      <c r="BA225" t="e">
        <f>IF(ISNA(AZ225),NA(),COUNTIF(AZ$10:AZ225,AZ225)&gt;1)</f>
        <v>#N/A</v>
      </c>
      <c r="BB225" t="e">
        <f t="shared" si="290"/>
        <v>#N/A</v>
      </c>
      <c r="BC225" s="55" t="e">
        <f t="shared" si="291"/>
        <v>#N/A</v>
      </c>
      <c r="BD225" s="56" t="e">
        <f t="shared" si="292"/>
        <v>#N/A</v>
      </c>
      <c r="BE225" s="53">
        <f t="shared" si="293"/>
        <v>0</v>
      </c>
      <c r="BF225" s="53">
        <f t="shared" si="294"/>
        <v>0</v>
      </c>
      <c r="BG225" s="53">
        <f t="shared" si="295"/>
        <v>0</v>
      </c>
      <c r="BH225" s="53">
        <f t="shared" si="296"/>
        <v>0</v>
      </c>
      <c r="BI225" s="53">
        <f t="shared" si="297"/>
        <v>0</v>
      </c>
      <c r="BJ225" s="53">
        <f t="shared" si="298"/>
        <v>0</v>
      </c>
      <c r="BK225" s="57">
        <f t="shared" si="299"/>
        <v>0</v>
      </c>
      <c r="BL225" s="57">
        <f t="shared" si="300"/>
        <v>0</v>
      </c>
      <c r="BM225" s="57">
        <f t="shared" si="301"/>
        <v>0</v>
      </c>
      <c r="BN225" s="57">
        <f t="shared" si="302"/>
        <v>0</v>
      </c>
      <c r="BO225" s="57">
        <f t="shared" si="303"/>
        <v>0</v>
      </c>
      <c r="BP225" s="57">
        <f t="shared" si="304"/>
        <v>0</v>
      </c>
      <c r="BQ225">
        <f t="shared" si="326"/>
        <v>0</v>
      </c>
      <c r="BR225">
        <f t="shared" si="327"/>
        <v>0</v>
      </c>
      <c r="BS225">
        <f t="shared" si="328"/>
        <v>0</v>
      </c>
      <c r="BT225">
        <f t="shared" si="329"/>
        <v>0</v>
      </c>
      <c r="BU225">
        <f t="shared" si="330"/>
        <v>0</v>
      </c>
      <c r="BV225">
        <f t="shared" si="331"/>
        <v>0</v>
      </c>
      <c r="BW225">
        <f t="shared" si="332"/>
        <v>0</v>
      </c>
      <c r="BX225">
        <f t="shared" si="333"/>
        <v>0</v>
      </c>
      <c r="BY225">
        <f t="shared" si="334"/>
        <v>0</v>
      </c>
      <c r="BZ225">
        <f t="shared" si="335"/>
        <v>0</v>
      </c>
      <c r="CA225">
        <f t="shared" si="336"/>
        <v>0</v>
      </c>
      <c r="CB225">
        <f t="shared" si="337"/>
        <v>0</v>
      </c>
      <c r="CC225" t="e">
        <f>IF('Source and fuel input'!AS225,VLOOKUP(AA225,SourceIdData,8,FALSE),IF('Source and fuel input'!AQ225,V225,IF('Source and fuel input'!AR225,IF(AND(E225="Method 1",VLOOKUP(AA225,SourceIdData,8,FALSE)&gt;0),VLOOKUP(AA225,SourceIdData,8,FALSE),NA()),"")))</f>
        <v>#N/A</v>
      </c>
      <c r="CD225" s="15" t="e">
        <f t="shared" si="272"/>
        <v>#N/A</v>
      </c>
      <c r="CE225" s="15" t="b">
        <f t="shared" si="273"/>
        <v>1</v>
      </c>
      <c r="CF225" s="15" t="b">
        <f t="shared" si="305"/>
        <v>1</v>
      </c>
      <c r="CG225" s="15" t="b">
        <f t="shared" si="274"/>
        <v>0</v>
      </c>
      <c r="CH225" s="15" t="b">
        <f t="shared" si="275"/>
        <v>1</v>
      </c>
      <c r="CI225" t="e">
        <f t="shared" si="306"/>
        <v>#N/A</v>
      </c>
      <c r="CJ225" t="e">
        <f t="shared" si="307"/>
        <v>#N/A</v>
      </c>
      <c r="CK225" t="e">
        <f t="shared" si="316"/>
        <v>#N/A</v>
      </c>
      <c r="CL225" t="b">
        <f t="shared" si="276"/>
        <v>0</v>
      </c>
      <c r="CM225" t="e">
        <f t="shared" si="317"/>
        <v>#N/A</v>
      </c>
      <c r="CN225" t="b">
        <f t="shared" si="318"/>
        <v>0</v>
      </c>
      <c r="CO225" s="14">
        <f t="shared" si="319"/>
        <v>1</v>
      </c>
      <c r="CP225" s="16" t="str">
        <f t="shared" si="308"/>
        <v/>
      </c>
      <c r="CQ225" s="15">
        <f t="shared" si="309"/>
        <v>0</v>
      </c>
      <c r="CR225" s="15">
        <f t="shared" si="310"/>
        <v>0</v>
      </c>
      <c r="CS225" s="15">
        <f t="shared" si="311"/>
        <v>0</v>
      </c>
      <c r="CT225" s="58" t="e">
        <f t="shared" si="338"/>
        <v>#DIV/0!</v>
      </c>
      <c r="CU225" s="2">
        <f t="shared" si="312"/>
        <v>995</v>
      </c>
      <c r="CV225" t="str">
        <f t="shared" si="320"/>
        <v/>
      </c>
      <c r="CX225" t="str">
        <f t="shared" si="339"/>
        <v/>
      </c>
      <c r="CY225" t="b">
        <f>AND(CX225&lt;&gt;"",COUNTIF($CX$11:CX224,CX225)=0)</f>
        <v>0</v>
      </c>
      <c r="CZ225" s="2">
        <f>IF(CX225="",0,IF(CY225,MAX($CZ$11:CZ224)+1,VLOOKUP(CX225,$CX$11:CZ224,3,FALSE)))</f>
        <v>0</v>
      </c>
      <c r="DA225" s="2" t="str">
        <f t="shared" si="321"/>
        <v/>
      </c>
      <c r="DB225" t="str">
        <f t="shared" si="340"/>
        <v/>
      </c>
      <c r="DC225" t="b">
        <f>AND(DB225&lt;&gt;"",COUNTIF($DB$11:DB224,DB225)=0)</f>
        <v>0</v>
      </c>
      <c r="DD225" s="2">
        <f>IF(DB225="",0,IF(DC225,MAX($DD$11:DD224)+1,VLOOKUP(DB225,$DB$11:DD224,3,FALSE)))</f>
        <v>0</v>
      </c>
      <c r="DE225" s="2" t="str">
        <f t="shared" si="322"/>
        <v/>
      </c>
    </row>
    <row r="226" spans="1:109" x14ac:dyDescent="0.35">
      <c r="A226" s="119"/>
      <c r="B226" s="46"/>
      <c r="C226" s="46"/>
      <c r="D226" s="46"/>
      <c r="E226" s="46"/>
      <c r="F226" s="183"/>
      <c r="G226" s="48">
        <v>0</v>
      </c>
      <c r="H226" s="46">
        <v>0</v>
      </c>
      <c r="I226" s="46">
        <v>0</v>
      </c>
      <c r="J226" s="46">
        <v>0</v>
      </c>
      <c r="K226" s="46">
        <v>0</v>
      </c>
      <c r="L226" s="49">
        <v>0</v>
      </c>
      <c r="M226" s="50">
        <v>0</v>
      </c>
      <c r="N226" s="32"/>
      <c r="O226" s="31"/>
      <c r="P226" s="31"/>
      <c r="Q226" s="31"/>
      <c r="R226" s="31"/>
      <c r="S226" s="31"/>
      <c r="T226" s="31"/>
      <c r="U226" s="31"/>
      <c r="V226" s="99"/>
      <c r="W226" s="52" t="str">
        <f t="shared" si="347"/>
        <v/>
      </c>
      <c r="X226" s="120"/>
      <c r="Y226" s="97"/>
      <c r="Z226" t="e">
        <f t="shared" si="277"/>
        <v>#N/A</v>
      </c>
      <c r="AA226" t="e">
        <f t="shared" si="278"/>
        <v>#N/A</v>
      </c>
      <c r="AB226" t="e">
        <f t="shared" si="279"/>
        <v>#N/A</v>
      </c>
      <c r="AC226" s="53" t="b">
        <f t="shared" si="280"/>
        <v>0</v>
      </c>
      <c r="AD226" s="53" t="b">
        <f t="shared" si="281"/>
        <v>0</v>
      </c>
      <c r="AE226" s="53" t="b">
        <f t="shared" si="282"/>
        <v>0</v>
      </c>
      <c r="AF226" s="53" t="b">
        <f t="shared" si="283"/>
        <v>0</v>
      </c>
      <c r="AG226" s="53" t="b">
        <f t="shared" si="284"/>
        <v>0</v>
      </c>
      <c r="AH226" s="53" t="b">
        <f t="shared" si="285"/>
        <v>0</v>
      </c>
      <c r="AI226" s="53" t="b">
        <f t="shared" si="286"/>
        <v>0</v>
      </c>
      <c r="AJ226" s="53" t="b">
        <f t="shared" si="287"/>
        <v>0</v>
      </c>
      <c r="AK226" s="53" t="b">
        <f t="shared" si="341"/>
        <v>1</v>
      </c>
      <c r="AL226" s="53" t="b">
        <f t="shared" si="342"/>
        <v>1</v>
      </c>
      <c r="AM226" s="53" t="b">
        <f t="shared" si="343"/>
        <v>1</v>
      </c>
      <c r="AN226" s="53" t="b">
        <f t="shared" si="344"/>
        <v>1</v>
      </c>
      <c r="AO226" s="53" t="b">
        <f t="shared" si="345"/>
        <v>1</v>
      </c>
      <c r="AP226" s="53" t="b">
        <f t="shared" si="346"/>
        <v>1</v>
      </c>
      <c r="AQ226" s="53" t="b">
        <f t="shared" si="323"/>
        <v>0</v>
      </c>
      <c r="AR226" t="b">
        <f t="shared" si="288"/>
        <v>0</v>
      </c>
      <c r="AS226" s="54" t="e">
        <f t="shared" si="313"/>
        <v>#N/A</v>
      </c>
      <c r="AT226" t="b">
        <f t="shared" si="324"/>
        <v>0</v>
      </c>
      <c r="AU226" t="str">
        <f t="shared" si="325"/>
        <v/>
      </c>
      <c r="AV226" s="55" t="str">
        <f t="shared" si="314"/>
        <v/>
      </c>
      <c r="AW226" t="b">
        <f>AND(AV226&lt;&gt;"",COUNTIF($AV$11:AV225,AV226)=0)</f>
        <v>0</v>
      </c>
      <c r="AX226" s="2">
        <f>IF(AV226="",0,IF(AW226,MAX($AX$11:AX225)+1,VLOOKUP(AV226,$AV$11:AX225,3,FALSE)))</f>
        <v>0</v>
      </c>
      <c r="AY226" t="str">
        <f t="shared" si="315"/>
        <v/>
      </c>
      <c r="AZ226" t="e">
        <f t="shared" si="289"/>
        <v>#N/A</v>
      </c>
      <c r="BA226" t="e">
        <f>IF(ISNA(AZ226),NA(),COUNTIF(AZ$10:AZ226,AZ226)&gt;1)</f>
        <v>#N/A</v>
      </c>
      <c r="BB226" t="e">
        <f t="shared" si="290"/>
        <v>#N/A</v>
      </c>
      <c r="BC226" s="55" t="e">
        <f t="shared" si="291"/>
        <v>#N/A</v>
      </c>
      <c r="BD226" s="56" t="e">
        <f t="shared" si="292"/>
        <v>#N/A</v>
      </c>
      <c r="BE226" s="53">
        <f t="shared" si="293"/>
        <v>0</v>
      </c>
      <c r="BF226" s="53">
        <f t="shared" si="294"/>
        <v>0</v>
      </c>
      <c r="BG226" s="53">
        <f t="shared" si="295"/>
        <v>0</v>
      </c>
      <c r="BH226" s="53">
        <f t="shared" si="296"/>
        <v>0</v>
      </c>
      <c r="BI226" s="53">
        <f t="shared" si="297"/>
        <v>0</v>
      </c>
      <c r="BJ226" s="53">
        <f t="shared" si="298"/>
        <v>0</v>
      </c>
      <c r="BK226" s="57">
        <f t="shared" si="299"/>
        <v>0</v>
      </c>
      <c r="BL226" s="57">
        <f t="shared" si="300"/>
        <v>0</v>
      </c>
      <c r="BM226" s="57">
        <f t="shared" si="301"/>
        <v>0</v>
      </c>
      <c r="BN226" s="57">
        <f t="shared" si="302"/>
        <v>0</v>
      </c>
      <c r="BO226" s="57">
        <f t="shared" si="303"/>
        <v>0</v>
      </c>
      <c r="BP226" s="57">
        <f t="shared" si="304"/>
        <v>0</v>
      </c>
      <c r="BQ226">
        <f t="shared" si="326"/>
        <v>0</v>
      </c>
      <c r="BR226">
        <f t="shared" si="327"/>
        <v>0</v>
      </c>
      <c r="BS226">
        <f t="shared" si="328"/>
        <v>0</v>
      </c>
      <c r="BT226">
        <f t="shared" si="329"/>
        <v>0</v>
      </c>
      <c r="BU226">
        <f t="shared" si="330"/>
        <v>0</v>
      </c>
      <c r="BV226">
        <f t="shared" si="331"/>
        <v>0</v>
      </c>
      <c r="BW226">
        <f t="shared" si="332"/>
        <v>0</v>
      </c>
      <c r="BX226">
        <f t="shared" si="333"/>
        <v>0</v>
      </c>
      <c r="BY226">
        <f t="shared" si="334"/>
        <v>0</v>
      </c>
      <c r="BZ226">
        <f t="shared" si="335"/>
        <v>0</v>
      </c>
      <c r="CA226">
        <f t="shared" si="336"/>
        <v>0</v>
      </c>
      <c r="CB226">
        <f t="shared" si="337"/>
        <v>0</v>
      </c>
      <c r="CC226" t="e">
        <f>IF('Source and fuel input'!AS226,VLOOKUP(AA226,SourceIdData,8,FALSE),IF('Source and fuel input'!AQ226,V226,IF('Source and fuel input'!AR226,IF(AND(E226="Method 1",VLOOKUP(AA226,SourceIdData,8,FALSE)&gt;0),VLOOKUP(AA226,SourceIdData,8,FALSE),NA()),"")))</f>
        <v>#N/A</v>
      </c>
      <c r="CD226" s="15" t="e">
        <f t="shared" si="272"/>
        <v>#N/A</v>
      </c>
      <c r="CE226" s="15" t="b">
        <f t="shared" si="273"/>
        <v>1</v>
      </c>
      <c r="CF226" s="15" t="b">
        <f t="shared" si="305"/>
        <v>1</v>
      </c>
      <c r="CG226" s="15" t="b">
        <f t="shared" si="274"/>
        <v>0</v>
      </c>
      <c r="CH226" s="15" t="b">
        <f t="shared" si="275"/>
        <v>1</v>
      </c>
      <c r="CI226" t="e">
        <f t="shared" si="306"/>
        <v>#N/A</v>
      </c>
      <c r="CJ226" t="e">
        <f t="shared" si="307"/>
        <v>#N/A</v>
      </c>
      <c r="CK226" t="e">
        <f t="shared" si="316"/>
        <v>#N/A</v>
      </c>
      <c r="CL226" t="b">
        <f t="shared" si="276"/>
        <v>0</v>
      </c>
      <c r="CM226" t="e">
        <f t="shared" si="317"/>
        <v>#N/A</v>
      </c>
      <c r="CN226" t="b">
        <f t="shared" si="318"/>
        <v>0</v>
      </c>
      <c r="CO226" s="14">
        <f t="shared" si="319"/>
        <v>1</v>
      </c>
      <c r="CP226" s="16" t="str">
        <f t="shared" si="308"/>
        <v/>
      </c>
      <c r="CQ226" s="15">
        <f t="shared" si="309"/>
        <v>0</v>
      </c>
      <c r="CR226" s="15">
        <f t="shared" si="310"/>
        <v>0</v>
      </c>
      <c r="CS226" s="15">
        <f t="shared" si="311"/>
        <v>0</v>
      </c>
      <c r="CT226" s="58" t="e">
        <f t="shared" si="338"/>
        <v>#DIV/0!</v>
      </c>
      <c r="CU226" s="2">
        <f t="shared" si="312"/>
        <v>995</v>
      </c>
      <c r="CV226" t="str">
        <f t="shared" si="320"/>
        <v/>
      </c>
      <c r="CX226" t="str">
        <f t="shared" si="339"/>
        <v/>
      </c>
      <c r="CY226" t="b">
        <f>AND(CX226&lt;&gt;"",COUNTIF($CX$11:CX225,CX226)=0)</f>
        <v>0</v>
      </c>
      <c r="CZ226" s="2">
        <f>IF(CX226="",0,IF(CY226,MAX($CZ$11:CZ225)+1,VLOOKUP(CX226,$CX$11:CZ225,3,FALSE)))</f>
        <v>0</v>
      </c>
      <c r="DA226" s="2" t="str">
        <f t="shared" si="321"/>
        <v/>
      </c>
      <c r="DB226" t="str">
        <f t="shared" si="340"/>
        <v/>
      </c>
      <c r="DC226" t="b">
        <f>AND(DB226&lt;&gt;"",COUNTIF($DB$11:DB225,DB226)=0)</f>
        <v>0</v>
      </c>
      <c r="DD226" s="2">
        <f>IF(DB226="",0,IF(DC226,MAX($DD$11:DD225)+1,VLOOKUP(DB226,$DB$11:DD225,3,FALSE)))</f>
        <v>0</v>
      </c>
      <c r="DE226" s="2" t="str">
        <f t="shared" si="322"/>
        <v/>
      </c>
    </row>
    <row r="227" spans="1:109" x14ac:dyDescent="0.35">
      <c r="A227" s="119"/>
      <c r="B227" s="46"/>
      <c r="C227" s="46"/>
      <c r="D227" s="46"/>
      <c r="E227" s="46"/>
      <c r="F227" s="183"/>
      <c r="G227" s="48">
        <v>0</v>
      </c>
      <c r="H227" s="46">
        <v>0</v>
      </c>
      <c r="I227" s="46">
        <v>0</v>
      </c>
      <c r="J227" s="46">
        <v>0</v>
      </c>
      <c r="K227" s="46">
        <v>0</v>
      </c>
      <c r="L227" s="49">
        <v>0</v>
      </c>
      <c r="M227" s="50">
        <v>0</v>
      </c>
      <c r="N227" s="32"/>
      <c r="O227" s="31"/>
      <c r="P227" s="31"/>
      <c r="Q227" s="31"/>
      <c r="R227" s="31"/>
      <c r="S227" s="31"/>
      <c r="T227" s="31"/>
      <c r="U227" s="31"/>
      <c r="V227" s="99"/>
      <c r="W227" s="52" t="str">
        <f t="shared" si="347"/>
        <v/>
      </c>
      <c r="X227" s="120"/>
      <c r="Y227" s="97"/>
      <c r="Z227" t="e">
        <f t="shared" si="277"/>
        <v>#N/A</v>
      </c>
      <c r="AA227" t="e">
        <f t="shared" si="278"/>
        <v>#N/A</v>
      </c>
      <c r="AB227" t="e">
        <f t="shared" si="279"/>
        <v>#N/A</v>
      </c>
      <c r="AC227" s="53" t="b">
        <f t="shared" si="280"/>
        <v>0</v>
      </c>
      <c r="AD227" s="53" t="b">
        <f t="shared" si="281"/>
        <v>0</v>
      </c>
      <c r="AE227" s="53" t="b">
        <f t="shared" si="282"/>
        <v>0</v>
      </c>
      <c r="AF227" s="53" t="b">
        <f t="shared" si="283"/>
        <v>0</v>
      </c>
      <c r="AG227" s="53" t="b">
        <f t="shared" si="284"/>
        <v>0</v>
      </c>
      <c r="AH227" s="53" t="b">
        <f t="shared" si="285"/>
        <v>0</v>
      </c>
      <c r="AI227" s="53" t="b">
        <f t="shared" si="286"/>
        <v>0</v>
      </c>
      <c r="AJ227" s="53" t="b">
        <f t="shared" si="287"/>
        <v>0</v>
      </c>
      <c r="AK227" s="53" t="b">
        <f t="shared" si="341"/>
        <v>1</v>
      </c>
      <c r="AL227" s="53" t="b">
        <f t="shared" si="342"/>
        <v>1</v>
      </c>
      <c r="AM227" s="53" t="b">
        <f t="shared" si="343"/>
        <v>1</v>
      </c>
      <c r="AN227" s="53" t="b">
        <f t="shared" si="344"/>
        <v>1</v>
      </c>
      <c r="AO227" s="53" t="b">
        <f t="shared" si="345"/>
        <v>1</v>
      </c>
      <c r="AP227" s="53" t="b">
        <f t="shared" si="346"/>
        <v>1</v>
      </c>
      <c r="AQ227" s="53" t="b">
        <f t="shared" si="323"/>
        <v>0</v>
      </c>
      <c r="AR227" t="b">
        <f t="shared" si="288"/>
        <v>0</v>
      </c>
      <c r="AS227" s="54" t="e">
        <f t="shared" si="313"/>
        <v>#N/A</v>
      </c>
      <c r="AT227" t="b">
        <f t="shared" si="324"/>
        <v>0</v>
      </c>
      <c r="AU227" t="str">
        <f t="shared" si="325"/>
        <v/>
      </c>
      <c r="AV227" s="55" t="str">
        <f t="shared" si="314"/>
        <v/>
      </c>
      <c r="AW227" t="b">
        <f>AND(AV227&lt;&gt;"",COUNTIF($AV$11:AV226,AV227)=0)</f>
        <v>0</v>
      </c>
      <c r="AX227" s="2">
        <f>IF(AV227="",0,IF(AW227,MAX($AX$11:AX226)+1,VLOOKUP(AV227,$AV$11:AX226,3,FALSE)))</f>
        <v>0</v>
      </c>
      <c r="AY227" t="str">
        <f t="shared" si="315"/>
        <v/>
      </c>
      <c r="AZ227" t="e">
        <f t="shared" si="289"/>
        <v>#N/A</v>
      </c>
      <c r="BA227" t="e">
        <f>IF(ISNA(AZ227),NA(),COUNTIF(AZ$10:AZ227,AZ227)&gt;1)</f>
        <v>#N/A</v>
      </c>
      <c r="BB227" t="e">
        <f t="shared" si="290"/>
        <v>#N/A</v>
      </c>
      <c r="BC227" s="55" t="e">
        <f t="shared" si="291"/>
        <v>#N/A</v>
      </c>
      <c r="BD227" s="56" t="e">
        <f t="shared" si="292"/>
        <v>#N/A</v>
      </c>
      <c r="BE227" s="53">
        <f t="shared" si="293"/>
        <v>0</v>
      </c>
      <c r="BF227" s="53">
        <f t="shared" si="294"/>
        <v>0</v>
      </c>
      <c r="BG227" s="53">
        <f t="shared" si="295"/>
        <v>0</v>
      </c>
      <c r="BH227" s="53">
        <f t="shared" si="296"/>
        <v>0</v>
      </c>
      <c r="BI227" s="53">
        <f t="shared" si="297"/>
        <v>0</v>
      </c>
      <c r="BJ227" s="53">
        <f t="shared" si="298"/>
        <v>0</v>
      </c>
      <c r="BK227" s="57">
        <f t="shared" si="299"/>
        <v>0</v>
      </c>
      <c r="BL227" s="57">
        <f t="shared" si="300"/>
        <v>0</v>
      </c>
      <c r="BM227" s="57">
        <f t="shared" si="301"/>
        <v>0</v>
      </c>
      <c r="BN227" s="57">
        <f t="shared" si="302"/>
        <v>0</v>
      </c>
      <c r="BO227" s="57">
        <f t="shared" si="303"/>
        <v>0</v>
      </c>
      <c r="BP227" s="57">
        <f t="shared" si="304"/>
        <v>0</v>
      </c>
      <c r="BQ227">
        <f t="shared" si="326"/>
        <v>0</v>
      </c>
      <c r="BR227">
        <f t="shared" si="327"/>
        <v>0</v>
      </c>
      <c r="BS227">
        <f t="shared" si="328"/>
        <v>0</v>
      </c>
      <c r="BT227">
        <f t="shared" si="329"/>
        <v>0</v>
      </c>
      <c r="BU227">
        <f t="shared" si="330"/>
        <v>0</v>
      </c>
      <c r="BV227">
        <f t="shared" si="331"/>
        <v>0</v>
      </c>
      <c r="BW227">
        <f t="shared" si="332"/>
        <v>0</v>
      </c>
      <c r="BX227">
        <f t="shared" si="333"/>
        <v>0</v>
      </c>
      <c r="BY227">
        <f t="shared" si="334"/>
        <v>0</v>
      </c>
      <c r="BZ227">
        <f t="shared" si="335"/>
        <v>0</v>
      </c>
      <c r="CA227">
        <f t="shared" si="336"/>
        <v>0</v>
      </c>
      <c r="CB227">
        <f t="shared" si="337"/>
        <v>0</v>
      </c>
      <c r="CC227" t="e">
        <f>IF('Source and fuel input'!AS227,VLOOKUP(AA227,SourceIdData,8,FALSE),IF('Source and fuel input'!AQ227,V227,IF('Source and fuel input'!AR227,IF(AND(E227="Method 1",VLOOKUP(AA227,SourceIdData,8,FALSE)&gt;0),VLOOKUP(AA227,SourceIdData,8,FALSE),NA()),"")))</f>
        <v>#N/A</v>
      </c>
      <c r="CD227" s="15" t="e">
        <f t="shared" si="272"/>
        <v>#N/A</v>
      </c>
      <c r="CE227" s="15" t="b">
        <f t="shared" si="273"/>
        <v>1</v>
      </c>
      <c r="CF227" s="15" t="b">
        <f t="shared" si="305"/>
        <v>1</v>
      </c>
      <c r="CG227" s="15" t="b">
        <f t="shared" si="274"/>
        <v>0</v>
      </c>
      <c r="CH227" s="15" t="b">
        <f t="shared" si="275"/>
        <v>1</v>
      </c>
      <c r="CI227" t="e">
        <f t="shared" si="306"/>
        <v>#N/A</v>
      </c>
      <c r="CJ227" t="e">
        <f t="shared" si="307"/>
        <v>#N/A</v>
      </c>
      <c r="CK227" t="e">
        <f t="shared" si="316"/>
        <v>#N/A</v>
      </c>
      <c r="CL227" t="b">
        <f t="shared" si="276"/>
        <v>0</v>
      </c>
      <c r="CM227" t="e">
        <f t="shared" si="317"/>
        <v>#N/A</v>
      </c>
      <c r="CN227" t="b">
        <f t="shared" si="318"/>
        <v>0</v>
      </c>
      <c r="CO227" s="14">
        <f t="shared" si="319"/>
        <v>1</v>
      </c>
      <c r="CP227" s="16" t="str">
        <f t="shared" si="308"/>
        <v/>
      </c>
      <c r="CQ227" s="15">
        <f t="shared" si="309"/>
        <v>0</v>
      </c>
      <c r="CR227" s="15">
        <f t="shared" si="310"/>
        <v>0</v>
      </c>
      <c r="CS227" s="15">
        <f t="shared" si="311"/>
        <v>0</v>
      </c>
      <c r="CT227" s="58" t="e">
        <f t="shared" si="338"/>
        <v>#DIV/0!</v>
      </c>
      <c r="CU227" s="2">
        <f t="shared" si="312"/>
        <v>995</v>
      </c>
      <c r="CV227" t="str">
        <f t="shared" si="320"/>
        <v/>
      </c>
      <c r="CX227" t="str">
        <f t="shared" si="339"/>
        <v/>
      </c>
      <c r="CY227" t="b">
        <f>AND(CX227&lt;&gt;"",COUNTIF($CX$11:CX226,CX227)=0)</f>
        <v>0</v>
      </c>
      <c r="CZ227" s="2">
        <f>IF(CX227="",0,IF(CY227,MAX($CZ$11:CZ226)+1,VLOOKUP(CX227,$CX$11:CZ226,3,FALSE)))</f>
        <v>0</v>
      </c>
      <c r="DA227" s="2" t="str">
        <f t="shared" si="321"/>
        <v/>
      </c>
      <c r="DB227" t="str">
        <f t="shared" si="340"/>
        <v/>
      </c>
      <c r="DC227" t="b">
        <f>AND(DB227&lt;&gt;"",COUNTIF($DB$11:DB226,DB227)=0)</f>
        <v>0</v>
      </c>
      <c r="DD227" s="2">
        <f>IF(DB227="",0,IF(DC227,MAX($DD$11:DD226)+1,VLOOKUP(DB227,$DB$11:DD226,3,FALSE)))</f>
        <v>0</v>
      </c>
      <c r="DE227" s="2" t="str">
        <f t="shared" si="322"/>
        <v/>
      </c>
    </row>
    <row r="228" spans="1:109" x14ac:dyDescent="0.35">
      <c r="A228" s="119"/>
      <c r="B228" s="46"/>
      <c r="C228" s="46"/>
      <c r="D228" s="46"/>
      <c r="E228" s="46"/>
      <c r="F228" s="183"/>
      <c r="G228" s="48">
        <v>0</v>
      </c>
      <c r="H228" s="46">
        <v>0</v>
      </c>
      <c r="I228" s="46">
        <v>0</v>
      </c>
      <c r="J228" s="46">
        <v>0</v>
      </c>
      <c r="K228" s="46">
        <v>0</v>
      </c>
      <c r="L228" s="49">
        <v>0</v>
      </c>
      <c r="M228" s="50">
        <v>0</v>
      </c>
      <c r="N228" s="32"/>
      <c r="O228" s="31"/>
      <c r="P228" s="31"/>
      <c r="Q228" s="31"/>
      <c r="R228" s="31"/>
      <c r="S228" s="31"/>
      <c r="T228" s="31"/>
      <c r="U228" s="31"/>
      <c r="V228" s="99"/>
      <c r="W228" s="52" t="str">
        <f t="shared" si="347"/>
        <v/>
      </c>
      <c r="X228" s="120"/>
      <c r="Y228" s="97"/>
      <c r="Z228" t="e">
        <f t="shared" si="277"/>
        <v>#N/A</v>
      </c>
      <c r="AA228" t="e">
        <f t="shared" si="278"/>
        <v>#N/A</v>
      </c>
      <c r="AB228" t="e">
        <f t="shared" si="279"/>
        <v>#N/A</v>
      </c>
      <c r="AC228" s="53" t="b">
        <f t="shared" si="280"/>
        <v>0</v>
      </c>
      <c r="AD228" s="53" t="b">
        <f t="shared" si="281"/>
        <v>0</v>
      </c>
      <c r="AE228" s="53" t="b">
        <f t="shared" si="282"/>
        <v>0</v>
      </c>
      <c r="AF228" s="53" t="b">
        <f t="shared" si="283"/>
        <v>0</v>
      </c>
      <c r="AG228" s="53" t="b">
        <f t="shared" si="284"/>
        <v>0</v>
      </c>
      <c r="AH228" s="53" t="b">
        <f t="shared" si="285"/>
        <v>0</v>
      </c>
      <c r="AI228" s="53" t="b">
        <f t="shared" si="286"/>
        <v>0</v>
      </c>
      <c r="AJ228" s="53" t="b">
        <f t="shared" si="287"/>
        <v>0</v>
      </c>
      <c r="AK228" s="53" t="b">
        <f t="shared" si="341"/>
        <v>1</v>
      </c>
      <c r="AL228" s="53" t="b">
        <f t="shared" si="342"/>
        <v>1</v>
      </c>
      <c r="AM228" s="53" t="b">
        <f t="shared" si="343"/>
        <v>1</v>
      </c>
      <c r="AN228" s="53" t="b">
        <f t="shared" si="344"/>
        <v>1</v>
      </c>
      <c r="AO228" s="53" t="b">
        <f t="shared" si="345"/>
        <v>1</v>
      </c>
      <c r="AP228" s="53" t="b">
        <f t="shared" si="346"/>
        <v>1</v>
      </c>
      <c r="AQ228" s="53" t="b">
        <f t="shared" si="323"/>
        <v>0</v>
      </c>
      <c r="AR228" t="b">
        <f t="shared" si="288"/>
        <v>0</v>
      </c>
      <c r="AS228" s="54" t="e">
        <f t="shared" si="313"/>
        <v>#N/A</v>
      </c>
      <c r="AT228" t="b">
        <f t="shared" si="324"/>
        <v>0</v>
      </c>
      <c r="AU228" t="str">
        <f t="shared" si="325"/>
        <v/>
      </c>
      <c r="AV228" s="55" t="str">
        <f t="shared" si="314"/>
        <v/>
      </c>
      <c r="AW228" t="b">
        <f>AND(AV228&lt;&gt;"",COUNTIF($AV$11:AV227,AV228)=0)</f>
        <v>0</v>
      </c>
      <c r="AX228" s="2">
        <f>IF(AV228="",0,IF(AW228,MAX($AX$11:AX227)+1,VLOOKUP(AV228,$AV$11:AX227,3,FALSE)))</f>
        <v>0</v>
      </c>
      <c r="AY228" t="str">
        <f t="shared" si="315"/>
        <v/>
      </c>
      <c r="AZ228" t="e">
        <f t="shared" si="289"/>
        <v>#N/A</v>
      </c>
      <c r="BA228" t="e">
        <f>IF(ISNA(AZ228),NA(),COUNTIF(AZ$10:AZ228,AZ228)&gt;1)</f>
        <v>#N/A</v>
      </c>
      <c r="BB228" t="e">
        <f t="shared" si="290"/>
        <v>#N/A</v>
      </c>
      <c r="BC228" s="55" t="e">
        <f t="shared" si="291"/>
        <v>#N/A</v>
      </c>
      <c r="BD228" s="56" t="e">
        <f t="shared" si="292"/>
        <v>#N/A</v>
      </c>
      <c r="BE228" s="53">
        <f t="shared" si="293"/>
        <v>0</v>
      </c>
      <c r="BF228" s="53">
        <f t="shared" si="294"/>
        <v>0</v>
      </c>
      <c r="BG228" s="53">
        <f t="shared" si="295"/>
        <v>0</v>
      </c>
      <c r="BH228" s="53">
        <f t="shared" si="296"/>
        <v>0</v>
      </c>
      <c r="BI228" s="53">
        <f t="shared" si="297"/>
        <v>0</v>
      </c>
      <c r="BJ228" s="53">
        <f t="shared" si="298"/>
        <v>0</v>
      </c>
      <c r="BK228" s="57">
        <f t="shared" si="299"/>
        <v>0</v>
      </c>
      <c r="BL228" s="57">
        <f t="shared" si="300"/>
        <v>0</v>
      </c>
      <c r="BM228" s="57">
        <f t="shared" si="301"/>
        <v>0</v>
      </c>
      <c r="BN228" s="57">
        <f t="shared" si="302"/>
        <v>0</v>
      </c>
      <c r="BO228" s="57">
        <f t="shared" si="303"/>
        <v>0</v>
      </c>
      <c r="BP228" s="57">
        <f t="shared" si="304"/>
        <v>0</v>
      </c>
      <c r="BQ228">
        <f t="shared" si="326"/>
        <v>0</v>
      </c>
      <c r="BR228">
        <f t="shared" si="327"/>
        <v>0</v>
      </c>
      <c r="BS228">
        <f t="shared" si="328"/>
        <v>0</v>
      </c>
      <c r="BT228">
        <f t="shared" si="329"/>
        <v>0</v>
      </c>
      <c r="BU228">
        <f t="shared" si="330"/>
        <v>0</v>
      </c>
      <c r="BV228">
        <f t="shared" si="331"/>
        <v>0</v>
      </c>
      <c r="BW228">
        <f t="shared" si="332"/>
        <v>0</v>
      </c>
      <c r="BX228">
        <f t="shared" si="333"/>
        <v>0</v>
      </c>
      <c r="BY228">
        <f t="shared" si="334"/>
        <v>0</v>
      </c>
      <c r="BZ228">
        <f t="shared" si="335"/>
        <v>0</v>
      </c>
      <c r="CA228">
        <f t="shared" si="336"/>
        <v>0</v>
      </c>
      <c r="CB228">
        <f t="shared" si="337"/>
        <v>0</v>
      </c>
      <c r="CC228" t="e">
        <f>IF('Source and fuel input'!AS228,VLOOKUP(AA228,SourceIdData,8,FALSE),IF('Source and fuel input'!AQ228,V228,IF('Source and fuel input'!AR228,IF(AND(E228="Method 1",VLOOKUP(AA228,SourceIdData,8,FALSE)&gt;0),VLOOKUP(AA228,SourceIdData,8,FALSE),NA()),"")))</f>
        <v>#N/A</v>
      </c>
      <c r="CD228" s="15" t="e">
        <f t="shared" si="272"/>
        <v>#N/A</v>
      </c>
      <c r="CE228" s="15" t="b">
        <f t="shared" si="273"/>
        <v>1</v>
      </c>
      <c r="CF228" s="15" t="b">
        <f t="shared" si="305"/>
        <v>1</v>
      </c>
      <c r="CG228" s="15" t="b">
        <f t="shared" si="274"/>
        <v>0</v>
      </c>
      <c r="CH228" s="15" t="b">
        <f t="shared" si="275"/>
        <v>1</v>
      </c>
      <c r="CI228" t="e">
        <f t="shared" si="306"/>
        <v>#N/A</v>
      </c>
      <c r="CJ228" t="e">
        <f t="shared" si="307"/>
        <v>#N/A</v>
      </c>
      <c r="CK228" t="e">
        <f t="shared" si="316"/>
        <v>#N/A</v>
      </c>
      <c r="CL228" t="b">
        <f t="shared" si="276"/>
        <v>0</v>
      </c>
      <c r="CM228" t="e">
        <f t="shared" si="317"/>
        <v>#N/A</v>
      </c>
      <c r="CN228" t="b">
        <f t="shared" si="318"/>
        <v>0</v>
      </c>
      <c r="CO228" s="14">
        <f t="shared" si="319"/>
        <v>1</v>
      </c>
      <c r="CP228" s="16" t="str">
        <f t="shared" si="308"/>
        <v/>
      </c>
      <c r="CQ228" s="15">
        <f t="shared" si="309"/>
        <v>0</v>
      </c>
      <c r="CR228" s="15">
        <f t="shared" si="310"/>
        <v>0</v>
      </c>
      <c r="CS228" s="15">
        <f t="shared" si="311"/>
        <v>0</v>
      </c>
      <c r="CT228" s="58" t="e">
        <f t="shared" si="338"/>
        <v>#DIV/0!</v>
      </c>
      <c r="CU228" s="2">
        <f t="shared" si="312"/>
        <v>995</v>
      </c>
      <c r="CV228" t="str">
        <f t="shared" si="320"/>
        <v/>
      </c>
      <c r="CX228" t="str">
        <f t="shared" si="339"/>
        <v/>
      </c>
      <c r="CY228" t="b">
        <f>AND(CX228&lt;&gt;"",COUNTIF($CX$11:CX227,CX228)=0)</f>
        <v>0</v>
      </c>
      <c r="CZ228" s="2">
        <f>IF(CX228="",0,IF(CY228,MAX($CZ$11:CZ227)+1,VLOOKUP(CX228,$CX$11:CZ227,3,FALSE)))</f>
        <v>0</v>
      </c>
      <c r="DA228" s="2" t="str">
        <f t="shared" si="321"/>
        <v/>
      </c>
      <c r="DB228" t="str">
        <f t="shared" si="340"/>
        <v/>
      </c>
      <c r="DC228" t="b">
        <f>AND(DB228&lt;&gt;"",COUNTIF($DB$11:DB227,DB228)=0)</f>
        <v>0</v>
      </c>
      <c r="DD228" s="2">
        <f>IF(DB228="",0,IF(DC228,MAX($DD$11:DD227)+1,VLOOKUP(DB228,$DB$11:DD227,3,FALSE)))</f>
        <v>0</v>
      </c>
      <c r="DE228" s="2" t="str">
        <f t="shared" si="322"/>
        <v/>
      </c>
    </row>
    <row r="229" spans="1:109" x14ac:dyDescent="0.35">
      <c r="A229" s="119"/>
      <c r="B229" s="46"/>
      <c r="C229" s="46"/>
      <c r="D229" s="46"/>
      <c r="E229" s="46"/>
      <c r="F229" s="183"/>
      <c r="G229" s="48">
        <v>0</v>
      </c>
      <c r="H229" s="46">
        <v>0</v>
      </c>
      <c r="I229" s="46">
        <v>0</v>
      </c>
      <c r="J229" s="46">
        <v>0</v>
      </c>
      <c r="K229" s="46">
        <v>0</v>
      </c>
      <c r="L229" s="49">
        <v>0</v>
      </c>
      <c r="M229" s="50">
        <v>0</v>
      </c>
      <c r="N229" s="32"/>
      <c r="O229" s="31"/>
      <c r="P229" s="31"/>
      <c r="Q229" s="31"/>
      <c r="R229" s="31"/>
      <c r="S229" s="31"/>
      <c r="T229" s="31"/>
      <c r="U229" s="31"/>
      <c r="V229" s="99"/>
      <c r="W229" s="52" t="str">
        <f t="shared" si="347"/>
        <v/>
      </c>
      <c r="X229" s="120"/>
      <c r="Y229" s="97"/>
      <c r="Z229" t="e">
        <f t="shared" si="277"/>
        <v>#N/A</v>
      </c>
      <c r="AA229" t="e">
        <f t="shared" si="278"/>
        <v>#N/A</v>
      </c>
      <c r="AB229" t="e">
        <f t="shared" si="279"/>
        <v>#N/A</v>
      </c>
      <c r="AC229" s="53" t="b">
        <f t="shared" si="280"/>
        <v>0</v>
      </c>
      <c r="AD229" s="53" t="b">
        <f t="shared" si="281"/>
        <v>0</v>
      </c>
      <c r="AE229" s="53" t="b">
        <f t="shared" si="282"/>
        <v>0</v>
      </c>
      <c r="AF229" s="53" t="b">
        <f t="shared" si="283"/>
        <v>0</v>
      </c>
      <c r="AG229" s="53" t="b">
        <f t="shared" si="284"/>
        <v>0</v>
      </c>
      <c r="AH229" s="53" t="b">
        <f t="shared" si="285"/>
        <v>0</v>
      </c>
      <c r="AI229" s="53" t="b">
        <f t="shared" si="286"/>
        <v>0</v>
      </c>
      <c r="AJ229" s="53" t="b">
        <f t="shared" si="287"/>
        <v>0</v>
      </c>
      <c r="AK229" s="53" t="b">
        <f t="shared" si="341"/>
        <v>1</v>
      </c>
      <c r="AL229" s="53" t="b">
        <f t="shared" si="342"/>
        <v>1</v>
      </c>
      <c r="AM229" s="53" t="b">
        <f t="shared" si="343"/>
        <v>1</v>
      </c>
      <c r="AN229" s="53" t="b">
        <f t="shared" si="344"/>
        <v>1</v>
      </c>
      <c r="AO229" s="53" t="b">
        <f t="shared" si="345"/>
        <v>1</v>
      </c>
      <c r="AP229" s="53" t="b">
        <f t="shared" si="346"/>
        <v>1</v>
      </c>
      <c r="AQ229" s="53" t="b">
        <f t="shared" si="323"/>
        <v>0</v>
      </c>
      <c r="AR229" t="b">
        <f t="shared" si="288"/>
        <v>0</v>
      </c>
      <c r="AS229" s="54" t="e">
        <f t="shared" si="313"/>
        <v>#N/A</v>
      </c>
      <c r="AT229" t="b">
        <f t="shared" si="324"/>
        <v>0</v>
      </c>
      <c r="AU229" t="str">
        <f t="shared" si="325"/>
        <v/>
      </c>
      <c r="AV229" s="55" t="str">
        <f t="shared" si="314"/>
        <v/>
      </c>
      <c r="AW229" t="b">
        <f>AND(AV229&lt;&gt;"",COUNTIF($AV$11:AV228,AV229)=0)</f>
        <v>0</v>
      </c>
      <c r="AX229" s="2">
        <f>IF(AV229="",0,IF(AW229,MAX($AX$11:AX228)+1,VLOOKUP(AV229,$AV$11:AX228,3,FALSE)))</f>
        <v>0</v>
      </c>
      <c r="AY229" t="str">
        <f t="shared" si="315"/>
        <v/>
      </c>
      <c r="AZ229" t="e">
        <f t="shared" si="289"/>
        <v>#N/A</v>
      </c>
      <c r="BA229" t="e">
        <f>IF(ISNA(AZ229),NA(),COUNTIF(AZ$10:AZ229,AZ229)&gt;1)</f>
        <v>#N/A</v>
      </c>
      <c r="BB229" t="e">
        <f t="shared" si="290"/>
        <v>#N/A</v>
      </c>
      <c r="BC229" s="55" t="e">
        <f t="shared" si="291"/>
        <v>#N/A</v>
      </c>
      <c r="BD229" s="56" t="e">
        <f t="shared" si="292"/>
        <v>#N/A</v>
      </c>
      <c r="BE229" s="53">
        <f t="shared" si="293"/>
        <v>0</v>
      </c>
      <c r="BF229" s="53">
        <f t="shared" si="294"/>
        <v>0</v>
      </c>
      <c r="BG229" s="53">
        <f t="shared" si="295"/>
        <v>0</v>
      </c>
      <c r="BH229" s="53">
        <f t="shared" si="296"/>
        <v>0</v>
      </c>
      <c r="BI229" s="53">
        <f t="shared" si="297"/>
        <v>0</v>
      </c>
      <c r="BJ229" s="53">
        <f t="shared" si="298"/>
        <v>0</v>
      </c>
      <c r="BK229" s="57">
        <f t="shared" si="299"/>
        <v>0</v>
      </c>
      <c r="BL229" s="57">
        <f t="shared" si="300"/>
        <v>0</v>
      </c>
      <c r="BM229" s="57">
        <f t="shared" si="301"/>
        <v>0</v>
      </c>
      <c r="BN229" s="57">
        <f t="shared" si="302"/>
        <v>0</v>
      </c>
      <c r="BO229" s="57">
        <f t="shared" si="303"/>
        <v>0</v>
      </c>
      <c r="BP229" s="57">
        <f t="shared" si="304"/>
        <v>0</v>
      </c>
      <c r="BQ229">
        <f t="shared" si="326"/>
        <v>0</v>
      </c>
      <c r="BR229">
        <f t="shared" si="327"/>
        <v>0</v>
      </c>
      <c r="BS229">
        <f t="shared" si="328"/>
        <v>0</v>
      </c>
      <c r="BT229">
        <f t="shared" si="329"/>
        <v>0</v>
      </c>
      <c r="BU229">
        <f t="shared" si="330"/>
        <v>0</v>
      </c>
      <c r="BV229">
        <f t="shared" si="331"/>
        <v>0</v>
      </c>
      <c r="BW229">
        <f t="shared" si="332"/>
        <v>0</v>
      </c>
      <c r="BX229">
        <f t="shared" si="333"/>
        <v>0</v>
      </c>
      <c r="BY229">
        <f t="shared" si="334"/>
        <v>0</v>
      </c>
      <c r="BZ229">
        <f t="shared" si="335"/>
        <v>0</v>
      </c>
      <c r="CA229">
        <f t="shared" si="336"/>
        <v>0</v>
      </c>
      <c r="CB229">
        <f t="shared" si="337"/>
        <v>0</v>
      </c>
      <c r="CC229" t="e">
        <f>IF('Source and fuel input'!AS229,VLOOKUP(AA229,SourceIdData,8,FALSE),IF('Source and fuel input'!AQ229,V229,IF('Source and fuel input'!AR229,IF(AND(E229="Method 1",VLOOKUP(AA229,SourceIdData,8,FALSE)&gt;0),VLOOKUP(AA229,SourceIdData,8,FALSE),NA()),"")))</f>
        <v>#N/A</v>
      </c>
      <c r="CD229" s="15" t="e">
        <f t="shared" si="272"/>
        <v>#N/A</v>
      </c>
      <c r="CE229" s="15" t="b">
        <f t="shared" si="273"/>
        <v>1</v>
      </c>
      <c r="CF229" s="15" t="b">
        <f t="shared" si="305"/>
        <v>1</v>
      </c>
      <c r="CG229" s="15" t="b">
        <f t="shared" si="274"/>
        <v>0</v>
      </c>
      <c r="CH229" s="15" t="b">
        <f t="shared" si="275"/>
        <v>1</v>
      </c>
      <c r="CI229" t="e">
        <f t="shared" si="306"/>
        <v>#N/A</v>
      </c>
      <c r="CJ229" t="e">
        <f t="shared" si="307"/>
        <v>#N/A</v>
      </c>
      <c r="CK229" t="e">
        <f t="shared" si="316"/>
        <v>#N/A</v>
      </c>
      <c r="CL229" t="b">
        <f t="shared" si="276"/>
        <v>0</v>
      </c>
      <c r="CM229" t="e">
        <f t="shared" si="317"/>
        <v>#N/A</v>
      </c>
      <c r="CN229" t="b">
        <f t="shared" si="318"/>
        <v>0</v>
      </c>
      <c r="CO229" s="14">
        <f t="shared" si="319"/>
        <v>1</v>
      </c>
      <c r="CP229" s="16" t="str">
        <f t="shared" si="308"/>
        <v/>
      </c>
      <c r="CQ229" s="15">
        <f t="shared" si="309"/>
        <v>0</v>
      </c>
      <c r="CR229" s="15">
        <f t="shared" si="310"/>
        <v>0</v>
      </c>
      <c r="CS229" s="15">
        <f t="shared" si="311"/>
        <v>0</v>
      </c>
      <c r="CT229" s="58" t="e">
        <f t="shared" si="338"/>
        <v>#DIV/0!</v>
      </c>
      <c r="CU229" s="2">
        <f t="shared" si="312"/>
        <v>995</v>
      </c>
      <c r="CV229" t="str">
        <f t="shared" si="320"/>
        <v/>
      </c>
      <c r="CX229" t="str">
        <f t="shared" si="339"/>
        <v/>
      </c>
      <c r="CY229" t="b">
        <f>AND(CX229&lt;&gt;"",COUNTIF($CX$11:CX228,CX229)=0)</f>
        <v>0</v>
      </c>
      <c r="CZ229" s="2">
        <f>IF(CX229="",0,IF(CY229,MAX($CZ$11:CZ228)+1,VLOOKUP(CX229,$CX$11:CZ228,3,FALSE)))</f>
        <v>0</v>
      </c>
      <c r="DA229" s="2" t="str">
        <f t="shared" si="321"/>
        <v/>
      </c>
      <c r="DB229" t="str">
        <f t="shared" si="340"/>
        <v/>
      </c>
      <c r="DC229" t="b">
        <f>AND(DB229&lt;&gt;"",COUNTIF($DB$11:DB228,DB229)=0)</f>
        <v>0</v>
      </c>
      <c r="DD229" s="2">
        <f>IF(DB229="",0,IF(DC229,MAX($DD$11:DD228)+1,VLOOKUP(DB229,$DB$11:DD228,3,FALSE)))</f>
        <v>0</v>
      </c>
      <c r="DE229" s="2" t="str">
        <f t="shared" si="322"/>
        <v/>
      </c>
    </row>
    <row r="230" spans="1:109" x14ac:dyDescent="0.35">
      <c r="A230" s="119"/>
      <c r="B230" s="46"/>
      <c r="C230" s="46"/>
      <c r="D230" s="46"/>
      <c r="E230" s="46"/>
      <c r="F230" s="183"/>
      <c r="G230" s="48">
        <v>0</v>
      </c>
      <c r="H230" s="46">
        <v>0</v>
      </c>
      <c r="I230" s="46">
        <v>0</v>
      </c>
      <c r="J230" s="46">
        <v>0</v>
      </c>
      <c r="K230" s="46">
        <v>0</v>
      </c>
      <c r="L230" s="49">
        <v>0</v>
      </c>
      <c r="M230" s="50">
        <v>0</v>
      </c>
      <c r="N230" s="32"/>
      <c r="O230" s="31"/>
      <c r="P230" s="31"/>
      <c r="Q230" s="31"/>
      <c r="R230" s="31"/>
      <c r="S230" s="31"/>
      <c r="T230" s="31"/>
      <c r="U230" s="31"/>
      <c r="V230" s="99"/>
      <c r="W230" s="52" t="str">
        <f t="shared" si="347"/>
        <v/>
      </c>
      <c r="X230" s="120"/>
      <c r="Y230" s="97"/>
      <c r="Z230" t="e">
        <f t="shared" si="277"/>
        <v>#N/A</v>
      </c>
      <c r="AA230" t="e">
        <f t="shared" si="278"/>
        <v>#N/A</v>
      </c>
      <c r="AB230" t="e">
        <f t="shared" si="279"/>
        <v>#N/A</v>
      </c>
      <c r="AC230" s="53" t="b">
        <f t="shared" si="280"/>
        <v>0</v>
      </c>
      <c r="AD230" s="53" t="b">
        <f t="shared" si="281"/>
        <v>0</v>
      </c>
      <c r="AE230" s="53" t="b">
        <f t="shared" si="282"/>
        <v>0</v>
      </c>
      <c r="AF230" s="53" t="b">
        <f t="shared" si="283"/>
        <v>0</v>
      </c>
      <c r="AG230" s="53" t="b">
        <f t="shared" si="284"/>
        <v>0</v>
      </c>
      <c r="AH230" s="53" t="b">
        <f t="shared" si="285"/>
        <v>0</v>
      </c>
      <c r="AI230" s="53" t="b">
        <f t="shared" si="286"/>
        <v>0</v>
      </c>
      <c r="AJ230" s="53" t="b">
        <f t="shared" si="287"/>
        <v>0</v>
      </c>
      <c r="AK230" s="53" t="b">
        <f t="shared" si="341"/>
        <v>1</v>
      </c>
      <c r="AL230" s="53" t="b">
        <f t="shared" si="342"/>
        <v>1</v>
      </c>
      <c r="AM230" s="53" t="b">
        <f t="shared" si="343"/>
        <v>1</v>
      </c>
      <c r="AN230" s="53" t="b">
        <f t="shared" si="344"/>
        <v>1</v>
      </c>
      <c r="AO230" s="53" t="b">
        <f t="shared" si="345"/>
        <v>1</v>
      </c>
      <c r="AP230" s="53" t="b">
        <f t="shared" si="346"/>
        <v>1</v>
      </c>
      <c r="AQ230" s="53" t="b">
        <f t="shared" si="323"/>
        <v>0</v>
      </c>
      <c r="AR230" t="b">
        <f t="shared" si="288"/>
        <v>0</v>
      </c>
      <c r="AS230" s="54" t="e">
        <f t="shared" si="313"/>
        <v>#N/A</v>
      </c>
      <c r="AT230" t="b">
        <f t="shared" si="324"/>
        <v>0</v>
      </c>
      <c r="AU230" t="str">
        <f t="shared" si="325"/>
        <v/>
      </c>
      <c r="AV230" s="55" t="str">
        <f t="shared" si="314"/>
        <v/>
      </c>
      <c r="AW230" t="b">
        <f>AND(AV230&lt;&gt;"",COUNTIF($AV$11:AV229,AV230)=0)</f>
        <v>0</v>
      </c>
      <c r="AX230" s="2">
        <f>IF(AV230="",0,IF(AW230,MAX($AX$11:AX229)+1,VLOOKUP(AV230,$AV$11:AX229,3,FALSE)))</f>
        <v>0</v>
      </c>
      <c r="AY230" t="str">
        <f t="shared" si="315"/>
        <v/>
      </c>
      <c r="AZ230" t="e">
        <f t="shared" si="289"/>
        <v>#N/A</v>
      </c>
      <c r="BA230" t="e">
        <f>IF(ISNA(AZ230),NA(),COUNTIF(AZ$10:AZ230,AZ230)&gt;1)</f>
        <v>#N/A</v>
      </c>
      <c r="BB230" t="e">
        <f t="shared" si="290"/>
        <v>#N/A</v>
      </c>
      <c r="BC230" s="55" t="e">
        <f t="shared" si="291"/>
        <v>#N/A</v>
      </c>
      <c r="BD230" s="56" t="e">
        <f t="shared" si="292"/>
        <v>#N/A</v>
      </c>
      <c r="BE230" s="53">
        <f t="shared" si="293"/>
        <v>0</v>
      </c>
      <c r="BF230" s="53">
        <f t="shared" si="294"/>
        <v>0</v>
      </c>
      <c r="BG230" s="53">
        <f t="shared" si="295"/>
        <v>0</v>
      </c>
      <c r="BH230" s="53">
        <f t="shared" si="296"/>
        <v>0</v>
      </c>
      <c r="BI230" s="53">
        <f t="shared" si="297"/>
        <v>0</v>
      </c>
      <c r="BJ230" s="53">
        <f t="shared" si="298"/>
        <v>0</v>
      </c>
      <c r="BK230" s="57">
        <f t="shared" si="299"/>
        <v>0</v>
      </c>
      <c r="BL230" s="57">
        <f t="shared" si="300"/>
        <v>0</v>
      </c>
      <c r="BM230" s="57">
        <f t="shared" si="301"/>
        <v>0</v>
      </c>
      <c r="BN230" s="57">
        <f t="shared" si="302"/>
        <v>0</v>
      </c>
      <c r="BO230" s="57">
        <f t="shared" si="303"/>
        <v>0</v>
      </c>
      <c r="BP230" s="57">
        <f t="shared" si="304"/>
        <v>0</v>
      </c>
      <c r="BQ230">
        <f t="shared" si="326"/>
        <v>0</v>
      </c>
      <c r="BR230">
        <f t="shared" si="327"/>
        <v>0</v>
      </c>
      <c r="BS230">
        <f t="shared" si="328"/>
        <v>0</v>
      </c>
      <c r="BT230">
        <f t="shared" si="329"/>
        <v>0</v>
      </c>
      <c r="BU230">
        <f t="shared" si="330"/>
        <v>0</v>
      </c>
      <c r="BV230">
        <f t="shared" si="331"/>
        <v>0</v>
      </c>
      <c r="BW230">
        <f t="shared" si="332"/>
        <v>0</v>
      </c>
      <c r="BX230">
        <f t="shared" si="333"/>
        <v>0</v>
      </c>
      <c r="BY230">
        <f t="shared" si="334"/>
        <v>0</v>
      </c>
      <c r="BZ230">
        <f t="shared" si="335"/>
        <v>0</v>
      </c>
      <c r="CA230">
        <f t="shared" si="336"/>
        <v>0</v>
      </c>
      <c r="CB230">
        <f t="shared" si="337"/>
        <v>0</v>
      </c>
      <c r="CC230" t="e">
        <f>IF('Source and fuel input'!AS230,VLOOKUP(AA230,SourceIdData,8,FALSE),IF('Source and fuel input'!AQ230,V230,IF('Source and fuel input'!AR230,IF(AND(E230="Method 1",VLOOKUP(AA230,SourceIdData,8,FALSE)&gt;0),VLOOKUP(AA230,SourceIdData,8,FALSE),NA()),"")))</f>
        <v>#N/A</v>
      </c>
      <c r="CD230" s="15" t="e">
        <f t="shared" si="272"/>
        <v>#N/A</v>
      </c>
      <c r="CE230" s="15" t="b">
        <f t="shared" si="273"/>
        <v>1</v>
      </c>
      <c r="CF230" s="15" t="b">
        <f t="shared" si="305"/>
        <v>1</v>
      </c>
      <c r="CG230" s="15" t="b">
        <f t="shared" si="274"/>
        <v>0</v>
      </c>
      <c r="CH230" s="15" t="b">
        <f t="shared" si="275"/>
        <v>1</v>
      </c>
      <c r="CI230" t="e">
        <f t="shared" si="306"/>
        <v>#N/A</v>
      </c>
      <c r="CJ230" t="e">
        <f t="shared" si="307"/>
        <v>#N/A</v>
      </c>
      <c r="CK230" t="e">
        <f t="shared" si="316"/>
        <v>#N/A</v>
      </c>
      <c r="CL230" t="b">
        <f t="shared" si="276"/>
        <v>0</v>
      </c>
      <c r="CM230" t="e">
        <f t="shared" si="317"/>
        <v>#N/A</v>
      </c>
      <c r="CN230" t="b">
        <f t="shared" si="318"/>
        <v>0</v>
      </c>
      <c r="CO230" s="14">
        <f t="shared" si="319"/>
        <v>1</v>
      </c>
      <c r="CP230" s="16" t="str">
        <f t="shared" si="308"/>
        <v/>
      </c>
      <c r="CQ230" s="15">
        <f t="shared" si="309"/>
        <v>0</v>
      </c>
      <c r="CR230" s="15">
        <f t="shared" si="310"/>
        <v>0</v>
      </c>
      <c r="CS230" s="15">
        <f t="shared" si="311"/>
        <v>0</v>
      </c>
      <c r="CT230" s="58" t="e">
        <f t="shared" si="338"/>
        <v>#DIV/0!</v>
      </c>
      <c r="CU230" s="2">
        <f t="shared" si="312"/>
        <v>995</v>
      </c>
      <c r="CV230" t="str">
        <f t="shared" si="320"/>
        <v/>
      </c>
      <c r="CX230" t="str">
        <f t="shared" si="339"/>
        <v/>
      </c>
      <c r="CY230" t="b">
        <f>AND(CX230&lt;&gt;"",COUNTIF($CX$11:CX229,CX230)=0)</f>
        <v>0</v>
      </c>
      <c r="CZ230" s="2">
        <f>IF(CX230="",0,IF(CY230,MAX($CZ$11:CZ229)+1,VLOOKUP(CX230,$CX$11:CZ229,3,FALSE)))</f>
        <v>0</v>
      </c>
      <c r="DA230" s="2" t="str">
        <f t="shared" si="321"/>
        <v/>
      </c>
      <c r="DB230" t="str">
        <f t="shared" si="340"/>
        <v/>
      </c>
      <c r="DC230" t="b">
        <f>AND(DB230&lt;&gt;"",COUNTIF($DB$11:DB229,DB230)=0)</f>
        <v>0</v>
      </c>
      <c r="DD230" s="2">
        <f>IF(DB230="",0,IF(DC230,MAX($DD$11:DD229)+1,VLOOKUP(DB230,$DB$11:DD229,3,FALSE)))</f>
        <v>0</v>
      </c>
      <c r="DE230" s="2" t="str">
        <f t="shared" si="322"/>
        <v/>
      </c>
    </row>
    <row r="231" spans="1:109" x14ac:dyDescent="0.35">
      <c r="A231" s="119"/>
      <c r="B231" s="46"/>
      <c r="C231" s="46"/>
      <c r="D231" s="46"/>
      <c r="E231" s="46"/>
      <c r="F231" s="183"/>
      <c r="G231" s="48">
        <v>0</v>
      </c>
      <c r="H231" s="46">
        <v>0</v>
      </c>
      <c r="I231" s="46">
        <v>0</v>
      </c>
      <c r="J231" s="46">
        <v>0</v>
      </c>
      <c r="K231" s="46">
        <v>0</v>
      </c>
      <c r="L231" s="49">
        <v>0</v>
      </c>
      <c r="M231" s="50">
        <v>0</v>
      </c>
      <c r="N231" s="32"/>
      <c r="O231" s="31"/>
      <c r="P231" s="31"/>
      <c r="Q231" s="31"/>
      <c r="R231" s="31"/>
      <c r="S231" s="31"/>
      <c r="T231" s="31"/>
      <c r="U231" s="31"/>
      <c r="V231" s="99"/>
      <c r="W231" s="52" t="str">
        <f t="shared" si="347"/>
        <v/>
      </c>
      <c r="X231" s="120"/>
      <c r="Y231" s="97"/>
      <c r="Z231" t="e">
        <f t="shared" si="277"/>
        <v>#N/A</v>
      </c>
      <c r="AA231" t="e">
        <f t="shared" si="278"/>
        <v>#N/A</v>
      </c>
      <c r="AB231" t="e">
        <f t="shared" si="279"/>
        <v>#N/A</v>
      </c>
      <c r="AC231" s="53" t="b">
        <f t="shared" si="280"/>
        <v>0</v>
      </c>
      <c r="AD231" s="53" t="b">
        <f t="shared" si="281"/>
        <v>0</v>
      </c>
      <c r="AE231" s="53" t="b">
        <f t="shared" si="282"/>
        <v>0</v>
      </c>
      <c r="AF231" s="53" t="b">
        <f t="shared" si="283"/>
        <v>0</v>
      </c>
      <c r="AG231" s="53" t="b">
        <f t="shared" si="284"/>
        <v>0</v>
      </c>
      <c r="AH231" s="53" t="b">
        <f t="shared" si="285"/>
        <v>0</v>
      </c>
      <c r="AI231" s="53" t="b">
        <f t="shared" si="286"/>
        <v>0</v>
      </c>
      <c r="AJ231" s="53" t="b">
        <f t="shared" si="287"/>
        <v>0</v>
      </c>
      <c r="AK231" s="53" t="b">
        <f t="shared" si="341"/>
        <v>1</v>
      </c>
      <c r="AL231" s="53" t="b">
        <f t="shared" si="342"/>
        <v>1</v>
      </c>
      <c r="AM231" s="53" t="b">
        <f t="shared" si="343"/>
        <v>1</v>
      </c>
      <c r="AN231" s="53" t="b">
        <f t="shared" si="344"/>
        <v>1</v>
      </c>
      <c r="AO231" s="53" t="b">
        <f t="shared" si="345"/>
        <v>1</v>
      </c>
      <c r="AP231" s="53" t="b">
        <f t="shared" si="346"/>
        <v>1</v>
      </c>
      <c r="AQ231" s="53" t="b">
        <f t="shared" si="323"/>
        <v>0</v>
      </c>
      <c r="AR231" t="b">
        <f t="shared" si="288"/>
        <v>0</v>
      </c>
      <c r="AS231" s="54" t="e">
        <f t="shared" si="313"/>
        <v>#N/A</v>
      </c>
      <c r="AT231" t="b">
        <f t="shared" si="324"/>
        <v>0</v>
      </c>
      <c r="AU231" t="str">
        <f t="shared" si="325"/>
        <v/>
      </c>
      <c r="AV231" s="55" t="str">
        <f t="shared" si="314"/>
        <v/>
      </c>
      <c r="AW231" t="b">
        <f>AND(AV231&lt;&gt;"",COUNTIF($AV$11:AV230,AV231)=0)</f>
        <v>0</v>
      </c>
      <c r="AX231" s="2">
        <f>IF(AV231="",0,IF(AW231,MAX($AX$11:AX230)+1,VLOOKUP(AV231,$AV$11:AX230,3,FALSE)))</f>
        <v>0</v>
      </c>
      <c r="AY231" t="str">
        <f t="shared" si="315"/>
        <v/>
      </c>
      <c r="AZ231" t="e">
        <f t="shared" si="289"/>
        <v>#N/A</v>
      </c>
      <c r="BA231" t="e">
        <f>IF(ISNA(AZ231),NA(),COUNTIF(AZ$10:AZ231,AZ231)&gt;1)</f>
        <v>#N/A</v>
      </c>
      <c r="BB231" t="e">
        <f t="shared" si="290"/>
        <v>#N/A</v>
      </c>
      <c r="BC231" s="55" t="e">
        <f t="shared" si="291"/>
        <v>#N/A</v>
      </c>
      <c r="BD231" s="56" t="e">
        <f t="shared" si="292"/>
        <v>#N/A</v>
      </c>
      <c r="BE231" s="53">
        <f t="shared" si="293"/>
        <v>0</v>
      </c>
      <c r="BF231" s="53">
        <f t="shared" si="294"/>
        <v>0</v>
      </c>
      <c r="BG231" s="53">
        <f t="shared" si="295"/>
        <v>0</v>
      </c>
      <c r="BH231" s="53">
        <f t="shared" si="296"/>
        <v>0</v>
      </c>
      <c r="BI231" s="53">
        <f t="shared" si="297"/>
        <v>0</v>
      </c>
      <c r="BJ231" s="53">
        <f t="shared" si="298"/>
        <v>0</v>
      </c>
      <c r="BK231" s="57">
        <f t="shared" si="299"/>
        <v>0</v>
      </c>
      <c r="BL231" s="57">
        <f t="shared" si="300"/>
        <v>0</v>
      </c>
      <c r="BM231" s="57">
        <f t="shared" si="301"/>
        <v>0</v>
      </c>
      <c r="BN231" s="57">
        <f t="shared" si="302"/>
        <v>0</v>
      </c>
      <c r="BO231" s="57">
        <f t="shared" si="303"/>
        <v>0</v>
      </c>
      <c r="BP231" s="57">
        <f t="shared" si="304"/>
        <v>0</v>
      </c>
      <c r="BQ231">
        <f t="shared" si="326"/>
        <v>0</v>
      </c>
      <c r="BR231">
        <f t="shared" si="327"/>
        <v>0</v>
      </c>
      <c r="BS231">
        <f t="shared" si="328"/>
        <v>0</v>
      </c>
      <c r="BT231">
        <f t="shared" si="329"/>
        <v>0</v>
      </c>
      <c r="BU231">
        <f t="shared" si="330"/>
        <v>0</v>
      </c>
      <c r="BV231">
        <f t="shared" si="331"/>
        <v>0</v>
      </c>
      <c r="BW231">
        <f t="shared" si="332"/>
        <v>0</v>
      </c>
      <c r="BX231">
        <f t="shared" si="333"/>
        <v>0</v>
      </c>
      <c r="BY231">
        <f t="shared" si="334"/>
        <v>0</v>
      </c>
      <c r="BZ231">
        <f t="shared" si="335"/>
        <v>0</v>
      </c>
      <c r="CA231">
        <f t="shared" si="336"/>
        <v>0</v>
      </c>
      <c r="CB231">
        <f t="shared" si="337"/>
        <v>0</v>
      </c>
      <c r="CC231" t="e">
        <f>IF('Source and fuel input'!AS231,VLOOKUP(AA231,SourceIdData,8,FALSE),IF('Source and fuel input'!AQ231,V231,IF('Source and fuel input'!AR231,IF(AND(E231="Method 1",VLOOKUP(AA231,SourceIdData,8,FALSE)&gt;0),VLOOKUP(AA231,SourceIdData,8,FALSE),NA()),"")))</f>
        <v>#N/A</v>
      </c>
      <c r="CD231" s="15" t="e">
        <f t="shared" si="272"/>
        <v>#N/A</v>
      </c>
      <c r="CE231" s="15" t="b">
        <f t="shared" si="273"/>
        <v>1</v>
      </c>
      <c r="CF231" s="15" t="b">
        <f t="shared" si="305"/>
        <v>1</v>
      </c>
      <c r="CG231" s="15" t="b">
        <f t="shared" si="274"/>
        <v>0</v>
      </c>
      <c r="CH231" s="15" t="b">
        <f t="shared" si="275"/>
        <v>1</v>
      </c>
      <c r="CI231" t="e">
        <f t="shared" si="306"/>
        <v>#N/A</v>
      </c>
      <c r="CJ231" t="e">
        <f t="shared" si="307"/>
        <v>#N/A</v>
      </c>
      <c r="CK231" t="e">
        <f t="shared" si="316"/>
        <v>#N/A</v>
      </c>
      <c r="CL231" t="b">
        <f t="shared" si="276"/>
        <v>0</v>
      </c>
      <c r="CM231" t="e">
        <f t="shared" si="317"/>
        <v>#N/A</v>
      </c>
      <c r="CN231" t="b">
        <f t="shared" si="318"/>
        <v>0</v>
      </c>
      <c r="CO231" s="14">
        <f t="shared" si="319"/>
        <v>1</v>
      </c>
      <c r="CP231" s="16" t="str">
        <f t="shared" si="308"/>
        <v/>
      </c>
      <c r="CQ231" s="15">
        <f t="shared" si="309"/>
        <v>0</v>
      </c>
      <c r="CR231" s="15">
        <f t="shared" si="310"/>
        <v>0</v>
      </c>
      <c r="CS231" s="15">
        <f t="shared" si="311"/>
        <v>0</v>
      </c>
      <c r="CT231" s="58" t="e">
        <f t="shared" si="338"/>
        <v>#DIV/0!</v>
      </c>
      <c r="CU231" s="2">
        <f t="shared" si="312"/>
        <v>995</v>
      </c>
      <c r="CV231" t="str">
        <f t="shared" si="320"/>
        <v/>
      </c>
      <c r="CX231" t="str">
        <f t="shared" si="339"/>
        <v/>
      </c>
      <c r="CY231" t="b">
        <f>AND(CX231&lt;&gt;"",COUNTIF($CX$11:CX230,CX231)=0)</f>
        <v>0</v>
      </c>
      <c r="CZ231" s="2">
        <f>IF(CX231="",0,IF(CY231,MAX($CZ$11:CZ230)+1,VLOOKUP(CX231,$CX$11:CZ230,3,FALSE)))</f>
        <v>0</v>
      </c>
      <c r="DA231" s="2" t="str">
        <f t="shared" si="321"/>
        <v/>
      </c>
      <c r="DB231" t="str">
        <f t="shared" si="340"/>
        <v/>
      </c>
      <c r="DC231" t="b">
        <f>AND(DB231&lt;&gt;"",COUNTIF($DB$11:DB230,DB231)=0)</f>
        <v>0</v>
      </c>
      <c r="DD231" s="2">
        <f>IF(DB231="",0,IF(DC231,MAX($DD$11:DD230)+1,VLOOKUP(DB231,$DB$11:DD230,3,FALSE)))</f>
        <v>0</v>
      </c>
      <c r="DE231" s="2" t="str">
        <f t="shared" si="322"/>
        <v/>
      </c>
    </row>
    <row r="232" spans="1:109" x14ac:dyDescent="0.35">
      <c r="A232" s="119"/>
      <c r="B232" s="46"/>
      <c r="C232" s="46"/>
      <c r="D232" s="46"/>
      <c r="E232" s="46"/>
      <c r="F232" s="183"/>
      <c r="G232" s="48">
        <v>0</v>
      </c>
      <c r="H232" s="46">
        <v>0</v>
      </c>
      <c r="I232" s="46">
        <v>0</v>
      </c>
      <c r="J232" s="46">
        <v>0</v>
      </c>
      <c r="K232" s="46">
        <v>0</v>
      </c>
      <c r="L232" s="49">
        <v>0</v>
      </c>
      <c r="M232" s="50">
        <v>0</v>
      </c>
      <c r="N232" s="32"/>
      <c r="O232" s="31"/>
      <c r="P232" s="31"/>
      <c r="Q232" s="31"/>
      <c r="R232" s="31"/>
      <c r="S232" s="31"/>
      <c r="T232" s="31"/>
      <c r="U232" s="31"/>
      <c r="V232" s="99"/>
      <c r="W232" s="52" t="str">
        <f t="shared" si="347"/>
        <v/>
      </c>
      <c r="X232" s="120"/>
      <c r="Y232" s="97"/>
      <c r="Z232" t="e">
        <f t="shared" si="277"/>
        <v>#N/A</v>
      </c>
      <c r="AA232" t="e">
        <f t="shared" si="278"/>
        <v>#N/A</v>
      </c>
      <c r="AB232" t="e">
        <f t="shared" si="279"/>
        <v>#N/A</v>
      </c>
      <c r="AC232" s="53" t="b">
        <f t="shared" si="280"/>
        <v>0</v>
      </c>
      <c r="AD232" s="53" t="b">
        <f t="shared" si="281"/>
        <v>0</v>
      </c>
      <c r="AE232" s="53" t="b">
        <f t="shared" si="282"/>
        <v>0</v>
      </c>
      <c r="AF232" s="53" t="b">
        <f t="shared" si="283"/>
        <v>0</v>
      </c>
      <c r="AG232" s="53" t="b">
        <f t="shared" si="284"/>
        <v>0</v>
      </c>
      <c r="AH232" s="53" t="b">
        <f t="shared" si="285"/>
        <v>0</v>
      </c>
      <c r="AI232" s="53" t="b">
        <f t="shared" si="286"/>
        <v>0</v>
      </c>
      <c r="AJ232" s="53" t="b">
        <f t="shared" si="287"/>
        <v>0</v>
      </c>
      <c r="AK232" s="53" t="b">
        <f t="shared" si="341"/>
        <v>1</v>
      </c>
      <c r="AL232" s="53" t="b">
        <f t="shared" si="342"/>
        <v>1</v>
      </c>
      <c r="AM232" s="53" t="b">
        <f t="shared" si="343"/>
        <v>1</v>
      </c>
      <c r="AN232" s="53" t="b">
        <f t="shared" si="344"/>
        <v>1</v>
      </c>
      <c r="AO232" s="53" t="b">
        <f t="shared" si="345"/>
        <v>1</v>
      </c>
      <c r="AP232" s="53" t="b">
        <f t="shared" si="346"/>
        <v>1</v>
      </c>
      <c r="AQ232" s="53" t="b">
        <f t="shared" si="323"/>
        <v>0</v>
      </c>
      <c r="AR232" t="b">
        <f t="shared" si="288"/>
        <v>0</v>
      </c>
      <c r="AS232" s="54" t="e">
        <f t="shared" si="313"/>
        <v>#N/A</v>
      </c>
      <c r="AT232" t="b">
        <f t="shared" si="324"/>
        <v>0</v>
      </c>
      <c r="AU232" t="str">
        <f t="shared" si="325"/>
        <v/>
      </c>
      <c r="AV232" s="55" t="str">
        <f t="shared" si="314"/>
        <v/>
      </c>
      <c r="AW232" t="b">
        <f>AND(AV232&lt;&gt;"",COUNTIF($AV$11:AV231,AV232)=0)</f>
        <v>0</v>
      </c>
      <c r="AX232" s="2">
        <f>IF(AV232="",0,IF(AW232,MAX($AX$11:AX231)+1,VLOOKUP(AV232,$AV$11:AX231,3,FALSE)))</f>
        <v>0</v>
      </c>
      <c r="AY232" t="str">
        <f t="shared" si="315"/>
        <v/>
      </c>
      <c r="AZ232" t="e">
        <f t="shared" si="289"/>
        <v>#N/A</v>
      </c>
      <c r="BA232" t="e">
        <f>IF(ISNA(AZ232),NA(),COUNTIF(AZ$10:AZ232,AZ232)&gt;1)</f>
        <v>#N/A</v>
      </c>
      <c r="BB232" t="e">
        <f t="shared" si="290"/>
        <v>#N/A</v>
      </c>
      <c r="BC232" s="55" t="e">
        <f t="shared" si="291"/>
        <v>#N/A</v>
      </c>
      <c r="BD232" s="56" t="e">
        <f t="shared" si="292"/>
        <v>#N/A</v>
      </c>
      <c r="BE232" s="53">
        <f t="shared" si="293"/>
        <v>0</v>
      </c>
      <c r="BF232" s="53">
        <f t="shared" si="294"/>
        <v>0</v>
      </c>
      <c r="BG232" s="53">
        <f t="shared" si="295"/>
        <v>0</v>
      </c>
      <c r="BH232" s="53">
        <f t="shared" si="296"/>
        <v>0</v>
      </c>
      <c r="BI232" s="53">
        <f t="shared" si="297"/>
        <v>0</v>
      </c>
      <c r="BJ232" s="53">
        <f t="shared" si="298"/>
        <v>0</v>
      </c>
      <c r="BK232" s="57">
        <f t="shared" si="299"/>
        <v>0</v>
      </c>
      <c r="BL232" s="57">
        <f t="shared" si="300"/>
        <v>0</v>
      </c>
      <c r="BM232" s="57">
        <f t="shared" si="301"/>
        <v>0</v>
      </c>
      <c r="BN232" s="57">
        <f t="shared" si="302"/>
        <v>0</v>
      </c>
      <c r="BO232" s="57">
        <f t="shared" si="303"/>
        <v>0</v>
      </c>
      <c r="BP232" s="57">
        <f t="shared" si="304"/>
        <v>0</v>
      </c>
      <c r="BQ232">
        <f t="shared" si="326"/>
        <v>0</v>
      </c>
      <c r="BR232">
        <f t="shared" si="327"/>
        <v>0</v>
      </c>
      <c r="BS232">
        <f t="shared" si="328"/>
        <v>0</v>
      </c>
      <c r="BT232">
        <f t="shared" si="329"/>
        <v>0</v>
      </c>
      <c r="BU232">
        <f t="shared" si="330"/>
        <v>0</v>
      </c>
      <c r="BV232">
        <f t="shared" si="331"/>
        <v>0</v>
      </c>
      <c r="BW232">
        <f t="shared" si="332"/>
        <v>0</v>
      </c>
      <c r="BX232">
        <f t="shared" si="333"/>
        <v>0</v>
      </c>
      <c r="BY232">
        <f t="shared" si="334"/>
        <v>0</v>
      </c>
      <c r="BZ232">
        <f t="shared" si="335"/>
        <v>0</v>
      </c>
      <c r="CA232">
        <f t="shared" si="336"/>
        <v>0</v>
      </c>
      <c r="CB232">
        <f t="shared" si="337"/>
        <v>0</v>
      </c>
      <c r="CC232" t="e">
        <f>IF('Source and fuel input'!AS232,VLOOKUP(AA232,SourceIdData,8,FALSE),IF('Source and fuel input'!AQ232,V232,IF('Source and fuel input'!AR232,IF(AND(E232="Method 1",VLOOKUP(AA232,SourceIdData,8,FALSE)&gt;0),VLOOKUP(AA232,SourceIdData,8,FALSE),NA()),"")))</f>
        <v>#N/A</v>
      </c>
      <c r="CD232" s="15" t="e">
        <f t="shared" si="272"/>
        <v>#N/A</v>
      </c>
      <c r="CE232" s="15" t="b">
        <f t="shared" si="273"/>
        <v>1</v>
      </c>
      <c r="CF232" s="15" t="b">
        <f t="shared" si="305"/>
        <v>1</v>
      </c>
      <c r="CG232" s="15" t="b">
        <f t="shared" si="274"/>
        <v>0</v>
      </c>
      <c r="CH232" s="15" t="b">
        <f t="shared" si="275"/>
        <v>1</v>
      </c>
      <c r="CI232" t="e">
        <f t="shared" si="306"/>
        <v>#N/A</v>
      </c>
      <c r="CJ232" t="e">
        <f t="shared" si="307"/>
        <v>#N/A</v>
      </c>
      <c r="CK232" t="e">
        <f t="shared" si="316"/>
        <v>#N/A</v>
      </c>
      <c r="CL232" t="b">
        <f t="shared" si="276"/>
        <v>0</v>
      </c>
      <c r="CM232" t="e">
        <f t="shared" si="317"/>
        <v>#N/A</v>
      </c>
      <c r="CN232" t="b">
        <f t="shared" si="318"/>
        <v>0</v>
      </c>
      <c r="CO232" s="14">
        <f t="shared" si="319"/>
        <v>1</v>
      </c>
      <c r="CP232" s="16" t="str">
        <f t="shared" si="308"/>
        <v/>
      </c>
      <c r="CQ232" s="15">
        <f t="shared" si="309"/>
        <v>0</v>
      </c>
      <c r="CR232" s="15">
        <f t="shared" si="310"/>
        <v>0</v>
      </c>
      <c r="CS232" s="15">
        <f t="shared" si="311"/>
        <v>0</v>
      </c>
      <c r="CT232" s="58" t="e">
        <f t="shared" si="338"/>
        <v>#DIV/0!</v>
      </c>
      <c r="CU232" s="2">
        <f t="shared" si="312"/>
        <v>995</v>
      </c>
      <c r="CV232" t="str">
        <f t="shared" si="320"/>
        <v/>
      </c>
      <c r="CX232" t="str">
        <f t="shared" si="339"/>
        <v/>
      </c>
      <c r="CY232" t="b">
        <f>AND(CX232&lt;&gt;"",COUNTIF($CX$11:CX231,CX232)=0)</f>
        <v>0</v>
      </c>
      <c r="CZ232" s="2">
        <f>IF(CX232="",0,IF(CY232,MAX($CZ$11:CZ231)+1,VLOOKUP(CX232,$CX$11:CZ231,3,FALSE)))</f>
        <v>0</v>
      </c>
      <c r="DA232" s="2" t="str">
        <f t="shared" si="321"/>
        <v/>
      </c>
      <c r="DB232" t="str">
        <f t="shared" si="340"/>
        <v/>
      </c>
      <c r="DC232" t="b">
        <f>AND(DB232&lt;&gt;"",COUNTIF($DB$11:DB231,DB232)=0)</f>
        <v>0</v>
      </c>
      <c r="DD232" s="2">
        <f>IF(DB232="",0,IF(DC232,MAX($DD$11:DD231)+1,VLOOKUP(DB232,$DB$11:DD231,3,FALSE)))</f>
        <v>0</v>
      </c>
      <c r="DE232" s="2" t="str">
        <f t="shared" si="322"/>
        <v/>
      </c>
    </row>
    <row r="233" spans="1:109" x14ac:dyDescent="0.35">
      <c r="A233" s="119"/>
      <c r="B233" s="46"/>
      <c r="C233" s="46"/>
      <c r="D233" s="46"/>
      <c r="E233" s="46"/>
      <c r="F233" s="183"/>
      <c r="G233" s="48">
        <v>0</v>
      </c>
      <c r="H233" s="46">
        <v>0</v>
      </c>
      <c r="I233" s="46">
        <v>0</v>
      </c>
      <c r="J233" s="46">
        <v>0</v>
      </c>
      <c r="K233" s="46">
        <v>0</v>
      </c>
      <c r="L233" s="49">
        <v>0</v>
      </c>
      <c r="M233" s="50">
        <v>0</v>
      </c>
      <c r="N233" s="32"/>
      <c r="O233" s="31"/>
      <c r="P233" s="31"/>
      <c r="Q233" s="31"/>
      <c r="R233" s="31"/>
      <c r="S233" s="31"/>
      <c r="T233" s="31"/>
      <c r="U233" s="31"/>
      <c r="V233" s="99"/>
      <c r="W233" s="52" t="str">
        <f t="shared" si="347"/>
        <v/>
      </c>
      <c r="X233" s="120"/>
      <c r="Y233" s="97"/>
      <c r="Z233" t="e">
        <f t="shared" si="277"/>
        <v>#N/A</v>
      </c>
      <c r="AA233" t="e">
        <f t="shared" si="278"/>
        <v>#N/A</v>
      </c>
      <c r="AB233" t="e">
        <f t="shared" si="279"/>
        <v>#N/A</v>
      </c>
      <c r="AC233" s="53" t="b">
        <f t="shared" si="280"/>
        <v>0</v>
      </c>
      <c r="AD233" s="53" t="b">
        <f t="shared" si="281"/>
        <v>0</v>
      </c>
      <c r="AE233" s="53" t="b">
        <f t="shared" si="282"/>
        <v>0</v>
      </c>
      <c r="AF233" s="53" t="b">
        <f t="shared" si="283"/>
        <v>0</v>
      </c>
      <c r="AG233" s="53" t="b">
        <f t="shared" si="284"/>
        <v>0</v>
      </c>
      <c r="AH233" s="53" t="b">
        <f t="shared" si="285"/>
        <v>0</v>
      </c>
      <c r="AI233" s="53" t="b">
        <f t="shared" si="286"/>
        <v>0</v>
      </c>
      <c r="AJ233" s="53" t="b">
        <f t="shared" si="287"/>
        <v>0</v>
      </c>
      <c r="AK233" s="53" t="b">
        <f t="shared" si="341"/>
        <v>1</v>
      </c>
      <c r="AL233" s="53" t="b">
        <f t="shared" si="342"/>
        <v>1</v>
      </c>
      <c r="AM233" s="53" t="b">
        <f t="shared" si="343"/>
        <v>1</v>
      </c>
      <c r="AN233" s="53" t="b">
        <f t="shared" si="344"/>
        <v>1</v>
      </c>
      <c r="AO233" s="53" t="b">
        <f t="shared" si="345"/>
        <v>1</v>
      </c>
      <c r="AP233" s="53" t="b">
        <f t="shared" si="346"/>
        <v>1</v>
      </c>
      <c r="AQ233" s="53" t="b">
        <f t="shared" si="323"/>
        <v>0</v>
      </c>
      <c r="AR233" t="b">
        <f t="shared" si="288"/>
        <v>0</v>
      </c>
      <c r="AS233" s="54" t="e">
        <f t="shared" si="313"/>
        <v>#N/A</v>
      </c>
      <c r="AT233" t="b">
        <f t="shared" si="324"/>
        <v>0</v>
      </c>
      <c r="AU233" t="str">
        <f t="shared" si="325"/>
        <v/>
      </c>
      <c r="AV233" s="55" t="str">
        <f t="shared" si="314"/>
        <v/>
      </c>
      <c r="AW233" t="b">
        <f>AND(AV233&lt;&gt;"",COUNTIF($AV$11:AV232,AV233)=0)</f>
        <v>0</v>
      </c>
      <c r="AX233" s="2">
        <f>IF(AV233="",0,IF(AW233,MAX($AX$11:AX232)+1,VLOOKUP(AV233,$AV$11:AX232,3,FALSE)))</f>
        <v>0</v>
      </c>
      <c r="AY233" t="str">
        <f t="shared" si="315"/>
        <v/>
      </c>
      <c r="AZ233" t="e">
        <f t="shared" si="289"/>
        <v>#N/A</v>
      </c>
      <c r="BA233" t="e">
        <f>IF(ISNA(AZ233),NA(),COUNTIF(AZ$10:AZ233,AZ233)&gt;1)</f>
        <v>#N/A</v>
      </c>
      <c r="BB233" t="e">
        <f t="shared" si="290"/>
        <v>#N/A</v>
      </c>
      <c r="BC233" s="55" t="e">
        <f t="shared" si="291"/>
        <v>#N/A</v>
      </c>
      <c r="BD233" s="56" t="e">
        <f t="shared" si="292"/>
        <v>#N/A</v>
      </c>
      <c r="BE233" s="53">
        <f t="shared" si="293"/>
        <v>0</v>
      </c>
      <c r="BF233" s="53">
        <f t="shared" si="294"/>
        <v>0</v>
      </c>
      <c r="BG233" s="53">
        <f t="shared" si="295"/>
        <v>0</v>
      </c>
      <c r="BH233" s="53">
        <f t="shared" si="296"/>
        <v>0</v>
      </c>
      <c r="BI233" s="53">
        <f t="shared" si="297"/>
        <v>0</v>
      </c>
      <c r="BJ233" s="53">
        <f t="shared" si="298"/>
        <v>0</v>
      </c>
      <c r="BK233" s="57">
        <f t="shared" si="299"/>
        <v>0</v>
      </c>
      <c r="BL233" s="57">
        <f t="shared" si="300"/>
        <v>0</v>
      </c>
      <c r="BM233" s="57">
        <f t="shared" si="301"/>
        <v>0</v>
      </c>
      <c r="BN233" s="57">
        <f t="shared" si="302"/>
        <v>0</v>
      </c>
      <c r="BO233" s="57">
        <f t="shared" si="303"/>
        <v>0</v>
      </c>
      <c r="BP233" s="57">
        <f t="shared" si="304"/>
        <v>0</v>
      </c>
      <c r="BQ233">
        <f t="shared" si="326"/>
        <v>0</v>
      </c>
      <c r="BR233">
        <f t="shared" si="327"/>
        <v>0</v>
      </c>
      <c r="BS233">
        <f t="shared" si="328"/>
        <v>0</v>
      </c>
      <c r="BT233">
        <f t="shared" si="329"/>
        <v>0</v>
      </c>
      <c r="BU233">
        <f t="shared" si="330"/>
        <v>0</v>
      </c>
      <c r="BV233">
        <f t="shared" si="331"/>
        <v>0</v>
      </c>
      <c r="BW233">
        <f t="shared" si="332"/>
        <v>0</v>
      </c>
      <c r="BX233">
        <f t="shared" si="333"/>
        <v>0</v>
      </c>
      <c r="BY233">
        <f t="shared" si="334"/>
        <v>0</v>
      </c>
      <c r="BZ233">
        <f t="shared" si="335"/>
        <v>0</v>
      </c>
      <c r="CA233">
        <f t="shared" si="336"/>
        <v>0</v>
      </c>
      <c r="CB233">
        <f t="shared" si="337"/>
        <v>0</v>
      </c>
      <c r="CC233" t="e">
        <f>IF('Source and fuel input'!AS233,VLOOKUP(AA233,SourceIdData,8,FALSE),IF('Source and fuel input'!AQ233,V233,IF('Source and fuel input'!AR233,IF(AND(E233="Method 1",VLOOKUP(AA233,SourceIdData,8,FALSE)&gt;0),VLOOKUP(AA233,SourceIdData,8,FALSE),NA()),"")))</f>
        <v>#N/A</v>
      </c>
      <c r="CD233" s="15" t="e">
        <f t="shared" si="272"/>
        <v>#N/A</v>
      </c>
      <c r="CE233" s="15" t="b">
        <f t="shared" si="273"/>
        <v>1</v>
      </c>
      <c r="CF233" s="15" t="b">
        <f t="shared" si="305"/>
        <v>1</v>
      </c>
      <c r="CG233" s="15" t="b">
        <f t="shared" si="274"/>
        <v>0</v>
      </c>
      <c r="CH233" s="15" t="b">
        <f t="shared" si="275"/>
        <v>1</v>
      </c>
      <c r="CI233" t="e">
        <f t="shared" si="306"/>
        <v>#N/A</v>
      </c>
      <c r="CJ233" t="e">
        <f t="shared" si="307"/>
        <v>#N/A</v>
      </c>
      <c r="CK233" t="e">
        <f t="shared" si="316"/>
        <v>#N/A</v>
      </c>
      <c r="CL233" t="b">
        <f t="shared" si="276"/>
        <v>0</v>
      </c>
      <c r="CM233" t="e">
        <f t="shared" si="317"/>
        <v>#N/A</v>
      </c>
      <c r="CN233" t="b">
        <f t="shared" si="318"/>
        <v>0</v>
      </c>
      <c r="CO233" s="14">
        <f t="shared" si="319"/>
        <v>1</v>
      </c>
      <c r="CP233" s="16" t="str">
        <f t="shared" si="308"/>
        <v/>
      </c>
      <c r="CQ233" s="15">
        <f t="shared" si="309"/>
        <v>0</v>
      </c>
      <c r="CR233" s="15">
        <f t="shared" si="310"/>
        <v>0</v>
      </c>
      <c r="CS233" s="15">
        <f t="shared" si="311"/>
        <v>0</v>
      </c>
      <c r="CT233" s="58" t="e">
        <f t="shared" si="338"/>
        <v>#DIV/0!</v>
      </c>
      <c r="CU233" s="2">
        <f t="shared" si="312"/>
        <v>995</v>
      </c>
      <c r="CV233" t="str">
        <f t="shared" si="320"/>
        <v/>
      </c>
      <c r="CX233" t="str">
        <f t="shared" si="339"/>
        <v/>
      </c>
      <c r="CY233" t="b">
        <f>AND(CX233&lt;&gt;"",COUNTIF($CX$11:CX232,CX233)=0)</f>
        <v>0</v>
      </c>
      <c r="CZ233" s="2">
        <f>IF(CX233="",0,IF(CY233,MAX($CZ$11:CZ232)+1,VLOOKUP(CX233,$CX$11:CZ232,3,FALSE)))</f>
        <v>0</v>
      </c>
      <c r="DA233" s="2" t="str">
        <f t="shared" si="321"/>
        <v/>
      </c>
      <c r="DB233" t="str">
        <f t="shared" si="340"/>
        <v/>
      </c>
      <c r="DC233" t="b">
        <f>AND(DB233&lt;&gt;"",COUNTIF($DB$11:DB232,DB233)=0)</f>
        <v>0</v>
      </c>
      <c r="DD233" s="2">
        <f>IF(DB233="",0,IF(DC233,MAX($DD$11:DD232)+1,VLOOKUP(DB233,$DB$11:DD232,3,FALSE)))</f>
        <v>0</v>
      </c>
      <c r="DE233" s="2" t="str">
        <f t="shared" si="322"/>
        <v/>
      </c>
    </row>
    <row r="234" spans="1:109" x14ac:dyDescent="0.35">
      <c r="A234" s="119"/>
      <c r="B234" s="46"/>
      <c r="C234" s="46"/>
      <c r="D234" s="46"/>
      <c r="E234" s="46"/>
      <c r="F234" s="183"/>
      <c r="G234" s="48">
        <v>0</v>
      </c>
      <c r="H234" s="46">
        <v>0</v>
      </c>
      <c r="I234" s="46">
        <v>0</v>
      </c>
      <c r="J234" s="46">
        <v>0</v>
      </c>
      <c r="K234" s="46">
        <v>0</v>
      </c>
      <c r="L234" s="49">
        <v>0</v>
      </c>
      <c r="M234" s="50">
        <v>0</v>
      </c>
      <c r="N234" s="32"/>
      <c r="O234" s="31"/>
      <c r="P234" s="31"/>
      <c r="Q234" s="31"/>
      <c r="R234" s="31"/>
      <c r="S234" s="31"/>
      <c r="T234" s="31"/>
      <c r="U234" s="31"/>
      <c r="V234" s="99"/>
      <c r="W234" s="52" t="str">
        <f t="shared" si="347"/>
        <v/>
      </c>
      <c r="X234" s="120"/>
      <c r="Y234" s="97"/>
      <c r="Z234" t="e">
        <f t="shared" si="277"/>
        <v>#N/A</v>
      </c>
      <c r="AA234" t="e">
        <f t="shared" si="278"/>
        <v>#N/A</v>
      </c>
      <c r="AB234" t="e">
        <f t="shared" si="279"/>
        <v>#N/A</v>
      </c>
      <c r="AC234" s="53" t="b">
        <f t="shared" si="280"/>
        <v>0</v>
      </c>
      <c r="AD234" s="53" t="b">
        <f t="shared" si="281"/>
        <v>0</v>
      </c>
      <c r="AE234" s="53" t="b">
        <f t="shared" si="282"/>
        <v>0</v>
      </c>
      <c r="AF234" s="53" t="b">
        <f t="shared" si="283"/>
        <v>0</v>
      </c>
      <c r="AG234" s="53" t="b">
        <f t="shared" si="284"/>
        <v>0</v>
      </c>
      <c r="AH234" s="53" t="b">
        <f t="shared" si="285"/>
        <v>0</v>
      </c>
      <c r="AI234" s="53" t="b">
        <f t="shared" si="286"/>
        <v>0</v>
      </c>
      <c r="AJ234" s="53" t="b">
        <f t="shared" si="287"/>
        <v>0</v>
      </c>
      <c r="AK234" s="53" t="b">
        <f t="shared" si="341"/>
        <v>1</v>
      </c>
      <c r="AL234" s="53" t="b">
        <f t="shared" si="342"/>
        <v>1</v>
      </c>
      <c r="AM234" s="53" t="b">
        <f t="shared" si="343"/>
        <v>1</v>
      </c>
      <c r="AN234" s="53" t="b">
        <f t="shared" si="344"/>
        <v>1</v>
      </c>
      <c r="AO234" s="53" t="b">
        <f t="shared" si="345"/>
        <v>1</v>
      </c>
      <c r="AP234" s="53" t="b">
        <f t="shared" si="346"/>
        <v>1</v>
      </c>
      <c r="AQ234" s="53" t="b">
        <f t="shared" si="323"/>
        <v>0</v>
      </c>
      <c r="AR234" t="b">
        <f t="shared" si="288"/>
        <v>0</v>
      </c>
      <c r="AS234" s="54" t="e">
        <f t="shared" si="313"/>
        <v>#N/A</v>
      </c>
      <c r="AT234" t="b">
        <f t="shared" si="324"/>
        <v>0</v>
      </c>
      <c r="AU234" t="str">
        <f t="shared" si="325"/>
        <v/>
      </c>
      <c r="AV234" s="55" t="str">
        <f t="shared" si="314"/>
        <v/>
      </c>
      <c r="AW234" t="b">
        <f>AND(AV234&lt;&gt;"",COUNTIF($AV$11:AV233,AV234)=0)</f>
        <v>0</v>
      </c>
      <c r="AX234" s="2">
        <f>IF(AV234="",0,IF(AW234,MAX($AX$11:AX233)+1,VLOOKUP(AV234,$AV$11:AX233,3,FALSE)))</f>
        <v>0</v>
      </c>
      <c r="AY234" t="str">
        <f t="shared" si="315"/>
        <v/>
      </c>
      <c r="AZ234" t="e">
        <f t="shared" si="289"/>
        <v>#N/A</v>
      </c>
      <c r="BA234" t="e">
        <f>IF(ISNA(AZ234),NA(),COUNTIF(AZ$10:AZ234,AZ234)&gt;1)</f>
        <v>#N/A</v>
      </c>
      <c r="BB234" t="e">
        <f t="shared" si="290"/>
        <v>#N/A</v>
      </c>
      <c r="BC234" s="55" t="e">
        <f t="shared" si="291"/>
        <v>#N/A</v>
      </c>
      <c r="BD234" s="56" t="e">
        <f t="shared" si="292"/>
        <v>#N/A</v>
      </c>
      <c r="BE234" s="53">
        <f t="shared" si="293"/>
        <v>0</v>
      </c>
      <c r="BF234" s="53">
        <f t="shared" si="294"/>
        <v>0</v>
      </c>
      <c r="BG234" s="53">
        <f t="shared" si="295"/>
        <v>0</v>
      </c>
      <c r="BH234" s="53">
        <f t="shared" si="296"/>
        <v>0</v>
      </c>
      <c r="BI234" s="53">
        <f t="shared" si="297"/>
        <v>0</v>
      </c>
      <c r="BJ234" s="53">
        <f t="shared" si="298"/>
        <v>0</v>
      </c>
      <c r="BK234" s="57">
        <f t="shared" si="299"/>
        <v>0</v>
      </c>
      <c r="BL234" s="57">
        <f t="shared" si="300"/>
        <v>0</v>
      </c>
      <c r="BM234" s="57">
        <f t="shared" si="301"/>
        <v>0</v>
      </c>
      <c r="BN234" s="57">
        <f t="shared" si="302"/>
        <v>0</v>
      </c>
      <c r="BO234" s="57">
        <f t="shared" si="303"/>
        <v>0</v>
      </c>
      <c r="BP234" s="57">
        <f t="shared" si="304"/>
        <v>0</v>
      </c>
      <c r="BQ234">
        <f t="shared" si="326"/>
        <v>0</v>
      </c>
      <c r="BR234">
        <f t="shared" si="327"/>
        <v>0</v>
      </c>
      <c r="BS234">
        <f t="shared" si="328"/>
        <v>0</v>
      </c>
      <c r="BT234">
        <f t="shared" si="329"/>
        <v>0</v>
      </c>
      <c r="BU234">
        <f t="shared" si="330"/>
        <v>0</v>
      </c>
      <c r="BV234">
        <f t="shared" si="331"/>
        <v>0</v>
      </c>
      <c r="BW234">
        <f t="shared" si="332"/>
        <v>0</v>
      </c>
      <c r="BX234">
        <f t="shared" si="333"/>
        <v>0</v>
      </c>
      <c r="BY234">
        <f t="shared" si="334"/>
        <v>0</v>
      </c>
      <c r="BZ234">
        <f t="shared" si="335"/>
        <v>0</v>
      </c>
      <c r="CA234">
        <f t="shared" si="336"/>
        <v>0</v>
      </c>
      <c r="CB234">
        <f t="shared" si="337"/>
        <v>0</v>
      </c>
      <c r="CC234" t="e">
        <f>IF('Source and fuel input'!AS234,VLOOKUP(AA234,SourceIdData,8,FALSE),IF('Source and fuel input'!AQ234,V234,IF('Source and fuel input'!AR234,IF(AND(E234="Method 1",VLOOKUP(AA234,SourceIdData,8,FALSE)&gt;0),VLOOKUP(AA234,SourceIdData,8,FALSE),NA()),"")))</f>
        <v>#N/A</v>
      </c>
      <c r="CD234" s="15" t="e">
        <f t="shared" ref="CD234:CD297" si="348">IF(AND(CC234&lt;&gt;"",CC234&gt;0),(CC234*CR234)^2,SUM(BW234:CB234))</f>
        <v>#N/A</v>
      </c>
      <c r="CE234" s="15" t="b">
        <f t="shared" ref="CE234:CE297" si="349">OR(A234="",B234="")</f>
        <v>1</v>
      </c>
      <c r="CF234" s="15" t="b">
        <f t="shared" si="305"/>
        <v>1</v>
      </c>
      <c r="CG234" s="15" t="b">
        <f t="shared" ref="CG234:CG297" si="350">OR(G234&lt;0,H234&lt;0,I234&lt;0,J234&lt;0,K234&lt;0,L234&lt;0)</f>
        <v>0</v>
      </c>
      <c r="CH234" s="15" t="b">
        <f t="shared" ref="CH234:CH297" si="351">ISNA(AA234)</f>
        <v>1</v>
      </c>
      <c r="CI234" t="e">
        <f t="shared" si="306"/>
        <v>#N/A</v>
      </c>
      <c r="CJ234" t="e">
        <f t="shared" si="307"/>
        <v>#N/A</v>
      </c>
      <c r="CK234" t="e">
        <f t="shared" si="316"/>
        <v>#N/A</v>
      </c>
      <c r="CL234" t="b">
        <f t="shared" ref="CL234:CL297" si="352">AND(O234&gt;0,IF(G234&gt;0,P234&gt;0,TRUE),IF(H234&gt;0,Q234&gt;0,TRUE),IF(I234&gt;0,R234&gt;0,TRUE),IF(J234&gt;0,S234&gt;0,TRUE),IF(K234&gt;0,T234&gt;0,TRUE),IF(L234&gt;0,U234&gt;0,TRUE))</f>
        <v>0</v>
      </c>
      <c r="CM234" t="e">
        <f t="shared" si="317"/>
        <v>#N/A</v>
      </c>
      <c r="CN234" t="b">
        <f t="shared" si="318"/>
        <v>0</v>
      </c>
      <c r="CO234" s="14">
        <f t="shared" si="319"/>
        <v>1</v>
      </c>
      <c r="CP234" s="16" t="str">
        <f t="shared" si="308"/>
        <v/>
      </c>
      <c r="CQ234" s="15">
        <f t="shared" si="309"/>
        <v>0</v>
      </c>
      <c r="CR234" s="15">
        <f t="shared" si="310"/>
        <v>0</v>
      </c>
      <c r="CS234" s="15">
        <f t="shared" si="311"/>
        <v>0</v>
      </c>
      <c r="CT234" s="58" t="e">
        <f t="shared" si="338"/>
        <v>#DIV/0!</v>
      </c>
      <c r="CU234" s="2">
        <f t="shared" si="312"/>
        <v>995</v>
      </c>
      <c r="CV234" t="str">
        <f t="shared" si="320"/>
        <v/>
      </c>
      <c r="CX234" t="str">
        <f t="shared" si="339"/>
        <v/>
      </c>
      <c r="CY234" t="b">
        <f>AND(CX234&lt;&gt;"",COUNTIF($CX$11:CX233,CX234)=0)</f>
        <v>0</v>
      </c>
      <c r="CZ234" s="2">
        <f>IF(CX234="",0,IF(CY234,MAX($CZ$11:CZ233)+1,VLOOKUP(CX234,$CX$11:CZ233,3,FALSE)))</f>
        <v>0</v>
      </c>
      <c r="DA234" s="2" t="str">
        <f t="shared" si="321"/>
        <v/>
      </c>
      <c r="DB234" t="str">
        <f t="shared" si="340"/>
        <v/>
      </c>
      <c r="DC234" t="b">
        <f>AND(DB234&lt;&gt;"",COUNTIF($DB$11:DB233,DB234)=0)</f>
        <v>0</v>
      </c>
      <c r="DD234" s="2">
        <f>IF(DB234="",0,IF(DC234,MAX($DD$11:DD233)+1,VLOOKUP(DB234,$DB$11:DD233,3,FALSE)))</f>
        <v>0</v>
      </c>
      <c r="DE234" s="2" t="str">
        <f t="shared" si="322"/>
        <v/>
      </c>
    </row>
    <row r="235" spans="1:109" x14ac:dyDescent="0.35">
      <c r="A235" s="119"/>
      <c r="B235" s="46"/>
      <c r="C235" s="46"/>
      <c r="D235" s="46"/>
      <c r="E235" s="46"/>
      <c r="F235" s="183"/>
      <c r="G235" s="48">
        <v>0</v>
      </c>
      <c r="H235" s="46">
        <v>0</v>
      </c>
      <c r="I235" s="46">
        <v>0</v>
      </c>
      <c r="J235" s="46">
        <v>0</v>
      </c>
      <c r="K235" s="46">
        <v>0</v>
      </c>
      <c r="L235" s="49">
        <v>0</v>
      </c>
      <c r="M235" s="50">
        <v>0</v>
      </c>
      <c r="N235" s="32"/>
      <c r="O235" s="31"/>
      <c r="P235" s="31"/>
      <c r="Q235" s="31"/>
      <c r="R235" s="31"/>
      <c r="S235" s="31"/>
      <c r="T235" s="31"/>
      <c r="U235" s="31"/>
      <c r="V235" s="99"/>
      <c r="W235" s="52" t="str">
        <f t="shared" si="347"/>
        <v/>
      </c>
      <c r="X235" s="120"/>
      <c r="Y235" s="97"/>
      <c r="Z235" t="e">
        <f t="shared" si="277"/>
        <v>#N/A</v>
      </c>
      <c r="AA235" t="e">
        <f t="shared" si="278"/>
        <v>#N/A</v>
      </c>
      <c r="AB235" t="e">
        <f t="shared" si="279"/>
        <v>#N/A</v>
      </c>
      <c r="AC235" s="53" t="b">
        <f t="shared" si="280"/>
        <v>0</v>
      </c>
      <c r="AD235" s="53" t="b">
        <f t="shared" si="281"/>
        <v>0</v>
      </c>
      <c r="AE235" s="53" t="b">
        <f t="shared" si="282"/>
        <v>0</v>
      </c>
      <c r="AF235" s="53" t="b">
        <f t="shared" si="283"/>
        <v>0</v>
      </c>
      <c r="AG235" s="53" t="b">
        <f t="shared" si="284"/>
        <v>0</v>
      </c>
      <c r="AH235" s="53" t="b">
        <f t="shared" si="285"/>
        <v>0</v>
      </c>
      <c r="AI235" s="53" t="b">
        <f t="shared" si="286"/>
        <v>0</v>
      </c>
      <c r="AJ235" s="53" t="b">
        <f t="shared" si="287"/>
        <v>0</v>
      </c>
      <c r="AK235" s="53" t="b">
        <f t="shared" si="341"/>
        <v>1</v>
      </c>
      <c r="AL235" s="53" t="b">
        <f t="shared" si="342"/>
        <v>1</v>
      </c>
      <c r="AM235" s="53" t="b">
        <f t="shared" si="343"/>
        <v>1</v>
      </c>
      <c r="AN235" s="53" t="b">
        <f t="shared" si="344"/>
        <v>1</v>
      </c>
      <c r="AO235" s="53" t="b">
        <f t="shared" si="345"/>
        <v>1</v>
      </c>
      <c r="AP235" s="53" t="b">
        <f t="shared" si="346"/>
        <v>1</v>
      </c>
      <c r="AQ235" s="53" t="b">
        <f t="shared" si="323"/>
        <v>0</v>
      </c>
      <c r="AR235" t="b">
        <f t="shared" si="288"/>
        <v>0</v>
      </c>
      <c r="AS235" s="54" t="e">
        <f t="shared" si="313"/>
        <v>#N/A</v>
      </c>
      <c r="AT235" t="b">
        <f t="shared" si="324"/>
        <v>0</v>
      </c>
      <c r="AU235" t="str">
        <f t="shared" si="325"/>
        <v/>
      </c>
      <c r="AV235" s="55" t="str">
        <f t="shared" si="314"/>
        <v/>
      </c>
      <c r="AW235" t="b">
        <f>AND(AV235&lt;&gt;"",COUNTIF($AV$11:AV234,AV235)=0)</f>
        <v>0</v>
      </c>
      <c r="AX235" s="2">
        <f>IF(AV235="",0,IF(AW235,MAX($AX$11:AX234)+1,VLOOKUP(AV235,$AV$11:AX234,3,FALSE)))</f>
        <v>0</v>
      </c>
      <c r="AY235" t="str">
        <f t="shared" si="315"/>
        <v/>
      </c>
      <c r="AZ235" t="e">
        <f t="shared" si="289"/>
        <v>#N/A</v>
      </c>
      <c r="BA235" t="e">
        <f>IF(ISNA(AZ235),NA(),COUNTIF(AZ$10:AZ235,AZ235)&gt;1)</f>
        <v>#N/A</v>
      </c>
      <c r="BB235" t="e">
        <f t="shared" si="290"/>
        <v>#N/A</v>
      </c>
      <c r="BC235" s="55" t="e">
        <f t="shared" si="291"/>
        <v>#N/A</v>
      </c>
      <c r="BD235" s="56" t="e">
        <f t="shared" si="292"/>
        <v>#N/A</v>
      </c>
      <c r="BE235" s="53">
        <f t="shared" si="293"/>
        <v>0</v>
      </c>
      <c r="BF235" s="53">
        <f t="shared" si="294"/>
        <v>0</v>
      </c>
      <c r="BG235" s="53">
        <f t="shared" si="295"/>
        <v>0</v>
      </c>
      <c r="BH235" s="53">
        <f t="shared" si="296"/>
        <v>0</v>
      </c>
      <c r="BI235" s="53">
        <f t="shared" si="297"/>
        <v>0</v>
      </c>
      <c r="BJ235" s="53">
        <f t="shared" si="298"/>
        <v>0</v>
      </c>
      <c r="BK235" s="57">
        <f t="shared" si="299"/>
        <v>0</v>
      </c>
      <c r="BL235" s="57">
        <f t="shared" si="300"/>
        <v>0</v>
      </c>
      <c r="BM235" s="57">
        <f t="shared" si="301"/>
        <v>0</v>
      </c>
      <c r="BN235" s="57">
        <f t="shared" si="302"/>
        <v>0</v>
      </c>
      <c r="BO235" s="57">
        <f t="shared" si="303"/>
        <v>0</v>
      </c>
      <c r="BP235" s="57">
        <f t="shared" si="304"/>
        <v>0</v>
      </c>
      <c r="BQ235">
        <f t="shared" si="326"/>
        <v>0</v>
      </c>
      <c r="BR235">
        <f t="shared" si="327"/>
        <v>0</v>
      </c>
      <c r="BS235">
        <f t="shared" si="328"/>
        <v>0</v>
      </c>
      <c r="BT235">
        <f t="shared" si="329"/>
        <v>0</v>
      </c>
      <c r="BU235">
        <f t="shared" si="330"/>
        <v>0</v>
      </c>
      <c r="BV235">
        <f t="shared" si="331"/>
        <v>0</v>
      </c>
      <c r="BW235">
        <f t="shared" si="332"/>
        <v>0</v>
      </c>
      <c r="BX235">
        <f t="shared" si="333"/>
        <v>0</v>
      </c>
      <c r="BY235">
        <f t="shared" si="334"/>
        <v>0</v>
      </c>
      <c r="BZ235">
        <f t="shared" si="335"/>
        <v>0</v>
      </c>
      <c r="CA235">
        <f t="shared" si="336"/>
        <v>0</v>
      </c>
      <c r="CB235">
        <f t="shared" si="337"/>
        <v>0</v>
      </c>
      <c r="CC235" t="e">
        <f>IF('Source and fuel input'!AS235,VLOOKUP(AA235,SourceIdData,8,FALSE),IF('Source and fuel input'!AQ235,V235,IF('Source and fuel input'!AR235,IF(AND(E235="Method 1",VLOOKUP(AA235,SourceIdData,8,FALSE)&gt;0),VLOOKUP(AA235,SourceIdData,8,FALSE),NA()),"")))</f>
        <v>#N/A</v>
      </c>
      <c r="CD235" s="15" t="e">
        <f t="shared" si="348"/>
        <v>#N/A</v>
      </c>
      <c r="CE235" s="15" t="b">
        <f t="shared" si="349"/>
        <v>1</v>
      </c>
      <c r="CF235" s="15" t="b">
        <f t="shared" si="305"/>
        <v>1</v>
      </c>
      <c r="CG235" s="15" t="b">
        <f t="shared" si="350"/>
        <v>0</v>
      </c>
      <c r="CH235" s="15" t="b">
        <f t="shared" si="351"/>
        <v>1</v>
      </c>
      <c r="CI235" t="e">
        <f t="shared" si="306"/>
        <v>#N/A</v>
      </c>
      <c r="CJ235" t="e">
        <f t="shared" si="307"/>
        <v>#N/A</v>
      </c>
      <c r="CK235" t="e">
        <f t="shared" si="316"/>
        <v>#N/A</v>
      </c>
      <c r="CL235" t="b">
        <f t="shared" si="352"/>
        <v>0</v>
      </c>
      <c r="CM235" t="e">
        <f t="shared" si="317"/>
        <v>#N/A</v>
      </c>
      <c r="CN235" t="b">
        <f t="shared" si="318"/>
        <v>0</v>
      </c>
      <c r="CO235" s="14">
        <f t="shared" si="319"/>
        <v>1</v>
      </c>
      <c r="CP235" s="16" t="str">
        <f t="shared" si="308"/>
        <v/>
      </c>
      <c r="CQ235" s="15">
        <f t="shared" si="309"/>
        <v>0</v>
      </c>
      <c r="CR235" s="15">
        <f t="shared" si="310"/>
        <v>0</v>
      </c>
      <c r="CS235" s="15">
        <f t="shared" si="311"/>
        <v>0</v>
      </c>
      <c r="CT235" s="58" t="e">
        <f t="shared" si="338"/>
        <v>#DIV/0!</v>
      </c>
      <c r="CU235" s="2">
        <f t="shared" si="312"/>
        <v>995</v>
      </c>
      <c r="CV235" t="str">
        <f t="shared" si="320"/>
        <v/>
      </c>
      <c r="CX235" t="str">
        <f t="shared" si="339"/>
        <v/>
      </c>
      <c r="CY235" t="b">
        <f>AND(CX235&lt;&gt;"",COUNTIF($CX$11:CX234,CX235)=0)</f>
        <v>0</v>
      </c>
      <c r="CZ235" s="2">
        <f>IF(CX235="",0,IF(CY235,MAX($CZ$11:CZ234)+1,VLOOKUP(CX235,$CX$11:CZ234,3,FALSE)))</f>
        <v>0</v>
      </c>
      <c r="DA235" s="2" t="str">
        <f t="shared" si="321"/>
        <v/>
      </c>
      <c r="DB235" t="str">
        <f t="shared" si="340"/>
        <v/>
      </c>
      <c r="DC235" t="b">
        <f>AND(DB235&lt;&gt;"",COUNTIF($DB$11:DB234,DB235)=0)</f>
        <v>0</v>
      </c>
      <c r="DD235" s="2">
        <f>IF(DB235="",0,IF(DC235,MAX($DD$11:DD234)+1,VLOOKUP(DB235,$DB$11:DD234,3,FALSE)))</f>
        <v>0</v>
      </c>
      <c r="DE235" s="2" t="str">
        <f t="shared" si="322"/>
        <v/>
      </c>
    </row>
    <row r="236" spans="1:109" x14ac:dyDescent="0.35">
      <c r="A236" s="119"/>
      <c r="B236" s="46"/>
      <c r="C236" s="46"/>
      <c r="D236" s="46"/>
      <c r="E236" s="46"/>
      <c r="F236" s="183"/>
      <c r="G236" s="48">
        <v>0</v>
      </c>
      <c r="H236" s="46">
        <v>0</v>
      </c>
      <c r="I236" s="46">
        <v>0</v>
      </c>
      <c r="J236" s="46">
        <v>0</v>
      </c>
      <c r="K236" s="46">
        <v>0</v>
      </c>
      <c r="L236" s="49">
        <v>0</v>
      </c>
      <c r="M236" s="50">
        <v>0</v>
      </c>
      <c r="N236" s="32"/>
      <c r="O236" s="31"/>
      <c r="P236" s="31"/>
      <c r="Q236" s="31"/>
      <c r="R236" s="31"/>
      <c r="S236" s="31"/>
      <c r="T236" s="31"/>
      <c r="U236" s="31"/>
      <c r="V236" s="99"/>
      <c r="W236" s="52" t="str">
        <f t="shared" si="347"/>
        <v/>
      </c>
      <c r="X236" s="120"/>
      <c r="Y236" s="97"/>
      <c r="Z236" t="e">
        <f t="shared" si="277"/>
        <v>#N/A</v>
      </c>
      <c r="AA236" t="e">
        <f t="shared" si="278"/>
        <v>#N/A</v>
      </c>
      <c r="AB236" t="e">
        <f t="shared" si="279"/>
        <v>#N/A</v>
      </c>
      <c r="AC236" s="53" t="b">
        <f t="shared" si="280"/>
        <v>0</v>
      </c>
      <c r="AD236" s="53" t="b">
        <f t="shared" si="281"/>
        <v>0</v>
      </c>
      <c r="AE236" s="53" t="b">
        <f t="shared" si="282"/>
        <v>0</v>
      </c>
      <c r="AF236" s="53" t="b">
        <f t="shared" si="283"/>
        <v>0</v>
      </c>
      <c r="AG236" s="53" t="b">
        <f t="shared" si="284"/>
        <v>0</v>
      </c>
      <c r="AH236" s="53" t="b">
        <f t="shared" si="285"/>
        <v>0</v>
      </c>
      <c r="AI236" s="53" t="b">
        <f t="shared" si="286"/>
        <v>0</v>
      </c>
      <c r="AJ236" s="53" t="b">
        <f t="shared" si="287"/>
        <v>0</v>
      </c>
      <c r="AK236" s="53" t="b">
        <f t="shared" si="341"/>
        <v>1</v>
      </c>
      <c r="AL236" s="53" t="b">
        <f t="shared" si="342"/>
        <v>1</v>
      </c>
      <c r="AM236" s="53" t="b">
        <f t="shared" si="343"/>
        <v>1</v>
      </c>
      <c r="AN236" s="53" t="b">
        <f t="shared" si="344"/>
        <v>1</v>
      </c>
      <c r="AO236" s="53" t="b">
        <f t="shared" si="345"/>
        <v>1</v>
      </c>
      <c r="AP236" s="53" t="b">
        <f t="shared" si="346"/>
        <v>1</v>
      </c>
      <c r="AQ236" s="53" t="b">
        <f t="shared" si="323"/>
        <v>0</v>
      </c>
      <c r="AR236" t="b">
        <f t="shared" si="288"/>
        <v>0</v>
      </c>
      <c r="AS236" s="54" t="e">
        <f t="shared" si="313"/>
        <v>#N/A</v>
      </c>
      <c r="AT236" t="b">
        <f t="shared" si="324"/>
        <v>0</v>
      </c>
      <c r="AU236" t="str">
        <f t="shared" si="325"/>
        <v/>
      </c>
      <c r="AV236" s="55" t="str">
        <f t="shared" si="314"/>
        <v/>
      </c>
      <c r="AW236" t="b">
        <f>AND(AV236&lt;&gt;"",COUNTIF($AV$11:AV235,AV236)=0)</f>
        <v>0</v>
      </c>
      <c r="AX236" s="2">
        <f>IF(AV236="",0,IF(AW236,MAX($AX$11:AX235)+1,VLOOKUP(AV236,$AV$11:AX235,3,FALSE)))</f>
        <v>0</v>
      </c>
      <c r="AY236" t="str">
        <f t="shared" si="315"/>
        <v/>
      </c>
      <c r="AZ236" t="e">
        <f t="shared" si="289"/>
        <v>#N/A</v>
      </c>
      <c r="BA236" t="e">
        <f>IF(ISNA(AZ236),NA(),COUNTIF(AZ$10:AZ236,AZ236)&gt;1)</f>
        <v>#N/A</v>
      </c>
      <c r="BB236" t="e">
        <f t="shared" si="290"/>
        <v>#N/A</v>
      </c>
      <c r="BC236" s="55" t="e">
        <f t="shared" si="291"/>
        <v>#N/A</v>
      </c>
      <c r="BD236" s="56" t="e">
        <f t="shared" si="292"/>
        <v>#N/A</v>
      </c>
      <c r="BE236" s="53">
        <f t="shared" si="293"/>
        <v>0</v>
      </c>
      <c r="BF236" s="53">
        <f t="shared" si="294"/>
        <v>0</v>
      </c>
      <c r="BG236" s="53">
        <f t="shared" si="295"/>
        <v>0</v>
      </c>
      <c r="BH236" s="53">
        <f t="shared" si="296"/>
        <v>0</v>
      </c>
      <c r="BI236" s="53">
        <f t="shared" si="297"/>
        <v>0</v>
      </c>
      <c r="BJ236" s="53">
        <f t="shared" si="298"/>
        <v>0</v>
      </c>
      <c r="BK236" s="57">
        <f t="shared" si="299"/>
        <v>0</v>
      </c>
      <c r="BL236" s="57">
        <f t="shared" si="300"/>
        <v>0</v>
      </c>
      <c r="BM236" s="57">
        <f t="shared" si="301"/>
        <v>0</v>
      </c>
      <c r="BN236" s="57">
        <f t="shared" si="302"/>
        <v>0</v>
      </c>
      <c r="BO236" s="57">
        <f t="shared" si="303"/>
        <v>0</v>
      </c>
      <c r="BP236" s="57">
        <f t="shared" si="304"/>
        <v>0</v>
      </c>
      <c r="BQ236">
        <f t="shared" si="326"/>
        <v>0</v>
      </c>
      <c r="BR236">
        <f t="shared" si="327"/>
        <v>0</v>
      </c>
      <c r="BS236">
        <f t="shared" si="328"/>
        <v>0</v>
      </c>
      <c r="BT236">
        <f t="shared" si="329"/>
        <v>0</v>
      </c>
      <c r="BU236">
        <f t="shared" si="330"/>
        <v>0</v>
      </c>
      <c r="BV236">
        <f t="shared" si="331"/>
        <v>0</v>
      </c>
      <c r="BW236">
        <f t="shared" si="332"/>
        <v>0</v>
      </c>
      <c r="BX236">
        <f t="shared" si="333"/>
        <v>0</v>
      </c>
      <c r="BY236">
        <f t="shared" si="334"/>
        <v>0</v>
      </c>
      <c r="BZ236">
        <f t="shared" si="335"/>
        <v>0</v>
      </c>
      <c r="CA236">
        <f t="shared" si="336"/>
        <v>0</v>
      </c>
      <c r="CB236">
        <f t="shared" si="337"/>
        <v>0</v>
      </c>
      <c r="CC236" t="e">
        <f>IF('Source and fuel input'!AS236,VLOOKUP(AA236,SourceIdData,8,FALSE),IF('Source and fuel input'!AQ236,V236,IF('Source and fuel input'!AR236,IF(AND(E236="Method 1",VLOOKUP(AA236,SourceIdData,8,FALSE)&gt;0),VLOOKUP(AA236,SourceIdData,8,FALSE),NA()),"")))</f>
        <v>#N/A</v>
      </c>
      <c r="CD236" s="15" t="e">
        <f t="shared" si="348"/>
        <v>#N/A</v>
      </c>
      <c r="CE236" s="15" t="b">
        <f t="shared" si="349"/>
        <v>1</v>
      </c>
      <c r="CF236" s="15" t="b">
        <f t="shared" si="305"/>
        <v>1</v>
      </c>
      <c r="CG236" s="15" t="b">
        <f t="shared" si="350"/>
        <v>0</v>
      </c>
      <c r="CH236" s="15" t="b">
        <f t="shared" si="351"/>
        <v>1</v>
      </c>
      <c r="CI236" t="e">
        <f t="shared" si="306"/>
        <v>#N/A</v>
      </c>
      <c r="CJ236" t="e">
        <f t="shared" si="307"/>
        <v>#N/A</v>
      </c>
      <c r="CK236" t="e">
        <f t="shared" si="316"/>
        <v>#N/A</v>
      </c>
      <c r="CL236" t="b">
        <f t="shared" si="352"/>
        <v>0</v>
      </c>
      <c r="CM236" t="e">
        <f t="shared" si="317"/>
        <v>#N/A</v>
      </c>
      <c r="CN236" t="b">
        <f t="shared" si="318"/>
        <v>0</v>
      </c>
      <c r="CO236" s="14">
        <f t="shared" si="319"/>
        <v>1</v>
      </c>
      <c r="CP236" s="16" t="str">
        <f t="shared" si="308"/>
        <v/>
      </c>
      <c r="CQ236" s="15">
        <f t="shared" si="309"/>
        <v>0</v>
      </c>
      <c r="CR236" s="15">
        <f t="shared" si="310"/>
        <v>0</v>
      </c>
      <c r="CS236" s="15">
        <f t="shared" si="311"/>
        <v>0</v>
      </c>
      <c r="CT236" s="58" t="e">
        <f t="shared" si="338"/>
        <v>#DIV/0!</v>
      </c>
      <c r="CU236" s="2">
        <f t="shared" si="312"/>
        <v>995</v>
      </c>
      <c r="CV236" t="str">
        <f t="shared" si="320"/>
        <v/>
      </c>
      <c r="CX236" t="str">
        <f t="shared" si="339"/>
        <v/>
      </c>
      <c r="CY236" t="b">
        <f>AND(CX236&lt;&gt;"",COUNTIF($CX$11:CX235,CX236)=0)</f>
        <v>0</v>
      </c>
      <c r="CZ236" s="2">
        <f>IF(CX236="",0,IF(CY236,MAX($CZ$11:CZ235)+1,VLOOKUP(CX236,$CX$11:CZ235,3,FALSE)))</f>
        <v>0</v>
      </c>
      <c r="DA236" s="2" t="str">
        <f t="shared" si="321"/>
        <v/>
      </c>
      <c r="DB236" t="str">
        <f t="shared" si="340"/>
        <v/>
      </c>
      <c r="DC236" t="b">
        <f>AND(DB236&lt;&gt;"",COUNTIF($DB$11:DB235,DB236)=0)</f>
        <v>0</v>
      </c>
      <c r="DD236" s="2">
        <f>IF(DB236="",0,IF(DC236,MAX($DD$11:DD235)+1,VLOOKUP(DB236,$DB$11:DD235,3,FALSE)))</f>
        <v>0</v>
      </c>
      <c r="DE236" s="2" t="str">
        <f t="shared" si="322"/>
        <v/>
      </c>
    </row>
    <row r="237" spans="1:109" x14ac:dyDescent="0.35">
      <c r="A237" s="119"/>
      <c r="B237" s="46"/>
      <c r="C237" s="46"/>
      <c r="D237" s="46"/>
      <c r="E237" s="46"/>
      <c r="F237" s="183"/>
      <c r="G237" s="48">
        <v>0</v>
      </c>
      <c r="H237" s="46">
        <v>0</v>
      </c>
      <c r="I237" s="46">
        <v>0</v>
      </c>
      <c r="J237" s="46">
        <v>0</v>
      </c>
      <c r="K237" s="46">
        <v>0</v>
      </c>
      <c r="L237" s="49">
        <v>0</v>
      </c>
      <c r="M237" s="50">
        <v>0</v>
      </c>
      <c r="N237" s="32"/>
      <c r="O237" s="31"/>
      <c r="P237" s="31"/>
      <c r="Q237" s="31"/>
      <c r="R237" s="31"/>
      <c r="S237" s="31"/>
      <c r="T237" s="31"/>
      <c r="U237" s="31"/>
      <c r="V237" s="99"/>
      <c r="W237" s="52" t="str">
        <f t="shared" si="347"/>
        <v/>
      </c>
      <c r="X237" s="120"/>
      <c r="Y237" s="97"/>
      <c r="Z237" t="e">
        <f t="shared" si="277"/>
        <v>#N/A</v>
      </c>
      <c r="AA237" t="e">
        <f t="shared" si="278"/>
        <v>#N/A</v>
      </c>
      <c r="AB237" t="e">
        <f t="shared" si="279"/>
        <v>#N/A</v>
      </c>
      <c r="AC237" s="53" t="b">
        <f t="shared" si="280"/>
        <v>0</v>
      </c>
      <c r="AD237" s="53" t="b">
        <f t="shared" si="281"/>
        <v>0</v>
      </c>
      <c r="AE237" s="53" t="b">
        <f t="shared" si="282"/>
        <v>0</v>
      </c>
      <c r="AF237" s="53" t="b">
        <f t="shared" si="283"/>
        <v>0</v>
      </c>
      <c r="AG237" s="53" t="b">
        <f t="shared" si="284"/>
        <v>0</v>
      </c>
      <c r="AH237" s="53" t="b">
        <f t="shared" si="285"/>
        <v>0</v>
      </c>
      <c r="AI237" s="53" t="b">
        <f t="shared" si="286"/>
        <v>0</v>
      </c>
      <c r="AJ237" s="53" t="b">
        <f t="shared" si="287"/>
        <v>0</v>
      </c>
      <c r="AK237" s="53" t="b">
        <f t="shared" si="341"/>
        <v>1</v>
      </c>
      <c r="AL237" s="53" t="b">
        <f t="shared" si="342"/>
        <v>1</v>
      </c>
      <c r="AM237" s="53" t="b">
        <f t="shared" si="343"/>
        <v>1</v>
      </c>
      <c r="AN237" s="53" t="b">
        <f t="shared" si="344"/>
        <v>1</v>
      </c>
      <c r="AO237" s="53" t="b">
        <f t="shared" si="345"/>
        <v>1</v>
      </c>
      <c r="AP237" s="53" t="b">
        <f t="shared" si="346"/>
        <v>1</v>
      </c>
      <c r="AQ237" s="53" t="b">
        <f t="shared" si="323"/>
        <v>0</v>
      </c>
      <c r="AR237" t="b">
        <f t="shared" si="288"/>
        <v>0</v>
      </c>
      <c r="AS237" s="54" t="e">
        <f t="shared" si="313"/>
        <v>#N/A</v>
      </c>
      <c r="AT237" t="b">
        <f t="shared" si="324"/>
        <v>0</v>
      </c>
      <c r="AU237" t="str">
        <f t="shared" si="325"/>
        <v/>
      </c>
      <c r="AV237" s="55" t="str">
        <f t="shared" si="314"/>
        <v/>
      </c>
      <c r="AW237" t="b">
        <f>AND(AV237&lt;&gt;"",COUNTIF($AV$11:AV236,AV237)=0)</f>
        <v>0</v>
      </c>
      <c r="AX237" s="2">
        <f>IF(AV237="",0,IF(AW237,MAX($AX$11:AX236)+1,VLOOKUP(AV237,$AV$11:AX236,3,FALSE)))</f>
        <v>0</v>
      </c>
      <c r="AY237" t="str">
        <f t="shared" si="315"/>
        <v/>
      </c>
      <c r="AZ237" t="e">
        <f t="shared" si="289"/>
        <v>#N/A</v>
      </c>
      <c r="BA237" t="e">
        <f>IF(ISNA(AZ237),NA(),COUNTIF(AZ$10:AZ237,AZ237)&gt;1)</f>
        <v>#N/A</v>
      </c>
      <c r="BB237" t="e">
        <f t="shared" si="290"/>
        <v>#N/A</v>
      </c>
      <c r="BC237" s="55" t="e">
        <f t="shared" si="291"/>
        <v>#N/A</v>
      </c>
      <c r="BD237" s="56" t="e">
        <f t="shared" si="292"/>
        <v>#N/A</v>
      </c>
      <c r="BE237" s="53">
        <f t="shared" si="293"/>
        <v>0</v>
      </c>
      <c r="BF237" s="53">
        <f t="shared" si="294"/>
        <v>0</v>
      </c>
      <c r="BG237" s="53">
        <f t="shared" si="295"/>
        <v>0</v>
      </c>
      <c r="BH237" s="53">
        <f t="shared" si="296"/>
        <v>0</v>
      </c>
      <c r="BI237" s="53">
        <f t="shared" si="297"/>
        <v>0</v>
      </c>
      <c r="BJ237" s="53">
        <f t="shared" si="298"/>
        <v>0</v>
      </c>
      <c r="BK237" s="57">
        <f t="shared" si="299"/>
        <v>0</v>
      </c>
      <c r="BL237" s="57">
        <f t="shared" si="300"/>
        <v>0</v>
      </c>
      <c r="BM237" s="57">
        <f t="shared" si="301"/>
        <v>0</v>
      </c>
      <c r="BN237" s="57">
        <f t="shared" si="302"/>
        <v>0</v>
      </c>
      <c r="BO237" s="57">
        <f t="shared" si="303"/>
        <v>0</v>
      </c>
      <c r="BP237" s="57">
        <f t="shared" si="304"/>
        <v>0</v>
      </c>
      <c r="BQ237">
        <f t="shared" si="326"/>
        <v>0</v>
      </c>
      <c r="BR237">
        <f t="shared" si="327"/>
        <v>0</v>
      </c>
      <c r="BS237">
        <f t="shared" si="328"/>
        <v>0</v>
      </c>
      <c r="BT237">
        <f t="shared" si="329"/>
        <v>0</v>
      </c>
      <c r="BU237">
        <f t="shared" si="330"/>
        <v>0</v>
      </c>
      <c r="BV237">
        <f t="shared" si="331"/>
        <v>0</v>
      </c>
      <c r="BW237">
        <f t="shared" si="332"/>
        <v>0</v>
      </c>
      <c r="BX237">
        <f t="shared" si="333"/>
        <v>0</v>
      </c>
      <c r="BY237">
        <f t="shared" si="334"/>
        <v>0</v>
      </c>
      <c r="BZ237">
        <f t="shared" si="335"/>
        <v>0</v>
      </c>
      <c r="CA237">
        <f t="shared" si="336"/>
        <v>0</v>
      </c>
      <c r="CB237">
        <f t="shared" si="337"/>
        <v>0</v>
      </c>
      <c r="CC237" t="e">
        <f>IF('Source and fuel input'!AS237,VLOOKUP(AA237,SourceIdData,8,FALSE),IF('Source and fuel input'!AQ237,V237,IF('Source and fuel input'!AR237,IF(AND(E237="Method 1",VLOOKUP(AA237,SourceIdData,8,FALSE)&gt;0),VLOOKUP(AA237,SourceIdData,8,FALSE),NA()),"")))</f>
        <v>#N/A</v>
      </c>
      <c r="CD237" s="15" t="e">
        <f t="shared" si="348"/>
        <v>#N/A</v>
      </c>
      <c r="CE237" s="15" t="b">
        <f t="shared" si="349"/>
        <v>1</v>
      </c>
      <c r="CF237" s="15" t="b">
        <f t="shared" si="305"/>
        <v>1</v>
      </c>
      <c r="CG237" s="15" t="b">
        <f t="shared" si="350"/>
        <v>0</v>
      </c>
      <c r="CH237" s="15" t="b">
        <f t="shared" si="351"/>
        <v>1</v>
      </c>
      <c r="CI237" t="e">
        <f t="shared" si="306"/>
        <v>#N/A</v>
      </c>
      <c r="CJ237" t="e">
        <f t="shared" si="307"/>
        <v>#N/A</v>
      </c>
      <c r="CK237" t="e">
        <f t="shared" si="316"/>
        <v>#N/A</v>
      </c>
      <c r="CL237" t="b">
        <f t="shared" si="352"/>
        <v>0</v>
      </c>
      <c r="CM237" t="e">
        <f t="shared" si="317"/>
        <v>#N/A</v>
      </c>
      <c r="CN237" t="b">
        <f t="shared" si="318"/>
        <v>0</v>
      </c>
      <c r="CO237" s="14">
        <f t="shared" si="319"/>
        <v>1</v>
      </c>
      <c r="CP237" s="16" t="str">
        <f t="shared" si="308"/>
        <v/>
      </c>
      <c r="CQ237" s="15">
        <f t="shared" si="309"/>
        <v>0</v>
      </c>
      <c r="CR237" s="15">
        <f t="shared" si="310"/>
        <v>0</v>
      </c>
      <c r="CS237" s="15">
        <f t="shared" si="311"/>
        <v>0</v>
      </c>
      <c r="CT237" s="58" t="e">
        <f t="shared" si="338"/>
        <v>#DIV/0!</v>
      </c>
      <c r="CU237" s="2">
        <f t="shared" si="312"/>
        <v>995</v>
      </c>
      <c r="CV237" t="str">
        <f t="shared" si="320"/>
        <v/>
      </c>
      <c r="CX237" t="str">
        <f t="shared" si="339"/>
        <v/>
      </c>
      <c r="CY237" t="b">
        <f>AND(CX237&lt;&gt;"",COUNTIF($CX$11:CX236,CX237)=0)</f>
        <v>0</v>
      </c>
      <c r="CZ237" s="2">
        <f>IF(CX237="",0,IF(CY237,MAX($CZ$11:CZ236)+1,VLOOKUP(CX237,$CX$11:CZ236,3,FALSE)))</f>
        <v>0</v>
      </c>
      <c r="DA237" s="2" t="str">
        <f t="shared" si="321"/>
        <v/>
      </c>
      <c r="DB237" t="str">
        <f t="shared" si="340"/>
        <v/>
      </c>
      <c r="DC237" t="b">
        <f>AND(DB237&lt;&gt;"",COUNTIF($DB$11:DB236,DB237)=0)</f>
        <v>0</v>
      </c>
      <c r="DD237" s="2">
        <f>IF(DB237="",0,IF(DC237,MAX($DD$11:DD236)+1,VLOOKUP(DB237,$DB$11:DD236,3,FALSE)))</f>
        <v>0</v>
      </c>
      <c r="DE237" s="2" t="str">
        <f t="shared" si="322"/>
        <v/>
      </c>
    </row>
    <row r="238" spans="1:109" x14ac:dyDescent="0.35">
      <c r="A238" s="119"/>
      <c r="B238" s="46"/>
      <c r="C238" s="46"/>
      <c r="D238" s="46"/>
      <c r="E238" s="46"/>
      <c r="F238" s="183"/>
      <c r="G238" s="48">
        <v>0</v>
      </c>
      <c r="H238" s="46">
        <v>0</v>
      </c>
      <c r="I238" s="46">
        <v>0</v>
      </c>
      <c r="J238" s="46">
        <v>0</v>
      </c>
      <c r="K238" s="46">
        <v>0</v>
      </c>
      <c r="L238" s="49">
        <v>0</v>
      </c>
      <c r="M238" s="50">
        <v>0</v>
      </c>
      <c r="N238" s="32"/>
      <c r="O238" s="31"/>
      <c r="P238" s="31"/>
      <c r="Q238" s="31"/>
      <c r="R238" s="31"/>
      <c r="S238" s="31"/>
      <c r="T238" s="31"/>
      <c r="U238" s="31"/>
      <c r="V238" s="99"/>
      <c r="W238" s="52" t="str">
        <f t="shared" si="347"/>
        <v/>
      </c>
      <c r="X238" s="120"/>
      <c r="Y238" s="97"/>
      <c r="Z238" t="e">
        <f t="shared" si="277"/>
        <v>#N/A</v>
      </c>
      <c r="AA238" t="e">
        <f t="shared" si="278"/>
        <v>#N/A</v>
      </c>
      <c r="AB238" t="e">
        <f t="shared" si="279"/>
        <v>#N/A</v>
      </c>
      <c r="AC238" s="53" t="b">
        <f t="shared" si="280"/>
        <v>0</v>
      </c>
      <c r="AD238" s="53" t="b">
        <f t="shared" si="281"/>
        <v>0</v>
      </c>
      <c r="AE238" s="53" t="b">
        <f t="shared" si="282"/>
        <v>0</v>
      </c>
      <c r="AF238" s="53" t="b">
        <f t="shared" si="283"/>
        <v>0</v>
      </c>
      <c r="AG238" s="53" t="b">
        <f t="shared" si="284"/>
        <v>0</v>
      </c>
      <c r="AH238" s="53" t="b">
        <f t="shared" si="285"/>
        <v>0</v>
      </c>
      <c r="AI238" s="53" t="b">
        <f t="shared" si="286"/>
        <v>0</v>
      </c>
      <c r="AJ238" s="53" t="b">
        <f t="shared" si="287"/>
        <v>0</v>
      </c>
      <c r="AK238" s="53" t="b">
        <f t="shared" si="341"/>
        <v>1</v>
      </c>
      <c r="AL238" s="53" t="b">
        <f t="shared" si="342"/>
        <v>1</v>
      </c>
      <c r="AM238" s="53" t="b">
        <f t="shared" si="343"/>
        <v>1</v>
      </c>
      <c r="AN238" s="53" t="b">
        <f t="shared" si="344"/>
        <v>1</v>
      </c>
      <c r="AO238" s="53" t="b">
        <f t="shared" si="345"/>
        <v>1</v>
      </c>
      <c r="AP238" s="53" t="b">
        <f t="shared" si="346"/>
        <v>1</v>
      </c>
      <c r="AQ238" s="53" t="b">
        <f t="shared" si="323"/>
        <v>0</v>
      </c>
      <c r="AR238" t="b">
        <f t="shared" si="288"/>
        <v>0</v>
      </c>
      <c r="AS238" s="54" t="e">
        <f t="shared" si="313"/>
        <v>#N/A</v>
      </c>
      <c r="AT238" t="b">
        <f t="shared" si="324"/>
        <v>0</v>
      </c>
      <c r="AU238" t="str">
        <f t="shared" si="325"/>
        <v/>
      </c>
      <c r="AV238" s="55" t="str">
        <f t="shared" si="314"/>
        <v/>
      </c>
      <c r="AW238" t="b">
        <f>AND(AV238&lt;&gt;"",COUNTIF($AV$11:AV237,AV238)=0)</f>
        <v>0</v>
      </c>
      <c r="AX238" s="2">
        <f>IF(AV238="",0,IF(AW238,MAX($AX$11:AX237)+1,VLOOKUP(AV238,$AV$11:AX237,3,FALSE)))</f>
        <v>0</v>
      </c>
      <c r="AY238" t="str">
        <f t="shared" si="315"/>
        <v/>
      </c>
      <c r="AZ238" t="e">
        <f t="shared" si="289"/>
        <v>#N/A</v>
      </c>
      <c r="BA238" t="e">
        <f>IF(ISNA(AZ238),NA(),COUNTIF(AZ$10:AZ238,AZ238)&gt;1)</f>
        <v>#N/A</v>
      </c>
      <c r="BB238" t="e">
        <f t="shared" si="290"/>
        <v>#N/A</v>
      </c>
      <c r="BC238" s="55" t="e">
        <f t="shared" si="291"/>
        <v>#N/A</v>
      </c>
      <c r="BD238" s="56" t="e">
        <f t="shared" si="292"/>
        <v>#N/A</v>
      </c>
      <c r="BE238" s="53">
        <f t="shared" si="293"/>
        <v>0</v>
      </c>
      <c r="BF238" s="53">
        <f t="shared" si="294"/>
        <v>0</v>
      </c>
      <c r="BG238" s="53">
        <f t="shared" si="295"/>
        <v>0</v>
      </c>
      <c r="BH238" s="53">
        <f t="shared" si="296"/>
        <v>0</v>
      </c>
      <c r="BI238" s="53">
        <f t="shared" si="297"/>
        <v>0</v>
      </c>
      <c r="BJ238" s="53">
        <f t="shared" si="298"/>
        <v>0</v>
      </c>
      <c r="BK238" s="57">
        <f t="shared" si="299"/>
        <v>0</v>
      </c>
      <c r="BL238" s="57">
        <f t="shared" si="300"/>
        <v>0</v>
      </c>
      <c r="BM238" s="57">
        <f t="shared" si="301"/>
        <v>0</v>
      </c>
      <c r="BN238" s="57">
        <f t="shared" si="302"/>
        <v>0</v>
      </c>
      <c r="BO238" s="57">
        <f t="shared" si="303"/>
        <v>0</v>
      </c>
      <c r="BP238" s="57">
        <f t="shared" si="304"/>
        <v>0</v>
      </c>
      <c r="BQ238">
        <f t="shared" si="326"/>
        <v>0</v>
      </c>
      <c r="BR238">
        <f t="shared" si="327"/>
        <v>0</v>
      </c>
      <c r="BS238">
        <f t="shared" si="328"/>
        <v>0</v>
      </c>
      <c r="BT238">
        <f t="shared" si="329"/>
        <v>0</v>
      </c>
      <c r="BU238">
        <f t="shared" si="330"/>
        <v>0</v>
      </c>
      <c r="BV238">
        <f t="shared" si="331"/>
        <v>0</v>
      </c>
      <c r="BW238">
        <f t="shared" si="332"/>
        <v>0</v>
      </c>
      <c r="BX238">
        <f t="shared" si="333"/>
        <v>0</v>
      </c>
      <c r="BY238">
        <f t="shared" si="334"/>
        <v>0</v>
      </c>
      <c r="BZ238">
        <f t="shared" si="335"/>
        <v>0</v>
      </c>
      <c r="CA238">
        <f t="shared" si="336"/>
        <v>0</v>
      </c>
      <c r="CB238">
        <f t="shared" si="337"/>
        <v>0</v>
      </c>
      <c r="CC238" t="e">
        <f>IF('Source and fuel input'!AS238,VLOOKUP(AA238,SourceIdData,8,FALSE),IF('Source and fuel input'!AQ238,V238,IF('Source and fuel input'!AR238,IF(AND(E238="Method 1",VLOOKUP(AA238,SourceIdData,8,FALSE)&gt;0),VLOOKUP(AA238,SourceIdData,8,FALSE),NA()),"")))</f>
        <v>#N/A</v>
      </c>
      <c r="CD238" s="15" t="e">
        <f t="shared" si="348"/>
        <v>#N/A</v>
      </c>
      <c r="CE238" s="15" t="b">
        <f t="shared" si="349"/>
        <v>1</v>
      </c>
      <c r="CF238" s="15" t="b">
        <f t="shared" si="305"/>
        <v>1</v>
      </c>
      <c r="CG238" s="15" t="b">
        <f t="shared" si="350"/>
        <v>0</v>
      </c>
      <c r="CH238" s="15" t="b">
        <f t="shared" si="351"/>
        <v>1</v>
      </c>
      <c r="CI238" t="e">
        <f t="shared" si="306"/>
        <v>#N/A</v>
      </c>
      <c r="CJ238" t="e">
        <f t="shared" si="307"/>
        <v>#N/A</v>
      </c>
      <c r="CK238" t="e">
        <f t="shared" si="316"/>
        <v>#N/A</v>
      </c>
      <c r="CL238" t="b">
        <f t="shared" si="352"/>
        <v>0</v>
      </c>
      <c r="CM238" t="e">
        <f t="shared" si="317"/>
        <v>#N/A</v>
      </c>
      <c r="CN238" t="b">
        <f t="shared" si="318"/>
        <v>0</v>
      </c>
      <c r="CO238" s="14">
        <f t="shared" si="319"/>
        <v>1</v>
      </c>
      <c r="CP238" s="16" t="str">
        <f t="shared" si="308"/>
        <v/>
      </c>
      <c r="CQ238" s="15">
        <f t="shared" si="309"/>
        <v>0</v>
      </c>
      <c r="CR238" s="15">
        <f t="shared" si="310"/>
        <v>0</v>
      </c>
      <c r="CS238" s="15">
        <f t="shared" si="311"/>
        <v>0</v>
      </c>
      <c r="CT238" s="58" t="e">
        <f t="shared" si="338"/>
        <v>#DIV/0!</v>
      </c>
      <c r="CU238" s="2">
        <f t="shared" si="312"/>
        <v>995</v>
      </c>
      <c r="CV238" t="str">
        <f t="shared" si="320"/>
        <v/>
      </c>
      <c r="CX238" t="str">
        <f t="shared" si="339"/>
        <v/>
      </c>
      <c r="CY238" t="b">
        <f>AND(CX238&lt;&gt;"",COUNTIF($CX$11:CX237,CX238)=0)</f>
        <v>0</v>
      </c>
      <c r="CZ238" s="2">
        <f>IF(CX238="",0,IF(CY238,MAX($CZ$11:CZ237)+1,VLOOKUP(CX238,$CX$11:CZ237,3,FALSE)))</f>
        <v>0</v>
      </c>
      <c r="DA238" s="2" t="str">
        <f t="shared" si="321"/>
        <v/>
      </c>
      <c r="DB238" t="str">
        <f t="shared" si="340"/>
        <v/>
      </c>
      <c r="DC238" t="b">
        <f>AND(DB238&lt;&gt;"",COUNTIF($DB$11:DB237,DB238)=0)</f>
        <v>0</v>
      </c>
      <c r="DD238" s="2">
        <f>IF(DB238="",0,IF(DC238,MAX($DD$11:DD237)+1,VLOOKUP(DB238,$DB$11:DD237,3,FALSE)))</f>
        <v>0</v>
      </c>
      <c r="DE238" s="2" t="str">
        <f t="shared" si="322"/>
        <v/>
      </c>
    </row>
    <row r="239" spans="1:109" x14ac:dyDescent="0.35">
      <c r="A239" s="119"/>
      <c r="B239" s="46"/>
      <c r="C239" s="46"/>
      <c r="D239" s="46"/>
      <c r="E239" s="46"/>
      <c r="F239" s="183"/>
      <c r="G239" s="48">
        <v>0</v>
      </c>
      <c r="H239" s="46">
        <v>0</v>
      </c>
      <c r="I239" s="46">
        <v>0</v>
      </c>
      <c r="J239" s="46">
        <v>0</v>
      </c>
      <c r="K239" s="46">
        <v>0</v>
      </c>
      <c r="L239" s="49">
        <v>0</v>
      </c>
      <c r="M239" s="50">
        <v>0</v>
      </c>
      <c r="N239" s="32"/>
      <c r="O239" s="31"/>
      <c r="P239" s="31"/>
      <c r="Q239" s="31"/>
      <c r="R239" s="31"/>
      <c r="S239" s="31"/>
      <c r="T239" s="31"/>
      <c r="U239" s="31"/>
      <c r="V239" s="99"/>
      <c r="W239" s="52" t="str">
        <f t="shared" si="347"/>
        <v/>
      </c>
      <c r="X239" s="120"/>
      <c r="Y239" s="97"/>
      <c r="Z239" t="e">
        <f t="shared" si="277"/>
        <v>#N/A</v>
      </c>
      <c r="AA239" t="e">
        <f t="shared" si="278"/>
        <v>#N/A</v>
      </c>
      <c r="AB239" t="e">
        <f t="shared" si="279"/>
        <v>#N/A</v>
      </c>
      <c r="AC239" s="53" t="b">
        <f t="shared" si="280"/>
        <v>0</v>
      </c>
      <c r="AD239" s="53" t="b">
        <f t="shared" si="281"/>
        <v>0</v>
      </c>
      <c r="AE239" s="53" t="b">
        <f t="shared" si="282"/>
        <v>0</v>
      </c>
      <c r="AF239" s="53" t="b">
        <f t="shared" si="283"/>
        <v>0</v>
      </c>
      <c r="AG239" s="53" t="b">
        <f t="shared" si="284"/>
        <v>0</v>
      </c>
      <c r="AH239" s="53" t="b">
        <f t="shared" si="285"/>
        <v>0</v>
      </c>
      <c r="AI239" s="53" t="b">
        <f t="shared" si="286"/>
        <v>0</v>
      </c>
      <c r="AJ239" s="53" t="b">
        <f t="shared" si="287"/>
        <v>0</v>
      </c>
      <c r="AK239" s="53" t="b">
        <f t="shared" si="341"/>
        <v>1</v>
      </c>
      <c r="AL239" s="53" t="b">
        <f t="shared" si="342"/>
        <v>1</v>
      </c>
      <c r="AM239" s="53" t="b">
        <f t="shared" si="343"/>
        <v>1</v>
      </c>
      <c r="AN239" s="53" t="b">
        <f t="shared" si="344"/>
        <v>1</v>
      </c>
      <c r="AO239" s="53" t="b">
        <f t="shared" si="345"/>
        <v>1</v>
      </c>
      <c r="AP239" s="53" t="b">
        <f t="shared" si="346"/>
        <v>1</v>
      </c>
      <c r="AQ239" s="53" t="b">
        <f t="shared" si="323"/>
        <v>0</v>
      </c>
      <c r="AR239" t="b">
        <f t="shared" si="288"/>
        <v>0</v>
      </c>
      <c r="AS239" s="54" t="e">
        <f t="shared" si="313"/>
        <v>#N/A</v>
      </c>
      <c r="AT239" t="b">
        <f t="shared" si="324"/>
        <v>0</v>
      </c>
      <c r="AU239" t="str">
        <f t="shared" si="325"/>
        <v/>
      </c>
      <c r="AV239" s="55" t="str">
        <f t="shared" si="314"/>
        <v/>
      </c>
      <c r="AW239" t="b">
        <f>AND(AV239&lt;&gt;"",COUNTIF($AV$11:AV238,AV239)=0)</f>
        <v>0</v>
      </c>
      <c r="AX239" s="2">
        <f>IF(AV239="",0,IF(AW239,MAX($AX$11:AX238)+1,VLOOKUP(AV239,$AV$11:AX238,3,FALSE)))</f>
        <v>0</v>
      </c>
      <c r="AY239" t="str">
        <f t="shared" si="315"/>
        <v/>
      </c>
      <c r="AZ239" t="e">
        <f t="shared" si="289"/>
        <v>#N/A</v>
      </c>
      <c r="BA239" t="e">
        <f>IF(ISNA(AZ239),NA(),COUNTIF(AZ$10:AZ239,AZ239)&gt;1)</f>
        <v>#N/A</v>
      </c>
      <c r="BB239" t="e">
        <f t="shared" si="290"/>
        <v>#N/A</v>
      </c>
      <c r="BC239" s="55" t="e">
        <f t="shared" si="291"/>
        <v>#N/A</v>
      </c>
      <c r="BD239" s="56" t="e">
        <f t="shared" si="292"/>
        <v>#N/A</v>
      </c>
      <c r="BE239" s="53">
        <f t="shared" si="293"/>
        <v>0</v>
      </c>
      <c r="BF239" s="53">
        <f t="shared" si="294"/>
        <v>0</v>
      </c>
      <c r="BG239" s="53">
        <f t="shared" si="295"/>
        <v>0</v>
      </c>
      <c r="BH239" s="53">
        <f t="shared" si="296"/>
        <v>0</v>
      </c>
      <c r="BI239" s="53">
        <f t="shared" si="297"/>
        <v>0</v>
      </c>
      <c r="BJ239" s="53">
        <f t="shared" si="298"/>
        <v>0</v>
      </c>
      <c r="BK239" s="57">
        <f t="shared" si="299"/>
        <v>0</v>
      </c>
      <c r="BL239" s="57">
        <f t="shared" si="300"/>
        <v>0</v>
      </c>
      <c r="BM239" s="57">
        <f t="shared" si="301"/>
        <v>0</v>
      </c>
      <c r="BN239" s="57">
        <f t="shared" si="302"/>
        <v>0</v>
      </c>
      <c r="BO239" s="57">
        <f t="shared" si="303"/>
        <v>0</v>
      </c>
      <c r="BP239" s="57">
        <f t="shared" si="304"/>
        <v>0</v>
      </c>
      <c r="BQ239">
        <f t="shared" si="326"/>
        <v>0</v>
      </c>
      <c r="BR239">
        <f t="shared" si="327"/>
        <v>0</v>
      </c>
      <c r="BS239">
        <f t="shared" si="328"/>
        <v>0</v>
      </c>
      <c r="BT239">
        <f t="shared" si="329"/>
        <v>0</v>
      </c>
      <c r="BU239">
        <f t="shared" si="330"/>
        <v>0</v>
      </c>
      <c r="BV239">
        <f t="shared" si="331"/>
        <v>0</v>
      </c>
      <c r="BW239">
        <f t="shared" si="332"/>
        <v>0</v>
      </c>
      <c r="BX239">
        <f t="shared" si="333"/>
        <v>0</v>
      </c>
      <c r="BY239">
        <f t="shared" si="334"/>
        <v>0</v>
      </c>
      <c r="BZ239">
        <f t="shared" si="335"/>
        <v>0</v>
      </c>
      <c r="CA239">
        <f t="shared" si="336"/>
        <v>0</v>
      </c>
      <c r="CB239">
        <f t="shared" si="337"/>
        <v>0</v>
      </c>
      <c r="CC239" t="e">
        <f>IF('Source and fuel input'!AS239,VLOOKUP(AA239,SourceIdData,8,FALSE),IF('Source and fuel input'!AQ239,V239,IF('Source and fuel input'!AR239,IF(AND(E239="Method 1",VLOOKUP(AA239,SourceIdData,8,FALSE)&gt;0),VLOOKUP(AA239,SourceIdData,8,FALSE),NA()),"")))</f>
        <v>#N/A</v>
      </c>
      <c r="CD239" s="15" t="e">
        <f t="shared" si="348"/>
        <v>#N/A</v>
      </c>
      <c r="CE239" s="15" t="b">
        <f t="shared" si="349"/>
        <v>1</v>
      </c>
      <c r="CF239" s="15" t="b">
        <f t="shared" si="305"/>
        <v>1</v>
      </c>
      <c r="CG239" s="15" t="b">
        <f t="shared" si="350"/>
        <v>0</v>
      </c>
      <c r="CH239" s="15" t="b">
        <f t="shared" si="351"/>
        <v>1</v>
      </c>
      <c r="CI239" t="e">
        <f t="shared" si="306"/>
        <v>#N/A</v>
      </c>
      <c r="CJ239" t="e">
        <f t="shared" si="307"/>
        <v>#N/A</v>
      </c>
      <c r="CK239" t="e">
        <f t="shared" si="316"/>
        <v>#N/A</v>
      </c>
      <c r="CL239" t="b">
        <f t="shared" si="352"/>
        <v>0</v>
      </c>
      <c r="CM239" t="e">
        <f t="shared" si="317"/>
        <v>#N/A</v>
      </c>
      <c r="CN239" t="b">
        <f t="shared" si="318"/>
        <v>0</v>
      </c>
      <c r="CO239" s="14">
        <f t="shared" si="319"/>
        <v>1</v>
      </c>
      <c r="CP239" s="16" t="str">
        <f t="shared" si="308"/>
        <v/>
      </c>
      <c r="CQ239" s="15">
        <f t="shared" si="309"/>
        <v>0</v>
      </c>
      <c r="CR239" s="15">
        <f t="shared" si="310"/>
        <v>0</v>
      </c>
      <c r="CS239" s="15">
        <f t="shared" si="311"/>
        <v>0</v>
      </c>
      <c r="CT239" s="58" t="e">
        <f t="shared" si="338"/>
        <v>#DIV/0!</v>
      </c>
      <c r="CU239" s="2">
        <f t="shared" si="312"/>
        <v>995</v>
      </c>
      <c r="CV239" t="str">
        <f t="shared" si="320"/>
        <v/>
      </c>
      <c r="CX239" t="str">
        <f t="shared" si="339"/>
        <v/>
      </c>
      <c r="CY239" t="b">
        <f>AND(CX239&lt;&gt;"",COUNTIF($CX$11:CX238,CX239)=0)</f>
        <v>0</v>
      </c>
      <c r="CZ239" s="2">
        <f>IF(CX239="",0,IF(CY239,MAX($CZ$11:CZ238)+1,VLOOKUP(CX239,$CX$11:CZ238,3,FALSE)))</f>
        <v>0</v>
      </c>
      <c r="DA239" s="2" t="str">
        <f t="shared" si="321"/>
        <v/>
      </c>
      <c r="DB239" t="str">
        <f t="shared" si="340"/>
        <v/>
      </c>
      <c r="DC239" t="b">
        <f>AND(DB239&lt;&gt;"",COUNTIF($DB$11:DB238,DB239)=0)</f>
        <v>0</v>
      </c>
      <c r="DD239" s="2">
        <f>IF(DB239="",0,IF(DC239,MAX($DD$11:DD238)+1,VLOOKUP(DB239,$DB$11:DD238,3,FALSE)))</f>
        <v>0</v>
      </c>
      <c r="DE239" s="2" t="str">
        <f t="shared" si="322"/>
        <v/>
      </c>
    </row>
    <row r="240" spans="1:109" x14ac:dyDescent="0.35">
      <c r="A240" s="119"/>
      <c r="B240" s="46"/>
      <c r="C240" s="46"/>
      <c r="D240" s="46"/>
      <c r="E240" s="46"/>
      <c r="F240" s="183"/>
      <c r="G240" s="48">
        <v>0</v>
      </c>
      <c r="H240" s="46">
        <v>0</v>
      </c>
      <c r="I240" s="46">
        <v>0</v>
      </c>
      <c r="J240" s="46">
        <v>0</v>
      </c>
      <c r="K240" s="46">
        <v>0</v>
      </c>
      <c r="L240" s="49">
        <v>0</v>
      </c>
      <c r="M240" s="50">
        <v>0</v>
      </c>
      <c r="N240" s="32"/>
      <c r="O240" s="31"/>
      <c r="P240" s="31"/>
      <c r="Q240" s="31"/>
      <c r="R240" s="31"/>
      <c r="S240" s="31"/>
      <c r="T240" s="31"/>
      <c r="U240" s="31"/>
      <c r="V240" s="99"/>
      <c r="W240" s="52" t="str">
        <f t="shared" si="347"/>
        <v/>
      </c>
      <c r="X240" s="120"/>
      <c r="Y240" s="97"/>
      <c r="Z240" t="e">
        <f t="shared" si="277"/>
        <v>#N/A</v>
      </c>
      <c r="AA240" t="e">
        <f t="shared" si="278"/>
        <v>#N/A</v>
      </c>
      <c r="AB240" t="e">
        <f t="shared" si="279"/>
        <v>#N/A</v>
      </c>
      <c r="AC240" s="53" t="b">
        <f t="shared" si="280"/>
        <v>0</v>
      </c>
      <c r="AD240" s="53" t="b">
        <f t="shared" si="281"/>
        <v>0</v>
      </c>
      <c r="AE240" s="53" t="b">
        <f t="shared" si="282"/>
        <v>0</v>
      </c>
      <c r="AF240" s="53" t="b">
        <f t="shared" si="283"/>
        <v>0</v>
      </c>
      <c r="AG240" s="53" t="b">
        <f t="shared" si="284"/>
        <v>0</v>
      </c>
      <c r="AH240" s="53" t="b">
        <f t="shared" si="285"/>
        <v>0</v>
      </c>
      <c r="AI240" s="53" t="b">
        <f t="shared" si="286"/>
        <v>0</v>
      </c>
      <c r="AJ240" s="53" t="b">
        <f t="shared" si="287"/>
        <v>0</v>
      </c>
      <c r="AK240" s="53" t="b">
        <f t="shared" si="341"/>
        <v>1</v>
      </c>
      <c r="AL240" s="53" t="b">
        <f t="shared" si="342"/>
        <v>1</v>
      </c>
      <c r="AM240" s="53" t="b">
        <f t="shared" si="343"/>
        <v>1</v>
      </c>
      <c r="AN240" s="53" t="b">
        <f t="shared" si="344"/>
        <v>1</v>
      </c>
      <c r="AO240" s="53" t="b">
        <f t="shared" si="345"/>
        <v>1</v>
      </c>
      <c r="AP240" s="53" t="b">
        <f t="shared" si="346"/>
        <v>1</v>
      </c>
      <c r="AQ240" s="53" t="b">
        <f t="shared" si="323"/>
        <v>0</v>
      </c>
      <c r="AR240" t="b">
        <f t="shared" si="288"/>
        <v>0</v>
      </c>
      <c r="AS240" s="54" t="e">
        <f t="shared" si="313"/>
        <v>#N/A</v>
      </c>
      <c r="AT240" t="b">
        <f t="shared" si="324"/>
        <v>0</v>
      </c>
      <c r="AU240" t="str">
        <f t="shared" si="325"/>
        <v/>
      </c>
      <c r="AV240" s="55" t="str">
        <f t="shared" si="314"/>
        <v/>
      </c>
      <c r="AW240" t="b">
        <f>AND(AV240&lt;&gt;"",COUNTIF($AV$11:AV239,AV240)=0)</f>
        <v>0</v>
      </c>
      <c r="AX240" s="2">
        <f>IF(AV240="",0,IF(AW240,MAX($AX$11:AX239)+1,VLOOKUP(AV240,$AV$11:AX239,3,FALSE)))</f>
        <v>0</v>
      </c>
      <c r="AY240" t="str">
        <f t="shared" si="315"/>
        <v/>
      </c>
      <c r="AZ240" t="e">
        <f t="shared" si="289"/>
        <v>#N/A</v>
      </c>
      <c r="BA240" t="e">
        <f>IF(ISNA(AZ240),NA(),COUNTIF(AZ$10:AZ240,AZ240)&gt;1)</f>
        <v>#N/A</v>
      </c>
      <c r="BB240" t="e">
        <f t="shared" si="290"/>
        <v>#N/A</v>
      </c>
      <c r="BC240" s="55" t="e">
        <f t="shared" si="291"/>
        <v>#N/A</v>
      </c>
      <c r="BD240" s="56" t="e">
        <f t="shared" si="292"/>
        <v>#N/A</v>
      </c>
      <c r="BE240" s="53">
        <f t="shared" si="293"/>
        <v>0</v>
      </c>
      <c r="BF240" s="53">
        <f t="shared" si="294"/>
        <v>0</v>
      </c>
      <c r="BG240" s="53">
        <f t="shared" si="295"/>
        <v>0</v>
      </c>
      <c r="BH240" s="53">
        <f t="shared" si="296"/>
        <v>0</v>
      </c>
      <c r="BI240" s="53">
        <f t="shared" si="297"/>
        <v>0</v>
      </c>
      <c r="BJ240" s="53">
        <f t="shared" si="298"/>
        <v>0</v>
      </c>
      <c r="BK240" s="57">
        <f t="shared" si="299"/>
        <v>0</v>
      </c>
      <c r="BL240" s="57">
        <f t="shared" si="300"/>
        <v>0</v>
      </c>
      <c r="BM240" s="57">
        <f t="shared" si="301"/>
        <v>0</v>
      </c>
      <c r="BN240" s="57">
        <f t="shared" si="302"/>
        <v>0</v>
      </c>
      <c r="BO240" s="57">
        <f t="shared" si="303"/>
        <v>0</v>
      </c>
      <c r="BP240" s="57">
        <f t="shared" si="304"/>
        <v>0</v>
      </c>
      <c r="BQ240">
        <f t="shared" si="326"/>
        <v>0</v>
      </c>
      <c r="BR240">
        <f t="shared" si="327"/>
        <v>0</v>
      </c>
      <c r="BS240">
        <f t="shared" si="328"/>
        <v>0</v>
      </c>
      <c r="BT240">
        <f t="shared" si="329"/>
        <v>0</v>
      </c>
      <c r="BU240">
        <f t="shared" si="330"/>
        <v>0</v>
      </c>
      <c r="BV240">
        <f t="shared" si="331"/>
        <v>0</v>
      </c>
      <c r="BW240">
        <f t="shared" si="332"/>
        <v>0</v>
      </c>
      <c r="BX240">
        <f t="shared" si="333"/>
        <v>0</v>
      </c>
      <c r="BY240">
        <f t="shared" si="334"/>
        <v>0</v>
      </c>
      <c r="BZ240">
        <f t="shared" si="335"/>
        <v>0</v>
      </c>
      <c r="CA240">
        <f t="shared" si="336"/>
        <v>0</v>
      </c>
      <c r="CB240">
        <f t="shared" si="337"/>
        <v>0</v>
      </c>
      <c r="CC240" t="e">
        <f>IF('Source and fuel input'!AS240,VLOOKUP(AA240,SourceIdData,8,FALSE),IF('Source and fuel input'!AQ240,V240,IF('Source and fuel input'!AR240,IF(AND(E240="Method 1",VLOOKUP(AA240,SourceIdData,8,FALSE)&gt;0),VLOOKUP(AA240,SourceIdData,8,FALSE),NA()),"")))</f>
        <v>#N/A</v>
      </c>
      <c r="CD240" s="15" t="e">
        <f t="shared" si="348"/>
        <v>#N/A</v>
      </c>
      <c r="CE240" s="15" t="b">
        <f t="shared" si="349"/>
        <v>1</v>
      </c>
      <c r="CF240" s="15" t="b">
        <f t="shared" si="305"/>
        <v>1</v>
      </c>
      <c r="CG240" s="15" t="b">
        <f t="shared" si="350"/>
        <v>0</v>
      </c>
      <c r="CH240" s="15" t="b">
        <f t="shared" si="351"/>
        <v>1</v>
      </c>
      <c r="CI240" t="e">
        <f t="shared" si="306"/>
        <v>#N/A</v>
      </c>
      <c r="CJ240" t="e">
        <f t="shared" si="307"/>
        <v>#N/A</v>
      </c>
      <c r="CK240" t="e">
        <f t="shared" si="316"/>
        <v>#N/A</v>
      </c>
      <c r="CL240" t="b">
        <f t="shared" si="352"/>
        <v>0</v>
      </c>
      <c r="CM240" t="e">
        <f t="shared" si="317"/>
        <v>#N/A</v>
      </c>
      <c r="CN240" t="b">
        <f t="shared" si="318"/>
        <v>0</v>
      </c>
      <c r="CO240" s="14">
        <f t="shared" si="319"/>
        <v>1</v>
      </c>
      <c r="CP240" s="16" t="str">
        <f t="shared" si="308"/>
        <v/>
      </c>
      <c r="CQ240" s="15">
        <f t="shared" si="309"/>
        <v>0</v>
      </c>
      <c r="CR240" s="15">
        <f t="shared" si="310"/>
        <v>0</v>
      </c>
      <c r="CS240" s="15">
        <f t="shared" si="311"/>
        <v>0</v>
      </c>
      <c r="CT240" s="58" t="e">
        <f t="shared" si="338"/>
        <v>#DIV/0!</v>
      </c>
      <c r="CU240" s="2">
        <f t="shared" si="312"/>
        <v>995</v>
      </c>
      <c r="CV240" t="str">
        <f t="shared" si="320"/>
        <v/>
      </c>
      <c r="CX240" t="str">
        <f t="shared" si="339"/>
        <v/>
      </c>
      <c r="CY240" t="b">
        <f>AND(CX240&lt;&gt;"",COUNTIF($CX$11:CX239,CX240)=0)</f>
        <v>0</v>
      </c>
      <c r="CZ240" s="2">
        <f>IF(CX240="",0,IF(CY240,MAX($CZ$11:CZ239)+1,VLOOKUP(CX240,$CX$11:CZ239,3,FALSE)))</f>
        <v>0</v>
      </c>
      <c r="DA240" s="2" t="str">
        <f t="shared" si="321"/>
        <v/>
      </c>
      <c r="DB240" t="str">
        <f t="shared" si="340"/>
        <v/>
      </c>
      <c r="DC240" t="b">
        <f>AND(DB240&lt;&gt;"",COUNTIF($DB$11:DB239,DB240)=0)</f>
        <v>0</v>
      </c>
      <c r="DD240" s="2">
        <f>IF(DB240="",0,IF(DC240,MAX($DD$11:DD239)+1,VLOOKUP(DB240,$DB$11:DD239,3,FALSE)))</f>
        <v>0</v>
      </c>
      <c r="DE240" s="2" t="str">
        <f t="shared" si="322"/>
        <v/>
      </c>
    </row>
    <row r="241" spans="1:109" x14ac:dyDescent="0.35">
      <c r="A241" s="119"/>
      <c r="B241" s="46"/>
      <c r="C241" s="46"/>
      <c r="D241" s="46"/>
      <c r="E241" s="46"/>
      <c r="F241" s="183"/>
      <c r="G241" s="48">
        <v>0</v>
      </c>
      <c r="H241" s="46">
        <v>0</v>
      </c>
      <c r="I241" s="46">
        <v>0</v>
      </c>
      <c r="J241" s="46">
        <v>0</v>
      </c>
      <c r="K241" s="46">
        <v>0</v>
      </c>
      <c r="L241" s="49">
        <v>0</v>
      </c>
      <c r="M241" s="50">
        <v>0</v>
      </c>
      <c r="N241" s="32"/>
      <c r="O241" s="31"/>
      <c r="P241" s="31"/>
      <c r="Q241" s="31"/>
      <c r="R241" s="31"/>
      <c r="S241" s="31"/>
      <c r="T241" s="31"/>
      <c r="U241" s="31"/>
      <c r="V241" s="99"/>
      <c r="W241" s="52" t="str">
        <f t="shared" si="347"/>
        <v/>
      </c>
      <c r="X241" s="120"/>
      <c r="Y241" s="97"/>
      <c r="Z241" t="e">
        <f t="shared" si="277"/>
        <v>#N/A</v>
      </c>
      <c r="AA241" t="e">
        <f t="shared" si="278"/>
        <v>#N/A</v>
      </c>
      <c r="AB241" t="e">
        <f t="shared" si="279"/>
        <v>#N/A</v>
      </c>
      <c r="AC241" s="53" t="b">
        <f t="shared" si="280"/>
        <v>0</v>
      </c>
      <c r="AD241" s="53" t="b">
        <f t="shared" si="281"/>
        <v>0</v>
      </c>
      <c r="AE241" s="53" t="b">
        <f t="shared" si="282"/>
        <v>0</v>
      </c>
      <c r="AF241" s="53" t="b">
        <f t="shared" si="283"/>
        <v>0</v>
      </c>
      <c r="AG241" s="53" t="b">
        <f t="shared" si="284"/>
        <v>0</v>
      </c>
      <c r="AH241" s="53" t="b">
        <f t="shared" si="285"/>
        <v>0</v>
      </c>
      <c r="AI241" s="53" t="b">
        <f t="shared" si="286"/>
        <v>0</v>
      </c>
      <c r="AJ241" s="53" t="b">
        <f t="shared" si="287"/>
        <v>0</v>
      </c>
      <c r="AK241" s="53" t="b">
        <f t="shared" si="341"/>
        <v>1</v>
      </c>
      <c r="AL241" s="53" t="b">
        <f t="shared" si="342"/>
        <v>1</v>
      </c>
      <c r="AM241" s="53" t="b">
        <f t="shared" si="343"/>
        <v>1</v>
      </c>
      <c r="AN241" s="53" t="b">
        <f t="shared" si="344"/>
        <v>1</v>
      </c>
      <c r="AO241" s="53" t="b">
        <f t="shared" si="345"/>
        <v>1</v>
      </c>
      <c r="AP241" s="53" t="b">
        <f t="shared" si="346"/>
        <v>1</v>
      </c>
      <c r="AQ241" s="53" t="b">
        <f t="shared" si="323"/>
        <v>0</v>
      </c>
      <c r="AR241" t="b">
        <f t="shared" si="288"/>
        <v>0</v>
      </c>
      <c r="AS241" s="54" t="e">
        <f t="shared" si="313"/>
        <v>#N/A</v>
      </c>
      <c r="AT241" t="b">
        <f t="shared" si="324"/>
        <v>0</v>
      </c>
      <c r="AU241" t="str">
        <f t="shared" si="325"/>
        <v/>
      </c>
      <c r="AV241" s="55" t="str">
        <f t="shared" si="314"/>
        <v/>
      </c>
      <c r="AW241" t="b">
        <f>AND(AV241&lt;&gt;"",COUNTIF($AV$11:AV240,AV241)=0)</f>
        <v>0</v>
      </c>
      <c r="AX241" s="2">
        <f>IF(AV241="",0,IF(AW241,MAX($AX$11:AX240)+1,VLOOKUP(AV241,$AV$11:AX240,3,FALSE)))</f>
        <v>0</v>
      </c>
      <c r="AY241" t="str">
        <f t="shared" si="315"/>
        <v/>
      </c>
      <c r="AZ241" t="e">
        <f t="shared" si="289"/>
        <v>#N/A</v>
      </c>
      <c r="BA241" t="e">
        <f>IF(ISNA(AZ241),NA(),COUNTIF(AZ$10:AZ241,AZ241)&gt;1)</f>
        <v>#N/A</v>
      </c>
      <c r="BB241" t="e">
        <f t="shared" si="290"/>
        <v>#N/A</v>
      </c>
      <c r="BC241" s="55" t="e">
        <f t="shared" si="291"/>
        <v>#N/A</v>
      </c>
      <c r="BD241" s="56" t="e">
        <f t="shared" si="292"/>
        <v>#N/A</v>
      </c>
      <c r="BE241" s="53">
        <f t="shared" si="293"/>
        <v>0</v>
      </c>
      <c r="BF241" s="53">
        <f t="shared" si="294"/>
        <v>0</v>
      </c>
      <c r="BG241" s="53">
        <f t="shared" si="295"/>
        <v>0</v>
      </c>
      <c r="BH241" s="53">
        <f t="shared" si="296"/>
        <v>0</v>
      </c>
      <c r="BI241" s="53">
        <f t="shared" si="297"/>
        <v>0</v>
      </c>
      <c r="BJ241" s="53">
        <f t="shared" si="298"/>
        <v>0</v>
      </c>
      <c r="BK241" s="57">
        <f t="shared" si="299"/>
        <v>0</v>
      </c>
      <c r="BL241" s="57">
        <f t="shared" si="300"/>
        <v>0</v>
      </c>
      <c r="BM241" s="57">
        <f t="shared" si="301"/>
        <v>0</v>
      </c>
      <c r="BN241" s="57">
        <f t="shared" si="302"/>
        <v>0</v>
      </c>
      <c r="BO241" s="57">
        <f t="shared" si="303"/>
        <v>0</v>
      </c>
      <c r="BP241" s="57">
        <f t="shared" si="304"/>
        <v>0</v>
      </c>
      <c r="BQ241">
        <f t="shared" si="326"/>
        <v>0</v>
      </c>
      <c r="BR241">
        <f t="shared" si="327"/>
        <v>0</v>
      </c>
      <c r="BS241">
        <f t="shared" si="328"/>
        <v>0</v>
      </c>
      <c r="BT241">
        <f t="shared" si="329"/>
        <v>0</v>
      </c>
      <c r="BU241">
        <f t="shared" si="330"/>
        <v>0</v>
      </c>
      <c r="BV241">
        <f t="shared" si="331"/>
        <v>0</v>
      </c>
      <c r="BW241">
        <f t="shared" si="332"/>
        <v>0</v>
      </c>
      <c r="BX241">
        <f t="shared" si="333"/>
        <v>0</v>
      </c>
      <c r="BY241">
        <f t="shared" si="334"/>
        <v>0</v>
      </c>
      <c r="BZ241">
        <f t="shared" si="335"/>
        <v>0</v>
      </c>
      <c r="CA241">
        <f t="shared" si="336"/>
        <v>0</v>
      </c>
      <c r="CB241">
        <f t="shared" si="337"/>
        <v>0</v>
      </c>
      <c r="CC241" t="e">
        <f>IF('Source and fuel input'!AS241,VLOOKUP(AA241,SourceIdData,8,FALSE),IF('Source and fuel input'!AQ241,V241,IF('Source and fuel input'!AR241,IF(AND(E241="Method 1",VLOOKUP(AA241,SourceIdData,8,FALSE)&gt;0),VLOOKUP(AA241,SourceIdData,8,FALSE),NA()),"")))</f>
        <v>#N/A</v>
      </c>
      <c r="CD241" s="15" t="e">
        <f t="shared" si="348"/>
        <v>#N/A</v>
      </c>
      <c r="CE241" s="15" t="b">
        <f t="shared" si="349"/>
        <v>1</v>
      </c>
      <c r="CF241" s="15" t="b">
        <f t="shared" si="305"/>
        <v>1</v>
      </c>
      <c r="CG241" s="15" t="b">
        <f t="shared" si="350"/>
        <v>0</v>
      </c>
      <c r="CH241" s="15" t="b">
        <f t="shared" si="351"/>
        <v>1</v>
      </c>
      <c r="CI241" t="e">
        <f t="shared" si="306"/>
        <v>#N/A</v>
      </c>
      <c r="CJ241" t="e">
        <f t="shared" si="307"/>
        <v>#N/A</v>
      </c>
      <c r="CK241" t="e">
        <f t="shared" si="316"/>
        <v>#N/A</v>
      </c>
      <c r="CL241" t="b">
        <f t="shared" si="352"/>
        <v>0</v>
      </c>
      <c r="CM241" t="e">
        <f t="shared" si="317"/>
        <v>#N/A</v>
      </c>
      <c r="CN241" t="b">
        <f t="shared" si="318"/>
        <v>0</v>
      </c>
      <c r="CO241" s="14">
        <f t="shared" si="319"/>
        <v>1</v>
      </c>
      <c r="CP241" s="16" t="str">
        <f t="shared" si="308"/>
        <v/>
      </c>
      <c r="CQ241" s="15">
        <f t="shared" si="309"/>
        <v>0</v>
      </c>
      <c r="CR241" s="15">
        <f t="shared" si="310"/>
        <v>0</v>
      </c>
      <c r="CS241" s="15">
        <f t="shared" si="311"/>
        <v>0</v>
      </c>
      <c r="CT241" s="58" t="e">
        <f t="shared" si="338"/>
        <v>#DIV/0!</v>
      </c>
      <c r="CU241" s="2">
        <f t="shared" si="312"/>
        <v>995</v>
      </c>
      <c r="CV241" t="str">
        <f t="shared" si="320"/>
        <v/>
      </c>
      <c r="CX241" t="str">
        <f t="shared" si="339"/>
        <v/>
      </c>
      <c r="CY241" t="b">
        <f>AND(CX241&lt;&gt;"",COUNTIF($CX$11:CX240,CX241)=0)</f>
        <v>0</v>
      </c>
      <c r="CZ241" s="2">
        <f>IF(CX241="",0,IF(CY241,MAX($CZ$11:CZ240)+1,VLOOKUP(CX241,$CX$11:CZ240,3,FALSE)))</f>
        <v>0</v>
      </c>
      <c r="DA241" s="2" t="str">
        <f t="shared" si="321"/>
        <v/>
      </c>
      <c r="DB241" t="str">
        <f t="shared" si="340"/>
        <v/>
      </c>
      <c r="DC241" t="b">
        <f>AND(DB241&lt;&gt;"",COUNTIF($DB$11:DB240,DB241)=0)</f>
        <v>0</v>
      </c>
      <c r="DD241" s="2">
        <f>IF(DB241="",0,IF(DC241,MAX($DD$11:DD240)+1,VLOOKUP(DB241,$DB$11:DD240,3,FALSE)))</f>
        <v>0</v>
      </c>
      <c r="DE241" s="2" t="str">
        <f t="shared" si="322"/>
        <v/>
      </c>
    </row>
    <row r="242" spans="1:109" x14ac:dyDescent="0.35">
      <c r="A242" s="119"/>
      <c r="B242" s="46"/>
      <c r="C242" s="46"/>
      <c r="D242" s="46"/>
      <c r="E242" s="46"/>
      <c r="F242" s="183"/>
      <c r="G242" s="48">
        <v>0</v>
      </c>
      <c r="H242" s="46">
        <v>0</v>
      </c>
      <c r="I242" s="46">
        <v>0</v>
      </c>
      <c r="J242" s="46">
        <v>0</v>
      </c>
      <c r="K242" s="46">
        <v>0</v>
      </c>
      <c r="L242" s="49">
        <v>0</v>
      </c>
      <c r="M242" s="50">
        <v>0</v>
      </c>
      <c r="N242" s="32"/>
      <c r="O242" s="31"/>
      <c r="P242" s="31"/>
      <c r="Q242" s="31"/>
      <c r="R242" s="31"/>
      <c r="S242" s="31"/>
      <c r="T242" s="31"/>
      <c r="U242" s="31"/>
      <c r="V242" s="99"/>
      <c r="W242" s="52" t="str">
        <f t="shared" si="347"/>
        <v/>
      </c>
      <c r="X242" s="120"/>
      <c r="Y242" s="97"/>
      <c r="Z242" t="e">
        <f t="shared" si="277"/>
        <v>#N/A</v>
      </c>
      <c r="AA242" t="e">
        <f t="shared" si="278"/>
        <v>#N/A</v>
      </c>
      <c r="AB242" t="e">
        <f t="shared" si="279"/>
        <v>#N/A</v>
      </c>
      <c r="AC242" s="53" t="b">
        <f t="shared" si="280"/>
        <v>0</v>
      </c>
      <c r="AD242" s="53" t="b">
        <f t="shared" si="281"/>
        <v>0</v>
      </c>
      <c r="AE242" s="53" t="b">
        <f t="shared" si="282"/>
        <v>0</v>
      </c>
      <c r="AF242" s="53" t="b">
        <f t="shared" si="283"/>
        <v>0</v>
      </c>
      <c r="AG242" s="53" t="b">
        <f t="shared" si="284"/>
        <v>0</v>
      </c>
      <c r="AH242" s="53" t="b">
        <f t="shared" si="285"/>
        <v>0</v>
      </c>
      <c r="AI242" s="53" t="b">
        <f t="shared" si="286"/>
        <v>0</v>
      </c>
      <c r="AJ242" s="53" t="b">
        <f t="shared" si="287"/>
        <v>0</v>
      </c>
      <c r="AK242" s="53" t="b">
        <f t="shared" si="341"/>
        <v>1</v>
      </c>
      <c r="AL242" s="53" t="b">
        <f t="shared" si="342"/>
        <v>1</v>
      </c>
      <c r="AM242" s="53" t="b">
        <f t="shared" si="343"/>
        <v>1</v>
      </c>
      <c r="AN242" s="53" t="b">
        <f t="shared" si="344"/>
        <v>1</v>
      </c>
      <c r="AO242" s="53" t="b">
        <f t="shared" si="345"/>
        <v>1</v>
      </c>
      <c r="AP242" s="53" t="b">
        <f t="shared" si="346"/>
        <v>1</v>
      </c>
      <c r="AQ242" s="53" t="b">
        <f t="shared" si="323"/>
        <v>0</v>
      </c>
      <c r="AR242" t="b">
        <f t="shared" si="288"/>
        <v>0</v>
      </c>
      <c r="AS242" s="54" t="e">
        <f t="shared" si="313"/>
        <v>#N/A</v>
      </c>
      <c r="AT242" t="b">
        <f t="shared" si="324"/>
        <v>0</v>
      </c>
      <c r="AU242" t="str">
        <f t="shared" si="325"/>
        <v/>
      </c>
      <c r="AV242" s="55" t="str">
        <f t="shared" si="314"/>
        <v/>
      </c>
      <c r="AW242" t="b">
        <f>AND(AV242&lt;&gt;"",COUNTIF($AV$11:AV241,AV242)=0)</f>
        <v>0</v>
      </c>
      <c r="AX242" s="2">
        <f>IF(AV242="",0,IF(AW242,MAX($AX$11:AX241)+1,VLOOKUP(AV242,$AV$11:AX241,3,FALSE)))</f>
        <v>0</v>
      </c>
      <c r="AY242" t="str">
        <f t="shared" si="315"/>
        <v/>
      </c>
      <c r="AZ242" t="e">
        <f t="shared" si="289"/>
        <v>#N/A</v>
      </c>
      <c r="BA242" t="e">
        <f>IF(ISNA(AZ242),NA(),COUNTIF(AZ$10:AZ242,AZ242)&gt;1)</f>
        <v>#N/A</v>
      </c>
      <c r="BB242" t="e">
        <f t="shared" si="290"/>
        <v>#N/A</v>
      </c>
      <c r="BC242" s="55" t="e">
        <f t="shared" si="291"/>
        <v>#N/A</v>
      </c>
      <c r="BD242" s="56" t="e">
        <f t="shared" si="292"/>
        <v>#N/A</v>
      </c>
      <c r="BE242" s="53">
        <f t="shared" si="293"/>
        <v>0</v>
      </c>
      <c r="BF242" s="53">
        <f t="shared" si="294"/>
        <v>0</v>
      </c>
      <c r="BG242" s="53">
        <f t="shared" si="295"/>
        <v>0</v>
      </c>
      <c r="BH242" s="53">
        <f t="shared" si="296"/>
        <v>0</v>
      </c>
      <c r="BI242" s="53">
        <f t="shared" si="297"/>
        <v>0</v>
      </c>
      <c r="BJ242" s="53">
        <f t="shared" si="298"/>
        <v>0</v>
      </c>
      <c r="BK242" s="57">
        <f t="shared" si="299"/>
        <v>0</v>
      </c>
      <c r="BL242" s="57">
        <f t="shared" si="300"/>
        <v>0</v>
      </c>
      <c r="BM242" s="57">
        <f t="shared" si="301"/>
        <v>0</v>
      </c>
      <c r="BN242" s="57">
        <f t="shared" si="302"/>
        <v>0</v>
      </c>
      <c r="BO242" s="57">
        <f t="shared" si="303"/>
        <v>0</v>
      </c>
      <c r="BP242" s="57">
        <f t="shared" si="304"/>
        <v>0</v>
      </c>
      <c r="BQ242">
        <f t="shared" si="326"/>
        <v>0</v>
      </c>
      <c r="BR242">
        <f t="shared" si="327"/>
        <v>0</v>
      </c>
      <c r="BS242">
        <f t="shared" si="328"/>
        <v>0</v>
      </c>
      <c r="BT242">
        <f t="shared" si="329"/>
        <v>0</v>
      </c>
      <c r="BU242">
        <f t="shared" si="330"/>
        <v>0</v>
      </c>
      <c r="BV242">
        <f t="shared" si="331"/>
        <v>0</v>
      </c>
      <c r="BW242">
        <f t="shared" si="332"/>
        <v>0</v>
      </c>
      <c r="BX242">
        <f t="shared" si="333"/>
        <v>0</v>
      </c>
      <c r="BY242">
        <f t="shared" si="334"/>
        <v>0</v>
      </c>
      <c r="BZ242">
        <f t="shared" si="335"/>
        <v>0</v>
      </c>
      <c r="CA242">
        <f t="shared" si="336"/>
        <v>0</v>
      </c>
      <c r="CB242">
        <f t="shared" si="337"/>
        <v>0</v>
      </c>
      <c r="CC242" t="e">
        <f>IF('Source and fuel input'!AS242,VLOOKUP(AA242,SourceIdData,8,FALSE),IF('Source and fuel input'!AQ242,V242,IF('Source and fuel input'!AR242,IF(AND(E242="Method 1",VLOOKUP(AA242,SourceIdData,8,FALSE)&gt;0),VLOOKUP(AA242,SourceIdData,8,FALSE),NA()),"")))</f>
        <v>#N/A</v>
      </c>
      <c r="CD242" s="15" t="e">
        <f t="shared" si="348"/>
        <v>#N/A</v>
      </c>
      <c r="CE242" s="15" t="b">
        <f t="shared" si="349"/>
        <v>1</v>
      </c>
      <c r="CF242" s="15" t="b">
        <f t="shared" si="305"/>
        <v>1</v>
      </c>
      <c r="CG242" s="15" t="b">
        <f t="shared" si="350"/>
        <v>0</v>
      </c>
      <c r="CH242" s="15" t="b">
        <f t="shared" si="351"/>
        <v>1</v>
      </c>
      <c r="CI242" t="e">
        <f t="shared" si="306"/>
        <v>#N/A</v>
      </c>
      <c r="CJ242" t="e">
        <f t="shared" si="307"/>
        <v>#N/A</v>
      </c>
      <c r="CK242" t="e">
        <f t="shared" si="316"/>
        <v>#N/A</v>
      </c>
      <c r="CL242" t="b">
        <f t="shared" si="352"/>
        <v>0</v>
      </c>
      <c r="CM242" t="e">
        <f t="shared" si="317"/>
        <v>#N/A</v>
      </c>
      <c r="CN242" t="b">
        <f t="shared" si="318"/>
        <v>0</v>
      </c>
      <c r="CO242" s="14">
        <f t="shared" si="319"/>
        <v>1</v>
      </c>
      <c r="CP242" s="16" t="str">
        <f t="shared" si="308"/>
        <v/>
      </c>
      <c r="CQ242" s="15">
        <f t="shared" si="309"/>
        <v>0</v>
      </c>
      <c r="CR242" s="15">
        <f t="shared" si="310"/>
        <v>0</v>
      </c>
      <c r="CS242" s="15">
        <f t="shared" si="311"/>
        <v>0</v>
      </c>
      <c r="CT242" s="58" t="e">
        <f t="shared" si="338"/>
        <v>#DIV/0!</v>
      </c>
      <c r="CU242" s="2">
        <f t="shared" si="312"/>
        <v>995</v>
      </c>
      <c r="CV242" t="str">
        <f t="shared" si="320"/>
        <v/>
      </c>
      <c r="CX242" t="str">
        <f t="shared" si="339"/>
        <v/>
      </c>
      <c r="CY242" t="b">
        <f>AND(CX242&lt;&gt;"",COUNTIF($CX$11:CX241,CX242)=0)</f>
        <v>0</v>
      </c>
      <c r="CZ242" s="2">
        <f>IF(CX242="",0,IF(CY242,MAX($CZ$11:CZ241)+1,VLOOKUP(CX242,$CX$11:CZ241,3,FALSE)))</f>
        <v>0</v>
      </c>
      <c r="DA242" s="2" t="str">
        <f t="shared" si="321"/>
        <v/>
      </c>
      <c r="DB242" t="str">
        <f t="shared" si="340"/>
        <v/>
      </c>
      <c r="DC242" t="b">
        <f>AND(DB242&lt;&gt;"",COUNTIF($DB$11:DB241,DB242)=0)</f>
        <v>0</v>
      </c>
      <c r="DD242" s="2">
        <f>IF(DB242="",0,IF(DC242,MAX($DD$11:DD241)+1,VLOOKUP(DB242,$DB$11:DD241,3,FALSE)))</f>
        <v>0</v>
      </c>
      <c r="DE242" s="2" t="str">
        <f t="shared" si="322"/>
        <v/>
      </c>
    </row>
    <row r="243" spans="1:109" x14ac:dyDescent="0.35">
      <c r="A243" s="119"/>
      <c r="B243" s="46"/>
      <c r="C243" s="46"/>
      <c r="D243" s="46"/>
      <c r="E243" s="46"/>
      <c r="F243" s="183"/>
      <c r="G243" s="48">
        <v>0</v>
      </c>
      <c r="H243" s="46">
        <v>0</v>
      </c>
      <c r="I243" s="46">
        <v>0</v>
      </c>
      <c r="J243" s="46">
        <v>0</v>
      </c>
      <c r="K243" s="46">
        <v>0</v>
      </c>
      <c r="L243" s="49">
        <v>0</v>
      </c>
      <c r="M243" s="50">
        <v>0</v>
      </c>
      <c r="N243" s="32"/>
      <c r="O243" s="31"/>
      <c r="P243" s="31"/>
      <c r="Q243" s="31"/>
      <c r="R243" s="31"/>
      <c r="S243" s="31"/>
      <c r="T243" s="31"/>
      <c r="U243" s="31"/>
      <c r="V243" s="99"/>
      <c r="W243" s="52" t="str">
        <f t="shared" si="347"/>
        <v/>
      </c>
      <c r="X243" s="120"/>
      <c r="Y243" s="97"/>
      <c r="Z243" t="e">
        <f t="shared" si="277"/>
        <v>#N/A</v>
      </c>
      <c r="AA243" t="e">
        <f t="shared" si="278"/>
        <v>#N/A</v>
      </c>
      <c r="AB243" t="e">
        <f t="shared" si="279"/>
        <v>#N/A</v>
      </c>
      <c r="AC243" s="53" t="b">
        <f t="shared" si="280"/>
        <v>0</v>
      </c>
      <c r="AD243" s="53" t="b">
        <f t="shared" si="281"/>
        <v>0</v>
      </c>
      <c r="AE243" s="53" t="b">
        <f t="shared" si="282"/>
        <v>0</v>
      </c>
      <c r="AF243" s="53" t="b">
        <f t="shared" si="283"/>
        <v>0</v>
      </c>
      <c r="AG243" s="53" t="b">
        <f t="shared" si="284"/>
        <v>0</v>
      </c>
      <c r="AH243" s="53" t="b">
        <f t="shared" si="285"/>
        <v>0</v>
      </c>
      <c r="AI243" s="53" t="b">
        <f t="shared" si="286"/>
        <v>0</v>
      </c>
      <c r="AJ243" s="53" t="b">
        <f t="shared" si="287"/>
        <v>0</v>
      </c>
      <c r="AK243" s="53" t="b">
        <f t="shared" si="341"/>
        <v>1</v>
      </c>
      <c r="AL243" s="53" t="b">
        <f t="shared" si="342"/>
        <v>1</v>
      </c>
      <c r="AM243" s="53" t="b">
        <f t="shared" si="343"/>
        <v>1</v>
      </c>
      <c r="AN243" s="53" t="b">
        <f t="shared" si="344"/>
        <v>1</v>
      </c>
      <c r="AO243" s="53" t="b">
        <f t="shared" si="345"/>
        <v>1</v>
      </c>
      <c r="AP243" s="53" t="b">
        <f t="shared" si="346"/>
        <v>1</v>
      </c>
      <c r="AQ243" s="53" t="b">
        <f t="shared" si="323"/>
        <v>0</v>
      </c>
      <c r="AR243" t="b">
        <f t="shared" si="288"/>
        <v>0</v>
      </c>
      <c r="AS243" s="54" t="e">
        <f t="shared" si="313"/>
        <v>#N/A</v>
      </c>
      <c r="AT243" t="b">
        <f t="shared" si="324"/>
        <v>0</v>
      </c>
      <c r="AU243" t="str">
        <f t="shared" si="325"/>
        <v/>
      </c>
      <c r="AV243" s="55" t="str">
        <f t="shared" si="314"/>
        <v/>
      </c>
      <c r="AW243" t="b">
        <f>AND(AV243&lt;&gt;"",COUNTIF($AV$11:AV242,AV243)=0)</f>
        <v>0</v>
      </c>
      <c r="AX243" s="2">
        <f>IF(AV243="",0,IF(AW243,MAX($AX$11:AX242)+1,VLOOKUP(AV243,$AV$11:AX242,3,FALSE)))</f>
        <v>0</v>
      </c>
      <c r="AY243" t="str">
        <f t="shared" si="315"/>
        <v/>
      </c>
      <c r="AZ243" t="e">
        <f t="shared" si="289"/>
        <v>#N/A</v>
      </c>
      <c r="BA243" t="e">
        <f>IF(ISNA(AZ243),NA(),COUNTIF(AZ$10:AZ243,AZ243)&gt;1)</f>
        <v>#N/A</v>
      </c>
      <c r="BB243" t="e">
        <f t="shared" si="290"/>
        <v>#N/A</v>
      </c>
      <c r="BC243" s="55" t="e">
        <f t="shared" si="291"/>
        <v>#N/A</v>
      </c>
      <c r="BD243" s="56" t="e">
        <f t="shared" si="292"/>
        <v>#N/A</v>
      </c>
      <c r="BE243" s="53">
        <f t="shared" si="293"/>
        <v>0</v>
      </c>
      <c r="BF243" s="53">
        <f t="shared" si="294"/>
        <v>0</v>
      </c>
      <c r="BG243" s="53">
        <f t="shared" si="295"/>
        <v>0</v>
      </c>
      <c r="BH243" s="53">
        <f t="shared" si="296"/>
        <v>0</v>
      </c>
      <c r="BI243" s="53">
        <f t="shared" si="297"/>
        <v>0</v>
      </c>
      <c r="BJ243" s="53">
        <f t="shared" si="298"/>
        <v>0</v>
      </c>
      <c r="BK243" s="57">
        <f t="shared" si="299"/>
        <v>0</v>
      </c>
      <c r="BL243" s="57">
        <f t="shared" si="300"/>
        <v>0</v>
      </c>
      <c r="BM243" s="57">
        <f t="shared" si="301"/>
        <v>0</v>
      </c>
      <c r="BN243" s="57">
        <f t="shared" si="302"/>
        <v>0</v>
      </c>
      <c r="BO243" s="57">
        <f t="shared" si="303"/>
        <v>0</v>
      </c>
      <c r="BP243" s="57">
        <f t="shared" si="304"/>
        <v>0</v>
      </c>
      <c r="BQ243">
        <f t="shared" si="326"/>
        <v>0</v>
      </c>
      <c r="BR243">
        <f t="shared" si="327"/>
        <v>0</v>
      </c>
      <c r="BS243">
        <f t="shared" si="328"/>
        <v>0</v>
      </c>
      <c r="BT243">
        <f t="shared" si="329"/>
        <v>0</v>
      </c>
      <c r="BU243">
        <f t="shared" si="330"/>
        <v>0</v>
      </c>
      <c r="BV243">
        <f t="shared" si="331"/>
        <v>0</v>
      </c>
      <c r="BW243">
        <f t="shared" si="332"/>
        <v>0</v>
      </c>
      <c r="BX243">
        <f t="shared" si="333"/>
        <v>0</v>
      </c>
      <c r="BY243">
        <f t="shared" si="334"/>
        <v>0</v>
      </c>
      <c r="BZ243">
        <f t="shared" si="335"/>
        <v>0</v>
      </c>
      <c r="CA243">
        <f t="shared" si="336"/>
        <v>0</v>
      </c>
      <c r="CB243">
        <f t="shared" si="337"/>
        <v>0</v>
      </c>
      <c r="CC243" t="e">
        <f>IF('Source and fuel input'!AS243,VLOOKUP(AA243,SourceIdData,8,FALSE),IF('Source and fuel input'!AQ243,V243,IF('Source and fuel input'!AR243,IF(AND(E243="Method 1",VLOOKUP(AA243,SourceIdData,8,FALSE)&gt;0),VLOOKUP(AA243,SourceIdData,8,FALSE),NA()),"")))</f>
        <v>#N/A</v>
      </c>
      <c r="CD243" s="15" t="e">
        <f t="shared" si="348"/>
        <v>#N/A</v>
      </c>
      <c r="CE243" s="15" t="b">
        <f t="shared" si="349"/>
        <v>1</v>
      </c>
      <c r="CF243" s="15" t="b">
        <f t="shared" si="305"/>
        <v>1</v>
      </c>
      <c r="CG243" s="15" t="b">
        <f t="shared" si="350"/>
        <v>0</v>
      </c>
      <c r="CH243" s="15" t="b">
        <f t="shared" si="351"/>
        <v>1</v>
      </c>
      <c r="CI243" t="e">
        <f t="shared" si="306"/>
        <v>#N/A</v>
      </c>
      <c r="CJ243" t="e">
        <f t="shared" si="307"/>
        <v>#N/A</v>
      </c>
      <c r="CK243" t="e">
        <f t="shared" si="316"/>
        <v>#N/A</v>
      </c>
      <c r="CL243" t="b">
        <f t="shared" si="352"/>
        <v>0</v>
      </c>
      <c r="CM243" t="e">
        <f t="shared" si="317"/>
        <v>#N/A</v>
      </c>
      <c r="CN243" t="b">
        <f t="shared" si="318"/>
        <v>0</v>
      </c>
      <c r="CO243" s="14">
        <f t="shared" si="319"/>
        <v>1</v>
      </c>
      <c r="CP243" s="16" t="str">
        <f t="shared" si="308"/>
        <v/>
      </c>
      <c r="CQ243" s="15">
        <f t="shared" si="309"/>
        <v>0</v>
      </c>
      <c r="CR243" s="15">
        <f t="shared" si="310"/>
        <v>0</v>
      </c>
      <c r="CS243" s="15">
        <f t="shared" si="311"/>
        <v>0</v>
      </c>
      <c r="CT243" s="58" t="e">
        <f t="shared" si="338"/>
        <v>#DIV/0!</v>
      </c>
      <c r="CU243" s="2">
        <f t="shared" si="312"/>
        <v>995</v>
      </c>
      <c r="CV243" t="str">
        <f t="shared" si="320"/>
        <v/>
      </c>
      <c r="CX243" t="str">
        <f t="shared" si="339"/>
        <v/>
      </c>
      <c r="CY243" t="b">
        <f>AND(CX243&lt;&gt;"",COUNTIF($CX$11:CX242,CX243)=0)</f>
        <v>0</v>
      </c>
      <c r="CZ243" s="2">
        <f>IF(CX243="",0,IF(CY243,MAX($CZ$11:CZ242)+1,VLOOKUP(CX243,$CX$11:CZ242,3,FALSE)))</f>
        <v>0</v>
      </c>
      <c r="DA243" s="2" t="str">
        <f t="shared" si="321"/>
        <v/>
      </c>
      <c r="DB243" t="str">
        <f t="shared" si="340"/>
        <v/>
      </c>
      <c r="DC243" t="b">
        <f>AND(DB243&lt;&gt;"",COUNTIF($DB$11:DB242,DB243)=0)</f>
        <v>0</v>
      </c>
      <c r="DD243" s="2">
        <f>IF(DB243="",0,IF(DC243,MAX($DD$11:DD242)+1,VLOOKUP(DB243,$DB$11:DD242,3,FALSE)))</f>
        <v>0</v>
      </c>
      <c r="DE243" s="2" t="str">
        <f t="shared" si="322"/>
        <v/>
      </c>
    </row>
    <row r="244" spans="1:109" x14ac:dyDescent="0.35">
      <c r="A244" s="119"/>
      <c r="B244" s="46"/>
      <c r="C244" s="46"/>
      <c r="D244" s="46"/>
      <c r="E244" s="46"/>
      <c r="F244" s="183"/>
      <c r="G244" s="48">
        <v>0</v>
      </c>
      <c r="H244" s="46">
        <v>0</v>
      </c>
      <c r="I244" s="46">
        <v>0</v>
      </c>
      <c r="J244" s="46">
        <v>0</v>
      </c>
      <c r="K244" s="46">
        <v>0</v>
      </c>
      <c r="L244" s="49">
        <v>0</v>
      </c>
      <c r="M244" s="50">
        <v>0</v>
      </c>
      <c r="N244" s="32"/>
      <c r="O244" s="31"/>
      <c r="P244" s="31"/>
      <c r="Q244" s="31"/>
      <c r="R244" s="31"/>
      <c r="S244" s="31"/>
      <c r="T244" s="31"/>
      <c r="U244" s="31"/>
      <c r="V244" s="99"/>
      <c r="W244" s="52" t="str">
        <f t="shared" si="347"/>
        <v/>
      </c>
      <c r="X244" s="120"/>
      <c r="Y244" s="97"/>
      <c r="Z244" t="e">
        <f t="shared" si="277"/>
        <v>#N/A</v>
      </c>
      <c r="AA244" t="e">
        <f t="shared" si="278"/>
        <v>#N/A</v>
      </c>
      <c r="AB244" t="e">
        <f t="shared" si="279"/>
        <v>#N/A</v>
      </c>
      <c r="AC244" s="53" t="b">
        <f t="shared" si="280"/>
        <v>0</v>
      </c>
      <c r="AD244" s="53" t="b">
        <f t="shared" si="281"/>
        <v>0</v>
      </c>
      <c r="AE244" s="53" t="b">
        <f t="shared" si="282"/>
        <v>0</v>
      </c>
      <c r="AF244" s="53" t="b">
        <f t="shared" si="283"/>
        <v>0</v>
      </c>
      <c r="AG244" s="53" t="b">
        <f t="shared" si="284"/>
        <v>0</v>
      </c>
      <c r="AH244" s="53" t="b">
        <f t="shared" si="285"/>
        <v>0</v>
      </c>
      <c r="AI244" s="53" t="b">
        <f t="shared" si="286"/>
        <v>0</v>
      </c>
      <c r="AJ244" s="53" t="b">
        <f t="shared" si="287"/>
        <v>0</v>
      </c>
      <c r="AK244" s="53" t="b">
        <f t="shared" si="341"/>
        <v>1</v>
      </c>
      <c r="AL244" s="53" t="b">
        <f t="shared" si="342"/>
        <v>1</v>
      </c>
      <c r="AM244" s="53" t="b">
        <f t="shared" si="343"/>
        <v>1</v>
      </c>
      <c r="AN244" s="53" t="b">
        <f t="shared" si="344"/>
        <v>1</v>
      </c>
      <c r="AO244" s="53" t="b">
        <f t="shared" si="345"/>
        <v>1</v>
      </c>
      <c r="AP244" s="53" t="b">
        <f t="shared" si="346"/>
        <v>1</v>
      </c>
      <c r="AQ244" s="53" t="b">
        <f t="shared" si="323"/>
        <v>0</v>
      </c>
      <c r="AR244" t="b">
        <f t="shared" si="288"/>
        <v>0</v>
      </c>
      <c r="AS244" s="54" t="e">
        <f t="shared" si="313"/>
        <v>#N/A</v>
      </c>
      <c r="AT244" t="b">
        <f t="shared" si="324"/>
        <v>0</v>
      </c>
      <c r="AU244" t="str">
        <f t="shared" si="325"/>
        <v/>
      </c>
      <c r="AV244" s="55" t="str">
        <f t="shared" si="314"/>
        <v/>
      </c>
      <c r="AW244" t="b">
        <f>AND(AV244&lt;&gt;"",COUNTIF($AV$11:AV243,AV244)=0)</f>
        <v>0</v>
      </c>
      <c r="AX244" s="2">
        <f>IF(AV244="",0,IF(AW244,MAX($AX$11:AX243)+1,VLOOKUP(AV244,$AV$11:AX243,3,FALSE)))</f>
        <v>0</v>
      </c>
      <c r="AY244" t="str">
        <f t="shared" si="315"/>
        <v/>
      </c>
      <c r="AZ244" t="e">
        <f t="shared" si="289"/>
        <v>#N/A</v>
      </c>
      <c r="BA244" t="e">
        <f>IF(ISNA(AZ244),NA(),COUNTIF(AZ$10:AZ244,AZ244)&gt;1)</f>
        <v>#N/A</v>
      </c>
      <c r="BB244" t="e">
        <f t="shared" si="290"/>
        <v>#N/A</v>
      </c>
      <c r="BC244" s="55" t="e">
        <f t="shared" si="291"/>
        <v>#N/A</v>
      </c>
      <c r="BD244" s="56" t="e">
        <f t="shared" si="292"/>
        <v>#N/A</v>
      </c>
      <c r="BE244" s="53">
        <f t="shared" si="293"/>
        <v>0</v>
      </c>
      <c r="BF244" s="53">
        <f t="shared" si="294"/>
        <v>0</v>
      </c>
      <c r="BG244" s="53">
        <f t="shared" si="295"/>
        <v>0</v>
      </c>
      <c r="BH244" s="53">
        <f t="shared" si="296"/>
        <v>0</v>
      </c>
      <c r="BI244" s="53">
        <f t="shared" si="297"/>
        <v>0</v>
      </c>
      <c r="BJ244" s="53">
        <f t="shared" si="298"/>
        <v>0</v>
      </c>
      <c r="BK244" s="57">
        <f t="shared" si="299"/>
        <v>0</v>
      </c>
      <c r="BL244" s="57">
        <f t="shared" si="300"/>
        <v>0</v>
      </c>
      <c r="BM244" s="57">
        <f t="shared" si="301"/>
        <v>0</v>
      </c>
      <c r="BN244" s="57">
        <f t="shared" si="302"/>
        <v>0</v>
      </c>
      <c r="BO244" s="57">
        <f t="shared" si="303"/>
        <v>0</v>
      </c>
      <c r="BP244" s="57">
        <f t="shared" si="304"/>
        <v>0</v>
      </c>
      <c r="BQ244">
        <f t="shared" si="326"/>
        <v>0</v>
      </c>
      <c r="BR244">
        <f t="shared" si="327"/>
        <v>0</v>
      </c>
      <c r="BS244">
        <f t="shared" si="328"/>
        <v>0</v>
      </c>
      <c r="BT244">
        <f t="shared" si="329"/>
        <v>0</v>
      </c>
      <c r="BU244">
        <f t="shared" si="330"/>
        <v>0</v>
      </c>
      <c r="BV244">
        <f t="shared" si="331"/>
        <v>0</v>
      </c>
      <c r="BW244">
        <f t="shared" si="332"/>
        <v>0</v>
      </c>
      <c r="BX244">
        <f t="shared" si="333"/>
        <v>0</v>
      </c>
      <c r="BY244">
        <f t="shared" si="334"/>
        <v>0</v>
      </c>
      <c r="BZ244">
        <f t="shared" si="335"/>
        <v>0</v>
      </c>
      <c r="CA244">
        <f t="shared" si="336"/>
        <v>0</v>
      </c>
      <c r="CB244">
        <f t="shared" si="337"/>
        <v>0</v>
      </c>
      <c r="CC244" t="e">
        <f>IF('Source and fuel input'!AS244,VLOOKUP(AA244,SourceIdData,8,FALSE),IF('Source and fuel input'!AQ244,V244,IF('Source and fuel input'!AR244,IF(AND(E244="Method 1",VLOOKUP(AA244,SourceIdData,8,FALSE)&gt;0),VLOOKUP(AA244,SourceIdData,8,FALSE),NA()),"")))</f>
        <v>#N/A</v>
      </c>
      <c r="CD244" s="15" t="e">
        <f t="shared" si="348"/>
        <v>#N/A</v>
      </c>
      <c r="CE244" s="15" t="b">
        <f t="shared" si="349"/>
        <v>1</v>
      </c>
      <c r="CF244" s="15" t="b">
        <f t="shared" si="305"/>
        <v>1</v>
      </c>
      <c r="CG244" s="15" t="b">
        <f t="shared" si="350"/>
        <v>0</v>
      </c>
      <c r="CH244" s="15" t="b">
        <f t="shared" si="351"/>
        <v>1</v>
      </c>
      <c r="CI244" t="e">
        <f t="shared" si="306"/>
        <v>#N/A</v>
      </c>
      <c r="CJ244" t="e">
        <f t="shared" si="307"/>
        <v>#N/A</v>
      </c>
      <c r="CK244" t="e">
        <f t="shared" si="316"/>
        <v>#N/A</v>
      </c>
      <c r="CL244" t="b">
        <f t="shared" si="352"/>
        <v>0</v>
      </c>
      <c r="CM244" t="e">
        <f t="shared" si="317"/>
        <v>#N/A</v>
      </c>
      <c r="CN244" t="b">
        <f t="shared" si="318"/>
        <v>0</v>
      </c>
      <c r="CO244" s="14">
        <f t="shared" si="319"/>
        <v>1</v>
      </c>
      <c r="CP244" s="16" t="str">
        <f t="shared" si="308"/>
        <v/>
      </c>
      <c r="CQ244" s="15">
        <f t="shared" si="309"/>
        <v>0</v>
      </c>
      <c r="CR244" s="15">
        <f t="shared" si="310"/>
        <v>0</v>
      </c>
      <c r="CS244" s="15">
        <f t="shared" si="311"/>
        <v>0</v>
      </c>
      <c r="CT244" s="58" t="e">
        <f t="shared" si="338"/>
        <v>#DIV/0!</v>
      </c>
      <c r="CU244" s="2">
        <f t="shared" si="312"/>
        <v>995</v>
      </c>
      <c r="CV244" t="str">
        <f t="shared" si="320"/>
        <v/>
      </c>
      <c r="CX244" t="str">
        <f t="shared" si="339"/>
        <v/>
      </c>
      <c r="CY244" t="b">
        <f>AND(CX244&lt;&gt;"",COUNTIF($CX$11:CX243,CX244)=0)</f>
        <v>0</v>
      </c>
      <c r="CZ244" s="2">
        <f>IF(CX244="",0,IF(CY244,MAX($CZ$11:CZ243)+1,VLOOKUP(CX244,$CX$11:CZ243,3,FALSE)))</f>
        <v>0</v>
      </c>
      <c r="DA244" s="2" t="str">
        <f t="shared" si="321"/>
        <v/>
      </c>
      <c r="DB244" t="str">
        <f t="shared" si="340"/>
        <v/>
      </c>
      <c r="DC244" t="b">
        <f>AND(DB244&lt;&gt;"",COUNTIF($DB$11:DB243,DB244)=0)</f>
        <v>0</v>
      </c>
      <c r="DD244" s="2">
        <f>IF(DB244="",0,IF(DC244,MAX($DD$11:DD243)+1,VLOOKUP(DB244,$DB$11:DD243,3,FALSE)))</f>
        <v>0</v>
      </c>
      <c r="DE244" s="2" t="str">
        <f t="shared" si="322"/>
        <v/>
      </c>
    </row>
    <row r="245" spans="1:109" x14ac:dyDescent="0.35">
      <c r="A245" s="119"/>
      <c r="B245" s="46"/>
      <c r="C245" s="46"/>
      <c r="D245" s="46"/>
      <c r="E245" s="46"/>
      <c r="F245" s="183"/>
      <c r="G245" s="48">
        <v>0</v>
      </c>
      <c r="H245" s="46">
        <v>0</v>
      </c>
      <c r="I245" s="46">
        <v>0</v>
      </c>
      <c r="J245" s="46">
        <v>0</v>
      </c>
      <c r="K245" s="46">
        <v>0</v>
      </c>
      <c r="L245" s="49">
        <v>0</v>
      </c>
      <c r="M245" s="50">
        <v>0</v>
      </c>
      <c r="N245" s="32"/>
      <c r="O245" s="31"/>
      <c r="P245" s="31"/>
      <c r="Q245" s="31"/>
      <c r="R245" s="31"/>
      <c r="S245" s="31"/>
      <c r="T245" s="31"/>
      <c r="U245" s="31"/>
      <c r="V245" s="99"/>
      <c r="W245" s="52" t="str">
        <f t="shared" si="347"/>
        <v/>
      </c>
      <c r="X245" s="120"/>
      <c r="Y245" s="97"/>
      <c r="Z245" t="e">
        <f t="shared" si="277"/>
        <v>#N/A</v>
      </c>
      <c r="AA245" t="e">
        <f t="shared" si="278"/>
        <v>#N/A</v>
      </c>
      <c r="AB245" t="e">
        <f t="shared" si="279"/>
        <v>#N/A</v>
      </c>
      <c r="AC245" s="53" t="b">
        <f t="shared" si="280"/>
        <v>0</v>
      </c>
      <c r="AD245" s="53" t="b">
        <f t="shared" si="281"/>
        <v>0</v>
      </c>
      <c r="AE245" s="53" t="b">
        <f t="shared" si="282"/>
        <v>0</v>
      </c>
      <c r="AF245" s="53" t="b">
        <f t="shared" si="283"/>
        <v>0</v>
      </c>
      <c r="AG245" s="53" t="b">
        <f t="shared" si="284"/>
        <v>0</v>
      </c>
      <c r="AH245" s="53" t="b">
        <f t="shared" si="285"/>
        <v>0</v>
      </c>
      <c r="AI245" s="53" t="b">
        <f t="shared" si="286"/>
        <v>0</v>
      </c>
      <c r="AJ245" s="53" t="b">
        <f t="shared" si="287"/>
        <v>0</v>
      </c>
      <c r="AK245" s="53" t="b">
        <f t="shared" si="341"/>
        <v>1</v>
      </c>
      <c r="AL245" s="53" t="b">
        <f t="shared" si="342"/>
        <v>1</v>
      </c>
      <c r="AM245" s="53" t="b">
        <f t="shared" si="343"/>
        <v>1</v>
      </c>
      <c r="AN245" s="53" t="b">
        <f t="shared" si="344"/>
        <v>1</v>
      </c>
      <c r="AO245" s="53" t="b">
        <f t="shared" si="345"/>
        <v>1</v>
      </c>
      <c r="AP245" s="53" t="b">
        <f t="shared" si="346"/>
        <v>1</v>
      </c>
      <c r="AQ245" s="53" t="b">
        <f t="shared" si="323"/>
        <v>0</v>
      </c>
      <c r="AR245" t="b">
        <f t="shared" si="288"/>
        <v>0</v>
      </c>
      <c r="AS245" s="54" t="e">
        <f t="shared" si="313"/>
        <v>#N/A</v>
      </c>
      <c r="AT245" t="b">
        <f t="shared" si="324"/>
        <v>0</v>
      </c>
      <c r="AU245" t="str">
        <f t="shared" si="325"/>
        <v/>
      </c>
      <c r="AV245" s="55" t="str">
        <f t="shared" si="314"/>
        <v/>
      </c>
      <c r="AW245" t="b">
        <f>AND(AV245&lt;&gt;"",COUNTIF($AV$11:AV244,AV245)=0)</f>
        <v>0</v>
      </c>
      <c r="AX245" s="2">
        <f>IF(AV245="",0,IF(AW245,MAX($AX$11:AX244)+1,VLOOKUP(AV245,$AV$11:AX244,3,FALSE)))</f>
        <v>0</v>
      </c>
      <c r="AY245" t="str">
        <f t="shared" si="315"/>
        <v/>
      </c>
      <c r="AZ245" t="e">
        <f t="shared" si="289"/>
        <v>#N/A</v>
      </c>
      <c r="BA245" t="e">
        <f>IF(ISNA(AZ245),NA(),COUNTIF(AZ$10:AZ245,AZ245)&gt;1)</f>
        <v>#N/A</v>
      </c>
      <c r="BB245" t="e">
        <f t="shared" si="290"/>
        <v>#N/A</v>
      </c>
      <c r="BC245" s="55" t="e">
        <f t="shared" si="291"/>
        <v>#N/A</v>
      </c>
      <c r="BD245" s="56" t="e">
        <f t="shared" si="292"/>
        <v>#N/A</v>
      </c>
      <c r="BE245" s="53">
        <f t="shared" si="293"/>
        <v>0</v>
      </c>
      <c r="BF245" s="53">
        <f t="shared" si="294"/>
        <v>0</v>
      </c>
      <c r="BG245" s="53">
        <f t="shared" si="295"/>
        <v>0</v>
      </c>
      <c r="BH245" s="53">
        <f t="shared" si="296"/>
        <v>0</v>
      </c>
      <c r="BI245" s="53">
        <f t="shared" si="297"/>
        <v>0</v>
      </c>
      <c r="BJ245" s="53">
        <f t="shared" si="298"/>
        <v>0</v>
      </c>
      <c r="BK245" s="57">
        <f t="shared" si="299"/>
        <v>0</v>
      </c>
      <c r="BL245" s="57">
        <f t="shared" si="300"/>
        <v>0</v>
      </c>
      <c r="BM245" s="57">
        <f t="shared" si="301"/>
        <v>0</v>
      </c>
      <c r="BN245" s="57">
        <f t="shared" si="302"/>
        <v>0</v>
      </c>
      <c r="BO245" s="57">
        <f t="shared" si="303"/>
        <v>0</v>
      </c>
      <c r="BP245" s="57">
        <f t="shared" si="304"/>
        <v>0</v>
      </c>
      <c r="BQ245">
        <f t="shared" si="326"/>
        <v>0</v>
      </c>
      <c r="BR245">
        <f t="shared" si="327"/>
        <v>0</v>
      </c>
      <c r="BS245">
        <f t="shared" si="328"/>
        <v>0</v>
      </c>
      <c r="BT245">
        <f t="shared" si="329"/>
        <v>0</v>
      </c>
      <c r="BU245">
        <f t="shared" si="330"/>
        <v>0</v>
      </c>
      <c r="BV245">
        <f t="shared" si="331"/>
        <v>0</v>
      </c>
      <c r="BW245">
        <f t="shared" si="332"/>
        <v>0</v>
      </c>
      <c r="BX245">
        <f t="shared" si="333"/>
        <v>0</v>
      </c>
      <c r="BY245">
        <f t="shared" si="334"/>
        <v>0</v>
      </c>
      <c r="BZ245">
        <f t="shared" si="335"/>
        <v>0</v>
      </c>
      <c r="CA245">
        <f t="shared" si="336"/>
        <v>0</v>
      </c>
      <c r="CB245">
        <f t="shared" si="337"/>
        <v>0</v>
      </c>
      <c r="CC245" t="e">
        <f>IF('Source and fuel input'!AS245,VLOOKUP(AA245,SourceIdData,8,FALSE),IF('Source and fuel input'!AQ245,V245,IF('Source and fuel input'!AR245,IF(AND(E245="Method 1",VLOOKUP(AA245,SourceIdData,8,FALSE)&gt;0),VLOOKUP(AA245,SourceIdData,8,FALSE),NA()),"")))</f>
        <v>#N/A</v>
      </c>
      <c r="CD245" s="15" t="e">
        <f t="shared" si="348"/>
        <v>#N/A</v>
      </c>
      <c r="CE245" s="15" t="b">
        <f t="shared" si="349"/>
        <v>1</v>
      </c>
      <c r="CF245" s="15" t="b">
        <f t="shared" si="305"/>
        <v>1</v>
      </c>
      <c r="CG245" s="15" t="b">
        <f t="shared" si="350"/>
        <v>0</v>
      </c>
      <c r="CH245" s="15" t="b">
        <f t="shared" si="351"/>
        <v>1</v>
      </c>
      <c r="CI245" t="e">
        <f t="shared" si="306"/>
        <v>#N/A</v>
      </c>
      <c r="CJ245" t="e">
        <f t="shared" si="307"/>
        <v>#N/A</v>
      </c>
      <c r="CK245" t="e">
        <f t="shared" si="316"/>
        <v>#N/A</v>
      </c>
      <c r="CL245" t="b">
        <f t="shared" si="352"/>
        <v>0</v>
      </c>
      <c r="CM245" t="e">
        <f t="shared" si="317"/>
        <v>#N/A</v>
      </c>
      <c r="CN245" t="b">
        <f t="shared" si="318"/>
        <v>0</v>
      </c>
      <c r="CO245" s="14">
        <f t="shared" si="319"/>
        <v>1</v>
      </c>
      <c r="CP245" s="16" t="str">
        <f t="shared" si="308"/>
        <v/>
      </c>
      <c r="CQ245" s="15">
        <f t="shared" si="309"/>
        <v>0</v>
      </c>
      <c r="CR245" s="15">
        <f t="shared" si="310"/>
        <v>0</v>
      </c>
      <c r="CS245" s="15">
        <f t="shared" si="311"/>
        <v>0</v>
      </c>
      <c r="CT245" s="58" t="e">
        <f t="shared" si="338"/>
        <v>#DIV/0!</v>
      </c>
      <c r="CU245" s="2">
        <f t="shared" si="312"/>
        <v>995</v>
      </c>
      <c r="CV245" t="str">
        <f t="shared" si="320"/>
        <v/>
      </c>
      <c r="CX245" t="str">
        <f t="shared" si="339"/>
        <v/>
      </c>
      <c r="CY245" t="b">
        <f>AND(CX245&lt;&gt;"",COUNTIF($CX$11:CX244,CX245)=0)</f>
        <v>0</v>
      </c>
      <c r="CZ245" s="2">
        <f>IF(CX245="",0,IF(CY245,MAX($CZ$11:CZ244)+1,VLOOKUP(CX245,$CX$11:CZ244,3,FALSE)))</f>
        <v>0</v>
      </c>
      <c r="DA245" s="2" t="str">
        <f t="shared" si="321"/>
        <v/>
      </c>
      <c r="DB245" t="str">
        <f t="shared" si="340"/>
        <v/>
      </c>
      <c r="DC245" t="b">
        <f>AND(DB245&lt;&gt;"",COUNTIF($DB$11:DB244,DB245)=0)</f>
        <v>0</v>
      </c>
      <c r="DD245" s="2">
        <f>IF(DB245="",0,IF(DC245,MAX($DD$11:DD244)+1,VLOOKUP(DB245,$DB$11:DD244,3,FALSE)))</f>
        <v>0</v>
      </c>
      <c r="DE245" s="2" t="str">
        <f t="shared" si="322"/>
        <v/>
      </c>
    </row>
    <row r="246" spans="1:109" x14ac:dyDescent="0.35">
      <c r="A246" s="119"/>
      <c r="B246" s="46"/>
      <c r="C246" s="46"/>
      <c r="D246" s="46"/>
      <c r="E246" s="46"/>
      <c r="F246" s="183"/>
      <c r="G246" s="48">
        <v>0</v>
      </c>
      <c r="H246" s="46">
        <v>0</v>
      </c>
      <c r="I246" s="46">
        <v>0</v>
      </c>
      <c r="J246" s="46">
        <v>0</v>
      </c>
      <c r="K246" s="46">
        <v>0</v>
      </c>
      <c r="L246" s="49">
        <v>0</v>
      </c>
      <c r="M246" s="50">
        <v>0</v>
      </c>
      <c r="N246" s="32"/>
      <c r="O246" s="31"/>
      <c r="P246" s="31"/>
      <c r="Q246" s="31"/>
      <c r="R246" s="31"/>
      <c r="S246" s="31"/>
      <c r="T246" s="31"/>
      <c r="U246" s="31"/>
      <c r="V246" s="99"/>
      <c r="W246" s="52" t="str">
        <f t="shared" si="347"/>
        <v/>
      </c>
      <c r="X246" s="120"/>
      <c r="Y246" s="97"/>
      <c r="Z246" t="e">
        <f t="shared" si="277"/>
        <v>#N/A</v>
      </c>
      <c r="AA246" t="e">
        <f t="shared" si="278"/>
        <v>#N/A</v>
      </c>
      <c r="AB246" t="e">
        <f t="shared" si="279"/>
        <v>#N/A</v>
      </c>
      <c r="AC246" s="53" t="b">
        <f t="shared" si="280"/>
        <v>0</v>
      </c>
      <c r="AD246" s="53" t="b">
        <f t="shared" si="281"/>
        <v>0</v>
      </c>
      <c r="AE246" s="53" t="b">
        <f t="shared" si="282"/>
        <v>0</v>
      </c>
      <c r="AF246" s="53" t="b">
        <f t="shared" si="283"/>
        <v>0</v>
      </c>
      <c r="AG246" s="53" t="b">
        <f t="shared" si="284"/>
        <v>0</v>
      </c>
      <c r="AH246" s="53" t="b">
        <f t="shared" si="285"/>
        <v>0</v>
      </c>
      <c r="AI246" s="53" t="b">
        <f t="shared" si="286"/>
        <v>0</v>
      </c>
      <c r="AJ246" s="53" t="b">
        <f t="shared" si="287"/>
        <v>0</v>
      </c>
      <c r="AK246" s="53" t="b">
        <f t="shared" si="341"/>
        <v>1</v>
      </c>
      <c r="AL246" s="53" t="b">
        <f t="shared" si="342"/>
        <v>1</v>
      </c>
      <c r="AM246" s="53" t="b">
        <f t="shared" si="343"/>
        <v>1</v>
      </c>
      <c r="AN246" s="53" t="b">
        <f t="shared" si="344"/>
        <v>1</v>
      </c>
      <c r="AO246" s="53" t="b">
        <f t="shared" si="345"/>
        <v>1</v>
      </c>
      <c r="AP246" s="53" t="b">
        <f t="shared" si="346"/>
        <v>1</v>
      </c>
      <c r="AQ246" s="53" t="b">
        <f t="shared" si="323"/>
        <v>0</v>
      </c>
      <c r="AR246" t="b">
        <f t="shared" si="288"/>
        <v>0</v>
      </c>
      <c r="AS246" s="54" t="e">
        <f t="shared" si="313"/>
        <v>#N/A</v>
      </c>
      <c r="AT246" t="b">
        <f t="shared" si="324"/>
        <v>0</v>
      </c>
      <c r="AU246" t="str">
        <f t="shared" si="325"/>
        <v/>
      </c>
      <c r="AV246" s="55" t="str">
        <f t="shared" si="314"/>
        <v/>
      </c>
      <c r="AW246" t="b">
        <f>AND(AV246&lt;&gt;"",COUNTIF($AV$11:AV245,AV246)=0)</f>
        <v>0</v>
      </c>
      <c r="AX246" s="2">
        <f>IF(AV246="",0,IF(AW246,MAX($AX$11:AX245)+1,VLOOKUP(AV246,$AV$11:AX245,3,FALSE)))</f>
        <v>0</v>
      </c>
      <c r="AY246" t="str">
        <f t="shared" si="315"/>
        <v/>
      </c>
      <c r="AZ246" t="e">
        <f t="shared" si="289"/>
        <v>#N/A</v>
      </c>
      <c r="BA246" t="e">
        <f>IF(ISNA(AZ246),NA(),COUNTIF(AZ$10:AZ246,AZ246)&gt;1)</f>
        <v>#N/A</v>
      </c>
      <c r="BB246" t="e">
        <f t="shared" si="290"/>
        <v>#N/A</v>
      </c>
      <c r="BC246" s="55" t="e">
        <f t="shared" si="291"/>
        <v>#N/A</v>
      </c>
      <c r="BD246" s="56" t="e">
        <f t="shared" si="292"/>
        <v>#N/A</v>
      </c>
      <c r="BE246" s="53">
        <f t="shared" si="293"/>
        <v>0</v>
      </c>
      <c r="BF246" s="53">
        <f t="shared" si="294"/>
        <v>0</v>
      </c>
      <c r="BG246" s="53">
        <f t="shared" si="295"/>
        <v>0</v>
      </c>
      <c r="BH246" s="53">
        <f t="shared" si="296"/>
        <v>0</v>
      </c>
      <c r="BI246" s="53">
        <f t="shared" si="297"/>
        <v>0</v>
      </c>
      <c r="BJ246" s="53">
        <f t="shared" si="298"/>
        <v>0</v>
      </c>
      <c r="BK246" s="57">
        <f t="shared" si="299"/>
        <v>0</v>
      </c>
      <c r="BL246" s="57">
        <f t="shared" si="300"/>
        <v>0</v>
      </c>
      <c r="BM246" s="57">
        <f t="shared" si="301"/>
        <v>0</v>
      </c>
      <c r="BN246" s="57">
        <f t="shared" si="302"/>
        <v>0</v>
      </c>
      <c r="BO246" s="57">
        <f t="shared" si="303"/>
        <v>0</v>
      </c>
      <c r="BP246" s="57">
        <f t="shared" si="304"/>
        <v>0</v>
      </c>
      <c r="BQ246">
        <f t="shared" si="326"/>
        <v>0</v>
      </c>
      <c r="BR246">
        <f t="shared" si="327"/>
        <v>0</v>
      </c>
      <c r="BS246">
        <f t="shared" si="328"/>
        <v>0</v>
      </c>
      <c r="BT246">
        <f t="shared" si="329"/>
        <v>0</v>
      </c>
      <c r="BU246">
        <f t="shared" si="330"/>
        <v>0</v>
      </c>
      <c r="BV246">
        <f t="shared" si="331"/>
        <v>0</v>
      </c>
      <c r="BW246">
        <f t="shared" si="332"/>
        <v>0</v>
      </c>
      <c r="BX246">
        <f t="shared" si="333"/>
        <v>0</v>
      </c>
      <c r="BY246">
        <f t="shared" si="334"/>
        <v>0</v>
      </c>
      <c r="BZ246">
        <f t="shared" si="335"/>
        <v>0</v>
      </c>
      <c r="CA246">
        <f t="shared" si="336"/>
        <v>0</v>
      </c>
      <c r="CB246">
        <f t="shared" si="337"/>
        <v>0</v>
      </c>
      <c r="CC246" t="e">
        <f>IF('Source and fuel input'!AS246,VLOOKUP(AA246,SourceIdData,8,FALSE),IF('Source and fuel input'!AQ246,V246,IF('Source and fuel input'!AR246,IF(AND(E246="Method 1",VLOOKUP(AA246,SourceIdData,8,FALSE)&gt;0),VLOOKUP(AA246,SourceIdData,8,FALSE),NA()),"")))</f>
        <v>#N/A</v>
      </c>
      <c r="CD246" s="15" t="e">
        <f t="shared" si="348"/>
        <v>#N/A</v>
      </c>
      <c r="CE246" s="15" t="b">
        <f t="shared" si="349"/>
        <v>1</v>
      </c>
      <c r="CF246" s="15" t="b">
        <f t="shared" si="305"/>
        <v>1</v>
      </c>
      <c r="CG246" s="15" t="b">
        <f t="shared" si="350"/>
        <v>0</v>
      </c>
      <c r="CH246" s="15" t="b">
        <f t="shared" si="351"/>
        <v>1</v>
      </c>
      <c r="CI246" t="e">
        <f t="shared" si="306"/>
        <v>#N/A</v>
      </c>
      <c r="CJ246" t="e">
        <f t="shared" si="307"/>
        <v>#N/A</v>
      </c>
      <c r="CK246" t="e">
        <f t="shared" si="316"/>
        <v>#N/A</v>
      </c>
      <c r="CL246" t="b">
        <f t="shared" si="352"/>
        <v>0</v>
      </c>
      <c r="CM246" t="e">
        <f t="shared" si="317"/>
        <v>#N/A</v>
      </c>
      <c r="CN246" t="b">
        <f t="shared" si="318"/>
        <v>0</v>
      </c>
      <c r="CO246" s="14">
        <f t="shared" si="319"/>
        <v>1</v>
      </c>
      <c r="CP246" s="16" t="str">
        <f t="shared" si="308"/>
        <v/>
      </c>
      <c r="CQ246" s="15">
        <f t="shared" si="309"/>
        <v>0</v>
      </c>
      <c r="CR246" s="15">
        <f t="shared" si="310"/>
        <v>0</v>
      </c>
      <c r="CS246" s="15">
        <f t="shared" si="311"/>
        <v>0</v>
      </c>
      <c r="CT246" s="58" t="e">
        <f t="shared" si="338"/>
        <v>#DIV/0!</v>
      </c>
      <c r="CU246" s="2">
        <f t="shared" si="312"/>
        <v>995</v>
      </c>
      <c r="CV246" t="str">
        <f t="shared" si="320"/>
        <v/>
      </c>
      <c r="CX246" t="str">
        <f t="shared" si="339"/>
        <v/>
      </c>
      <c r="CY246" t="b">
        <f>AND(CX246&lt;&gt;"",COUNTIF($CX$11:CX245,CX246)=0)</f>
        <v>0</v>
      </c>
      <c r="CZ246" s="2">
        <f>IF(CX246="",0,IF(CY246,MAX($CZ$11:CZ245)+1,VLOOKUP(CX246,$CX$11:CZ245,3,FALSE)))</f>
        <v>0</v>
      </c>
      <c r="DA246" s="2" t="str">
        <f t="shared" si="321"/>
        <v/>
      </c>
      <c r="DB246" t="str">
        <f t="shared" si="340"/>
        <v/>
      </c>
      <c r="DC246" t="b">
        <f>AND(DB246&lt;&gt;"",COUNTIF($DB$11:DB245,DB246)=0)</f>
        <v>0</v>
      </c>
      <c r="DD246" s="2">
        <f>IF(DB246="",0,IF(DC246,MAX($DD$11:DD245)+1,VLOOKUP(DB246,$DB$11:DD245,3,FALSE)))</f>
        <v>0</v>
      </c>
      <c r="DE246" s="2" t="str">
        <f t="shared" si="322"/>
        <v/>
      </c>
    </row>
    <row r="247" spans="1:109" x14ac:dyDescent="0.35">
      <c r="A247" s="119"/>
      <c r="B247" s="46"/>
      <c r="C247" s="46"/>
      <c r="D247" s="46"/>
      <c r="E247" s="46"/>
      <c r="F247" s="183"/>
      <c r="G247" s="48">
        <v>0</v>
      </c>
      <c r="H247" s="46">
        <v>0</v>
      </c>
      <c r="I247" s="46">
        <v>0</v>
      </c>
      <c r="J247" s="46">
        <v>0</v>
      </c>
      <c r="K247" s="46">
        <v>0</v>
      </c>
      <c r="L247" s="49">
        <v>0</v>
      </c>
      <c r="M247" s="50">
        <v>0</v>
      </c>
      <c r="N247" s="32"/>
      <c r="O247" s="31"/>
      <c r="P247" s="31"/>
      <c r="Q247" s="31"/>
      <c r="R247" s="31"/>
      <c r="S247" s="31"/>
      <c r="T247" s="31"/>
      <c r="U247" s="31"/>
      <c r="V247" s="99"/>
      <c r="W247" s="52" t="str">
        <f t="shared" si="347"/>
        <v/>
      </c>
      <c r="X247" s="120"/>
      <c r="Y247" s="97"/>
      <c r="Z247" t="e">
        <f t="shared" si="277"/>
        <v>#N/A</v>
      </c>
      <c r="AA247" t="e">
        <f t="shared" si="278"/>
        <v>#N/A</v>
      </c>
      <c r="AB247" t="e">
        <f t="shared" si="279"/>
        <v>#N/A</v>
      </c>
      <c r="AC247" s="53" t="b">
        <f t="shared" si="280"/>
        <v>0</v>
      </c>
      <c r="AD247" s="53" t="b">
        <f t="shared" si="281"/>
        <v>0</v>
      </c>
      <c r="AE247" s="53" t="b">
        <f t="shared" si="282"/>
        <v>0</v>
      </c>
      <c r="AF247" s="53" t="b">
        <f t="shared" si="283"/>
        <v>0</v>
      </c>
      <c r="AG247" s="53" t="b">
        <f t="shared" si="284"/>
        <v>0</v>
      </c>
      <c r="AH247" s="53" t="b">
        <f t="shared" si="285"/>
        <v>0</v>
      </c>
      <c r="AI247" s="53" t="b">
        <f t="shared" si="286"/>
        <v>0</v>
      </c>
      <c r="AJ247" s="53" t="b">
        <f t="shared" si="287"/>
        <v>0</v>
      </c>
      <c r="AK247" s="53" t="b">
        <f t="shared" si="341"/>
        <v>1</v>
      </c>
      <c r="AL247" s="53" t="b">
        <f t="shared" si="342"/>
        <v>1</v>
      </c>
      <c r="AM247" s="53" t="b">
        <f t="shared" si="343"/>
        <v>1</v>
      </c>
      <c r="AN247" s="53" t="b">
        <f t="shared" si="344"/>
        <v>1</v>
      </c>
      <c r="AO247" s="53" t="b">
        <f t="shared" si="345"/>
        <v>1</v>
      </c>
      <c r="AP247" s="53" t="b">
        <f t="shared" si="346"/>
        <v>1</v>
      </c>
      <c r="AQ247" s="53" t="b">
        <f t="shared" si="323"/>
        <v>0</v>
      </c>
      <c r="AR247" t="b">
        <f t="shared" si="288"/>
        <v>0</v>
      </c>
      <c r="AS247" s="54" t="e">
        <f t="shared" si="313"/>
        <v>#N/A</v>
      </c>
      <c r="AT247" t="b">
        <f t="shared" si="324"/>
        <v>0</v>
      </c>
      <c r="AU247" t="str">
        <f t="shared" si="325"/>
        <v/>
      </c>
      <c r="AV247" s="55" t="str">
        <f t="shared" si="314"/>
        <v/>
      </c>
      <c r="AW247" t="b">
        <f>AND(AV247&lt;&gt;"",COUNTIF($AV$11:AV246,AV247)=0)</f>
        <v>0</v>
      </c>
      <c r="AX247" s="2">
        <f>IF(AV247="",0,IF(AW247,MAX($AX$11:AX246)+1,VLOOKUP(AV247,$AV$11:AX246,3,FALSE)))</f>
        <v>0</v>
      </c>
      <c r="AY247" t="str">
        <f t="shared" si="315"/>
        <v/>
      </c>
      <c r="AZ247" t="e">
        <f t="shared" si="289"/>
        <v>#N/A</v>
      </c>
      <c r="BA247" t="e">
        <f>IF(ISNA(AZ247),NA(),COUNTIF(AZ$10:AZ247,AZ247)&gt;1)</f>
        <v>#N/A</v>
      </c>
      <c r="BB247" t="e">
        <f t="shared" si="290"/>
        <v>#N/A</v>
      </c>
      <c r="BC247" s="55" t="e">
        <f t="shared" si="291"/>
        <v>#N/A</v>
      </c>
      <c r="BD247" s="56" t="e">
        <f t="shared" si="292"/>
        <v>#N/A</v>
      </c>
      <c r="BE247" s="53">
        <f t="shared" si="293"/>
        <v>0</v>
      </c>
      <c r="BF247" s="53">
        <f t="shared" si="294"/>
        <v>0</v>
      </c>
      <c r="BG247" s="53">
        <f t="shared" si="295"/>
        <v>0</v>
      </c>
      <c r="BH247" s="53">
        <f t="shared" si="296"/>
        <v>0</v>
      </c>
      <c r="BI247" s="53">
        <f t="shared" si="297"/>
        <v>0</v>
      </c>
      <c r="BJ247" s="53">
        <f t="shared" si="298"/>
        <v>0</v>
      </c>
      <c r="BK247" s="57">
        <f t="shared" si="299"/>
        <v>0</v>
      </c>
      <c r="BL247" s="57">
        <f t="shared" si="300"/>
        <v>0</v>
      </c>
      <c r="BM247" s="57">
        <f t="shared" si="301"/>
        <v>0</v>
      </c>
      <c r="BN247" s="57">
        <f t="shared" si="302"/>
        <v>0</v>
      </c>
      <c r="BO247" s="57">
        <f t="shared" si="303"/>
        <v>0</v>
      </c>
      <c r="BP247" s="57">
        <f t="shared" si="304"/>
        <v>0</v>
      </c>
      <c r="BQ247">
        <f t="shared" si="326"/>
        <v>0</v>
      </c>
      <c r="BR247">
        <f t="shared" si="327"/>
        <v>0</v>
      </c>
      <c r="BS247">
        <f t="shared" si="328"/>
        <v>0</v>
      </c>
      <c r="BT247">
        <f t="shared" si="329"/>
        <v>0</v>
      </c>
      <c r="BU247">
        <f t="shared" si="330"/>
        <v>0</v>
      </c>
      <c r="BV247">
        <f t="shared" si="331"/>
        <v>0</v>
      </c>
      <c r="BW247">
        <f t="shared" si="332"/>
        <v>0</v>
      </c>
      <c r="BX247">
        <f t="shared" si="333"/>
        <v>0</v>
      </c>
      <c r="BY247">
        <f t="shared" si="334"/>
        <v>0</v>
      </c>
      <c r="BZ247">
        <f t="shared" si="335"/>
        <v>0</v>
      </c>
      <c r="CA247">
        <f t="shared" si="336"/>
        <v>0</v>
      </c>
      <c r="CB247">
        <f t="shared" si="337"/>
        <v>0</v>
      </c>
      <c r="CC247" t="e">
        <f>IF('Source and fuel input'!AS247,VLOOKUP(AA247,SourceIdData,8,FALSE),IF('Source and fuel input'!AQ247,V247,IF('Source and fuel input'!AR247,IF(AND(E247="Method 1",VLOOKUP(AA247,SourceIdData,8,FALSE)&gt;0),VLOOKUP(AA247,SourceIdData,8,FALSE),NA()),"")))</f>
        <v>#N/A</v>
      </c>
      <c r="CD247" s="15" t="e">
        <f t="shared" si="348"/>
        <v>#N/A</v>
      </c>
      <c r="CE247" s="15" t="b">
        <f t="shared" si="349"/>
        <v>1</v>
      </c>
      <c r="CF247" s="15" t="b">
        <f t="shared" si="305"/>
        <v>1</v>
      </c>
      <c r="CG247" s="15" t="b">
        <f t="shared" si="350"/>
        <v>0</v>
      </c>
      <c r="CH247" s="15" t="b">
        <f t="shared" si="351"/>
        <v>1</v>
      </c>
      <c r="CI247" t="e">
        <f t="shared" si="306"/>
        <v>#N/A</v>
      </c>
      <c r="CJ247" t="e">
        <f t="shared" si="307"/>
        <v>#N/A</v>
      </c>
      <c r="CK247" t="e">
        <f t="shared" si="316"/>
        <v>#N/A</v>
      </c>
      <c r="CL247" t="b">
        <f t="shared" si="352"/>
        <v>0</v>
      </c>
      <c r="CM247" t="e">
        <f t="shared" si="317"/>
        <v>#N/A</v>
      </c>
      <c r="CN247" t="b">
        <f t="shared" si="318"/>
        <v>0</v>
      </c>
      <c r="CO247" s="14">
        <f t="shared" si="319"/>
        <v>1</v>
      </c>
      <c r="CP247" s="16" t="str">
        <f t="shared" si="308"/>
        <v/>
      </c>
      <c r="CQ247" s="15">
        <f t="shared" si="309"/>
        <v>0</v>
      </c>
      <c r="CR247" s="15">
        <f t="shared" si="310"/>
        <v>0</v>
      </c>
      <c r="CS247" s="15">
        <f t="shared" si="311"/>
        <v>0</v>
      </c>
      <c r="CT247" s="58" t="e">
        <f t="shared" si="338"/>
        <v>#DIV/0!</v>
      </c>
      <c r="CU247" s="2">
        <f t="shared" si="312"/>
        <v>995</v>
      </c>
      <c r="CV247" t="str">
        <f t="shared" si="320"/>
        <v/>
      </c>
      <c r="CX247" t="str">
        <f t="shared" si="339"/>
        <v/>
      </c>
      <c r="CY247" t="b">
        <f>AND(CX247&lt;&gt;"",COUNTIF($CX$11:CX246,CX247)=0)</f>
        <v>0</v>
      </c>
      <c r="CZ247" s="2">
        <f>IF(CX247="",0,IF(CY247,MAX($CZ$11:CZ246)+1,VLOOKUP(CX247,$CX$11:CZ246,3,FALSE)))</f>
        <v>0</v>
      </c>
      <c r="DA247" s="2" t="str">
        <f t="shared" si="321"/>
        <v/>
      </c>
      <c r="DB247" t="str">
        <f t="shared" si="340"/>
        <v/>
      </c>
      <c r="DC247" t="b">
        <f>AND(DB247&lt;&gt;"",COUNTIF($DB$11:DB246,DB247)=0)</f>
        <v>0</v>
      </c>
      <c r="DD247" s="2">
        <f>IF(DB247="",0,IF(DC247,MAX($DD$11:DD246)+1,VLOOKUP(DB247,$DB$11:DD246,3,FALSE)))</f>
        <v>0</v>
      </c>
      <c r="DE247" s="2" t="str">
        <f t="shared" si="322"/>
        <v/>
      </c>
    </row>
    <row r="248" spans="1:109" x14ac:dyDescent="0.35">
      <c r="A248" s="119"/>
      <c r="B248" s="46"/>
      <c r="C248" s="46"/>
      <c r="D248" s="46"/>
      <c r="E248" s="46"/>
      <c r="F248" s="183"/>
      <c r="G248" s="48">
        <v>0</v>
      </c>
      <c r="H248" s="46">
        <v>0</v>
      </c>
      <c r="I248" s="46">
        <v>0</v>
      </c>
      <c r="J248" s="46">
        <v>0</v>
      </c>
      <c r="K248" s="46">
        <v>0</v>
      </c>
      <c r="L248" s="49">
        <v>0</v>
      </c>
      <c r="M248" s="50">
        <v>0</v>
      </c>
      <c r="N248" s="32"/>
      <c r="O248" s="31"/>
      <c r="P248" s="31"/>
      <c r="Q248" s="31"/>
      <c r="R248" s="31"/>
      <c r="S248" s="31"/>
      <c r="T248" s="31"/>
      <c r="U248" s="31"/>
      <c r="V248" s="99"/>
      <c r="W248" s="52" t="str">
        <f t="shared" si="347"/>
        <v/>
      </c>
      <c r="X248" s="120"/>
      <c r="Y248" s="97"/>
      <c r="Z248" t="e">
        <f t="shared" si="277"/>
        <v>#N/A</v>
      </c>
      <c r="AA248" t="e">
        <f t="shared" si="278"/>
        <v>#N/A</v>
      </c>
      <c r="AB248" t="e">
        <f t="shared" si="279"/>
        <v>#N/A</v>
      </c>
      <c r="AC248" s="53" t="b">
        <f t="shared" si="280"/>
        <v>0</v>
      </c>
      <c r="AD248" s="53" t="b">
        <f t="shared" si="281"/>
        <v>0</v>
      </c>
      <c r="AE248" s="53" t="b">
        <f t="shared" si="282"/>
        <v>0</v>
      </c>
      <c r="AF248" s="53" t="b">
        <f t="shared" si="283"/>
        <v>0</v>
      </c>
      <c r="AG248" s="53" t="b">
        <f t="shared" si="284"/>
        <v>0</v>
      </c>
      <c r="AH248" s="53" t="b">
        <f t="shared" si="285"/>
        <v>0</v>
      </c>
      <c r="AI248" s="53" t="b">
        <f t="shared" si="286"/>
        <v>0</v>
      </c>
      <c r="AJ248" s="53" t="b">
        <f t="shared" si="287"/>
        <v>0</v>
      </c>
      <c r="AK248" s="53" t="b">
        <f t="shared" si="341"/>
        <v>1</v>
      </c>
      <c r="AL248" s="53" t="b">
        <f t="shared" si="342"/>
        <v>1</v>
      </c>
      <c r="AM248" s="53" t="b">
        <f t="shared" si="343"/>
        <v>1</v>
      </c>
      <c r="AN248" s="53" t="b">
        <f t="shared" si="344"/>
        <v>1</v>
      </c>
      <c r="AO248" s="53" t="b">
        <f t="shared" si="345"/>
        <v>1</v>
      </c>
      <c r="AP248" s="53" t="b">
        <f t="shared" si="346"/>
        <v>1</v>
      </c>
      <c r="AQ248" s="53" t="b">
        <f t="shared" si="323"/>
        <v>0</v>
      </c>
      <c r="AR248" t="b">
        <f t="shared" si="288"/>
        <v>0</v>
      </c>
      <c r="AS248" s="54" t="e">
        <f t="shared" si="313"/>
        <v>#N/A</v>
      </c>
      <c r="AT248" t="b">
        <f t="shared" si="324"/>
        <v>0</v>
      </c>
      <c r="AU248" t="str">
        <f t="shared" si="325"/>
        <v/>
      </c>
      <c r="AV248" s="55" t="str">
        <f t="shared" si="314"/>
        <v/>
      </c>
      <c r="AW248" t="b">
        <f>AND(AV248&lt;&gt;"",COUNTIF($AV$11:AV247,AV248)=0)</f>
        <v>0</v>
      </c>
      <c r="AX248" s="2">
        <f>IF(AV248="",0,IF(AW248,MAX($AX$11:AX247)+1,VLOOKUP(AV248,$AV$11:AX247,3,FALSE)))</f>
        <v>0</v>
      </c>
      <c r="AY248" t="str">
        <f t="shared" si="315"/>
        <v/>
      </c>
      <c r="AZ248" t="e">
        <f t="shared" si="289"/>
        <v>#N/A</v>
      </c>
      <c r="BA248" t="e">
        <f>IF(ISNA(AZ248),NA(),COUNTIF(AZ$10:AZ248,AZ248)&gt;1)</f>
        <v>#N/A</v>
      </c>
      <c r="BB248" t="e">
        <f t="shared" si="290"/>
        <v>#N/A</v>
      </c>
      <c r="BC248" s="55" t="e">
        <f t="shared" si="291"/>
        <v>#N/A</v>
      </c>
      <c r="BD248" s="56" t="e">
        <f t="shared" si="292"/>
        <v>#N/A</v>
      </c>
      <c r="BE248" s="53">
        <f t="shared" si="293"/>
        <v>0</v>
      </c>
      <c r="BF248" s="53">
        <f t="shared" si="294"/>
        <v>0</v>
      </c>
      <c r="BG248" s="53">
        <f t="shared" si="295"/>
        <v>0</v>
      </c>
      <c r="BH248" s="53">
        <f t="shared" si="296"/>
        <v>0</v>
      </c>
      <c r="BI248" s="53">
        <f t="shared" si="297"/>
        <v>0</v>
      </c>
      <c r="BJ248" s="53">
        <f t="shared" si="298"/>
        <v>0</v>
      </c>
      <c r="BK248" s="57">
        <f t="shared" si="299"/>
        <v>0</v>
      </c>
      <c r="BL248" s="57">
        <f t="shared" si="300"/>
        <v>0</v>
      </c>
      <c r="BM248" s="57">
        <f t="shared" si="301"/>
        <v>0</v>
      </c>
      <c r="BN248" s="57">
        <f t="shared" si="302"/>
        <v>0</v>
      </c>
      <c r="BO248" s="57">
        <f t="shared" si="303"/>
        <v>0</v>
      </c>
      <c r="BP248" s="57">
        <f t="shared" si="304"/>
        <v>0</v>
      </c>
      <c r="BQ248">
        <f t="shared" si="326"/>
        <v>0</v>
      </c>
      <c r="BR248">
        <f t="shared" si="327"/>
        <v>0</v>
      </c>
      <c r="BS248">
        <f t="shared" si="328"/>
        <v>0</v>
      </c>
      <c r="BT248">
        <f t="shared" si="329"/>
        <v>0</v>
      </c>
      <c r="BU248">
        <f t="shared" si="330"/>
        <v>0</v>
      </c>
      <c r="BV248">
        <f t="shared" si="331"/>
        <v>0</v>
      </c>
      <c r="BW248">
        <f t="shared" si="332"/>
        <v>0</v>
      </c>
      <c r="BX248">
        <f t="shared" si="333"/>
        <v>0</v>
      </c>
      <c r="BY248">
        <f t="shared" si="334"/>
        <v>0</v>
      </c>
      <c r="BZ248">
        <f t="shared" si="335"/>
        <v>0</v>
      </c>
      <c r="CA248">
        <f t="shared" si="336"/>
        <v>0</v>
      </c>
      <c r="CB248">
        <f t="shared" si="337"/>
        <v>0</v>
      </c>
      <c r="CC248" t="e">
        <f>IF('Source and fuel input'!AS248,VLOOKUP(AA248,SourceIdData,8,FALSE),IF('Source and fuel input'!AQ248,V248,IF('Source and fuel input'!AR248,IF(AND(E248="Method 1",VLOOKUP(AA248,SourceIdData,8,FALSE)&gt;0),VLOOKUP(AA248,SourceIdData,8,FALSE),NA()),"")))</f>
        <v>#N/A</v>
      </c>
      <c r="CD248" s="15" t="e">
        <f t="shared" si="348"/>
        <v>#N/A</v>
      </c>
      <c r="CE248" s="15" t="b">
        <f t="shared" si="349"/>
        <v>1</v>
      </c>
      <c r="CF248" s="15" t="b">
        <f t="shared" si="305"/>
        <v>1</v>
      </c>
      <c r="CG248" s="15" t="b">
        <f t="shared" si="350"/>
        <v>0</v>
      </c>
      <c r="CH248" s="15" t="b">
        <f t="shared" si="351"/>
        <v>1</v>
      </c>
      <c r="CI248" t="e">
        <f t="shared" si="306"/>
        <v>#N/A</v>
      </c>
      <c r="CJ248" t="e">
        <f t="shared" si="307"/>
        <v>#N/A</v>
      </c>
      <c r="CK248" t="e">
        <f t="shared" si="316"/>
        <v>#N/A</v>
      </c>
      <c r="CL248" t="b">
        <f t="shared" si="352"/>
        <v>0</v>
      </c>
      <c r="CM248" t="e">
        <f t="shared" si="317"/>
        <v>#N/A</v>
      </c>
      <c r="CN248" t="b">
        <f t="shared" si="318"/>
        <v>0</v>
      </c>
      <c r="CO248" s="14">
        <f t="shared" si="319"/>
        <v>1</v>
      </c>
      <c r="CP248" s="16" t="str">
        <f t="shared" si="308"/>
        <v/>
      </c>
      <c r="CQ248" s="15">
        <f t="shared" si="309"/>
        <v>0</v>
      </c>
      <c r="CR248" s="15">
        <f t="shared" si="310"/>
        <v>0</v>
      </c>
      <c r="CS248" s="15">
        <f t="shared" si="311"/>
        <v>0</v>
      </c>
      <c r="CT248" s="58" t="e">
        <f t="shared" si="338"/>
        <v>#DIV/0!</v>
      </c>
      <c r="CU248" s="2">
        <f t="shared" si="312"/>
        <v>995</v>
      </c>
      <c r="CV248" t="str">
        <f t="shared" si="320"/>
        <v/>
      </c>
      <c r="CX248" t="str">
        <f t="shared" si="339"/>
        <v/>
      </c>
      <c r="CY248" t="b">
        <f>AND(CX248&lt;&gt;"",COUNTIF($CX$11:CX247,CX248)=0)</f>
        <v>0</v>
      </c>
      <c r="CZ248" s="2">
        <f>IF(CX248="",0,IF(CY248,MAX($CZ$11:CZ247)+1,VLOOKUP(CX248,$CX$11:CZ247,3,FALSE)))</f>
        <v>0</v>
      </c>
      <c r="DA248" s="2" t="str">
        <f t="shared" si="321"/>
        <v/>
      </c>
      <c r="DB248" t="str">
        <f t="shared" si="340"/>
        <v/>
      </c>
      <c r="DC248" t="b">
        <f>AND(DB248&lt;&gt;"",COUNTIF($DB$11:DB247,DB248)=0)</f>
        <v>0</v>
      </c>
      <c r="DD248" s="2">
        <f>IF(DB248="",0,IF(DC248,MAX($DD$11:DD247)+1,VLOOKUP(DB248,$DB$11:DD247,3,FALSE)))</f>
        <v>0</v>
      </c>
      <c r="DE248" s="2" t="str">
        <f t="shared" si="322"/>
        <v/>
      </c>
    </row>
    <row r="249" spans="1:109" x14ac:dyDescent="0.35">
      <c r="A249" s="119"/>
      <c r="B249" s="46"/>
      <c r="C249" s="46"/>
      <c r="D249" s="46"/>
      <c r="E249" s="46"/>
      <c r="F249" s="183"/>
      <c r="G249" s="48">
        <v>0</v>
      </c>
      <c r="H249" s="46">
        <v>0</v>
      </c>
      <c r="I249" s="46">
        <v>0</v>
      </c>
      <c r="J249" s="46">
        <v>0</v>
      </c>
      <c r="K249" s="46">
        <v>0</v>
      </c>
      <c r="L249" s="49">
        <v>0</v>
      </c>
      <c r="M249" s="50">
        <v>0</v>
      </c>
      <c r="N249" s="32"/>
      <c r="O249" s="31"/>
      <c r="P249" s="31"/>
      <c r="Q249" s="31"/>
      <c r="R249" s="31"/>
      <c r="S249" s="31"/>
      <c r="T249" s="31"/>
      <c r="U249" s="31"/>
      <c r="V249" s="99"/>
      <c r="W249" s="52" t="str">
        <f t="shared" si="347"/>
        <v/>
      </c>
      <c r="X249" s="120"/>
      <c r="Y249" s="97"/>
      <c r="Z249" t="e">
        <f t="shared" si="277"/>
        <v>#N/A</v>
      </c>
      <c r="AA249" t="e">
        <f t="shared" si="278"/>
        <v>#N/A</v>
      </c>
      <c r="AB249" t="e">
        <f t="shared" si="279"/>
        <v>#N/A</v>
      </c>
      <c r="AC249" s="53" t="b">
        <f t="shared" si="280"/>
        <v>0</v>
      </c>
      <c r="AD249" s="53" t="b">
        <f t="shared" si="281"/>
        <v>0</v>
      </c>
      <c r="AE249" s="53" t="b">
        <f t="shared" si="282"/>
        <v>0</v>
      </c>
      <c r="AF249" s="53" t="b">
        <f t="shared" si="283"/>
        <v>0</v>
      </c>
      <c r="AG249" s="53" t="b">
        <f t="shared" si="284"/>
        <v>0</v>
      </c>
      <c r="AH249" s="53" t="b">
        <f t="shared" si="285"/>
        <v>0</v>
      </c>
      <c r="AI249" s="53" t="b">
        <f t="shared" si="286"/>
        <v>0</v>
      </c>
      <c r="AJ249" s="53" t="b">
        <f t="shared" si="287"/>
        <v>0</v>
      </c>
      <c r="AK249" s="53" t="b">
        <f t="shared" si="341"/>
        <v>1</v>
      </c>
      <c r="AL249" s="53" t="b">
        <f t="shared" si="342"/>
        <v>1</v>
      </c>
      <c r="AM249" s="53" t="b">
        <f t="shared" si="343"/>
        <v>1</v>
      </c>
      <c r="AN249" s="53" t="b">
        <f t="shared" si="344"/>
        <v>1</v>
      </c>
      <c r="AO249" s="53" t="b">
        <f t="shared" si="345"/>
        <v>1</v>
      </c>
      <c r="AP249" s="53" t="b">
        <f t="shared" si="346"/>
        <v>1</v>
      </c>
      <c r="AQ249" s="53" t="b">
        <f t="shared" si="323"/>
        <v>0</v>
      </c>
      <c r="AR249" t="b">
        <f t="shared" si="288"/>
        <v>0</v>
      </c>
      <c r="AS249" s="54" t="e">
        <f t="shared" si="313"/>
        <v>#N/A</v>
      </c>
      <c r="AT249" t="b">
        <f t="shared" si="324"/>
        <v>0</v>
      </c>
      <c r="AU249" t="str">
        <f t="shared" si="325"/>
        <v/>
      </c>
      <c r="AV249" s="55" t="str">
        <f t="shared" si="314"/>
        <v/>
      </c>
      <c r="AW249" t="b">
        <f>AND(AV249&lt;&gt;"",COUNTIF($AV$11:AV248,AV249)=0)</f>
        <v>0</v>
      </c>
      <c r="AX249" s="2">
        <f>IF(AV249="",0,IF(AW249,MAX($AX$11:AX248)+1,VLOOKUP(AV249,$AV$11:AX248,3,FALSE)))</f>
        <v>0</v>
      </c>
      <c r="AY249" t="str">
        <f t="shared" si="315"/>
        <v/>
      </c>
      <c r="AZ249" t="e">
        <f t="shared" si="289"/>
        <v>#N/A</v>
      </c>
      <c r="BA249" t="e">
        <f>IF(ISNA(AZ249),NA(),COUNTIF(AZ$10:AZ249,AZ249)&gt;1)</f>
        <v>#N/A</v>
      </c>
      <c r="BB249" t="e">
        <f t="shared" si="290"/>
        <v>#N/A</v>
      </c>
      <c r="BC249" s="55" t="e">
        <f t="shared" si="291"/>
        <v>#N/A</v>
      </c>
      <c r="BD249" s="56" t="e">
        <f t="shared" si="292"/>
        <v>#N/A</v>
      </c>
      <c r="BE249" s="53">
        <f t="shared" si="293"/>
        <v>0</v>
      </c>
      <c r="BF249" s="53">
        <f t="shared" si="294"/>
        <v>0</v>
      </c>
      <c r="BG249" s="53">
        <f t="shared" si="295"/>
        <v>0</v>
      </c>
      <c r="BH249" s="53">
        <f t="shared" si="296"/>
        <v>0</v>
      </c>
      <c r="BI249" s="53">
        <f t="shared" si="297"/>
        <v>0</v>
      </c>
      <c r="BJ249" s="53">
        <f t="shared" si="298"/>
        <v>0</v>
      </c>
      <c r="BK249" s="57">
        <f t="shared" si="299"/>
        <v>0</v>
      </c>
      <c r="BL249" s="57">
        <f t="shared" si="300"/>
        <v>0</v>
      </c>
      <c r="BM249" s="57">
        <f t="shared" si="301"/>
        <v>0</v>
      </c>
      <c r="BN249" s="57">
        <f t="shared" si="302"/>
        <v>0</v>
      </c>
      <c r="BO249" s="57">
        <f t="shared" si="303"/>
        <v>0</v>
      </c>
      <c r="BP249" s="57">
        <f t="shared" si="304"/>
        <v>0</v>
      </c>
      <c r="BQ249">
        <f t="shared" si="326"/>
        <v>0</v>
      </c>
      <c r="BR249">
        <f t="shared" si="327"/>
        <v>0</v>
      </c>
      <c r="BS249">
        <f t="shared" si="328"/>
        <v>0</v>
      </c>
      <c r="BT249">
        <f t="shared" si="329"/>
        <v>0</v>
      </c>
      <c r="BU249">
        <f t="shared" si="330"/>
        <v>0</v>
      </c>
      <c r="BV249">
        <f t="shared" si="331"/>
        <v>0</v>
      </c>
      <c r="BW249">
        <f t="shared" si="332"/>
        <v>0</v>
      </c>
      <c r="BX249">
        <f t="shared" si="333"/>
        <v>0</v>
      </c>
      <c r="BY249">
        <f t="shared" si="334"/>
        <v>0</v>
      </c>
      <c r="BZ249">
        <f t="shared" si="335"/>
        <v>0</v>
      </c>
      <c r="CA249">
        <f t="shared" si="336"/>
        <v>0</v>
      </c>
      <c r="CB249">
        <f t="shared" si="337"/>
        <v>0</v>
      </c>
      <c r="CC249" t="e">
        <f>IF('Source and fuel input'!AS249,VLOOKUP(AA249,SourceIdData,8,FALSE),IF('Source and fuel input'!AQ249,V249,IF('Source and fuel input'!AR249,IF(AND(E249="Method 1",VLOOKUP(AA249,SourceIdData,8,FALSE)&gt;0),VLOOKUP(AA249,SourceIdData,8,FALSE),NA()),"")))</f>
        <v>#N/A</v>
      </c>
      <c r="CD249" s="15" t="e">
        <f t="shared" si="348"/>
        <v>#N/A</v>
      </c>
      <c r="CE249" s="15" t="b">
        <f t="shared" si="349"/>
        <v>1</v>
      </c>
      <c r="CF249" s="15" t="b">
        <f t="shared" si="305"/>
        <v>1</v>
      </c>
      <c r="CG249" s="15" t="b">
        <f t="shared" si="350"/>
        <v>0</v>
      </c>
      <c r="CH249" s="15" t="b">
        <f t="shared" si="351"/>
        <v>1</v>
      </c>
      <c r="CI249" t="e">
        <f t="shared" si="306"/>
        <v>#N/A</v>
      </c>
      <c r="CJ249" t="e">
        <f t="shared" si="307"/>
        <v>#N/A</v>
      </c>
      <c r="CK249" t="e">
        <f t="shared" si="316"/>
        <v>#N/A</v>
      </c>
      <c r="CL249" t="b">
        <f t="shared" si="352"/>
        <v>0</v>
      </c>
      <c r="CM249" t="e">
        <f t="shared" si="317"/>
        <v>#N/A</v>
      </c>
      <c r="CN249" t="b">
        <f t="shared" si="318"/>
        <v>0</v>
      </c>
      <c r="CO249" s="14">
        <f t="shared" si="319"/>
        <v>1</v>
      </c>
      <c r="CP249" s="16" t="str">
        <f t="shared" si="308"/>
        <v/>
      </c>
      <c r="CQ249" s="15">
        <f t="shared" si="309"/>
        <v>0</v>
      </c>
      <c r="CR249" s="15">
        <f t="shared" si="310"/>
        <v>0</v>
      </c>
      <c r="CS249" s="15">
        <f t="shared" si="311"/>
        <v>0</v>
      </c>
      <c r="CT249" s="58" t="e">
        <f t="shared" si="338"/>
        <v>#DIV/0!</v>
      </c>
      <c r="CU249" s="2">
        <f t="shared" si="312"/>
        <v>995</v>
      </c>
      <c r="CV249" t="str">
        <f t="shared" si="320"/>
        <v/>
      </c>
      <c r="CX249" t="str">
        <f t="shared" si="339"/>
        <v/>
      </c>
      <c r="CY249" t="b">
        <f>AND(CX249&lt;&gt;"",COUNTIF($CX$11:CX248,CX249)=0)</f>
        <v>0</v>
      </c>
      <c r="CZ249" s="2">
        <f>IF(CX249="",0,IF(CY249,MAX($CZ$11:CZ248)+1,VLOOKUP(CX249,$CX$11:CZ248,3,FALSE)))</f>
        <v>0</v>
      </c>
      <c r="DA249" s="2" t="str">
        <f t="shared" si="321"/>
        <v/>
      </c>
      <c r="DB249" t="str">
        <f t="shared" si="340"/>
        <v/>
      </c>
      <c r="DC249" t="b">
        <f>AND(DB249&lt;&gt;"",COUNTIF($DB$11:DB248,DB249)=0)</f>
        <v>0</v>
      </c>
      <c r="DD249" s="2">
        <f>IF(DB249="",0,IF(DC249,MAX($DD$11:DD248)+1,VLOOKUP(DB249,$DB$11:DD248,3,FALSE)))</f>
        <v>0</v>
      </c>
      <c r="DE249" s="2" t="str">
        <f t="shared" si="322"/>
        <v/>
      </c>
    </row>
    <row r="250" spans="1:109" x14ac:dyDescent="0.35">
      <c r="A250" s="119"/>
      <c r="B250" s="46"/>
      <c r="C250" s="46"/>
      <c r="D250" s="46"/>
      <c r="E250" s="46"/>
      <c r="F250" s="183"/>
      <c r="G250" s="48">
        <v>0</v>
      </c>
      <c r="H250" s="46">
        <v>0</v>
      </c>
      <c r="I250" s="46">
        <v>0</v>
      </c>
      <c r="J250" s="46">
        <v>0</v>
      </c>
      <c r="K250" s="46">
        <v>0</v>
      </c>
      <c r="L250" s="49">
        <v>0</v>
      </c>
      <c r="M250" s="50">
        <v>0</v>
      </c>
      <c r="N250" s="32"/>
      <c r="O250" s="31"/>
      <c r="P250" s="31"/>
      <c r="Q250" s="31"/>
      <c r="R250" s="31"/>
      <c r="S250" s="31"/>
      <c r="T250" s="31"/>
      <c r="U250" s="31"/>
      <c r="V250" s="99"/>
      <c r="W250" s="52" t="str">
        <f t="shared" si="347"/>
        <v/>
      </c>
      <c r="X250" s="120"/>
      <c r="Y250" s="97"/>
      <c r="Z250" t="e">
        <f t="shared" si="277"/>
        <v>#N/A</v>
      </c>
      <c r="AA250" t="e">
        <f t="shared" si="278"/>
        <v>#N/A</v>
      </c>
      <c r="AB250" t="e">
        <f t="shared" si="279"/>
        <v>#N/A</v>
      </c>
      <c r="AC250" s="53" t="b">
        <f t="shared" si="280"/>
        <v>0</v>
      </c>
      <c r="AD250" s="53" t="b">
        <f t="shared" si="281"/>
        <v>0</v>
      </c>
      <c r="AE250" s="53" t="b">
        <f t="shared" si="282"/>
        <v>0</v>
      </c>
      <c r="AF250" s="53" t="b">
        <f t="shared" si="283"/>
        <v>0</v>
      </c>
      <c r="AG250" s="53" t="b">
        <f t="shared" si="284"/>
        <v>0</v>
      </c>
      <c r="AH250" s="53" t="b">
        <f t="shared" si="285"/>
        <v>0</v>
      </c>
      <c r="AI250" s="53" t="b">
        <f t="shared" si="286"/>
        <v>0</v>
      </c>
      <c r="AJ250" s="53" t="b">
        <f t="shared" si="287"/>
        <v>0</v>
      </c>
      <c r="AK250" s="53" t="b">
        <f t="shared" si="341"/>
        <v>1</v>
      </c>
      <c r="AL250" s="53" t="b">
        <f t="shared" si="342"/>
        <v>1</v>
      </c>
      <c r="AM250" s="53" t="b">
        <f t="shared" si="343"/>
        <v>1</v>
      </c>
      <c r="AN250" s="53" t="b">
        <f t="shared" si="344"/>
        <v>1</v>
      </c>
      <c r="AO250" s="53" t="b">
        <f t="shared" si="345"/>
        <v>1</v>
      </c>
      <c r="AP250" s="53" t="b">
        <f t="shared" si="346"/>
        <v>1</v>
      </c>
      <c r="AQ250" s="53" t="b">
        <f t="shared" si="323"/>
        <v>0</v>
      </c>
      <c r="AR250" t="b">
        <f t="shared" si="288"/>
        <v>0</v>
      </c>
      <c r="AS250" s="54" t="e">
        <f t="shared" si="313"/>
        <v>#N/A</v>
      </c>
      <c r="AT250" t="b">
        <f t="shared" si="324"/>
        <v>0</v>
      </c>
      <c r="AU250" t="str">
        <f t="shared" si="325"/>
        <v/>
      </c>
      <c r="AV250" s="55" t="str">
        <f t="shared" si="314"/>
        <v/>
      </c>
      <c r="AW250" t="b">
        <f>AND(AV250&lt;&gt;"",COUNTIF($AV$11:AV249,AV250)=0)</f>
        <v>0</v>
      </c>
      <c r="AX250" s="2">
        <f>IF(AV250="",0,IF(AW250,MAX($AX$11:AX249)+1,VLOOKUP(AV250,$AV$11:AX249,3,FALSE)))</f>
        <v>0</v>
      </c>
      <c r="AY250" t="str">
        <f t="shared" si="315"/>
        <v/>
      </c>
      <c r="AZ250" t="e">
        <f t="shared" si="289"/>
        <v>#N/A</v>
      </c>
      <c r="BA250" t="e">
        <f>IF(ISNA(AZ250),NA(),COUNTIF(AZ$10:AZ250,AZ250)&gt;1)</f>
        <v>#N/A</v>
      </c>
      <c r="BB250" t="e">
        <f t="shared" si="290"/>
        <v>#N/A</v>
      </c>
      <c r="BC250" s="55" t="e">
        <f t="shared" si="291"/>
        <v>#N/A</v>
      </c>
      <c r="BD250" s="56" t="e">
        <f t="shared" si="292"/>
        <v>#N/A</v>
      </c>
      <c r="BE250" s="53">
        <f t="shared" si="293"/>
        <v>0</v>
      </c>
      <c r="BF250" s="53">
        <f t="shared" si="294"/>
        <v>0</v>
      </c>
      <c r="BG250" s="53">
        <f t="shared" si="295"/>
        <v>0</v>
      </c>
      <c r="BH250" s="53">
        <f t="shared" si="296"/>
        <v>0</v>
      </c>
      <c r="BI250" s="53">
        <f t="shared" si="297"/>
        <v>0</v>
      </c>
      <c r="BJ250" s="53">
        <f t="shared" si="298"/>
        <v>0</v>
      </c>
      <c r="BK250" s="57">
        <f t="shared" si="299"/>
        <v>0</v>
      </c>
      <c r="BL250" s="57">
        <f t="shared" si="300"/>
        <v>0</v>
      </c>
      <c r="BM250" s="57">
        <f t="shared" si="301"/>
        <v>0</v>
      </c>
      <c r="BN250" s="57">
        <f t="shared" si="302"/>
        <v>0</v>
      </c>
      <c r="BO250" s="57">
        <f t="shared" si="303"/>
        <v>0</v>
      </c>
      <c r="BP250" s="57">
        <f t="shared" si="304"/>
        <v>0</v>
      </c>
      <c r="BQ250">
        <f t="shared" si="326"/>
        <v>0</v>
      </c>
      <c r="BR250">
        <f t="shared" si="327"/>
        <v>0</v>
      </c>
      <c r="BS250">
        <f t="shared" si="328"/>
        <v>0</v>
      </c>
      <c r="BT250">
        <f t="shared" si="329"/>
        <v>0</v>
      </c>
      <c r="BU250">
        <f t="shared" si="330"/>
        <v>0</v>
      </c>
      <c r="BV250">
        <f t="shared" si="331"/>
        <v>0</v>
      </c>
      <c r="BW250">
        <f t="shared" si="332"/>
        <v>0</v>
      </c>
      <c r="BX250">
        <f t="shared" si="333"/>
        <v>0</v>
      </c>
      <c r="BY250">
        <f t="shared" si="334"/>
        <v>0</v>
      </c>
      <c r="BZ250">
        <f t="shared" si="335"/>
        <v>0</v>
      </c>
      <c r="CA250">
        <f t="shared" si="336"/>
        <v>0</v>
      </c>
      <c r="CB250">
        <f t="shared" si="337"/>
        <v>0</v>
      </c>
      <c r="CC250" t="e">
        <f>IF('Source and fuel input'!AS250,VLOOKUP(AA250,SourceIdData,8,FALSE),IF('Source and fuel input'!AQ250,V250,IF('Source and fuel input'!AR250,IF(AND(E250="Method 1",VLOOKUP(AA250,SourceIdData,8,FALSE)&gt;0),VLOOKUP(AA250,SourceIdData,8,FALSE),NA()),"")))</f>
        <v>#N/A</v>
      </c>
      <c r="CD250" s="15" t="e">
        <f t="shared" si="348"/>
        <v>#N/A</v>
      </c>
      <c r="CE250" s="15" t="b">
        <f t="shared" si="349"/>
        <v>1</v>
      </c>
      <c r="CF250" s="15" t="b">
        <f t="shared" si="305"/>
        <v>1</v>
      </c>
      <c r="CG250" s="15" t="b">
        <f t="shared" si="350"/>
        <v>0</v>
      </c>
      <c r="CH250" s="15" t="b">
        <f t="shared" si="351"/>
        <v>1</v>
      </c>
      <c r="CI250" t="e">
        <f t="shared" si="306"/>
        <v>#N/A</v>
      </c>
      <c r="CJ250" t="e">
        <f t="shared" si="307"/>
        <v>#N/A</v>
      </c>
      <c r="CK250" t="e">
        <f t="shared" si="316"/>
        <v>#N/A</v>
      </c>
      <c r="CL250" t="b">
        <f t="shared" si="352"/>
        <v>0</v>
      </c>
      <c r="CM250" t="e">
        <f t="shared" si="317"/>
        <v>#N/A</v>
      </c>
      <c r="CN250" t="b">
        <f t="shared" si="318"/>
        <v>0</v>
      </c>
      <c r="CO250" s="14">
        <f t="shared" si="319"/>
        <v>1</v>
      </c>
      <c r="CP250" s="16" t="str">
        <f t="shared" si="308"/>
        <v/>
      </c>
      <c r="CQ250" s="15">
        <f t="shared" si="309"/>
        <v>0</v>
      </c>
      <c r="CR250" s="15">
        <f t="shared" si="310"/>
        <v>0</v>
      </c>
      <c r="CS250" s="15">
        <f t="shared" si="311"/>
        <v>0</v>
      </c>
      <c r="CT250" s="58" t="e">
        <f t="shared" si="338"/>
        <v>#DIV/0!</v>
      </c>
      <c r="CU250" s="2">
        <f t="shared" si="312"/>
        <v>995</v>
      </c>
      <c r="CV250" t="str">
        <f t="shared" si="320"/>
        <v/>
      </c>
      <c r="CX250" t="str">
        <f t="shared" si="339"/>
        <v/>
      </c>
      <c r="CY250" t="b">
        <f>AND(CX250&lt;&gt;"",COUNTIF($CX$11:CX249,CX250)=0)</f>
        <v>0</v>
      </c>
      <c r="CZ250" s="2">
        <f>IF(CX250="",0,IF(CY250,MAX($CZ$11:CZ249)+1,VLOOKUP(CX250,$CX$11:CZ249,3,FALSE)))</f>
        <v>0</v>
      </c>
      <c r="DA250" s="2" t="str">
        <f t="shared" si="321"/>
        <v/>
      </c>
      <c r="DB250" t="str">
        <f t="shared" si="340"/>
        <v/>
      </c>
      <c r="DC250" t="b">
        <f>AND(DB250&lt;&gt;"",COUNTIF($DB$11:DB249,DB250)=0)</f>
        <v>0</v>
      </c>
      <c r="DD250" s="2">
        <f>IF(DB250="",0,IF(DC250,MAX($DD$11:DD249)+1,VLOOKUP(DB250,$DB$11:DD249,3,FALSE)))</f>
        <v>0</v>
      </c>
      <c r="DE250" s="2" t="str">
        <f t="shared" si="322"/>
        <v/>
      </c>
    </row>
    <row r="251" spans="1:109" x14ac:dyDescent="0.35">
      <c r="A251" s="119"/>
      <c r="B251" s="46"/>
      <c r="C251" s="46"/>
      <c r="D251" s="46"/>
      <c r="E251" s="46"/>
      <c r="F251" s="183"/>
      <c r="G251" s="48">
        <v>0</v>
      </c>
      <c r="H251" s="46">
        <v>0</v>
      </c>
      <c r="I251" s="46">
        <v>0</v>
      </c>
      <c r="J251" s="46">
        <v>0</v>
      </c>
      <c r="K251" s="46">
        <v>0</v>
      </c>
      <c r="L251" s="49">
        <v>0</v>
      </c>
      <c r="M251" s="50">
        <v>0</v>
      </c>
      <c r="N251" s="32"/>
      <c r="O251" s="31"/>
      <c r="P251" s="31"/>
      <c r="Q251" s="31"/>
      <c r="R251" s="31"/>
      <c r="S251" s="31"/>
      <c r="T251" s="31"/>
      <c r="U251" s="31"/>
      <c r="V251" s="99"/>
      <c r="W251" s="52" t="str">
        <f t="shared" si="347"/>
        <v/>
      </c>
      <c r="X251" s="120"/>
      <c r="Y251" s="97"/>
      <c r="Z251" t="e">
        <f t="shared" si="277"/>
        <v>#N/A</v>
      </c>
      <c r="AA251" t="e">
        <f t="shared" si="278"/>
        <v>#N/A</v>
      </c>
      <c r="AB251" t="e">
        <f t="shared" si="279"/>
        <v>#N/A</v>
      </c>
      <c r="AC251" s="53" t="b">
        <f t="shared" si="280"/>
        <v>0</v>
      </c>
      <c r="AD251" s="53" t="b">
        <f t="shared" si="281"/>
        <v>0</v>
      </c>
      <c r="AE251" s="53" t="b">
        <f t="shared" si="282"/>
        <v>0</v>
      </c>
      <c r="AF251" s="53" t="b">
        <f t="shared" si="283"/>
        <v>0</v>
      </c>
      <c r="AG251" s="53" t="b">
        <f t="shared" si="284"/>
        <v>0</v>
      </c>
      <c r="AH251" s="53" t="b">
        <f t="shared" si="285"/>
        <v>0</v>
      </c>
      <c r="AI251" s="53" t="b">
        <f t="shared" si="286"/>
        <v>0</v>
      </c>
      <c r="AJ251" s="53" t="b">
        <f t="shared" si="287"/>
        <v>0</v>
      </c>
      <c r="AK251" s="53" t="b">
        <f t="shared" si="341"/>
        <v>1</v>
      </c>
      <c r="AL251" s="53" t="b">
        <f t="shared" si="342"/>
        <v>1</v>
      </c>
      <c r="AM251" s="53" t="b">
        <f t="shared" si="343"/>
        <v>1</v>
      </c>
      <c r="AN251" s="53" t="b">
        <f t="shared" si="344"/>
        <v>1</v>
      </c>
      <c r="AO251" s="53" t="b">
        <f t="shared" si="345"/>
        <v>1</v>
      </c>
      <c r="AP251" s="53" t="b">
        <f t="shared" si="346"/>
        <v>1</v>
      </c>
      <c r="AQ251" s="53" t="b">
        <f t="shared" si="323"/>
        <v>0</v>
      </c>
      <c r="AR251" t="b">
        <f t="shared" si="288"/>
        <v>0</v>
      </c>
      <c r="AS251" s="54" t="e">
        <f t="shared" si="313"/>
        <v>#N/A</v>
      </c>
      <c r="AT251" t="b">
        <f t="shared" si="324"/>
        <v>0</v>
      </c>
      <c r="AU251" t="str">
        <f t="shared" si="325"/>
        <v/>
      </c>
      <c r="AV251" s="55" t="str">
        <f t="shared" si="314"/>
        <v/>
      </c>
      <c r="AW251" t="b">
        <f>AND(AV251&lt;&gt;"",COUNTIF($AV$11:AV250,AV251)=0)</f>
        <v>0</v>
      </c>
      <c r="AX251" s="2">
        <f>IF(AV251="",0,IF(AW251,MAX($AX$11:AX250)+1,VLOOKUP(AV251,$AV$11:AX250,3,FALSE)))</f>
        <v>0</v>
      </c>
      <c r="AY251" t="str">
        <f t="shared" si="315"/>
        <v/>
      </c>
      <c r="AZ251" t="e">
        <f t="shared" si="289"/>
        <v>#N/A</v>
      </c>
      <c r="BA251" t="e">
        <f>IF(ISNA(AZ251),NA(),COUNTIF(AZ$10:AZ251,AZ251)&gt;1)</f>
        <v>#N/A</v>
      </c>
      <c r="BB251" t="e">
        <f t="shared" si="290"/>
        <v>#N/A</v>
      </c>
      <c r="BC251" s="55" t="e">
        <f t="shared" si="291"/>
        <v>#N/A</v>
      </c>
      <c r="BD251" s="56" t="e">
        <f t="shared" si="292"/>
        <v>#N/A</v>
      </c>
      <c r="BE251" s="53">
        <f t="shared" si="293"/>
        <v>0</v>
      </c>
      <c r="BF251" s="53">
        <f t="shared" si="294"/>
        <v>0</v>
      </c>
      <c r="BG251" s="53">
        <f t="shared" si="295"/>
        <v>0</v>
      </c>
      <c r="BH251" s="53">
        <f t="shared" si="296"/>
        <v>0</v>
      </c>
      <c r="BI251" s="53">
        <f t="shared" si="297"/>
        <v>0</v>
      </c>
      <c r="BJ251" s="53">
        <f t="shared" si="298"/>
        <v>0</v>
      </c>
      <c r="BK251" s="57">
        <f t="shared" si="299"/>
        <v>0</v>
      </c>
      <c r="BL251" s="57">
        <f t="shared" si="300"/>
        <v>0</v>
      </c>
      <c r="BM251" s="57">
        <f t="shared" si="301"/>
        <v>0</v>
      </c>
      <c r="BN251" s="57">
        <f t="shared" si="302"/>
        <v>0</v>
      </c>
      <c r="BO251" s="57">
        <f t="shared" si="303"/>
        <v>0</v>
      </c>
      <c r="BP251" s="57">
        <f t="shared" si="304"/>
        <v>0</v>
      </c>
      <c r="BQ251">
        <f t="shared" si="326"/>
        <v>0</v>
      </c>
      <c r="BR251">
        <f t="shared" si="327"/>
        <v>0</v>
      </c>
      <c r="BS251">
        <f t="shared" si="328"/>
        <v>0</v>
      </c>
      <c r="BT251">
        <f t="shared" si="329"/>
        <v>0</v>
      </c>
      <c r="BU251">
        <f t="shared" si="330"/>
        <v>0</v>
      </c>
      <c r="BV251">
        <f t="shared" si="331"/>
        <v>0</v>
      </c>
      <c r="BW251">
        <f t="shared" si="332"/>
        <v>0</v>
      </c>
      <c r="BX251">
        <f t="shared" si="333"/>
        <v>0</v>
      </c>
      <c r="BY251">
        <f t="shared" si="334"/>
        <v>0</v>
      </c>
      <c r="BZ251">
        <f t="shared" si="335"/>
        <v>0</v>
      </c>
      <c r="CA251">
        <f t="shared" si="336"/>
        <v>0</v>
      </c>
      <c r="CB251">
        <f t="shared" si="337"/>
        <v>0</v>
      </c>
      <c r="CC251" t="e">
        <f>IF('Source and fuel input'!AS251,VLOOKUP(AA251,SourceIdData,8,FALSE),IF('Source and fuel input'!AQ251,V251,IF('Source and fuel input'!AR251,IF(AND(E251="Method 1",VLOOKUP(AA251,SourceIdData,8,FALSE)&gt;0),VLOOKUP(AA251,SourceIdData,8,FALSE),NA()),"")))</f>
        <v>#N/A</v>
      </c>
      <c r="CD251" s="15" t="e">
        <f t="shared" si="348"/>
        <v>#N/A</v>
      </c>
      <c r="CE251" s="15" t="b">
        <f t="shared" si="349"/>
        <v>1</v>
      </c>
      <c r="CF251" s="15" t="b">
        <f t="shared" si="305"/>
        <v>1</v>
      </c>
      <c r="CG251" s="15" t="b">
        <f t="shared" si="350"/>
        <v>0</v>
      </c>
      <c r="CH251" s="15" t="b">
        <f t="shared" si="351"/>
        <v>1</v>
      </c>
      <c r="CI251" t="e">
        <f t="shared" si="306"/>
        <v>#N/A</v>
      </c>
      <c r="CJ251" t="e">
        <f t="shared" si="307"/>
        <v>#N/A</v>
      </c>
      <c r="CK251" t="e">
        <f t="shared" si="316"/>
        <v>#N/A</v>
      </c>
      <c r="CL251" t="b">
        <f t="shared" si="352"/>
        <v>0</v>
      </c>
      <c r="CM251" t="e">
        <f t="shared" si="317"/>
        <v>#N/A</v>
      </c>
      <c r="CN251" t="b">
        <f t="shared" si="318"/>
        <v>0</v>
      </c>
      <c r="CO251" s="14">
        <f t="shared" si="319"/>
        <v>1</v>
      </c>
      <c r="CP251" s="16" t="str">
        <f t="shared" si="308"/>
        <v/>
      </c>
      <c r="CQ251" s="15">
        <f t="shared" si="309"/>
        <v>0</v>
      </c>
      <c r="CR251" s="15">
        <f t="shared" si="310"/>
        <v>0</v>
      </c>
      <c r="CS251" s="15">
        <f t="shared" si="311"/>
        <v>0</v>
      </c>
      <c r="CT251" s="58" t="e">
        <f t="shared" si="338"/>
        <v>#DIV/0!</v>
      </c>
      <c r="CU251" s="2">
        <f t="shared" si="312"/>
        <v>995</v>
      </c>
      <c r="CV251" t="str">
        <f t="shared" si="320"/>
        <v/>
      </c>
      <c r="CX251" t="str">
        <f t="shared" si="339"/>
        <v/>
      </c>
      <c r="CY251" t="b">
        <f>AND(CX251&lt;&gt;"",COUNTIF($CX$11:CX250,CX251)=0)</f>
        <v>0</v>
      </c>
      <c r="CZ251" s="2">
        <f>IF(CX251="",0,IF(CY251,MAX($CZ$11:CZ250)+1,VLOOKUP(CX251,$CX$11:CZ250,3,FALSE)))</f>
        <v>0</v>
      </c>
      <c r="DA251" s="2" t="str">
        <f t="shared" si="321"/>
        <v/>
      </c>
      <c r="DB251" t="str">
        <f t="shared" si="340"/>
        <v/>
      </c>
      <c r="DC251" t="b">
        <f>AND(DB251&lt;&gt;"",COUNTIF($DB$11:DB250,DB251)=0)</f>
        <v>0</v>
      </c>
      <c r="DD251" s="2">
        <f>IF(DB251="",0,IF(DC251,MAX($DD$11:DD250)+1,VLOOKUP(DB251,$DB$11:DD250,3,FALSE)))</f>
        <v>0</v>
      </c>
      <c r="DE251" s="2" t="str">
        <f t="shared" si="322"/>
        <v/>
      </c>
    </row>
    <row r="252" spans="1:109" x14ac:dyDescent="0.35">
      <c r="A252" s="119"/>
      <c r="B252" s="46"/>
      <c r="C252" s="46"/>
      <c r="D252" s="46"/>
      <c r="E252" s="46"/>
      <c r="F252" s="183"/>
      <c r="G252" s="48">
        <v>0</v>
      </c>
      <c r="H252" s="46">
        <v>0</v>
      </c>
      <c r="I252" s="46">
        <v>0</v>
      </c>
      <c r="J252" s="46">
        <v>0</v>
      </c>
      <c r="K252" s="46">
        <v>0</v>
      </c>
      <c r="L252" s="49">
        <v>0</v>
      </c>
      <c r="M252" s="50">
        <v>0</v>
      </c>
      <c r="N252" s="32"/>
      <c r="O252" s="31"/>
      <c r="P252" s="31"/>
      <c r="Q252" s="31"/>
      <c r="R252" s="31"/>
      <c r="S252" s="31"/>
      <c r="T252" s="31"/>
      <c r="U252" s="31"/>
      <c r="V252" s="99"/>
      <c r="W252" s="52" t="str">
        <f t="shared" si="347"/>
        <v/>
      </c>
      <c r="X252" s="120"/>
      <c r="Y252" s="97"/>
      <c r="Z252" t="e">
        <f t="shared" si="277"/>
        <v>#N/A</v>
      </c>
      <c r="AA252" t="e">
        <f t="shared" si="278"/>
        <v>#N/A</v>
      </c>
      <c r="AB252" t="e">
        <f t="shared" si="279"/>
        <v>#N/A</v>
      </c>
      <c r="AC252" s="53" t="b">
        <f t="shared" si="280"/>
        <v>0</v>
      </c>
      <c r="AD252" s="53" t="b">
        <f t="shared" si="281"/>
        <v>0</v>
      </c>
      <c r="AE252" s="53" t="b">
        <f t="shared" si="282"/>
        <v>0</v>
      </c>
      <c r="AF252" s="53" t="b">
        <f t="shared" si="283"/>
        <v>0</v>
      </c>
      <c r="AG252" s="53" t="b">
        <f t="shared" si="284"/>
        <v>0</v>
      </c>
      <c r="AH252" s="53" t="b">
        <f t="shared" si="285"/>
        <v>0</v>
      </c>
      <c r="AI252" s="53" t="b">
        <f t="shared" si="286"/>
        <v>0</v>
      </c>
      <c r="AJ252" s="53" t="b">
        <f t="shared" si="287"/>
        <v>0</v>
      </c>
      <c r="AK252" s="53" t="b">
        <f t="shared" si="341"/>
        <v>1</v>
      </c>
      <c r="AL252" s="53" t="b">
        <f t="shared" si="342"/>
        <v>1</v>
      </c>
      <c r="AM252" s="53" t="b">
        <f t="shared" si="343"/>
        <v>1</v>
      </c>
      <c r="AN252" s="53" t="b">
        <f t="shared" si="344"/>
        <v>1</v>
      </c>
      <c r="AO252" s="53" t="b">
        <f t="shared" si="345"/>
        <v>1</v>
      </c>
      <c r="AP252" s="53" t="b">
        <f t="shared" si="346"/>
        <v>1</v>
      </c>
      <c r="AQ252" s="53" t="b">
        <f t="shared" si="323"/>
        <v>0</v>
      </c>
      <c r="AR252" t="b">
        <f t="shared" si="288"/>
        <v>0</v>
      </c>
      <c r="AS252" s="54" t="e">
        <f t="shared" si="313"/>
        <v>#N/A</v>
      </c>
      <c r="AT252" t="b">
        <f t="shared" si="324"/>
        <v>0</v>
      </c>
      <c r="AU252" t="str">
        <f t="shared" si="325"/>
        <v/>
      </c>
      <c r="AV252" s="55" t="str">
        <f t="shared" si="314"/>
        <v/>
      </c>
      <c r="AW252" t="b">
        <f>AND(AV252&lt;&gt;"",COUNTIF($AV$11:AV251,AV252)=0)</f>
        <v>0</v>
      </c>
      <c r="AX252" s="2">
        <f>IF(AV252="",0,IF(AW252,MAX($AX$11:AX251)+1,VLOOKUP(AV252,$AV$11:AX251,3,FALSE)))</f>
        <v>0</v>
      </c>
      <c r="AY252" t="str">
        <f t="shared" si="315"/>
        <v/>
      </c>
      <c r="AZ252" t="e">
        <f t="shared" si="289"/>
        <v>#N/A</v>
      </c>
      <c r="BA252" t="e">
        <f>IF(ISNA(AZ252),NA(),COUNTIF(AZ$10:AZ252,AZ252)&gt;1)</f>
        <v>#N/A</v>
      </c>
      <c r="BB252" t="e">
        <f t="shared" si="290"/>
        <v>#N/A</v>
      </c>
      <c r="BC252" s="55" t="e">
        <f t="shared" si="291"/>
        <v>#N/A</v>
      </c>
      <c r="BD252" s="56" t="e">
        <f t="shared" si="292"/>
        <v>#N/A</v>
      </c>
      <c r="BE252" s="53">
        <f t="shared" si="293"/>
        <v>0</v>
      </c>
      <c r="BF252" s="53">
        <f t="shared" si="294"/>
        <v>0</v>
      </c>
      <c r="BG252" s="53">
        <f t="shared" si="295"/>
        <v>0</v>
      </c>
      <c r="BH252" s="53">
        <f t="shared" si="296"/>
        <v>0</v>
      </c>
      <c r="BI252" s="53">
        <f t="shared" si="297"/>
        <v>0</v>
      </c>
      <c r="BJ252" s="53">
        <f t="shared" si="298"/>
        <v>0</v>
      </c>
      <c r="BK252" s="57">
        <f t="shared" si="299"/>
        <v>0</v>
      </c>
      <c r="BL252" s="57">
        <f t="shared" si="300"/>
        <v>0</v>
      </c>
      <c r="BM252" s="57">
        <f t="shared" si="301"/>
        <v>0</v>
      </c>
      <c r="BN252" s="57">
        <f t="shared" si="302"/>
        <v>0</v>
      </c>
      <c r="BO252" s="57">
        <f t="shared" si="303"/>
        <v>0</v>
      </c>
      <c r="BP252" s="57">
        <f t="shared" si="304"/>
        <v>0</v>
      </c>
      <c r="BQ252">
        <f t="shared" si="326"/>
        <v>0</v>
      </c>
      <c r="BR252">
        <f t="shared" si="327"/>
        <v>0</v>
      </c>
      <c r="BS252">
        <f t="shared" si="328"/>
        <v>0</v>
      </c>
      <c r="BT252">
        <f t="shared" si="329"/>
        <v>0</v>
      </c>
      <c r="BU252">
        <f t="shared" si="330"/>
        <v>0</v>
      </c>
      <c r="BV252">
        <f t="shared" si="331"/>
        <v>0</v>
      </c>
      <c r="BW252">
        <f t="shared" si="332"/>
        <v>0</v>
      </c>
      <c r="BX252">
        <f t="shared" si="333"/>
        <v>0</v>
      </c>
      <c r="BY252">
        <f t="shared" si="334"/>
        <v>0</v>
      </c>
      <c r="BZ252">
        <f t="shared" si="335"/>
        <v>0</v>
      </c>
      <c r="CA252">
        <f t="shared" si="336"/>
        <v>0</v>
      </c>
      <c r="CB252">
        <f t="shared" si="337"/>
        <v>0</v>
      </c>
      <c r="CC252" t="e">
        <f>IF('Source and fuel input'!AS252,VLOOKUP(AA252,SourceIdData,8,FALSE),IF('Source and fuel input'!AQ252,V252,IF('Source and fuel input'!AR252,IF(AND(E252="Method 1",VLOOKUP(AA252,SourceIdData,8,FALSE)&gt;0),VLOOKUP(AA252,SourceIdData,8,FALSE),NA()),"")))</f>
        <v>#N/A</v>
      </c>
      <c r="CD252" s="15" t="e">
        <f t="shared" si="348"/>
        <v>#N/A</v>
      </c>
      <c r="CE252" s="15" t="b">
        <f t="shared" si="349"/>
        <v>1</v>
      </c>
      <c r="CF252" s="15" t="b">
        <f t="shared" si="305"/>
        <v>1</v>
      </c>
      <c r="CG252" s="15" t="b">
        <f t="shared" si="350"/>
        <v>0</v>
      </c>
      <c r="CH252" s="15" t="b">
        <f t="shared" si="351"/>
        <v>1</v>
      </c>
      <c r="CI252" t="e">
        <f t="shared" si="306"/>
        <v>#N/A</v>
      </c>
      <c r="CJ252" t="e">
        <f t="shared" si="307"/>
        <v>#N/A</v>
      </c>
      <c r="CK252" t="e">
        <f t="shared" si="316"/>
        <v>#N/A</v>
      </c>
      <c r="CL252" t="b">
        <f t="shared" si="352"/>
        <v>0</v>
      </c>
      <c r="CM252" t="e">
        <f t="shared" si="317"/>
        <v>#N/A</v>
      </c>
      <c r="CN252" t="b">
        <f t="shared" si="318"/>
        <v>0</v>
      </c>
      <c r="CO252" s="14">
        <f t="shared" si="319"/>
        <v>1</v>
      </c>
      <c r="CP252" s="16" t="str">
        <f t="shared" si="308"/>
        <v/>
      </c>
      <c r="CQ252" s="15">
        <f t="shared" si="309"/>
        <v>0</v>
      </c>
      <c r="CR252" s="15">
        <f t="shared" si="310"/>
        <v>0</v>
      </c>
      <c r="CS252" s="15">
        <f t="shared" si="311"/>
        <v>0</v>
      </c>
      <c r="CT252" s="58" t="e">
        <f t="shared" si="338"/>
        <v>#DIV/0!</v>
      </c>
      <c r="CU252" s="2">
        <f t="shared" si="312"/>
        <v>995</v>
      </c>
      <c r="CV252" t="str">
        <f t="shared" si="320"/>
        <v/>
      </c>
      <c r="CX252" t="str">
        <f t="shared" si="339"/>
        <v/>
      </c>
      <c r="CY252" t="b">
        <f>AND(CX252&lt;&gt;"",COUNTIF($CX$11:CX251,CX252)=0)</f>
        <v>0</v>
      </c>
      <c r="CZ252" s="2">
        <f>IF(CX252="",0,IF(CY252,MAX($CZ$11:CZ251)+1,VLOOKUP(CX252,$CX$11:CZ251,3,FALSE)))</f>
        <v>0</v>
      </c>
      <c r="DA252" s="2" t="str">
        <f t="shared" si="321"/>
        <v/>
      </c>
      <c r="DB252" t="str">
        <f t="shared" si="340"/>
        <v/>
      </c>
      <c r="DC252" t="b">
        <f>AND(DB252&lt;&gt;"",COUNTIF($DB$11:DB251,DB252)=0)</f>
        <v>0</v>
      </c>
      <c r="DD252" s="2">
        <f>IF(DB252="",0,IF(DC252,MAX($DD$11:DD251)+1,VLOOKUP(DB252,$DB$11:DD251,3,FALSE)))</f>
        <v>0</v>
      </c>
      <c r="DE252" s="2" t="str">
        <f t="shared" si="322"/>
        <v/>
      </c>
    </row>
    <row r="253" spans="1:109" x14ac:dyDescent="0.35">
      <c r="A253" s="119"/>
      <c r="B253" s="46"/>
      <c r="C253" s="46"/>
      <c r="D253" s="46"/>
      <c r="E253" s="46"/>
      <c r="F253" s="183"/>
      <c r="G253" s="48">
        <v>0</v>
      </c>
      <c r="H253" s="46">
        <v>0</v>
      </c>
      <c r="I253" s="46">
        <v>0</v>
      </c>
      <c r="J253" s="46">
        <v>0</v>
      </c>
      <c r="K253" s="46">
        <v>0</v>
      </c>
      <c r="L253" s="49">
        <v>0</v>
      </c>
      <c r="M253" s="50">
        <v>0</v>
      </c>
      <c r="N253" s="32"/>
      <c r="O253" s="31"/>
      <c r="P253" s="31"/>
      <c r="Q253" s="31"/>
      <c r="R253" s="31"/>
      <c r="S253" s="31"/>
      <c r="T253" s="31"/>
      <c r="U253" s="31"/>
      <c r="V253" s="99"/>
      <c r="W253" s="52" t="str">
        <f t="shared" si="347"/>
        <v/>
      </c>
      <c r="X253" s="120"/>
      <c r="Y253" s="97"/>
      <c r="Z253" t="e">
        <f t="shared" si="277"/>
        <v>#N/A</v>
      </c>
      <c r="AA253" t="e">
        <f t="shared" si="278"/>
        <v>#N/A</v>
      </c>
      <c r="AB253" t="e">
        <f t="shared" si="279"/>
        <v>#N/A</v>
      </c>
      <c r="AC253" s="53" t="b">
        <f t="shared" si="280"/>
        <v>0</v>
      </c>
      <c r="AD253" s="53" t="b">
        <f t="shared" si="281"/>
        <v>0</v>
      </c>
      <c r="AE253" s="53" t="b">
        <f t="shared" si="282"/>
        <v>0</v>
      </c>
      <c r="AF253" s="53" t="b">
        <f t="shared" si="283"/>
        <v>0</v>
      </c>
      <c r="AG253" s="53" t="b">
        <f t="shared" si="284"/>
        <v>0</v>
      </c>
      <c r="AH253" s="53" t="b">
        <f t="shared" si="285"/>
        <v>0</v>
      </c>
      <c r="AI253" s="53" t="b">
        <f t="shared" si="286"/>
        <v>0</v>
      </c>
      <c r="AJ253" s="53" t="b">
        <f t="shared" si="287"/>
        <v>0</v>
      </c>
      <c r="AK253" s="53" t="b">
        <f t="shared" si="341"/>
        <v>1</v>
      </c>
      <c r="AL253" s="53" t="b">
        <f t="shared" si="342"/>
        <v>1</v>
      </c>
      <c r="AM253" s="53" t="b">
        <f t="shared" si="343"/>
        <v>1</v>
      </c>
      <c r="AN253" s="53" t="b">
        <f t="shared" si="344"/>
        <v>1</v>
      </c>
      <c r="AO253" s="53" t="b">
        <f t="shared" si="345"/>
        <v>1</v>
      </c>
      <c r="AP253" s="53" t="b">
        <f t="shared" si="346"/>
        <v>1</v>
      </c>
      <c r="AQ253" s="53" t="b">
        <f t="shared" si="323"/>
        <v>0</v>
      </c>
      <c r="AR253" t="b">
        <f t="shared" si="288"/>
        <v>0</v>
      </c>
      <c r="AS253" s="54" t="e">
        <f t="shared" si="313"/>
        <v>#N/A</v>
      </c>
      <c r="AT253" t="b">
        <f t="shared" si="324"/>
        <v>0</v>
      </c>
      <c r="AU253" t="str">
        <f t="shared" si="325"/>
        <v/>
      </c>
      <c r="AV253" s="55" t="str">
        <f t="shared" si="314"/>
        <v/>
      </c>
      <c r="AW253" t="b">
        <f>AND(AV253&lt;&gt;"",COUNTIF($AV$11:AV252,AV253)=0)</f>
        <v>0</v>
      </c>
      <c r="AX253" s="2">
        <f>IF(AV253="",0,IF(AW253,MAX($AX$11:AX252)+1,VLOOKUP(AV253,$AV$11:AX252,3,FALSE)))</f>
        <v>0</v>
      </c>
      <c r="AY253" t="str">
        <f t="shared" si="315"/>
        <v/>
      </c>
      <c r="AZ253" t="e">
        <f t="shared" si="289"/>
        <v>#N/A</v>
      </c>
      <c r="BA253" t="e">
        <f>IF(ISNA(AZ253),NA(),COUNTIF(AZ$10:AZ253,AZ253)&gt;1)</f>
        <v>#N/A</v>
      </c>
      <c r="BB253" t="e">
        <f t="shared" si="290"/>
        <v>#N/A</v>
      </c>
      <c r="BC253" s="55" t="e">
        <f t="shared" si="291"/>
        <v>#N/A</v>
      </c>
      <c r="BD253" s="56" t="e">
        <f t="shared" si="292"/>
        <v>#N/A</v>
      </c>
      <c r="BE253" s="53">
        <f t="shared" si="293"/>
        <v>0</v>
      </c>
      <c r="BF253" s="53">
        <f t="shared" si="294"/>
        <v>0</v>
      </c>
      <c r="BG253" s="53">
        <f t="shared" si="295"/>
        <v>0</v>
      </c>
      <c r="BH253" s="53">
        <f t="shared" si="296"/>
        <v>0</v>
      </c>
      <c r="BI253" s="53">
        <f t="shared" si="297"/>
        <v>0</v>
      </c>
      <c r="BJ253" s="53">
        <f t="shared" si="298"/>
        <v>0</v>
      </c>
      <c r="BK253" s="57">
        <f t="shared" si="299"/>
        <v>0</v>
      </c>
      <c r="BL253" s="57">
        <f t="shared" si="300"/>
        <v>0</v>
      </c>
      <c r="BM253" s="57">
        <f t="shared" si="301"/>
        <v>0</v>
      </c>
      <c r="BN253" s="57">
        <f t="shared" si="302"/>
        <v>0</v>
      </c>
      <c r="BO253" s="57">
        <f t="shared" si="303"/>
        <v>0</v>
      </c>
      <c r="BP253" s="57">
        <f t="shared" si="304"/>
        <v>0</v>
      </c>
      <c r="BQ253">
        <f t="shared" si="326"/>
        <v>0</v>
      </c>
      <c r="BR253">
        <f t="shared" si="327"/>
        <v>0</v>
      </c>
      <c r="BS253">
        <f t="shared" si="328"/>
        <v>0</v>
      </c>
      <c r="BT253">
        <f t="shared" si="329"/>
        <v>0</v>
      </c>
      <c r="BU253">
        <f t="shared" si="330"/>
        <v>0</v>
      </c>
      <c r="BV253">
        <f t="shared" si="331"/>
        <v>0</v>
      </c>
      <c r="BW253">
        <f t="shared" si="332"/>
        <v>0</v>
      </c>
      <c r="BX253">
        <f t="shared" si="333"/>
        <v>0</v>
      </c>
      <c r="BY253">
        <f t="shared" si="334"/>
        <v>0</v>
      </c>
      <c r="BZ253">
        <f t="shared" si="335"/>
        <v>0</v>
      </c>
      <c r="CA253">
        <f t="shared" si="336"/>
        <v>0</v>
      </c>
      <c r="CB253">
        <f t="shared" si="337"/>
        <v>0</v>
      </c>
      <c r="CC253" t="e">
        <f>IF('Source and fuel input'!AS253,VLOOKUP(AA253,SourceIdData,8,FALSE),IF('Source and fuel input'!AQ253,V253,IF('Source and fuel input'!AR253,IF(AND(E253="Method 1",VLOOKUP(AA253,SourceIdData,8,FALSE)&gt;0),VLOOKUP(AA253,SourceIdData,8,FALSE),NA()),"")))</f>
        <v>#N/A</v>
      </c>
      <c r="CD253" s="15" t="e">
        <f t="shared" si="348"/>
        <v>#N/A</v>
      </c>
      <c r="CE253" s="15" t="b">
        <f t="shared" si="349"/>
        <v>1</v>
      </c>
      <c r="CF253" s="15" t="b">
        <f t="shared" si="305"/>
        <v>1</v>
      </c>
      <c r="CG253" s="15" t="b">
        <f t="shared" si="350"/>
        <v>0</v>
      </c>
      <c r="CH253" s="15" t="b">
        <f t="shared" si="351"/>
        <v>1</v>
      </c>
      <c r="CI253" t="e">
        <f t="shared" si="306"/>
        <v>#N/A</v>
      </c>
      <c r="CJ253" t="e">
        <f t="shared" si="307"/>
        <v>#N/A</v>
      </c>
      <c r="CK253" t="e">
        <f t="shared" si="316"/>
        <v>#N/A</v>
      </c>
      <c r="CL253" t="b">
        <f t="shared" si="352"/>
        <v>0</v>
      </c>
      <c r="CM253" t="e">
        <f t="shared" si="317"/>
        <v>#N/A</v>
      </c>
      <c r="CN253" t="b">
        <f t="shared" si="318"/>
        <v>0</v>
      </c>
      <c r="CO253" s="14">
        <f t="shared" si="319"/>
        <v>1</v>
      </c>
      <c r="CP253" s="16" t="str">
        <f t="shared" si="308"/>
        <v/>
      </c>
      <c r="CQ253" s="15">
        <f t="shared" si="309"/>
        <v>0</v>
      </c>
      <c r="CR253" s="15">
        <f t="shared" si="310"/>
        <v>0</v>
      </c>
      <c r="CS253" s="15">
        <f t="shared" si="311"/>
        <v>0</v>
      </c>
      <c r="CT253" s="58" t="e">
        <f t="shared" si="338"/>
        <v>#DIV/0!</v>
      </c>
      <c r="CU253" s="2">
        <f t="shared" si="312"/>
        <v>995</v>
      </c>
      <c r="CV253" t="str">
        <f t="shared" si="320"/>
        <v/>
      </c>
      <c r="CX253" t="str">
        <f t="shared" si="339"/>
        <v/>
      </c>
      <c r="CY253" t="b">
        <f>AND(CX253&lt;&gt;"",COUNTIF($CX$11:CX252,CX253)=0)</f>
        <v>0</v>
      </c>
      <c r="CZ253" s="2">
        <f>IF(CX253="",0,IF(CY253,MAX($CZ$11:CZ252)+1,VLOOKUP(CX253,$CX$11:CZ252,3,FALSE)))</f>
        <v>0</v>
      </c>
      <c r="DA253" s="2" t="str">
        <f t="shared" si="321"/>
        <v/>
      </c>
      <c r="DB253" t="str">
        <f t="shared" si="340"/>
        <v/>
      </c>
      <c r="DC253" t="b">
        <f>AND(DB253&lt;&gt;"",COUNTIF($DB$11:DB252,DB253)=0)</f>
        <v>0</v>
      </c>
      <c r="DD253" s="2">
        <f>IF(DB253="",0,IF(DC253,MAX($DD$11:DD252)+1,VLOOKUP(DB253,$DB$11:DD252,3,FALSE)))</f>
        <v>0</v>
      </c>
      <c r="DE253" s="2" t="str">
        <f t="shared" si="322"/>
        <v/>
      </c>
    </row>
    <row r="254" spans="1:109" x14ac:dyDescent="0.35">
      <c r="A254" s="119"/>
      <c r="B254" s="46"/>
      <c r="C254" s="46"/>
      <c r="D254" s="46"/>
      <c r="E254" s="46"/>
      <c r="F254" s="183"/>
      <c r="G254" s="48">
        <v>0</v>
      </c>
      <c r="H254" s="46">
        <v>0</v>
      </c>
      <c r="I254" s="46">
        <v>0</v>
      </c>
      <c r="J254" s="46">
        <v>0</v>
      </c>
      <c r="K254" s="46">
        <v>0</v>
      </c>
      <c r="L254" s="49">
        <v>0</v>
      </c>
      <c r="M254" s="50">
        <v>0</v>
      </c>
      <c r="N254" s="32"/>
      <c r="O254" s="31"/>
      <c r="P254" s="31"/>
      <c r="Q254" s="31"/>
      <c r="R254" s="31"/>
      <c r="S254" s="31"/>
      <c r="T254" s="31"/>
      <c r="U254" s="31"/>
      <c r="V254" s="99"/>
      <c r="W254" s="52" t="str">
        <f t="shared" si="347"/>
        <v/>
      </c>
      <c r="X254" s="120"/>
      <c r="Y254" s="97"/>
      <c r="Z254" t="e">
        <f t="shared" si="277"/>
        <v>#N/A</v>
      </c>
      <c r="AA254" t="e">
        <f t="shared" si="278"/>
        <v>#N/A</v>
      </c>
      <c r="AB254" t="e">
        <f t="shared" si="279"/>
        <v>#N/A</v>
      </c>
      <c r="AC254" s="53" t="b">
        <f t="shared" si="280"/>
        <v>0</v>
      </c>
      <c r="AD254" s="53" t="b">
        <f t="shared" si="281"/>
        <v>0</v>
      </c>
      <c r="AE254" s="53" t="b">
        <f t="shared" si="282"/>
        <v>0</v>
      </c>
      <c r="AF254" s="53" t="b">
        <f t="shared" si="283"/>
        <v>0</v>
      </c>
      <c r="AG254" s="53" t="b">
        <f t="shared" si="284"/>
        <v>0</v>
      </c>
      <c r="AH254" s="53" t="b">
        <f t="shared" si="285"/>
        <v>0</v>
      </c>
      <c r="AI254" s="53" t="b">
        <f t="shared" si="286"/>
        <v>0</v>
      </c>
      <c r="AJ254" s="53" t="b">
        <f t="shared" si="287"/>
        <v>0</v>
      </c>
      <c r="AK254" s="53" t="b">
        <f t="shared" si="341"/>
        <v>1</v>
      </c>
      <c r="AL254" s="53" t="b">
        <f t="shared" si="342"/>
        <v>1</v>
      </c>
      <c r="AM254" s="53" t="b">
        <f t="shared" si="343"/>
        <v>1</v>
      </c>
      <c r="AN254" s="53" t="b">
        <f t="shared" si="344"/>
        <v>1</v>
      </c>
      <c r="AO254" s="53" t="b">
        <f t="shared" si="345"/>
        <v>1</v>
      </c>
      <c r="AP254" s="53" t="b">
        <f t="shared" si="346"/>
        <v>1</v>
      </c>
      <c r="AQ254" s="53" t="b">
        <f t="shared" si="323"/>
        <v>0</v>
      </c>
      <c r="AR254" t="b">
        <f t="shared" si="288"/>
        <v>0</v>
      </c>
      <c r="AS254" s="54" t="e">
        <f t="shared" si="313"/>
        <v>#N/A</v>
      </c>
      <c r="AT254" t="b">
        <f t="shared" si="324"/>
        <v>0</v>
      </c>
      <c r="AU254" t="str">
        <f t="shared" si="325"/>
        <v/>
      </c>
      <c r="AV254" s="55" t="str">
        <f t="shared" si="314"/>
        <v/>
      </c>
      <c r="AW254" t="b">
        <f>AND(AV254&lt;&gt;"",COUNTIF($AV$11:AV253,AV254)=0)</f>
        <v>0</v>
      </c>
      <c r="AX254" s="2">
        <f>IF(AV254="",0,IF(AW254,MAX($AX$11:AX253)+1,VLOOKUP(AV254,$AV$11:AX253,3,FALSE)))</f>
        <v>0</v>
      </c>
      <c r="AY254" t="str">
        <f t="shared" si="315"/>
        <v/>
      </c>
      <c r="AZ254" t="e">
        <f t="shared" si="289"/>
        <v>#N/A</v>
      </c>
      <c r="BA254" t="e">
        <f>IF(ISNA(AZ254),NA(),COUNTIF(AZ$10:AZ254,AZ254)&gt;1)</f>
        <v>#N/A</v>
      </c>
      <c r="BB254" t="e">
        <f t="shared" si="290"/>
        <v>#N/A</v>
      </c>
      <c r="BC254" s="55" t="e">
        <f t="shared" si="291"/>
        <v>#N/A</v>
      </c>
      <c r="BD254" s="56" t="e">
        <f t="shared" si="292"/>
        <v>#N/A</v>
      </c>
      <c r="BE254" s="53">
        <f t="shared" si="293"/>
        <v>0</v>
      </c>
      <c r="BF254" s="53">
        <f t="shared" si="294"/>
        <v>0</v>
      </c>
      <c r="BG254" s="53">
        <f t="shared" si="295"/>
        <v>0</v>
      </c>
      <c r="BH254" s="53">
        <f t="shared" si="296"/>
        <v>0</v>
      </c>
      <c r="BI254" s="53">
        <f t="shared" si="297"/>
        <v>0</v>
      </c>
      <c r="BJ254" s="53">
        <f t="shared" si="298"/>
        <v>0</v>
      </c>
      <c r="BK254" s="57">
        <f t="shared" si="299"/>
        <v>0</v>
      </c>
      <c r="BL254" s="57">
        <f t="shared" si="300"/>
        <v>0</v>
      </c>
      <c r="BM254" s="57">
        <f t="shared" si="301"/>
        <v>0</v>
      </c>
      <c r="BN254" s="57">
        <f t="shared" si="302"/>
        <v>0</v>
      </c>
      <c r="BO254" s="57">
        <f t="shared" si="303"/>
        <v>0</v>
      </c>
      <c r="BP254" s="57">
        <f t="shared" si="304"/>
        <v>0</v>
      </c>
      <c r="BQ254">
        <f t="shared" si="326"/>
        <v>0</v>
      </c>
      <c r="BR254">
        <f t="shared" si="327"/>
        <v>0</v>
      </c>
      <c r="BS254">
        <f t="shared" si="328"/>
        <v>0</v>
      </c>
      <c r="BT254">
        <f t="shared" si="329"/>
        <v>0</v>
      </c>
      <c r="BU254">
        <f t="shared" si="330"/>
        <v>0</v>
      </c>
      <c r="BV254">
        <f t="shared" si="331"/>
        <v>0</v>
      </c>
      <c r="BW254">
        <f t="shared" si="332"/>
        <v>0</v>
      </c>
      <c r="BX254">
        <f t="shared" si="333"/>
        <v>0</v>
      </c>
      <c r="BY254">
        <f t="shared" si="334"/>
        <v>0</v>
      </c>
      <c r="BZ254">
        <f t="shared" si="335"/>
        <v>0</v>
      </c>
      <c r="CA254">
        <f t="shared" si="336"/>
        <v>0</v>
      </c>
      <c r="CB254">
        <f t="shared" si="337"/>
        <v>0</v>
      </c>
      <c r="CC254" t="e">
        <f>IF('Source and fuel input'!AS254,VLOOKUP(AA254,SourceIdData,8,FALSE),IF('Source and fuel input'!AQ254,V254,IF('Source and fuel input'!AR254,IF(AND(E254="Method 1",VLOOKUP(AA254,SourceIdData,8,FALSE)&gt;0),VLOOKUP(AA254,SourceIdData,8,FALSE),NA()),"")))</f>
        <v>#N/A</v>
      </c>
      <c r="CD254" s="15" t="e">
        <f t="shared" si="348"/>
        <v>#N/A</v>
      </c>
      <c r="CE254" s="15" t="b">
        <f t="shared" si="349"/>
        <v>1</v>
      </c>
      <c r="CF254" s="15" t="b">
        <f t="shared" si="305"/>
        <v>1</v>
      </c>
      <c r="CG254" s="15" t="b">
        <f t="shared" si="350"/>
        <v>0</v>
      </c>
      <c r="CH254" s="15" t="b">
        <f t="shared" si="351"/>
        <v>1</v>
      </c>
      <c r="CI254" t="e">
        <f t="shared" si="306"/>
        <v>#N/A</v>
      </c>
      <c r="CJ254" t="e">
        <f t="shared" si="307"/>
        <v>#N/A</v>
      </c>
      <c r="CK254" t="e">
        <f t="shared" si="316"/>
        <v>#N/A</v>
      </c>
      <c r="CL254" t="b">
        <f t="shared" si="352"/>
        <v>0</v>
      </c>
      <c r="CM254" t="e">
        <f t="shared" si="317"/>
        <v>#N/A</v>
      </c>
      <c r="CN254" t="b">
        <f t="shared" si="318"/>
        <v>0</v>
      </c>
      <c r="CO254" s="14">
        <f t="shared" si="319"/>
        <v>1</v>
      </c>
      <c r="CP254" s="16" t="str">
        <f t="shared" si="308"/>
        <v/>
      </c>
      <c r="CQ254" s="15">
        <f t="shared" si="309"/>
        <v>0</v>
      </c>
      <c r="CR254" s="15">
        <f t="shared" si="310"/>
        <v>0</v>
      </c>
      <c r="CS254" s="15">
        <f t="shared" si="311"/>
        <v>0</v>
      </c>
      <c r="CT254" s="58" t="e">
        <f t="shared" si="338"/>
        <v>#DIV/0!</v>
      </c>
      <c r="CU254" s="2">
        <f t="shared" si="312"/>
        <v>995</v>
      </c>
      <c r="CV254" t="str">
        <f t="shared" si="320"/>
        <v/>
      </c>
      <c r="CX254" t="str">
        <f t="shared" si="339"/>
        <v/>
      </c>
      <c r="CY254" t="b">
        <f>AND(CX254&lt;&gt;"",COUNTIF($CX$11:CX253,CX254)=0)</f>
        <v>0</v>
      </c>
      <c r="CZ254" s="2">
        <f>IF(CX254="",0,IF(CY254,MAX($CZ$11:CZ253)+1,VLOOKUP(CX254,$CX$11:CZ253,3,FALSE)))</f>
        <v>0</v>
      </c>
      <c r="DA254" s="2" t="str">
        <f t="shared" si="321"/>
        <v/>
      </c>
      <c r="DB254" t="str">
        <f t="shared" si="340"/>
        <v/>
      </c>
      <c r="DC254" t="b">
        <f>AND(DB254&lt;&gt;"",COUNTIF($DB$11:DB253,DB254)=0)</f>
        <v>0</v>
      </c>
      <c r="DD254" s="2">
        <f>IF(DB254="",0,IF(DC254,MAX($DD$11:DD253)+1,VLOOKUP(DB254,$DB$11:DD253,3,FALSE)))</f>
        <v>0</v>
      </c>
      <c r="DE254" s="2" t="str">
        <f t="shared" si="322"/>
        <v/>
      </c>
    </row>
    <row r="255" spans="1:109" x14ac:dyDescent="0.35">
      <c r="A255" s="119"/>
      <c r="B255" s="46"/>
      <c r="C255" s="46"/>
      <c r="D255" s="46"/>
      <c r="E255" s="46"/>
      <c r="F255" s="183"/>
      <c r="G255" s="48">
        <v>0</v>
      </c>
      <c r="H255" s="46">
        <v>0</v>
      </c>
      <c r="I255" s="46">
        <v>0</v>
      </c>
      <c r="J255" s="46">
        <v>0</v>
      </c>
      <c r="K255" s="46">
        <v>0</v>
      </c>
      <c r="L255" s="49">
        <v>0</v>
      </c>
      <c r="M255" s="50">
        <v>0</v>
      </c>
      <c r="N255" s="32"/>
      <c r="O255" s="31"/>
      <c r="P255" s="31"/>
      <c r="Q255" s="31"/>
      <c r="R255" s="31"/>
      <c r="S255" s="31"/>
      <c r="T255" s="31"/>
      <c r="U255" s="31"/>
      <c r="V255" s="99"/>
      <c r="W255" s="52" t="str">
        <f t="shared" si="347"/>
        <v/>
      </c>
      <c r="X255" s="120"/>
      <c r="Y255" s="97"/>
      <c r="Z255" t="e">
        <f t="shared" si="277"/>
        <v>#N/A</v>
      </c>
      <c r="AA255" t="e">
        <f t="shared" si="278"/>
        <v>#N/A</v>
      </c>
      <c r="AB255" t="e">
        <f t="shared" si="279"/>
        <v>#N/A</v>
      </c>
      <c r="AC255" s="53" t="b">
        <f t="shared" si="280"/>
        <v>0</v>
      </c>
      <c r="AD255" s="53" t="b">
        <f t="shared" si="281"/>
        <v>0</v>
      </c>
      <c r="AE255" s="53" t="b">
        <f t="shared" si="282"/>
        <v>0</v>
      </c>
      <c r="AF255" s="53" t="b">
        <f t="shared" si="283"/>
        <v>0</v>
      </c>
      <c r="AG255" s="53" t="b">
        <f t="shared" si="284"/>
        <v>0</v>
      </c>
      <c r="AH255" s="53" t="b">
        <f t="shared" si="285"/>
        <v>0</v>
      </c>
      <c r="AI255" s="53" t="b">
        <f t="shared" si="286"/>
        <v>0</v>
      </c>
      <c r="AJ255" s="53" t="b">
        <f t="shared" si="287"/>
        <v>0</v>
      </c>
      <c r="AK255" s="53" t="b">
        <f t="shared" si="341"/>
        <v>1</v>
      </c>
      <c r="AL255" s="53" t="b">
        <f t="shared" si="342"/>
        <v>1</v>
      </c>
      <c r="AM255" s="53" t="b">
        <f t="shared" si="343"/>
        <v>1</v>
      </c>
      <c r="AN255" s="53" t="b">
        <f t="shared" si="344"/>
        <v>1</v>
      </c>
      <c r="AO255" s="53" t="b">
        <f t="shared" si="345"/>
        <v>1</v>
      </c>
      <c r="AP255" s="53" t="b">
        <f t="shared" si="346"/>
        <v>1</v>
      </c>
      <c r="AQ255" s="53" t="b">
        <f t="shared" si="323"/>
        <v>0</v>
      </c>
      <c r="AR255" t="b">
        <f t="shared" si="288"/>
        <v>0</v>
      </c>
      <c r="AS255" s="54" t="e">
        <f t="shared" si="313"/>
        <v>#N/A</v>
      </c>
      <c r="AT255" t="b">
        <f t="shared" si="324"/>
        <v>0</v>
      </c>
      <c r="AU255" t="str">
        <f t="shared" si="325"/>
        <v/>
      </c>
      <c r="AV255" s="55" t="str">
        <f t="shared" si="314"/>
        <v/>
      </c>
      <c r="AW255" t="b">
        <f>AND(AV255&lt;&gt;"",COUNTIF($AV$11:AV254,AV255)=0)</f>
        <v>0</v>
      </c>
      <c r="AX255" s="2">
        <f>IF(AV255="",0,IF(AW255,MAX($AX$11:AX254)+1,VLOOKUP(AV255,$AV$11:AX254,3,FALSE)))</f>
        <v>0</v>
      </c>
      <c r="AY255" t="str">
        <f t="shared" si="315"/>
        <v/>
      </c>
      <c r="AZ255" t="e">
        <f t="shared" si="289"/>
        <v>#N/A</v>
      </c>
      <c r="BA255" t="e">
        <f>IF(ISNA(AZ255),NA(),COUNTIF(AZ$10:AZ255,AZ255)&gt;1)</f>
        <v>#N/A</v>
      </c>
      <c r="BB255" t="e">
        <f t="shared" si="290"/>
        <v>#N/A</v>
      </c>
      <c r="BC255" s="55" t="e">
        <f t="shared" si="291"/>
        <v>#N/A</v>
      </c>
      <c r="BD255" s="56" t="e">
        <f t="shared" si="292"/>
        <v>#N/A</v>
      </c>
      <c r="BE255" s="53">
        <f t="shared" si="293"/>
        <v>0</v>
      </c>
      <c r="BF255" s="53">
        <f t="shared" si="294"/>
        <v>0</v>
      </c>
      <c r="BG255" s="53">
        <f t="shared" si="295"/>
        <v>0</v>
      </c>
      <c r="BH255" s="53">
        <f t="shared" si="296"/>
        <v>0</v>
      </c>
      <c r="BI255" s="53">
        <f t="shared" si="297"/>
        <v>0</v>
      </c>
      <c r="BJ255" s="53">
        <f t="shared" si="298"/>
        <v>0</v>
      </c>
      <c r="BK255" s="57">
        <f t="shared" si="299"/>
        <v>0</v>
      </c>
      <c r="BL255" s="57">
        <f t="shared" si="300"/>
        <v>0</v>
      </c>
      <c r="BM255" s="57">
        <f t="shared" si="301"/>
        <v>0</v>
      </c>
      <c r="BN255" s="57">
        <f t="shared" si="302"/>
        <v>0</v>
      </c>
      <c r="BO255" s="57">
        <f t="shared" si="303"/>
        <v>0</v>
      </c>
      <c r="BP255" s="57">
        <f t="shared" si="304"/>
        <v>0</v>
      </c>
      <c r="BQ255">
        <f t="shared" si="326"/>
        <v>0</v>
      </c>
      <c r="BR255">
        <f t="shared" si="327"/>
        <v>0</v>
      </c>
      <c r="BS255">
        <f t="shared" si="328"/>
        <v>0</v>
      </c>
      <c r="BT255">
        <f t="shared" si="329"/>
        <v>0</v>
      </c>
      <c r="BU255">
        <f t="shared" si="330"/>
        <v>0</v>
      </c>
      <c r="BV255">
        <f t="shared" si="331"/>
        <v>0</v>
      </c>
      <c r="BW255">
        <f t="shared" si="332"/>
        <v>0</v>
      </c>
      <c r="BX255">
        <f t="shared" si="333"/>
        <v>0</v>
      </c>
      <c r="BY255">
        <f t="shared" si="334"/>
        <v>0</v>
      </c>
      <c r="BZ255">
        <f t="shared" si="335"/>
        <v>0</v>
      </c>
      <c r="CA255">
        <f t="shared" si="336"/>
        <v>0</v>
      </c>
      <c r="CB255">
        <f t="shared" si="337"/>
        <v>0</v>
      </c>
      <c r="CC255" t="e">
        <f>IF('Source and fuel input'!AS255,VLOOKUP(AA255,SourceIdData,8,FALSE),IF('Source and fuel input'!AQ255,V255,IF('Source and fuel input'!AR255,IF(AND(E255="Method 1",VLOOKUP(AA255,SourceIdData,8,FALSE)&gt;0),VLOOKUP(AA255,SourceIdData,8,FALSE),NA()),"")))</f>
        <v>#N/A</v>
      </c>
      <c r="CD255" s="15" t="e">
        <f t="shared" si="348"/>
        <v>#N/A</v>
      </c>
      <c r="CE255" s="15" t="b">
        <f t="shared" si="349"/>
        <v>1</v>
      </c>
      <c r="CF255" s="15" t="b">
        <f t="shared" si="305"/>
        <v>1</v>
      </c>
      <c r="CG255" s="15" t="b">
        <f t="shared" si="350"/>
        <v>0</v>
      </c>
      <c r="CH255" s="15" t="b">
        <f t="shared" si="351"/>
        <v>1</v>
      </c>
      <c r="CI255" t="e">
        <f t="shared" si="306"/>
        <v>#N/A</v>
      </c>
      <c r="CJ255" t="e">
        <f t="shared" si="307"/>
        <v>#N/A</v>
      </c>
      <c r="CK255" t="e">
        <f t="shared" si="316"/>
        <v>#N/A</v>
      </c>
      <c r="CL255" t="b">
        <f t="shared" si="352"/>
        <v>0</v>
      </c>
      <c r="CM255" t="e">
        <f t="shared" si="317"/>
        <v>#N/A</v>
      </c>
      <c r="CN255" t="b">
        <f t="shared" si="318"/>
        <v>0</v>
      </c>
      <c r="CO255" s="14">
        <f t="shared" si="319"/>
        <v>1</v>
      </c>
      <c r="CP255" s="16" t="str">
        <f t="shared" si="308"/>
        <v/>
      </c>
      <c r="CQ255" s="15">
        <f t="shared" si="309"/>
        <v>0</v>
      </c>
      <c r="CR255" s="15">
        <f t="shared" si="310"/>
        <v>0</v>
      </c>
      <c r="CS255" s="15">
        <f t="shared" si="311"/>
        <v>0</v>
      </c>
      <c r="CT255" s="58" t="e">
        <f t="shared" si="338"/>
        <v>#DIV/0!</v>
      </c>
      <c r="CU255" s="2">
        <f t="shared" si="312"/>
        <v>995</v>
      </c>
      <c r="CV255" t="str">
        <f t="shared" si="320"/>
        <v/>
      </c>
      <c r="CX255" t="str">
        <f t="shared" si="339"/>
        <v/>
      </c>
      <c r="CY255" t="b">
        <f>AND(CX255&lt;&gt;"",COUNTIF($CX$11:CX254,CX255)=0)</f>
        <v>0</v>
      </c>
      <c r="CZ255" s="2">
        <f>IF(CX255="",0,IF(CY255,MAX($CZ$11:CZ254)+1,VLOOKUP(CX255,$CX$11:CZ254,3,FALSE)))</f>
        <v>0</v>
      </c>
      <c r="DA255" s="2" t="str">
        <f t="shared" si="321"/>
        <v/>
      </c>
      <c r="DB255" t="str">
        <f t="shared" si="340"/>
        <v/>
      </c>
      <c r="DC255" t="b">
        <f>AND(DB255&lt;&gt;"",COUNTIF($DB$11:DB254,DB255)=0)</f>
        <v>0</v>
      </c>
      <c r="DD255" s="2">
        <f>IF(DB255="",0,IF(DC255,MAX($DD$11:DD254)+1,VLOOKUP(DB255,$DB$11:DD254,3,FALSE)))</f>
        <v>0</v>
      </c>
      <c r="DE255" s="2" t="str">
        <f t="shared" si="322"/>
        <v/>
      </c>
    </row>
    <row r="256" spans="1:109" x14ac:dyDescent="0.35">
      <c r="A256" s="119"/>
      <c r="B256" s="46"/>
      <c r="C256" s="46"/>
      <c r="D256" s="46"/>
      <c r="E256" s="46"/>
      <c r="F256" s="183"/>
      <c r="G256" s="48">
        <v>0</v>
      </c>
      <c r="H256" s="46">
        <v>0</v>
      </c>
      <c r="I256" s="46">
        <v>0</v>
      </c>
      <c r="J256" s="46">
        <v>0</v>
      </c>
      <c r="K256" s="46">
        <v>0</v>
      </c>
      <c r="L256" s="49">
        <v>0</v>
      </c>
      <c r="M256" s="50">
        <v>0</v>
      </c>
      <c r="N256" s="32"/>
      <c r="O256" s="31"/>
      <c r="P256" s="31"/>
      <c r="Q256" s="31"/>
      <c r="R256" s="31"/>
      <c r="S256" s="31"/>
      <c r="T256" s="31"/>
      <c r="U256" s="31"/>
      <c r="V256" s="99"/>
      <c r="W256" s="52" t="str">
        <f t="shared" si="347"/>
        <v/>
      </c>
      <c r="X256" s="120"/>
      <c r="Y256" s="97"/>
      <c r="Z256" t="e">
        <f t="shared" si="277"/>
        <v>#N/A</v>
      </c>
      <c r="AA256" t="e">
        <f t="shared" si="278"/>
        <v>#N/A</v>
      </c>
      <c r="AB256" t="e">
        <f t="shared" si="279"/>
        <v>#N/A</v>
      </c>
      <c r="AC256" s="53" t="b">
        <f t="shared" si="280"/>
        <v>0</v>
      </c>
      <c r="AD256" s="53" t="b">
        <f t="shared" si="281"/>
        <v>0</v>
      </c>
      <c r="AE256" s="53" t="b">
        <f t="shared" si="282"/>
        <v>0</v>
      </c>
      <c r="AF256" s="53" t="b">
        <f t="shared" si="283"/>
        <v>0</v>
      </c>
      <c r="AG256" s="53" t="b">
        <f t="shared" si="284"/>
        <v>0</v>
      </c>
      <c r="AH256" s="53" t="b">
        <f t="shared" si="285"/>
        <v>0</v>
      </c>
      <c r="AI256" s="53" t="b">
        <f t="shared" si="286"/>
        <v>0</v>
      </c>
      <c r="AJ256" s="53" t="b">
        <f t="shared" si="287"/>
        <v>0</v>
      </c>
      <c r="AK256" s="53" t="b">
        <f t="shared" si="341"/>
        <v>1</v>
      </c>
      <c r="AL256" s="53" t="b">
        <f t="shared" si="342"/>
        <v>1</v>
      </c>
      <c r="AM256" s="53" t="b">
        <f t="shared" si="343"/>
        <v>1</v>
      </c>
      <c r="AN256" s="53" t="b">
        <f t="shared" si="344"/>
        <v>1</v>
      </c>
      <c r="AO256" s="53" t="b">
        <f t="shared" si="345"/>
        <v>1</v>
      </c>
      <c r="AP256" s="53" t="b">
        <f t="shared" si="346"/>
        <v>1</v>
      </c>
      <c r="AQ256" s="53" t="b">
        <f t="shared" si="323"/>
        <v>0</v>
      </c>
      <c r="AR256" t="b">
        <f t="shared" si="288"/>
        <v>0</v>
      </c>
      <c r="AS256" s="54" t="e">
        <f t="shared" si="313"/>
        <v>#N/A</v>
      </c>
      <c r="AT256" t="b">
        <f t="shared" si="324"/>
        <v>0</v>
      </c>
      <c r="AU256" t="str">
        <f t="shared" si="325"/>
        <v/>
      </c>
      <c r="AV256" s="55" t="str">
        <f t="shared" si="314"/>
        <v/>
      </c>
      <c r="AW256" t="b">
        <f>AND(AV256&lt;&gt;"",COUNTIF($AV$11:AV255,AV256)=0)</f>
        <v>0</v>
      </c>
      <c r="AX256" s="2">
        <f>IF(AV256="",0,IF(AW256,MAX($AX$11:AX255)+1,VLOOKUP(AV256,$AV$11:AX255,3,FALSE)))</f>
        <v>0</v>
      </c>
      <c r="AY256" t="str">
        <f t="shared" si="315"/>
        <v/>
      </c>
      <c r="AZ256" t="e">
        <f t="shared" si="289"/>
        <v>#N/A</v>
      </c>
      <c r="BA256" t="e">
        <f>IF(ISNA(AZ256),NA(),COUNTIF(AZ$10:AZ256,AZ256)&gt;1)</f>
        <v>#N/A</v>
      </c>
      <c r="BB256" t="e">
        <f t="shared" si="290"/>
        <v>#N/A</v>
      </c>
      <c r="BC256" s="55" t="e">
        <f t="shared" si="291"/>
        <v>#N/A</v>
      </c>
      <c r="BD256" s="56" t="e">
        <f t="shared" si="292"/>
        <v>#N/A</v>
      </c>
      <c r="BE256" s="53">
        <f t="shared" si="293"/>
        <v>0</v>
      </c>
      <c r="BF256" s="53">
        <f t="shared" si="294"/>
        <v>0</v>
      </c>
      <c r="BG256" s="53">
        <f t="shared" si="295"/>
        <v>0</v>
      </c>
      <c r="BH256" s="53">
        <f t="shared" si="296"/>
        <v>0</v>
      </c>
      <c r="BI256" s="53">
        <f t="shared" si="297"/>
        <v>0</v>
      </c>
      <c r="BJ256" s="53">
        <f t="shared" si="298"/>
        <v>0</v>
      </c>
      <c r="BK256" s="57">
        <f t="shared" si="299"/>
        <v>0</v>
      </c>
      <c r="BL256" s="57">
        <f t="shared" si="300"/>
        <v>0</v>
      </c>
      <c r="BM256" s="57">
        <f t="shared" si="301"/>
        <v>0</v>
      </c>
      <c r="BN256" s="57">
        <f t="shared" si="302"/>
        <v>0</v>
      </c>
      <c r="BO256" s="57">
        <f t="shared" si="303"/>
        <v>0</v>
      </c>
      <c r="BP256" s="57">
        <f t="shared" si="304"/>
        <v>0</v>
      </c>
      <c r="BQ256">
        <f t="shared" si="326"/>
        <v>0</v>
      </c>
      <c r="BR256">
        <f t="shared" si="327"/>
        <v>0</v>
      </c>
      <c r="BS256">
        <f t="shared" si="328"/>
        <v>0</v>
      </c>
      <c r="BT256">
        <f t="shared" si="329"/>
        <v>0</v>
      </c>
      <c r="BU256">
        <f t="shared" si="330"/>
        <v>0</v>
      </c>
      <c r="BV256">
        <f t="shared" si="331"/>
        <v>0</v>
      </c>
      <c r="BW256">
        <f t="shared" si="332"/>
        <v>0</v>
      </c>
      <c r="BX256">
        <f t="shared" si="333"/>
        <v>0</v>
      </c>
      <c r="BY256">
        <f t="shared" si="334"/>
        <v>0</v>
      </c>
      <c r="BZ256">
        <f t="shared" si="335"/>
        <v>0</v>
      </c>
      <c r="CA256">
        <f t="shared" si="336"/>
        <v>0</v>
      </c>
      <c r="CB256">
        <f t="shared" si="337"/>
        <v>0</v>
      </c>
      <c r="CC256" t="e">
        <f>IF('Source and fuel input'!AS256,VLOOKUP(AA256,SourceIdData,8,FALSE),IF('Source and fuel input'!AQ256,V256,IF('Source and fuel input'!AR256,IF(AND(E256="Method 1",VLOOKUP(AA256,SourceIdData,8,FALSE)&gt;0),VLOOKUP(AA256,SourceIdData,8,FALSE),NA()),"")))</f>
        <v>#N/A</v>
      </c>
      <c r="CD256" s="15" t="e">
        <f t="shared" si="348"/>
        <v>#N/A</v>
      </c>
      <c r="CE256" s="15" t="b">
        <f t="shared" si="349"/>
        <v>1</v>
      </c>
      <c r="CF256" s="15" t="b">
        <f t="shared" si="305"/>
        <v>1</v>
      </c>
      <c r="CG256" s="15" t="b">
        <f t="shared" si="350"/>
        <v>0</v>
      </c>
      <c r="CH256" s="15" t="b">
        <f t="shared" si="351"/>
        <v>1</v>
      </c>
      <c r="CI256" t="e">
        <f t="shared" si="306"/>
        <v>#N/A</v>
      </c>
      <c r="CJ256" t="e">
        <f t="shared" si="307"/>
        <v>#N/A</v>
      </c>
      <c r="CK256" t="e">
        <f t="shared" si="316"/>
        <v>#N/A</v>
      </c>
      <c r="CL256" t="b">
        <f t="shared" si="352"/>
        <v>0</v>
      </c>
      <c r="CM256" t="e">
        <f t="shared" si="317"/>
        <v>#N/A</v>
      </c>
      <c r="CN256" t="b">
        <f t="shared" si="318"/>
        <v>0</v>
      </c>
      <c r="CO256" s="14">
        <f t="shared" si="319"/>
        <v>1</v>
      </c>
      <c r="CP256" s="16" t="str">
        <f t="shared" si="308"/>
        <v/>
      </c>
      <c r="CQ256" s="15">
        <f t="shared" si="309"/>
        <v>0</v>
      </c>
      <c r="CR256" s="15">
        <f t="shared" si="310"/>
        <v>0</v>
      </c>
      <c r="CS256" s="15">
        <f t="shared" si="311"/>
        <v>0</v>
      </c>
      <c r="CT256" s="58" t="e">
        <f t="shared" si="338"/>
        <v>#DIV/0!</v>
      </c>
      <c r="CU256" s="2">
        <f t="shared" si="312"/>
        <v>995</v>
      </c>
      <c r="CV256" t="str">
        <f t="shared" si="320"/>
        <v/>
      </c>
      <c r="CX256" t="str">
        <f t="shared" si="339"/>
        <v/>
      </c>
      <c r="CY256" t="b">
        <f>AND(CX256&lt;&gt;"",COUNTIF($CX$11:CX255,CX256)=0)</f>
        <v>0</v>
      </c>
      <c r="CZ256" s="2">
        <f>IF(CX256="",0,IF(CY256,MAX($CZ$11:CZ255)+1,VLOOKUP(CX256,$CX$11:CZ255,3,FALSE)))</f>
        <v>0</v>
      </c>
      <c r="DA256" s="2" t="str">
        <f t="shared" si="321"/>
        <v/>
      </c>
      <c r="DB256" t="str">
        <f t="shared" si="340"/>
        <v/>
      </c>
      <c r="DC256" t="b">
        <f>AND(DB256&lt;&gt;"",COUNTIF($DB$11:DB255,DB256)=0)</f>
        <v>0</v>
      </c>
      <c r="DD256" s="2">
        <f>IF(DB256="",0,IF(DC256,MAX($DD$11:DD255)+1,VLOOKUP(DB256,$DB$11:DD255,3,FALSE)))</f>
        <v>0</v>
      </c>
      <c r="DE256" s="2" t="str">
        <f t="shared" si="322"/>
        <v/>
      </c>
    </row>
    <row r="257" spans="1:109" x14ac:dyDescent="0.35">
      <c r="A257" s="119"/>
      <c r="B257" s="46"/>
      <c r="C257" s="46"/>
      <c r="D257" s="46"/>
      <c r="E257" s="46"/>
      <c r="F257" s="183"/>
      <c r="G257" s="48">
        <v>0</v>
      </c>
      <c r="H257" s="46">
        <v>0</v>
      </c>
      <c r="I257" s="46">
        <v>0</v>
      </c>
      <c r="J257" s="46">
        <v>0</v>
      </c>
      <c r="K257" s="46">
        <v>0</v>
      </c>
      <c r="L257" s="49">
        <v>0</v>
      </c>
      <c r="M257" s="50">
        <v>0</v>
      </c>
      <c r="N257" s="32"/>
      <c r="O257" s="31"/>
      <c r="P257" s="31"/>
      <c r="Q257" s="31"/>
      <c r="R257" s="31"/>
      <c r="S257" s="31"/>
      <c r="T257" s="31"/>
      <c r="U257" s="31"/>
      <c r="V257" s="99"/>
      <c r="W257" s="52" t="str">
        <f t="shared" si="347"/>
        <v/>
      </c>
      <c r="X257" s="120"/>
      <c r="Y257" s="97"/>
      <c r="Z257" t="e">
        <f t="shared" si="277"/>
        <v>#N/A</v>
      </c>
      <c r="AA257" t="e">
        <f t="shared" si="278"/>
        <v>#N/A</v>
      </c>
      <c r="AB257" t="e">
        <f t="shared" si="279"/>
        <v>#N/A</v>
      </c>
      <c r="AC257" s="53" t="b">
        <f t="shared" si="280"/>
        <v>0</v>
      </c>
      <c r="AD257" s="53" t="b">
        <f t="shared" si="281"/>
        <v>0</v>
      </c>
      <c r="AE257" s="53" t="b">
        <f t="shared" si="282"/>
        <v>0</v>
      </c>
      <c r="AF257" s="53" t="b">
        <f t="shared" si="283"/>
        <v>0</v>
      </c>
      <c r="AG257" s="53" t="b">
        <f t="shared" si="284"/>
        <v>0</v>
      </c>
      <c r="AH257" s="53" t="b">
        <f t="shared" si="285"/>
        <v>0</v>
      </c>
      <c r="AI257" s="53" t="b">
        <f t="shared" si="286"/>
        <v>0</v>
      </c>
      <c r="AJ257" s="53" t="b">
        <f t="shared" si="287"/>
        <v>0</v>
      </c>
      <c r="AK257" s="53" t="b">
        <f t="shared" si="341"/>
        <v>1</v>
      </c>
      <c r="AL257" s="53" t="b">
        <f t="shared" si="342"/>
        <v>1</v>
      </c>
      <c r="AM257" s="53" t="b">
        <f t="shared" si="343"/>
        <v>1</v>
      </c>
      <c r="AN257" s="53" t="b">
        <f t="shared" si="344"/>
        <v>1</v>
      </c>
      <c r="AO257" s="53" t="b">
        <f t="shared" si="345"/>
        <v>1</v>
      </c>
      <c r="AP257" s="53" t="b">
        <f t="shared" si="346"/>
        <v>1</v>
      </c>
      <c r="AQ257" s="53" t="b">
        <f t="shared" si="323"/>
        <v>0</v>
      </c>
      <c r="AR257" t="b">
        <f t="shared" si="288"/>
        <v>0</v>
      </c>
      <c r="AS257" s="54" t="e">
        <f t="shared" si="313"/>
        <v>#N/A</v>
      </c>
      <c r="AT257" t="b">
        <f t="shared" si="324"/>
        <v>0</v>
      </c>
      <c r="AU257" t="str">
        <f t="shared" si="325"/>
        <v/>
      </c>
      <c r="AV257" s="55" t="str">
        <f t="shared" si="314"/>
        <v/>
      </c>
      <c r="AW257" t="b">
        <f>AND(AV257&lt;&gt;"",COUNTIF($AV$11:AV256,AV257)=0)</f>
        <v>0</v>
      </c>
      <c r="AX257" s="2">
        <f>IF(AV257="",0,IF(AW257,MAX($AX$11:AX256)+1,VLOOKUP(AV257,$AV$11:AX256,3,FALSE)))</f>
        <v>0</v>
      </c>
      <c r="AY257" t="str">
        <f t="shared" si="315"/>
        <v/>
      </c>
      <c r="AZ257" t="e">
        <f t="shared" si="289"/>
        <v>#N/A</v>
      </c>
      <c r="BA257" t="e">
        <f>IF(ISNA(AZ257),NA(),COUNTIF(AZ$10:AZ257,AZ257)&gt;1)</f>
        <v>#N/A</v>
      </c>
      <c r="BB257" t="e">
        <f t="shared" si="290"/>
        <v>#N/A</v>
      </c>
      <c r="BC257" s="55" t="e">
        <f t="shared" si="291"/>
        <v>#N/A</v>
      </c>
      <c r="BD257" s="56" t="e">
        <f t="shared" si="292"/>
        <v>#N/A</v>
      </c>
      <c r="BE257" s="53">
        <f t="shared" si="293"/>
        <v>0</v>
      </c>
      <c r="BF257" s="53">
        <f t="shared" si="294"/>
        <v>0</v>
      </c>
      <c r="BG257" s="53">
        <f t="shared" si="295"/>
        <v>0</v>
      </c>
      <c r="BH257" s="53">
        <f t="shared" si="296"/>
        <v>0</v>
      </c>
      <c r="BI257" s="53">
        <f t="shared" si="297"/>
        <v>0</v>
      </c>
      <c r="BJ257" s="53">
        <f t="shared" si="298"/>
        <v>0</v>
      </c>
      <c r="BK257" s="57">
        <f t="shared" si="299"/>
        <v>0</v>
      </c>
      <c r="BL257" s="57">
        <f t="shared" si="300"/>
        <v>0</v>
      </c>
      <c r="BM257" s="57">
        <f t="shared" si="301"/>
        <v>0</v>
      </c>
      <c r="BN257" s="57">
        <f t="shared" si="302"/>
        <v>0</v>
      </c>
      <c r="BO257" s="57">
        <f t="shared" si="303"/>
        <v>0</v>
      </c>
      <c r="BP257" s="57">
        <f t="shared" si="304"/>
        <v>0</v>
      </c>
      <c r="BQ257">
        <f t="shared" si="326"/>
        <v>0</v>
      </c>
      <c r="BR257">
        <f t="shared" si="327"/>
        <v>0</v>
      </c>
      <c r="BS257">
        <f t="shared" si="328"/>
        <v>0</v>
      </c>
      <c r="BT257">
        <f t="shared" si="329"/>
        <v>0</v>
      </c>
      <c r="BU257">
        <f t="shared" si="330"/>
        <v>0</v>
      </c>
      <c r="BV257">
        <f t="shared" si="331"/>
        <v>0</v>
      </c>
      <c r="BW257">
        <f t="shared" si="332"/>
        <v>0</v>
      </c>
      <c r="BX257">
        <f t="shared" si="333"/>
        <v>0</v>
      </c>
      <c r="BY257">
        <f t="shared" si="334"/>
        <v>0</v>
      </c>
      <c r="BZ257">
        <f t="shared" si="335"/>
        <v>0</v>
      </c>
      <c r="CA257">
        <f t="shared" si="336"/>
        <v>0</v>
      </c>
      <c r="CB257">
        <f t="shared" si="337"/>
        <v>0</v>
      </c>
      <c r="CC257" t="e">
        <f>IF('Source and fuel input'!AS257,VLOOKUP(AA257,SourceIdData,8,FALSE),IF('Source and fuel input'!AQ257,V257,IF('Source and fuel input'!AR257,IF(AND(E257="Method 1",VLOOKUP(AA257,SourceIdData,8,FALSE)&gt;0),VLOOKUP(AA257,SourceIdData,8,FALSE),NA()),"")))</f>
        <v>#N/A</v>
      </c>
      <c r="CD257" s="15" t="e">
        <f t="shared" si="348"/>
        <v>#N/A</v>
      </c>
      <c r="CE257" s="15" t="b">
        <f t="shared" si="349"/>
        <v>1</v>
      </c>
      <c r="CF257" s="15" t="b">
        <f t="shared" si="305"/>
        <v>1</v>
      </c>
      <c r="CG257" s="15" t="b">
        <f t="shared" si="350"/>
        <v>0</v>
      </c>
      <c r="CH257" s="15" t="b">
        <f t="shared" si="351"/>
        <v>1</v>
      </c>
      <c r="CI257" t="e">
        <f t="shared" si="306"/>
        <v>#N/A</v>
      </c>
      <c r="CJ257" t="e">
        <f t="shared" si="307"/>
        <v>#N/A</v>
      </c>
      <c r="CK257" t="e">
        <f t="shared" si="316"/>
        <v>#N/A</v>
      </c>
      <c r="CL257" t="b">
        <f t="shared" si="352"/>
        <v>0</v>
      </c>
      <c r="CM257" t="e">
        <f t="shared" si="317"/>
        <v>#N/A</v>
      </c>
      <c r="CN257" t="b">
        <f t="shared" si="318"/>
        <v>0</v>
      </c>
      <c r="CO257" s="14">
        <f t="shared" si="319"/>
        <v>1</v>
      </c>
      <c r="CP257" s="16" t="str">
        <f t="shared" si="308"/>
        <v/>
      </c>
      <c r="CQ257" s="15">
        <f t="shared" si="309"/>
        <v>0</v>
      </c>
      <c r="CR257" s="15">
        <f t="shared" si="310"/>
        <v>0</v>
      </c>
      <c r="CS257" s="15">
        <f t="shared" si="311"/>
        <v>0</v>
      </c>
      <c r="CT257" s="58" t="e">
        <f t="shared" si="338"/>
        <v>#DIV/0!</v>
      </c>
      <c r="CU257" s="2">
        <f t="shared" si="312"/>
        <v>995</v>
      </c>
      <c r="CV257" t="str">
        <f t="shared" si="320"/>
        <v/>
      </c>
      <c r="CX257" t="str">
        <f t="shared" si="339"/>
        <v/>
      </c>
      <c r="CY257" t="b">
        <f>AND(CX257&lt;&gt;"",COUNTIF($CX$11:CX256,CX257)=0)</f>
        <v>0</v>
      </c>
      <c r="CZ257" s="2">
        <f>IF(CX257="",0,IF(CY257,MAX($CZ$11:CZ256)+1,VLOOKUP(CX257,$CX$11:CZ256,3,FALSE)))</f>
        <v>0</v>
      </c>
      <c r="DA257" s="2" t="str">
        <f t="shared" si="321"/>
        <v/>
      </c>
      <c r="DB257" t="str">
        <f t="shared" si="340"/>
        <v/>
      </c>
      <c r="DC257" t="b">
        <f>AND(DB257&lt;&gt;"",COUNTIF($DB$11:DB256,DB257)=0)</f>
        <v>0</v>
      </c>
      <c r="DD257" s="2">
        <f>IF(DB257="",0,IF(DC257,MAX($DD$11:DD256)+1,VLOOKUP(DB257,$DB$11:DD256,3,FALSE)))</f>
        <v>0</v>
      </c>
      <c r="DE257" s="2" t="str">
        <f t="shared" si="322"/>
        <v/>
      </c>
    </row>
    <row r="258" spans="1:109" x14ac:dyDescent="0.35">
      <c r="A258" s="119"/>
      <c r="B258" s="46"/>
      <c r="C258" s="46"/>
      <c r="D258" s="46"/>
      <c r="E258" s="46"/>
      <c r="F258" s="183"/>
      <c r="G258" s="48">
        <v>0</v>
      </c>
      <c r="H258" s="46">
        <v>0</v>
      </c>
      <c r="I258" s="46">
        <v>0</v>
      </c>
      <c r="J258" s="46">
        <v>0</v>
      </c>
      <c r="K258" s="46">
        <v>0</v>
      </c>
      <c r="L258" s="49">
        <v>0</v>
      </c>
      <c r="M258" s="50">
        <v>0</v>
      </c>
      <c r="N258" s="32"/>
      <c r="O258" s="31"/>
      <c r="P258" s="31"/>
      <c r="Q258" s="31"/>
      <c r="R258" s="31"/>
      <c r="S258" s="31"/>
      <c r="T258" s="31"/>
      <c r="U258" s="31"/>
      <c r="V258" s="99"/>
      <c r="W258" s="52" t="str">
        <f t="shared" si="347"/>
        <v/>
      </c>
      <c r="X258" s="120"/>
      <c r="Y258" s="97"/>
      <c r="Z258" t="e">
        <f t="shared" si="277"/>
        <v>#N/A</v>
      </c>
      <c r="AA258" t="e">
        <f t="shared" si="278"/>
        <v>#N/A</v>
      </c>
      <c r="AB258" t="e">
        <f t="shared" si="279"/>
        <v>#N/A</v>
      </c>
      <c r="AC258" s="53" t="b">
        <f t="shared" si="280"/>
        <v>0</v>
      </c>
      <c r="AD258" s="53" t="b">
        <f t="shared" si="281"/>
        <v>0</v>
      </c>
      <c r="AE258" s="53" t="b">
        <f t="shared" si="282"/>
        <v>0</v>
      </c>
      <c r="AF258" s="53" t="b">
        <f t="shared" si="283"/>
        <v>0</v>
      </c>
      <c r="AG258" s="53" t="b">
        <f t="shared" si="284"/>
        <v>0</v>
      </c>
      <c r="AH258" s="53" t="b">
        <f t="shared" si="285"/>
        <v>0</v>
      </c>
      <c r="AI258" s="53" t="b">
        <f t="shared" si="286"/>
        <v>0</v>
      </c>
      <c r="AJ258" s="53" t="b">
        <f t="shared" si="287"/>
        <v>0</v>
      </c>
      <c r="AK258" s="53" t="b">
        <f t="shared" si="341"/>
        <v>1</v>
      </c>
      <c r="AL258" s="53" t="b">
        <f t="shared" si="342"/>
        <v>1</v>
      </c>
      <c r="AM258" s="53" t="b">
        <f t="shared" si="343"/>
        <v>1</v>
      </c>
      <c r="AN258" s="53" t="b">
        <f t="shared" si="344"/>
        <v>1</v>
      </c>
      <c r="AO258" s="53" t="b">
        <f t="shared" si="345"/>
        <v>1</v>
      </c>
      <c r="AP258" s="53" t="b">
        <f t="shared" si="346"/>
        <v>1</v>
      </c>
      <c r="AQ258" s="53" t="b">
        <f t="shared" si="323"/>
        <v>0</v>
      </c>
      <c r="AR258" t="b">
        <f t="shared" si="288"/>
        <v>0</v>
      </c>
      <c r="AS258" s="54" t="e">
        <f t="shared" si="313"/>
        <v>#N/A</v>
      </c>
      <c r="AT258" t="b">
        <f t="shared" si="324"/>
        <v>0</v>
      </c>
      <c r="AU258" t="str">
        <f t="shared" si="325"/>
        <v/>
      </c>
      <c r="AV258" s="55" t="str">
        <f t="shared" si="314"/>
        <v/>
      </c>
      <c r="AW258" t="b">
        <f>AND(AV258&lt;&gt;"",COUNTIF($AV$11:AV257,AV258)=0)</f>
        <v>0</v>
      </c>
      <c r="AX258" s="2">
        <f>IF(AV258="",0,IF(AW258,MAX($AX$11:AX257)+1,VLOOKUP(AV258,$AV$11:AX257,3,FALSE)))</f>
        <v>0</v>
      </c>
      <c r="AY258" t="str">
        <f t="shared" si="315"/>
        <v/>
      </c>
      <c r="AZ258" t="e">
        <f t="shared" si="289"/>
        <v>#N/A</v>
      </c>
      <c r="BA258" t="e">
        <f>IF(ISNA(AZ258),NA(),COUNTIF(AZ$10:AZ258,AZ258)&gt;1)</f>
        <v>#N/A</v>
      </c>
      <c r="BB258" t="e">
        <f t="shared" si="290"/>
        <v>#N/A</v>
      </c>
      <c r="BC258" s="55" t="e">
        <f t="shared" si="291"/>
        <v>#N/A</v>
      </c>
      <c r="BD258" s="56" t="e">
        <f t="shared" si="292"/>
        <v>#N/A</v>
      </c>
      <c r="BE258" s="53">
        <f t="shared" si="293"/>
        <v>0</v>
      </c>
      <c r="BF258" s="53">
        <f t="shared" si="294"/>
        <v>0</v>
      </c>
      <c r="BG258" s="53">
        <f t="shared" si="295"/>
        <v>0</v>
      </c>
      <c r="BH258" s="53">
        <f t="shared" si="296"/>
        <v>0</v>
      </c>
      <c r="BI258" s="53">
        <f t="shared" si="297"/>
        <v>0</v>
      </c>
      <c r="BJ258" s="53">
        <f t="shared" si="298"/>
        <v>0</v>
      </c>
      <c r="BK258" s="57">
        <f t="shared" si="299"/>
        <v>0</v>
      </c>
      <c r="BL258" s="57">
        <f t="shared" si="300"/>
        <v>0</v>
      </c>
      <c r="BM258" s="57">
        <f t="shared" si="301"/>
        <v>0</v>
      </c>
      <c r="BN258" s="57">
        <f t="shared" si="302"/>
        <v>0</v>
      </c>
      <c r="BO258" s="57">
        <f t="shared" si="303"/>
        <v>0</v>
      </c>
      <c r="BP258" s="57">
        <f t="shared" si="304"/>
        <v>0</v>
      </c>
      <c r="BQ258">
        <f t="shared" si="326"/>
        <v>0</v>
      </c>
      <c r="BR258">
        <f t="shared" si="327"/>
        <v>0</v>
      </c>
      <c r="BS258">
        <f t="shared" si="328"/>
        <v>0</v>
      </c>
      <c r="BT258">
        <f t="shared" si="329"/>
        <v>0</v>
      </c>
      <c r="BU258">
        <f t="shared" si="330"/>
        <v>0</v>
      </c>
      <c r="BV258">
        <f t="shared" si="331"/>
        <v>0</v>
      </c>
      <c r="BW258">
        <f t="shared" si="332"/>
        <v>0</v>
      </c>
      <c r="BX258">
        <f t="shared" si="333"/>
        <v>0</v>
      </c>
      <c r="BY258">
        <f t="shared" si="334"/>
        <v>0</v>
      </c>
      <c r="BZ258">
        <f t="shared" si="335"/>
        <v>0</v>
      </c>
      <c r="CA258">
        <f t="shared" si="336"/>
        <v>0</v>
      </c>
      <c r="CB258">
        <f t="shared" si="337"/>
        <v>0</v>
      </c>
      <c r="CC258" t="e">
        <f>IF('Source and fuel input'!AS258,VLOOKUP(AA258,SourceIdData,8,FALSE),IF('Source and fuel input'!AQ258,V258,IF('Source and fuel input'!AR258,IF(AND(E258="Method 1",VLOOKUP(AA258,SourceIdData,8,FALSE)&gt;0),VLOOKUP(AA258,SourceIdData,8,FALSE),NA()),"")))</f>
        <v>#N/A</v>
      </c>
      <c r="CD258" s="15" t="e">
        <f t="shared" si="348"/>
        <v>#N/A</v>
      </c>
      <c r="CE258" s="15" t="b">
        <f t="shared" si="349"/>
        <v>1</v>
      </c>
      <c r="CF258" s="15" t="b">
        <f t="shared" si="305"/>
        <v>1</v>
      </c>
      <c r="CG258" s="15" t="b">
        <f t="shared" si="350"/>
        <v>0</v>
      </c>
      <c r="CH258" s="15" t="b">
        <f t="shared" si="351"/>
        <v>1</v>
      </c>
      <c r="CI258" t="e">
        <f t="shared" si="306"/>
        <v>#N/A</v>
      </c>
      <c r="CJ258" t="e">
        <f t="shared" si="307"/>
        <v>#N/A</v>
      </c>
      <c r="CK258" t="e">
        <f t="shared" si="316"/>
        <v>#N/A</v>
      </c>
      <c r="CL258" t="b">
        <f t="shared" si="352"/>
        <v>0</v>
      </c>
      <c r="CM258" t="e">
        <f t="shared" si="317"/>
        <v>#N/A</v>
      </c>
      <c r="CN258" t="b">
        <f t="shared" si="318"/>
        <v>0</v>
      </c>
      <c r="CO258" s="14">
        <f t="shared" si="319"/>
        <v>1</v>
      </c>
      <c r="CP258" s="16" t="str">
        <f t="shared" si="308"/>
        <v/>
      </c>
      <c r="CQ258" s="15">
        <f t="shared" si="309"/>
        <v>0</v>
      </c>
      <c r="CR258" s="15">
        <f t="shared" si="310"/>
        <v>0</v>
      </c>
      <c r="CS258" s="15">
        <f t="shared" si="311"/>
        <v>0</v>
      </c>
      <c r="CT258" s="58" t="e">
        <f t="shared" si="338"/>
        <v>#DIV/0!</v>
      </c>
      <c r="CU258" s="2">
        <f t="shared" si="312"/>
        <v>995</v>
      </c>
      <c r="CV258" t="str">
        <f t="shared" si="320"/>
        <v/>
      </c>
      <c r="CX258" t="str">
        <f t="shared" si="339"/>
        <v/>
      </c>
      <c r="CY258" t="b">
        <f>AND(CX258&lt;&gt;"",COUNTIF($CX$11:CX257,CX258)=0)</f>
        <v>0</v>
      </c>
      <c r="CZ258" s="2">
        <f>IF(CX258="",0,IF(CY258,MAX($CZ$11:CZ257)+1,VLOOKUP(CX258,$CX$11:CZ257,3,FALSE)))</f>
        <v>0</v>
      </c>
      <c r="DA258" s="2" t="str">
        <f t="shared" si="321"/>
        <v/>
      </c>
      <c r="DB258" t="str">
        <f t="shared" si="340"/>
        <v/>
      </c>
      <c r="DC258" t="b">
        <f>AND(DB258&lt;&gt;"",COUNTIF($DB$11:DB257,DB258)=0)</f>
        <v>0</v>
      </c>
      <c r="DD258" s="2">
        <f>IF(DB258="",0,IF(DC258,MAX($DD$11:DD257)+1,VLOOKUP(DB258,$DB$11:DD257,3,FALSE)))</f>
        <v>0</v>
      </c>
      <c r="DE258" s="2" t="str">
        <f t="shared" si="322"/>
        <v/>
      </c>
    </row>
    <row r="259" spans="1:109" x14ac:dyDescent="0.35">
      <c r="A259" s="119"/>
      <c r="B259" s="46"/>
      <c r="C259" s="46"/>
      <c r="D259" s="46"/>
      <c r="E259" s="46"/>
      <c r="F259" s="183"/>
      <c r="G259" s="48">
        <v>0</v>
      </c>
      <c r="H259" s="46">
        <v>0</v>
      </c>
      <c r="I259" s="46">
        <v>0</v>
      </c>
      <c r="J259" s="46">
        <v>0</v>
      </c>
      <c r="K259" s="46">
        <v>0</v>
      </c>
      <c r="L259" s="49">
        <v>0</v>
      </c>
      <c r="M259" s="50">
        <v>0</v>
      </c>
      <c r="N259" s="32"/>
      <c r="O259" s="31"/>
      <c r="P259" s="31"/>
      <c r="Q259" s="31"/>
      <c r="R259" s="31"/>
      <c r="S259" s="31"/>
      <c r="T259" s="31"/>
      <c r="U259" s="31"/>
      <c r="V259" s="99"/>
      <c r="W259" s="52" t="str">
        <f t="shared" si="347"/>
        <v/>
      </c>
      <c r="X259" s="120"/>
      <c r="Y259" s="97"/>
      <c r="Z259" t="e">
        <f t="shared" si="277"/>
        <v>#N/A</v>
      </c>
      <c r="AA259" t="e">
        <f t="shared" si="278"/>
        <v>#N/A</v>
      </c>
      <c r="AB259" t="e">
        <f t="shared" si="279"/>
        <v>#N/A</v>
      </c>
      <c r="AC259" s="53" t="b">
        <f t="shared" si="280"/>
        <v>0</v>
      </c>
      <c r="AD259" s="53" t="b">
        <f t="shared" si="281"/>
        <v>0</v>
      </c>
      <c r="AE259" s="53" t="b">
        <f t="shared" si="282"/>
        <v>0</v>
      </c>
      <c r="AF259" s="53" t="b">
        <f t="shared" si="283"/>
        <v>0</v>
      </c>
      <c r="AG259" s="53" t="b">
        <f t="shared" si="284"/>
        <v>0</v>
      </c>
      <c r="AH259" s="53" t="b">
        <f t="shared" si="285"/>
        <v>0</v>
      </c>
      <c r="AI259" s="53" t="b">
        <f t="shared" si="286"/>
        <v>0</v>
      </c>
      <c r="AJ259" s="53" t="b">
        <f t="shared" si="287"/>
        <v>0</v>
      </c>
      <c r="AK259" s="53" t="b">
        <f t="shared" si="341"/>
        <v>1</v>
      </c>
      <c r="AL259" s="53" t="b">
        <f t="shared" si="342"/>
        <v>1</v>
      </c>
      <c r="AM259" s="53" t="b">
        <f t="shared" si="343"/>
        <v>1</v>
      </c>
      <c r="AN259" s="53" t="b">
        <f t="shared" si="344"/>
        <v>1</v>
      </c>
      <c r="AO259" s="53" t="b">
        <f t="shared" si="345"/>
        <v>1</v>
      </c>
      <c r="AP259" s="53" t="b">
        <f t="shared" si="346"/>
        <v>1</v>
      </c>
      <c r="AQ259" s="53" t="b">
        <f t="shared" si="323"/>
        <v>0</v>
      </c>
      <c r="AR259" t="b">
        <f t="shared" si="288"/>
        <v>0</v>
      </c>
      <c r="AS259" s="54" t="e">
        <f t="shared" si="313"/>
        <v>#N/A</v>
      </c>
      <c r="AT259" t="b">
        <f t="shared" si="324"/>
        <v>0</v>
      </c>
      <c r="AU259" t="str">
        <f t="shared" si="325"/>
        <v/>
      </c>
      <c r="AV259" s="55" t="str">
        <f t="shared" si="314"/>
        <v/>
      </c>
      <c r="AW259" t="b">
        <f>AND(AV259&lt;&gt;"",COUNTIF($AV$11:AV258,AV259)=0)</f>
        <v>0</v>
      </c>
      <c r="AX259" s="2">
        <f>IF(AV259="",0,IF(AW259,MAX($AX$11:AX258)+1,VLOOKUP(AV259,$AV$11:AX258,3,FALSE)))</f>
        <v>0</v>
      </c>
      <c r="AY259" t="str">
        <f t="shared" si="315"/>
        <v/>
      </c>
      <c r="AZ259" t="e">
        <f t="shared" si="289"/>
        <v>#N/A</v>
      </c>
      <c r="BA259" t="e">
        <f>IF(ISNA(AZ259),NA(),COUNTIF(AZ$10:AZ259,AZ259)&gt;1)</f>
        <v>#N/A</v>
      </c>
      <c r="BB259" t="e">
        <f t="shared" si="290"/>
        <v>#N/A</v>
      </c>
      <c r="BC259" s="55" t="e">
        <f t="shared" si="291"/>
        <v>#N/A</v>
      </c>
      <c r="BD259" s="56" t="e">
        <f t="shared" si="292"/>
        <v>#N/A</v>
      </c>
      <c r="BE259" s="53">
        <f t="shared" si="293"/>
        <v>0</v>
      </c>
      <c r="BF259" s="53">
        <f t="shared" si="294"/>
        <v>0</v>
      </c>
      <c r="BG259" s="53">
        <f t="shared" si="295"/>
        <v>0</v>
      </c>
      <c r="BH259" s="53">
        <f t="shared" si="296"/>
        <v>0</v>
      </c>
      <c r="BI259" s="53">
        <f t="shared" si="297"/>
        <v>0</v>
      </c>
      <c r="BJ259" s="53">
        <f t="shared" si="298"/>
        <v>0</v>
      </c>
      <c r="BK259" s="57">
        <f t="shared" si="299"/>
        <v>0</v>
      </c>
      <c r="BL259" s="57">
        <f t="shared" si="300"/>
        <v>0</v>
      </c>
      <c r="BM259" s="57">
        <f t="shared" si="301"/>
        <v>0</v>
      </c>
      <c r="BN259" s="57">
        <f t="shared" si="302"/>
        <v>0</v>
      </c>
      <c r="BO259" s="57">
        <f t="shared" si="303"/>
        <v>0</v>
      </c>
      <c r="BP259" s="57">
        <f t="shared" si="304"/>
        <v>0</v>
      </c>
      <c r="BQ259">
        <f t="shared" si="326"/>
        <v>0</v>
      </c>
      <c r="BR259">
        <f t="shared" si="327"/>
        <v>0</v>
      </c>
      <c r="BS259">
        <f t="shared" si="328"/>
        <v>0</v>
      </c>
      <c r="BT259">
        <f t="shared" si="329"/>
        <v>0</v>
      </c>
      <c r="BU259">
        <f t="shared" si="330"/>
        <v>0</v>
      </c>
      <c r="BV259">
        <f t="shared" si="331"/>
        <v>0</v>
      </c>
      <c r="BW259">
        <f t="shared" si="332"/>
        <v>0</v>
      </c>
      <c r="BX259">
        <f t="shared" si="333"/>
        <v>0</v>
      </c>
      <c r="BY259">
        <f t="shared" si="334"/>
        <v>0</v>
      </c>
      <c r="BZ259">
        <f t="shared" si="335"/>
        <v>0</v>
      </c>
      <c r="CA259">
        <f t="shared" si="336"/>
        <v>0</v>
      </c>
      <c r="CB259">
        <f t="shared" si="337"/>
        <v>0</v>
      </c>
      <c r="CC259" t="e">
        <f>IF('Source and fuel input'!AS259,VLOOKUP(AA259,SourceIdData,8,FALSE),IF('Source and fuel input'!AQ259,V259,IF('Source and fuel input'!AR259,IF(AND(E259="Method 1",VLOOKUP(AA259,SourceIdData,8,FALSE)&gt;0),VLOOKUP(AA259,SourceIdData,8,FALSE),NA()),"")))</f>
        <v>#N/A</v>
      </c>
      <c r="CD259" s="15" t="e">
        <f t="shared" si="348"/>
        <v>#N/A</v>
      </c>
      <c r="CE259" s="15" t="b">
        <f t="shared" si="349"/>
        <v>1</v>
      </c>
      <c r="CF259" s="15" t="b">
        <f t="shared" si="305"/>
        <v>1</v>
      </c>
      <c r="CG259" s="15" t="b">
        <f t="shared" si="350"/>
        <v>0</v>
      </c>
      <c r="CH259" s="15" t="b">
        <f t="shared" si="351"/>
        <v>1</v>
      </c>
      <c r="CI259" t="e">
        <f t="shared" si="306"/>
        <v>#N/A</v>
      </c>
      <c r="CJ259" t="e">
        <f t="shared" si="307"/>
        <v>#N/A</v>
      </c>
      <c r="CK259" t="e">
        <f t="shared" si="316"/>
        <v>#N/A</v>
      </c>
      <c r="CL259" t="b">
        <f t="shared" si="352"/>
        <v>0</v>
      </c>
      <c r="CM259" t="e">
        <f t="shared" si="317"/>
        <v>#N/A</v>
      </c>
      <c r="CN259" t="b">
        <f t="shared" si="318"/>
        <v>0</v>
      </c>
      <c r="CO259" s="14">
        <f t="shared" si="319"/>
        <v>1</v>
      </c>
      <c r="CP259" s="16" t="str">
        <f t="shared" si="308"/>
        <v/>
      </c>
      <c r="CQ259" s="15">
        <f t="shared" si="309"/>
        <v>0</v>
      </c>
      <c r="CR259" s="15">
        <f t="shared" si="310"/>
        <v>0</v>
      </c>
      <c r="CS259" s="15">
        <f t="shared" si="311"/>
        <v>0</v>
      </c>
      <c r="CT259" s="58" t="e">
        <f t="shared" si="338"/>
        <v>#DIV/0!</v>
      </c>
      <c r="CU259" s="2">
        <f t="shared" si="312"/>
        <v>995</v>
      </c>
      <c r="CV259" t="str">
        <f t="shared" si="320"/>
        <v/>
      </c>
      <c r="CX259" t="str">
        <f t="shared" si="339"/>
        <v/>
      </c>
      <c r="CY259" t="b">
        <f>AND(CX259&lt;&gt;"",COUNTIF($CX$11:CX258,CX259)=0)</f>
        <v>0</v>
      </c>
      <c r="CZ259" s="2">
        <f>IF(CX259="",0,IF(CY259,MAX($CZ$11:CZ258)+1,VLOOKUP(CX259,$CX$11:CZ258,3,FALSE)))</f>
        <v>0</v>
      </c>
      <c r="DA259" s="2" t="str">
        <f t="shared" si="321"/>
        <v/>
      </c>
      <c r="DB259" t="str">
        <f t="shared" si="340"/>
        <v/>
      </c>
      <c r="DC259" t="b">
        <f>AND(DB259&lt;&gt;"",COUNTIF($DB$11:DB258,DB259)=0)</f>
        <v>0</v>
      </c>
      <c r="DD259" s="2">
        <f>IF(DB259="",0,IF(DC259,MAX($DD$11:DD258)+1,VLOOKUP(DB259,$DB$11:DD258,3,FALSE)))</f>
        <v>0</v>
      </c>
      <c r="DE259" s="2" t="str">
        <f t="shared" si="322"/>
        <v/>
      </c>
    </row>
    <row r="260" spans="1:109" x14ac:dyDescent="0.35">
      <c r="A260" s="119"/>
      <c r="B260" s="46"/>
      <c r="C260" s="46"/>
      <c r="D260" s="46"/>
      <c r="E260" s="46"/>
      <c r="F260" s="183"/>
      <c r="G260" s="48">
        <v>0</v>
      </c>
      <c r="H260" s="46">
        <v>0</v>
      </c>
      <c r="I260" s="46">
        <v>0</v>
      </c>
      <c r="J260" s="46">
        <v>0</v>
      </c>
      <c r="K260" s="46">
        <v>0</v>
      </c>
      <c r="L260" s="49">
        <v>0</v>
      </c>
      <c r="M260" s="50">
        <v>0</v>
      </c>
      <c r="N260" s="32"/>
      <c r="O260" s="31"/>
      <c r="P260" s="31"/>
      <c r="Q260" s="31"/>
      <c r="R260" s="31"/>
      <c r="S260" s="31"/>
      <c r="T260" s="31"/>
      <c r="U260" s="31"/>
      <c r="V260" s="99"/>
      <c r="W260" s="52" t="str">
        <f t="shared" si="347"/>
        <v/>
      </c>
      <c r="X260" s="120"/>
      <c r="Y260" s="97"/>
      <c r="Z260" t="e">
        <f t="shared" si="277"/>
        <v>#N/A</v>
      </c>
      <c r="AA260" t="e">
        <f t="shared" si="278"/>
        <v>#N/A</v>
      </c>
      <c r="AB260" t="e">
        <f t="shared" si="279"/>
        <v>#N/A</v>
      </c>
      <c r="AC260" s="53" t="b">
        <f t="shared" si="280"/>
        <v>0</v>
      </c>
      <c r="AD260" s="53" t="b">
        <f t="shared" si="281"/>
        <v>0</v>
      </c>
      <c r="AE260" s="53" t="b">
        <f t="shared" si="282"/>
        <v>0</v>
      </c>
      <c r="AF260" s="53" t="b">
        <f t="shared" si="283"/>
        <v>0</v>
      </c>
      <c r="AG260" s="53" t="b">
        <f t="shared" si="284"/>
        <v>0</v>
      </c>
      <c r="AH260" s="53" t="b">
        <f t="shared" si="285"/>
        <v>0</v>
      </c>
      <c r="AI260" s="53" t="b">
        <f t="shared" si="286"/>
        <v>0</v>
      </c>
      <c r="AJ260" s="53" t="b">
        <f t="shared" si="287"/>
        <v>0</v>
      </c>
      <c r="AK260" s="53" t="b">
        <f t="shared" si="341"/>
        <v>1</v>
      </c>
      <c r="AL260" s="53" t="b">
        <f t="shared" si="342"/>
        <v>1</v>
      </c>
      <c r="AM260" s="53" t="b">
        <f t="shared" si="343"/>
        <v>1</v>
      </c>
      <c r="AN260" s="53" t="b">
        <f t="shared" si="344"/>
        <v>1</v>
      </c>
      <c r="AO260" s="53" t="b">
        <f t="shared" si="345"/>
        <v>1</v>
      </c>
      <c r="AP260" s="53" t="b">
        <f t="shared" si="346"/>
        <v>1</v>
      </c>
      <c r="AQ260" s="53" t="b">
        <f t="shared" si="323"/>
        <v>0</v>
      </c>
      <c r="AR260" t="b">
        <f t="shared" si="288"/>
        <v>0</v>
      </c>
      <c r="AS260" s="54" t="e">
        <f t="shared" si="313"/>
        <v>#N/A</v>
      </c>
      <c r="AT260" t="b">
        <f t="shared" si="324"/>
        <v>0</v>
      </c>
      <c r="AU260" t="str">
        <f t="shared" si="325"/>
        <v/>
      </c>
      <c r="AV260" s="55" t="str">
        <f t="shared" si="314"/>
        <v/>
      </c>
      <c r="AW260" t="b">
        <f>AND(AV260&lt;&gt;"",COUNTIF($AV$11:AV259,AV260)=0)</f>
        <v>0</v>
      </c>
      <c r="AX260" s="2">
        <f>IF(AV260="",0,IF(AW260,MAX($AX$11:AX259)+1,VLOOKUP(AV260,$AV$11:AX259,3,FALSE)))</f>
        <v>0</v>
      </c>
      <c r="AY260" t="str">
        <f t="shared" si="315"/>
        <v/>
      </c>
      <c r="AZ260" t="e">
        <f t="shared" si="289"/>
        <v>#N/A</v>
      </c>
      <c r="BA260" t="e">
        <f>IF(ISNA(AZ260),NA(),COUNTIF(AZ$10:AZ260,AZ260)&gt;1)</f>
        <v>#N/A</v>
      </c>
      <c r="BB260" t="e">
        <f t="shared" si="290"/>
        <v>#N/A</v>
      </c>
      <c r="BC260" s="55" t="e">
        <f t="shared" si="291"/>
        <v>#N/A</v>
      </c>
      <c r="BD260" s="56" t="e">
        <f t="shared" si="292"/>
        <v>#N/A</v>
      </c>
      <c r="BE260" s="53">
        <f t="shared" si="293"/>
        <v>0</v>
      </c>
      <c r="BF260" s="53">
        <f t="shared" si="294"/>
        <v>0</v>
      </c>
      <c r="BG260" s="53">
        <f t="shared" si="295"/>
        <v>0</v>
      </c>
      <c r="BH260" s="53">
        <f t="shared" si="296"/>
        <v>0</v>
      </c>
      <c r="BI260" s="53">
        <f t="shared" si="297"/>
        <v>0</v>
      </c>
      <c r="BJ260" s="53">
        <f t="shared" si="298"/>
        <v>0</v>
      </c>
      <c r="BK260" s="57">
        <f t="shared" si="299"/>
        <v>0</v>
      </c>
      <c r="BL260" s="57">
        <f t="shared" si="300"/>
        <v>0</v>
      </c>
      <c r="BM260" s="57">
        <f t="shared" si="301"/>
        <v>0</v>
      </c>
      <c r="BN260" s="57">
        <f t="shared" si="302"/>
        <v>0</v>
      </c>
      <c r="BO260" s="57">
        <f t="shared" si="303"/>
        <v>0</v>
      </c>
      <c r="BP260" s="57">
        <f t="shared" si="304"/>
        <v>0</v>
      </c>
      <c r="BQ260">
        <f t="shared" si="326"/>
        <v>0</v>
      </c>
      <c r="BR260">
        <f t="shared" si="327"/>
        <v>0</v>
      </c>
      <c r="BS260">
        <f t="shared" si="328"/>
        <v>0</v>
      </c>
      <c r="BT260">
        <f t="shared" si="329"/>
        <v>0</v>
      </c>
      <c r="BU260">
        <f t="shared" si="330"/>
        <v>0</v>
      </c>
      <c r="BV260">
        <f t="shared" si="331"/>
        <v>0</v>
      </c>
      <c r="BW260">
        <f t="shared" si="332"/>
        <v>0</v>
      </c>
      <c r="BX260">
        <f t="shared" si="333"/>
        <v>0</v>
      </c>
      <c r="BY260">
        <f t="shared" si="334"/>
        <v>0</v>
      </c>
      <c r="BZ260">
        <f t="shared" si="335"/>
        <v>0</v>
      </c>
      <c r="CA260">
        <f t="shared" si="336"/>
        <v>0</v>
      </c>
      <c r="CB260">
        <f t="shared" si="337"/>
        <v>0</v>
      </c>
      <c r="CC260" t="e">
        <f>IF('Source and fuel input'!AS260,VLOOKUP(AA260,SourceIdData,8,FALSE),IF('Source and fuel input'!AQ260,V260,IF('Source and fuel input'!AR260,IF(AND(E260="Method 1",VLOOKUP(AA260,SourceIdData,8,FALSE)&gt;0),VLOOKUP(AA260,SourceIdData,8,FALSE),NA()),"")))</f>
        <v>#N/A</v>
      </c>
      <c r="CD260" s="15" t="e">
        <f t="shared" si="348"/>
        <v>#N/A</v>
      </c>
      <c r="CE260" s="15" t="b">
        <f t="shared" si="349"/>
        <v>1</v>
      </c>
      <c r="CF260" s="15" t="b">
        <f t="shared" si="305"/>
        <v>1</v>
      </c>
      <c r="CG260" s="15" t="b">
        <f t="shared" si="350"/>
        <v>0</v>
      </c>
      <c r="CH260" s="15" t="b">
        <f t="shared" si="351"/>
        <v>1</v>
      </c>
      <c r="CI260" t="e">
        <f t="shared" si="306"/>
        <v>#N/A</v>
      </c>
      <c r="CJ260" t="e">
        <f t="shared" si="307"/>
        <v>#N/A</v>
      </c>
      <c r="CK260" t="e">
        <f t="shared" si="316"/>
        <v>#N/A</v>
      </c>
      <c r="CL260" t="b">
        <f t="shared" si="352"/>
        <v>0</v>
      </c>
      <c r="CM260" t="e">
        <f t="shared" si="317"/>
        <v>#N/A</v>
      </c>
      <c r="CN260" t="b">
        <f t="shared" si="318"/>
        <v>0</v>
      </c>
      <c r="CO260" s="14">
        <f t="shared" si="319"/>
        <v>1</v>
      </c>
      <c r="CP260" s="16" t="str">
        <f t="shared" si="308"/>
        <v/>
      </c>
      <c r="CQ260" s="15">
        <f t="shared" si="309"/>
        <v>0</v>
      </c>
      <c r="CR260" s="15">
        <f t="shared" si="310"/>
        <v>0</v>
      </c>
      <c r="CS260" s="15">
        <f t="shared" si="311"/>
        <v>0</v>
      </c>
      <c r="CT260" s="58" t="e">
        <f t="shared" si="338"/>
        <v>#DIV/0!</v>
      </c>
      <c r="CU260" s="2">
        <f t="shared" si="312"/>
        <v>995</v>
      </c>
      <c r="CV260" t="str">
        <f t="shared" si="320"/>
        <v/>
      </c>
      <c r="CX260" t="str">
        <f t="shared" si="339"/>
        <v/>
      </c>
      <c r="CY260" t="b">
        <f>AND(CX260&lt;&gt;"",COUNTIF($CX$11:CX259,CX260)=0)</f>
        <v>0</v>
      </c>
      <c r="CZ260" s="2">
        <f>IF(CX260="",0,IF(CY260,MAX($CZ$11:CZ259)+1,VLOOKUP(CX260,$CX$11:CZ259,3,FALSE)))</f>
        <v>0</v>
      </c>
      <c r="DA260" s="2" t="str">
        <f t="shared" si="321"/>
        <v/>
      </c>
      <c r="DB260" t="str">
        <f t="shared" si="340"/>
        <v/>
      </c>
      <c r="DC260" t="b">
        <f>AND(DB260&lt;&gt;"",COUNTIF($DB$11:DB259,DB260)=0)</f>
        <v>0</v>
      </c>
      <c r="DD260" s="2">
        <f>IF(DB260="",0,IF(DC260,MAX($DD$11:DD259)+1,VLOOKUP(DB260,$DB$11:DD259,3,FALSE)))</f>
        <v>0</v>
      </c>
      <c r="DE260" s="2" t="str">
        <f t="shared" si="322"/>
        <v/>
      </c>
    </row>
    <row r="261" spans="1:109" x14ac:dyDescent="0.35">
      <c r="A261" s="119"/>
      <c r="B261" s="46"/>
      <c r="C261" s="46"/>
      <c r="D261" s="46"/>
      <c r="E261" s="46"/>
      <c r="F261" s="183"/>
      <c r="G261" s="48">
        <v>0</v>
      </c>
      <c r="H261" s="46">
        <v>0</v>
      </c>
      <c r="I261" s="46">
        <v>0</v>
      </c>
      <c r="J261" s="46">
        <v>0</v>
      </c>
      <c r="K261" s="46">
        <v>0</v>
      </c>
      <c r="L261" s="49">
        <v>0</v>
      </c>
      <c r="M261" s="50">
        <v>0</v>
      </c>
      <c r="N261" s="32"/>
      <c r="O261" s="31"/>
      <c r="P261" s="31"/>
      <c r="Q261" s="31"/>
      <c r="R261" s="31"/>
      <c r="S261" s="31"/>
      <c r="T261" s="31"/>
      <c r="U261" s="31"/>
      <c r="V261" s="99"/>
      <c r="W261" s="52" t="str">
        <f t="shared" si="347"/>
        <v/>
      </c>
      <c r="X261" s="120"/>
      <c r="Y261" s="97"/>
      <c r="Z261" t="e">
        <f t="shared" si="277"/>
        <v>#N/A</v>
      </c>
      <c r="AA261" t="e">
        <f t="shared" si="278"/>
        <v>#N/A</v>
      </c>
      <c r="AB261" t="e">
        <f t="shared" si="279"/>
        <v>#N/A</v>
      </c>
      <c r="AC261" s="53" t="b">
        <f t="shared" si="280"/>
        <v>0</v>
      </c>
      <c r="AD261" s="53" t="b">
        <f t="shared" si="281"/>
        <v>0</v>
      </c>
      <c r="AE261" s="53" t="b">
        <f t="shared" si="282"/>
        <v>0</v>
      </c>
      <c r="AF261" s="53" t="b">
        <f t="shared" si="283"/>
        <v>0</v>
      </c>
      <c r="AG261" s="53" t="b">
        <f t="shared" si="284"/>
        <v>0</v>
      </c>
      <c r="AH261" s="53" t="b">
        <f t="shared" si="285"/>
        <v>0</v>
      </c>
      <c r="AI261" s="53" t="b">
        <f t="shared" si="286"/>
        <v>0</v>
      </c>
      <c r="AJ261" s="53" t="b">
        <f t="shared" si="287"/>
        <v>0</v>
      </c>
      <c r="AK261" s="53" t="b">
        <f t="shared" si="341"/>
        <v>1</v>
      </c>
      <c r="AL261" s="53" t="b">
        <f t="shared" si="342"/>
        <v>1</v>
      </c>
      <c r="AM261" s="53" t="b">
        <f t="shared" si="343"/>
        <v>1</v>
      </c>
      <c r="AN261" s="53" t="b">
        <f t="shared" si="344"/>
        <v>1</v>
      </c>
      <c r="AO261" s="53" t="b">
        <f t="shared" si="345"/>
        <v>1</v>
      </c>
      <c r="AP261" s="53" t="b">
        <f t="shared" si="346"/>
        <v>1</v>
      </c>
      <c r="AQ261" s="53" t="b">
        <f t="shared" si="323"/>
        <v>0</v>
      </c>
      <c r="AR261" t="b">
        <f t="shared" si="288"/>
        <v>0</v>
      </c>
      <c r="AS261" s="54" t="e">
        <f t="shared" si="313"/>
        <v>#N/A</v>
      </c>
      <c r="AT261" t="b">
        <f t="shared" si="324"/>
        <v>0</v>
      </c>
      <c r="AU261" t="str">
        <f t="shared" si="325"/>
        <v/>
      </c>
      <c r="AV261" s="55" t="str">
        <f t="shared" si="314"/>
        <v/>
      </c>
      <c r="AW261" t="b">
        <f>AND(AV261&lt;&gt;"",COUNTIF($AV$11:AV260,AV261)=0)</f>
        <v>0</v>
      </c>
      <c r="AX261" s="2">
        <f>IF(AV261="",0,IF(AW261,MAX($AX$11:AX260)+1,VLOOKUP(AV261,$AV$11:AX260,3,FALSE)))</f>
        <v>0</v>
      </c>
      <c r="AY261" t="str">
        <f t="shared" si="315"/>
        <v/>
      </c>
      <c r="AZ261" t="e">
        <f t="shared" si="289"/>
        <v>#N/A</v>
      </c>
      <c r="BA261" t="e">
        <f>IF(ISNA(AZ261),NA(),COUNTIF(AZ$10:AZ261,AZ261)&gt;1)</f>
        <v>#N/A</v>
      </c>
      <c r="BB261" t="e">
        <f t="shared" si="290"/>
        <v>#N/A</v>
      </c>
      <c r="BC261" s="55" t="e">
        <f t="shared" si="291"/>
        <v>#N/A</v>
      </c>
      <c r="BD261" s="56" t="e">
        <f t="shared" si="292"/>
        <v>#N/A</v>
      </c>
      <c r="BE261" s="53">
        <f t="shared" si="293"/>
        <v>0</v>
      </c>
      <c r="BF261" s="53">
        <f t="shared" si="294"/>
        <v>0</v>
      </c>
      <c r="BG261" s="53">
        <f t="shared" si="295"/>
        <v>0</v>
      </c>
      <c r="BH261" s="53">
        <f t="shared" si="296"/>
        <v>0</v>
      </c>
      <c r="BI261" s="53">
        <f t="shared" si="297"/>
        <v>0</v>
      </c>
      <c r="BJ261" s="53">
        <f t="shared" si="298"/>
        <v>0</v>
      </c>
      <c r="BK261" s="57">
        <f t="shared" si="299"/>
        <v>0</v>
      </c>
      <c r="BL261" s="57">
        <f t="shared" si="300"/>
        <v>0</v>
      </c>
      <c r="BM261" s="57">
        <f t="shared" si="301"/>
        <v>0</v>
      </c>
      <c r="BN261" s="57">
        <f t="shared" si="302"/>
        <v>0</v>
      </c>
      <c r="BO261" s="57">
        <f t="shared" si="303"/>
        <v>0</v>
      </c>
      <c r="BP261" s="57">
        <f t="shared" si="304"/>
        <v>0</v>
      </c>
      <c r="BQ261">
        <f t="shared" si="326"/>
        <v>0</v>
      </c>
      <c r="BR261">
        <f t="shared" si="327"/>
        <v>0</v>
      </c>
      <c r="BS261">
        <f t="shared" si="328"/>
        <v>0</v>
      </c>
      <c r="BT261">
        <f t="shared" si="329"/>
        <v>0</v>
      </c>
      <c r="BU261">
        <f t="shared" si="330"/>
        <v>0</v>
      </c>
      <c r="BV261">
        <f t="shared" si="331"/>
        <v>0</v>
      </c>
      <c r="BW261">
        <f t="shared" si="332"/>
        <v>0</v>
      </c>
      <c r="BX261">
        <f t="shared" si="333"/>
        <v>0</v>
      </c>
      <c r="BY261">
        <f t="shared" si="334"/>
        <v>0</v>
      </c>
      <c r="BZ261">
        <f t="shared" si="335"/>
        <v>0</v>
      </c>
      <c r="CA261">
        <f t="shared" si="336"/>
        <v>0</v>
      </c>
      <c r="CB261">
        <f t="shared" si="337"/>
        <v>0</v>
      </c>
      <c r="CC261" t="e">
        <f>IF('Source and fuel input'!AS261,VLOOKUP(AA261,SourceIdData,8,FALSE),IF('Source and fuel input'!AQ261,V261,IF('Source and fuel input'!AR261,IF(AND(E261="Method 1",VLOOKUP(AA261,SourceIdData,8,FALSE)&gt;0),VLOOKUP(AA261,SourceIdData,8,FALSE),NA()),"")))</f>
        <v>#N/A</v>
      </c>
      <c r="CD261" s="15" t="e">
        <f t="shared" si="348"/>
        <v>#N/A</v>
      </c>
      <c r="CE261" s="15" t="b">
        <f t="shared" si="349"/>
        <v>1</v>
      </c>
      <c r="CF261" s="15" t="b">
        <f t="shared" si="305"/>
        <v>1</v>
      </c>
      <c r="CG261" s="15" t="b">
        <f t="shared" si="350"/>
        <v>0</v>
      </c>
      <c r="CH261" s="15" t="b">
        <f t="shared" si="351"/>
        <v>1</v>
      </c>
      <c r="CI261" t="e">
        <f t="shared" si="306"/>
        <v>#N/A</v>
      </c>
      <c r="CJ261" t="e">
        <f t="shared" si="307"/>
        <v>#N/A</v>
      </c>
      <c r="CK261" t="e">
        <f t="shared" si="316"/>
        <v>#N/A</v>
      </c>
      <c r="CL261" t="b">
        <f t="shared" si="352"/>
        <v>0</v>
      </c>
      <c r="CM261" t="e">
        <f t="shared" si="317"/>
        <v>#N/A</v>
      </c>
      <c r="CN261" t="b">
        <f t="shared" si="318"/>
        <v>0</v>
      </c>
      <c r="CO261" s="14">
        <f t="shared" si="319"/>
        <v>1</v>
      </c>
      <c r="CP261" s="16" t="str">
        <f t="shared" si="308"/>
        <v/>
      </c>
      <c r="CQ261" s="15">
        <f t="shared" si="309"/>
        <v>0</v>
      </c>
      <c r="CR261" s="15">
        <f t="shared" si="310"/>
        <v>0</v>
      </c>
      <c r="CS261" s="15">
        <f t="shared" si="311"/>
        <v>0</v>
      </c>
      <c r="CT261" s="58" t="e">
        <f t="shared" si="338"/>
        <v>#DIV/0!</v>
      </c>
      <c r="CU261" s="2">
        <f t="shared" si="312"/>
        <v>995</v>
      </c>
      <c r="CV261" t="str">
        <f t="shared" si="320"/>
        <v/>
      </c>
      <c r="CX261" t="str">
        <f t="shared" si="339"/>
        <v/>
      </c>
      <c r="CY261" t="b">
        <f>AND(CX261&lt;&gt;"",COUNTIF($CX$11:CX260,CX261)=0)</f>
        <v>0</v>
      </c>
      <c r="CZ261" s="2">
        <f>IF(CX261="",0,IF(CY261,MAX($CZ$11:CZ260)+1,VLOOKUP(CX261,$CX$11:CZ260,3,FALSE)))</f>
        <v>0</v>
      </c>
      <c r="DA261" s="2" t="str">
        <f t="shared" si="321"/>
        <v/>
      </c>
      <c r="DB261" t="str">
        <f t="shared" si="340"/>
        <v/>
      </c>
      <c r="DC261" t="b">
        <f>AND(DB261&lt;&gt;"",COUNTIF($DB$11:DB260,DB261)=0)</f>
        <v>0</v>
      </c>
      <c r="DD261" s="2">
        <f>IF(DB261="",0,IF(DC261,MAX($DD$11:DD260)+1,VLOOKUP(DB261,$DB$11:DD260,3,FALSE)))</f>
        <v>0</v>
      </c>
      <c r="DE261" s="2" t="str">
        <f t="shared" si="322"/>
        <v/>
      </c>
    </row>
    <row r="262" spans="1:109" x14ac:dyDescent="0.35">
      <c r="A262" s="119"/>
      <c r="B262" s="46"/>
      <c r="C262" s="46"/>
      <c r="D262" s="46"/>
      <c r="E262" s="46"/>
      <c r="F262" s="183"/>
      <c r="G262" s="48">
        <v>0</v>
      </c>
      <c r="H262" s="46">
        <v>0</v>
      </c>
      <c r="I262" s="46">
        <v>0</v>
      </c>
      <c r="J262" s="46">
        <v>0</v>
      </c>
      <c r="K262" s="46">
        <v>0</v>
      </c>
      <c r="L262" s="49">
        <v>0</v>
      </c>
      <c r="M262" s="50">
        <v>0</v>
      </c>
      <c r="N262" s="32"/>
      <c r="O262" s="31"/>
      <c r="P262" s="31"/>
      <c r="Q262" s="31"/>
      <c r="R262" s="31"/>
      <c r="S262" s="31"/>
      <c r="T262" s="31"/>
      <c r="U262" s="31"/>
      <c r="V262" s="99"/>
      <c r="W262" s="52" t="str">
        <f t="shared" si="347"/>
        <v/>
      </c>
      <c r="X262" s="120"/>
      <c r="Y262" s="97"/>
      <c r="Z262" t="e">
        <f t="shared" si="277"/>
        <v>#N/A</v>
      </c>
      <c r="AA262" t="e">
        <f t="shared" si="278"/>
        <v>#N/A</v>
      </c>
      <c r="AB262" t="e">
        <f t="shared" si="279"/>
        <v>#N/A</v>
      </c>
      <c r="AC262" s="53" t="b">
        <f t="shared" si="280"/>
        <v>0</v>
      </c>
      <c r="AD262" s="53" t="b">
        <f t="shared" si="281"/>
        <v>0</v>
      </c>
      <c r="AE262" s="53" t="b">
        <f t="shared" si="282"/>
        <v>0</v>
      </c>
      <c r="AF262" s="53" t="b">
        <f t="shared" si="283"/>
        <v>0</v>
      </c>
      <c r="AG262" s="53" t="b">
        <f t="shared" si="284"/>
        <v>0</v>
      </c>
      <c r="AH262" s="53" t="b">
        <f t="shared" si="285"/>
        <v>0</v>
      </c>
      <c r="AI262" s="53" t="b">
        <f t="shared" si="286"/>
        <v>0</v>
      </c>
      <c r="AJ262" s="53" t="b">
        <f t="shared" si="287"/>
        <v>0</v>
      </c>
      <c r="AK262" s="53" t="b">
        <f t="shared" si="341"/>
        <v>1</v>
      </c>
      <c r="AL262" s="53" t="b">
        <f t="shared" si="342"/>
        <v>1</v>
      </c>
      <c r="AM262" s="53" t="b">
        <f t="shared" si="343"/>
        <v>1</v>
      </c>
      <c r="AN262" s="53" t="b">
        <f t="shared" si="344"/>
        <v>1</v>
      </c>
      <c r="AO262" s="53" t="b">
        <f t="shared" si="345"/>
        <v>1</v>
      </c>
      <c r="AP262" s="53" t="b">
        <f t="shared" si="346"/>
        <v>1</v>
      </c>
      <c r="AQ262" s="53" t="b">
        <f t="shared" si="323"/>
        <v>0</v>
      </c>
      <c r="AR262" t="b">
        <f t="shared" si="288"/>
        <v>0</v>
      </c>
      <c r="AS262" s="54" t="e">
        <f t="shared" si="313"/>
        <v>#N/A</v>
      </c>
      <c r="AT262" t="b">
        <f t="shared" si="324"/>
        <v>0</v>
      </c>
      <c r="AU262" t="str">
        <f t="shared" si="325"/>
        <v/>
      </c>
      <c r="AV262" s="55" t="str">
        <f t="shared" si="314"/>
        <v/>
      </c>
      <c r="AW262" t="b">
        <f>AND(AV262&lt;&gt;"",COUNTIF($AV$11:AV261,AV262)=0)</f>
        <v>0</v>
      </c>
      <c r="AX262" s="2">
        <f>IF(AV262="",0,IF(AW262,MAX($AX$11:AX261)+1,VLOOKUP(AV262,$AV$11:AX261,3,FALSE)))</f>
        <v>0</v>
      </c>
      <c r="AY262" t="str">
        <f t="shared" si="315"/>
        <v/>
      </c>
      <c r="AZ262" t="e">
        <f t="shared" si="289"/>
        <v>#N/A</v>
      </c>
      <c r="BA262" t="e">
        <f>IF(ISNA(AZ262),NA(),COUNTIF(AZ$10:AZ262,AZ262)&gt;1)</f>
        <v>#N/A</v>
      </c>
      <c r="BB262" t="e">
        <f t="shared" si="290"/>
        <v>#N/A</v>
      </c>
      <c r="BC262" s="55" t="e">
        <f t="shared" si="291"/>
        <v>#N/A</v>
      </c>
      <c r="BD262" s="56" t="e">
        <f t="shared" si="292"/>
        <v>#N/A</v>
      </c>
      <c r="BE262" s="53">
        <f t="shared" si="293"/>
        <v>0</v>
      </c>
      <c r="BF262" s="53">
        <f t="shared" si="294"/>
        <v>0</v>
      </c>
      <c r="BG262" s="53">
        <f t="shared" si="295"/>
        <v>0</v>
      </c>
      <c r="BH262" s="53">
        <f t="shared" si="296"/>
        <v>0</v>
      </c>
      <c r="BI262" s="53">
        <f t="shared" si="297"/>
        <v>0</v>
      </c>
      <c r="BJ262" s="53">
        <f t="shared" si="298"/>
        <v>0</v>
      </c>
      <c r="BK262" s="57">
        <f t="shared" si="299"/>
        <v>0</v>
      </c>
      <c r="BL262" s="57">
        <f t="shared" si="300"/>
        <v>0</v>
      </c>
      <c r="BM262" s="57">
        <f t="shared" si="301"/>
        <v>0</v>
      </c>
      <c r="BN262" s="57">
        <f t="shared" si="302"/>
        <v>0</v>
      </c>
      <c r="BO262" s="57">
        <f t="shared" si="303"/>
        <v>0</v>
      </c>
      <c r="BP262" s="57">
        <f t="shared" si="304"/>
        <v>0</v>
      </c>
      <c r="BQ262">
        <f t="shared" si="326"/>
        <v>0</v>
      </c>
      <c r="BR262">
        <f t="shared" si="327"/>
        <v>0</v>
      </c>
      <c r="BS262">
        <f t="shared" si="328"/>
        <v>0</v>
      </c>
      <c r="BT262">
        <f t="shared" si="329"/>
        <v>0</v>
      </c>
      <c r="BU262">
        <f t="shared" si="330"/>
        <v>0</v>
      </c>
      <c r="BV262">
        <f t="shared" si="331"/>
        <v>0</v>
      </c>
      <c r="BW262">
        <f t="shared" si="332"/>
        <v>0</v>
      </c>
      <c r="BX262">
        <f t="shared" si="333"/>
        <v>0</v>
      </c>
      <c r="BY262">
        <f t="shared" si="334"/>
        <v>0</v>
      </c>
      <c r="BZ262">
        <f t="shared" si="335"/>
        <v>0</v>
      </c>
      <c r="CA262">
        <f t="shared" si="336"/>
        <v>0</v>
      </c>
      <c r="CB262">
        <f t="shared" si="337"/>
        <v>0</v>
      </c>
      <c r="CC262" t="e">
        <f>IF('Source and fuel input'!AS262,VLOOKUP(AA262,SourceIdData,8,FALSE),IF('Source and fuel input'!AQ262,V262,IF('Source and fuel input'!AR262,IF(AND(E262="Method 1",VLOOKUP(AA262,SourceIdData,8,FALSE)&gt;0),VLOOKUP(AA262,SourceIdData,8,FALSE),NA()),"")))</f>
        <v>#N/A</v>
      </c>
      <c r="CD262" s="15" t="e">
        <f t="shared" si="348"/>
        <v>#N/A</v>
      </c>
      <c r="CE262" s="15" t="b">
        <f t="shared" si="349"/>
        <v>1</v>
      </c>
      <c r="CF262" s="15" t="b">
        <f t="shared" si="305"/>
        <v>1</v>
      </c>
      <c r="CG262" s="15" t="b">
        <f t="shared" si="350"/>
        <v>0</v>
      </c>
      <c r="CH262" s="15" t="b">
        <f t="shared" si="351"/>
        <v>1</v>
      </c>
      <c r="CI262" t="e">
        <f t="shared" si="306"/>
        <v>#N/A</v>
      </c>
      <c r="CJ262" t="e">
        <f t="shared" si="307"/>
        <v>#N/A</v>
      </c>
      <c r="CK262" t="e">
        <f t="shared" si="316"/>
        <v>#N/A</v>
      </c>
      <c r="CL262" t="b">
        <f t="shared" si="352"/>
        <v>0</v>
      </c>
      <c r="CM262" t="e">
        <f t="shared" si="317"/>
        <v>#N/A</v>
      </c>
      <c r="CN262" t="b">
        <f t="shared" si="318"/>
        <v>0</v>
      </c>
      <c r="CO262" s="14">
        <f t="shared" si="319"/>
        <v>1</v>
      </c>
      <c r="CP262" s="16" t="str">
        <f t="shared" si="308"/>
        <v/>
      </c>
      <c r="CQ262" s="15">
        <f t="shared" si="309"/>
        <v>0</v>
      </c>
      <c r="CR262" s="15">
        <f t="shared" si="310"/>
        <v>0</v>
      </c>
      <c r="CS262" s="15">
        <f t="shared" si="311"/>
        <v>0</v>
      </c>
      <c r="CT262" s="58" t="e">
        <f t="shared" si="338"/>
        <v>#DIV/0!</v>
      </c>
      <c r="CU262" s="2">
        <f t="shared" si="312"/>
        <v>995</v>
      </c>
      <c r="CV262" t="str">
        <f t="shared" si="320"/>
        <v/>
      </c>
      <c r="CX262" t="str">
        <f t="shared" si="339"/>
        <v/>
      </c>
      <c r="CY262" t="b">
        <f>AND(CX262&lt;&gt;"",COUNTIF($CX$11:CX261,CX262)=0)</f>
        <v>0</v>
      </c>
      <c r="CZ262" s="2">
        <f>IF(CX262="",0,IF(CY262,MAX($CZ$11:CZ261)+1,VLOOKUP(CX262,$CX$11:CZ261,3,FALSE)))</f>
        <v>0</v>
      </c>
      <c r="DA262" s="2" t="str">
        <f t="shared" si="321"/>
        <v/>
      </c>
      <c r="DB262" t="str">
        <f t="shared" si="340"/>
        <v/>
      </c>
      <c r="DC262" t="b">
        <f>AND(DB262&lt;&gt;"",COUNTIF($DB$11:DB261,DB262)=0)</f>
        <v>0</v>
      </c>
      <c r="DD262" s="2">
        <f>IF(DB262="",0,IF(DC262,MAX($DD$11:DD261)+1,VLOOKUP(DB262,$DB$11:DD261,3,FALSE)))</f>
        <v>0</v>
      </c>
      <c r="DE262" s="2" t="str">
        <f t="shared" si="322"/>
        <v/>
      </c>
    </row>
    <row r="263" spans="1:109" x14ac:dyDescent="0.35">
      <c r="A263" s="119"/>
      <c r="B263" s="46"/>
      <c r="C263" s="46"/>
      <c r="D263" s="46"/>
      <c r="E263" s="46"/>
      <c r="F263" s="183"/>
      <c r="G263" s="48">
        <v>0</v>
      </c>
      <c r="H263" s="46">
        <v>0</v>
      </c>
      <c r="I263" s="46">
        <v>0</v>
      </c>
      <c r="J263" s="46">
        <v>0</v>
      </c>
      <c r="K263" s="46">
        <v>0</v>
      </c>
      <c r="L263" s="49">
        <v>0</v>
      </c>
      <c r="M263" s="50">
        <v>0</v>
      </c>
      <c r="N263" s="32"/>
      <c r="O263" s="31"/>
      <c r="P263" s="31"/>
      <c r="Q263" s="31"/>
      <c r="R263" s="31"/>
      <c r="S263" s="31"/>
      <c r="T263" s="31"/>
      <c r="U263" s="31"/>
      <c r="V263" s="99"/>
      <c r="W263" s="52" t="str">
        <f t="shared" si="347"/>
        <v/>
      </c>
      <c r="X263" s="120"/>
      <c r="Y263" s="97"/>
      <c r="Z263" t="e">
        <f t="shared" si="277"/>
        <v>#N/A</v>
      </c>
      <c r="AA263" t="e">
        <f t="shared" si="278"/>
        <v>#N/A</v>
      </c>
      <c r="AB263" t="e">
        <f t="shared" si="279"/>
        <v>#N/A</v>
      </c>
      <c r="AC263" s="53" t="b">
        <f t="shared" si="280"/>
        <v>0</v>
      </c>
      <c r="AD263" s="53" t="b">
        <f t="shared" si="281"/>
        <v>0</v>
      </c>
      <c r="AE263" s="53" t="b">
        <f t="shared" si="282"/>
        <v>0</v>
      </c>
      <c r="AF263" s="53" t="b">
        <f t="shared" si="283"/>
        <v>0</v>
      </c>
      <c r="AG263" s="53" t="b">
        <f t="shared" si="284"/>
        <v>0</v>
      </c>
      <c r="AH263" s="53" t="b">
        <f t="shared" si="285"/>
        <v>0</v>
      </c>
      <c r="AI263" s="53" t="b">
        <f t="shared" si="286"/>
        <v>0</v>
      </c>
      <c r="AJ263" s="53" t="b">
        <f t="shared" si="287"/>
        <v>0</v>
      </c>
      <c r="AK263" s="53" t="b">
        <f t="shared" si="341"/>
        <v>1</v>
      </c>
      <c r="AL263" s="53" t="b">
        <f t="shared" si="342"/>
        <v>1</v>
      </c>
      <c r="AM263" s="53" t="b">
        <f t="shared" si="343"/>
        <v>1</v>
      </c>
      <c r="AN263" s="53" t="b">
        <f t="shared" si="344"/>
        <v>1</v>
      </c>
      <c r="AO263" s="53" t="b">
        <f t="shared" si="345"/>
        <v>1</v>
      </c>
      <c r="AP263" s="53" t="b">
        <f t="shared" si="346"/>
        <v>1</v>
      </c>
      <c r="AQ263" s="53" t="b">
        <f t="shared" si="323"/>
        <v>0</v>
      </c>
      <c r="AR263" t="b">
        <f t="shared" si="288"/>
        <v>0</v>
      </c>
      <c r="AS263" s="54" t="e">
        <f t="shared" si="313"/>
        <v>#N/A</v>
      </c>
      <c r="AT263" t="b">
        <f t="shared" si="324"/>
        <v>0</v>
      </c>
      <c r="AU263" t="str">
        <f t="shared" si="325"/>
        <v/>
      </c>
      <c r="AV263" s="55" t="str">
        <f t="shared" si="314"/>
        <v/>
      </c>
      <c r="AW263" t="b">
        <f>AND(AV263&lt;&gt;"",COUNTIF($AV$11:AV262,AV263)=0)</f>
        <v>0</v>
      </c>
      <c r="AX263" s="2">
        <f>IF(AV263="",0,IF(AW263,MAX($AX$11:AX262)+1,VLOOKUP(AV263,$AV$11:AX262,3,FALSE)))</f>
        <v>0</v>
      </c>
      <c r="AY263" t="str">
        <f t="shared" si="315"/>
        <v/>
      </c>
      <c r="AZ263" t="e">
        <f t="shared" si="289"/>
        <v>#N/A</v>
      </c>
      <c r="BA263" t="e">
        <f>IF(ISNA(AZ263),NA(),COUNTIF(AZ$10:AZ263,AZ263)&gt;1)</f>
        <v>#N/A</v>
      </c>
      <c r="BB263" t="e">
        <f t="shared" si="290"/>
        <v>#N/A</v>
      </c>
      <c r="BC263" s="55" t="e">
        <f t="shared" si="291"/>
        <v>#N/A</v>
      </c>
      <c r="BD263" s="56" t="e">
        <f t="shared" si="292"/>
        <v>#N/A</v>
      </c>
      <c r="BE263" s="53">
        <f t="shared" si="293"/>
        <v>0</v>
      </c>
      <c r="BF263" s="53">
        <f t="shared" si="294"/>
        <v>0</v>
      </c>
      <c r="BG263" s="53">
        <f t="shared" si="295"/>
        <v>0</v>
      </c>
      <c r="BH263" s="53">
        <f t="shared" si="296"/>
        <v>0</v>
      </c>
      <c r="BI263" s="53">
        <f t="shared" si="297"/>
        <v>0</v>
      </c>
      <c r="BJ263" s="53">
        <f t="shared" si="298"/>
        <v>0</v>
      </c>
      <c r="BK263" s="57">
        <f t="shared" si="299"/>
        <v>0</v>
      </c>
      <c r="BL263" s="57">
        <f t="shared" si="300"/>
        <v>0</v>
      </c>
      <c r="BM263" s="57">
        <f t="shared" si="301"/>
        <v>0</v>
      </c>
      <c r="BN263" s="57">
        <f t="shared" si="302"/>
        <v>0</v>
      </c>
      <c r="BO263" s="57">
        <f t="shared" si="303"/>
        <v>0</v>
      </c>
      <c r="BP263" s="57">
        <f t="shared" si="304"/>
        <v>0</v>
      </c>
      <c r="BQ263">
        <f t="shared" si="326"/>
        <v>0</v>
      </c>
      <c r="BR263">
        <f t="shared" si="327"/>
        <v>0</v>
      </c>
      <c r="BS263">
        <f t="shared" si="328"/>
        <v>0</v>
      </c>
      <c r="BT263">
        <f t="shared" si="329"/>
        <v>0</v>
      </c>
      <c r="BU263">
        <f t="shared" si="330"/>
        <v>0</v>
      </c>
      <c r="BV263">
        <f t="shared" si="331"/>
        <v>0</v>
      </c>
      <c r="BW263">
        <f t="shared" si="332"/>
        <v>0</v>
      </c>
      <c r="BX263">
        <f t="shared" si="333"/>
        <v>0</v>
      </c>
      <c r="BY263">
        <f t="shared" si="334"/>
        <v>0</v>
      </c>
      <c r="BZ263">
        <f t="shared" si="335"/>
        <v>0</v>
      </c>
      <c r="CA263">
        <f t="shared" si="336"/>
        <v>0</v>
      </c>
      <c r="CB263">
        <f t="shared" si="337"/>
        <v>0</v>
      </c>
      <c r="CC263" t="e">
        <f>IF('Source and fuel input'!AS263,VLOOKUP(AA263,SourceIdData,8,FALSE),IF('Source and fuel input'!AQ263,V263,IF('Source and fuel input'!AR263,IF(AND(E263="Method 1",VLOOKUP(AA263,SourceIdData,8,FALSE)&gt;0),VLOOKUP(AA263,SourceIdData,8,FALSE),NA()),"")))</f>
        <v>#N/A</v>
      </c>
      <c r="CD263" s="15" t="e">
        <f t="shared" si="348"/>
        <v>#N/A</v>
      </c>
      <c r="CE263" s="15" t="b">
        <f t="shared" si="349"/>
        <v>1</v>
      </c>
      <c r="CF263" s="15" t="b">
        <f t="shared" si="305"/>
        <v>1</v>
      </c>
      <c r="CG263" s="15" t="b">
        <f t="shared" si="350"/>
        <v>0</v>
      </c>
      <c r="CH263" s="15" t="b">
        <f t="shared" si="351"/>
        <v>1</v>
      </c>
      <c r="CI263" t="e">
        <f t="shared" si="306"/>
        <v>#N/A</v>
      </c>
      <c r="CJ263" t="e">
        <f t="shared" si="307"/>
        <v>#N/A</v>
      </c>
      <c r="CK263" t="e">
        <f t="shared" si="316"/>
        <v>#N/A</v>
      </c>
      <c r="CL263" t="b">
        <f t="shared" si="352"/>
        <v>0</v>
      </c>
      <c r="CM263" t="e">
        <f t="shared" si="317"/>
        <v>#N/A</v>
      </c>
      <c r="CN263" t="b">
        <f t="shared" si="318"/>
        <v>0</v>
      </c>
      <c r="CO263" s="14">
        <f t="shared" si="319"/>
        <v>1</v>
      </c>
      <c r="CP263" s="16" t="str">
        <f t="shared" si="308"/>
        <v/>
      </c>
      <c r="CQ263" s="15">
        <f t="shared" si="309"/>
        <v>0</v>
      </c>
      <c r="CR263" s="15">
        <f t="shared" si="310"/>
        <v>0</v>
      </c>
      <c r="CS263" s="15">
        <f t="shared" si="311"/>
        <v>0</v>
      </c>
      <c r="CT263" s="58" t="e">
        <f t="shared" si="338"/>
        <v>#DIV/0!</v>
      </c>
      <c r="CU263" s="2">
        <f t="shared" si="312"/>
        <v>995</v>
      </c>
      <c r="CV263" t="str">
        <f t="shared" si="320"/>
        <v/>
      </c>
      <c r="CX263" t="str">
        <f t="shared" si="339"/>
        <v/>
      </c>
      <c r="CY263" t="b">
        <f>AND(CX263&lt;&gt;"",COUNTIF($CX$11:CX262,CX263)=0)</f>
        <v>0</v>
      </c>
      <c r="CZ263" s="2">
        <f>IF(CX263="",0,IF(CY263,MAX($CZ$11:CZ262)+1,VLOOKUP(CX263,$CX$11:CZ262,3,FALSE)))</f>
        <v>0</v>
      </c>
      <c r="DA263" s="2" t="str">
        <f t="shared" si="321"/>
        <v/>
      </c>
      <c r="DB263" t="str">
        <f t="shared" si="340"/>
        <v/>
      </c>
      <c r="DC263" t="b">
        <f>AND(DB263&lt;&gt;"",COUNTIF($DB$11:DB262,DB263)=0)</f>
        <v>0</v>
      </c>
      <c r="DD263" s="2">
        <f>IF(DB263="",0,IF(DC263,MAX($DD$11:DD262)+1,VLOOKUP(DB263,$DB$11:DD262,3,FALSE)))</f>
        <v>0</v>
      </c>
      <c r="DE263" s="2" t="str">
        <f t="shared" si="322"/>
        <v/>
      </c>
    </row>
    <row r="264" spans="1:109" x14ac:dyDescent="0.35">
      <c r="A264" s="119"/>
      <c r="B264" s="46"/>
      <c r="C264" s="46"/>
      <c r="D264" s="46"/>
      <c r="E264" s="46"/>
      <c r="F264" s="183"/>
      <c r="G264" s="48">
        <v>0</v>
      </c>
      <c r="H264" s="46">
        <v>0</v>
      </c>
      <c r="I264" s="46">
        <v>0</v>
      </c>
      <c r="J264" s="46">
        <v>0</v>
      </c>
      <c r="K264" s="46">
        <v>0</v>
      </c>
      <c r="L264" s="49">
        <v>0</v>
      </c>
      <c r="M264" s="50">
        <v>0</v>
      </c>
      <c r="N264" s="32"/>
      <c r="O264" s="31"/>
      <c r="P264" s="31"/>
      <c r="Q264" s="31"/>
      <c r="R264" s="31"/>
      <c r="S264" s="31"/>
      <c r="T264" s="31"/>
      <c r="U264" s="31"/>
      <c r="V264" s="99"/>
      <c r="W264" s="52" t="str">
        <f t="shared" si="347"/>
        <v/>
      </c>
      <c r="X264" s="120"/>
      <c r="Y264" s="97"/>
      <c r="Z264" t="e">
        <f t="shared" si="277"/>
        <v>#N/A</v>
      </c>
      <c r="AA264" t="e">
        <f t="shared" si="278"/>
        <v>#N/A</v>
      </c>
      <c r="AB264" t="e">
        <f t="shared" si="279"/>
        <v>#N/A</v>
      </c>
      <c r="AC264" s="53" t="b">
        <f t="shared" si="280"/>
        <v>0</v>
      </c>
      <c r="AD264" s="53" t="b">
        <f t="shared" si="281"/>
        <v>0</v>
      </c>
      <c r="AE264" s="53" t="b">
        <f t="shared" si="282"/>
        <v>0</v>
      </c>
      <c r="AF264" s="53" t="b">
        <f t="shared" si="283"/>
        <v>0</v>
      </c>
      <c r="AG264" s="53" t="b">
        <f t="shared" si="284"/>
        <v>0</v>
      </c>
      <c r="AH264" s="53" t="b">
        <f t="shared" si="285"/>
        <v>0</v>
      </c>
      <c r="AI264" s="53" t="b">
        <f t="shared" si="286"/>
        <v>0</v>
      </c>
      <c r="AJ264" s="53" t="b">
        <f t="shared" si="287"/>
        <v>0</v>
      </c>
      <c r="AK264" s="53" t="b">
        <f t="shared" si="341"/>
        <v>1</v>
      </c>
      <c r="AL264" s="53" t="b">
        <f t="shared" si="342"/>
        <v>1</v>
      </c>
      <c r="AM264" s="53" t="b">
        <f t="shared" si="343"/>
        <v>1</v>
      </c>
      <c r="AN264" s="53" t="b">
        <f t="shared" si="344"/>
        <v>1</v>
      </c>
      <c r="AO264" s="53" t="b">
        <f t="shared" si="345"/>
        <v>1</v>
      </c>
      <c r="AP264" s="53" t="b">
        <f t="shared" si="346"/>
        <v>1</v>
      </c>
      <c r="AQ264" s="53" t="b">
        <f t="shared" si="323"/>
        <v>0</v>
      </c>
      <c r="AR264" t="b">
        <f t="shared" si="288"/>
        <v>0</v>
      </c>
      <c r="AS264" s="54" t="e">
        <f t="shared" si="313"/>
        <v>#N/A</v>
      </c>
      <c r="AT264" t="b">
        <f t="shared" si="324"/>
        <v>0</v>
      </c>
      <c r="AU264" t="str">
        <f t="shared" si="325"/>
        <v/>
      </c>
      <c r="AV264" s="55" t="str">
        <f t="shared" si="314"/>
        <v/>
      </c>
      <c r="AW264" t="b">
        <f>AND(AV264&lt;&gt;"",COUNTIF($AV$11:AV263,AV264)=0)</f>
        <v>0</v>
      </c>
      <c r="AX264" s="2">
        <f>IF(AV264="",0,IF(AW264,MAX($AX$11:AX263)+1,VLOOKUP(AV264,$AV$11:AX263,3,FALSE)))</f>
        <v>0</v>
      </c>
      <c r="AY264" t="str">
        <f t="shared" si="315"/>
        <v/>
      </c>
      <c r="AZ264" t="e">
        <f t="shared" si="289"/>
        <v>#N/A</v>
      </c>
      <c r="BA264" t="e">
        <f>IF(ISNA(AZ264),NA(),COUNTIF(AZ$10:AZ264,AZ264)&gt;1)</f>
        <v>#N/A</v>
      </c>
      <c r="BB264" t="e">
        <f t="shared" si="290"/>
        <v>#N/A</v>
      </c>
      <c r="BC264" s="55" t="e">
        <f t="shared" si="291"/>
        <v>#N/A</v>
      </c>
      <c r="BD264" s="56" t="e">
        <f t="shared" si="292"/>
        <v>#N/A</v>
      </c>
      <c r="BE264" s="53">
        <f t="shared" si="293"/>
        <v>0</v>
      </c>
      <c r="BF264" s="53">
        <f t="shared" si="294"/>
        <v>0</v>
      </c>
      <c r="BG264" s="53">
        <f t="shared" si="295"/>
        <v>0</v>
      </c>
      <c r="BH264" s="53">
        <f t="shared" si="296"/>
        <v>0</v>
      </c>
      <c r="BI264" s="53">
        <f t="shared" si="297"/>
        <v>0</v>
      </c>
      <c r="BJ264" s="53">
        <f t="shared" si="298"/>
        <v>0</v>
      </c>
      <c r="BK264" s="57">
        <f t="shared" si="299"/>
        <v>0</v>
      </c>
      <c r="BL264" s="57">
        <f t="shared" si="300"/>
        <v>0</v>
      </c>
      <c r="BM264" s="57">
        <f t="shared" si="301"/>
        <v>0</v>
      </c>
      <c r="BN264" s="57">
        <f t="shared" si="302"/>
        <v>0</v>
      </c>
      <c r="BO264" s="57">
        <f t="shared" si="303"/>
        <v>0</v>
      </c>
      <c r="BP264" s="57">
        <f t="shared" si="304"/>
        <v>0</v>
      </c>
      <c r="BQ264">
        <f t="shared" si="326"/>
        <v>0</v>
      </c>
      <c r="BR264">
        <f t="shared" si="327"/>
        <v>0</v>
      </c>
      <c r="BS264">
        <f t="shared" si="328"/>
        <v>0</v>
      </c>
      <c r="BT264">
        <f t="shared" si="329"/>
        <v>0</v>
      </c>
      <c r="BU264">
        <f t="shared" si="330"/>
        <v>0</v>
      </c>
      <c r="BV264">
        <f t="shared" si="331"/>
        <v>0</v>
      </c>
      <c r="BW264">
        <f t="shared" si="332"/>
        <v>0</v>
      </c>
      <c r="BX264">
        <f t="shared" si="333"/>
        <v>0</v>
      </c>
      <c r="BY264">
        <f t="shared" si="334"/>
        <v>0</v>
      </c>
      <c r="BZ264">
        <f t="shared" si="335"/>
        <v>0</v>
      </c>
      <c r="CA264">
        <f t="shared" si="336"/>
        <v>0</v>
      </c>
      <c r="CB264">
        <f t="shared" si="337"/>
        <v>0</v>
      </c>
      <c r="CC264" t="e">
        <f>IF('Source and fuel input'!AS264,VLOOKUP(AA264,SourceIdData,8,FALSE),IF('Source and fuel input'!AQ264,V264,IF('Source and fuel input'!AR264,IF(AND(E264="Method 1",VLOOKUP(AA264,SourceIdData,8,FALSE)&gt;0),VLOOKUP(AA264,SourceIdData,8,FALSE),NA()),"")))</f>
        <v>#N/A</v>
      </c>
      <c r="CD264" s="15" t="e">
        <f t="shared" si="348"/>
        <v>#N/A</v>
      </c>
      <c r="CE264" s="15" t="b">
        <f t="shared" si="349"/>
        <v>1</v>
      </c>
      <c r="CF264" s="15" t="b">
        <f t="shared" si="305"/>
        <v>1</v>
      </c>
      <c r="CG264" s="15" t="b">
        <f t="shared" si="350"/>
        <v>0</v>
      </c>
      <c r="CH264" s="15" t="b">
        <f t="shared" si="351"/>
        <v>1</v>
      </c>
      <c r="CI264" t="e">
        <f t="shared" si="306"/>
        <v>#N/A</v>
      </c>
      <c r="CJ264" t="e">
        <f t="shared" si="307"/>
        <v>#N/A</v>
      </c>
      <c r="CK264" t="e">
        <f t="shared" si="316"/>
        <v>#N/A</v>
      </c>
      <c r="CL264" t="b">
        <f t="shared" si="352"/>
        <v>0</v>
      </c>
      <c r="CM264" t="e">
        <f t="shared" si="317"/>
        <v>#N/A</v>
      </c>
      <c r="CN264" t="b">
        <f t="shared" si="318"/>
        <v>0</v>
      </c>
      <c r="CO264" s="14">
        <f t="shared" si="319"/>
        <v>1</v>
      </c>
      <c r="CP264" s="16" t="str">
        <f t="shared" si="308"/>
        <v/>
      </c>
      <c r="CQ264" s="15">
        <f t="shared" si="309"/>
        <v>0</v>
      </c>
      <c r="CR264" s="15">
        <f t="shared" si="310"/>
        <v>0</v>
      </c>
      <c r="CS264" s="15">
        <f t="shared" si="311"/>
        <v>0</v>
      </c>
      <c r="CT264" s="58" t="e">
        <f t="shared" si="338"/>
        <v>#DIV/0!</v>
      </c>
      <c r="CU264" s="2">
        <f t="shared" si="312"/>
        <v>995</v>
      </c>
      <c r="CV264" t="str">
        <f t="shared" si="320"/>
        <v/>
      </c>
      <c r="CX264" t="str">
        <f t="shared" si="339"/>
        <v/>
      </c>
      <c r="CY264" t="b">
        <f>AND(CX264&lt;&gt;"",COUNTIF($CX$11:CX263,CX264)=0)</f>
        <v>0</v>
      </c>
      <c r="CZ264" s="2">
        <f>IF(CX264="",0,IF(CY264,MAX($CZ$11:CZ263)+1,VLOOKUP(CX264,$CX$11:CZ263,3,FALSE)))</f>
        <v>0</v>
      </c>
      <c r="DA264" s="2" t="str">
        <f t="shared" si="321"/>
        <v/>
      </c>
      <c r="DB264" t="str">
        <f t="shared" si="340"/>
        <v/>
      </c>
      <c r="DC264" t="b">
        <f>AND(DB264&lt;&gt;"",COUNTIF($DB$11:DB263,DB264)=0)</f>
        <v>0</v>
      </c>
      <c r="DD264" s="2">
        <f>IF(DB264="",0,IF(DC264,MAX($DD$11:DD263)+1,VLOOKUP(DB264,$DB$11:DD263,3,FALSE)))</f>
        <v>0</v>
      </c>
      <c r="DE264" s="2" t="str">
        <f t="shared" si="322"/>
        <v/>
      </c>
    </row>
    <row r="265" spans="1:109" x14ac:dyDescent="0.35">
      <c r="A265" s="119"/>
      <c r="B265" s="46"/>
      <c r="C265" s="46"/>
      <c r="D265" s="46"/>
      <c r="E265" s="46"/>
      <c r="F265" s="183"/>
      <c r="G265" s="48">
        <v>0</v>
      </c>
      <c r="H265" s="46">
        <v>0</v>
      </c>
      <c r="I265" s="46">
        <v>0</v>
      </c>
      <c r="J265" s="46">
        <v>0</v>
      </c>
      <c r="K265" s="46">
        <v>0</v>
      </c>
      <c r="L265" s="49">
        <v>0</v>
      </c>
      <c r="M265" s="50">
        <v>0</v>
      </c>
      <c r="N265" s="32"/>
      <c r="O265" s="31"/>
      <c r="P265" s="31"/>
      <c r="Q265" s="31"/>
      <c r="R265" s="31"/>
      <c r="S265" s="31"/>
      <c r="T265" s="31"/>
      <c r="U265" s="31"/>
      <c r="V265" s="99"/>
      <c r="W265" s="52" t="str">
        <f t="shared" si="347"/>
        <v/>
      </c>
      <c r="X265" s="120"/>
      <c r="Y265" s="97"/>
      <c r="Z265" t="e">
        <f t="shared" si="277"/>
        <v>#N/A</v>
      </c>
      <c r="AA265" t="e">
        <f t="shared" si="278"/>
        <v>#N/A</v>
      </c>
      <c r="AB265" t="e">
        <f t="shared" si="279"/>
        <v>#N/A</v>
      </c>
      <c r="AC265" s="53" t="b">
        <f t="shared" si="280"/>
        <v>0</v>
      </c>
      <c r="AD265" s="53" t="b">
        <f t="shared" si="281"/>
        <v>0</v>
      </c>
      <c r="AE265" s="53" t="b">
        <f t="shared" si="282"/>
        <v>0</v>
      </c>
      <c r="AF265" s="53" t="b">
        <f t="shared" si="283"/>
        <v>0</v>
      </c>
      <c r="AG265" s="53" t="b">
        <f t="shared" si="284"/>
        <v>0</v>
      </c>
      <c r="AH265" s="53" t="b">
        <f t="shared" si="285"/>
        <v>0</v>
      </c>
      <c r="AI265" s="53" t="b">
        <f t="shared" si="286"/>
        <v>0</v>
      </c>
      <c r="AJ265" s="53" t="b">
        <f t="shared" si="287"/>
        <v>0</v>
      </c>
      <c r="AK265" s="53" t="b">
        <f t="shared" si="341"/>
        <v>1</v>
      </c>
      <c r="AL265" s="53" t="b">
        <f t="shared" si="342"/>
        <v>1</v>
      </c>
      <c r="AM265" s="53" t="b">
        <f t="shared" si="343"/>
        <v>1</v>
      </c>
      <c r="AN265" s="53" t="b">
        <f t="shared" si="344"/>
        <v>1</v>
      </c>
      <c r="AO265" s="53" t="b">
        <f t="shared" si="345"/>
        <v>1</v>
      </c>
      <c r="AP265" s="53" t="b">
        <f t="shared" si="346"/>
        <v>1</v>
      </c>
      <c r="AQ265" s="53" t="b">
        <f t="shared" si="323"/>
        <v>0</v>
      </c>
      <c r="AR265" t="b">
        <f t="shared" si="288"/>
        <v>0</v>
      </c>
      <c r="AS265" s="54" t="e">
        <f t="shared" si="313"/>
        <v>#N/A</v>
      </c>
      <c r="AT265" t="b">
        <f t="shared" si="324"/>
        <v>0</v>
      </c>
      <c r="AU265" t="str">
        <f t="shared" si="325"/>
        <v/>
      </c>
      <c r="AV265" s="55" t="str">
        <f t="shared" si="314"/>
        <v/>
      </c>
      <c r="AW265" t="b">
        <f>AND(AV265&lt;&gt;"",COUNTIF($AV$11:AV264,AV265)=0)</f>
        <v>0</v>
      </c>
      <c r="AX265" s="2">
        <f>IF(AV265="",0,IF(AW265,MAX($AX$11:AX264)+1,VLOOKUP(AV265,$AV$11:AX264,3,FALSE)))</f>
        <v>0</v>
      </c>
      <c r="AY265" t="str">
        <f t="shared" si="315"/>
        <v/>
      </c>
      <c r="AZ265" t="e">
        <f t="shared" si="289"/>
        <v>#N/A</v>
      </c>
      <c r="BA265" t="e">
        <f>IF(ISNA(AZ265),NA(),COUNTIF(AZ$10:AZ265,AZ265)&gt;1)</f>
        <v>#N/A</v>
      </c>
      <c r="BB265" t="e">
        <f t="shared" si="290"/>
        <v>#N/A</v>
      </c>
      <c r="BC265" s="55" t="e">
        <f t="shared" si="291"/>
        <v>#N/A</v>
      </c>
      <c r="BD265" s="56" t="e">
        <f t="shared" si="292"/>
        <v>#N/A</v>
      </c>
      <c r="BE265" s="53">
        <f t="shared" si="293"/>
        <v>0</v>
      </c>
      <c r="BF265" s="53">
        <f t="shared" si="294"/>
        <v>0</v>
      </c>
      <c r="BG265" s="53">
        <f t="shared" si="295"/>
        <v>0</v>
      </c>
      <c r="BH265" s="53">
        <f t="shared" si="296"/>
        <v>0</v>
      </c>
      <c r="BI265" s="53">
        <f t="shared" si="297"/>
        <v>0</v>
      </c>
      <c r="BJ265" s="53">
        <f t="shared" si="298"/>
        <v>0</v>
      </c>
      <c r="BK265" s="57">
        <f t="shared" si="299"/>
        <v>0</v>
      </c>
      <c r="BL265" s="57">
        <f t="shared" si="300"/>
        <v>0</v>
      </c>
      <c r="BM265" s="57">
        <f t="shared" si="301"/>
        <v>0</v>
      </c>
      <c r="BN265" s="57">
        <f t="shared" si="302"/>
        <v>0</v>
      </c>
      <c r="BO265" s="57">
        <f t="shared" si="303"/>
        <v>0</v>
      </c>
      <c r="BP265" s="57">
        <f t="shared" si="304"/>
        <v>0</v>
      </c>
      <c r="BQ265">
        <f t="shared" si="326"/>
        <v>0</v>
      </c>
      <c r="BR265">
        <f t="shared" si="327"/>
        <v>0</v>
      </c>
      <c r="BS265">
        <f t="shared" si="328"/>
        <v>0</v>
      </c>
      <c r="BT265">
        <f t="shared" si="329"/>
        <v>0</v>
      </c>
      <c r="BU265">
        <f t="shared" si="330"/>
        <v>0</v>
      </c>
      <c r="BV265">
        <f t="shared" si="331"/>
        <v>0</v>
      </c>
      <c r="BW265">
        <f t="shared" si="332"/>
        <v>0</v>
      </c>
      <c r="BX265">
        <f t="shared" si="333"/>
        <v>0</v>
      </c>
      <c r="BY265">
        <f t="shared" si="334"/>
        <v>0</v>
      </c>
      <c r="BZ265">
        <f t="shared" si="335"/>
        <v>0</v>
      </c>
      <c r="CA265">
        <f t="shared" si="336"/>
        <v>0</v>
      </c>
      <c r="CB265">
        <f t="shared" si="337"/>
        <v>0</v>
      </c>
      <c r="CC265" t="e">
        <f>IF('Source and fuel input'!AS265,VLOOKUP(AA265,SourceIdData,8,FALSE),IF('Source and fuel input'!AQ265,V265,IF('Source and fuel input'!AR265,IF(AND(E265="Method 1",VLOOKUP(AA265,SourceIdData,8,FALSE)&gt;0),VLOOKUP(AA265,SourceIdData,8,FALSE),NA()),"")))</f>
        <v>#N/A</v>
      </c>
      <c r="CD265" s="15" t="e">
        <f t="shared" si="348"/>
        <v>#N/A</v>
      </c>
      <c r="CE265" s="15" t="b">
        <f t="shared" si="349"/>
        <v>1</v>
      </c>
      <c r="CF265" s="15" t="b">
        <f t="shared" si="305"/>
        <v>1</v>
      </c>
      <c r="CG265" s="15" t="b">
        <f t="shared" si="350"/>
        <v>0</v>
      </c>
      <c r="CH265" s="15" t="b">
        <f t="shared" si="351"/>
        <v>1</v>
      </c>
      <c r="CI265" t="e">
        <f t="shared" si="306"/>
        <v>#N/A</v>
      </c>
      <c r="CJ265" t="e">
        <f t="shared" si="307"/>
        <v>#N/A</v>
      </c>
      <c r="CK265" t="e">
        <f t="shared" si="316"/>
        <v>#N/A</v>
      </c>
      <c r="CL265" t="b">
        <f t="shared" si="352"/>
        <v>0</v>
      </c>
      <c r="CM265" t="e">
        <f t="shared" si="317"/>
        <v>#N/A</v>
      </c>
      <c r="CN265" t="b">
        <f t="shared" si="318"/>
        <v>0</v>
      </c>
      <c r="CO265" s="14">
        <f t="shared" si="319"/>
        <v>1</v>
      </c>
      <c r="CP265" s="16" t="str">
        <f t="shared" si="308"/>
        <v/>
      </c>
      <c r="CQ265" s="15">
        <f t="shared" si="309"/>
        <v>0</v>
      </c>
      <c r="CR265" s="15">
        <f t="shared" si="310"/>
        <v>0</v>
      </c>
      <c r="CS265" s="15">
        <f t="shared" si="311"/>
        <v>0</v>
      </c>
      <c r="CT265" s="58" t="e">
        <f t="shared" si="338"/>
        <v>#DIV/0!</v>
      </c>
      <c r="CU265" s="2">
        <f t="shared" si="312"/>
        <v>995</v>
      </c>
      <c r="CV265" t="str">
        <f t="shared" si="320"/>
        <v/>
      </c>
      <c r="CX265" t="str">
        <f t="shared" si="339"/>
        <v/>
      </c>
      <c r="CY265" t="b">
        <f>AND(CX265&lt;&gt;"",COUNTIF($CX$11:CX264,CX265)=0)</f>
        <v>0</v>
      </c>
      <c r="CZ265" s="2">
        <f>IF(CX265="",0,IF(CY265,MAX($CZ$11:CZ264)+1,VLOOKUP(CX265,$CX$11:CZ264,3,FALSE)))</f>
        <v>0</v>
      </c>
      <c r="DA265" s="2" t="str">
        <f t="shared" si="321"/>
        <v/>
      </c>
      <c r="DB265" t="str">
        <f t="shared" si="340"/>
        <v/>
      </c>
      <c r="DC265" t="b">
        <f>AND(DB265&lt;&gt;"",COUNTIF($DB$11:DB264,DB265)=0)</f>
        <v>0</v>
      </c>
      <c r="DD265" s="2">
        <f>IF(DB265="",0,IF(DC265,MAX($DD$11:DD264)+1,VLOOKUP(DB265,$DB$11:DD264,3,FALSE)))</f>
        <v>0</v>
      </c>
      <c r="DE265" s="2" t="str">
        <f t="shared" si="322"/>
        <v/>
      </c>
    </row>
    <row r="266" spans="1:109" x14ac:dyDescent="0.35">
      <c r="A266" s="119"/>
      <c r="B266" s="46"/>
      <c r="C266" s="46"/>
      <c r="D266" s="46"/>
      <c r="E266" s="46"/>
      <c r="F266" s="183"/>
      <c r="G266" s="48">
        <v>0</v>
      </c>
      <c r="H266" s="46">
        <v>0</v>
      </c>
      <c r="I266" s="46">
        <v>0</v>
      </c>
      <c r="J266" s="46">
        <v>0</v>
      </c>
      <c r="K266" s="46">
        <v>0</v>
      </c>
      <c r="L266" s="49">
        <v>0</v>
      </c>
      <c r="M266" s="50">
        <v>0</v>
      </c>
      <c r="N266" s="32"/>
      <c r="O266" s="31"/>
      <c r="P266" s="31"/>
      <c r="Q266" s="31"/>
      <c r="R266" s="31"/>
      <c r="S266" s="31"/>
      <c r="T266" s="31"/>
      <c r="U266" s="31"/>
      <c r="V266" s="99"/>
      <c r="W266" s="52" t="str">
        <f t="shared" si="347"/>
        <v/>
      </c>
      <c r="X266" s="120"/>
      <c r="Y266" s="97"/>
      <c r="Z266" t="e">
        <f t="shared" si="277"/>
        <v>#N/A</v>
      </c>
      <c r="AA266" t="e">
        <f t="shared" si="278"/>
        <v>#N/A</v>
      </c>
      <c r="AB266" t="e">
        <f t="shared" si="279"/>
        <v>#N/A</v>
      </c>
      <c r="AC266" s="53" t="b">
        <f t="shared" si="280"/>
        <v>0</v>
      </c>
      <c r="AD266" s="53" t="b">
        <f t="shared" si="281"/>
        <v>0</v>
      </c>
      <c r="AE266" s="53" t="b">
        <f t="shared" si="282"/>
        <v>0</v>
      </c>
      <c r="AF266" s="53" t="b">
        <f t="shared" si="283"/>
        <v>0</v>
      </c>
      <c r="AG266" s="53" t="b">
        <f t="shared" si="284"/>
        <v>0</v>
      </c>
      <c r="AH266" s="53" t="b">
        <f t="shared" si="285"/>
        <v>0</v>
      </c>
      <c r="AI266" s="53" t="b">
        <f t="shared" si="286"/>
        <v>0</v>
      </c>
      <c r="AJ266" s="53" t="b">
        <f t="shared" si="287"/>
        <v>0</v>
      </c>
      <c r="AK266" s="53" t="b">
        <f t="shared" si="341"/>
        <v>1</v>
      </c>
      <c r="AL266" s="53" t="b">
        <f t="shared" si="342"/>
        <v>1</v>
      </c>
      <c r="AM266" s="53" t="b">
        <f t="shared" si="343"/>
        <v>1</v>
      </c>
      <c r="AN266" s="53" t="b">
        <f t="shared" si="344"/>
        <v>1</v>
      </c>
      <c r="AO266" s="53" t="b">
        <f t="shared" si="345"/>
        <v>1</v>
      </c>
      <c r="AP266" s="53" t="b">
        <f t="shared" si="346"/>
        <v>1</v>
      </c>
      <c r="AQ266" s="53" t="b">
        <f t="shared" si="323"/>
        <v>0</v>
      </c>
      <c r="AR266" t="b">
        <f t="shared" si="288"/>
        <v>0</v>
      </c>
      <c r="AS266" s="54" t="e">
        <f t="shared" si="313"/>
        <v>#N/A</v>
      </c>
      <c r="AT266" t="b">
        <f t="shared" si="324"/>
        <v>0</v>
      </c>
      <c r="AU266" t="str">
        <f t="shared" si="325"/>
        <v/>
      </c>
      <c r="AV266" s="55" t="str">
        <f t="shared" si="314"/>
        <v/>
      </c>
      <c r="AW266" t="b">
        <f>AND(AV266&lt;&gt;"",COUNTIF($AV$11:AV265,AV266)=0)</f>
        <v>0</v>
      </c>
      <c r="AX266" s="2">
        <f>IF(AV266="",0,IF(AW266,MAX($AX$11:AX265)+1,VLOOKUP(AV266,$AV$11:AX265,3,FALSE)))</f>
        <v>0</v>
      </c>
      <c r="AY266" t="str">
        <f t="shared" si="315"/>
        <v/>
      </c>
      <c r="AZ266" t="e">
        <f t="shared" si="289"/>
        <v>#N/A</v>
      </c>
      <c r="BA266" t="e">
        <f>IF(ISNA(AZ266),NA(),COUNTIF(AZ$10:AZ266,AZ266)&gt;1)</f>
        <v>#N/A</v>
      </c>
      <c r="BB266" t="e">
        <f t="shared" si="290"/>
        <v>#N/A</v>
      </c>
      <c r="BC266" s="55" t="e">
        <f t="shared" si="291"/>
        <v>#N/A</v>
      </c>
      <c r="BD266" s="56" t="e">
        <f t="shared" si="292"/>
        <v>#N/A</v>
      </c>
      <c r="BE266" s="53">
        <f t="shared" si="293"/>
        <v>0</v>
      </c>
      <c r="BF266" s="53">
        <f t="shared" si="294"/>
        <v>0</v>
      </c>
      <c r="BG266" s="53">
        <f t="shared" si="295"/>
        <v>0</v>
      </c>
      <c r="BH266" s="53">
        <f t="shared" si="296"/>
        <v>0</v>
      </c>
      <c r="BI266" s="53">
        <f t="shared" si="297"/>
        <v>0</v>
      </c>
      <c r="BJ266" s="53">
        <f t="shared" si="298"/>
        <v>0</v>
      </c>
      <c r="BK266" s="57">
        <f t="shared" si="299"/>
        <v>0</v>
      </c>
      <c r="BL266" s="57">
        <f t="shared" si="300"/>
        <v>0</v>
      </c>
      <c r="BM266" s="57">
        <f t="shared" si="301"/>
        <v>0</v>
      </c>
      <c r="BN266" s="57">
        <f t="shared" si="302"/>
        <v>0</v>
      </c>
      <c r="BO266" s="57">
        <f t="shared" si="303"/>
        <v>0</v>
      </c>
      <c r="BP266" s="57">
        <f t="shared" si="304"/>
        <v>0</v>
      </c>
      <c r="BQ266">
        <f t="shared" si="326"/>
        <v>0</v>
      </c>
      <c r="BR266">
        <f t="shared" si="327"/>
        <v>0</v>
      </c>
      <c r="BS266">
        <f t="shared" si="328"/>
        <v>0</v>
      </c>
      <c r="BT266">
        <f t="shared" si="329"/>
        <v>0</v>
      </c>
      <c r="BU266">
        <f t="shared" si="330"/>
        <v>0</v>
      </c>
      <c r="BV266">
        <f t="shared" si="331"/>
        <v>0</v>
      </c>
      <c r="BW266">
        <f t="shared" si="332"/>
        <v>0</v>
      </c>
      <c r="BX266">
        <f t="shared" si="333"/>
        <v>0</v>
      </c>
      <c r="BY266">
        <f t="shared" si="334"/>
        <v>0</v>
      </c>
      <c r="BZ266">
        <f t="shared" si="335"/>
        <v>0</v>
      </c>
      <c r="CA266">
        <f t="shared" si="336"/>
        <v>0</v>
      </c>
      <c r="CB266">
        <f t="shared" si="337"/>
        <v>0</v>
      </c>
      <c r="CC266" t="e">
        <f>IF('Source and fuel input'!AS266,VLOOKUP(AA266,SourceIdData,8,FALSE),IF('Source and fuel input'!AQ266,V266,IF('Source and fuel input'!AR266,IF(AND(E266="Method 1",VLOOKUP(AA266,SourceIdData,8,FALSE)&gt;0),VLOOKUP(AA266,SourceIdData,8,FALSE),NA()),"")))</f>
        <v>#N/A</v>
      </c>
      <c r="CD266" s="15" t="e">
        <f t="shared" si="348"/>
        <v>#N/A</v>
      </c>
      <c r="CE266" s="15" t="b">
        <f t="shared" si="349"/>
        <v>1</v>
      </c>
      <c r="CF266" s="15" t="b">
        <f t="shared" si="305"/>
        <v>1</v>
      </c>
      <c r="CG266" s="15" t="b">
        <f t="shared" si="350"/>
        <v>0</v>
      </c>
      <c r="CH266" s="15" t="b">
        <f t="shared" si="351"/>
        <v>1</v>
      </c>
      <c r="CI266" t="e">
        <f t="shared" si="306"/>
        <v>#N/A</v>
      </c>
      <c r="CJ266" t="e">
        <f t="shared" si="307"/>
        <v>#N/A</v>
      </c>
      <c r="CK266" t="e">
        <f t="shared" si="316"/>
        <v>#N/A</v>
      </c>
      <c r="CL266" t="b">
        <f t="shared" si="352"/>
        <v>0</v>
      </c>
      <c r="CM266" t="e">
        <f t="shared" si="317"/>
        <v>#N/A</v>
      </c>
      <c r="CN266" t="b">
        <f t="shared" si="318"/>
        <v>0</v>
      </c>
      <c r="CO266" s="14">
        <f t="shared" si="319"/>
        <v>1</v>
      </c>
      <c r="CP266" s="16" t="str">
        <f t="shared" si="308"/>
        <v/>
      </c>
      <c r="CQ266" s="15">
        <f t="shared" si="309"/>
        <v>0</v>
      </c>
      <c r="CR266" s="15">
        <f t="shared" si="310"/>
        <v>0</v>
      </c>
      <c r="CS266" s="15">
        <f t="shared" si="311"/>
        <v>0</v>
      </c>
      <c r="CT266" s="58" t="e">
        <f t="shared" si="338"/>
        <v>#DIV/0!</v>
      </c>
      <c r="CU266" s="2">
        <f t="shared" si="312"/>
        <v>995</v>
      </c>
      <c r="CV266" t="str">
        <f t="shared" si="320"/>
        <v/>
      </c>
      <c r="CX266" t="str">
        <f t="shared" si="339"/>
        <v/>
      </c>
      <c r="CY266" t="b">
        <f>AND(CX266&lt;&gt;"",COUNTIF($CX$11:CX265,CX266)=0)</f>
        <v>0</v>
      </c>
      <c r="CZ266" s="2">
        <f>IF(CX266="",0,IF(CY266,MAX($CZ$11:CZ265)+1,VLOOKUP(CX266,$CX$11:CZ265,3,FALSE)))</f>
        <v>0</v>
      </c>
      <c r="DA266" s="2" t="str">
        <f t="shared" si="321"/>
        <v/>
      </c>
      <c r="DB266" t="str">
        <f t="shared" si="340"/>
        <v/>
      </c>
      <c r="DC266" t="b">
        <f>AND(DB266&lt;&gt;"",COUNTIF($DB$11:DB265,DB266)=0)</f>
        <v>0</v>
      </c>
      <c r="DD266" s="2">
        <f>IF(DB266="",0,IF(DC266,MAX($DD$11:DD265)+1,VLOOKUP(DB266,$DB$11:DD265,3,FALSE)))</f>
        <v>0</v>
      </c>
      <c r="DE266" s="2" t="str">
        <f t="shared" si="322"/>
        <v/>
      </c>
    </row>
    <row r="267" spans="1:109" x14ac:dyDescent="0.35">
      <c r="A267" s="119"/>
      <c r="B267" s="46"/>
      <c r="C267" s="46"/>
      <c r="D267" s="46"/>
      <c r="E267" s="46"/>
      <c r="F267" s="183"/>
      <c r="G267" s="48">
        <v>0</v>
      </c>
      <c r="H267" s="46">
        <v>0</v>
      </c>
      <c r="I267" s="46">
        <v>0</v>
      </c>
      <c r="J267" s="46">
        <v>0</v>
      </c>
      <c r="K267" s="46">
        <v>0</v>
      </c>
      <c r="L267" s="49">
        <v>0</v>
      </c>
      <c r="M267" s="50">
        <v>0</v>
      </c>
      <c r="N267" s="32"/>
      <c r="O267" s="31"/>
      <c r="P267" s="31"/>
      <c r="Q267" s="31"/>
      <c r="R267" s="31"/>
      <c r="S267" s="31"/>
      <c r="T267" s="31"/>
      <c r="U267" s="31"/>
      <c r="V267" s="99"/>
      <c r="W267" s="52" t="str">
        <f t="shared" si="347"/>
        <v/>
      </c>
      <c r="X267" s="120"/>
      <c r="Y267" s="97"/>
      <c r="Z267" t="e">
        <f t="shared" ref="Z267:Z330" si="353">VLOOKUP(TRIM($C267),Sources,4,FALSE)</f>
        <v>#N/A</v>
      </c>
      <c r="AA267" t="e">
        <f t="shared" ref="AA267:AA330" si="354">VLOOKUP(LEFT(TRIM(C267),45)&amp;LEFT(TRIM(D267),75),SoFu,2,FALSE)</f>
        <v>#N/A</v>
      </c>
      <c r="AB267" t="e">
        <f t="shared" ref="AB267:AB330" si="355">VLOOKUP(TRIM($C267),Sources,5,FALSE)</f>
        <v>#N/A</v>
      </c>
      <c r="AC267" s="53" t="b">
        <f t="shared" ref="AC267:AC330" si="356">AND(N267&lt;&gt;"",N267&gt;=0,NOT(ISERROR(N267*1)),NOT($AR267))</f>
        <v>0</v>
      </c>
      <c r="AD267" s="53" t="b">
        <f t="shared" ref="AD267:AD330" si="357">AND(O267&lt;&gt;"",O267&gt;=0,NOT(ISERROR(O267*1)),NOT($AR267))</f>
        <v>0</v>
      </c>
      <c r="AE267" s="53" t="b">
        <f t="shared" ref="AE267:AE330" si="358">AND(P267&lt;&gt;"",P267&gt;=0,NOT(ISERROR(P267*1)),NOT($AR267))</f>
        <v>0</v>
      </c>
      <c r="AF267" s="53" t="b">
        <f t="shared" ref="AF267:AF330" si="359">AND(Q267&lt;&gt;"",Q267&gt;=0,NOT(ISERROR(Q267*1)),NOT($AR267))</f>
        <v>0</v>
      </c>
      <c r="AG267" s="53" t="b">
        <f t="shared" ref="AG267:AG330" si="360">AND(R267&lt;&gt;"",R267&gt;=0,NOT(ISERROR(R267*1)),NOT($AR267))</f>
        <v>0</v>
      </c>
      <c r="AH267" s="53" t="b">
        <f t="shared" ref="AH267:AH330" si="361">AND(S267&lt;&gt;"",S267&gt;=0,NOT(ISERROR(S267*1)),NOT($AR267))</f>
        <v>0</v>
      </c>
      <c r="AI267" s="53" t="b">
        <f t="shared" ref="AI267:AI330" si="362">AND(T267&lt;&gt;"",T267&gt;=0,NOT(ISERROR(T267*1)),NOT($AR267))</f>
        <v>0</v>
      </c>
      <c r="AJ267" s="53" t="b">
        <f t="shared" ref="AJ267:AJ330" si="363">AND(U267&lt;&gt;"",U267&gt;=0,NOT(ISERROR(U267*1)),NOT($AR267))</f>
        <v>0</v>
      </c>
      <c r="AK267" s="53" t="b">
        <f t="shared" si="341"/>
        <v>1</v>
      </c>
      <c r="AL267" s="53" t="b">
        <f t="shared" si="342"/>
        <v>1</v>
      </c>
      <c r="AM267" s="53" t="b">
        <f t="shared" si="343"/>
        <v>1</v>
      </c>
      <c r="AN267" s="53" t="b">
        <f t="shared" si="344"/>
        <v>1</v>
      </c>
      <c r="AO267" s="53" t="b">
        <f t="shared" si="345"/>
        <v>1</v>
      </c>
      <c r="AP267" s="53" t="b">
        <f t="shared" si="346"/>
        <v>1</v>
      </c>
      <c r="AQ267" s="53" t="b">
        <f t="shared" si="323"/>
        <v>0</v>
      </c>
      <c r="AR267" t="b">
        <f t="shared" ref="AR267:AR330" si="364">OR(E267="Method 4",IF(ISNA(AA267),FALSE,VLOOKUP(AA267,SourceIdData,17,FALSE)))</f>
        <v>0</v>
      </c>
      <c r="AS267" s="54" t="e">
        <f t="shared" si="313"/>
        <v>#N/A</v>
      </c>
      <c r="AT267" t="b">
        <f t="shared" si="324"/>
        <v>0</v>
      </c>
      <c r="AU267" t="str">
        <f t="shared" si="325"/>
        <v/>
      </c>
      <c r="AV267" s="55" t="str">
        <f t="shared" si="314"/>
        <v/>
      </c>
      <c r="AW267" t="b">
        <f>AND(AV267&lt;&gt;"",COUNTIF($AV$11:AV266,AV267)=0)</f>
        <v>0</v>
      </c>
      <c r="AX267" s="2">
        <f>IF(AV267="",0,IF(AW267,MAX($AX$11:AX266)+1,VLOOKUP(AV267,$AV$11:AX266,3,FALSE)))</f>
        <v>0</v>
      </c>
      <c r="AY267" t="str">
        <f t="shared" si="315"/>
        <v/>
      </c>
      <c r="AZ267" t="e">
        <f t="shared" ref="AZ267:AZ330" si="365">IF(OR(AB267="05",AB267="06"),VLOOKUP(AA267,SourceIdData,2,FALSE),C267)</f>
        <v>#N/A</v>
      </c>
      <c r="BA267" t="e">
        <f>IF(ISNA(AZ267),NA(),COUNTIF(AZ$10:AZ267,AZ267)&gt;1)</f>
        <v>#N/A</v>
      </c>
      <c r="BB267" t="e">
        <f t="shared" ref="BB267:BB330" si="366">CONCATENATE(VLOOKUP(AA267,SourceIdData,6,0)," - ",F267)</f>
        <v>#N/A</v>
      </c>
      <c r="BC267" s="55" t="e">
        <f t="shared" ref="BC267:BC330" si="367">IF($E267="Method 1",IF(N267="",VLOOKUP($AA267,SourceIdData,9,0),N267),IF(AND(VLOOKUP($AA267,SourceIdData,3,0)&lt;&gt;3,N267=""),NA(),N267))</f>
        <v>#N/A</v>
      </c>
      <c r="BD267" s="56" t="e">
        <f t="shared" ref="BD267:BD330" si="368">IF($E267="Method 1",IF($O267="",IF(ISBLANK(VLOOKUP($AA267,SourceIdData,7,0)),NA(),IF(VLOOKUP($AA267,SourceIdData,7,0)="Fuel",VLOOKUP($BB267,ActivityDataUncert,2,0),VLOOKUP($AA267,SourceIdData,7,0))),$O267),IF($O267="",NA(),$O267))</f>
        <v>#N/A</v>
      </c>
      <c r="BE267" s="53">
        <f t="shared" ref="BE267:BE330" si="369">IF($E267="Method 1",IF(P267="",VLOOKUP($AA267,SourceIdData,10,0),P267),P267)</f>
        <v>0</v>
      </c>
      <c r="BF267" s="53">
        <f t="shared" ref="BF267:BF330" si="370">IF($E267="Method 1",IF(Q267="",VLOOKUP($AA267,SourceIdData,11,0),Q267),Q267)</f>
        <v>0</v>
      </c>
      <c r="BG267" s="53">
        <f t="shared" ref="BG267:BG330" si="371">IF($E267="Method 1",IF(R267="",VLOOKUP($AA267,SourceIdData,12,0),R267),R267)</f>
        <v>0</v>
      </c>
      <c r="BH267" s="53">
        <f t="shared" ref="BH267:BH330" si="372">IF($E267="Method 1",IF(S267="",VLOOKUP($AA267,SourceIdData,13,0),S267),S267)</f>
        <v>0</v>
      </c>
      <c r="BI267" s="53">
        <f t="shared" ref="BI267:BI330" si="373">IF($E267="Method 1",IF(T267="",VLOOKUP($AA267,SourceIdData,14,0),T267),T267)</f>
        <v>0</v>
      </c>
      <c r="BJ267" s="53">
        <f t="shared" ref="BJ267:BJ330" si="374">IF($E267="Method 1",IF(U267="",VLOOKUP($AA267,SourceIdData,15,0),U267),U267)</f>
        <v>0</v>
      </c>
      <c r="BK267" s="57">
        <f t="shared" ref="BK267:BK330" si="375">G267</f>
        <v>0</v>
      </c>
      <c r="BL267" s="57">
        <f t="shared" ref="BL267:BL330" si="376">H267</f>
        <v>0</v>
      </c>
      <c r="BM267" s="57">
        <f t="shared" ref="BM267:BM330" si="377">I267</f>
        <v>0</v>
      </c>
      <c r="BN267" s="57">
        <f t="shared" ref="BN267:BN330" si="378">J267</f>
        <v>0</v>
      </c>
      <c r="BO267" s="57">
        <f t="shared" ref="BO267:BO330" si="379">K267</f>
        <v>0</v>
      </c>
      <c r="BP267" s="57">
        <f t="shared" ref="BP267:BP330" si="380">L267</f>
        <v>0</v>
      </c>
      <c r="BQ267">
        <f t="shared" si="326"/>
        <v>0</v>
      </c>
      <c r="BR267">
        <f t="shared" si="327"/>
        <v>0</v>
      </c>
      <c r="BS267">
        <f t="shared" si="328"/>
        <v>0</v>
      </c>
      <c r="BT267">
        <f t="shared" si="329"/>
        <v>0</v>
      </c>
      <c r="BU267">
        <f t="shared" si="330"/>
        <v>0</v>
      </c>
      <c r="BV267">
        <f t="shared" si="331"/>
        <v>0</v>
      </c>
      <c r="BW267">
        <f t="shared" si="332"/>
        <v>0</v>
      </c>
      <c r="BX267">
        <f t="shared" si="333"/>
        <v>0</v>
      </c>
      <c r="BY267">
        <f t="shared" si="334"/>
        <v>0</v>
      </c>
      <c r="BZ267">
        <f t="shared" si="335"/>
        <v>0</v>
      </c>
      <c r="CA267">
        <f t="shared" si="336"/>
        <v>0</v>
      </c>
      <c r="CB267">
        <f t="shared" si="337"/>
        <v>0</v>
      </c>
      <c r="CC267" t="e">
        <f>IF('Source and fuel input'!AS267,VLOOKUP(AA267,SourceIdData,8,FALSE),IF('Source and fuel input'!AQ267,V267,IF('Source and fuel input'!AR267,IF(AND(E267="Method 1",VLOOKUP(AA267,SourceIdData,8,FALSE)&gt;0),VLOOKUP(AA267,SourceIdData,8,FALSE),NA()),"")))</f>
        <v>#N/A</v>
      </c>
      <c r="CD267" s="15" t="e">
        <f t="shared" si="348"/>
        <v>#N/A</v>
      </c>
      <c r="CE267" s="15" t="b">
        <f t="shared" si="349"/>
        <v>1</v>
      </c>
      <c r="CF267" s="15" t="b">
        <f t="shared" ref="CF267:CF330" si="381">IF(ISERROR(VLOOKUP(E267,Methods,1,FALSE)),TRUE,IF(ISERROR(AA267),FALSE,IF(ISERROR(VLOOKUP(F267,_xlnm.Criteria,1,FALSE)),IF(VLOOKUP(AA267,SourceIdData,6,FALSE)="None",FALSE,TRUE),FALSE)))</f>
        <v>1</v>
      </c>
      <c r="CG267" s="15" t="b">
        <f t="shared" si="350"/>
        <v>0</v>
      </c>
      <c r="CH267" s="15" t="b">
        <f t="shared" si="351"/>
        <v>1</v>
      </c>
      <c r="CI267" t="e">
        <f t="shared" ref="CI267:CI330" si="382">OR(VLOOKUP(AA267,SourceIdData,3,FALSE)&lt;&gt;1,AQ267,AR267,AS267)</f>
        <v>#N/A</v>
      </c>
      <c r="CJ267" t="e">
        <f t="shared" ref="CJ267:CJ330" si="383">OR(VLOOKUP(AA267,SourceIdData,3,FALSE)=2,VLOOKUP(AA267,SourceIdData,3,FALSE)=4,AQ267,AR267,AS267)</f>
        <v>#N/A</v>
      </c>
      <c r="CK267" t="e">
        <f t="shared" si="316"/>
        <v>#N/A</v>
      </c>
      <c r="CL267" t="b">
        <f t="shared" si="352"/>
        <v>0</v>
      </c>
      <c r="CM267" t="e">
        <f t="shared" si="317"/>
        <v>#N/A</v>
      </c>
      <c r="CN267" t="b">
        <f t="shared" si="318"/>
        <v>0</v>
      </c>
      <c r="CO267" s="14">
        <f t="shared" si="319"/>
        <v>1</v>
      </c>
      <c r="CP267" s="16" t="str">
        <f t="shared" ref="CP267:CP330" si="384">IF(CO267=1,"",CD267)</f>
        <v/>
      </c>
      <c r="CQ267" s="15">
        <f t="shared" ref="CQ267:CQ330" si="385">SUMIF($AV$11:$AV$1023,AV267,$CP$11:$CP$1023)</f>
        <v>0</v>
      </c>
      <c r="CR267" s="15">
        <f t="shared" ref="CR267:CR330" si="386">SUM(BK267:BP267)</f>
        <v>0</v>
      </c>
      <c r="CS267" s="15">
        <f t="shared" ref="CS267:CS330" si="387">SUMIF($AV$11:$AV$1023,AV267,$CR$11:$CR$1023)</f>
        <v>0</v>
      </c>
      <c r="CT267" s="58" t="e">
        <f t="shared" si="338"/>
        <v>#DIV/0!</v>
      </c>
      <c r="CU267" s="2">
        <f t="shared" ref="CU267:CU330" si="388">SUMIF($AV$11:$AV$1005,AV267,$CO$11:$CO$1023)</f>
        <v>995</v>
      </c>
      <c r="CV267" t="str">
        <f t="shared" si="320"/>
        <v/>
      </c>
      <c r="CX267" t="str">
        <f t="shared" si="339"/>
        <v/>
      </c>
      <c r="CY267" t="b">
        <f>AND(CX267&lt;&gt;"",COUNTIF($CX$11:CX266,CX267)=0)</f>
        <v>0</v>
      </c>
      <c r="CZ267" s="2">
        <f>IF(CX267="",0,IF(CY267,MAX($CZ$11:CZ266)+1,VLOOKUP(CX267,$CX$11:CZ266,3,FALSE)))</f>
        <v>0</v>
      </c>
      <c r="DA267" s="2" t="str">
        <f t="shared" si="321"/>
        <v/>
      </c>
      <c r="DB267" t="str">
        <f t="shared" si="340"/>
        <v/>
      </c>
      <c r="DC267" t="b">
        <f>AND(DB267&lt;&gt;"",COUNTIF($DB$11:DB266,DB267)=0)</f>
        <v>0</v>
      </c>
      <c r="DD267" s="2">
        <f>IF(DB267="",0,IF(DC267,MAX($DD$11:DD266)+1,VLOOKUP(DB267,$DB$11:DD266,3,FALSE)))</f>
        <v>0</v>
      </c>
      <c r="DE267" s="2" t="str">
        <f t="shared" si="322"/>
        <v/>
      </c>
    </row>
    <row r="268" spans="1:109" x14ac:dyDescent="0.35">
      <c r="A268" s="119"/>
      <c r="B268" s="46"/>
      <c r="C268" s="46"/>
      <c r="D268" s="46"/>
      <c r="E268" s="46"/>
      <c r="F268" s="183"/>
      <c r="G268" s="48">
        <v>0</v>
      </c>
      <c r="H268" s="46">
        <v>0</v>
      </c>
      <c r="I268" s="46">
        <v>0</v>
      </c>
      <c r="J268" s="46">
        <v>0</v>
      </c>
      <c r="K268" s="46">
        <v>0</v>
      </c>
      <c r="L268" s="49">
        <v>0</v>
      </c>
      <c r="M268" s="50">
        <v>0</v>
      </c>
      <c r="N268" s="32"/>
      <c r="O268" s="31"/>
      <c r="P268" s="31"/>
      <c r="Q268" s="31"/>
      <c r="R268" s="31"/>
      <c r="S268" s="31"/>
      <c r="T268" s="31"/>
      <c r="U268" s="31"/>
      <c r="V268" s="99"/>
      <c r="W268" s="52" t="str">
        <f t="shared" si="347"/>
        <v/>
      </c>
      <c r="X268" s="120"/>
      <c r="Y268" s="97"/>
      <c r="Z268" t="e">
        <f t="shared" si="353"/>
        <v>#N/A</v>
      </c>
      <c r="AA268" t="e">
        <f t="shared" si="354"/>
        <v>#N/A</v>
      </c>
      <c r="AB268" t="e">
        <f t="shared" si="355"/>
        <v>#N/A</v>
      </c>
      <c r="AC268" s="53" t="b">
        <f t="shared" si="356"/>
        <v>0</v>
      </c>
      <c r="AD268" s="53" t="b">
        <f t="shared" si="357"/>
        <v>0</v>
      </c>
      <c r="AE268" s="53" t="b">
        <f t="shared" si="358"/>
        <v>0</v>
      </c>
      <c r="AF268" s="53" t="b">
        <f t="shared" si="359"/>
        <v>0</v>
      </c>
      <c r="AG268" s="53" t="b">
        <f t="shared" si="360"/>
        <v>0</v>
      </c>
      <c r="AH268" s="53" t="b">
        <f t="shared" si="361"/>
        <v>0</v>
      </c>
      <c r="AI268" s="53" t="b">
        <f t="shared" si="362"/>
        <v>0</v>
      </c>
      <c r="AJ268" s="53" t="b">
        <f t="shared" si="363"/>
        <v>0</v>
      </c>
      <c r="AK268" s="53" t="b">
        <f t="shared" si="341"/>
        <v>1</v>
      </c>
      <c r="AL268" s="53" t="b">
        <f t="shared" si="342"/>
        <v>1</v>
      </c>
      <c r="AM268" s="53" t="b">
        <f t="shared" si="343"/>
        <v>1</v>
      </c>
      <c r="AN268" s="53" t="b">
        <f t="shared" si="344"/>
        <v>1</v>
      </c>
      <c r="AO268" s="53" t="b">
        <f t="shared" si="345"/>
        <v>1</v>
      </c>
      <c r="AP268" s="53" t="b">
        <f t="shared" si="346"/>
        <v>1</v>
      </c>
      <c r="AQ268" s="53" t="b">
        <f t="shared" si="323"/>
        <v>0</v>
      </c>
      <c r="AR268" t="b">
        <f t="shared" si="364"/>
        <v>0</v>
      </c>
      <c r="AS268" s="54" t="e">
        <f t="shared" ref="AS268:AS331" si="389">AND(E268="Method 1",AB268=34)</f>
        <v>#N/A</v>
      </c>
      <c r="AT268" t="b">
        <f t="shared" si="324"/>
        <v>0</v>
      </c>
      <c r="AU268" t="str">
        <f t="shared" si="325"/>
        <v/>
      </c>
      <c r="AV268" s="55" t="str">
        <f t="shared" ref="AV268:AV331" si="390">IF(ISNA(AA268*1),"",IF(OR(AB268="05",AB268="06"),TRIM(A268)&amp;" "&amp;AA268,TRIM(A268)&amp;AB268))</f>
        <v/>
      </c>
      <c r="AW268" t="b">
        <f>AND(AV268&lt;&gt;"",COUNTIF($AV$11:AV267,AV268)=0)</f>
        <v>0</v>
      </c>
      <c r="AX268" s="2">
        <f>IF(AV268="",0,IF(AW268,MAX($AX$11:AX267)+1,VLOOKUP(AV268,$AV$11:AX267,3,FALSE)))</f>
        <v>0</v>
      </c>
      <c r="AY268" t="str">
        <f t="shared" ref="AY268:AY331" si="391">TRIM(B268)</f>
        <v/>
      </c>
      <c r="AZ268" t="e">
        <f t="shared" si="365"/>
        <v>#N/A</v>
      </c>
      <c r="BA268" t="e">
        <f>IF(ISNA(AZ268),NA(),COUNTIF(AZ$10:AZ268,AZ268)&gt;1)</f>
        <v>#N/A</v>
      </c>
      <c r="BB268" t="e">
        <f t="shared" si="366"/>
        <v>#N/A</v>
      </c>
      <c r="BC268" s="55" t="e">
        <f t="shared" si="367"/>
        <v>#N/A</v>
      </c>
      <c r="BD268" s="56" t="e">
        <f t="shared" si="368"/>
        <v>#N/A</v>
      </c>
      <c r="BE268" s="53">
        <f t="shared" si="369"/>
        <v>0</v>
      </c>
      <c r="BF268" s="53">
        <f t="shared" si="370"/>
        <v>0</v>
      </c>
      <c r="BG268" s="53">
        <f t="shared" si="371"/>
        <v>0</v>
      </c>
      <c r="BH268" s="53">
        <f t="shared" si="372"/>
        <v>0</v>
      </c>
      <c r="BI268" s="53">
        <f t="shared" si="373"/>
        <v>0</v>
      </c>
      <c r="BJ268" s="53">
        <f t="shared" si="374"/>
        <v>0</v>
      </c>
      <c r="BK268" s="57">
        <f t="shared" si="375"/>
        <v>0</v>
      </c>
      <c r="BL268" s="57">
        <f t="shared" si="376"/>
        <v>0</v>
      </c>
      <c r="BM268" s="57">
        <f t="shared" si="377"/>
        <v>0</v>
      </c>
      <c r="BN268" s="57">
        <f t="shared" si="378"/>
        <v>0</v>
      </c>
      <c r="BO268" s="57">
        <f t="shared" si="379"/>
        <v>0</v>
      </c>
      <c r="BP268" s="57">
        <f t="shared" si="380"/>
        <v>0</v>
      </c>
      <c r="BQ268">
        <f t="shared" si="326"/>
        <v>0</v>
      </c>
      <c r="BR268">
        <f t="shared" si="327"/>
        <v>0</v>
      </c>
      <c r="BS268">
        <f t="shared" si="328"/>
        <v>0</v>
      </c>
      <c r="BT268">
        <f t="shared" si="329"/>
        <v>0</v>
      </c>
      <c r="BU268">
        <f t="shared" si="330"/>
        <v>0</v>
      </c>
      <c r="BV268">
        <f t="shared" si="331"/>
        <v>0</v>
      </c>
      <c r="BW268">
        <f t="shared" si="332"/>
        <v>0</v>
      </c>
      <c r="BX268">
        <f t="shared" si="333"/>
        <v>0</v>
      </c>
      <c r="BY268">
        <f t="shared" si="334"/>
        <v>0</v>
      </c>
      <c r="BZ268">
        <f t="shared" si="335"/>
        <v>0</v>
      </c>
      <c r="CA268">
        <f t="shared" si="336"/>
        <v>0</v>
      </c>
      <c r="CB268">
        <f t="shared" si="337"/>
        <v>0</v>
      </c>
      <c r="CC268" t="e">
        <f>IF('Source and fuel input'!AS268,VLOOKUP(AA268,SourceIdData,8,FALSE),IF('Source and fuel input'!AQ268,V268,IF('Source and fuel input'!AR268,IF(AND(E268="Method 1",VLOOKUP(AA268,SourceIdData,8,FALSE)&gt;0),VLOOKUP(AA268,SourceIdData,8,FALSE),NA()),"")))</f>
        <v>#N/A</v>
      </c>
      <c r="CD268" s="15" t="e">
        <f t="shared" si="348"/>
        <v>#N/A</v>
      </c>
      <c r="CE268" s="15" t="b">
        <f t="shared" si="349"/>
        <v>1</v>
      </c>
      <c r="CF268" s="15" t="b">
        <f t="shared" si="381"/>
        <v>1</v>
      </c>
      <c r="CG268" s="15" t="b">
        <f t="shared" si="350"/>
        <v>0</v>
      </c>
      <c r="CH268" s="15" t="b">
        <f t="shared" si="351"/>
        <v>1</v>
      </c>
      <c r="CI268" t="e">
        <f t="shared" si="382"/>
        <v>#N/A</v>
      </c>
      <c r="CJ268" t="e">
        <f t="shared" si="383"/>
        <v>#N/A</v>
      </c>
      <c r="CK268" t="e">
        <f t="shared" ref="CK268:CK331" si="392">NOT(OR(CI268,N268&gt;0,E268="Method 1"))</f>
        <v>#N/A</v>
      </c>
      <c r="CL268" t="b">
        <f t="shared" si="352"/>
        <v>0</v>
      </c>
      <c r="CM268" t="e">
        <f t="shared" ref="CM268:CM331" si="393">NOT(OR(CJ268,CL268,E268="Method 1"))</f>
        <v>#N/A</v>
      </c>
      <c r="CN268" t="b">
        <f t="shared" ref="CN268:CN331" si="394">AND(E268&lt;&gt;"Method 1",AR268,NOT(AQ268))</f>
        <v>0</v>
      </c>
      <c r="CO268" s="14">
        <f t="shared" ref="CO268:CO331" si="395">IF(ISERROR(OR(CE268,CF268,CG268,CH268,CK268,CM268,CN268)),1,IF(OR(CE268,CF268,CG268,CH268,CK268,CM268,CN268),1,0))</f>
        <v>1</v>
      </c>
      <c r="CP268" s="16" t="str">
        <f t="shared" si="384"/>
        <v/>
      </c>
      <c r="CQ268" s="15">
        <f t="shared" si="385"/>
        <v>0</v>
      </c>
      <c r="CR268" s="15">
        <f t="shared" si="386"/>
        <v>0</v>
      </c>
      <c r="CS268" s="15">
        <f t="shared" si="387"/>
        <v>0</v>
      </c>
      <c r="CT268" s="58" t="e">
        <f t="shared" si="338"/>
        <v>#DIV/0!</v>
      </c>
      <c r="CU268" s="2">
        <f t="shared" si="388"/>
        <v>995</v>
      </c>
      <c r="CV268" t="str">
        <f t="shared" ref="CV268:CV331" si="396">IF(A268="","",A268)</f>
        <v/>
      </c>
      <c r="CX268" t="str">
        <f t="shared" si="339"/>
        <v/>
      </c>
      <c r="CY268" t="b">
        <f>AND(CX268&lt;&gt;"",COUNTIF($CX$11:CX267,CX268)=0)</f>
        <v>0</v>
      </c>
      <c r="CZ268" s="2">
        <f>IF(CX268="",0,IF(CY268,MAX($CZ$11:CZ267)+1,VLOOKUP(CX268,$CX$11:CZ267,3,FALSE)))</f>
        <v>0</v>
      </c>
      <c r="DA268" s="2" t="str">
        <f t="shared" ref="DA268:DA331" si="397">CX268</f>
        <v/>
      </c>
      <c r="DB268" t="str">
        <f t="shared" si="340"/>
        <v/>
      </c>
      <c r="DC268" t="b">
        <f>AND(DB268&lt;&gt;"",COUNTIF($DB$11:DB267,DB268)=0)</f>
        <v>0</v>
      </c>
      <c r="DD268" s="2">
        <f>IF(DB268="",0,IF(DC268,MAX($DD$11:DD267)+1,VLOOKUP(DB268,$DB$11:DD267,3,FALSE)))</f>
        <v>0</v>
      </c>
      <c r="DE268" s="2" t="str">
        <f t="shared" ref="DE268:DE331" si="398">DB268</f>
        <v/>
      </c>
    </row>
    <row r="269" spans="1:109" x14ac:dyDescent="0.35">
      <c r="A269" s="119"/>
      <c r="B269" s="46"/>
      <c r="C269" s="46"/>
      <c r="D269" s="46"/>
      <c r="E269" s="46"/>
      <c r="F269" s="183"/>
      <c r="G269" s="48">
        <v>0</v>
      </c>
      <c r="H269" s="46">
        <v>0</v>
      </c>
      <c r="I269" s="46">
        <v>0</v>
      </c>
      <c r="J269" s="46">
        <v>0</v>
      </c>
      <c r="K269" s="46">
        <v>0</v>
      </c>
      <c r="L269" s="49">
        <v>0</v>
      </c>
      <c r="M269" s="50">
        <v>0</v>
      </c>
      <c r="N269" s="32"/>
      <c r="O269" s="31"/>
      <c r="P269" s="31"/>
      <c r="Q269" s="31"/>
      <c r="R269" s="31"/>
      <c r="S269" s="31"/>
      <c r="T269" s="31"/>
      <c r="U269" s="31"/>
      <c r="V269" s="99"/>
      <c r="W269" s="52" t="str">
        <f t="shared" si="347"/>
        <v/>
      </c>
      <c r="X269" s="120"/>
      <c r="Y269" s="97"/>
      <c r="Z269" t="e">
        <f t="shared" si="353"/>
        <v>#N/A</v>
      </c>
      <c r="AA269" t="e">
        <f t="shared" si="354"/>
        <v>#N/A</v>
      </c>
      <c r="AB269" t="e">
        <f t="shared" si="355"/>
        <v>#N/A</v>
      </c>
      <c r="AC269" s="53" t="b">
        <f t="shared" si="356"/>
        <v>0</v>
      </c>
      <c r="AD269" s="53" t="b">
        <f t="shared" si="357"/>
        <v>0</v>
      </c>
      <c r="AE269" s="53" t="b">
        <f t="shared" si="358"/>
        <v>0</v>
      </c>
      <c r="AF269" s="53" t="b">
        <f t="shared" si="359"/>
        <v>0</v>
      </c>
      <c r="AG269" s="53" t="b">
        <f t="shared" si="360"/>
        <v>0</v>
      </c>
      <c r="AH269" s="53" t="b">
        <f t="shared" si="361"/>
        <v>0</v>
      </c>
      <c r="AI269" s="53" t="b">
        <f t="shared" si="362"/>
        <v>0</v>
      </c>
      <c r="AJ269" s="53" t="b">
        <f t="shared" si="363"/>
        <v>0</v>
      </c>
      <c r="AK269" s="53" t="b">
        <f t="shared" si="341"/>
        <v>1</v>
      </c>
      <c r="AL269" s="53" t="b">
        <f t="shared" si="342"/>
        <v>1</v>
      </c>
      <c r="AM269" s="53" t="b">
        <f t="shared" si="343"/>
        <v>1</v>
      </c>
      <c r="AN269" s="53" t="b">
        <f t="shared" si="344"/>
        <v>1</v>
      </c>
      <c r="AO269" s="53" t="b">
        <f t="shared" si="345"/>
        <v>1</v>
      </c>
      <c r="AP269" s="53" t="b">
        <f t="shared" si="346"/>
        <v>1</v>
      </c>
      <c r="AQ269" s="53" t="b">
        <f t="shared" si="323"/>
        <v>0</v>
      </c>
      <c r="AR269" t="b">
        <f t="shared" si="364"/>
        <v>0</v>
      </c>
      <c r="AS269" s="54" t="e">
        <f t="shared" si="389"/>
        <v>#N/A</v>
      </c>
      <c r="AT269" t="b">
        <f t="shared" si="324"/>
        <v>0</v>
      </c>
      <c r="AU269" t="str">
        <f t="shared" si="325"/>
        <v/>
      </c>
      <c r="AV269" s="55" t="str">
        <f t="shared" si="390"/>
        <v/>
      </c>
      <c r="AW269" t="b">
        <f>AND(AV269&lt;&gt;"",COUNTIF($AV$11:AV268,AV269)=0)</f>
        <v>0</v>
      </c>
      <c r="AX269" s="2">
        <f>IF(AV269="",0,IF(AW269,MAX($AX$11:AX268)+1,VLOOKUP(AV269,$AV$11:AX268,3,FALSE)))</f>
        <v>0</v>
      </c>
      <c r="AY269" t="str">
        <f t="shared" si="391"/>
        <v/>
      </c>
      <c r="AZ269" t="e">
        <f t="shared" si="365"/>
        <v>#N/A</v>
      </c>
      <c r="BA269" t="e">
        <f>IF(ISNA(AZ269),NA(),COUNTIF(AZ$10:AZ269,AZ269)&gt;1)</f>
        <v>#N/A</v>
      </c>
      <c r="BB269" t="e">
        <f t="shared" si="366"/>
        <v>#N/A</v>
      </c>
      <c r="BC269" s="55" t="e">
        <f t="shared" si="367"/>
        <v>#N/A</v>
      </c>
      <c r="BD269" s="56" t="e">
        <f t="shared" si="368"/>
        <v>#N/A</v>
      </c>
      <c r="BE269" s="53">
        <f t="shared" si="369"/>
        <v>0</v>
      </c>
      <c r="BF269" s="53">
        <f t="shared" si="370"/>
        <v>0</v>
      </c>
      <c r="BG269" s="53">
        <f t="shared" si="371"/>
        <v>0</v>
      </c>
      <c r="BH269" s="53">
        <f t="shared" si="372"/>
        <v>0</v>
      </c>
      <c r="BI269" s="53">
        <f t="shared" si="373"/>
        <v>0</v>
      </c>
      <c r="BJ269" s="53">
        <f t="shared" si="374"/>
        <v>0</v>
      </c>
      <c r="BK269" s="57">
        <f t="shared" si="375"/>
        <v>0</v>
      </c>
      <c r="BL269" s="57">
        <f t="shared" si="376"/>
        <v>0</v>
      </c>
      <c r="BM269" s="57">
        <f t="shared" si="377"/>
        <v>0</v>
      </c>
      <c r="BN269" s="57">
        <f t="shared" si="378"/>
        <v>0</v>
      </c>
      <c r="BO269" s="57">
        <f t="shared" si="379"/>
        <v>0</v>
      </c>
      <c r="BP269" s="57">
        <f t="shared" si="380"/>
        <v>0</v>
      </c>
      <c r="BQ269">
        <f t="shared" si="326"/>
        <v>0</v>
      </c>
      <c r="BR269">
        <f t="shared" si="327"/>
        <v>0</v>
      </c>
      <c r="BS269">
        <f t="shared" si="328"/>
        <v>0</v>
      </c>
      <c r="BT269">
        <f t="shared" si="329"/>
        <v>0</v>
      </c>
      <c r="BU269">
        <f t="shared" si="330"/>
        <v>0</v>
      </c>
      <c r="BV269">
        <f t="shared" si="331"/>
        <v>0</v>
      </c>
      <c r="BW269">
        <f t="shared" si="332"/>
        <v>0</v>
      </c>
      <c r="BX269">
        <f t="shared" si="333"/>
        <v>0</v>
      </c>
      <c r="BY269">
        <f t="shared" si="334"/>
        <v>0</v>
      </c>
      <c r="BZ269">
        <f t="shared" si="335"/>
        <v>0</v>
      </c>
      <c r="CA269">
        <f t="shared" si="336"/>
        <v>0</v>
      </c>
      <c r="CB269">
        <f t="shared" si="337"/>
        <v>0</v>
      </c>
      <c r="CC269" t="e">
        <f>IF('Source and fuel input'!AS269,VLOOKUP(AA269,SourceIdData,8,FALSE),IF('Source and fuel input'!AQ269,V269,IF('Source and fuel input'!AR269,IF(AND(E269="Method 1",VLOOKUP(AA269,SourceIdData,8,FALSE)&gt;0),VLOOKUP(AA269,SourceIdData,8,FALSE),NA()),"")))</f>
        <v>#N/A</v>
      </c>
      <c r="CD269" s="15" t="e">
        <f t="shared" si="348"/>
        <v>#N/A</v>
      </c>
      <c r="CE269" s="15" t="b">
        <f t="shared" si="349"/>
        <v>1</v>
      </c>
      <c r="CF269" s="15" t="b">
        <f t="shared" si="381"/>
        <v>1</v>
      </c>
      <c r="CG269" s="15" t="b">
        <f t="shared" si="350"/>
        <v>0</v>
      </c>
      <c r="CH269" s="15" t="b">
        <f t="shared" si="351"/>
        <v>1</v>
      </c>
      <c r="CI269" t="e">
        <f t="shared" si="382"/>
        <v>#N/A</v>
      </c>
      <c r="CJ269" t="e">
        <f t="shared" si="383"/>
        <v>#N/A</v>
      </c>
      <c r="CK269" t="e">
        <f t="shared" si="392"/>
        <v>#N/A</v>
      </c>
      <c r="CL269" t="b">
        <f t="shared" si="352"/>
        <v>0</v>
      </c>
      <c r="CM269" t="e">
        <f t="shared" si="393"/>
        <v>#N/A</v>
      </c>
      <c r="CN269" t="b">
        <f t="shared" si="394"/>
        <v>0</v>
      </c>
      <c r="CO269" s="14">
        <f t="shared" si="395"/>
        <v>1</v>
      </c>
      <c r="CP269" s="16" t="str">
        <f t="shared" si="384"/>
        <v/>
      </c>
      <c r="CQ269" s="15">
        <f t="shared" si="385"/>
        <v>0</v>
      </c>
      <c r="CR269" s="15">
        <f t="shared" si="386"/>
        <v>0</v>
      </c>
      <c r="CS269" s="15">
        <f t="shared" si="387"/>
        <v>0</v>
      </c>
      <c r="CT269" s="58" t="e">
        <f t="shared" si="338"/>
        <v>#DIV/0!</v>
      </c>
      <c r="CU269" s="2">
        <f t="shared" si="388"/>
        <v>995</v>
      </c>
      <c r="CV269" t="str">
        <f t="shared" si="396"/>
        <v/>
      </c>
      <c r="CX269" t="str">
        <f t="shared" si="339"/>
        <v/>
      </c>
      <c r="CY269" t="b">
        <f>AND(CX269&lt;&gt;"",COUNTIF($CX$11:CX268,CX269)=0)</f>
        <v>0</v>
      </c>
      <c r="CZ269" s="2">
        <f>IF(CX269="",0,IF(CY269,MAX($CZ$11:CZ268)+1,VLOOKUP(CX269,$CX$11:CZ268,3,FALSE)))</f>
        <v>0</v>
      </c>
      <c r="DA269" s="2" t="str">
        <f t="shared" si="397"/>
        <v/>
      </c>
      <c r="DB269" t="str">
        <f t="shared" si="340"/>
        <v/>
      </c>
      <c r="DC269" t="b">
        <f>AND(DB269&lt;&gt;"",COUNTIF($DB$11:DB268,DB269)=0)</f>
        <v>0</v>
      </c>
      <c r="DD269" s="2">
        <f>IF(DB269="",0,IF(DC269,MAX($DD$11:DD268)+1,VLOOKUP(DB269,$DB$11:DD268,3,FALSE)))</f>
        <v>0</v>
      </c>
      <c r="DE269" s="2" t="str">
        <f t="shared" si="398"/>
        <v/>
      </c>
    </row>
    <row r="270" spans="1:109" x14ac:dyDescent="0.35">
      <c r="A270" s="119"/>
      <c r="B270" s="46"/>
      <c r="C270" s="46"/>
      <c r="D270" s="46"/>
      <c r="E270" s="46"/>
      <c r="F270" s="183"/>
      <c r="G270" s="48">
        <v>0</v>
      </c>
      <c r="H270" s="46">
        <v>0</v>
      </c>
      <c r="I270" s="46">
        <v>0</v>
      </c>
      <c r="J270" s="46">
        <v>0</v>
      </c>
      <c r="K270" s="46">
        <v>0</v>
      </c>
      <c r="L270" s="49">
        <v>0</v>
      </c>
      <c r="M270" s="50">
        <v>0</v>
      </c>
      <c r="N270" s="32"/>
      <c r="O270" s="31"/>
      <c r="P270" s="31"/>
      <c r="Q270" s="31"/>
      <c r="R270" s="31"/>
      <c r="S270" s="31"/>
      <c r="T270" s="31"/>
      <c r="U270" s="31"/>
      <c r="V270" s="99"/>
      <c r="W270" s="52" t="str">
        <f t="shared" si="347"/>
        <v/>
      </c>
      <c r="X270" s="120"/>
      <c r="Y270" s="97"/>
      <c r="Z270" t="e">
        <f t="shared" si="353"/>
        <v>#N/A</v>
      </c>
      <c r="AA270" t="e">
        <f t="shared" si="354"/>
        <v>#N/A</v>
      </c>
      <c r="AB270" t="e">
        <f t="shared" si="355"/>
        <v>#N/A</v>
      </c>
      <c r="AC270" s="53" t="b">
        <f t="shared" si="356"/>
        <v>0</v>
      </c>
      <c r="AD270" s="53" t="b">
        <f t="shared" si="357"/>
        <v>0</v>
      </c>
      <c r="AE270" s="53" t="b">
        <f t="shared" si="358"/>
        <v>0</v>
      </c>
      <c r="AF270" s="53" t="b">
        <f t="shared" si="359"/>
        <v>0</v>
      </c>
      <c r="AG270" s="53" t="b">
        <f t="shared" si="360"/>
        <v>0</v>
      </c>
      <c r="AH270" s="53" t="b">
        <f t="shared" si="361"/>
        <v>0</v>
      </c>
      <c r="AI270" s="53" t="b">
        <f t="shared" si="362"/>
        <v>0</v>
      </c>
      <c r="AJ270" s="53" t="b">
        <f t="shared" si="363"/>
        <v>0</v>
      </c>
      <c r="AK270" s="53" t="b">
        <f t="shared" si="341"/>
        <v>1</v>
      </c>
      <c r="AL270" s="53" t="b">
        <f t="shared" si="342"/>
        <v>1</v>
      </c>
      <c r="AM270" s="53" t="b">
        <f t="shared" si="343"/>
        <v>1</v>
      </c>
      <c r="AN270" s="53" t="b">
        <f t="shared" si="344"/>
        <v>1</v>
      </c>
      <c r="AO270" s="53" t="b">
        <f t="shared" si="345"/>
        <v>1</v>
      </c>
      <c r="AP270" s="53" t="b">
        <f t="shared" si="346"/>
        <v>1</v>
      </c>
      <c r="AQ270" s="53" t="b">
        <f t="shared" ref="AQ270:AQ333" si="399">AND(V270&lt;&gt;"",V270&gt;0,NOT(ISERROR(V270*1)))</f>
        <v>0</v>
      </c>
      <c r="AR270" t="b">
        <f t="shared" si="364"/>
        <v>0</v>
      </c>
      <c r="AS270" s="54" t="e">
        <f t="shared" si="389"/>
        <v>#N/A</v>
      </c>
      <c r="AT270" t="b">
        <f t="shared" ref="AT270:AT333" si="400">CO270=0</f>
        <v>0</v>
      </c>
      <c r="AU270" t="str">
        <f t="shared" ref="AU270:AU333" si="401">IF(ISERROR(AT270),"",IF(AT270,"OK",""))</f>
        <v/>
      </c>
      <c r="AV270" s="55" t="str">
        <f t="shared" si="390"/>
        <v/>
      </c>
      <c r="AW270" t="b">
        <f>AND(AV270&lt;&gt;"",COUNTIF($AV$11:AV269,AV270)=0)</f>
        <v>0</v>
      </c>
      <c r="AX270" s="2">
        <f>IF(AV270="",0,IF(AW270,MAX($AX$11:AX269)+1,VLOOKUP(AV270,$AV$11:AX269,3,FALSE)))</f>
        <v>0</v>
      </c>
      <c r="AY270" t="str">
        <f t="shared" si="391"/>
        <v/>
      </c>
      <c r="AZ270" t="e">
        <f t="shared" si="365"/>
        <v>#N/A</v>
      </c>
      <c r="BA270" t="e">
        <f>IF(ISNA(AZ270),NA(),COUNTIF(AZ$10:AZ270,AZ270)&gt;1)</f>
        <v>#N/A</v>
      </c>
      <c r="BB270" t="e">
        <f t="shared" si="366"/>
        <v>#N/A</v>
      </c>
      <c r="BC270" s="55" t="e">
        <f t="shared" si="367"/>
        <v>#N/A</v>
      </c>
      <c r="BD270" s="56" t="e">
        <f t="shared" si="368"/>
        <v>#N/A</v>
      </c>
      <c r="BE270" s="53">
        <f t="shared" si="369"/>
        <v>0</v>
      </c>
      <c r="BF270" s="53">
        <f t="shared" si="370"/>
        <v>0</v>
      </c>
      <c r="BG270" s="53">
        <f t="shared" si="371"/>
        <v>0</v>
      </c>
      <c r="BH270" s="53">
        <f t="shared" si="372"/>
        <v>0</v>
      </c>
      <c r="BI270" s="53">
        <f t="shared" si="373"/>
        <v>0</v>
      </c>
      <c r="BJ270" s="53">
        <f t="shared" si="374"/>
        <v>0</v>
      </c>
      <c r="BK270" s="57">
        <f t="shared" si="375"/>
        <v>0</v>
      </c>
      <c r="BL270" s="57">
        <f t="shared" si="376"/>
        <v>0</v>
      </c>
      <c r="BM270" s="57">
        <f t="shared" si="377"/>
        <v>0</v>
      </c>
      <c r="BN270" s="57">
        <f t="shared" si="378"/>
        <v>0</v>
      </c>
      <c r="BO270" s="57">
        <f t="shared" si="379"/>
        <v>0</v>
      </c>
      <c r="BP270" s="57">
        <f t="shared" si="380"/>
        <v>0</v>
      </c>
      <c r="BQ270">
        <f t="shared" ref="BQ270:BQ333" si="402">IF(ISERROR(BE270*1),0,IF(BE270&gt;0,SUMSQ(BE270,$BC270,$BD270),0))</f>
        <v>0</v>
      </c>
      <c r="BR270">
        <f t="shared" ref="BR270:BR333" si="403">IF(ISERROR(BF270*1),0,IF(BF270&gt;0,SUMSQ(BF270,$BC270,$BD270),0))</f>
        <v>0</v>
      </c>
      <c r="BS270">
        <f t="shared" ref="BS270:BS333" si="404">IF(ISERROR(BG270*1),0,IF(BG270&gt;0,SUMSQ(BG270,$BC270,$BD270),0))</f>
        <v>0</v>
      </c>
      <c r="BT270">
        <f t="shared" ref="BT270:BT333" si="405">IF(ISERROR(BH270*1),0,IF(BH270&gt;0,SUMSQ(BH270,$BC270,$BD270),0))</f>
        <v>0</v>
      </c>
      <c r="BU270">
        <f t="shared" ref="BU270:BU333" si="406">IF(ISERROR(BI270*1),0,IF(BI270&gt;0,SUMSQ(BI270,$BC270,$BD270),0))</f>
        <v>0</v>
      </c>
      <c r="BV270">
        <f t="shared" ref="BV270:BV333" si="407">IF(ISERROR(BJ270*1),0,IF(BJ270&gt;0,SUMSQ(BJ270,$BC270,$BD270),0))</f>
        <v>0</v>
      </c>
      <c r="BW270">
        <f t="shared" ref="BW270:BW333" si="408">BQ270*(BK270^2)</f>
        <v>0</v>
      </c>
      <c r="BX270">
        <f t="shared" ref="BX270:BX333" si="409">BR270*(BL270^2)</f>
        <v>0</v>
      </c>
      <c r="BY270">
        <f t="shared" ref="BY270:BY333" si="410">BS270*(BM270^2)</f>
        <v>0</v>
      </c>
      <c r="BZ270">
        <f t="shared" ref="BZ270:BZ333" si="411">BT270*(BN270^2)</f>
        <v>0</v>
      </c>
      <c r="CA270">
        <f t="shared" ref="CA270:CA333" si="412">BU270*(BO270^2)</f>
        <v>0</v>
      </c>
      <c r="CB270">
        <f t="shared" ref="CB270:CB333" si="413">BV270*(BP270^2)</f>
        <v>0</v>
      </c>
      <c r="CC270" t="e">
        <f>IF('Source and fuel input'!AS270,VLOOKUP(AA270,SourceIdData,8,FALSE),IF('Source and fuel input'!AQ270,V270,IF('Source and fuel input'!AR270,IF(AND(E270="Method 1",VLOOKUP(AA270,SourceIdData,8,FALSE)&gt;0),VLOOKUP(AA270,SourceIdData,8,FALSE),NA()),"")))</f>
        <v>#N/A</v>
      </c>
      <c r="CD270" s="15" t="e">
        <f t="shared" si="348"/>
        <v>#N/A</v>
      </c>
      <c r="CE270" s="15" t="b">
        <f t="shared" si="349"/>
        <v>1</v>
      </c>
      <c r="CF270" s="15" t="b">
        <f t="shared" si="381"/>
        <v>1</v>
      </c>
      <c r="CG270" s="15" t="b">
        <f t="shared" si="350"/>
        <v>0</v>
      </c>
      <c r="CH270" s="15" t="b">
        <f t="shared" si="351"/>
        <v>1</v>
      </c>
      <c r="CI270" t="e">
        <f t="shared" si="382"/>
        <v>#N/A</v>
      </c>
      <c r="CJ270" t="e">
        <f t="shared" si="383"/>
        <v>#N/A</v>
      </c>
      <c r="CK270" t="e">
        <f t="shared" si="392"/>
        <v>#N/A</v>
      </c>
      <c r="CL270" t="b">
        <f t="shared" si="352"/>
        <v>0</v>
      </c>
      <c r="CM270" t="e">
        <f t="shared" si="393"/>
        <v>#N/A</v>
      </c>
      <c r="CN270" t="b">
        <f t="shared" si="394"/>
        <v>0</v>
      </c>
      <c r="CO270" s="14">
        <f t="shared" si="395"/>
        <v>1</v>
      </c>
      <c r="CP270" s="16" t="str">
        <f t="shared" si="384"/>
        <v/>
      </c>
      <c r="CQ270" s="15">
        <f t="shared" si="385"/>
        <v>0</v>
      </c>
      <c r="CR270" s="15">
        <f t="shared" si="386"/>
        <v>0</v>
      </c>
      <c r="CS270" s="15">
        <f t="shared" si="387"/>
        <v>0</v>
      </c>
      <c r="CT270" s="58" t="e">
        <f t="shared" ref="CT270:CT333" si="414">CQ270/CS270</f>
        <v>#DIV/0!</v>
      </c>
      <c r="CU270" s="2">
        <f t="shared" si="388"/>
        <v>995</v>
      </c>
      <c r="CV270" t="str">
        <f t="shared" si="396"/>
        <v/>
      </c>
      <c r="CX270" t="str">
        <f t="shared" ref="CX270:CX333" si="415">TRIM(A270)</f>
        <v/>
      </c>
      <c r="CY270" t="b">
        <f>AND(CX270&lt;&gt;"",COUNTIF($CX$11:CX269,CX270)=0)</f>
        <v>0</v>
      </c>
      <c r="CZ270" s="2">
        <f>IF(CX270="",0,IF(CY270,MAX($CZ$11:CZ269)+1,VLOOKUP(CX270,$CX$11:CZ269,3,FALSE)))</f>
        <v>0</v>
      </c>
      <c r="DA270" s="2" t="str">
        <f t="shared" si="397"/>
        <v/>
      </c>
      <c r="DB270" t="str">
        <f t="shared" ref="DB270:DB333" si="416">TRIM(B270)</f>
        <v/>
      </c>
      <c r="DC270" t="b">
        <f>AND(DB270&lt;&gt;"",COUNTIF($DB$11:DB269,DB270)=0)</f>
        <v>0</v>
      </c>
      <c r="DD270" s="2">
        <f>IF(DB270="",0,IF(DC270,MAX($DD$11:DD269)+1,VLOOKUP(DB270,$DB$11:DD269,3,FALSE)))</f>
        <v>0</v>
      </c>
      <c r="DE270" s="2" t="str">
        <f t="shared" si="398"/>
        <v/>
      </c>
    </row>
    <row r="271" spans="1:109" x14ac:dyDescent="0.35">
      <c r="A271" s="119"/>
      <c r="B271" s="46"/>
      <c r="C271" s="46"/>
      <c r="D271" s="46"/>
      <c r="E271" s="46"/>
      <c r="F271" s="183"/>
      <c r="G271" s="48">
        <v>0</v>
      </c>
      <c r="H271" s="46">
        <v>0</v>
      </c>
      <c r="I271" s="46">
        <v>0</v>
      </c>
      <c r="J271" s="46">
        <v>0</v>
      </c>
      <c r="K271" s="46">
        <v>0</v>
      </c>
      <c r="L271" s="49">
        <v>0</v>
      </c>
      <c r="M271" s="50">
        <v>0</v>
      </c>
      <c r="N271" s="32"/>
      <c r="O271" s="31"/>
      <c r="P271" s="31"/>
      <c r="Q271" s="31"/>
      <c r="R271" s="31"/>
      <c r="S271" s="31"/>
      <c r="T271" s="31"/>
      <c r="U271" s="31"/>
      <c r="V271" s="99"/>
      <c r="W271" s="52" t="str">
        <f t="shared" si="347"/>
        <v/>
      </c>
      <c r="X271" s="120"/>
      <c r="Y271" s="97"/>
      <c r="Z271" t="e">
        <f t="shared" si="353"/>
        <v>#N/A</v>
      </c>
      <c r="AA271" t="e">
        <f t="shared" si="354"/>
        <v>#N/A</v>
      </c>
      <c r="AB271" t="e">
        <f t="shared" si="355"/>
        <v>#N/A</v>
      </c>
      <c r="AC271" s="53" t="b">
        <f t="shared" si="356"/>
        <v>0</v>
      </c>
      <c r="AD271" s="53" t="b">
        <f t="shared" si="357"/>
        <v>0</v>
      </c>
      <c r="AE271" s="53" t="b">
        <f t="shared" si="358"/>
        <v>0</v>
      </c>
      <c r="AF271" s="53" t="b">
        <f t="shared" si="359"/>
        <v>0</v>
      </c>
      <c r="AG271" s="53" t="b">
        <f t="shared" si="360"/>
        <v>0</v>
      </c>
      <c r="AH271" s="53" t="b">
        <f t="shared" si="361"/>
        <v>0</v>
      </c>
      <c r="AI271" s="53" t="b">
        <f t="shared" si="362"/>
        <v>0</v>
      </c>
      <c r="AJ271" s="53" t="b">
        <f t="shared" si="363"/>
        <v>0</v>
      </c>
      <c r="AK271" s="53" t="b">
        <f t="shared" si="341"/>
        <v>1</v>
      </c>
      <c r="AL271" s="53" t="b">
        <f t="shared" si="342"/>
        <v>1</v>
      </c>
      <c r="AM271" s="53" t="b">
        <f t="shared" si="343"/>
        <v>1</v>
      </c>
      <c r="AN271" s="53" t="b">
        <f t="shared" si="344"/>
        <v>1</v>
      </c>
      <c r="AO271" s="53" t="b">
        <f t="shared" si="345"/>
        <v>1</v>
      </c>
      <c r="AP271" s="53" t="b">
        <f t="shared" si="346"/>
        <v>1</v>
      </c>
      <c r="AQ271" s="53" t="b">
        <f t="shared" si="399"/>
        <v>0</v>
      </c>
      <c r="AR271" t="b">
        <f t="shared" si="364"/>
        <v>0</v>
      </c>
      <c r="AS271" s="54" t="e">
        <f t="shared" si="389"/>
        <v>#N/A</v>
      </c>
      <c r="AT271" t="b">
        <f t="shared" si="400"/>
        <v>0</v>
      </c>
      <c r="AU271" t="str">
        <f t="shared" si="401"/>
        <v/>
      </c>
      <c r="AV271" s="55" t="str">
        <f t="shared" si="390"/>
        <v/>
      </c>
      <c r="AW271" t="b">
        <f>AND(AV271&lt;&gt;"",COUNTIF($AV$11:AV270,AV271)=0)</f>
        <v>0</v>
      </c>
      <c r="AX271" s="2">
        <f>IF(AV271="",0,IF(AW271,MAX($AX$11:AX270)+1,VLOOKUP(AV271,$AV$11:AX270,3,FALSE)))</f>
        <v>0</v>
      </c>
      <c r="AY271" t="str">
        <f t="shared" si="391"/>
        <v/>
      </c>
      <c r="AZ271" t="e">
        <f t="shared" si="365"/>
        <v>#N/A</v>
      </c>
      <c r="BA271" t="e">
        <f>IF(ISNA(AZ271),NA(),COUNTIF(AZ$10:AZ271,AZ271)&gt;1)</f>
        <v>#N/A</v>
      </c>
      <c r="BB271" t="e">
        <f t="shared" si="366"/>
        <v>#N/A</v>
      </c>
      <c r="BC271" s="55" t="e">
        <f t="shared" si="367"/>
        <v>#N/A</v>
      </c>
      <c r="BD271" s="56" t="e">
        <f t="shared" si="368"/>
        <v>#N/A</v>
      </c>
      <c r="BE271" s="53">
        <f t="shared" si="369"/>
        <v>0</v>
      </c>
      <c r="BF271" s="53">
        <f t="shared" si="370"/>
        <v>0</v>
      </c>
      <c r="BG271" s="53">
        <f t="shared" si="371"/>
        <v>0</v>
      </c>
      <c r="BH271" s="53">
        <f t="shared" si="372"/>
        <v>0</v>
      </c>
      <c r="BI271" s="53">
        <f t="shared" si="373"/>
        <v>0</v>
      </c>
      <c r="BJ271" s="53">
        <f t="shared" si="374"/>
        <v>0</v>
      </c>
      <c r="BK271" s="57">
        <f t="shared" si="375"/>
        <v>0</v>
      </c>
      <c r="BL271" s="57">
        <f t="shared" si="376"/>
        <v>0</v>
      </c>
      <c r="BM271" s="57">
        <f t="shared" si="377"/>
        <v>0</v>
      </c>
      <c r="BN271" s="57">
        <f t="shared" si="378"/>
        <v>0</v>
      </c>
      <c r="BO271" s="57">
        <f t="shared" si="379"/>
        <v>0</v>
      </c>
      <c r="BP271" s="57">
        <f t="shared" si="380"/>
        <v>0</v>
      </c>
      <c r="BQ271">
        <f t="shared" si="402"/>
        <v>0</v>
      </c>
      <c r="BR271">
        <f t="shared" si="403"/>
        <v>0</v>
      </c>
      <c r="BS271">
        <f t="shared" si="404"/>
        <v>0</v>
      </c>
      <c r="BT271">
        <f t="shared" si="405"/>
        <v>0</v>
      </c>
      <c r="BU271">
        <f t="shared" si="406"/>
        <v>0</v>
      </c>
      <c r="BV271">
        <f t="shared" si="407"/>
        <v>0</v>
      </c>
      <c r="BW271">
        <f t="shared" si="408"/>
        <v>0</v>
      </c>
      <c r="BX271">
        <f t="shared" si="409"/>
        <v>0</v>
      </c>
      <c r="BY271">
        <f t="shared" si="410"/>
        <v>0</v>
      </c>
      <c r="BZ271">
        <f t="shared" si="411"/>
        <v>0</v>
      </c>
      <c r="CA271">
        <f t="shared" si="412"/>
        <v>0</v>
      </c>
      <c r="CB271">
        <f t="shared" si="413"/>
        <v>0</v>
      </c>
      <c r="CC271" t="e">
        <f>IF('Source and fuel input'!AS271,VLOOKUP(AA271,SourceIdData,8,FALSE),IF('Source and fuel input'!AQ271,V271,IF('Source and fuel input'!AR271,IF(AND(E271="Method 1",VLOOKUP(AA271,SourceIdData,8,FALSE)&gt;0),VLOOKUP(AA271,SourceIdData,8,FALSE),NA()),"")))</f>
        <v>#N/A</v>
      </c>
      <c r="CD271" s="15" t="e">
        <f t="shared" si="348"/>
        <v>#N/A</v>
      </c>
      <c r="CE271" s="15" t="b">
        <f t="shared" si="349"/>
        <v>1</v>
      </c>
      <c r="CF271" s="15" t="b">
        <f t="shared" si="381"/>
        <v>1</v>
      </c>
      <c r="CG271" s="15" t="b">
        <f t="shared" si="350"/>
        <v>0</v>
      </c>
      <c r="CH271" s="15" t="b">
        <f t="shared" si="351"/>
        <v>1</v>
      </c>
      <c r="CI271" t="e">
        <f t="shared" si="382"/>
        <v>#N/A</v>
      </c>
      <c r="CJ271" t="e">
        <f t="shared" si="383"/>
        <v>#N/A</v>
      </c>
      <c r="CK271" t="e">
        <f t="shared" si="392"/>
        <v>#N/A</v>
      </c>
      <c r="CL271" t="b">
        <f t="shared" si="352"/>
        <v>0</v>
      </c>
      <c r="CM271" t="e">
        <f t="shared" si="393"/>
        <v>#N/A</v>
      </c>
      <c r="CN271" t="b">
        <f t="shared" si="394"/>
        <v>0</v>
      </c>
      <c r="CO271" s="14">
        <f t="shared" si="395"/>
        <v>1</v>
      </c>
      <c r="CP271" s="16" t="str">
        <f t="shared" si="384"/>
        <v/>
      </c>
      <c r="CQ271" s="15">
        <f t="shared" si="385"/>
        <v>0</v>
      </c>
      <c r="CR271" s="15">
        <f t="shared" si="386"/>
        <v>0</v>
      </c>
      <c r="CS271" s="15">
        <f t="shared" si="387"/>
        <v>0</v>
      </c>
      <c r="CT271" s="58" t="e">
        <f t="shared" si="414"/>
        <v>#DIV/0!</v>
      </c>
      <c r="CU271" s="2">
        <f t="shared" si="388"/>
        <v>995</v>
      </c>
      <c r="CV271" t="str">
        <f t="shared" si="396"/>
        <v/>
      </c>
      <c r="CX271" t="str">
        <f t="shared" si="415"/>
        <v/>
      </c>
      <c r="CY271" t="b">
        <f>AND(CX271&lt;&gt;"",COUNTIF($CX$11:CX270,CX271)=0)</f>
        <v>0</v>
      </c>
      <c r="CZ271" s="2">
        <f>IF(CX271="",0,IF(CY271,MAX($CZ$11:CZ270)+1,VLOOKUP(CX271,$CX$11:CZ270,3,FALSE)))</f>
        <v>0</v>
      </c>
      <c r="DA271" s="2" t="str">
        <f t="shared" si="397"/>
        <v/>
      </c>
      <c r="DB271" t="str">
        <f t="shared" si="416"/>
        <v/>
      </c>
      <c r="DC271" t="b">
        <f>AND(DB271&lt;&gt;"",COUNTIF($DB$11:DB270,DB271)=0)</f>
        <v>0</v>
      </c>
      <c r="DD271" s="2">
        <f>IF(DB271="",0,IF(DC271,MAX($DD$11:DD270)+1,VLOOKUP(DB271,$DB$11:DD270,3,FALSE)))</f>
        <v>0</v>
      </c>
      <c r="DE271" s="2" t="str">
        <f t="shared" si="398"/>
        <v/>
      </c>
    </row>
    <row r="272" spans="1:109" x14ac:dyDescent="0.35">
      <c r="A272" s="119"/>
      <c r="B272" s="46"/>
      <c r="C272" s="46"/>
      <c r="D272" s="46"/>
      <c r="E272" s="46"/>
      <c r="F272" s="183"/>
      <c r="G272" s="48">
        <v>0</v>
      </c>
      <c r="H272" s="46">
        <v>0</v>
      </c>
      <c r="I272" s="46">
        <v>0</v>
      </c>
      <c r="J272" s="46">
        <v>0</v>
      </c>
      <c r="K272" s="46">
        <v>0</v>
      </c>
      <c r="L272" s="49">
        <v>0</v>
      </c>
      <c r="M272" s="50">
        <v>0</v>
      </c>
      <c r="N272" s="32"/>
      <c r="O272" s="31"/>
      <c r="P272" s="31"/>
      <c r="Q272" s="31"/>
      <c r="R272" s="31"/>
      <c r="S272" s="31"/>
      <c r="T272" s="31"/>
      <c r="U272" s="31"/>
      <c r="V272" s="99"/>
      <c r="W272" s="52" t="str">
        <f t="shared" si="347"/>
        <v/>
      </c>
      <c r="X272" s="120"/>
      <c r="Y272" s="97"/>
      <c r="Z272" t="e">
        <f t="shared" si="353"/>
        <v>#N/A</v>
      </c>
      <c r="AA272" t="e">
        <f t="shared" si="354"/>
        <v>#N/A</v>
      </c>
      <c r="AB272" t="e">
        <f t="shared" si="355"/>
        <v>#N/A</v>
      </c>
      <c r="AC272" s="53" t="b">
        <f t="shared" si="356"/>
        <v>0</v>
      </c>
      <c r="AD272" s="53" t="b">
        <f t="shared" si="357"/>
        <v>0</v>
      </c>
      <c r="AE272" s="53" t="b">
        <f t="shared" si="358"/>
        <v>0</v>
      </c>
      <c r="AF272" s="53" t="b">
        <f t="shared" si="359"/>
        <v>0</v>
      </c>
      <c r="AG272" s="53" t="b">
        <f t="shared" si="360"/>
        <v>0</v>
      </c>
      <c r="AH272" s="53" t="b">
        <f t="shared" si="361"/>
        <v>0</v>
      </c>
      <c r="AI272" s="53" t="b">
        <f t="shared" si="362"/>
        <v>0</v>
      </c>
      <c r="AJ272" s="53" t="b">
        <f t="shared" si="363"/>
        <v>0</v>
      </c>
      <c r="AK272" s="53" t="b">
        <f t="shared" si="341"/>
        <v>1</v>
      </c>
      <c r="AL272" s="53" t="b">
        <f t="shared" si="342"/>
        <v>1</v>
      </c>
      <c r="AM272" s="53" t="b">
        <f t="shared" si="343"/>
        <v>1</v>
      </c>
      <c r="AN272" s="53" t="b">
        <f t="shared" si="344"/>
        <v>1</v>
      </c>
      <c r="AO272" s="53" t="b">
        <f t="shared" si="345"/>
        <v>1</v>
      </c>
      <c r="AP272" s="53" t="b">
        <f t="shared" si="346"/>
        <v>1</v>
      </c>
      <c r="AQ272" s="53" t="b">
        <f t="shared" si="399"/>
        <v>0</v>
      </c>
      <c r="AR272" t="b">
        <f t="shared" si="364"/>
        <v>0</v>
      </c>
      <c r="AS272" s="54" t="e">
        <f t="shared" si="389"/>
        <v>#N/A</v>
      </c>
      <c r="AT272" t="b">
        <f t="shared" si="400"/>
        <v>0</v>
      </c>
      <c r="AU272" t="str">
        <f t="shared" si="401"/>
        <v/>
      </c>
      <c r="AV272" s="55" t="str">
        <f t="shared" si="390"/>
        <v/>
      </c>
      <c r="AW272" t="b">
        <f>AND(AV272&lt;&gt;"",COUNTIF($AV$11:AV271,AV272)=0)</f>
        <v>0</v>
      </c>
      <c r="AX272" s="2">
        <f>IF(AV272="",0,IF(AW272,MAX($AX$11:AX271)+1,VLOOKUP(AV272,$AV$11:AX271,3,FALSE)))</f>
        <v>0</v>
      </c>
      <c r="AY272" t="str">
        <f t="shared" si="391"/>
        <v/>
      </c>
      <c r="AZ272" t="e">
        <f t="shared" si="365"/>
        <v>#N/A</v>
      </c>
      <c r="BA272" t="e">
        <f>IF(ISNA(AZ272),NA(),COUNTIF(AZ$10:AZ272,AZ272)&gt;1)</f>
        <v>#N/A</v>
      </c>
      <c r="BB272" t="e">
        <f t="shared" si="366"/>
        <v>#N/A</v>
      </c>
      <c r="BC272" s="55" t="e">
        <f t="shared" si="367"/>
        <v>#N/A</v>
      </c>
      <c r="BD272" s="56" t="e">
        <f t="shared" si="368"/>
        <v>#N/A</v>
      </c>
      <c r="BE272" s="53">
        <f t="shared" si="369"/>
        <v>0</v>
      </c>
      <c r="BF272" s="53">
        <f t="shared" si="370"/>
        <v>0</v>
      </c>
      <c r="BG272" s="53">
        <f t="shared" si="371"/>
        <v>0</v>
      </c>
      <c r="BH272" s="53">
        <f t="shared" si="372"/>
        <v>0</v>
      </c>
      <c r="BI272" s="53">
        <f t="shared" si="373"/>
        <v>0</v>
      </c>
      <c r="BJ272" s="53">
        <f t="shared" si="374"/>
        <v>0</v>
      </c>
      <c r="BK272" s="57">
        <f t="shared" si="375"/>
        <v>0</v>
      </c>
      <c r="BL272" s="57">
        <f t="shared" si="376"/>
        <v>0</v>
      </c>
      <c r="BM272" s="57">
        <f t="shared" si="377"/>
        <v>0</v>
      </c>
      <c r="BN272" s="57">
        <f t="shared" si="378"/>
        <v>0</v>
      </c>
      <c r="BO272" s="57">
        <f t="shared" si="379"/>
        <v>0</v>
      </c>
      <c r="BP272" s="57">
        <f t="shared" si="380"/>
        <v>0</v>
      </c>
      <c r="BQ272">
        <f t="shared" si="402"/>
        <v>0</v>
      </c>
      <c r="BR272">
        <f t="shared" si="403"/>
        <v>0</v>
      </c>
      <c r="BS272">
        <f t="shared" si="404"/>
        <v>0</v>
      </c>
      <c r="BT272">
        <f t="shared" si="405"/>
        <v>0</v>
      </c>
      <c r="BU272">
        <f t="shared" si="406"/>
        <v>0</v>
      </c>
      <c r="BV272">
        <f t="shared" si="407"/>
        <v>0</v>
      </c>
      <c r="BW272">
        <f t="shared" si="408"/>
        <v>0</v>
      </c>
      <c r="BX272">
        <f t="shared" si="409"/>
        <v>0</v>
      </c>
      <c r="BY272">
        <f t="shared" si="410"/>
        <v>0</v>
      </c>
      <c r="BZ272">
        <f t="shared" si="411"/>
        <v>0</v>
      </c>
      <c r="CA272">
        <f t="shared" si="412"/>
        <v>0</v>
      </c>
      <c r="CB272">
        <f t="shared" si="413"/>
        <v>0</v>
      </c>
      <c r="CC272" t="e">
        <f>IF('Source and fuel input'!AS272,VLOOKUP(AA272,SourceIdData,8,FALSE),IF('Source and fuel input'!AQ272,V272,IF('Source and fuel input'!AR272,IF(AND(E272="Method 1",VLOOKUP(AA272,SourceIdData,8,FALSE)&gt;0),VLOOKUP(AA272,SourceIdData,8,FALSE),NA()),"")))</f>
        <v>#N/A</v>
      </c>
      <c r="CD272" s="15" t="e">
        <f t="shared" si="348"/>
        <v>#N/A</v>
      </c>
      <c r="CE272" s="15" t="b">
        <f t="shared" si="349"/>
        <v>1</v>
      </c>
      <c r="CF272" s="15" t="b">
        <f t="shared" si="381"/>
        <v>1</v>
      </c>
      <c r="CG272" s="15" t="b">
        <f t="shared" si="350"/>
        <v>0</v>
      </c>
      <c r="CH272" s="15" t="b">
        <f t="shared" si="351"/>
        <v>1</v>
      </c>
      <c r="CI272" t="e">
        <f t="shared" si="382"/>
        <v>#N/A</v>
      </c>
      <c r="CJ272" t="e">
        <f t="shared" si="383"/>
        <v>#N/A</v>
      </c>
      <c r="CK272" t="e">
        <f t="shared" si="392"/>
        <v>#N/A</v>
      </c>
      <c r="CL272" t="b">
        <f t="shared" si="352"/>
        <v>0</v>
      </c>
      <c r="CM272" t="e">
        <f t="shared" si="393"/>
        <v>#N/A</v>
      </c>
      <c r="CN272" t="b">
        <f t="shared" si="394"/>
        <v>0</v>
      </c>
      <c r="CO272" s="14">
        <f t="shared" si="395"/>
        <v>1</v>
      </c>
      <c r="CP272" s="16" t="str">
        <f t="shared" si="384"/>
        <v/>
      </c>
      <c r="CQ272" s="15">
        <f t="shared" si="385"/>
        <v>0</v>
      </c>
      <c r="CR272" s="15">
        <f t="shared" si="386"/>
        <v>0</v>
      </c>
      <c r="CS272" s="15">
        <f t="shared" si="387"/>
        <v>0</v>
      </c>
      <c r="CT272" s="58" t="e">
        <f t="shared" si="414"/>
        <v>#DIV/0!</v>
      </c>
      <c r="CU272" s="2">
        <f t="shared" si="388"/>
        <v>995</v>
      </c>
      <c r="CV272" t="str">
        <f t="shared" si="396"/>
        <v/>
      </c>
      <c r="CX272" t="str">
        <f t="shared" si="415"/>
        <v/>
      </c>
      <c r="CY272" t="b">
        <f>AND(CX272&lt;&gt;"",COUNTIF($CX$11:CX271,CX272)=0)</f>
        <v>0</v>
      </c>
      <c r="CZ272" s="2">
        <f>IF(CX272="",0,IF(CY272,MAX($CZ$11:CZ271)+1,VLOOKUP(CX272,$CX$11:CZ271,3,FALSE)))</f>
        <v>0</v>
      </c>
      <c r="DA272" s="2" t="str">
        <f t="shared" si="397"/>
        <v/>
      </c>
      <c r="DB272" t="str">
        <f t="shared" si="416"/>
        <v/>
      </c>
      <c r="DC272" t="b">
        <f>AND(DB272&lt;&gt;"",COUNTIF($DB$11:DB271,DB272)=0)</f>
        <v>0</v>
      </c>
      <c r="DD272" s="2">
        <f>IF(DB272="",0,IF(DC272,MAX($DD$11:DD271)+1,VLOOKUP(DB272,$DB$11:DD271,3,FALSE)))</f>
        <v>0</v>
      </c>
      <c r="DE272" s="2" t="str">
        <f t="shared" si="398"/>
        <v/>
      </c>
    </row>
    <row r="273" spans="1:109" x14ac:dyDescent="0.35">
      <c r="A273" s="119"/>
      <c r="B273" s="46"/>
      <c r="C273" s="46"/>
      <c r="D273" s="46"/>
      <c r="E273" s="46"/>
      <c r="F273" s="183"/>
      <c r="G273" s="48">
        <v>0</v>
      </c>
      <c r="H273" s="46">
        <v>0</v>
      </c>
      <c r="I273" s="46">
        <v>0</v>
      </c>
      <c r="J273" s="46">
        <v>0</v>
      </c>
      <c r="K273" s="46">
        <v>0</v>
      </c>
      <c r="L273" s="49">
        <v>0</v>
      </c>
      <c r="M273" s="50">
        <v>0</v>
      </c>
      <c r="N273" s="32"/>
      <c r="O273" s="31"/>
      <c r="P273" s="31"/>
      <c r="Q273" s="31"/>
      <c r="R273" s="31"/>
      <c r="S273" s="31"/>
      <c r="T273" s="31"/>
      <c r="U273" s="31"/>
      <c r="V273" s="99"/>
      <c r="W273" s="52" t="str">
        <f t="shared" si="347"/>
        <v/>
      </c>
      <c r="X273" s="120"/>
      <c r="Y273" s="97"/>
      <c r="Z273" t="e">
        <f t="shared" si="353"/>
        <v>#N/A</v>
      </c>
      <c r="AA273" t="e">
        <f t="shared" si="354"/>
        <v>#N/A</v>
      </c>
      <c r="AB273" t="e">
        <f t="shared" si="355"/>
        <v>#N/A</v>
      </c>
      <c r="AC273" s="53" t="b">
        <f t="shared" si="356"/>
        <v>0</v>
      </c>
      <c r="AD273" s="53" t="b">
        <f t="shared" si="357"/>
        <v>0</v>
      </c>
      <c r="AE273" s="53" t="b">
        <f t="shared" si="358"/>
        <v>0</v>
      </c>
      <c r="AF273" s="53" t="b">
        <f t="shared" si="359"/>
        <v>0</v>
      </c>
      <c r="AG273" s="53" t="b">
        <f t="shared" si="360"/>
        <v>0</v>
      </c>
      <c r="AH273" s="53" t="b">
        <f t="shared" si="361"/>
        <v>0</v>
      </c>
      <c r="AI273" s="53" t="b">
        <f t="shared" si="362"/>
        <v>0</v>
      </c>
      <c r="AJ273" s="53" t="b">
        <f t="shared" si="363"/>
        <v>0</v>
      </c>
      <c r="AK273" s="53" t="b">
        <f t="shared" si="341"/>
        <v>1</v>
      </c>
      <c r="AL273" s="53" t="b">
        <f t="shared" si="342"/>
        <v>1</v>
      </c>
      <c r="AM273" s="53" t="b">
        <f t="shared" si="343"/>
        <v>1</v>
      </c>
      <c r="AN273" s="53" t="b">
        <f t="shared" si="344"/>
        <v>1</v>
      </c>
      <c r="AO273" s="53" t="b">
        <f t="shared" si="345"/>
        <v>1</v>
      </c>
      <c r="AP273" s="53" t="b">
        <f t="shared" si="346"/>
        <v>1</v>
      </c>
      <c r="AQ273" s="53" t="b">
        <f t="shared" si="399"/>
        <v>0</v>
      </c>
      <c r="AR273" t="b">
        <f t="shared" si="364"/>
        <v>0</v>
      </c>
      <c r="AS273" s="54" t="e">
        <f t="shared" si="389"/>
        <v>#N/A</v>
      </c>
      <c r="AT273" t="b">
        <f t="shared" si="400"/>
        <v>0</v>
      </c>
      <c r="AU273" t="str">
        <f t="shared" si="401"/>
        <v/>
      </c>
      <c r="AV273" s="55" t="str">
        <f t="shared" si="390"/>
        <v/>
      </c>
      <c r="AW273" t="b">
        <f>AND(AV273&lt;&gt;"",COUNTIF($AV$11:AV272,AV273)=0)</f>
        <v>0</v>
      </c>
      <c r="AX273" s="2">
        <f>IF(AV273="",0,IF(AW273,MAX($AX$11:AX272)+1,VLOOKUP(AV273,$AV$11:AX272,3,FALSE)))</f>
        <v>0</v>
      </c>
      <c r="AY273" t="str">
        <f t="shared" si="391"/>
        <v/>
      </c>
      <c r="AZ273" t="e">
        <f t="shared" si="365"/>
        <v>#N/A</v>
      </c>
      <c r="BA273" t="e">
        <f>IF(ISNA(AZ273),NA(),COUNTIF(AZ$10:AZ273,AZ273)&gt;1)</f>
        <v>#N/A</v>
      </c>
      <c r="BB273" t="e">
        <f t="shared" si="366"/>
        <v>#N/A</v>
      </c>
      <c r="BC273" s="55" t="e">
        <f t="shared" si="367"/>
        <v>#N/A</v>
      </c>
      <c r="BD273" s="56" t="e">
        <f t="shared" si="368"/>
        <v>#N/A</v>
      </c>
      <c r="BE273" s="53">
        <f t="shared" si="369"/>
        <v>0</v>
      </c>
      <c r="BF273" s="53">
        <f t="shared" si="370"/>
        <v>0</v>
      </c>
      <c r="BG273" s="53">
        <f t="shared" si="371"/>
        <v>0</v>
      </c>
      <c r="BH273" s="53">
        <f t="shared" si="372"/>
        <v>0</v>
      </c>
      <c r="BI273" s="53">
        <f t="shared" si="373"/>
        <v>0</v>
      </c>
      <c r="BJ273" s="53">
        <f t="shared" si="374"/>
        <v>0</v>
      </c>
      <c r="BK273" s="57">
        <f t="shared" si="375"/>
        <v>0</v>
      </c>
      <c r="BL273" s="57">
        <f t="shared" si="376"/>
        <v>0</v>
      </c>
      <c r="BM273" s="57">
        <f t="shared" si="377"/>
        <v>0</v>
      </c>
      <c r="BN273" s="57">
        <f t="shared" si="378"/>
        <v>0</v>
      </c>
      <c r="BO273" s="57">
        <f t="shared" si="379"/>
        <v>0</v>
      </c>
      <c r="BP273" s="57">
        <f t="shared" si="380"/>
        <v>0</v>
      </c>
      <c r="BQ273">
        <f t="shared" si="402"/>
        <v>0</v>
      </c>
      <c r="BR273">
        <f t="shared" si="403"/>
        <v>0</v>
      </c>
      <c r="BS273">
        <f t="shared" si="404"/>
        <v>0</v>
      </c>
      <c r="BT273">
        <f t="shared" si="405"/>
        <v>0</v>
      </c>
      <c r="BU273">
        <f t="shared" si="406"/>
        <v>0</v>
      </c>
      <c r="BV273">
        <f t="shared" si="407"/>
        <v>0</v>
      </c>
      <c r="BW273">
        <f t="shared" si="408"/>
        <v>0</v>
      </c>
      <c r="BX273">
        <f t="shared" si="409"/>
        <v>0</v>
      </c>
      <c r="BY273">
        <f t="shared" si="410"/>
        <v>0</v>
      </c>
      <c r="BZ273">
        <f t="shared" si="411"/>
        <v>0</v>
      </c>
      <c r="CA273">
        <f t="shared" si="412"/>
        <v>0</v>
      </c>
      <c r="CB273">
        <f t="shared" si="413"/>
        <v>0</v>
      </c>
      <c r="CC273" t="e">
        <f>IF('Source and fuel input'!AS273,VLOOKUP(AA273,SourceIdData,8,FALSE),IF('Source and fuel input'!AQ273,V273,IF('Source and fuel input'!AR273,IF(AND(E273="Method 1",VLOOKUP(AA273,SourceIdData,8,FALSE)&gt;0),VLOOKUP(AA273,SourceIdData,8,FALSE),NA()),"")))</f>
        <v>#N/A</v>
      </c>
      <c r="CD273" s="15" t="e">
        <f t="shared" si="348"/>
        <v>#N/A</v>
      </c>
      <c r="CE273" s="15" t="b">
        <f t="shared" si="349"/>
        <v>1</v>
      </c>
      <c r="CF273" s="15" t="b">
        <f t="shared" si="381"/>
        <v>1</v>
      </c>
      <c r="CG273" s="15" t="b">
        <f t="shared" si="350"/>
        <v>0</v>
      </c>
      <c r="CH273" s="15" t="b">
        <f t="shared" si="351"/>
        <v>1</v>
      </c>
      <c r="CI273" t="e">
        <f t="shared" si="382"/>
        <v>#N/A</v>
      </c>
      <c r="CJ273" t="e">
        <f t="shared" si="383"/>
        <v>#N/A</v>
      </c>
      <c r="CK273" t="e">
        <f t="shared" si="392"/>
        <v>#N/A</v>
      </c>
      <c r="CL273" t="b">
        <f t="shared" si="352"/>
        <v>0</v>
      </c>
      <c r="CM273" t="e">
        <f t="shared" si="393"/>
        <v>#N/A</v>
      </c>
      <c r="CN273" t="b">
        <f t="shared" si="394"/>
        <v>0</v>
      </c>
      <c r="CO273" s="14">
        <f t="shared" si="395"/>
        <v>1</v>
      </c>
      <c r="CP273" s="16" t="str">
        <f t="shared" si="384"/>
        <v/>
      </c>
      <c r="CQ273" s="15">
        <f t="shared" si="385"/>
        <v>0</v>
      </c>
      <c r="CR273" s="15">
        <f t="shared" si="386"/>
        <v>0</v>
      </c>
      <c r="CS273" s="15">
        <f t="shared" si="387"/>
        <v>0</v>
      </c>
      <c r="CT273" s="58" t="e">
        <f t="shared" si="414"/>
        <v>#DIV/0!</v>
      </c>
      <c r="CU273" s="2">
        <f t="shared" si="388"/>
        <v>995</v>
      </c>
      <c r="CV273" t="str">
        <f t="shared" si="396"/>
        <v/>
      </c>
      <c r="CX273" t="str">
        <f t="shared" si="415"/>
        <v/>
      </c>
      <c r="CY273" t="b">
        <f>AND(CX273&lt;&gt;"",COUNTIF($CX$11:CX272,CX273)=0)</f>
        <v>0</v>
      </c>
      <c r="CZ273" s="2">
        <f>IF(CX273="",0,IF(CY273,MAX($CZ$11:CZ272)+1,VLOOKUP(CX273,$CX$11:CZ272,3,FALSE)))</f>
        <v>0</v>
      </c>
      <c r="DA273" s="2" t="str">
        <f t="shared" si="397"/>
        <v/>
      </c>
      <c r="DB273" t="str">
        <f t="shared" si="416"/>
        <v/>
      </c>
      <c r="DC273" t="b">
        <f>AND(DB273&lt;&gt;"",COUNTIF($DB$11:DB272,DB273)=0)</f>
        <v>0</v>
      </c>
      <c r="DD273" s="2">
        <f>IF(DB273="",0,IF(DC273,MAX($DD$11:DD272)+1,VLOOKUP(DB273,$DB$11:DD272,3,FALSE)))</f>
        <v>0</v>
      </c>
      <c r="DE273" s="2" t="str">
        <f t="shared" si="398"/>
        <v/>
      </c>
    </row>
    <row r="274" spans="1:109" x14ac:dyDescent="0.35">
      <c r="A274" s="119"/>
      <c r="B274" s="46"/>
      <c r="C274" s="46"/>
      <c r="D274" s="46"/>
      <c r="E274" s="46"/>
      <c r="F274" s="183"/>
      <c r="G274" s="48">
        <v>0</v>
      </c>
      <c r="H274" s="46">
        <v>0</v>
      </c>
      <c r="I274" s="46">
        <v>0</v>
      </c>
      <c r="J274" s="46">
        <v>0</v>
      </c>
      <c r="K274" s="46">
        <v>0</v>
      </c>
      <c r="L274" s="49">
        <v>0</v>
      </c>
      <c r="M274" s="50">
        <v>0</v>
      </c>
      <c r="N274" s="32"/>
      <c r="O274" s="31"/>
      <c r="P274" s="31"/>
      <c r="Q274" s="31"/>
      <c r="R274" s="31"/>
      <c r="S274" s="31"/>
      <c r="T274" s="31"/>
      <c r="U274" s="31"/>
      <c r="V274" s="99"/>
      <c r="W274" s="52" t="str">
        <f t="shared" si="347"/>
        <v/>
      </c>
      <c r="X274" s="120"/>
      <c r="Y274" s="97"/>
      <c r="Z274" t="e">
        <f t="shared" si="353"/>
        <v>#N/A</v>
      </c>
      <c r="AA274" t="e">
        <f t="shared" si="354"/>
        <v>#N/A</v>
      </c>
      <c r="AB274" t="e">
        <f t="shared" si="355"/>
        <v>#N/A</v>
      </c>
      <c r="AC274" s="53" t="b">
        <f t="shared" si="356"/>
        <v>0</v>
      </c>
      <c r="AD274" s="53" t="b">
        <f t="shared" si="357"/>
        <v>0</v>
      </c>
      <c r="AE274" s="53" t="b">
        <f t="shared" si="358"/>
        <v>0</v>
      </c>
      <c r="AF274" s="53" t="b">
        <f t="shared" si="359"/>
        <v>0</v>
      </c>
      <c r="AG274" s="53" t="b">
        <f t="shared" si="360"/>
        <v>0</v>
      </c>
      <c r="AH274" s="53" t="b">
        <f t="shared" si="361"/>
        <v>0</v>
      </c>
      <c r="AI274" s="53" t="b">
        <f t="shared" si="362"/>
        <v>0</v>
      </c>
      <c r="AJ274" s="53" t="b">
        <f t="shared" si="363"/>
        <v>0</v>
      </c>
      <c r="AK274" s="53" t="b">
        <f t="shared" si="341"/>
        <v>1</v>
      </c>
      <c r="AL274" s="53" t="b">
        <f t="shared" si="342"/>
        <v>1</v>
      </c>
      <c r="AM274" s="53" t="b">
        <f t="shared" si="343"/>
        <v>1</v>
      </c>
      <c r="AN274" s="53" t="b">
        <f t="shared" si="344"/>
        <v>1</v>
      </c>
      <c r="AO274" s="53" t="b">
        <f t="shared" si="345"/>
        <v>1</v>
      </c>
      <c r="AP274" s="53" t="b">
        <f t="shared" si="346"/>
        <v>1</v>
      </c>
      <c r="AQ274" s="53" t="b">
        <f t="shared" si="399"/>
        <v>0</v>
      </c>
      <c r="AR274" t="b">
        <f t="shared" si="364"/>
        <v>0</v>
      </c>
      <c r="AS274" s="54" t="e">
        <f t="shared" si="389"/>
        <v>#N/A</v>
      </c>
      <c r="AT274" t="b">
        <f t="shared" si="400"/>
        <v>0</v>
      </c>
      <c r="AU274" t="str">
        <f t="shared" si="401"/>
        <v/>
      </c>
      <c r="AV274" s="55" t="str">
        <f t="shared" si="390"/>
        <v/>
      </c>
      <c r="AW274" t="b">
        <f>AND(AV274&lt;&gt;"",COUNTIF($AV$11:AV273,AV274)=0)</f>
        <v>0</v>
      </c>
      <c r="AX274" s="2">
        <f>IF(AV274="",0,IF(AW274,MAX($AX$11:AX273)+1,VLOOKUP(AV274,$AV$11:AX273,3,FALSE)))</f>
        <v>0</v>
      </c>
      <c r="AY274" t="str">
        <f t="shared" si="391"/>
        <v/>
      </c>
      <c r="AZ274" t="e">
        <f t="shared" si="365"/>
        <v>#N/A</v>
      </c>
      <c r="BA274" t="e">
        <f>IF(ISNA(AZ274),NA(),COUNTIF(AZ$10:AZ274,AZ274)&gt;1)</f>
        <v>#N/A</v>
      </c>
      <c r="BB274" t="e">
        <f t="shared" si="366"/>
        <v>#N/A</v>
      </c>
      <c r="BC274" s="55" t="e">
        <f t="shared" si="367"/>
        <v>#N/A</v>
      </c>
      <c r="BD274" s="56" t="e">
        <f t="shared" si="368"/>
        <v>#N/A</v>
      </c>
      <c r="BE274" s="53">
        <f t="shared" si="369"/>
        <v>0</v>
      </c>
      <c r="BF274" s="53">
        <f t="shared" si="370"/>
        <v>0</v>
      </c>
      <c r="BG274" s="53">
        <f t="shared" si="371"/>
        <v>0</v>
      </c>
      <c r="BH274" s="53">
        <f t="shared" si="372"/>
        <v>0</v>
      </c>
      <c r="BI274" s="53">
        <f t="shared" si="373"/>
        <v>0</v>
      </c>
      <c r="BJ274" s="53">
        <f t="shared" si="374"/>
        <v>0</v>
      </c>
      <c r="BK274" s="57">
        <f t="shared" si="375"/>
        <v>0</v>
      </c>
      <c r="BL274" s="57">
        <f t="shared" si="376"/>
        <v>0</v>
      </c>
      <c r="BM274" s="57">
        <f t="shared" si="377"/>
        <v>0</v>
      </c>
      <c r="BN274" s="57">
        <f t="shared" si="378"/>
        <v>0</v>
      </c>
      <c r="BO274" s="57">
        <f t="shared" si="379"/>
        <v>0</v>
      </c>
      <c r="BP274" s="57">
        <f t="shared" si="380"/>
        <v>0</v>
      </c>
      <c r="BQ274">
        <f t="shared" si="402"/>
        <v>0</v>
      </c>
      <c r="BR274">
        <f t="shared" si="403"/>
        <v>0</v>
      </c>
      <c r="BS274">
        <f t="shared" si="404"/>
        <v>0</v>
      </c>
      <c r="BT274">
        <f t="shared" si="405"/>
        <v>0</v>
      </c>
      <c r="BU274">
        <f t="shared" si="406"/>
        <v>0</v>
      </c>
      <c r="BV274">
        <f t="shared" si="407"/>
        <v>0</v>
      </c>
      <c r="BW274">
        <f t="shared" si="408"/>
        <v>0</v>
      </c>
      <c r="BX274">
        <f t="shared" si="409"/>
        <v>0</v>
      </c>
      <c r="BY274">
        <f t="shared" si="410"/>
        <v>0</v>
      </c>
      <c r="BZ274">
        <f t="shared" si="411"/>
        <v>0</v>
      </c>
      <c r="CA274">
        <f t="shared" si="412"/>
        <v>0</v>
      </c>
      <c r="CB274">
        <f t="shared" si="413"/>
        <v>0</v>
      </c>
      <c r="CC274" t="e">
        <f>IF('Source and fuel input'!AS274,VLOOKUP(AA274,SourceIdData,8,FALSE),IF('Source and fuel input'!AQ274,V274,IF('Source and fuel input'!AR274,IF(AND(E274="Method 1",VLOOKUP(AA274,SourceIdData,8,FALSE)&gt;0),VLOOKUP(AA274,SourceIdData,8,FALSE),NA()),"")))</f>
        <v>#N/A</v>
      </c>
      <c r="CD274" s="15" t="e">
        <f t="shared" si="348"/>
        <v>#N/A</v>
      </c>
      <c r="CE274" s="15" t="b">
        <f t="shared" si="349"/>
        <v>1</v>
      </c>
      <c r="CF274" s="15" t="b">
        <f t="shared" si="381"/>
        <v>1</v>
      </c>
      <c r="CG274" s="15" t="b">
        <f t="shared" si="350"/>
        <v>0</v>
      </c>
      <c r="CH274" s="15" t="b">
        <f t="shared" si="351"/>
        <v>1</v>
      </c>
      <c r="CI274" t="e">
        <f t="shared" si="382"/>
        <v>#N/A</v>
      </c>
      <c r="CJ274" t="e">
        <f t="shared" si="383"/>
        <v>#N/A</v>
      </c>
      <c r="CK274" t="e">
        <f t="shared" si="392"/>
        <v>#N/A</v>
      </c>
      <c r="CL274" t="b">
        <f t="shared" si="352"/>
        <v>0</v>
      </c>
      <c r="CM274" t="e">
        <f t="shared" si="393"/>
        <v>#N/A</v>
      </c>
      <c r="CN274" t="b">
        <f t="shared" si="394"/>
        <v>0</v>
      </c>
      <c r="CO274" s="14">
        <f t="shared" si="395"/>
        <v>1</v>
      </c>
      <c r="CP274" s="16" t="str">
        <f t="shared" si="384"/>
        <v/>
      </c>
      <c r="CQ274" s="15">
        <f t="shared" si="385"/>
        <v>0</v>
      </c>
      <c r="CR274" s="15">
        <f t="shared" si="386"/>
        <v>0</v>
      </c>
      <c r="CS274" s="15">
        <f t="shared" si="387"/>
        <v>0</v>
      </c>
      <c r="CT274" s="58" t="e">
        <f t="shared" si="414"/>
        <v>#DIV/0!</v>
      </c>
      <c r="CU274" s="2">
        <f t="shared" si="388"/>
        <v>995</v>
      </c>
      <c r="CV274" t="str">
        <f t="shared" si="396"/>
        <v/>
      </c>
      <c r="CX274" t="str">
        <f t="shared" si="415"/>
        <v/>
      </c>
      <c r="CY274" t="b">
        <f>AND(CX274&lt;&gt;"",COUNTIF($CX$11:CX273,CX274)=0)</f>
        <v>0</v>
      </c>
      <c r="CZ274" s="2">
        <f>IF(CX274="",0,IF(CY274,MAX($CZ$11:CZ273)+1,VLOOKUP(CX274,$CX$11:CZ273,3,FALSE)))</f>
        <v>0</v>
      </c>
      <c r="DA274" s="2" t="str">
        <f t="shared" si="397"/>
        <v/>
      </c>
      <c r="DB274" t="str">
        <f t="shared" si="416"/>
        <v/>
      </c>
      <c r="DC274" t="b">
        <f>AND(DB274&lt;&gt;"",COUNTIF($DB$11:DB273,DB274)=0)</f>
        <v>0</v>
      </c>
      <c r="DD274" s="2">
        <f>IF(DB274="",0,IF(DC274,MAX($DD$11:DD273)+1,VLOOKUP(DB274,$DB$11:DD273,3,FALSE)))</f>
        <v>0</v>
      </c>
      <c r="DE274" s="2" t="str">
        <f t="shared" si="398"/>
        <v/>
      </c>
    </row>
    <row r="275" spans="1:109" x14ac:dyDescent="0.35">
      <c r="A275" s="119"/>
      <c r="B275" s="46"/>
      <c r="C275" s="46"/>
      <c r="D275" s="46"/>
      <c r="E275" s="46"/>
      <c r="F275" s="183"/>
      <c r="G275" s="48">
        <v>0</v>
      </c>
      <c r="H275" s="46">
        <v>0</v>
      </c>
      <c r="I275" s="46">
        <v>0</v>
      </c>
      <c r="J275" s="46">
        <v>0</v>
      </c>
      <c r="K275" s="46">
        <v>0</v>
      </c>
      <c r="L275" s="49">
        <v>0</v>
      </c>
      <c r="M275" s="50">
        <v>0</v>
      </c>
      <c r="N275" s="32"/>
      <c r="O275" s="31"/>
      <c r="P275" s="31"/>
      <c r="Q275" s="31"/>
      <c r="R275" s="31"/>
      <c r="S275" s="31"/>
      <c r="T275" s="31"/>
      <c r="U275" s="31"/>
      <c r="V275" s="99"/>
      <c r="W275" s="52" t="str">
        <f t="shared" si="347"/>
        <v/>
      </c>
      <c r="X275" s="120"/>
      <c r="Y275" s="97"/>
      <c r="Z275" t="e">
        <f t="shared" si="353"/>
        <v>#N/A</v>
      </c>
      <c r="AA275" t="e">
        <f t="shared" si="354"/>
        <v>#N/A</v>
      </c>
      <c r="AB275" t="e">
        <f t="shared" si="355"/>
        <v>#N/A</v>
      </c>
      <c r="AC275" s="53" t="b">
        <f t="shared" si="356"/>
        <v>0</v>
      </c>
      <c r="AD275" s="53" t="b">
        <f t="shared" si="357"/>
        <v>0</v>
      </c>
      <c r="AE275" s="53" t="b">
        <f t="shared" si="358"/>
        <v>0</v>
      </c>
      <c r="AF275" s="53" t="b">
        <f t="shared" si="359"/>
        <v>0</v>
      </c>
      <c r="AG275" s="53" t="b">
        <f t="shared" si="360"/>
        <v>0</v>
      </c>
      <c r="AH275" s="53" t="b">
        <f t="shared" si="361"/>
        <v>0</v>
      </c>
      <c r="AI275" s="53" t="b">
        <f t="shared" si="362"/>
        <v>0</v>
      </c>
      <c r="AJ275" s="53" t="b">
        <f t="shared" si="363"/>
        <v>0</v>
      </c>
      <c r="AK275" s="53" t="b">
        <f t="shared" si="341"/>
        <v>1</v>
      </c>
      <c r="AL275" s="53" t="b">
        <f t="shared" si="342"/>
        <v>1</v>
      </c>
      <c r="AM275" s="53" t="b">
        <f t="shared" si="343"/>
        <v>1</v>
      </c>
      <c r="AN275" s="53" t="b">
        <f t="shared" si="344"/>
        <v>1</v>
      </c>
      <c r="AO275" s="53" t="b">
        <f t="shared" si="345"/>
        <v>1</v>
      </c>
      <c r="AP275" s="53" t="b">
        <f t="shared" si="346"/>
        <v>1</v>
      </c>
      <c r="AQ275" s="53" t="b">
        <f t="shared" si="399"/>
        <v>0</v>
      </c>
      <c r="AR275" t="b">
        <f t="shared" si="364"/>
        <v>0</v>
      </c>
      <c r="AS275" s="54" t="e">
        <f t="shared" si="389"/>
        <v>#N/A</v>
      </c>
      <c r="AT275" t="b">
        <f t="shared" si="400"/>
        <v>0</v>
      </c>
      <c r="AU275" t="str">
        <f t="shared" si="401"/>
        <v/>
      </c>
      <c r="AV275" s="55" t="str">
        <f t="shared" si="390"/>
        <v/>
      </c>
      <c r="AW275" t="b">
        <f>AND(AV275&lt;&gt;"",COUNTIF($AV$11:AV274,AV275)=0)</f>
        <v>0</v>
      </c>
      <c r="AX275" s="2">
        <f>IF(AV275="",0,IF(AW275,MAX($AX$11:AX274)+1,VLOOKUP(AV275,$AV$11:AX274,3,FALSE)))</f>
        <v>0</v>
      </c>
      <c r="AY275" t="str">
        <f t="shared" si="391"/>
        <v/>
      </c>
      <c r="AZ275" t="e">
        <f t="shared" si="365"/>
        <v>#N/A</v>
      </c>
      <c r="BA275" t="e">
        <f>IF(ISNA(AZ275),NA(),COUNTIF(AZ$10:AZ275,AZ275)&gt;1)</f>
        <v>#N/A</v>
      </c>
      <c r="BB275" t="e">
        <f t="shared" si="366"/>
        <v>#N/A</v>
      </c>
      <c r="BC275" s="55" t="e">
        <f t="shared" si="367"/>
        <v>#N/A</v>
      </c>
      <c r="BD275" s="56" t="e">
        <f t="shared" si="368"/>
        <v>#N/A</v>
      </c>
      <c r="BE275" s="53">
        <f t="shared" si="369"/>
        <v>0</v>
      </c>
      <c r="BF275" s="53">
        <f t="shared" si="370"/>
        <v>0</v>
      </c>
      <c r="BG275" s="53">
        <f t="shared" si="371"/>
        <v>0</v>
      </c>
      <c r="BH275" s="53">
        <f t="shared" si="372"/>
        <v>0</v>
      </c>
      <c r="BI275" s="53">
        <f t="shared" si="373"/>
        <v>0</v>
      </c>
      <c r="BJ275" s="53">
        <f t="shared" si="374"/>
        <v>0</v>
      </c>
      <c r="BK275" s="57">
        <f t="shared" si="375"/>
        <v>0</v>
      </c>
      <c r="BL275" s="57">
        <f t="shared" si="376"/>
        <v>0</v>
      </c>
      <c r="BM275" s="57">
        <f t="shared" si="377"/>
        <v>0</v>
      </c>
      <c r="BN275" s="57">
        <f t="shared" si="378"/>
        <v>0</v>
      </c>
      <c r="BO275" s="57">
        <f t="shared" si="379"/>
        <v>0</v>
      </c>
      <c r="BP275" s="57">
        <f t="shared" si="380"/>
        <v>0</v>
      </c>
      <c r="BQ275">
        <f t="shared" si="402"/>
        <v>0</v>
      </c>
      <c r="BR275">
        <f t="shared" si="403"/>
        <v>0</v>
      </c>
      <c r="BS275">
        <f t="shared" si="404"/>
        <v>0</v>
      </c>
      <c r="BT275">
        <f t="shared" si="405"/>
        <v>0</v>
      </c>
      <c r="BU275">
        <f t="shared" si="406"/>
        <v>0</v>
      </c>
      <c r="BV275">
        <f t="shared" si="407"/>
        <v>0</v>
      </c>
      <c r="BW275">
        <f t="shared" si="408"/>
        <v>0</v>
      </c>
      <c r="BX275">
        <f t="shared" si="409"/>
        <v>0</v>
      </c>
      <c r="BY275">
        <f t="shared" si="410"/>
        <v>0</v>
      </c>
      <c r="BZ275">
        <f t="shared" si="411"/>
        <v>0</v>
      </c>
      <c r="CA275">
        <f t="shared" si="412"/>
        <v>0</v>
      </c>
      <c r="CB275">
        <f t="shared" si="413"/>
        <v>0</v>
      </c>
      <c r="CC275" t="e">
        <f>IF('Source and fuel input'!AS275,VLOOKUP(AA275,SourceIdData,8,FALSE),IF('Source and fuel input'!AQ275,V275,IF('Source and fuel input'!AR275,IF(AND(E275="Method 1",VLOOKUP(AA275,SourceIdData,8,FALSE)&gt;0),VLOOKUP(AA275,SourceIdData,8,FALSE),NA()),"")))</f>
        <v>#N/A</v>
      </c>
      <c r="CD275" s="15" t="e">
        <f t="shared" si="348"/>
        <v>#N/A</v>
      </c>
      <c r="CE275" s="15" t="b">
        <f t="shared" si="349"/>
        <v>1</v>
      </c>
      <c r="CF275" s="15" t="b">
        <f t="shared" si="381"/>
        <v>1</v>
      </c>
      <c r="CG275" s="15" t="b">
        <f t="shared" si="350"/>
        <v>0</v>
      </c>
      <c r="CH275" s="15" t="b">
        <f t="shared" si="351"/>
        <v>1</v>
      </c>
      <c r="CI275" t="e">
        <f t="shared" si="382"/>
        <v>#N/A</v>
      </c>
      <c r="CJ275" t="e">
        <f t="shared" si="383"/>
        <v>#N/A</v>
      </c>
      <c r="CK275" t="e">
        <f t="shared" si="392"/>
        <v>#N/A</v>
      </c>
      <c r="CL275" t="b">
        <f t="shared" si="352"/>
        <v>0</v>
      </c>
      <c r="CM275" t="e">
        <f t="shared" si="393"/>
        <v>#N/A</v>
      </c>
      <c r="CN275" t="b">
        <f t="shared" si="394"/>
        <v>0</v>
      </c>
      <c r="CO275" s="14">
        <f t="shared" si="395"/>
        <v>1</v>
      </c>
      <c r="CP275" s="16" t="str">
        <f t="shared" si="384"/>
        <v/>
      </c>
      <c r="CQ275" s="15">
        <f t="shared" si="385"/>
        <v>0</v>
      </c>
      <c r="CR275" s="15">
        <f t="shared" si="386"/>
        <v>0</v>
      </c>
      <c r="CS275" s="15">
        <f t="shared" si="387"/>
        <v>0</v>
      </c>
      <c r="CT275" s="58" t="e">
        <f t="shared" si="414"/>
        <v>#DIV/0!</v>
      </c>
      <c r="CU275" s="2">
        <f t="shared" si="388"/>
        <v>995</v>
      </c>
      <c r="CV275" t="str">
        <f t="shared" si="396"/>
        <v/>
      </c>
      <c r="CX275" t="str">
        <f t="shared" si="415"/>
        <v/>
      </c>
      <c r="CY275" t="b">
        <f>AND(CX275&lt;&gt;"",COUNTIF($CX$11:CX274,CX275)=0)</f>
        <v>0</v>
      </c>
      <c r="CZ275" s="2">
        <f>IF(CX275="",0,IF(CY275,MAX($CZ$11:CZ274)+1,VLOOKUP(CX275,$CX$11:CZ274,3,FALSE)))</f>
        <v>0</v>
      </c>
      <c r="DA275" s="2" t="str">
        <f t="shared" si="397"/>
        <v/>
      </c>
      <c r="DB275" t="str">
        <f t="shared" si="416"/>
        <v/>
      </c>
      <c r="DC275" t="b">
        <f>AND(DB275&lt;&gt;"",COUNTIF($DB$11:DB274,DB275)=0)</f>
        <v>0</v>
      </c>
      <c r="DD275" s="2">
        <f>IF(DB275="",0,IF(DC275,MAX($DD$11:DD274)+1,VLOOKUP(DB275,$DB$11:DD274,3,FALSE)))</f>
        <v>0</v>
      </c>
      <c r="DE275" s="2" t="str">
        <f t="shared" si="398"/>
        <v/>
      </c>
    </row>
    <row r="276" spans="1:109" x14ac:dyDescent="0.35">
      <c r="A276" s="119"/>
      <c r="B276" s="46"/>
      <c r="C276" s="46"/>
      <c r="D276" s="46"/>
      <c r="E276" s="46"/>
      <c r="F276" s="183"/>
      <c r="G276" s="48">
        <v>0</v>
      </c>
      <c r="H276" s="46">
        <v>0</v>
      </c>
      <c r="I276" s="46">
        <v>0</v>
      </c>
      <c r="J276" s="46">
        <v>0</v>
      </c>
      <c r="K276" s="46">
        <v>0</v>
      </c>
      <c r="L276" s="49">
        <v>0</v>
      </c>
      <c r="M276" s="50">
        <v>0</v>
      </c>
      <c r="N276" s="32"/>
      <c r="O276" s="31"/>
      <c r="P276" s="31"/>
      <c r="Q276" s="31"/>
      <c r="R276" s="31"/>
      <c r="S276" s="31"/>
      <c r="T276" s="31"/>
      <c r="U276" s="31"/>
      <c r="V276" s="99"/>
      <c r="W276" s="52" t="str">
        <f t="shared" si="347"/>
        <v/>
      </c>
      <c r="X276" s="120"/>
      <c r="Y276" s="97"/>
      <c r="Z276" t="e">
        <f t="shared" si="353"/>
        <v>#N/A</v>
      </c>
      <c r="AA276" t="e">
        <f t="shared" si="354"/>
        <v>#N/A</v>
      </c>
      <c r="AB276" t="e">
        <f t="shared" si="355"/>
        <v>#N/A</v>
      </c>
      <c r="AC276" s="53" t="b">
        <f t="shared" si="356"/>
        <v>0</v>
      </c>
      <c r="AD276" s="53" t="b">
        <f t="shared" si="357"/>
        <v>0</v>
      </c>
      <c r="AE276" s="53" t="b">
        <f t="shared" si="358"/>
        <v>0</v>
      </c>
      <c r="AF276" s="53" t="b">
        <f t="shared" si="359"/>
        <v>0</v>
      </c>
      <c r="AG276" s="53" t="b">
        <f t="shared" si="360"/>
        <v>0</v>
      </c>
      <c r="AH276" s="53" t="b">
        <f t="shared" si="361"/>
        <v>0</v>
      </c>
      <c r="AI276" s="53" t="b">
        <f t="shared" si="362"/>
        <v>0</v>
      </c>
      <c r="AJ276" s="53" t="b">
        <f t="shared" si="363"/>
        <v>0</v>
      </c>
      <c r="AK276" s="53" t="b">
        <f t="shared" si="341"/>
        <v>1</v>
      </c>
      <c r="AL276" s="53" t="b">
        <f t="shared" si="342"/>
        <v>1</v>
      </c>
      <c r="AM276" s="53" t="b">
        <f t="shared" si="343"/>
        <v>1</v>
      </c>
      <c r="AN276" s="53" t="b">
        <f t="shared" si="344"/>
        <v>1</v>
      </c>
      <c r="AO276" s="53" t="b">
        <f t="shared" si="345"/>
        <v>1</v>
      </c>
      <c r="AP276" s="53" t="b">
        <f t="shared" si="346"/>
        <v>1</v>
      </c>
      <c r="AQ276" s="53" t="b">
        <f t="shared" si="399"/>
        <v>0</v>
      </c>
      <c r="AR276" t="b">
        <f t="shared" si="364"/>
        <v>0</v>
      </c>
      <c r="AS276" s="54" t="e">
        <f t="shared" si="389"/>
        <v>#N/A</v>
      </c>
      <c r="AT276" t="b">
        <f t="shared" si="400"/>
        <v>0</v>
      </c>
      <c r="AU276" t="str">
        <f t="shared" si="401"/>
        <v/>
      </c>
      <c r="AV276" s="55" t="str">
        <f t="shared" si="390"/>
        <v/>
      </c>
      <c r="AW276" t="b">
        <f>AND(AV276&lt;&gt;"",COUNTIF($AV$11:AV275,AV276)=0)</f>
        <v>0</v>
      </c>
      <c r="AX276" s="2">
        <f>IF(AV276="",0,IF(AW276,MAX($AX$11:AX275)+1,VLOOKUP(AV276,$AV$11:AX275,3,FALSE)))</f>
        <v>0</v>
      </c>
      <c r="AY276" t="str">
        <f t="shared" si="391"/>
        <v/>
      </c>
      <c r="AZ276" t="e">
        <f t="shared" si="365"/>
        <v>#N/A</v>
      </c>
      <c r="BA276" t="e">
        <f>IF(ISNA(AZ276),NA(),COUNTIF(AZ$10:AZ276,AZ276)&gt;1)</f>
        <v>#N/A</v>
      </c>
      <c r="BB276" t="e">
        <f t="shared" si="366"/>
        <v>#N/A</v>
      </c>
      <c r="BC276" s="55" t="e">
        <f t="shared" si="367"/>
        <v>#N/A</v>
      </c>
      <c r="BD276" s="56" t="e">
        <f t="shared" si="368"/>
        <v>#N/A</v>
      </c>
      <c r="BE276" s="53">
        <f t="shared" si="369"/>
        <v>0</v>
      </c>
      <c r="BF276" s="53">
        <f t="shared" si="370"/>
        <v>0</v>
      </c>
      <c r="BG276" s="53">
        <f t="shared" si="371"/>
        <v>0</v>
      </c>
      <c r="BH276" s="53">
        <f t="shared" si="372"/>
        <v>0</v>
      </c>
      <c r="BI276" s="53">
        <f t="shared" si="373"/>
        <v>0</v>
      </c>
      <c r="BJ276" s="53">
        <f t="shared" si="374"/>
        <v>0</v>
      </c>
      <c r="BK276" s="57">
        <f t="shared" si="375"/>
        <v>0</v>
      </c>
      <c r="BL276" s="57">
        <f t="shared" si="376"/>
        <v>0</v>
      </c>
      <c r="BM276" s="57">
        <f t="shared" si="377"/>
        <v>0</v>
      </c>
      <c r="BN276" s="57">
        <f t="shared" si="378"/>
        <v>0</v>
      </c>
      <c r="BO276" s="57">
        <f t="shared" si="379"/>
        <v>0</v>
      </c>
      <c r="BP276" s="57">
        <f t="shared" si="380"/>
        <v>0</v>
      </c>
      <c r="BQ276">
        <f t="shared" si="402"/>
        <v>0</v>
      </c>
      <c r="BR276">
        <f t="shared" si="403"/>
        <v>0</v>
      </c>
      <c r="BS276">
        <f t="shared" si="404"/>
        <v>0</v>
      </c>
      <c r="BT276">
        <f t="shared" si="405"/>
        <v>0</v>
      </c>
      <c r="BU276">
        <f t="shared" si="406"/>
        <v>0</v>
      </c>
      <c r="BV276">
        <f t="shared" si="407"/>
        <v>0</v>
      </c>
      <c r="BW276">
        <f t="shared" si="408"/>
        <v>0</v>
      </c>
      <c r="BX276">
        <f t="shared" si="409"/>
        <v>0</v>
      </c>
      <c r="BY276">
        <f t="shared" si="410"/>
        <v>0</v>
      </c>
      <c r="BZ276">
        <f t="shared" si="411"/>
        <v>0</v>
      </c>
      <c r="CA276">
        <f t="shared" si="412"/>
        <v>0</v>
      </c>
      <c r="CB276">
        <f t="shared" si="413"/>
        <v>0</v>
      </c>
      <c r="CC276" t="e">
        <f>IF('Source and fuel input'!AS276,VLOOKUP(AA276,SourceIdData,8,FALSE),IF('Source and fuel input'!AQ276,V276,IF('Source and fuel input'!AR276,IF(AND(E276="Method 1",VLOOKUP(AA276,SourceIdData,8,FALSE)&gt;0),VLOOKUP(AA276,SourceIdData,8,FALSE),NA()),"")))</f>
        <v>#N/A</v>
      </c>
      <c r="CD276" s="15" t="e">
        <f t="shared" si="348"/>
        <v>#N/A</v>
      </c>
      <c r="CE276" s="15" t="b">
        <f t="shared" si="349"/>
        <v>1</v>
      </c>
      <c r="CF276" s="15" t="b">
        <f t="shared" si="381"/>
        <v>1</v>
      </c>
      <c r="CG276" s="15" t="b">
        <f t="shared" si="350"/>
        <v>0</v>
      </c>
      <c r="CH276" s="15" t="b">
        <f t="shared" si="351"/>
        <v>1</v>
      </c>
      <c r="CI276" t="e">
        <f t="shared" si="382"/>
        <v>#N/A</v>
      </c>
      <c r="CJ276" t="e">
        <f t="shared" si="383"/>
        <v>#N/A</v>
      </c>
      <c r="CK276" t="e">
        <f t="shared" si="392"/>
        <v>#N/A</v>
      </c>
      <c r="CL276" t="b">
        <f t="shared" si="352"/>
        <v>0</v>
      </c>
      <c r="CM276" t="e">
        <f t="shared" si="393"/>
        <v>#N/A</v>
      </c>
      <c r="CN276" t="b">
        <f t="shared" si="394"/>
        <v>0</v>
      </c>
      <c r="CO276" s="14">
        <f t="shared" si="395"/>
        <v>1</v>
      </c>
      <c r="CP276" s="16" t="str">
        <f t="shared" si="384"/>
        <v/>
      </c>
      <c r="CQ276" s="15">
        <f t="shared" si="385"/>
        <v>0</v>
      </c>
      <c r="CR276" s="15">
        <f t="shared" si="386"/>
        <v>0</v>
      </c>
      <c r="CS276" s="15">
        <f t="shared" si="387"/>
        <v>0</v>
      </c>
      <c r="CT276" s="58" t="e">
        <f t="shared" si="414"/>
        <v>#DIV/0!</v>
      </c>
      <c r="CU276" s="2">
        <f t="shared" si="388"/>
        <v>995</v>
      </c>
      <c r="CV276" t="str">
        <f t="shared" si="396"/>
        <v/>
      </c>
      <c r="CX276" t="str">
        <f t="shared" si="415"/>
        <v/>
      </c>
      <c r="CY276" t="b">
        <f>AND(CX276&lt;&gt;"",COUNTIF($CX$11:CX275,CX276)=0)</f>
        <v>0</v>
      </c>
      <c r="CZ276" s="2">
        <f>IF(CX276="",0,IF(CY276,MAX($CZ$11:CZ275)+1,VLOOKUP(CX276,$CX$11:CZ275,3,FALSE)))</f>
        <v>0</v>
      </c>
      <c r="DA276" s="2" t="str">
        <f t="shared" si="397"/>
        <v/>
      </c>
      <c r="DB276" t="str">
        <f t="shared" si="416"/>
        <v/>
      </c>
      <c r="DC276" t="b">
        <f>AND(DB276&lt;&gt;"",COUNTIF($DB$11:DB275,DB276)=0)</f>
        <v>0</v>
      </c>
      <c r="DD276" s="2">
        <f>IF(DB276="",0,IF(DC276,MAX($DD$11:DD275)+1,VLOOKUP(DB276,$DB$11:DD275,3,FALSE)))</f>
        <v>0</v>
      </c>
      <c r="DE276" s="2" t="str">
        <f t="shared" si="398"/>
        <v/>
      </c>
    </row>
    <row r="277" spans="1:109" x14ac:dyDescent="0.35">
      <c r="A277" s="119"/>
      <c r="B277" s="46"/>
      <c r="C277" s="46"/>
      <c r="D277" s="46"/>
      <c r="E277" s="46"/>
      <c r="F277" s="183"/>
      <c r="G277" s="48">
        <v>0</v>
      </c>
      <c r="H277" s="46">
        <v>0</v>
      </c>
      <c r="I277" s="46">
        <v>0</v>
      </c>
      <c r="J277" s="46">
        <v>0</v>
      </c>
      <c r="K277" s="46">
        <v>0</v>
      </c>
      <c r="L277" s="49">
        <v>0</v>
      </c>
      <c r="M277" s="50">
        <v>0</v>
      </c>
      <c r="N277" s="32"/>
      <c r="O277" s="31"/>
      <c r="P277" s="31"/>
      <c r="Q277" s="31"/>
      <c r="R277" s="31"/>
      <c r="S277" s="31"/>
      <c r="T277" s="31"/>
      <c r="U277" s="31"/>
      <c r="V277" s="99"/>
      <c r="W277" s="52" t="str">
        <f t="shared" si="347"/>
        <v/>
      </c>
      <c r="X277" s="120"/>
      <c r="Y277" s="97"/>
      <c r="Z277" t="e">
        <f t="shared" si="353"/>
        <v>#N/A</v>
      </c>
      <c r="AA277" t="e">
        <f t="shared" si="354"/>
        <v>#N/A</v>
      </c>
      <c r="AB277" t="e">
        <f t="shared" si="355"/>
        <v>#N/A</v>
      </c>
      <c r="AC277" s="53" t="b">
        <f t="shared" si="356"/>
        <v>0</v>
      </c>
      <c r="AD277" s="53" t="b">
        <f t="shared" si="357"/>
        <v>0</v>
      </c>
      <c r="AE277" s="53" t="b">
        <f t="shared" si="358"/>
        <v>0</v>
      </c>
      <c r="AF277" s="53" t="b">
        <f t="shared" si="359"/>
        <v>0</v>
      </c>
      <c r="AG277" s="53" t="b">
        <f t="shared" si="360"/>
        <v>0</v>
      </c>
      <c r="AH277" s="53" t="b">
        <f t="shared" si="361"/>
        <v>0</v>
      </c>
      <c r="AI277" s="53" t="b">
        <f t="shared" si="362"/>
        <v>0</v>
      </c>
      <c r="AJ277" s="53" t="b">
        <f t="shared" si="363"/>
        <v>0</v>
      </c>
      <c r="AK277" s="53" t="b">
        <f t="shared" si="341"/>
        <v>1</v>
      </c>
      <c r="AL277" s="53" t="b">
        <f t="shared" si="342"/>
        <v>1</v>
      </c>
      <c r="AM277" s="53" t="b">
        <f t="shared" si="343"/>
        <v>1</v>
      </c>
      <c r="AN277" s="53" t="b">
        <f t="shared" si="344"/>
        <v>1</v>
      </c>
      <c r="AO277" s="53" t="b">
        <f t="shared" si="345"/>
        <v>1</v>
      </c>
      <c r="AP277" s="53" t="b">
        <f t="shared" si="346"/>
        <v>1</v>
      </c>
      <c r="AQ277" s="53" t="b">
        <f t="shared" si="399"/>
        <v>0</v>
      </c>
      <c r="AR277" t="b">
        <f t="shared" si="364"/>
        <v>0</v>
      </c>
      <c r="AS277" s="54" t="e">
        <f t="shared" si="389"/>
        <v>#N/A</v>
      </c>
      <c r="AT277" t="b">
        <f t="shared" si="400"/>
        <v>0</v>
      </c>
      <c r="AU277" t="str">
        <f t="shared" si="401"/>
        <v/>
      </c>
      <c r="AV277" s="55" t="str">
        <f t="shared" si="390"/>
        <v/>
      </c>
      <c r="AW277" t="b">
        <f>AND(AV277&lt;&gt;"",COUNTIF($AV$11:AV276,AV277)=0)</f>
        <v>0</v>
      </c>
      <c r="AX277" s="2">
        <f>IF(AV277="",0,IF(AW277,MAX($AX$11:AX276)+1,VLOOKUP(AV277,$AV$11:AX276,3,FALSE)))</f>
        <v>0</v>
      </c>
      <c r="AY277" t="str">
        <f t="shared" si="391"/>
        <v/>
      </c>
      <c r="AZ277" t="e">
        <f t="shared" si="365"/>
        <v>#N/A</v>
      </c>
      <c r="BA277" t="e">
        <f>IF(ISNA(AZ277),NA(),COUNTIF(AZ$10:AZ277,AZ277)&gt;1)</f>
        <v>#N/A</v>
      </c>
      <c r="BB277" t="e">
        <f t="shared" si="366"/>
        <v>#N/A</v>
      </c>
      <c r="BC277" s="55" t="e">
        <f t="shared" si="367"/>
        <v>#N/A</v>
      </c>
      <c r="BD277" s="56" t="e">
        <f t="shared" si="368"/>
        <v>#N/A</v>
      </c>
      <c r="BE277" s="53">
        <f t="shared" si="369"/>
        <v>0</v>
      </c>
      <c r="BF277" s="53">
        <f t="shared" si="370"/>
        <v>0</v>
      </c>
      <c r="BG277" s="53">
        <f t="shared" si="371"/>
        <v>0</v>
      </c>
      <c r="BH277" s="53">
        <f t="shared" si="372"/>
        <v>0</v>
      </c>
      <c r="BI277" s="53">
        <f t="shared" si="373"/>
        <v>0</v>
      </c>
      <c r="BJ277" s="53">
        <f t="shared" si="374"/>
        <v>0</v>
      </c>
      <c r="BK277" s="57">
        <f t="shared" si="375"/>
        <v>0</v>
      </c>
      <c r="BL277" s="57">
        <f t="shared" si="376"/>
        <v>0</v>
      </c>
      <c r="BM277" s="57">
        <f t="shared" si="377"/>
        <v>0</v>
      </c>
      <c r="BN277" s="57">
        <f t="shared" si="378"/>
        <v>0</v>
      </c>
      <c r="BO277" s="57">
        <f t="shared" si="379"/>
        <v>0</v>
      </c>
      <c r="BP277" s="57">
        <f t="shared" si="380"/>
        <v>0</v>
      </c>
      <c r="BQ277">
        <f t="shared" si="402"/>
        <v>0</v>
      </c>
      <c r="BR277">
        <f t="shared" si="403"/>
        <v>0</v>
      </c>
      <c r="BS277">
        <f t="shared" si="404"/>
        <v>0</v>
      </c>
      <c r="BT277">
        <f t="shared" si="405"/>
        <v>0</v>
      </c>
      <c r="BU277">
        <f t="shared" si="406"/>
        <v>0</v>
      </c>
      <c r="BV277">
        <f t="shared" si="407"/>
        <v>0</v>
      </c>
      <c r="BW277">
        <f t="shared" si="408"/>
        <v>0</v>
      </c>
      <c r="BX277">
        <f t="shared" si="409"/>
        <v>0</v>
      </c>
      <c r="BY277">
        <f t="shared" si="410"/>
        <v>0</v>
      </c>
      <c r="BZ277">
        <f t="shared" si="411"/>
        <v>0</v>
      </c>
      <c r="CA277">
        <f t="shared" si="412"/>
        <v>0</v>
      </c>
      <c r="CB277">
        <f t="shared" si="413"/>
        <v>0</v>
      </c>
      <c r="CC277" t="e">
        <f>IF('Source and fuel input'!AS277,VLOOKUP(AA277,SourceIdData,8,FALSE),IF('Source and fuel input'!AQ277,V277,IF('Source and fuel input'!AR277,IF(AND(E277="Method 1",VLOOKUP(AA277,SourceIdData,8,FALSE)&gt;0),VLOOKUP(AA277,SourceIdData,8,FALSE),NA()),"")))</f>
        <v>#N/A</v>
      </c>
      <c r="CD277" s="15" t="e">
        <f t="shared" si="348"/>
        <v>#N/A</v>
      </c>
      <c r="CE277" s="15" t="b">
        <f t="shared" si="349"/>
        <v>1</v>
      </c>
      <c r="CF277" s="15" t="b">
        <f t="shared" si="381"/>
        <v>1</v>
      </c>
      <c r="CG277" s="15" t="b">
        <f t="shared" si="350"/>
        <v>0</v>
      </c>
      <c r="CH277" s="15" t="b">
        <f t="shared" si="351"/>
        <v>1</v>
      </c>
      <c r="CI277" t="e">
        <f t="shared" si="382"/>
        <v>#N/A</v>
      </c>
      <c r="CJ277" t="e">
        <f t="shared" si="383"/>
        <v>#N/A</v>
      </c>
      <c r="CK277" t="e">
        <f t="shared" si="392"/>
        <v>#N/A</v>
      </c>
      <c r="CL277" t="b">
        <f t="shared" si="352"/>
        <v>0</v>
      </c>
      <c r="CM277" t="e">
        <f t="shared" si="393"/>
        <v>#N/A</v>
      </c>
      <c r="CN277" t="b">
        <f t="shared" si="394"/>
        <v>0</v>
      </c>
      <c r="CO277" s="14">
        <f t="shared" si="395"/>
        <v>1</v>
      </c>
      <c r="CP277" s="16" t="str">
        <f t="shared" si="384"/>
        <v/>
      </c>
      <c r="CQ277" s="15">
        <f t="shared" si="385"/>
        <v>0</v>
      </c>
      <c r="CR277" s="15">
        <f t="shared" si="386"/>
        <v>0</v>
      </c>
      <c r="CS277" s="15">
        <f t="shared" si="387"/>
        <v>0</v>
      </c>
      <c r="CT277" s="58" t="e">
        <f t="shared" si="414"/>
        <v>#DIV/0!</v>
      </c>
      <c r="CU277" s="2">
        <f t="shared" si="388"/>
        <v>995</v>
      </c>
      <c r="CV277" t="str">
        <f t="shared" si="396"/>
        <v/>
      </c>
      <c r="CX277" t="str">
        <f t="shared" si="415"/>
        <v/>
      </c>
      <c r="CY277" t="b">
        <f>AND(CX277&lt;&gt;"",COUNTIF($CX$11:CX276,CX277)=0)</f>
        <v>0</v>
      </c>
      <c r="CZ277" s="2">
        <f>IF(CX277="",0,IF(CY277,MAX($CZ$11:CZ276)+1,VLOOKUP(CX277,$CX$11:CZ276,3,FALSE)))</f>
        <v>0</v>
      </c>
      <c r="DA277" s="2" t="str">
        <f t="shared" si="397"/>
        <v/>
      </c>
      <c r="DB277" t="str">
        <f t="shared" si="416"/>
        <v/>
      </c>
      <c r="DC277" t="b">
        <f>AND(DB277&lt;&gt;"",COUNTIF($DB$11:DB276,DB277)=0)</f>
        <v>0</v>
      </c>
      <c r="DD277" s="2">
        <f>IF(DB277="",0,IF(DC277,MAX($DD$11:DD276)+1,VLOOKUP(DB277,$DB$11:DD276,3,FALSE)))</f>
        <v>0</v>
      </c>
      <c r="DE277" s="2" t="str">
        <f t="shared" si="398"/>
        <v/>
      </c>
    </row>
    <row r="278" spans="1:109" x14ac:dyDescent="0.35">
      <c r="A278" s="119"/>
      <c r="B278" s="46"/>
      <c r="C278" s="46"/>
      <c r="D278" s="46"/>
      <c r="E278" s="46"/>
      <c r="F278" s="183"/>
      <c r="G278" s="48">
        <v>0</v>
      </c>
      <c r="H278" s="46">
        <v>0</v>
      </c>
      <c r="I278" s="46">
        <v>0</v>
      </c>
      <c r="J278" s="46">
        <v>0</v>
      </c>
      <c r="K278" s="46">
        <v>0</v>
      </c>
      <c r="L278" s="49">
        <v>0</v>
      </c>
      <c r="M278" s="50">
        <v>0</v>
      </c>
      <c r="N278" s="32"/>
      <c r="O278" s="31"/>
      <c r="P278" s="31"/>
      <c r="Q278" s="31"/>
      <c r="R278" s="31"/>
      <c r="S278" s="31"/>
      <c r="T278" s="31"/>
      <c r="U278" s="31"/>
      <c r="V278" s="99"/>
      <c r="W278" s="52" t="str">
        <f t="shared" si="347"/>
        <v/>
      </c>
      <c r="X278" s="120"/>
      <c r="Y278" s="97"/>
      <c r="Z278" t="e">
        <f t="shared" si="353"/>
        <v>#N/A</v>
      </c>
      <c r="AA278" t="e">
        <f t="shared" si="354"/>
        <v>#N/A</v>
      </c>
      <c r="AB278" t="e">
        <f t="shared" si="355"/>
        <v>#N/A</v>
      </c>
      <c r="AC278" s="53" t="b">
        <f t="shared" si="356"/>
        <v>0</v>
      </c>
      <c r="AD278" s="53" t="b">
        <f t="shared" si="357"/>
        <v>0</v>
      </c>
      <c r="AE278" s="53" t="b">
        <f t="shared" si="358"/>
        <v>0</v>
      </c>
      <c r="AF278" s="53" t="b">
        <f t="shared" si="359"/>
        <v>0</v>
      </c>
      <c r="AG278" s="53" t="b">
        <f t="shared" si="360"/>
        <v>0</v>
      </c>
      <c r="AH278" s="53" t="b">
        <f t="shared" si="361"/>
        <v>0</v>
      </c>
      <c r="AI278" s="53" t="b">
        <f t="shared" si="362"/>
        <v>0</v>
      </c>
      <c r="AJ278" s="53" t="b">
        <f t="shared" si="363"/>
        <v>0</v>
      </c>
      <c r="AK278" s="53" t="b">
        <f t="shared" si="341"/>
        <v>1</v>
      </c>
      <c r="AL278" s="53" t="b">
        <f t="shared" si="342"/>
        <v>1</v>
      </c>
      <c r="AM278" s="53" t="b">
        <f t="shared" si="343"/>
        <v>1</v>
      </c>
      <c r="AN278" s="53" t="b">
        <f t="shared" si="344"/>
        <v>1</v>
      </c>
      <c r="AO278" s="53" t="b">
        <f t="shared" si="345"/>
        <v>1</v>
      </c>
      <c r="AP278" s="53" t="b">
        <f t="shared" si="346"/>
        <v>1</v>
      </c>
      <c r="AQ278" s="53" t="b">
        <f t="shared" si="399"/>
        <v>0</v>
      </c>
      <c r="AR278" t="b">
        <f t="shared" si="364"/>
        <v>0</v>
      </c>
      <c r="AS278" s="54" t="e">
        <f t="shared" si="389"/>
        <v>#N/A</v>
      </c>
      <c r="AT278" t="b">
        <f t="shared" si="400"/>
        <v>0</v>
      </c>
      <c r="AU278" t="str">
        <f t="shared" si="401"/>
        <v/>
      </c>
      <c r="AV278" s="55" t="str">
        <f t="shared" si="390"/>
        <v/>
      </c>
      <c r="AW278" t="b">
        <f>AND(AV278&lt;&gt;"",COUNTIF($AV$11:AV277,AV278)=0)</f>
        <v>0</v>
      </c>
      <c r="AX278" s="2">
        <f>IF(AV278="",0,IF(AW278,MAX($AX$11:AX277)+1,VLOOKUP(AV278,$AV$11:AX277,3,FALSE)))</f>
        <v>0</v>
      </c>
      <c r="AY278" t="str">
        <f t="shared" si="391"/>
        <v/>
      </c>
      <c r="AZ278" t="e">
        <f t="shared" si="365"/>
        <v>#N/A</v>
      </c>
      <c r="BA278" t="e">
        <f>IF(ISNA(AZ278),NA(),COUNTIF(AZ$10:AZ278,AZ278)&gt;1)</f>
        <v>#N/A</v>
      </c>
      <c r="BB278" t="e">
        <f t="shared" si="366"/>
        <v>#N/A</v>
      </c>
      <c r="BC278" s="55" t="e">
        <f t="shared" si="367"/>
        <v>#N/A</v>
      </c>
      <c r="BD278" s="56" t="e">
        <f t="shared" si="368"/>
        <v>#N/A</v>
      </c>
      <c r="BE278" s="53">
        <f t="shared" si="369"/>
        <v>0</v>
      </c>
      <c r="BF278" s="53">
        <f t="shared" si="370"/>
        <v>0</v>
      </c>
      <c r="BG278" s="53">
        <f t="shared" si="371"/>
        <v>0</v>
      </c>
      <c r="BH278" s="53">
        <f t="shared" si="372"/>
        <v>0</v>
      </c>
      <c r="BI278" s="53">
        <f t="shared" si="373"/>
        <v>0</v>
      </c>
      <c r="BJ278" s="53">
        <f t="shared" si="374"/>
        <v>0</v>
      </c>
      <c r="BK278" s="57">
        <f t="shared" si="375"/>
        <v>0</v>
      </c>
      <c r="BL278" s="57">
        <f t="shared" si="376"/>
        <v>0</v>
      </c>
      <c r="BM278" s="57">
        <f t="shared" si="377"/>
        <v>0</v>
      </c>
      <c r="BN278" s="57">
        <f t="shared" si="378"/>
        <v>0</v>
      </c>
      <c r="BO278" s="57">
        <f t="shared" si="379"/>
        <v>0</v>
      </c>
      <c r="BP278" s="57">
        <f t="shared" si="380"/>
        <v>0</v>
      </c>
      <c r="BQ278">
        <f t="shared" si="402"/>
        <v>0</v>
      </c>
      <c r="BR278">
        <f t="shared" si="403"/>
        <v>0</v>
      </c>
      <c r="BS278">
        <f t="shared" si="404"/>
        <v>0</v>
      </c>
      <c r="BT278">
        <f t="shared" si="405"/>
        <v>0</v>
      </c>
      <c r="BU278">
        <f t="shared" si="406"/>
        <v>0</v>
      </c>
      <c r="BV278">
        <f t="shared" si="407"/>
        <v>0</v>
      </c>
      <c r="BW278">
        <f t="shared" si="408"/>
        <v>0</v>
      </c>
      <c r="BX278">
        <f t="shared" si="409"/>
        <v>0</v>
      </c>
      <c r="BY278">
        <f t="shared" si="410"/>
        <v>0</v>
      </c>
      <c r="BZ278">
        <f t="shared" si="411"/>
        <v>0</v>
      </c>
      <c r="CA278">
        <f t="shared" si="412"/>
        <v>0</v>
      </c>
      <c r="CB278">
        <f t="shared" si="413"/>
        <v>0</v>
      </c>
      <c r="CC278" t="e">
        <f>IF('Source and fuel input'!AS278,VLOOKUP(AA278,SourceIdData,8,FALSE),IF('Source and fuel input'!AQ278,V278,IF('Source and fuel input'!AR278,IF(AND(E278="Method 1",VLOOKUP(AA278,SourceIdData,8,FALSE)&gt;0),VLOOKUP(AA278,SourceIdData,8,FALSE),NA()),"")))</f>
        <v>#N/A</v>
      </c>
      <c r="CD278" s="15" t="e">
        <f t="shared" si="348"/>
        <v>#N/A</v>
      </c>
      <c r="CE278" s="15" t="b">
        <f t="shared" si="349"/>
        <v>1</v>
      </c>
      <c r="CF278" s="15" t="b">
        <f t="shared" si="381"/>
        <v>1</v>
      </c>
      <c r="CG278" s="15" t="b">
        <f t="shared" si="350"/>
        <v>0</v>
      </c>
      <c r="CH278" s="15" t="b">
        <f t="shared" si="351"/>
        <v>1</v>
      </c>
      <c r="CI278" t="e">
        <f t="shared" si="382"/>
        <v>#N/A</v>
      </c>
      <c r="CJ278" t="e">
        <f t="shared" si="383"/>
        <v>#N/A</v>
      </c>
      <c r="CK278" t="e">
        <f t="shared" si="392"/>
        <v>#N/A</v>
      </c>
      <c r="CL278" t="b">
        <f t="shared" si="352"/>
        <v>0</v>
      </c>
      <c r="CM278" t="e">
        <f t="shared" si="393"/>
        <v>#N/A</v>
      </c>
      <c r="CN278" t="b">
        <f t="shared" si="394"/>
        <v>0</v>
      </c>
      <c r="CO278" s="14">
        <f t="shared" si="395"/>
        <v>1</v>
      </c>
      <c r="CP278" s="16" t="str">
        <f t="shared" si="384"/>
        <v/>
      </c>
      <c r="CQ278" s="15">
        <f t="shared" si="385"/>
        <v>0</v>
      </c>
      <c r="CR278" s="15">
        <f t="shared" si="386"/>
        <v>0</v>
      </c>
      <c r="CS278" s="15">
        <f t="shared" si="387"/>
        <v>0</v>
      </c>
      <c r="CT278" s="58" t="e">
        <f t="shared" si="414"/>
        <v>#DIV/0!</v>
      </c>
      <c r="CU278" s="2">
        <f t="shared" si="388"/>
        <v>995</v>
      </c>
      <c r="CV278" t="str">
        <f t="shared" si="396"/>
        <v/>
      </c>
      <c r="CX278" t="str">
        <f t="shared" si="415"/>
        <v/>
      </c>
      <c r="CY278" t="b">
        <f>AND(CX278&lt;&gt;"",COUNTIF($CX$11:CX277,CX278)=0)</f>
        <v>0</v>
      </c>
      <c r="CZ278" s="2">
        <f>IF(CX278="",0,IF(CY278,MAX($CZ$11:CZ277)+1,VLOOKUP(CX278,$CX$11:CZ277,3,FALSE)))</f>
        <v>0</v>
      </c>
      <c r="DA278" s="2" t="str">
        <f t="shared" si="397"/>
        <v/>
      </c>
      <c r="DB278" t="str">
        <f t="shared" si="416"/>
        <v/>
      </c>
      <c r="DC278" t="b">
        <f>AND(DB278&lt;&gt;"",COUNTIF($DB$11:DB277,DB278)=0)</f>
        <v>0</v>
      </c>
      <c r="DD278" s="2">
        <f>IF(DB278="",0,IF(DC278,MAX($DD$11:DD277)+1,VLOOKUP(DB278,$DB$11:DD277,3,FALSE)))</f>
        <v>0</v>
      </c>
      <c r="DE278" s="2" t="str">
        <f t="shared" si="398"/>
        <v/>
      </c>
    </row>
    <row r="279" spans="1:109" x14ac:dyDescent="0.35">
      <c r="A279" s="119"/>
      <c r="B279" s="46"/>
      <c r="C279" s="46"/>
      <c r="D279" s="46"/>
      <c r="E279" s="46"/>
      <c r="F279" s="183"/>
      <c r="G279" s="48">
        <v>0</v>
      </c>
      <c r="H279" s="46">
        <v>0</v>
      </c>
      <c r="I279" s="46">
        <v>0</v>
      </c>
      <c r="J279" s="46">
        <v>0</v>
      </c>
      <c r="K279" s="46">
        <v>0</v>
      </c>
      <c r="L279" s="49">
        <v>0</v>
      </c>
      <c r="M279" s="50">
        <v>0</v>
      </c>
      <c r="N279" s="32"/>
      <c r="O279" s="31"/>
      <c r="P279" s="31"/>
      <c r="Q279" s="31"/>
      <c r="R279" s="31"/>
      <c r="S279" s="31"/>
      <c r="T279" s="31"/>
      <c r="U279" s="31"/>
      <c r="V279" s="99"/>
      <c r="W279" s="52" t="str">
        <f t="shared" si="347"/>
        <v/>
      </c>
      <c r="X279" s="120"/>
      <c r="Y279" s="97"/>
      <c r="Z279" t="e">
        <f t="shared" si="353"/>
        <v>#N/A</v>
      </c>
      <c r="AA279" t="e">
        <f t="shared" si="354"/>
        <v>#N/A</v>
      </c>
      <c r="AB279" t="e">
        <f t="shared" si="355"/>
        <v>#N/A</v>
      </c>
      <c r="AC279" s="53" t="b">
        <f t="shared" si="356"/>
        <v>0</v>
      </c>
      <c r="AD279" s="53" t="b">
        <f t="shared" si="357"/>
        <v>0</v>
      </c>
      <c r="AE279" s="53" t="b">
        <f t="shared" si="358"/>
        <v>0</v>
      </c>
      <c r="AF279" s="53" t="b">
        <f t="shared" si="359"/>
        <v>0</v>
      </c>
      <c r="AG279" s="53" t="b">
        <f t="shared" si="360"/>
        <v>0</v>
      </c>
      <c r="AH279" s="53" t="b">
        <f t="shared" si="361"/>
        <v>0</v>
      </c>
      <c r="AI279" s="53" t="b">
        <f t="shared" si="362"/>
        <v>0</v>
      </c>
      <c r="AJ279" s="53" t="b">
        <f t="shared" si="363"/>
        <v>0</v>
      </c>
      <c r="AK279" s="53" t="b">
        <f t="shared" si="341"/>
        <v>1</v>
      </c>
      <c r="AL279" s="53" t="b">
        <f t="shared" si="342"/>
        <v>1</v>
      </c>
      <c r="AM279" s="53" t="b">
        <f t="shared" si="343"/>
        <v>1</v>
      </c>
      <c r="AN279" s="53" t="b">
        <f t="shared" si="344"/>
        <v>1</v>
      </c>
      <c r="AO279" s="53" t="b">
        <f t="shared" si="345"/>
        <v>1</v>
      </c>
      <c r="AP279" s="53" t="b">
        <f t="shared" si="346"/>
        <v>1</v>
      </c>
      <c r="AQ279" s="53" t="b">
        <f t="shared" si="399"/>
        <v>0</v>
      </c>
      <c r="AR279" t="b">
        <f t="shared" si="364"/>
        <v>0</v>
      </c>
      <c r="AS279" s="54" t="e">
        <f t="shared" si="389"/>
        <v>#N/A</v>
      </c>
      <c r="AT279" t="b">
        <f t="shared" si="400"/>
        <v>0</v>
      </c>
      <c r="AU279" t="str">
        <f t="shared" si="401"/>
        <v/>
      </c>
      <c r="AV279" s="55" t="str">
        <f t="shared" si="390"/>
        <v/>
      </c>
      <c r="AW279" t="b">
        <f>AND(AV279&lt;&gt;"",COUNTIF($AV$11:AV278,AV279)=0)</f>
        <v>0</v>
      </c>
      <c r="AX279" s="2">
        <f>IF(AV279="",0,IF(AW279,MAX($AX$11:AX278)+1,VLOOKUP(AV279,$AV$11:AX278,3,FALSE)))</f>
        <v>0</v>
      </c>
      <c r="AY279" t="str">
        <f t="shared" si="391"/>
        <v/>
      </c>
      <c r="AZ279" t="e">
        <f t="shared" si="365"/>
        <v>#N/A</v>
      </c>
      <c r="BA279" t="e">
        <f>IF(ISNA(AZ279),NA(),COUNTIF(AZ$10:AZ279,AZ279)&gt;1)</f>
        <v>#N/A</v>
      </c>
      <c r="BB279" t="e">
        <f t="shared" si="366"/>
        <v>#N/A</v>
      </c>
      <c r="BC279" s="55" t="e">
        <f t="shared" si="367"/>
        <v>#N/A</v>
      </c>
      <c r="BD279" s="56" t="e">
        <f t="shared" si="368"/>
        <v>#N/A</v>
      </c>
      <c r="BE279" s="53">
        <f t="shared" si="369"/>
        <v>0</v>
      </c>
      <c r="BF279" s="53">
        <f t="shared" si="370"/>
        <v>0</v>
      </c>
      <c r="BG279" s="53">
        <f t="shared" si="371"/>
        <v>0</v>
      </c>
      <c r="BH279" s="53">
        <f t="shared" si="372"/>
        <v>0</v>
      </c>
      <c r="BI279" s="53">
        <f t="shared" si="373"/>
        <v>0</v>
      </c>
      <c r="BJ279" s="53">
        <f t="shared" si="374"/>
        <v>0</v>
      </c>
      <c r="BK279" s="57">
        <f t="shared" si="375"/>
        <v>0</v>
      </c>
      <c r="BL279" s="57">
        <f t="shared" si="376"/>
        <v>0</v>
      </c>
      <c r="BM279" s="57">
        <f t="shared" si="377"/>
        <v>0</v>
      </c>
      <c r="BN279" s="57">
        <f t="shared" si="378"/>
        <v>0</v>
      </c>
      <c r="BO279" s="57">
        <f t="shared" si="379"/>
        <v>0</v>
      </c>
      <c r="BP279" s="57">
        <f t="shared" si="380"/>
        <v>0</v>
      </c>
      <c r="BQ279">
        <f t="shared" si="402"/>
        <v>0</v>
      </c>
      <c r="BR279">
        <f t="shared" si="403"/>
        <v>0</v>
      </c>
      <c r="BS279">
        <f t="shared" si="404"/>
        <v>0</v>
      </c>
      <c r="BT279">
        <f t="shared" si="405"/>
        <v>0</v>
      </c>
      <c r="BU279">
        <f t="shared" si="406"/>
        <v>0</v>
      </c>
      <c r="BV279">
        <f t="shared" si="407"/>
        <v>0</v>
      </c>
      <c r="BW279">
        <f t="shared" si="408"/>
        <v>0</v>
      </c>
      <c r="BX279">
        <f t="shared" si="409"/>
        <v>0</v>
      </c>
      <c r="BY279">
        <f t="shared" si="410"/>
        <v>0</v>
      </c>
      <c r="BZ279">
        <f t="shared" si="411"/>
        <v>0</v>
      </c>
      <c r="CA279">
        <f t="shared" si="412"/>
        <v>0</v>
      </c>
      <c r="CB279">
        <f t="shared" si="413"/>
        <v>0</v>
      </c>
      <c r="CC279" t="e">
        <f>IF('Source and fuel input'!AS279,VLOOKUP(AA279,SourceIdData,8,FALSE),IF('Source and fuel input'!AQ279,V279,IF('Source and fuel input'!AR279,IF(AND(E279="Method 1",VLOOKUP(AA279,SourceIdData,8,FALSE)&gt;0),VLOOKUP(AA279,SourceIdData,8,FALSE),NA()),"")))</f>
        <v>#N/A</v>
      </c>
      <c r="CD279" s="15" t="e">
        <f t="shared" si="348"/>
        <v>#N/A</v>
      </c>
      <c r="CE279" s="15" t="b">
        <f t="shared" si="349"/>
        <v>1</v>
      </c>
      <c r="CF279" s="15" t="b">
        <f t="shared" si="381"/>
        <v>1</v>
      </c>
      <c r="CG279" s="15" t="b">
        <f t="shared" si="350"/>
        <v>0</v>
      </c>
      <c r="CH279" s="15" t="b">
        <f t="shared" si="351"/>
        <v>1</v>
      </c>
      <c r="CI279" t="e">
        <f t="shared" si="382"/>
        <v>#N/A</v>
      </c>
      <c r="CJ279" t="e">
        <f t="shared" si="383"/>
        <v>#N/A</v>
      </c>
      <c r="CK279" t="e">
        <f t="shared" si="392"/>
        <v>#N/A</v>
      </c>
      <c r="CL279" t="b">
        <f t="shared" si="352"/>
        <v>0</v>
      </c>
      <c r="CM279" t="e">
        <f t="shared" si="393"/>
        <v>#N/A</v>
      </c>
      <c r="CN279" t="b">
        <f t="shared" si="394"/>
        <v>0</v>
      </c>
      <c r="CO279" s="14">
        <f t="shared" si="395"/>
        <v>1</v>
      </c>
      <c r="CP279" s="16" t="str">
        <f t="shared" si="384"/>
        <v/>
      </c>
      <c r="CQ279" s="15">
        <f t="shared" si="385"/>
        <v>0</v>
      </c>
      <c r="CR279" s="15">
        <f t="shared" si="386"/>
        <v>0</v>
      </c>
      <c r="CS279" s="15">
        <f t="shared" si="387"/>
        <v>0</v>
      </c>
      <c r="CT279" s="58" t="e">
        <f t="shared" si="414"/>
        <v>#DIV/0!</v>
      </c>
      <c r="CU279" s="2">
        <f t="shared" si="388"/>
        <v>995</v>
      </c>
      <c r="CV279" t="str">
        <f t="shared" si="396"/>
        <v/>
      </c>
      <c r="CX279" t="str">
        <f t="shared" si="415"/>
        <v/>
      </c>
      <c r="CY279" t="b">
        <f>AND(CX279&lt;&gt;"",COUNTIF($CX$11:CX278,CX279)=0)</f>
        <v>0</v>
      </c>
      <c r="CZ279" s="2">
        <f>IF(CX279="",0,IF(CY279,MAX($CZ$11:CZ278)+1,VLOOKUP(CX279,$CX$11:CZ278,3,FALSE)))</f>
        <v>0</v>
      </c>
      <c r="DA279" s="2" t="str">
        <f t="shared" si="397"/>
        <v/>
      </c>
      <c r="DB279" t="str">
        <f t="shared" si="416"/>
        <v/>
      </c>
      <c r="DC279" t="b">
        <f>AND(DB279&lt;&gt;"",COUNTIF($DB$11:DB278,DB279)=0)</f>
        <v>0</v>
      </c>
      <c r="DD279" s="2">
        <f>IF(DB279="",0,IF(DC279,MAX($DD$11:DD278)+1,VLOOKUP(DB279,$DB$11:DD278,3,FALSE)))</f>
        <v>0</v>
      </c>
      <c r="DE279" s="2" t="str">
        <f t="shared" si="398"/>
        <v/>
      </c>
    </row>
    <row r="280" spans="1:109" x14ac:dyDescent="0.35">
      <c r="A280" s="119"/>
      <c r="B280" s="46"/>
      <c r="C280" s="46"/>
      <c r="D280" s="46"/>
      <c r="E280" s="46"/>
      <c r="F280" s="183"/>
      <c r="G280" s="48">
        <v>0</v>
      </c>
      <c r="H280" s="46">
        <v>0</v>
      </c>
      <c r="I280" s="46">
        <v>0</v>
      </c>
      <c r="J280" s="46">
        <v>0</v>
      </c>
      <c r="K280" s="46">
        <v>0</v>
      </c>
      <c r="L280" s="49">
        <v>0</v>
      </c>
      <c r="M280" s="50">
        <v>0</v>
      </c>
      <c r="N280" s="32"/>
      <c r="O280" s="31"/>
      <c r="P280" s="31"/>
      <c r="Q280" s="31"/>
      <c r="R280" s="31"/>
      <c r="S280" s="31"/>
      <c r="T280" s="31"/>
      <c r="U280" s="31"/>
      <c r="V280" s="99"/>
      <c r="W280" s="52" t="str">
        <f t="shared" si="347"/>
        <v/>
      </c>
      <c r="X280" s="120"/>
      <c r="Y280" s="97"/>
      <c r="Z280" t="e">
        <f t="shared" si="353"/>
        <v>#N/A</v>
      </c>
      <c r="AA280" t="e">
        <f t="shared" si="354"/>
        <v>#N/A</v>
      </c>
      <c r="AB280" t="e">
        <f t="shared" si="355"/>
        <v>#N/A</v>
      </c>
      <c r="AC280" s="53" t="b">
        <f t="shared" si="356"/>
        <v>0</v>
      </c>
      <c r="AD280" s="53" t="b">
        <f t="shared" si="357"/>
        <v>0</v>
      </c>
      <c r="AE280" s="53" t="b">
        <f t="shared" si="358"/>
        <v>0</v>
      </c>
      <c r="AF280" s="53" t="b">
        <f t="shared" si="359"/>
        <v>0</v>
      </c>
      <c r="AG280" s="53" t="b">
        <f t="shared" si="360"/>
        <v>0</v>
      </c>
      <c r="AH280" s="53" t="b">
        <f t="shared" si="361"/>
        <v>0</v>
      </c>
      <c r="AI280" s="53" t="b">
        <f t="shared" si="362"/>
        <v>0</v>
      </c>
      <c r="AJ280" s="53" t="b">
        <f t="shared" si="363"/>
        <v>0</v>
      </c>
      <c r="AK280" s="53" t="b">
        <f t="shared" si="341"/>
        <v>1</v>
      </c>
      <c r="AL280" s="53" t="b">
        <f t="shared" si="342"/>
        <v>1</v>
      </c>
      <c r="AM280" s="53" t="b">
        <f t="shared" si="343"/>
        <v>1</v>
      </c>
      <c r="AN280" s="53" t="b">
        <f t="shared" si="344"/>
        <v>1</v>
      </c>
      <c r="AO280" s="53" t="b">
        <f t="shared" si="345"/>
        <v>1</v>
      </c>
      <c r="AP280" s="53" t="b">
        <f t="shared" si="346"/>
        <v>1</v>
      </c>
      <c r="AQ280" s="53" t="b">
        <f t="shared" si="399"/>
        <v>0</v>
      </c>
      <c r="AR280" t="b">
        <f t="shared" si="364"/>
        <v>0</v>
      </c>
      <c r="AS280" s="54" t="e">
        <f t="shared" si="389"/>
        <v>#N/A</v>
      </c>
      <c r="AT280" t="b">
        <f t="shared" si="400"/>
        <v>0</v>
      </c>
      <c r="AU280" t="str">
        <f t="shared" si="401"/>
        <v/>
      </c>
      <c r="AV280" s="55" t="str">
        <f t="shared" si="390"/>
        <v/>
      </c>
      <c r="AW280" t="b">
        <f>AND(AV280&lt;&gt;"",COUNTIF($AV$11:AV279,AV280)=0)</f>
        <v>0</v>
      </c>
      <c r="AX280" s="2">
        <f>IF(AV280="",0,IF(AW280,MAX($AX$11:AX279)+1,VLOOKUP(AV280,$AV$11:AX279,3,FALSE)))</f>
        <v>0</v>
      </c>
      <c r="AY280" t="str">
        <f t="shared" si="391"/>
        <v/>
      </c>
      <c r="AZ280" t="e">
        <f t="shared" si="365"/>
        <v>#N/A</v>
      </c>
      <c r="BA280" t="e">
        <f>IF(ISNA(AZ280),NA(),COUNTIF(AZ$10:AZ280,AZ280)&gt;1)</f>
        <v>#N/A</v>
      </c>
      <c r="BB280" t="e">
        <f t="shared" si="366"/>
        <v>#N/A</v>
      </c>
      <c r="BC280" s="55" t="e">
        <f t="shared" si="367"/>
        <v>#N/A</v>
      </c>
      <c r="BD280" s="56" t="e">
        <f t="shared" si="368"/>
        <v>#N/A</v>
      </c>
      <c r="BE280" s="53">
        <f t="shared" si="369"/>
        <v>0</v>
      </c>
      <c r="BF280" s="53">
        <f t="shared" si="370"/>
        <v>0</v>
      </c>
      <c r="BG280" s="53">
        <f t="shared" si="371"/>
        <v>0</v>
      </c>
      <c r="BH280" s="53">
        <f t="shared" si="372"/>
        <v>0</v>
      </c>
      <c r="BI280" s="53">
        <f t="shared" si="373"/>
        <v>0</v>
      </c>
      <c r="BJ280" s="53">
        <f t="shared" si="374"/>
        <v>0</v>
      </c>
      <c r="BK280" s="57">
        <f t="shared" si="375"/>
        <v>0</v>
      </c>
      <c r="BL280" s="57">
        <f t="shared" si="376"/>
        <v>0</v>
      </c>
      <c r="BM280" s="57">
        <f t="shared" si="377"/>
        <v>0</v>
      </c>
      <c r="BN280" s="57">
        <f t="shared" si="378"/>
        <v>0</v>
      </c>
      <c r="BO280" s="57">
        <f t="shared" si="379"/>
        <v>0</v>
      </c>
      <c r="BP280" s="57">
        <f t="shared" si="380"/>
        <v>0</v>
      </c>
      <c r="BQ280">
        <f t="shared" si="402"/>
        <v>0</v>
      </c>
      <c r="BR280">
        <f t="shared" si="403"/>
        <v>0</v>
      </c>
      <c r="BS280">
        <f t="shared" si="404"/>
        <v>0</v>
      </c>
      <c r="BT280">
        <f t="shared" si="405"/>
        <v>0</v>
      </c>
      <c r="BU280">
        <f t="shared" si="406"/>
        <v>0</v>
      </c>
      <c r="BV280">
        <f t="shared" si="407"/>
        <v>0</v>
      </c>
      <c r="BW280">
        <f t="shared" si="408"/>
        <v>0</v>
      </c>
      <c r="BX280">
        <f t="shared" si="409"/>
        <v>0</v>
      </c>
      <c r="BY280">
        <f t="shared" si="410"/>
        <v>0</v>
      </c>
      <c r="BZ280">
        <f t="shared" si="411"/>
        <v>0</v>
      </c>
      <c r="CA280">
        <f t="shared" si="412"/>
        <v>0</v>
      </c>
      <c r="CB280">
        <f t="shared" si="413"/>
        <v>0</v>
      </c>
      <c r="CC280" t="e">
        <f>IF('Source and fuel input'!AS280,VLOOKUP(AA280,SourceIdData,8,FALSE),IF('Source and fuel input'!AQ280,V280,IF('Source and fuel input'!AR280,IF(AND(E280="Method 1",VLOOKUP(AA280,SourceIdData,8,FALSE)&gt;0),VLOOKUP(AA280,SourceIdData,8,FALSE),NA()),"")))</f>
        <v>#N/A</v>
      </c>
      <c r="CD280" s="15" t="e">
        <f t="shared" si="348"/>
        <v>#N/A</v>
      </c>
      <c r="CE280" s="15" t="b">
        <f t="shared" si="349"/>
        <v>1</v>
      </c>
      <c r="CF280" s="15" t="b">
        <f t="shared" si="381"/>
        <v>1</v>
      </c>
      <c r="CG280" s="15" t="b">
        <f t="shared" si="350"/>
        <v>0</v>
      </c>
      <c r="CH280" s="15" t="b">
        <f t="shared" si="351"/>
        <v>1</v>
      </c>
      <c r="CI280" t="e">
        <f t="shared" si="382"/>
        <v>#N/A</v>
      </c>
      <c r="CJ280" t="e">
        <f t="shared" si="383"/>
        <v>#N/A</v>
      </c>
      <c r="CK280" t="e">
        <f t="shared" si="392"/>
        <v>#N/A</v>
      </c>
      <c r="CL280" t="b">
        <f t="shared" si="352"/>
        <v>0</v>
      </c>
      <c r="CM280" t="e">
        <f t="shared" si="393"/>
        <v>#N/A</v>
      </c>
      <c r="CN280" t="b">
        <f t="shared" si="394"/>
        <v>0</v>
      </c>
      <c r="CO280" s="14">
        <f t="shared" si="395"/>
        <v>1</v>
      </c>
      <c r="CP280" s="16" t="str">
        <f t="shared" si="384"/>
        <v/>
      </c>
      <c r="CQ280" s="15">
        <f t="shared" si="385"/>
        <v>0</v>
      </c>
      <c r="CR280" s="15">
        <f t="shared" si="386"/>
        <v>0</v>
      </c>
      <c r="CS280" s="15">
        <f t="shared" si="387"/>
        <v>0</v>
      </c>
      <c r="CT280" s="58" t="e">
        <f t="shared" si="414"/>
        <v>#DIV/0!</v>
      </c>
      <c r="CU280" s="2">
        <f t="shared" si="388"/>
        <v>995</v>
      </c>
      <c r="CV280" t="str">
        <f t="shared" si="396"/>
        <v/>
      </c>
      <c r="CX280" t="str">
        <f t="shared" si="415"/>
        <v/>
      </c>
      <c r="CY280" t="b">
        <f>AND(CX280&lt;&gt;"",COUNTIF($CX$11:CX279,CX280)=0)</f>
        <v>0</v>
      </c>
      <c r="CZ280" s="2">
        <f>IF(CX280="",0,IF(CY280,MAX($CZ$11:CZ279)+1,VLOOKUP(CX280,$CX$11:CZ279,3,FALSE)))</f>
        <v>0</v>
      </c>
      <c r="DA280" s="2" t="str">
        <f t="shared" si="397"/>
        <v/>
      </c>
      <c r="DB280" t="str">
        <f t="shared" si="416"/>
        <v/>
      </c>
      <c r="DC280" t="b">
        <f>AND(DB280&lt;&gt;"",COUNTIF($DB$11:DB279,DB280)=0)</f>
        <v>0</v>
      </c>
      <c r="DD280" s="2">
        <f>IF(DB280="",0,IF(DC280,MAX($DD$11:DD279)+1,VLOOKUP(DB280,$DB$11:DD279,3,FALSE)))</f>
        <v>0</v>
      </c>
      <c r="DE280" s="2" t="str">
        <f t="shared" si="398"/>
        <v/>
      </c>
    </row>
    <row r="281" spans="1:109" x14ac:dyDescent="0.35">
      <c r="A281" s="119"/>
      <c r="B281" s="46"/>
      <c r="C281" s="46"/>
      <c r="D281" s="46"/>
      <c r="E281" s="46"/>
      <c r="F281" s="183"/>
      <c r="G281" s="48">
        <v>0</v>
      </c>
      <c r="H281" s="46">
        <v>0</v>
      </c>
      <c r="I281" s="46">
        <v>0</v>
      </c>
      <c r="J281" s="46">
        <v>0</v>
      </c>
      <c r="K281" s="46">
        <v>0</v>
      </c>
      <c r="L281" s="49">
        <v>0</v>
      </c>
      <c r="M281" s="50">
        <v>0</v>
      </c>
      <c r="N281" s="32"/>
      <c r="O281" s="31"/>
      <c r="P281" s="31"/>
      <c r="Q281" s="31"/>
      <c r="R281" s="31"/>
      <c r="S281" s="31"/>
      <c r="T281" s="31"/>
      <c r="U281" s="31"/>
      <c r="V281" s="99"/>
      <c r="W281" s="52" t="str">
        <f t="shared" si="347"/>
        <v/>
      </c>
      <c r="X281" s="120"/>
      <c r="Y281" s="97"/>
      <c r="Z281" t="e">
        <f t="shared" si="353"/>
        <v>#N/A</v>
      </c>
      <c r="AA281" t="e">
        <f t="shared" si="354"/>
        <v>#N/A</v>
      </c>
      <c r="AB281" t="e">
        <f t="shared" si="355"/>
        <v>#N/A</v>
      </c>
      <c r="AC281" s="53" t="b">
        <f t="shared" si="356"/>
        <v>0</v>
      </c>
      <c r="AD281" s="53" t="b">
        <f t="shared" si="357"/>
        <v>0</v>
      </c>
      <c r="AE281" s="53" t="b">
        <f t="shared" si="358"/>
        <v>0</v>
      </c>
      <c r="AF281" s="53" t="b">
        <f t="shared" si="359"/>
        <v>0</v>
      </c>
      <c r="AG281" s="53" t="b">
        <f t="shared" si="360"/>
        <v>0</v>
      </c>
      <c r="AH281" s="53" t="b">
        <f t="shared" si="361"/>
        <v>0</v>
      </c>
      <c r="AI281" s="53" t="b">
        <f t="shared" si="362"/>
        <v>0</v>
      </c>
      <c r="AJ281" s="53" t="b">
        <f t="shared" si="363"/>
        <v>0</v>
      </c>
      <c r="AK281" s="53" t="b">
        <f t="shared" ref="AK281:AK344" si="417">AND(G281&lt;&gt;"",G281&gt;=0,NOT(ISERROR(G281*1)))</f>
        <v>1</v>
      </c>
      <c r="AL281" s="53" t="b">
        <f t="shared" ref="AL281:AL344" si="418">AND(H281&lt;&gt;"",H281&gt;=0,NOT(ISERROR(H281*1)))</f>
        <v>1</v>
      </c>
      <c r="AM281" s="53" t="b">
        <f t="shared" ref="AM281:AM344" si="419">AND(I281&lt;&gt;"",I281&gt;=0,NOT(ISERROR(I281*1)))</f>
        <v>1</v>
      </c>
      <c r="AN281" s="53" t="b">
        <f t="shared" ref="AN281:AN344" si="420">AND(J281&lt;&gt;"",J281&gt;=0,NOT(ISERROR(J281*1)))</f>
        <v>1</v>
      </c>
      <c r="AO281" s="53" t="b">
        <f t="shared" ref="AO281:AO344" si="421">AND(K281&lt;&gt;"",K281&gt;=0,NOT(ISERROR(K281*1)))</f>
        <v>1</v>
      </c>
      <c r="AP281" s="53" t="b">
        <f t="shared" ref="AP281:AP344" si="422">AND(L281&lt;&gt;"",L281&gt;=0,NOT(ISERROR(L281*1)))</f>
        <v>1</v>
      </c>
      <c r="AQ281" s="53" t="b">
        <f t="shared" si="399"/>
        <v>0</v>
      </c>
      <c r="AR281" t="b">
        <f t="shared" si="364"/>
        <v>0</v>
      </c>
      <c r="AS281" s="54" t="e">
        <f t="shared" si="389"/>
        <v>#N/A</v>
      </c>
      <c r="AT281" t="b">
        <f t="shared" si="400"/>
        <v>0</v>
      </c>
      <c r="AU281" t="str">
        <f t="shared" si="401"/>
        <v/>
      </c>
      <c r="AV281" s="55" t="str">
        <f t="shared" si="390"/>
        <v/>
      </c>
      <c r="AW281" t="b">
        <f>AND(AV281&lt;&gt;"",COUNTIF($AV$11:AV280,AV281)=0)</f>
        <v>0</v>
      </c>
      <c r="AX281" s="2">
        <f>IF(AV281="",0,IF(AW281,MAX($AX$11:AX280)+1,VLOOKUP(AV281,$AV$11:AX280,3,FALSE)))</f>
        <v>0</v>
      </c>
      <c r="AY281" t="str">
        <f t="shared" si="391"/>
        <v/>
      </c>
      <c r="AZ281" t="e">
        <f t="shared" si="365"/>
        <v>#N/A</v>
      </c>
      <c r="BA281" t="e">
        <f>IF(ISNA(AZ281),NA(),COUNTIF(AZ$10:AZ281,AZ281)&gt;1)</f>
        <v>#N/A</v>
      </c>
      <c r="BB281" t="e">
        <f t="shared" si="366"/>
        <v>#N/A</v>
      </c>
      <c r="BC281" s="55" t="e">
        <f t="shared" si="367"/>
        <v>#N/A</v>
      </c>
      <c r="BD281" s="56" t="e">
        <f t="shared" si="368"/>
        <v>#N/A</v>
      </c>
      <c r="BE281" s="53">
        <f t="shared" si="369"/>
        <v>0</v>
      </c>
      <c r="BF281" s="53">
        <f t="shared" si="370"/>
        <v>0</v>
      </c>
      <c r="BG281" s="53">
        <f t="shared" si="371"/>
        <v>0</v>
      </c>
      <c r="BH281" s="53">
        <f t="shared" si="372"/>
        <v>0</v>
      </c>
      <c r="BI281" s="53">
        <f t="shared" si="373"/>
        <v>0</v>
      </c>
      <c r="BJ281" s="53">
        <f t="shared" si="374"/>
        <v>0</v>
      </c>
      <c r="BK281" s="57">
        <f t="shared" si="375"/>
        <v>0</v>
      </c>
      <c r="BL281" s="57">
        <f t="shared" si="376"/>
        <v>0</v>
      </c>
      <c r="BM281" s="57">
        <f t="shared" si="377"/>
        <v>0</v>
      </c>
      <c r="BN281" s="57">
        <f t="shared" si="378"/>
        <v>0</v>
      </c>
      <c r="BO281" s="57">
        <f t="shared" si="379"/>
        <v>0</v>
      </c>
      <c r="BP281" s="57">
        <f t="shared" si="380"/>
        <v>0</v>
      </c>
      <c r="BQ281">
        <f t="shared" si="402"/>
        <v>0</v>
      </c>
      <c r="BR281">
        <f t="shared" si="403"/>
        <v>0</v>
      </c>
      <c r="BS281">
        <f t="shared" si="404"/>
        <v>0</v>
      </c>
      <c r="BT281">
        <f t="shared" si="405"/>
        <v>0</v>
      </c>
      <c r="BU281">
        <f t="shared" si="406"/>
        <v>0</v>
      </c>
      <c r="BV281">
        <f t="shared" si="407"/>
        <v>0</v>
      </c>
      <c r="BW281">
        <f t="shared" si="408"/>
        <v>0</v>
      </c>
      <c r="BX281">
        <f t="shared" si="409"/>
        <v>0</v>
      </c>
      <c r="BY281">
        <f t="shared" si="410"/>
        <v>0</v>
      </c>
      <c r="BZ281">
        <f t="shared" si="411"/>
        <v>0</v>
      </c>
      <c r="CA281">
        <f t="shared" si="412"/>
        <v>0</v>
      </c>
      <c r="CB281">
        <f t="shared" si="413"/>
        <v>0</v>
      </c>
      <c r="CC281" t="e">
        <f>IF('Source and fuel input'!AS281,VLOOKUP(AA281,SourceIdData,8,FALSE),IF('Source and fuel input'!AQ281,V281,IF('Source and fuel input'!AR281,IF(AND(E281="Method 1",VLOOKUP(AA281,SourceIdData,8,FALSE)&gt;0),VLOOKUP(AA281,SourceIdData,8,FALSE),NA()),"")))</f>
        <v>#N/A</v>
      </c>
      <c r="CD281" s="15" t="e">
        <f t="shared" si="348"/>
        <v>#N/A</v>
      </c>
      <c r="CE281" s="15" t="b">
        <f t="shared" si="349"/>
        <v>1</v>
      </c>
      <c r="CF281" s="15" t="b">
        <f t="shared" si="381"/>
        <v>1</v>
      </c>
      <c r="CG281" s="15" t="b">
        <f t="shared" si="350"/>
        <v>0</v>
      </c>
      <c r="CH281" s="15" t="b">
        <f t="shared" si="351"/>
        <v>1</v>
      </c>
      <c r="CI281" t="e">
        <f t="shared" si="382"/>
        <v>#N/A</v>
      </c>
      <c r="CJ281" t="e">
        <f t="shared" si="383"/>
        <v>#N/A</v>
      </c>
      <c r="CK281" t="e">
        <f t="shared" si="392"/>
        <v>#N/A</v>
      </c>
      <c r="CL281" t="b">
        <f t="shared" si="352"/>
        <v>0</v>
      </c>
      <c r="CM281" t="e">
        <f t="shared" si="393"/>
        <v>#N/A</v>
      </c>
      <c r="CN281" t="b">
        <f t="shared" si="394"/>
        <v>0</v>
      </c>
      <c r="CO281" s="14">
        <f t="shared" si="395"/>
        <v>1</v>
      </c>
      <c r="CP281" s="16" t="str">
        <f t="shared" si="384"/>
        <v/>
      </c>
      <c r="CQ281" s="15">
        <f t="shared" si="385"/>
        <v>0</v>
      </c>
      <c r="CR281" s="15">
        <f t="shared" si="386"/>
        <v>0</v>
      </c>
      <c r="CS281" s="15">
        <f t="shared" si="387"/>
        <v>0</v>
      </c>
      <c r="CT281" s="58" t="e">
        <f t="shared" si="414"/>
        <v>#DIV/0!</v>
      </c>
      <c r="CU281" s="2">
        <f t="shared" si="388"/>
        <v>995</v>
      </c>
      <c r="CV281" t="str">
        <f t="shared" si="396"/>
        <v/>
      </c>
      <c r="CX281" t="str">
        <f t="shared" si="415"/>
        <v/>
      </c>
      <c r="CY281" t="b">
        <f>AND(CX281&lt;&gt;"",COUNTIF($CX$11:CX280,CX281)=0)</f>
        <v>0</v>
      </c>
      <c r="CZ281" s="2">
        <f>IF(CX281="",0,IF(CY281,MAX($CZ$11:CZ280)+1,VLOOKUP(CX281,$CX$11:CZ280,3,FALSE)))</f>
        <v>0</v>
      </c>
      <c r="DA281" s="2" t="str">
        <f t="shared" si="397"/>
        <v/>
      </c>
      <c r="DB281" t="str">
        <f t="shared" si="416"/>
        <v/>
      </c>
      <c r="DC281" t="b">
        <f>AND(DB281&lt;&gt;"",COUNTIF($DB$11:DB280,DB281)=0)</f>
        <v>0</v>
      </c>
      <c r="DD281" s="2">
        <f>IF(DB281="",0,IF(DC281,MAX($DD$11:DD280)+1,VLOOKUP(DB281,$DB$11:DD280,3,FALSE)))</f>
        <v>0</v>
      </c>
      <c r="DE281" s="2" t="str">
        <f t="shared" si="398"/>
        <v/>
      </c>
    </row>
    <row r="282" spans="1:109" x14ac:dyDescent="0.35">
      <c r="A282" s="119"/>
      <c r="B282" s="46"/>
      <c r="C282" s="46"/>
      <c r="D282" s="46"/>
      <c r="E282" s="46"/>
      <c r="F282" s="183"/>
      <c r="G282" s="48">
        <v>0</v>
      </c>
      <c r="H282" s="46">
        <v>0</v>
      </c>
      <c r="I282" s="46">
        <v>0</v>
      </c>
      <c r="J282" s="46">
        <v>0</v>
      </c>
      <c r="K282" s="46">
        <v>0</v>
      </c>
      <c r="L282" s="49">
        <v>0</v>
      </c>
      <c r="M282" s="50">
        <v>0</v>
      </c>
      <c r="N282" s="32"/>
      <c r="O282" s="31"/>
      <c r="P282" s="31"/>
      <c r="Q282" s="31"/>
      <c r="R282" s="31"/>
      <c r="S282" s="31"/>
      <c r="T282" s="31"/>
      <c r="U282" s="31"/>
      <c r="V282" s="99"/>
      <c r="W282" s="52" t="str">
        <f t="shared" si="347"/>
        <v/>
      </c>
      <c r="X282" s="120"/>
      <c r="Y282" s="97"/>
      <c r="Z282" t="e">
        <f t="shared" si="353"/>
        <v>#N/A</v>
      </c>
      <c r="AA282" t="e">
        <f t="shared" si="354"/>
        <v>#N/A</v>
      </c>
      <c r="AB282" t="e">
        <f t="shared" si="355"/>
        <v>#N/A</v>
      </c>
      <c r="AC282" s="53" t="b">
        <f t="shared" si="356"/>
        <v>0</v>
      </c>
      <c r="AD282" s="53" t="b">
        <f t="shared" si="357"/>
        <v>0</v>
      </c>
      <c r="AE282" s="53" t="b">
        <f t="shared" si="358"/>
        <v>0</v>
      </c>
      <c r="AF282" s="53" t="b">
        <f t="shared" si="359"/>
        <v>0</v>
      </c>
      <c r="AG282" s="53" t="b">
        <f t="shared" si="360"/>
        <v>0</v>
      </c>
      <c r="AH282" s="53" t="b">
        <f t="shared" si="361"/>
        <v>0</v>
      </c>
      <c r="AI282" s="53" t="b">
        <f t="shared" si="362"/>
        <v>0</v>
      </c>
      <c r="AJ282" s="53" t="b">
        <f t="shared" si="363"/>
        <v>0</v>
      </c>
      <c r="AK282" s="53" t="b">
        <f t="shared" si="417"/>
        <v>1</v>
      </c>
      <c r="AL282" s="53" t="b">
        <f t="shared" si="418"/>
        <v>1</v>
      </c>
      <c r="AM282" s="53" t="b">
        <f t="shared" si="419"/>
        <v>1</v>
      </c>
      <c r="AN282" s="53" t="b">
        <f t="shared" si="420"/>
        <v>1</v>
      </c>
      <c r="AO282" s="53" t="b">
        <f t="shared" si="421"/>
        <v>1</v>
      </c>
      <c r="AP282" s="53" t="b">
        <f t="shared" si="422"/>
        <v>1</v>
      </c>
      <c r="AQ282" s="53" t="b">
        <f t="shared" si="399"/>
        <v>0</v>
      </c>
      <c r="AR282" t="b">
        <f t="shared" si="364"/>
        <v>0</v>
      </c>
      <c r="AS282" s="54" t="e">
        <f t="shared" si="389"/>
        <v>#N/A</v>
      </c>
      <c r="AT282" t="b">
        <f t="shared" si="400"/>
        <v>0</v>
      </c>
      <c r="AU282" t="str">
        <f t="shared" si="401"/>
        <v/>
      </c>
      <c r="AV282" s="55" t="str">
        <f t="shared" si="390"/>
        <v/>
      </c>
      <c r="AW282" t="b">
        <f>AND(AV282&lt;&gt;"",COUNTIF($AV$11:AV281,AV282)=0)</f>
        <v>0</v>
      </c>
      <c r="AX282" s="2">
        <f>IF(AV282="",0,IF(AW282,MAX($AX$11:AX281)+1,VLOOKUP(AV282,$AV$11:AX281,3,FALSE)))</f>
        <v>0</v>
      </c>
      <c r="AY282" t="str">
        <f t="shared" si="391"/>
        <v/>
      </c>
      <c r="AZ282" t="e">
        <f t="shared" si="365"/>
        <v>#N/A</v>
      </c>
      <c r="BA282" t="e">
        <f>IF(ISNA(AZ282),NA(),COUNTIF(AZ$10:AZ282,AZ282)&gt;1)</f>
        <v>#N/A</v>
      </c>
      <c r="BB282" t="e">
        <f t="shared" si="366"/>
        <v>#N/A</v>
      </c>
      <c r="BC282" s="55" t="e">
        <f t="shared" si="367"/>
        <v>#N/A</v>
      </c>
      <c r="BD282" s="56" t="e">
        <f t="shared" si="368"/>
        <v>#N/A</v>
      </c>
      <c r="BE282" s="53">
        <f t="shared" si="369"/>
        <v>0</v>
      </c>
      <c r="BF282" s="53">
        <f t="shared" si="370"/>
        <v>0</v>
      </c>
      <c r="BG282" s="53">
        <f t="shared" si="371"/>
        <v>0</v>
      </c>
      <c r="BH282" s="53">
        <f t="shared" si="372"/>
        <v>0</v>
      </c>
      <c r="BI282" s="53">
        <f t="shared" si="373"/>
        <v>0</v>
      </c>
      <c r="BJ282" s="53">
        <f t="shared" si="374"/>
        <v>0</v>
      </c>
      <c r="BK282" s="57">
        <f t="shared" si="375"/>
        <v>0</v>
      </c>
      <c r="BL282" s="57">
        <f t="shared" si="376"/>
        <v>0</v>
      </c>
      <c r="BM282" s="57">
        <f t="shared" si="377"/>
        <v>0</v>
      </c>
      <c r="BN282" s="57">
        <f t="shared" si="378"/>
        <v>0</v>
      </c>
      <c r="BO282" s="57">
        <f t="shared" si="379"/>
        <v>0</v>
      </c>
      <c r="BP282" s="57">
        <f t="shared" si="380"/>
        <v>0</v>
      </c>
      <c r="BQ282">
        <f t="shared" si="402"/>
        <v>0</v>
      </c>
      <c r="BR282">
        <f t="shared" si="403"/>
        <v>0</v>
      </c>
      <c r="BS282">
        <f t="shared" si="404"/>
        <v>0</v>
      </c>
      <c r="BT282">
        <f t="shared" si="405"/>
        <v>0</v>
      </c>
      <c r="BU282">
        <f t="shared" si="406"/>
        <v>0</v>
      </c>
      <c r="BV282">
        <f t="shared" si="407"/>
        <v>0</v>
      </c>
      <c r="BW282">
        <f t="shared" si="408"/>
        <v>0</v>
      </c>
      <c r="BX282">
        <f t="shared" si="409"/>
        <v>0</v>
      </c>
      <c r="BY282">
        <f t="shared" si="410"/>
        <v>0</v>
      </c>
      <c r="BZ282">
        <f t="shared" si="411"/>
        <v>0</v>
      </c>
      <c r="CA282">
        <f t="shared" si="412"/>
        <v>0</v>
      </c>
      <c r="CB282">
        <f t="shared" si="413"/>
        <v>0</v>
      </c>
      <c r="CC282" t="e">
        <f>IF('Source and fuel input'!AS282,VLOOKUP(AA282,SourceIdData,8,FALSE),IF('Source and fuel input'!AQ282,V282,IF('Source and fuel input'!AR282,IF(AND(E282="Method 1",VLOOKUP(AA282,SourceIdData,8,FALSE)&gt;0),VLOOKUP(AA282,SourceIdData,8,FALSE),NA()),"")))</f>
        <v>#N/A</v>
      </c>
      <c r="CD282" s="15" t="e">
        <f t="shared" si="348"/>
        <v>#N/A</v>
      </c>
      <c r="CE282" s="15" t="b">
        <f t="shared" si="349"/>
        <v>1</v>
      </c>
      <c r="CF282" s="15" t="b">
        <f t="shared" si="381"/>
        <v>1</v>
      </c>
      <c r="CG282" s="15" t="b">
        <f t="shared" si="350"/>
        <v>0</v>
      </c>
      <c r="CH282" s="15" t="b">
        <f t="shared" si="351"/>
        <v>1</v>
      </c>
      <c r="CI282" t="e">
        <f t="shared" si="382"/>
        <v>#N/A</v>
      </c>
      <c r="CJ282" t="e">
        <f t="shared" si="383"/>
        <v>#N/A</v>
      </c>
      <c r="CK282" t="e">
        <f t="shared" si="392"/>
        <v>#N/A</v>
      </c>
      <c r="CL282" t="b">
        <f t="shared" si="352"/>
        <v>0</v>
      </c>
      <c r="CM282" t="e">
        <f t="shared" si="393"/>
        <v>#N/A</v>
      </c>
      <c r="CN282" t="b">
        <f t="shared" si="394"/>
        <v>0</v>
      </c>
      <c r="CO282" s="14">
        <f t="shared" si="395"/>
        <v>1</v>
      </c>
      <c r="CP282" s="16" t="str">
        <f t="shared" si="384"/>
        <v/>
      </c>
      <c r="CQ282" s="15">
        <f t="shared" si="385"/>
        <v>0</v>
      </c>
      <c r="CR282" s="15">
        <f t="shared" si="386"/>
        <v>0</v>
      </c>
      <c r="CS282" s="15">
        <f t="shared" si="387"/>
        <v>0</v>
      </c>
      <c r="CT282" s="58" t="e">
        <f t="shared" si="414"/>
        <v>#DIV/0!</v>
      </c>
      <c r="CU282" s="2">
        <f t="shared" si="388"/>
        <v>995</v>
      </c>
      <c r="CV282" t="str">
        <f t="shared" si="396"/>
        <v/>
      </c>
      <c r="CX282" t="str">
        <f t="shared" si="415"/>
        <v/>
      </c>
      <c r="CY282" t="b">
        <f>AND(CX282&lt;&gt;"",COUNTIF($CX$11:CX281,CX282)=0)</f>
        <v>0</v>
      </c>
      <c r="CZ282" s="2">
        <f>IF(CX282="",0,IF(CY282,MAX($CZ$11:CZ281)+1,VLOOKUP(CX282,$CX$11:CZ281,3,FALSE)))</f>
        <v>0</v>
      </c>
      <c r="DA282" s="2" t="str">
        <f t="shared" si="397"/>
        <v/>
      </c>
      <c r="DB282" t="str">
        <f t="shared" si="416"/>
        <v/>
      </c>
      <c r="DC282" t="b">
        <f>AND(DB282&lt;&gt;"",COUNTIF($DB$11:DB281,DB282)=0)</f>
        <v>0</v>
      </c>
      <c r="DD282" s="2">
        <f>IF(DB282="",0,IF(DC282,MAX($DD$11:DD281)+1,VLOOKUP(DB282,$DB$11:DD281,3,FALSE)))</f>
        <v>0</v>
      </c>
      <c r="DE282" s="2" t="str">
        <f t="shared" si="398"/>
        <v/>
      </c>
    </row>
    <row r="283" spans="1:109" x14ac:dyDescent="0.35">
      <c r="A283" s="119"/>
      <c r="B283" s="46"/>
      <c r="C283" s="46"/>
      <c r="D283" s="46"/>
      <c r="E283" s="46"/>
      <c r="F283" s="183"/>
      <c r="G283" s="48">
        <v>0</v>
      </c>
      <c r="H283" s="46">
        <v>0</v>
      </c>
      <c r="I283" s="46">
        <v>0</v>
      </c>
      <c r="J283" s="46">
        <v>0</v>
      </c>
      <c r="K283" s="46">
        <v>0</v>
      </c>
      <c r="L283" s="49">
        <v>0</v>
      </c>
      <c r="M283" s="50">
        <v>0</v>
      </c>
      <c r="N283" s="32"/>
      <c r="O283" s="31"/>
      <c r="P283" s="31"/>
      <c r="Q283" s="31"/>
      <c r="R283" s="31"/>
      <c r="S283" s="31"/>
      <c r="T283" s="31"/>
      <c r="U283" s="31"/>
      <c r="V283" s="99"/>
      <c r="W283" s="52" t="str">
        <f t="shared" si="347"/>
        <v/>
      </c>
      <c r="X283" s="120"/>
      <c r="Y283" s="97"/>
      <c r="Z283" t="e">
        <f t="shared" si="353"/>
        <v>#N/A</v>
      </c>
      <c r="AA283" t="e">
        <f t="shared" si="354"/>
        <v>#N/A</v>
      </c>
      <c r="AB283" t="e">
        <f t="shared" si="355"/>
        <v>#N/A</v>
      </c>
      <c r="AC283" s="53" t="b">
        <f t="shared" si="356"/>
        <v>0</v>
      </c>
      <c r="AD283" s="53" t="b">
        <f t="shared" si="357"/>
        <v>0</v>
      </c>
      <c r="AE283" s="53" t="b">
        <f t="shared" si="358"/>
        <v>0</v>
      </c>
      <c r="AF283" s="53" t="b">
        <f t="shared" si="359"/>
        <v>0</v>
      </c>
      <c r="AG283" s="53" t="b">
        <f t="shared" si="360"/>
        <v>0</v>
      </c>
      <c r="AH283" s="53" t="b">
        <f t="shared" si="361"/>
        <v>0</v>
      </c>
      <c r="AI283" s="53" t="b">
        <f t="shared" si="362"/>
        <v>0</v>
      </c>
      <c r="AJ283" s="53" t="b">
        <f t="shared" si="363"/>
        <v>0</v>
      </c>
      <c r="AK283" s="53" t="b">
        <f t="shared" si="417"/>
        <v>1</v>
      </c>
      <c r="AL283" s="53" t="b">
        <f t="shared" si="418"/>
        <v>1</v>
      </c>
      <c r="AM283" s="53" t="b">
        <f t="shared" si="419"/>
        <v>1</v>
      </c>
      <c r="AN283" s="53" t="b">
        <f t="shared" si="420"/>
        <v>1</v>
      </c>
      <c r="AO283" s="53" t="b">
        <f t="shared" si="421"/>
        <v>1</v>
      </c>
      <c r="AP283" s="53" t="b">
        <f t="shared" si="422"/>
        <v>1</v>
      </c>
      <c r="AQ283" s="53" t="b">
        <f t="shared" si="399"/>
        <v>0</v>
      </c>
      <c r="AR283" t="b">
        <f t="shared" si="364"/>
        <v>0</v>
      </c>
      <c r="AS283" s="54" t="e">
        <f t="shared" si="389"/>
        <v>#N/A</v>
      </c>
      <c r="AT283" t="b">
        <f t="shared" si="400"/>
        <v>0</v>
      </c>
      <c r="AU283" t="str">
        <f t="shared" si="401"/>
        <v/>
      </c>
      <c r="AV283" s="55" t="str">
        <f t="shared" si="390"/>
        <v/>
      </c>
      <c r="AW283" t="b">
        <f>AND(AV283&lt;&gt;"",COUNTIF($AV$11:AV282,AV283)=0)</f>
        <v>0</v>
      </c>
      <c r="AX283" s="2">
        <f>IF(AV283="",0,IF(AW283,MAX($AX$11:AX282)+1,VLOOKUP(AV283,$AV$11:AX282,3,FALSE)))</f>
        <v>0</v>
      </c>
      <c r="AY283" t="str">
        <f t="shared" si="391"/>
        <v/>
      </c>
      <c r="AZ283" t="e">
        <f t="shared" si="365"/>
        <v>#N/A</v>
      </c>
      <c r="BA283" t="e">
        <f>IF(ISNA(AZ283),NA(),COUNTIF(AZ$10:AZ283,AZ283)&gt;1)</f>
        <v>#N/A</v>
      </c>
      <c r="BB283" t="e">
        <f t="shared" si="366"/>
        <v>#N/A</v>
      </c>
      <c r="BC283" s="55" t="e">
        <f t="shared" si="367"/>
        <v>#N/A</v>
      </c>
      <c r="BD283" s="56" t="e">
        <f t="shared" si="368"/>
        <v>#N/A</v>
      </c>
      <c r="BE283" s="53">
        <f t="shared" si="369"/>
        <v>0</v>
      </c>
      <c r="BF283" s="53">
        <f t="shared" si="370"/>
        <v>0</v>
      </c>
      <c r="BG283" s="53">
        <f t="shared" si="371"/>
        <v>0</v>
      </c>
      <c r="BH283" s="53">
        <f t="shared" si="372"/>
        <v>0</v>
      </c>
      <c r="BI283" s="53">
        <f t="shared" si="373"/>
        <v>0</v>
      </c>
      <c r="BJ283" s="53">
        <f t="shared" si="374"/>
        <v>0</v>
      </c>
      <c r="BK283" s="57">
        <f t="shared" si="375"/>
        <v>0</v>
      </c>
      <c r="BL283" s="57">
        <f t="shared" si="376"/>
        <v>0</v>
      </c>
      <c r="BM283" s="57">
        <f t="shared" si="377"/>
        <v>0</v>
      </c>
      <c r="BN283" s="57">
        <f t="shared" si="378"/>
        <v>0</v>
      </c>
      <c r="BO283" s="57">
        <f t="shared" si="379"/>
        <v>0</v>
      </c>
      <c r="BP283" s="57">
        <f t="shared" si="380"/>
        <v>0</v>
      </c>
      <c r="BQ283">
        <f t="shared" si="402"/>
        <v>0</v>
      </c>
      <c r="BR283">
        <f t="shared" si="403"/>
        <v>0</v>
      </c>
      <c r="BS283">
        <f t="shared" si="404"/>
        <v>0</v>
      </c>
      <c r="BT283">
        <f t="shared" si="405"/>
        <v>0</v>
      </c>
      <c r="BU283">
        <f t="shared" si="406"/>
        <v>0</v>
      </c>
      <c r="BV283">
        <f t="shared" si="407"/>
        <v>0</v>
      </c>
      <c r="BW283">
        <f t="shared" si="408"/>
        <v>0</v>
      </c>
      <c r="BX283">
        <f t="shared" si="409"/>
        <v>0</v>
      </c>
      <c r="BY283">
        <f t="shared" si="410"/>
        <v>0</v>
      </c>
      <c r="BZ283">
        <f t="shared" si="411"/>
        <v>0</v>
      </c>
      <c r="CA283">
        <f t="shared" si="412"/>
        <v>0</v>
      </c>
      <c r="CB283">
        <f t="shared" si="413"/>
        <v>0</v>
      </c>
      <c r="CC283" t="e">
        <f>IF('Source and fuel input'!AS283,VLOOKUP(AA283,SourceIdData,8,FALSE),IF('Source and fuel input'!AQ283,V283,IF('Source and fuel input'!AR283,IF(AND(E283="Method 1",VLOOKUP(AA283,SourceIdData,8,FALSE)&gt;0),VLOOKUP(AA283,SourceIdData,8,FALSE),NA()),"")))</f>
        <v>#N/A</v>
      </c>
      <c r="CD283" s="15" t="e">
        <f t="shared" si="348"/>
        <v>#N/A</v>
      </c>
      <c r="CE283" s="15" t="b">
        <f t="shared" si="349"/>
        <v>1</v>
      </c>
      <c r="CF283" s="15" t="b">
        <f t="shared" si="381"/>
        <v>1</v>
      </c>
      <c r="CG283" s="15" t="b">
        <f t="shared" si="350"/>
        <v>0</v>
      </c>
      <c r="CH283" s="15" t="b">
        <f t="shared" si="351"/>
        <v>1</v>
      </c>
      <c r="CI283" t="e">
        <f t="shared" si="382"/>
        <v>#N/A</v>
      </c>
      <c r="CJ283" t="e">
        <f t="shared" si="383"/>
        <v>#N/A</v>
      </c>
      <c r="CK283" t="e">
        <f t="shared" si="392"/>
        <v>#N/A</v>
      </c>
      <c r="CL283" t="b">
        <f t="shared" si="352"/>
        <v>0</v>
      </c>
      <c r="CM283" t="e">
        <f t="shared" si="393"/>
        <v>#N/A</v>
      </c>
      <c r="CN283" t="b">
        <f t="shared" si="394"/>
        <v>0</v>
      </c>
      <c r="CO283" s="14">
        <f t="shared" si="395"/>
        <v>1</v>
      </c>
      <c r="CP283" s="16" t="str">
        <f t="shared" si="384"/>
        <v/>
      </c>
      <c r="CQ283" s="15">
        <f t="shared" si="385"/>
        <v>0</v>
      </c>
      <c r="CR283" s="15">
        <f t="shared" si="386"/>
        <v>0</v>
      </c>
      <c r="CS283" s="15">
        <f t="shared" si="387"/>
        <v>0</v>
      </c>
      <c r="CT283" s="58" t="e">
        <f t="shared" si="414"/>
        <v>#DIV/0!</v>
      </c>
      <c r="CU283" s="2">
        <f t="shared" si="388"/>
        <v>995</v>
      </c>
      <c r="CV283" t="str">
        <f t="shared" si="396"/>
        <v/>
      </c>
      <c r="CX283" t="str">
        <f t="shared" si="415"/>
        <v/>
      </c>
      <c r="CY283" t="b">
        <f>AND(CX283&lt;&gt;"",COUNTIF($CX$11:CX282,CX283)=0)</f>
        <v>0</v>
      </c>
      <c r="CZ283" s="2">
        <f>IF(CX283="",0,IF(CY283,MAX($CZ$11:CZ282)+1,VLOOKUP(CX283,$CX$11:CZ282,3,FALSE)))</f>
        <v>0</v>
      </c>
      <c r="DA283" s="2" t="str">
        <f t="shared" si="397"/>
        <v/>
      </c>
      <c r="DB283" t="str">
        <f t="shared" si="416"/>
        <v/>
      </c>
      <c r="DC283" t="b">
        <f>AND(DB283&lt;&gt;"",COUNTIF($DB$11:DB282,DB283)=0)</f>
        <v>0</v>
      </c>
      <c r="DD283" s="2">
        <f>IF(DB283="",0,IF(DC283,MAX($DD$11:DD282)+1,VLOOKUP(DB283,$DB$11:DD282,3,FALSE)))</f>
        <v>0</v>
      </c>
      <c r="DE283" s="2" t="str">
        <f t="shared" si="398"/>
        <v/>
      </c>
    </row>
    <row r="284" spans="1:109" x14ac:dyDescent="0.35">
      <c r="A284" s="119"/>
      <c r="B284" s="46"/>
      <c r="C284" s="46"/>
      <c r="D284" s="46"/>
      <c r="E284" s="46"/>
      <c r="F284" s="183"/>
      <c r="G284" s="48">
        <v>0</v>
      </c>
      <c r="H284" s="46">
        <v>0</v>
      </c>
      <c r="I284" s="46">
        <v>0</v>
      </c>
      <c r="J284" s="46">
        <v>0</v>
      </c>
      <c r="K284" s="46">
        <v>0</v>
      </c>
      <c r="L284" s="49">
        <v>0</v>
      </c>
      <c r="M284" s="50">
        <v>0</v>
      </c>
      <c r="N284" s="32"/>
      <c r="O284" s="31"/>
      <c r="P284" s="31"/>
      <c r="Q284" s="31"/>
      <c r="R284" s="31"/>
      <c r="S284" s="31"/>
      <c r="T284" s="31"/>
      <c r="U284" s="31"/>
      <c r="V284" s="99"/>
      <c r="W284" s="52" t="str">
        <f t="shared" si="347"/>
        <v/>
      </c>
      <c r="X284" s="120"/>
      <c r="Y284" s="97"/>
      <c r="Z284" t="e">
        <f t="shared" si="353"/>
        <v>#N/A</v>
      </c>
      <c r="AA284" t="e">
        <f t="shared" si="354"/>
        <v>#N/A</v>
      </c>
      <c r="AB284" t="e">
        <f t="shared" si="355"/>
        <v>#N/A</v>
      </c>
      <c r="AC284" s="53" t="b">
        <f t="shared" si="356"/>
        <v>0</v>
      </c>
      <c r="AD284" s="53" t="b">
        <f t="shared" si="357"/>
        <v>0</v>
      </c>
      <c r="AE284" s="53" t="b">
        <f t="shared" si="358"/>
        <v>0</v>
      </c>
      <c r="AF284" s="53" t="b">
        <f t="shared" si="359"/>
        <v>0</v>
      </c>
      <c r="AG284" s="53" t="b">
        <f t="shared" si="360"/>
        <v>0</v>
      </c>
      <c r="AH284" s="53" t="b">
        <f t="shared" si="361"/>
        <v>0</v>
      </c>
      <c r="AI284" s="53" t="b">
        <f t="shared" si="362"/>
        <v>0</v>
      </c>
      <c r="AJ284" s="53" t="b">
        <f t="shared" si="363"/>
        <v>0</v>
      </c>
      <c r="AK284" s="53" t="b">
        <f t="shared" si="417"/>
        <v>1</v>
      </c>
      <c r="AL284" s="53" t="b">
        <f t="shared" si="418"/>
        <v>1</v>
      </c>
      <c r="AM284" s="53" t="b">
        <f t="shared" si="419"/>
        <v>1</v>
      </c>
      <c r="AN284" s="53" t="b">
        <f t="shared" si="420"/>
        <v>1</v>
      </c>
      <c r="AO284" s="53" t="b">
        <f t="shared" si="421"/>
        <v>1</v>
      </c>
      <c r="AP284" s="53" t="b">
        <f t="shared" si="422"/>
        <v>1</v>
      </c>
      <c r="AQ284" s="53" t="b">
        <f t="shared" si="399"/>
        <v>0</v>
      </c>
      <c r="AR284" t="b">
        <f t="shared" si="364"/>
        <v>0</v>
      </c>
      <c r="AS284" s="54" t="e">
        <f t="shared" si="389"/>
        <v>#N/A</v>
      </c>
      <c r="AT284" t="b">
        <f t="shared" si="400"/>
        <v>0</v>
      </c>
      <c r="AU284" t="str">
        <f t="shared" si="401"/>
        <v/>
      </c>
      <c r="AV284" s="55" t="str">
        <f t="shared" si="390"/>
        <v/>
      </c>
      <c r="AW284" t="b">
        <f>AND(AV284&lt;&gt;"",COUNTIF($AV$11:AV283,AV284)=0)</f>
        <v>0</v>
      </c>
      <c r="AX284" s="2">
        <f>IF(AV284="",0,IF(AW284,MAX($AX$11:AX283)+1,VLOOKUP(AV284,$AV$11:AX283,3,FALSE)))</f>
        <v>0</v>
      </c>
      <c r="AY284" t="str">
        <f t="shared" si="391"/>
        <v/>
      </c>
      <c r="AZ284" t="e">
        <f t="shared" si="365"/>
        <v>#N/A</v>
      </c>
      <c r="BA284" t="e">
        <f>IF(ISNA(AZ284),NA(),COUNTIF(AZ$10:AZ284,AZ284)&gt;1)</f>
        <v>#N/A</v>
      </c>
      <c r="BB284" t="e">
        <f t="shared" si="366"/>
        <v>#N/A</v>
      </c>
      <c r="BC284" s="55" t="e">
        <f t="shared" si="367"/>
        <v>#N/A</v>
      </c>
      <c r="BD284" s="56" t="e">
        <f t="shared" si="368"/>
        <v>#N/A</v>
      </c>
      <c r="BE284" s="53">
        <f t="shared" si="369"/>
        <v>0</v>
      </c>
      <c r="BF284" s="53">
        <f t="shared" si="370"/>
        <v>0</v>
      </c>
      <c r="BG284" s="53">
        <f t="shared" si="371"/>
        <v>0</v>
      </c>
      <c r="BH284" s="53">
        <f t="shared" si="372"/>
        <v>0</v>
      </c>
      <c r="BI284" s="53">
        <f t="shared" si="373"/>
        <v>0</v>
      </c>
      <c r="BJ284" s="53">
        <f t="shared" si="374"/>
        <v>0</v>
      </c>
      <c r="BK284" s="57">
        <f t="shared" si="375"/>
        <v>0</v>
      </c>
      <c r="BL284" s="57">
        <f t="shared" si="376"/>
        <v>0</v>
      </c>
      <c r="BM284" s="57">
        <f t="shared" si="377"/>
        <v>0</v>
      </c>
      <c r="BN284" s="57">
        <f t="shared" si="378"/>
        <v>0</v>
      </c>
      <c r="BO284" s="57">
        <f t="shared" si="379"/>
        <v>0</v>
      </c>
      <c r="BP284" s="57">
        <f t="shared" si="380"/>
        <v>0</v>
      </c>
      <c r="BQ284">
        <f t="shared" si="402"/>
        <v>0</v>
      </c>
      <c r="BR284">
        <f t="shared" si="403"/>
        <v>0</v>
      </c>
      <c r="BS284">
        <f t="shared" si="404"/>
        <v>0</v>
      </c>
      <c r="BT284">
        <f t="shared" si="405"/>
        <v>0</v>
      </c>
      <c r="BU284">
        <f t="shared" si="406"/>
        <v>0</v>
      </c>
      <c r="BV284">
        <f t="shared" si="407"/>
        <v>0</v>
      </c>
      <c r="BW284">
        <f t="shared" si="408"/>
        <v>0</v>
      </c>
      <c r="BX284">
        <f t="shared" si="409"/>
        <v>0</v>
      </c>
      <c r="BY284">
        <f t="shared" si="410"/>
        <v>0</v>
      </c>
      <c r="BZ284">
        <f t="shared" si="411"/>
        <v>0</v>
      </c>
      <c r="CA284">
        <f t="shared" si="412"/>
        <v>0</v>
      </c>
      <c r="CB284">
        <f t="shared" si="413"/>
        <v>0</v>
      </c>
      <c r="CC284" t="e">
        <f>IF('Source and fuel input'!AS284,VLOOKUP(AA284,SourceIdData,8,FALSE),IF('Source and fuel input'!AQ284,V284,IF('Source and fuel input'!AR284,IF(AND(E284="Method 1",VLOOKUP(AA284,SourceIdData,8,FALSE)&gt;0),VLOOKUP(AA284,SourceIdData,8,FALSE),NA()),"")))</f>
        <v>#N/A</v>
      </c>
      <c r="CD284" s="15" t="e">
        <f t="shared" si="348"/>
        <v>#N/A</v>
      </c>
      <c r="CE284" s="15" t="b">
        <f t="shared" si="349"/>
        <v>1</v>
      </c>
      <c r="CF284" s="15" t="b">
        <f t="shared" si="381"/>
        <v>1</v>
      </c>
      <c r="CG284" s="15" t="b">
        <f t="shared" si="350"/>
        <v>0</v>
      </c>
      <c r="CH284" s="15" t="b">
        <f t="shared" si="351"/>
        <v>1</v>
      </c>
      <c r="CI284" t="e">
        <f t="shared" si="382"/>
        <v>#N/A</v>
      </c>
      <c r="CJ284" t="e">
        <f t="shared" si="383"/>
        <v>#N/A</v>
      </c>
      <c r="CK284" t="e">
        <f t="shared" si="392"/>
        <v>#N/A</v>
      </c>
      <c r="CL284" t="b">
        <f t="shared" si="352"/>
        <v>0</v>
      </c>
      <c r="CM284" t="e">
        <f t="shared" si="393"/>
        <v>#N/A</v>
      </c>
      <c r="CN284" t="b">
        <f t="shared" si="394"/>
        <v>0</v>
      </c>
      <c r="CO284" s="14">
        <f t="shared" si="395"/>
        <v>1</v>
      </c>
      <c r="CP284" s="16" t="str">
        <f t="shared" si="384"/>
        <v/>
      </c>
      <c r="CQ284" s="15">
        <f t="shared" si="385"/>
        <v>0</v>
      </c>
      <c r="CR284" s="15">
        <f t="shared" si="386"/>
        <v>0</v>
      </c>
      <c r="CS284" s="15">
        <f t="shared" si="387"/>
        <v>0</v>
      </c>
      <c r="CT284" s="58" t="e">
        <f t="shared" si="414"/>
        <v>#DIV/0!</v>
      </c>
      <c r="CU284" s="2">
        <f t="shared" si="388"/>
        <v>995</v>
      </c>
      <c r="CV284" t="str">
        <f t="shared" si="396"/>
        <v/>
      </c>
      <c r="CX284" t="str">
        <f t="shared" si="415"/>
        <v/>
      </c>
      <c r="CY284" t="b">
        <f>AND(CX284&lt;&gt;"",COUNTIF($CX$11:CX283,CX284)=0)</f>
        <v>0</v>
      </c>
      <c r="CZ284" s="2">
        <f>IF(CX284="",0,IF(CY284,MAX($CZ$11:CZ283)+1,VLOOKUP(CX284,$CX$11:CZ283,3,FALSE)))</f>
        <v>0</v>
      </c>
      <c r="DA284" s="2" t="str">
        <f t="shared" si="397"/>
        <v/>
      </c>
      <c r="DB284" t="str">
        <f t="shared" si="416"/>
        <v/>
      </c>
      <c r="DC284" t="b">
        <f>AND(DB284&lt;&gt;"",COUNTIF($DB$11:DB283,DB284)=0)</f>
        <v>0</v>
      </c>
      <c r="DD284" s="2">
        <f>IF(DB284="",0,IF(DC284,MAX($DD$11:DD283)+1,VLOOKUP(DB284,$DB$11:DD283,3,FALSE)))</f>
        <v>0</v>
      </c>
      <c r="DE284" s="2" t="str">
        <f t="shared" si="398"/>
        <v/>
      </c>
    </row>
    <row r="285" spans="1:109" x14ac:dyDescent="0.35">
      <c r="A285" s="119"/>
      <c r="B285" s="46"/>
      <c r="C285" s="46"/>
      <c r="D285" s="46"/>
      <c r="E285" s="46"/>
      <c r="F285" s="183"/>
      <c r="G285" s="48">
        <v>0</v>
      </c>
      <c r="H285" s="46">
        <v>0</v>
      </c>
      <c r="I285" s="46">
        <v>0</v>
      </c>
      <c r="J285" s="46">
        <v>0</v>
      </c>
      <c r="K285" s="46">
        <v>0</v>
      </c>
      <c r="L285" s="49">
        <v>0</v>
      </c>
      <c r="M285" s="50">
        <v>0</v>
      </c>
      <c r="N285" s="32"/>
      <c r="O285" s="31"/>
      <c r="P285" s="31"/>
      <c r="Q285" s="31"/>
      <c r="R285" s="31"/>
      <c r="S285" s="31"/>
      <c r="T285" s="31"/>
      <c r="U285" s="31"/>
      <c r="V285" s="99"/>
      <c r="W285" s="52" t="str">
        <f t="shared" si="347"/>
        <v/>
      </c>
      <c r="X285" s="120"/>
      <c r="Y285" s="97"/>
      <c r="Z285" t="e">
        <f t="shared" si="353"/>
        <v>#N/A</v>
      </c>
      <c r="AA285" t="e">
        <f t="shared" si="354"/>
        <v>#N/A</v>
      </c>
      <c r="AB285" t="e">
        <f t="shared" si="355"/>
        <v>#N/A</v>
      </c>
      <c r="AC285" s="53" t="b">
        <f t="shared" si="356"/>
        <v>0</v>
      </c>
      <c r="AD285" s="53" t="b">
        <f t="shared" si="357"/>
        <v>0</v>
      </c>
      <c r="AE285" s="53" t="b">
        <f t="shared" si="358"/>
        <v>0</v>
      </c>
      <c r="AF285" s="53" t="b">
        <f t="shared" si="359"/>
        <v>0</v>
      </c>
      <c r="AG285" s="53" t="b">
        <f t="shared" si="360"/>
        <v>0</v>
      </c>
      <c r="AH285" s="53" t="b">
        <f t="shared" si="361"/>
        <v>0</v>
      </c>
      <c r="AI285" s="53" t="b">
        <f t="shared" si="362"/>
        <v>0</v>
      </c>
      <c r="AJ285" s="53" t="b">
        <f t="shared" si="363"/>
        <v>0</v>
      </c>
      <c r="AK285" s="53" t="b">
        <f t="shared" si="417"/>
        <v>1</v>
      </c>
      <c r="AL285" s="53" t="b">
        <f t="shared" si="418"/>
        <v>1</v>
      </c>
      <c r="AM285" s="53" t="b">
        <f t="shared" si="419"/>
        <v>1</v>
      </c>
      <c r="AN285" s="53" t="b">
        <f t="shared" si="420"/>
        <v>1</v>
      </c>
      <c r="AO285" s="53" t="b">
        <f t="shared" si="421"/>
        <v>1</v>
      </c>
      <c r="AP285" s="53" t="b">
        <f t="shared" si="422"/>
        <v>1</v>
      </c>
      <c r="AQ285" s="53" t="b">
        <f t="shared" si="399"/>
        <v>0</v>
      </c>
      <c r="AR285" t="b">
        <f t="shared" si="364"/>
        <v>0</v>
      </c>
      <c r="AS285" s="54" t="e">
        <f t="shared" si="389"/>
        <v>#N/A</v>
      </c>
      <c r="AT285" t="b">
        <f t="shared" si="400"/>
        <v>0</v>
      </c>
      <c r="AU285" t="str">
        <f t="shared" si="401"/>
        <v/>
      </c>
      <c r="AV285" s="55" t="str">
        <f t="shared" si="390"/>
        <v/>
      </c>
      <c r="AW285" t="b">
        <f>AND(AV285&lt;&gt;"",COUNTIF($AV$11:AV284,AV285)=0)</f>
        <v>0</v>
      </c>
      <c r="AX285" s="2">
        <f>IF(AV285="",0,IF(AW285,MAX($AX$11:AX284)+1,VLOOKUP(AV285,$AV$11:AX284,3,FALSE)))</f>
        <v>0</v>
      </c>
      <c r="AY285" t="str">
        <f t="shared" si="391"/>
        <v/>
      </c>
      <c r="AZ285" t="e">
        <f t="shared" si="365"/>
        <v>#N/A</v>
      </c>
      <c r="BA285" t="e">
        <f>IF(ISNA(AZ285),NA(),COUNTIF(AZ$10:AZ285,AZ285)&gt;1)</f>
        <v>#N/A</v>
      </c>
      <c r="BB285" t="e">
        <f t="shared" si="366"/>
        <v>#N/A</v>
      </c>
      <c r="BC285" s="55" t="e">
        <f t="shared" si="367"/>
        <v>#N/A</v>
      </c>
      <c r="BD285" s="56" t="e">
        <f t="shared" si="368"/>
        <v>#N/A</v>
      </c>
      <c r="BE285" s="53">
        <f t="shared" si="369"/>
        <v>0</v>
      </c>
      <c r="BF285" s="53">
        <f t="shared" si="370"/>
        <v>0</v>
      </c>
      <c r="BG285" s="53">
        <f t="shared" si="371"/>
        <v>0</v>
      </c>
      <c r="BH285" s="53">
        <f t="shared" si="372"/>
        <v>0</v>
      </c>
      <c r="BI285" s="53">
        <f t="shared" si="373"/>
        <v>0</v>
      </c>
      <c r="BJ285" s="53">
        <f t="shared" si="374"/>
        <v>0</v>
      </c>
      <c r="BK285" s="57">
        <f t="shared" si="375"/>
        <v>0</v>
      </c>
      <c r="BL285" s="57">
        <f t="shared" si="376"/>
        <v>0</v>
      </c>
      <c r="BM285" s="57">
        <f t="shared" si="377"/>
        <v>0</v>
      </c>
      <c r="BN285" s="57">
        <f t="shared" si="378"/>
        <v>0</v>
      </c>
      <c r="BO285" s="57">
        <f t="shared" si="379"/>
        <v>0</v>
      </c>
      <c r="BP285" s="57">
        <f t="shared" si="380"/>
        <v>0</v>
      </c>
      <c r="BQ285">
        <f t="shared" si="402"/>
        <v>0</v>
      </c>
      <c r="BR285">
        <f t="shared" si="403"/>
        <v>0</v>
      </c>
      <c r="BS285">
        <f t="shared" si="404"/>
        <v>0</v>
      </c>
      <c r="BT285">
        <f t="shared" si="405"/>
        <v>0</v>
      </c>
      <c r="BU285">
        <f t="shared" si="406"/>
        <v>0</v>
      </c>
      <c r="BV285">
        <f t="shared" si="407"/>
        <v>0</v>
      </c>
      <c r="BW285">
        <f t="shared" si="408"/>
        <v>0</v>
      </c>
      <c r="BX285">
        <f t="shared" si="409"/>
        <v>0</v>
      </c>
      <c r="BY285">
        <f t="shared" si="410"/>
        <v>0</v>
      </c>
      <c r="BZ285">
        <f t="shared" si="411"/>
        <v>0</v>
      </c>
      <c r="CA285">
        <f t="shared" si="412"/>
        <v>0</v>
      </c>
      <c r="CB285">
        <f t="shared" si="413"/>
        <v>0</v>
      </c>
      <c r="CC285" t="e">
        <f>IF('Source and fuel input'!AS285,VLOOKUP(AA285,SourceIdData,8,FALSE),IF('Source and fuel input'!AQ285,V285,IF('Source and fuel input'!AR285,IF(AND(E285="Method 1",VLOOKUP(AA285,SourceIdData,8,FALSE)&gt;0),VLOOKUP(AA285,SourceIdData,8,FALSE),NA()),"")))</f>
        <v>#N/A</v>
      </c>
      <c r="CD285" s="15" t="e">
        <f t="shared" si="348"/>
        <v>#N/A</v>
      </c>
      <c r="CE285" s="15" t="b">
        <f t="shared" si="349"/>
        <v>1</v>
      </c>
      <c r="CF285" s="15" t="b">
        <f t="shared" si="381"/>
        <v>1</v>
      </c>
      <c r="CG285" s="15" t="b">
        <f t="shared" si="350"/>
        <v>0</v>
      </c>
      <c r="CH285" s="15" t="b">
        <f t="shared" si="351"/>
        <v>1</v>
      </c>
      <c r="CI285" t="e">
        <f t="shared" si="382"/>
        <v>#N/A</v>
      </c>
      <c r="CJ285" t="e">
        <f t="shared" si="383"/>
        <v>#N/A</v>
      </c>
      <c r="CK285" t="e">
        <f t="shared" si="392"/>
        <v>#N/A</v>
      </c>
      <c r="CL285" t="b">
        <f t="shared" si="352"/>
        <v>0</v>
      </c>
      <c r="CM285" t="e">
        <f t="shared" si="393"/>
        <v>#N/A</v>
      </c>
      <c r="CN285" t="b">
        <f t="shared" si="394"/>
        <v>0</v>
      </c>
      <c r="CO285" s="14">
        <f t="shared" si="395"/>
        <v>1</v>
      </c>
      <c r="CP285" s="16" t="str">
        <f t="shared" si="384"/>
        <v/>
      </c>
      <c r="CQ285" s="15">
        <f t="shared" si="385"/>
        <v>0</v>
      </c>
      <c r="CR285" s="15">
        <f t="shared" si="386"/>
        <v>0</v>
      </c>
      <c r="CS285" s="15">
        <f t="shared" si="387"/>
        <v>0</v>
      </c>
      <c r="CT285" s="58" t="e">
        <f t="shared" si="414"/>
        <v>#DIV/0!</v>
      </c>
      <c r="CU285" s="2">
        <f t="shared" si="388"/>
        <v>995</v>
      </c>
      <c r="CV285" t="str">
        <f t="shared" si="396"/>
        <v/>
      </c>
      <c r="CX285" t="str">
        <f t="shared" si="415"/>
        <v/>
      </c>
      <c r="CY285" t="b">
        <f>AND(CX285&lt;&gt;"",COUNTIF($CX$11:CX284,CX285)=0)</f>
        <v>0</v>
      </c>
      <c r="CZ285" s="2">
        <f>IF(CX285="",0,IF(CY285,MAX($CZ$11:CZ284)+1,VLOOKUP(CX285,$CX$11:CZ284,3,FALSE)))</f>
        <v>0</v>
      </c>
      <c r="DA285" s="2" t="str">
        <f t="shared" si="397"/>
        <v/>
      </c>
      <c r="DB285" t="str">
        <f t="shared" si="416"/>
        <v/>
      </c>
      <c r="DC285" t="b">
        <f>AND(DB285&lt;&gt;"",COUNTIF($DB$11:DB284,DB285)=0)</f>
        <v>0</v>
      </c>
      <c r="DD285" s="2">
        <f>IF(DB285="",0,IF(DC285,MAX($DD$11:DD284)+1,VLOOKUP(DB285,$DB$11:DD284,3,FALSE)))</f>
        <v>0</v>
      </c>
      <c r="DE285" s="2" t="str">
        <f t="shared" si="398"/>
        <v/>
      </c>
    </row>
    <row r="286" spans="1:109" x14ac:dyDescent="0.35">
      <c r="A286" s="119"/>
      <c r="B286" s="46"/>
      <c r="C286" s="46"/>
      <c r="D286" s="46"/>
      <c r="E286" s="46"/>
      <c r="F286" s="183"/>
      <c r="G286" s="48">
        <v>0</v>
      </c>
      <c r="H286" s="46">
        <v>0</v>
      </c>
      <c r="I286" s="46">
        <v>0</v>
      </c>
      <c r="J286" s="46">
        <v>0</v>
      </c>
      <c r="K286" s="46">
        <v>0</v>
      </c>
      <c r="L286" s="49">
        <v>0</v>
      </c>
      <c r="M286" s="50">
        <v>0</v>
      </c>
      <c r="N286" s="32"/>
      <c r="O286" s="31"/>
      <c r="P286" s="31"/>
      <c r="Q286" s="31"/>
      <c r="R286" s="31"/>
      <c r="S286" s="31"/>
      <c r="T286" s="31"/>
      <c r="U286" s="31"/>
      <c r="V286" s="99"/>
      <c r="W286" s="52" t="str">
        <f t="shared" si="347"/>
        <v/>
      </c>
      <c r="X286" s="120"/>
      <c r="Y286" s="97"/>
      <c r="Z286" t="e">
        <f t="shared" si="353"/>
        <v>#N/A</v>
      </c>
      <c r="AA286" t="e">
        <f t="shared" si="354"/>
        <v>#N/A</v>
      </c>
      <c r="AB286" t="e">
        <f t="shared" si="355"/>
        <v>#N/A</v>
      </c>
      <c r="AC286" s="53" t="b">
        <f t="shared" si="356"/>
        <v>0</v>
      </c>
      <c r="AD286" s="53" t="b">
        <f t="shared" si="357"/>
        <v>0</v>
      </c>
      <c r="AE286" s="53" t="b">
        <f t="shared" si="358"/>
        <v>0</v>
      </c>
      <c r="AF286" s="53" t="b">
        <f t="shared" si="359"/>
        <v>0</v>
      </c>
      <c r="AG286" s="53" t="b">
        <f t="shared" si="360"/>
        <v>0</v>
      </c>
      <c r="AH286" s="53" t="b">
        <f t="shared" si="361"/>
        <v>0</v>
      </c>
      <c r="AI286" s="53" t="b">
        <f t="shared" si="362"/>
        <v>0</v>
      </c>
      <c r="AJ286" s="53" t="b">
        <f t="shared" si="363"/>
        <v>0</v>
      </c>
      <c r="AK286" s="53" t="b">
        <f t="shared" si="417"/>
        <v>1</v>
      </c>
      <c r="AL286" s="53" t="b">
        <f t="shared" si="418"/>
        <v>1</v>
      </c>
      <c r="AM286" s="53" t="b">
        <f t="shared" si="419"/>
        <v>1</v>
      </c>
      <c r="AN286" s="53" t="b">
        <f t="shared" si="420"/>
        <v>1</v>
      </c>
      <c r="AO286" s="53" t="b">
        <f t="shared" si="421"/>
        <v>1</v>
      </c>
      <c r="AP286" s="53" t="b">
        <f t="shared" si="422"/>
        <v>1</v>
      </c>
      <c r="AQ286" s="53" t="b">
        <f t="shared" si="399"/>
        <v>0</v>
      </c>
      <c r="AR286" t="b">
        <f t="shared" si="364"/>
        <v>0</v>
      </c>
      <c r="AS286" s="54" t="e">
        <f t="shared" si="389"/>
        <v>#N/A</v>
      </c>
      <c r="AT286" t="b">
        <f t="shared" si="400"/>
        <v>0</v>
      </c>
      <c r="AU286" t="str">
        <f t="shared" si="401"/>
        <v/>
      </c>
      <c r="AV286" s="55" t="str">
        <f t="shared" si="390"/>
        <v/>
      </c>
      <c r="AW286" t="b">
        <f>AND(AV286&lt;&gt;"",COUNTIF($AV$11:AV285,AV286)=0)</f>
        <v>0</v>
      </c>
      <c r="AX286" s="2">
        <f>IF(AV286="",0,IF(AW286,MAX($AX$11:AX285)+1,VLOOKUP(AV286,$AV$11:AX285,3,FALSE)))</f>
        <v>0</v>
      </c>
      <c r="AY286" t="str">
        <f t="shared" si="391"/>
        <v/>
      </c>
      <c r="AZ286" t="e">
        <f t="shared" si="365"/>
        <v>#N/A</v>
      </c>
      <c r="BA286" t="e">
        <f>IF(ISNA(AZ286),NA(),COUNTIF(AZ$10:AZ286,AZ286)&gt;1)</f>
        <v>#N/A</v>
      </c>
      <c r="BB286" t="e">
        <f t="shared" si="366"/>
        <v>#N/A</v>
      </c>
      <c r="BC286" s="55" t="e">
        <f t="shared" si="367"/>
        <v>#N/A</v>
      </c>
      <c r="BD286" s="56" t="e">
        <f t="shared" si="368"/>
        <v>#N/A</v>
      </c>
      <c r="BE286" s="53">
        <f t="shared" si="369"/>
        <v>0</v>
      </c>
      <c r="BF286" s="53">
        <f t="shared" si="370"/>
        <v>0</v>
      </c>
      <c r="BG286" s="53">
        <f t="shared" si="371"/>
        <v>0</v>
      </c>
      <c r="BH286" s="53">
        <f t="shared" si="372"/>
        <v>0</v>
      </c>
      <c r="BI286" s="53">
        <f t="shared" si="373"/>
        <v>0</v>
      </c>
      <c r="BJ286" s="53">
        <f t="shared" si="374"/>
        <v>0</v>
      </c>
      <c r="BK286" s="57">
        <f t="shared" si="375"/>
        <v>0</v>
      </c>
      <c r="BL286" s="57">
        <f t="shared" si="376"/>
        <v>0</v>
      </c>
      <c r="BM286" s="57">
        <f t="shared" si="377"/>
        <v>0</v>
      </c>
      <c r="BN286" s="57">
        <f t="shared" si="378"/>
        <v>0</v>
      </c>
      <c r="BO286" s="57">
        <f t="shared" si="379"/>
        <v>0</v>
      </c>
      <c r="BP286" s="57">
        <f t="shared" si="380"/>
        <v>0</v>
      </c>
      <c r="BQ286">
        <f t="shared" si="402"/>
        <v>0</v>
      </c>
      <c r="BR286">
        <f t="shared" si="403"/>
        <v>0</v>
      </c>
      <c r="BS286">
        <f t="shared" si="404"/>
        <v>0</v>
      </c>
      <c r="BT286">
        <f t="shared" si="405"/>
        <v>0</v>
      </c>
      <c r="BU286">
        <f t="shared" si="406"/>
        <v>0</v>
      </c>
      <c r="BV286">
        <f t="shared" si="407"/>
        <v>0</v>
      </c>
      <c r="BW286">
        <f t="shared" si="408"/>
        <v>0</v>
      </c>
      <c r="BX286">
        <f t="shared" si="409"/>
        <v>0</v>
      </c>
      <c r="BY286">
        <f t="shared" si="410"/>
        <v>0</v>
      </c>
      <c r="BZ286">
        <f t="shared" si="411"/>
        <v>0</v>
      </c>
      <c r="CA286">
        <f t="shared" si="412"/>
        <v>0</v>
      </c>
      <c r="CB286">
        <f t="shared" si="413"/>
        <v>0</v>
      </c>
      <c r="CC286" t="e">
        <f>IF('Source and fuel input'!AS286,VLOOKUP(AA286,SourceIdData,8,FALSE),IF('Source and fuel input'!AQ286,V286,IF('Source and fuel input'!AR286,IF(AND(E286="Method 1",VLOOKUP(AA286,SourceIdData,8,FALSE)&gt;0),VLOOKUP(AA286,SourceIdData,8,FALSE),NA()),"")))</f>
        <v>#N/A</v>
      </c>
      <c r="CD286" s="15" t="e">
        <f t="shared" si="348"/>
        <v>#N/A</v>
      </c>
      <c r="CE286" s="15" t="b">
        <f t="shared" si="349"/>
        <v>1</v>
      </c>
      <c r="CF286" s="15" t="b">
        <f t="shared" si="381"/>
        <v>1</v>
      </c>
      <c r="CG286" s="15" t="b">
        <f t="shared" si="350"/>
        <v>0</v>
      </c>
      <c r="CH286" s="15" t="b">
        <f t="shared" si="351"/>
        <v>1</v>
      </c>
      <c r="CI286" t="e">
        <f t="shared" si="382"/>
        <v>#N/A</v>
      </c>
      <c r="CJ286" t="e">
        <f t="shared" si="383"/>
        <v>#N/A</v>
      </c>
      <c r="CK286" t="e">
        <f t="shared" si="392"/>
        <v>#N/A</v>
      </c>
      <c r="CL286" t="b">
        <f t="shared" si="352"/>
        <v>0</v>
      </c>
      <c r="CM286" t="e">
        <f t="shared" si="393"/>
        <v>#N/A</v>
      </c>
      <c r="CN286" t="b">
        <f t="shared" si="394"/>
        <v>0</v>
      </c>
      <c r="CO286" s="14">
        <f t="shared" si="395"/>
        <v>1</v>
      </c>
      <c r="CP286" s="16" t="str">
        <f t="shared" si="384"/>
        <v/>
      </c>
      <c r="CQ286" s="15">
        <f t="shared" si="385"/>
        <v>0</v>
      </c>
      <c r="CR286" s="15">
        <f t="shared" si="386"/>
        <v>0</v>
      </c>
      <c r="CS286" s="15">
        <f t="shared" si="387"/>
        <v>0</v>
      </c>
      <c r="CT286" s="58" t="e">
        <f t="shared" si="414"/>
        <v>#DIV/0!</v>
      </c>
      <c r="CU286" s="2">
        <f t="shared" si="388"/>
        <v>995</v>
      </c>
      <c r="CV286" t="str">
        <f t="shared" si="396"/>
        <v/>
      </c>
      <c r="CX286" t="str">
        <f t="shared" si="415"/>
        <v/>
      </c>
      <c r="CY286" t="b">
        <f>AND(CX286&lt;&gt;"",COUNTIF($CX$11:CX285,CX286)=0)</f>
        <v>0</v>
      </c>
      <c r="CZ286" s="2">
        <f>IF(CX286="",0,IF(CY286,MAX($CZ$11:CZ285)+1,VLOOKUP(CX286,$CX$11:CZ285,3,FALSE)))</f>
        <v>0</v>
      </c>
      <c r="DA286" s="2" t="str">
        <f t="shared" si="397"/>
        <v/>
      </c>
      <c r="DB286" t="str">
        <f t="shared" si="416"/>
        <v/>
      </c>
      <c r="DC286" t="b">
        <f>AND(DB286&lt;&gt;"",COUNTIF($DB$11:DB285,DB286)=0)</f>
        <v>0</v>
      </c>
      <c r="DD286" s="2">
        <f>IF(DB286="",0,IF(DC286,MAX($DD$11:DD285)+1,VLOOKUP(DB286,$DB$11:DD285,3,FALSE)))</f>
        <v>0</v>
      </c>
      <c r="DE286" s="2" t="str">
        <f t="shared" si="398"/>
        <v/>
      </c>
    </row>
    <row r="287" spans="1:109" x14ac:dyDescent="0.35">
      <c r="A287" s="119"/>
      <c r="B287" s="46"/>
      <c r="C287" s="46"/>
      <c r="D287" s="46"/>
      <c r="E287" s="46"/>
      <c r="F287" s="183"/>
      <c r="G287" s="48">
        <v>0</v>
      </c>
      <c r="H287" s="46">
        <v>0</v>
      </c>
      <c r="I287" s="46">
        <v>0</v>
      </c>
      <c r="J287" s="46">
        <v>0</v>
      </c>
      <c r="K287" s="46">
        <v>0</v>
      </c>
      <c r="L287" s="49">
        <v>0</v>
      </c>
      <c r="M287" s="50">
        <v>0</v>
      </c>
      <c r="N287" s="32"/>
      <c r="O287" s="31"/>
      <c r="P287" s="31"/>
      <c r="Q287" s="31"/>
      <c r="R287" s="31"/>
      <c r="S287" s="31"/>
      <c r="T287" s="31"/>
      <c r="U287" s="31"/>
      <c r="V287" s="99"/>
      <c r="W287" s="52" t="str">
        <f t="shared" si="347"/>
        <v/>
      </c>
      <c r="X287" s="120"/>
      <c r="Y287" s="97"/>
      <c r="Z287" t="e">
        <f t="shared" si="353"/>
        <v>#N/A</v>
      </c>
      <c r="AA287" t="e">
        <f t="shared" si="354"/>
        <v>#N/A</v>
      </c>
      <c r="AB287" t="e">
        <f t="shared" si="355"/>
        <v>#N/A</v>
      </c>
      <c r="AC287" s="53" t="b">
        <f t="shared" si="356"/>
        <v>0</v>
      </c>
      <c r="AD287" s="53" t="b">
        <f t="shared" si="357"/>
        <v>0</v>
      </c>
      <c r="AE287" s="53" t="b">
        <f t="shared" si="358"/>
        <v>0</v>
      </c>
      <c r="AF287" s="53" t="b">
        <f t="shared" si="359"/>
        <v>0</v>
      </c>
      <c r="AG287" s="53" t="b">
        <f t="shared" si="360"/>
        <v>0</v>
      </c>
      <c r="AH287" s="53" t="b">
        <f t="shared" si="361"/>
        <v>0</v>
      </c>
      <c r="AI287" s="53" t="b">
        <f t="shared" si="362"/>
        <v>0</v>
      </c>
      <c r="AJ287" s="53" t="b">
        <f t="shared" si="363"/>
        <v>0</v>
      </c>
      <c r="AK287" s="53" t="b">
        <f t="shared" si="417"/>
        <v>1</v>
      </c>
      <c r="AL287" s="53" t="b">
        <f t="shared" si="418"/>
        <v>1</v>
      </c>
      <c r="AM287" s="53" t="b">
        <f t="shared" si="419"/>
        <v>1</v>
      </c>
      <c r="AN287" s="53" t="b">
        <f t="shared" si="420"/>
        <v>1</v>
      </c>
      <c r="AO287" s="53" t="b">
        <f t="shared" si="421"/>
        <v>1</v>
      </c>
      <c r="AP287" s="53" t="b">
        <f t="shared" si="422"/>
        <v>1</v>
      </c>
      <c r="AQ287" s="53" t="b">
        <f t="shared" si="399"/>
        <v>0</v>
      </c>
      <c r="AR287" t="b">
        <f t="shared" si="364"/>
        <v>0</v>
      </c>
      <c r="AS287" s="54" t="e">
        <f t="shared" si="389"/>
        <v>#N/A</v>
      </c>
      <c r="AT287" t="b">
        <f t="shared" si="400"/>
        <v>0</v>
      </c>
      <c r="AU287" t="str">
        <f t="shared" si="401"/>
        <v/>
      </c>
      <c r="AV287" s="55" t="str">
        <f t="shared" si="390"/>
        <v/>
      </c>
      <c r="AW287" t="b">
        <f>AND(AV287&lt;&gt;"",COUNTIF($AV$11:AV286,AV287)=0)</f>
        <v>0</v>
      </c>
      <c r="AX287" s="2">
        <f>IF(AV287="",0,IF(AW287,MAX($AX$11:AX286)+1,VLOOKUP(AV287,$AV$11:AX286,3,FALSE)))</f>
        <v>0</v>
      </c>
      <c r="AY287" t="str">
        <f t="shared" si="391"/>
        <v/>
      </c>
      <c r="AZ287" t="e">
        <f t="shared" si="365"/>
        <v>#N/A</v>
      </c>
      <c r="BA287" t="e">
        <f>IF(ISNA(AZ287),NA(),COUNTIF(AZ$10:AZ287,AZ287)&gt;1)</f>
        <v>#N/A</v>
      </c>
      <c r="BB287" t="e">
        <f t="shared" si="366"/>
        <v>#N/A</v>
      </c>
      <c r="BC287" s="55" t="e">
        <f t="shared" si="367"/>
        <v>#N/A</v>
      </c>
      <c r="BD287" s="56" t="e">
        <f t="shared" si="368"/>
        <v>#N/A</v>
      </c>
      <c r="BE287" s="53">
        <f t="shared" si="369"/>
        <v>0</v>
      </c>
      <c r="BF287" s="53">
        <f t="shared" si="370"/>
        <v>0</v>
      </c>
      <c r="BG287" s="53">
        <f t="shared" si="371"/>
        <v>0</v>
      </c>
      <c r="BH287" s="53">
        <f t="shared" si="372"/>
        <v>0</v>
      </c>
      <c r="BI287" s="53">
        <f t="shared" si="373"/>
        <v>0</v>
      </c>
      <c r="BJ287" s="53">
        <f t="shared" si="374"/>
        <v>0</v>
      </c>
      <c r="BK287" s="57">
        <f t="shared" si="375"/>
        <v>0</v>
      </c>
      <c r="BL287" s="57">
        <f t="shared" si="376"/>
        <v>0</v>
      </c>
      <c r="BM287" s="57">
        <f t="shared" si="377"/>
        <v>0</v>
      </c>
      <c r="BN287" s="57">
        <f t="shared" si="378"/>
        <v>0</v>
      </c>
      <c r="BO287" s="57">
        <f t="shared" si="379"/>
        <v>0</v>
      </c>
      <c r="BP287" s="57">
        <f t="shared" si="380"/>
        <v>0</v>
      </c>
      <c r="BQ287">
        <f t="shared" si="402"/>
        <v>0</v>
      </c>
      <c r="BR287">
        <f t="shared" si="403"/>
        <v>0</v>
      </c>
      <c r="BS287">
        <f t="shared" si="404"/>
        <v>0</v>
      </c>
      <c r="BT287">
        <f t="shared" si="405"/>
        <v>0</v>
      </c>
      <c r="BU287">
        <f t="shared" si="406"/>
        <v>0</v>
      </c>
      <c r="BV287">
        <f t="shared" si="407"/>
        <v>0</v>
      </c>
      <c r="BW287">
        <f t="shared" si="408"/>
        <v>0</v>
      </c>
      <c r="BX287">
        <f t="shared" si="409"/>
        <v>0</v>
      </c>
      <c r="BY287">
        <f t="shared" si="410"/>
        <v>0</v>
      </c>
      <c r="BZ287">
        <f t="shared" si="411"/>
        <v>0</v>
      </c>
      <c r="CA287">
        <f t="shared" si="412"/>
        <v>0</v>
      </c>
      <c r="CB287">
        <f t="shared" si="413"/>
        <v>0</v>
      </c>
      <c r="CC287" t="e">
        <f>IF('Source and fuel input'!AS287,VLOOKUP(AA287,SourceIdData,8,FALSE),IF('Source and fuel input'!AQ287,V287,IF('Source and fuel input'!AR287,IF(AND(E287="Method 1",VLOOKUP(AA287,SourceIdData,8,FALSE)&gt;0),VLOOKUP(AA287,SourceIdData,8,FALSE),NA()),"")))</f>
        <v>#N/A</v>
      </c>
      <c r="CD287" s="15" t="e">
        <f t="shared" si="348"/>
        <v>#N/A</v>
      </c>
      <c r="CE287" s="15" t="b">
        <f t="shared" si="349"/>
        <v>1</v>
      </c>
      <c r="CF287" s="15" t="b">
        <f t="shared" si="381"/>
        <v>1</v>
      </c>
      <c r="CG287" s="15" t="b">
        <f t="shared" si="350"/>
        <v>0</v>
      </c>
      <c r="CH287" s="15" t="b">
        <f t="shared" si="351"/>
        <v>1</v>
      </c>
      <c r="CI287" t="e">
        <f t="shared" si="382"/>
        <v>#N/A</v>
      </c>
      <c r="CJ287" t="e">
        <f t="shared" si="383"/>
        <v>#N/A</v>
      </c>
      <c r="CK287" t="e">
        <f t="shared" si="392"/>
        <v>#N/A</v>
      </c>
      <c r="CL287" t="b">
        <f t="shared" si="352"/>
        <v>0</v>
      </c>
      <c r="CM287" t="e">
        <f t="shared" si="393"/>
        <v>#N/A</v>
      </c>
      <c r="CN287" t="b">
        <f t="shared" si="394"/>
        <v>0</v>
      </c>
      <c r="CO287" s="14">
        <f t="shared" si="395"/>
        <v>1</v>
      </c>
      <c r="CP287" s="16" t="str">
        <f t="shared" si="384"/>
        <v/>
      </c>
      <c r="CQ287" s="15">
        <f t="shared" si="385"/>
        <v>0</v>
      </c>
      <c r="CR287" s="15">
        <f t="shared" si="386"/>
        <v>0</v>
      </c>
      <c r="CS287" s="15">
        <f t="shared" si="387"/>
        <v>0</v>
      </c>
      <c r="CT287" s="58" t="e">
        <f t="shared" si="414"/>
        <v>#DIV/0!</v>
      </c>
      <c r="CU287" s="2">
        <f t="shared" si="388"/>
        <v>995</v>
      </c>
      <c r="CV287" t="str">
        <f t="shared" si="396"/>
        <v/>
      </c>
      <c r="CX287" t="str">
        <f t="shared" si="415"/>
        <v/>
      </c>
      <c r="CY287" t="b">
        <f>AND(CX287&lt;&gt;"",COUNTIF($CX$11:CX286,CX287)=0)</f>
        <v>0</v>
      </c>
      <c r="CZ287" s="2">
        <f>IF(CX287="",0,IF(CY287,MAX($CZ$11:CZ286)+1,VLOOKUP(CX287,$CX$11:CZ286,3,FALSE)))</f>
        <v>0</v>
      </c>
      <c r="DA287" s="2" t="str">
        <f t="shared" si="397"/>
        <v/>
      </c>
      <c r="DB287" t="str">
        <f t="shared" si="416"/>
        <v/>
      </c>
      <c r="DC287" t="b">
        <f>AND(DB287&lt;&gt;"",COUNTIF($DB$11:DB286,DB287)=0)</f>
        <v>0</v>
      </c>
      <c r="DD287" s="2">
        <f>IF(DB287="",0,IF(DC287,MAX($DD$11:DD286)+1,VLOOKUP(DB287,$DB$11:DD286,3,FALSE)))</f>
        <v>0</v>
      </c>
      <c r="DE287" s="2" t="str">
        <f t="shared" si="398"/>
        <v/>
      </c>
    </row>
    <row r="288" spans="1:109" x14ac:dyDescent="0.35">
      <c r="A288" s="119"/>
      <c r="B288" s="46"/>
      <c r="C288" s="46"/>
      <c r="D288" s="46"/>
      <c r="E288" s="46"/>
      <c r="F288" s="183"/>
      <c r="G288" s="48">
        <v>0</v>
      </c>
      <c r="H288" s="46">
        <v>0</v>
      </c>
      <c r="I288" s="46">
        <v>0</v>
      </c>
      <c r="J288" s="46">
        <v>0</v>
      </c>
      <c r="K288" s="46">
        <v>0</v>
      </c>
      <c r="L288" s="49">
        <v>0</v>
      </c>
      <c r="M288" s="50">
        <v>0</v>
      </c>
      <c r="N288" s="32"/>
      <c r="O288" s="31"/>
      <c r="P288" s="31"/>
      <c r="Q288" s="31"/>
      <c r="R288" s="31"/>
      <c r="S288" s="31"/>
      <c r="T288" s="31"/>
      <c r="U288" s="31"/>
      <c r="V288" s="99"/>
      <c r="W288" s="52" t="str">
        <f t="shared" ref="W288:W351" si="423">AU288</f>
        <v/>
      </c>
      <c r="X288" s="120"/>
      <c r="Y288" s="97"/>
      <c r="Z288" t="e">
        <f t="shared" si="353"/>
        <v>#N/A</v>
      </c>
      <c r="AA288" t="e">
        <f t="shared" si="354"/>
        <v>#N/A</v>
      </c>
      <c r="AB288" t="e">
        <f t="shared" si="355"/>
        <v>#N/A</v>
      </c>
      <c r="AC288" s="53" t="b">
        <f t="shared" si="356"/>
        <v>0</v>
      </c>
      <c r="AD288" s="53" t="b">
        <f t="shared" si="357"/>
        <v>0</v>
      </c>
      <c r="AE288" s="53" t="b">
        <f t="shared" si="358"/>
        <v>0</v>
      </c>
      <c r="AF288" s="53" t="b">
        <f t="shared" si="359"/>
        <v>0</v>
      </c>
      <c r="AG288" s="53" t="b">
        <f t="shared" si="360"/>
        <v>0</v>
      </c>
      <c r="AH288" s="53" t="b">
        <f t="shared" si="361"/>
        <v>0</v>
      </c>
      <c r="AI288" s="53" t="b">
        <f t="shared" si="362"/>
        <v>0</v>
      </c>
      <c r="AJ288" s="53" t="b">
        <f t="shared" si="363"/>
        <v>0</v>
      </c>
      <c r="AK288" s="53" t="b">
        <f t="shared" si="417"/>
        <v>1</v>
      </c>
      <c r="AL288" s="53" t="b">
        <f t="shared" si="418"/>
        <v>1</v>
      </c>
      <c r="AM288" s="53" t="b">
        <f t="shared" si="419"/>
        <v>1</v>
      </c>
      <c r="AN288" s="53" t="b">
        <f t="shared" si="420"/>
        <v>1</v>
      </c>
      <c r="AO288" s="53" t="b">
        <f t="shared" si="421"/>
        <v>1</v>
      </c>
      <c r="AP288" s="53" t="b">
        <f t="shared" si="422"/>
        <v>1</v>
      </c>
      <c r="AQ288" s="53" t="b">
        <f t="shared" si="399"/>
        <v>0</v>
      </c>
      <c r="AR288" t="b">
        <f t="shared" si="364"/>
        <v>0</v>
      </c>
      <c r="AS288" s="54" t="e">
        <f t="shared" si="389"/>
        <v>#N/A</v>
      </c>
      <c r="AT288" t="b">
        <f t="shared" si="400"/>
        <v>0</v>
      </c>
      <c r="AU288" t="str">
        <f t="shared" si="401"/>
        <v/>
      </c>
      <c r="AV288" s="55" t="str">
        <f t="shared" si="390"/>
        <v/>
      </c>
      <c r="AW288" t="b">
        <f>AND(AV288&lt;&gt;"",COUNTIF($AV$11:AV287,AV288)=0)</f>
        <v>0</v>
      </c>
      <c r="AX288" s="2">
        <f>IF(AV288="",0,IF(AW288,MAX($AX$11:AX287)+1,VLOOKUP(AV288,$AV$11:AX287,3,FALSE)))</f>
        <v>0</v>
      </c>
      <c r="AY288" t="str">
        <f t="shared" si="391"/>
        <v/>
      </c>
      <c r="AZ288" t="e">
        <f t="shared" si="365"/>
        <v>#N/A</v>
      </c>
      <c r="BA288" t="e">
        <f>IF(ISNA(AZ288),NA(),COUNTIF(AZ$10:AZ288,AZ288)&gt;1)</f>
        <v>#N/A</v>
      </c>
      <c r="BB288" t="e">
        <f t="shared" si="366"/>
        <v>#N/A</v>
      </c>
      <c r="BC288" s="55" t="e">
        <f t="shared" si="367"/>
        <v>#N/A</v>
      </c>
      <c r="BD288" s="56" t="e">
        <f t="shared" si="368"/>
        <v>#N/A</v>
      </c>
      <c r="BE288" s="53">
        <f t="shared" si="369"/>
        <v>0</v>
      </c>
      <c r="BF288" s="53">
        <f t="shared" si="370"/>
        <v>0</v>
      </c>
      <c r="BG288" s="53">
        <f t="shared" si="371"/>
        <v>0</v>
      </c>
      <c r="BH288" s="53">
        <f t="shared" si="372"/>
        <v>0</v>
      </c>
      <c r="BI288" s="53">
        <f t="shared" si="373"/>
        <v>0</v>
      </c>
      <c r="BJ288" s="53">
        <f t="shared" si="374"/>
        <v>0</v>
      </c>
      <c r="BK288" s="57">
        <f t="shared" si="375"/>
        <v>0</v>
      </c>
      <c r="BL288" s="57">
        <f t="shared" si="376"/>
        <v>0</v>
      </c>
      <c r="BM288" s="57">
        <f t="shared" si="377"/>
        <v>0</v>
      </c>
      <c r="BN288" s="57">
        <f t="shared" si="378"/>
        <v>0</v>
      </c>
      <c r="BO288" s="57">
        <f t="shared" si="379"/>
        <v>0</v>
      </c>
      <c r="BP288" s="57">
        <f t="shared" si="380"/>
        <v>0</v>
      </c>
      <c r="BQ288">
        <f t="shared" si="402"/>
        <v>0</v>
      </c>
      <c r="BR288">
        <f t="shared" si="403"/>
        <v>0</v>
      </c>
      <c r="BS288">
        <f t="shared" si="404"/>
        <v>0</v>
      </c>
      <c r="BT288">
        <f t="shared" si="405"/>
        <v>0</v>
      </c>
      <c r="BU288">
        <f t="shared" si="406"/>
        <v>0</v>
      </c>
      <c r="BV288">
        <f t="shared" si="407"/>
        <v>0</v>
      </c>
      <c r="BW288">
        <f t="shared" si="408"/>
        <v>0</v>
      </c>
      <c r="BX288">
        <f t="shared" si="409"/>
        <v>0</v>
      </c>
      <c r="BY288">
        <f t="shared" si="410"/>
        <v>0</v>
      </c>
      <c r="BZ288">
        <f t="shared" si="411"/>
        <v>0</v>
      </c>
      <c r="CA288">
        <f t="shared" si="412"/>
        <v>0</v>
      </c>
      <c r="CB288">
        <f t="shared" si="413"/>
        <v>0</v>
      </c>
      <c r="CC288" t="e">
        <f>IF('Source and fuel input'!AS288,VLOOKUP(AA288,SourceIdData,8,FALSE),IF('Source and fuel input'!AQ288,V288,IF('Source and fuel input'!AR288,IF(AND(E288="Method 1",VLOOKUP(AA288,SourceIdData,8,FALSE)&gt;0),VLOOKUP(AA288,SourceIdData,8,FALSE),NA()),"")))</f>
        <v>#N/A</v>
      </c>
      <c r="CD288" s="15" t="e">
        <f t="shared" si="348"/>
        <v>#N/A</v>
      </c>
      <c r="CE288" s="15" t="b">
        <f t="shared" si="349"/>
        <v>1</v>
      </c>
      <c r="CF288" s="15" t="b">
        <f t="shared" si="381"/>
        <v>1</v>
      </c>
      <c r="CG288" s="15" t="b">
        <f t="shared" si="350"/>
        <v>0</v>
      </c>
      <c r="CH288" s="15" t="b">
        <f t="shared" si="351"/>
        <v>1</v>
      </c>
      <c r="CI288" t="e">
        <f t="shared" si="382"/>
        <v>#N/A</v>
      </c>
      <c r="CJ288" t="e">
        <f t="shared" si="383"/>
        <v>#N/A</v>
      </c>
      <c r="CK288" t="e">
        <f t="shared" si="392"/>
        <v>#N/A</v>
      </c>
      <c r="CL288" t="b">
        <f t="shared" si="352"/>
        <v>0</v>
      </c>
      <c r="CM288" t="e">
        <f t="shared" si="393"/>
        <v>#N/A</v>
      </c>
      <c r="CN288" t="b">
        <f t="shared" si="394"/>
        <v>0</v>
      </c>
      <c r="CO288" s="14">
        <f t="shared" si="395"/>
        <v>1</v>
      </c>
      <c r="CP288" s="16" t="str">
        <f t="shared" si="384"/>
        <v/>
      </c>
      <c r="CQ288" s="15">
        <f t="shared" si="385"/>
        <v>0</v>
      </c>
      <c r="CR288" s="15">
        <f t="shared" si="386"/>
        <v>0</v>
      </c>
      <c r="CS288" s="15">
        <f t="shared" si="387"/>
        <v>0</v>
      </c>
      <c r="CT288" s="58" t="e">
        <f t="shared" si="414"/>
        <v>#DIV/0!</v>
      </c>
      <c r="CU288" s="2">
        <f t="shared" si="388"/>
        <v>995</v>
      </c>
      <c r="CV288" t="str">
        <f t="shared" si="396"/>
        <v/>
      </c>
      <c r="CX288" t="str">
        <f t="shared" si="415"/>
        <v/>
      </c>
      <c r="CY288" t="b">
        <f>AND(CX288&lt;&gt;"",COUNTIF($CX$11:CX287,CX288)=0)</f>
        <v>0</v>
      </c>
      <c r="CZ288" s="2">
        <f>IF(CX288="",0,IF(CY288,MAX($CZ$11:CZ287)+1,VLOOKUP(CX288,$CX$11:CZ287,3,FALSE)))</f>
        <v>0</v>
      </c>
      <c r="DA288" s="2" t="str">
        <f t="shared" si="397"/>
        <v/>
      </c>
      <c r="DB288" t="str">
        <f t="shared" si="416"/>
        <v/>
      </c>
      <c r="DC288" t="b">
        <f>AND(DB288&lt;&gt;"",COUNTIF($DB$11:DB287,DB288)=0)</f>
        <v>0</v>
      </c>
      <c r="DD288" s="2">
        <f>IF(DB288="",0,IF(DC288,MAX($DD$11:DD287)+1,VLOOKUP(DB288,$DB$11:DD287,3,FALSE)))</f>
        <v>0</v>
      </c>
      <c r="DE288" s="2" t="str">
        <f t="shared" si="398"/>
        <v/>
      </c>
    </row>
    <row r="289" spans="1:109" x14ac:dyDescent="0.35">
      <c r="A289" s="119"/>
      <c r="B289" s="46"/>
      <c r="C289" s="46"/>
      <c r="D289" s="46"/>
      <c r="E289" s="46"/>
      <c r="F289" s="183"/>
      <c r="G289" s="48">
        <v>0</v>
      </c>
      <c r="H289" s="46">
        <v>0</v>
      </c>
      <c r="I289" s="46">
        <v>0</v>
      </c>
      <c r="J289" s="46">
        <v>0</v>
      </c>
      <c r="K289" s="46">
        <v>0</v>
      </c>
      <c r="L289" s="49">
        <v>0</v>
      </c>
      <c r="M289" s="50">
        <v>0</v>
      </c>
      <c r="N289" s="32"/>
      <c r="O289" s="31"/>
      <c r="P289" s="31"/>
      <c r="Q289" s="31"/>
      <c r="R289" s="31"/>
      <c r="S289" s="31"/>
      <c r="T289" s="31"/>
      <c r="U289" s="31"/>
      <c r="V289" s="99"/>
      <c r="W289" s="52" t="str">
        <f t="shared" si="423"/>
        <v/>
      </c>
      <c r="X289" s="120"/>
      <c r="Y289" s="97"/>
      <c r="Z289" t="e">
        <f t="shared" si="353"/>
        <v>#N/A</v>
      </c>
      <c r="AA289" t="e">
        <f t="shared" si="354"/>
        <v>#N/A</v>
      </c>
      <c r="AB289" t="e">
        <f t="shared" si="355"/>
        <v>#N/A</v>
      </c>
      <c r="AC289" s="53" t="b">
        <f t="shared" si="356"/>
        <v>0</v>
      </c>
      <c r="AD289" s="53" t="b">
        <f t="shared" si="357"/>
        <v>0</v>
      </c>
      <c r="AE289" s="53" t="b">
        <f t="shared" si="358"/>
        <v>0</v>
      </c>
      <c r="AF289" s="53" t="b">
        <f t="shared" si="359"/>
        <v>0</v>
      </c>
      <c r="AG289" s="53" t="b">
        <f t="shared" si="360"/>
        <v>0</v>
      </c>
      <c r="AH289" s="53" t="b">
        <f t="shared" si="361"/>
        <v>0</v>
      </c>
      <c r="AI289" s="53" t="b">
        <f t="shared" si="362"/>
        <v>0</v>
      </c>
      <c r="AJ289" s="53" t="b">
        <f t="shared" si="363"/>
        <v>0</v>
      </c>
      <c r="AK289" s="53" t="b">
        <f t="shared" si="417"/>
        <v>1</v>
      </c>
      <c r="AL289" s="53" t="b">
        <f t="shared" si="418"/>
        <v>1</v>
      </c>
      <c r="AM289" s="53" t="b">
        <f t="shared" si="419"/>
        <v>1</v>
      </c>
      <c r="AN289" s="53" t="b">
        <f t="shared" si="420"/>
        <v>1</v>
      </c>
      <c r="AO289" s="53" t="b">
        <f t="shared" si="421"/>
        <v>1</v>
      </c>
      <c r="AP289" s="53" t="b">
        <f t="shared" si="422"/>
        <v>1</v>
      </c>
      <c r="AQ289" s="53" t="b">
        <f t="shared" si="399"/>
        <v>0</v>
      </c>
      <c r="AR289" t="b">
        <f t="shared" si="364"/>
        <v>0</v>
      </c>
      <c r="AS289" s="54" t="e">
        <f t="shared" si="389"/>
        <v>#N/A</v>
      </c>
      <c r="AT289" t="b">
        <f t="shared" si="400"/>
        <v>0</v>
      </c>
      <c r="AU289" t="str">
        <f t="shared" si="401"/>
        <v/>
      </c>
      <c r="AV289" s="55" t="str">
        <f t="shared" si="390"/>
        <v/>
      </c>
      <c r="AW289" t="b">
        <f>AND(AV289&lt;&gt;"",COUNTIF($AV$11:AV288,AV289)=0)</f>
        <v>0</v>
      </c>
      <c r="AX289" s="2">
        <f>IF(AV289="",0,IF(AW289,MAX($AX$11:AX288)+1,VLOOKUP(AV289,$AV$11:AX288,3,FALSE)))</f>
        <v>0</v>
      </c>
      <c r="AY289" t="str">
        <f t="shared" si="391"/>
        <v/>
      </c>
      <c r="AZ289" t="e">
        <f t="shared" si="365"/>
        <v>#N/A</v>
      </c>
      <c r="BA289" t="e">
        <f>IF(ISNA(AZ289),NA(),COUNTIF(AZ$10:AZ289,AZ289)&gt;1)</f>
        <v>#N/A</v>
      </c>
      <c r="BB289" t="e">
        <f t="shared" si="366"/>
        <v>#N/A</v>
      </c>
      <c r="BC289" s="55" t="e">
        <f t="shared" si="367"/>
        <v>#N/A</v>
      </c>
      <c r="BD289" s="56" t="e">
        <f t="shared" si="368"/>
        <v>#N/A</v>
      </c>
      <c r="BE289" s="53">
        <f t="shared" si="369"/>
        <v>0</v>
      </c>
      <c r="BF289" s="53">
        <f t="shared" si="370"/>
        <v>0</v>
      </c>
      <c r="BG289" s="53">
        <f t="shared" si="371"/>
        <v>0</v>
      </c>
      <c r="BH289" s="53">
        <f t="shared" si="372"/>
        <v>0</v>
      </c>
      <c r="BI289" s="53">
        <f t="shared" si="373"/>
        <v>0</v>
      </c>
      <c r="BJ289" s="53">
        <f t="shared" si="374"/>
        <v>0</v>
      </c>
      <c r="BK289" s="57">
        <f t="shared" si="375"/>
        <v>0</v>
      </c>
      <c r="BL289" s="57">
        <f t="shared" si="376"/>
        <v>0</v>
      </c>
      <c r="BM289" s="57">
        <f t="shared" si="377"/>
        <v>0</v>
      </c>
      <c r="BN289" s="57">
        <f t="shared" si="378"/>
        <v>0</v>
      </c>
      <c r="BO289" s="57">
        <f t="shared" si="379"/>
        <v>0</v>
      </c>
      <c r="BP289" s="57">
        <f t="shared" si="380"/>
        <v>0</v>
      </c>
      <c r="BQ289">
        <f t="shared" si="402"/>
        <v>0</v>
      </c>
      <c r="BR289">
        <f t="shared" si="403"/>
        <v>0</v>
      </c>
      <c r="BS289">
        <f t="shared" si="404"/>
        <v>0</v>
      </c>
      <c r="BT289">
        <f t="shared" si="405"/>
        <v>0</v>
      </c>
      <c r="BU289">
        <f t="shared" si="406"/>
        <v>0</v>
      </c>
      <c r="BV289">
        <f t="shared" si="407"/>
        <v>0</v>
      </c>
      <c r="BW289">
        <f t="shared" si="408"/>
        <v>0</v>
      </c>
      <c r="BX289">
        <f t="shared" si="409"/>
        <v>0</v>
      </c>
      <c r="BY289">
        <f t="shared" si="410"/>
        <v>0</v>
      </c>
      <c r="BZ289">
        <f t="shared" si="411"/>
        <v>0</v>
      </c>
      <c r="CA289">
        <f t="shared" si="412"/>
        <v>0</v>
      </c>
      <c r="CB289">
        <f t="shared" si="413"/>
        <v>0</v>
      </c>
      <c r="CC289" t="e">
        <f>IF('Source and fuel input'!AS289,VLOOKUP(AA289,SourceIdData,8,FALSE),IF('Source and fuel input'!AQ289,V289,IF('Source and fuel input'!AR289,IF(AND(E289="Method 1",VLOOKUP(AA289,SourceIdData,8,FALSE)&gt;0),VLOOKUP(AA289,SourceIdData,8,FALSE),NA()),"")))</f>
        <v>#N/A</v>
      </c>
      <c r="CD289" s="15" t="e">
        <f t="shared" si="348"/>
        <v>#N/A</v>
      </c>
      <c r="CE289" s="15" t="b">
        <f t="shared" si="349"/>
        <v>1</v>
      </c>
      <c r="CF289" s="15" t="b">
        <f t="shared" si="381"/>
        <v>1</v>
      </c>
      <c r="CG289" s="15" t="b">
        <f t="shared" si="350"/>
        <v>0</v>
      </c>
      <c r="CH289" s="15" t="b">
        <f t="shared" si="351"/>
        <v>1</v>
      </c>
      <c r="CI289" t="e">
        <f t="shared" si="382"/>
        <v>#N/A</v>
      </c>
      <c r="CJ289" t="e">
        <f t="shared" si="383"/>
        <v>#N/A</v>
      </c>
      <c r="CK289" t="e">
        <f t="shared" si="392"/>
        <v>#N/A</v>
      </c>
      <c r="CL289" t="b">
        <f t="shared" si="352"/>
        <v>0</v>
      </c>
      <c r="CM289" t="e">
        <f t="shared" si="393"/>
        <v>#N/A</v>
      </c>
      <c r="CN289" t="b">
        <f t="shared" si="394"/>
        <v>0</v>
      </c>
      <c r="CO289" s="14">
        <f t="shared" si="395"/>
        <v>1</v>
      </c>
      <c r="CP289" s="16" t="str">
        <f t="shared" si="384"/>
        <v/>
      </c>
      <c r="CQ289" s="15">
        <f t="shared" si="385"/>
        <v>0</v>
      </c>
      <c r="CR289" s="15">
        <f t="shared" si="386"/>
        <v>0</v>
      </c>
      <c r="CS289" s="15">
        <f t="shared" si="387"/>
        <v>0</v>
      </c>
      <c r="CT289" s="58" t="e">
        <f t="shared" si="414"/>
        <v>#DIV/0!</v>
      </c>
      <c r="CU289" s="2">
        <f t="shared" si="388"/>
        <v>995</v>
      </c>
      <c r="CV289" t="str">
        <f t="shared" si="396"/>
        <v/>
      </c>
      <c r="CX289" t="str">
        <f t="shared" si="415"/>
        <v/>
      </c>
      <c r="CY289" t="b">
        <f>AND(CX289&lt;&gt;"",COUNTIF($CX$11:CX288,CX289)=0)</f>
        <v>0</v>
      </c>
      <c r="CZ289" s="2">
        <f>IF(CX289="",0,IF(CY289,MAX($CZ$11:CZ288)+1,VLOOKUP(CX289,$CX$11:CZ288,3,FALSE)))</f>
        <v>0</v>
      </c>
      <c r="DA289" s="2" t="str">
        <f t="shared" si="397"/>
        <v/>
      </c>
      <c r="DB289" t="str">
        <f t="shared" si="416"/>
        <v/>
      </c>
      <c r="DC289" t="b">
        <f>AND(DB289&lt;&gt;"",COUNTIF($DB$11:DB288,DB289)=0)</f>
        <v>0</v>
      </c>
      <c r="DD289" s="2">
        <f>IF(DB289="",0,IF(DC289,MAX($DD$11:DD288)+1,VLOOKUP(DB289,$DB$11:DD288,3,FALSE)))</f>
        <v>0</v>
      </c>
      <c r="DE289" s="2" t="str">
        <f t="shared" si="398"/>
        <v/>
      </c>
    </row>
    <row r="290" spans="1:109" x14ac:dyDescent="0.35">
      <c r="A290" s="119"/>
      <c r="B290" s="46"/>
      <c r="C290" s="46"/>
      <c r="D290" s="46"/>
      <c r="E290" s="46"/>
      <c r="F290" s="183"/>
      <c r="G290" s="48">
        <v>0</v>
      </c>
      <c r="H290" s="46">
        <v>0</v>
      </c>
      <c r="I290" s="46">
        <v>0</v>
      </c>
      <c r="J290" s="46">
        <v>0</v>
      </c>
      <c r="K290" s="46">
        <v>0</v>
      </c>
      <c r="L290" s="49">
        <v>0</v>
      </c>
      <c r="M290" s="50">
        <v>0</v>
      </c>
      <c r="N290" s="32"/>
      <c r="O290" s="31"/>
      <c r="P290" s="31"/>
      <c r="Q290" s="31"/>
      <c r="R290" s="31"/>
      <c r="S290" s="31"/>
      <c r="T290" s="31"/>
      <c r="U290" s="31"/>
      <c r="V290" s="99"/>
      <c r="W290" s="52" t="str">
        <f t="shared" si="423"/>
        <v/>
      </c>
      <c r="X290" s="120"/>
      <c r="Y290" s="97"/>
      <c r="Z290" t="e">
        <f t="shared" si="353"/>
        <v>#N/A</v>
      </c>
      <c r="AA290" t="e">
        <f t="shared" si="354"/>
        <v>#N/A</v>
      </c>
      <c r="AB290" t="e">
        <f t="shared" si="355"/>
        <v>#N/A</v>
      </c>
      <c r="AC290" s="53" t="b">
        <f t="shared" si="356"/>
        <v>0</v>
      </c>
      <c r="AD290" s="53" t="b">
        <f t="shared" si="357"/>
        <v>0</v>
      </c>
      <c r="AE290" s="53" t="b">
        <f t="shared" si="358"/>
        <v>0</v>
      </c>
      <c r="AF290" s="53" t="b">
        <f t="shared" si="359"/>
        <v>0</v>
      </c>
      <c r="AG290" s="53" t="b">
        <f t="shared" si="360"/>
        <v>0</v>
      </c>
      <c r="AH290" s="53" t="b">
        <f t="shared" si="361"/>
        <v>0</v>
      </c>
      <c r="AI290" s="53" t="b">
        <f t="shared" si="362"/>
        <v>0</v>
      </c>
      <c r="AJ290" s="53" t="b">
        <f t="shared" si="363"/>
        <v>0</v>
      </c>
      <c r="AK290" s="53" t="b">
        <f t="shared" si="417"/>
        <v>1</v>
      </c>
      <c r="AL290" s="53" t="b">
        <f t="shared" si="418"/>
        <v>1</v>
      </c>
      <c r="AM290" s="53" t="b">
        <f t="shared" si="419"/>
        <v>1</v>
      </c>
      <c r="AN290" s="53" t="b">
        <f t="shared" si="420"/>
        <v>1</v>
      </c>
      <c r="AO290" s="53" t="b">
        <f t="shared" si="421"/>
        <v>1</v>
      </c>
      <c r="AP290" s="53" t="b">
        <f t="shared" si="422"/>
        <v>1</v>
      </c>
      <c r="AQ290" s="53" t="b">
        <f t="shared" si="399"/>
        <v>0</v>
      </c>
      <c r="AR290" t="b">
        <f t="shared" si="364"/>
        <v>0</v>
      </c>
      <c r="AS290" s="54" t="e">
        <f t="shared" si="389"/>
        <v>#N/A</v>
      </c>
      <c r="AT290" t="b">
        <f t="shared" si="400"/>
        <v>0</v>
      </c>
      <c r="AU290" t="str">
        <f t="shared" si="401"/>
        <v/>
      </c>
      <c r="AV290" s="55" t="str">
        <f t="shared" si="390"/>
        <v/>
      </c>
      <c r="AW290" t="b">
        <f>AND(AV290&lt;&gt;"",COUNTIF($AV$11:AV289,AV290)=0)</f>
        <v>0</v>
      </c>
      <c r="AX290" s="2">
        <f>IF(AV290="",0,IF(AW290,MAX($AX$11:AX289)+1,VLOOKUP(AV290,$AV$11:AX289,3,FALSE)))</f>
        <v>0</v>
      </c>
      <c r="AY290" t="str">
        <f t="shared" si="391"/>
        <v/>
      </c>
      <c r="AZ290" t="e">
        <f t="shared" si="365"/>
        <v>#N/A</v>
      </c>
      <c r="BA290" t="e">
        <f>IF(ISNA(AZ290),NA(),COUNTIF(AZ$10:AZ290,AZ290)&gt;1)</f>
        <v>#N/A</v>
      </c>
      <c r="BB290" t="e">
        <f t="shared" si="366"/>
        <v>#N/A</v>
      </c>
      <c r="BC290" s="55" t="e">
        <f t="shared" si="367"/>
        <v>#N/A</v>
      </c>
      <c r="BD290" s="56" t="e">
        <f t="shared" si="368"/>
        <v>#N/A</v>
      </c>
      <c r="BE290" s="53">
        <f t="shared" si="369"/>
        <v>0</v>
      </c>
      <c r="BF290" s="53">
        <f t="shared" si="370"/>
        <v>0</v>
      </c>
      <c r="BG290" s="53">
        <f t="shared" si="371"/>
        <v>0</v>
      </c>
      <c r="BH290" s="53">
        <f t="shared" si="372"/>
        <v>0</v>
      </c>
      <c r="BI290" s="53">
        <f t="shared" si="373"/>
        <v>0</v>
      </c>
      <c r="BJ290" s="53">
        <f t="shared" si="374"/>
        <v>0</v>
      </c>
      <c r="BK290" s="57">
        <f t="shared" si="375"/>
        <v>0</v>
      </c>
      <c r="BL290" s="57">
        <f t="shared" si="376"/>
        <v>0</v>
      </c>
      <c r="BM290" s="57">
        <f t="shared" si="377"/>
        <v>0</v>
      </c>
      <c r="BN290" s="57">
        <f t="shared" si="378"/>
        <v>0</v>
      </c>
      <c r="BO290" s="57">
        <f t="shared" si="379"/>
        <v>0</v>
      </c>
      <c r="BP290" s="57">
        <f t="shared" si="380"/>
        <v>0</v>
      </c>
      <c r="BQ290">
        <f t="shared" si="402"/>
        <v>0</v>
      </c>
      <c r="BR290">
        <f t="shared" si="403"/>
        <v>0</v>
      </c>
      <c r="BS290">
        <f t="shared" si="404"/>
        <v>0</v>
      </c>
      <c r="BT290">
        <f t="shared" si="405"/>
        <v>0</v>
      </c>
      <c r="BU290">
        <f t="shared" si="406"/>
        <v>0</v>
      </c>
      <c r="BV290">
        <f t="shared" si="407"/>
        <v>0</v>
      </c>
      <c r="BW290">
        <f t="shared" si="408"/>
        <v>0</v>
      </c>
      <c r="BX290">
        <f t="shared" si="409"/>
        <v>0</v>
      </c>
      <c r="BY290">
        <f t="shared" si="410"/>
        <v>0</v>
      </c>
      <c r="BZ290">
        <f t="shared" si="411"/>
        <v>0</v>
      </c>
      <c r="CA290">
        <f t="shared" si="412"/>
        <v>0</v>
      </c>
      <c r="CB290">
        <f t="shared" si="413"/>
        <v>0</v>
      </c>
      <c r="CC290" t="e">
        <f>IF('Source and fuel input'!AS290,VLOOKUP(AA290,SourceIdData,8,FALSE),IF('Source and fuel input'!AQ290,V290,IF('Source and fuel input'!AR290,IF(AND(E290="Method 1",VLOOKUP(AA290,SourceIdData,8,FALSE)&gt;0),VLOOKUP(AA290,SourceIdData,8,FALSE),NA()),"")))</f>
        <v>#N/A</v>
      </c>
      <c r="CD290" s="15" t="e">
        <f t="shared" si="348"/>
        <v>#N/A</v>
      </c>
      <c r="CE290" s="15" t="b">
        <f t="shared" si="349"/>
        <v>1</v>
      </c>
      <c r="CF290" s="15" t="b">
        <f t="shared" si="381"/>
        <v>1</v>
      </c>
      <c r="CG290" s="15" t="b">
        <f t="shared" si="350"/>
        <v>0</v>
      </c>
      <c r="CH290" s="15" t="b">
        <f t="shared" si="351"/>
        <v>1</v>
      </c>
      <c r="CI290" t="e">
        <f t="shared" si="382"/>
        <v>#N/A</v>
      </c>
      <c r="CJ290" t="e">
        <f t="shared" si="383"/>
        <v>#N/A</v>
      </c>
      <c r="CK290" t="e">
        <f t="shared" si="392"/>
        <v>#N/A</v>
      </c>
      <c r="CL290" t="b">
        <f t="shared" si="352"/>
        <v>0</v>
      </c>
      <c r="CM290" t="e">
        <f t="shared" si="393"/>
        <v>#N/A</v>
      </c>
      <c r="CN290" t="b">
        <f t="shared" si="394"/>
        <v>0</v>
      </c>
      <c r="CO290" s="14">
        <f t="shared" si="395"/>
        <v>1</v>
      </c>
      <c r="CP290" s="16" t="str">
        <f t="shared" si="384"/>
        <v/>
      </c>
      <c r="CQ290" s="15">
        <f t="shared" si="385"/>
        <v>0</v>
      </c>
      <c r="CR290" s="15">
        <f t="shared" si="386"/>
        <v>0</v>
      </c>
      <c r="CS290" s="15">
        <f t="shared" si="387"/>
        <v>0</v>
      </c>
      <c r="CT290" s="58" t="e">
        <f t="shared" si="414"/>
        <v>#DIV/0!</v>
      </c>
      <c r="CU290" s="2">
        <f t="shared" si="388"/>
        <v>995</v>
      </c>
      <c r="CV290" t="str">
        <f t="shared" si="396"/>
        <v/>
      </c>
      <c r="CX290" t="str">
        <f t="shared" si="415"/>
        <v/>
      </c>
      <c r="CY290" t="b">
        <f>AND(CX290&lt;&gt;"",COUNTIF($CX$11:CX289,CX290)=0)</f>
        <v>0</v>
      </c>
      <c r="CZ290" s="2">
        <f>IF(CX290="",0,IF(CY290,MAX($CZ$11:CZ289)+1,VLOOKUP(CX290,$CX$11:CZ289,3,FALSE)))</f>
        <v>0</v>
      </c>
      <c r="DA290" s="2" t="str">
        <f t="shared" si="397"/>
        <v/>
      </c>
      <c r="DB290" t="str">
        <f t="shared" si="416"/>
        <v/>
      </c>
      <c r="DC290" t="b">
        <f>AND(DB290&lt;&gt;"",COUNTIF($DB$11:DB289,DB290)=0)</f>
        <v>0</v>
      </c>
      <c r="DD290" s="2">
        <f>IF(DB290="",0,IF(DC290,MAX($DD$11:DD289)+1,VLOOKUP(DB290,$DB$11:DD289,3,FALSE)))</f>
        <v>0</v>
      </c>
      <c r="DE290" s="2" t="str">
        <f t="shared" si="398"/>
        <v/>
      </c>
    </row>
    <row r="291" spans="1:109" x14ac:dyDescent="0.35">
      <c r="A291" s="119"/>
      <c r="B291" s="46"/>
      <c r="C291" s="46"/>
      <c r="D291" s="46"/>
      <c r="E291" s="46"/>
      <c r="F291" s="183"/>
      <c r="G291" s="48">
        <v>0</v>
      </c>
      <c r="H291" s="46">
        <v>0</v>
      </c>
      <c r="I291" s="46">
        <v>0</v>
      </c>
      <c r="J291" s="46">
        <v>0</v>
      </c>
      <c r="K291" s="46">
        <v>0</v>
      </c>
      <c r="L291" s="49">
        <v>0</v>
      </c>
      <c r="M291" s="50">
        <v>0</v>
      </c>
      <c r="N291" s="32"/>
      <c r="O291" s="31"/>
      <c r="P291" s="31"/>
      <c r="Q291" s="31"/>
      <c r="R291" s="31"/>
      <c r="S291" s="31"/>
      <c r="T291" s="31"/>
      <c r="U291" s="31"/>
      <c r="V291" s="99"/>
      <c r="W291" s="52" t="str">
        <f t="shared" si="423"/>
        <v/>
      </c>
      <c r="X291" s="120"/>
      <c r="Y291" s="97"/>
      <c r="Z291" t="e">
        <f t="shared" si="353"/>
        <v>#N/A</v>
      </c>
      <c r="AA291" t="e">
        <f t="shared" si="354"/>
        <v>#N/A</v>
      </c>
      <c r="AB291" t="e">
        <f t="shared" si="355"/>
        <v>#N/A</v>
      </c>
      <c r="AC291" s="53" t="b">
        <f t="shared" si="356"/>
        <v>0</v>
      </c>
      <c r="AD291" s="53" t="b">
        <f t="shared" si="357"/>
        <v>0</v>
      </c>
      <c r="AE291" s="53" t="b">
        <f t="shared" si="358"/>
        <v>0</v>
      </c>
      <c r="AF291" s="53" t="b">
        <f t="shared" si="359"/>
        <v>0</v>
      </c>
      <c r="AG291" s="53" t="b">
        <f t="shared" si="360"/>
        <v>0</v>
      </c>
      <c r="AH291" s="53" t="b">
        <f t="shared" si="361"/>
        <v>0</v>
      </c>
      <c r="AI291" s="53" t="b">
        <f t="shared" si="362"/>
        <v>0</v>
      </c>
      <c r="AJ291" s="53" t="b">
        <f t="shared" si="363"/>
        <v>0</v>
      </c>
      <c r="AK291" s="53" t="b">
        <f t="shared" si="417"/>
        <v>1</v>
      </c>
      <c r="AL291" s="53" t="b">
        <f t="shared" si="418"/>
        <v>1</v>
      </c>
      <c r="AM291" s="53" t="b">
        <f t="shared" si="419"/>
        <v>1</v>
      </c>
      <c r="AN291" s="53" t="b">
        <f t="shared" si="420"/>
        <v>1</v>
      </c>
      <c r="AO291" s="53" t="b">
        <f t="shared" si="421"/>
        <v>1</v>
      </c>
      <c r="AP291" s="53" t="b">
        <f t="shared" si="422"/>
        <v>1</v>
      </c>
      <c r="AQ291" s="53" t="b">
        <f t="shared" si="399"/>
        <v>0</v>
      </c>
      <c r="AR291" t="b">
        <f t="shared" si="364"/>
        <v>0</v>
      </c>
      <c r="AS291" s="54" t="e">
        <f t="shared" si="389"/>
        <v>#N/A</v>
      </c>
      <c r="AT291" t="b">
        <f t="shared" si="400"/>
        <v>0</v>
      </c>
      <c r="AU291" t="str">
        <f t="shared" si="401"/>
        <v/>
      </c>
      <c r="AV291" s="55" t="str">
        <f t="shared" si="390"/>
        <v/>
      </c>
      <c r="AW291" t="b">
        <f>AND(AV291&lt;&gt;"",COUNTIF($AV$11:AV290,AV291)=0)</f>
        <v>0</v>
      </c>
      <c r="AX291" s="2">
        <f>IF(AV291="",0,IF(AW291,MAX($AX$11:AX290)+1,VLOOKUP(AV291,$AV$11:AX290,3,FALSE)))</f>
        <v>0</v>
      </c>
      <c r="AY291" t="str">
        <f t="shared" si="391"/>
        <v/>
      </c>
      <c r="AZ291" t="e">
        <f t="shared" si="365"/>
        <v>#N/A</v>
      </c>
      <c r="BA291" t="e">
        <f>IF(ISNA(AZ291),NA(),COUNTIF(AZ$10:AZ291,AZ291)&gt;1)</f>
        <v>#N/A</v>
      </c>
      <c r="BB291" t="e">
        <f t="shared" si="366"/>
        <v>#N/A</v>
      </c>
      <c r="BC291" s="55" t="e">
        <f t="shared" si="367"/>
        <v>#N/A</v>
      </c>
      <c r="BD291" s="56" t="e">
        <f t="shared" si="368"/>
        <v>#N/A</v>
      </c>
      <c r="BE291" s="53">
        <f t="shared" si="369"/>
        <v>0</v>
      </c>
      <c r="BF291" s="53">
        <f t="shared" si="370"/>
        <v>0</v>
      </c>
      <c r="BG291" s="53">
        <f t="shared" si="371"/>
        <v>0</v>
      </c>
      <c r="BH291" s="53">
        <f t="shared" si="372"/>
        <v>0</v>
      </c>
      <c r="BI291" s="53">
        <f t="shared" si="373"/>
        <v>0</v>
      </c>
      <c r="BJ291" s="53">
        <f t="shared" si="374"/>
        <v>0</v>
      </c>
      <c r="BK291" s="57">
        <f t="shared" si="375"/>
        <v>0</v>
      </c>
      <c r="BL291" s="57">
        <f t="shared" si="376"/>
        <v>0</v>
      </c>
      <c r="BM291" s="57">
        <f t="shared" si="377"/>
        <v>0</v>
      </c>
      <c r="BN291" s="57">
        <f t="shared" si="378"/>
        <v>0</v>
      </c>
      <c r="BO291" s="57">
        <f t="shared" si="379"/>
        <v>0</v>
      </c>
      <c r="BP291" s="57">
        <f t="shared" si="380"/>
        <v>0</v>
      </c>
      <c r="BQ291">
        <f t="shared" si="402"/>
        <v>0</v>
      </c>
      <c r="BR291">
        <f t="shared" si="403"/>
        <v>0</v>
      </c>
      <c r="BS291">
        <f t="shared" si="404"/>
        <v>0</v>
      </c>
      <c r="BT291">
        <f t="shared" si="405"/>
        <v>0</v>
      </c>
      <c r="BU291">
        <f t="shared" si="406"/>
        <v>0</v>
      </c>
      <c r="BV291">
        <f t="shared" si="407"/>
        <v>0</v>
      </c>
      <c r="BW291">
        <f t="shared" si="408"/>
        <v>0</v>
      </c>
      <c r="BX291">
        <f t="shared" si="409"/>
        <v>0</v>
      </c>
      <c r="BY291">
        <f t="shared" si="410"/>
        <v>0</v>
      </c>
      <c r="BZ291">
        <f t="shared" si="411"/>
        <v>0</v>
      </c>
      <c r="CA291">
        <f t="shared" si="412"/>
        <v>0</v>
      </c>
      <c r="CB291">
        <f t="shared" si="413"/>
        <v>0</v>
      </c>
      <c r="CC291" t="e">
        <f>IF('Source and fuel input'!AS291,VLOOKUP(AA291,SourceIdData,8,FALSE),IF('Source and fuel input'!AQ291,V291,IF('Source and fuel input'!AR291,IF(AND(E291="Method 1",VLOOKUP(AA291,SourceIdData,8,FALSE)&gt;0),VLOOKUP(AA291,SourceIdData,8,FALSE),NA()),"")))</f>
        <v>#N/A</v>
      </c>
      <c r="CD291" s="15" t="e">
        <f t="shared" si="348"/>
        <v>#N/A</v>
      </c>
      <c r="CE291" s="15" t="b">
        <f t="shared" si="349"/>
        <v>1</v>
      </c>
      <c r="CF291" s="15" t="b">
        <f t="shared" si="381"/>
        <v>1</v>
      </c>
      <c r="CG291" s="15" t="b">
        <f t="shared" si="350"/>
        <v>0</v>
      </c>
      <c r="CH291" s="15" t="b">
        <f t="shared" si="351"/>
        <v>1</v>
      </c>
      <c r="CI291" t="e">
        <f t="shared" si="382"/>
        <v>#N/A</v>
      </c>
      <c r="CJ291" t="e">
        <f t="shared" si="383"/>
        <v>#N/A</v>
      </c>
      <c r="CK291" t="e">
        <f t="shared" si="392"/>
        <v>#N/A</v>
      </c>
      <c r="CL291" t="b">
        <f t="shared" si="352"/>
        <v>0</v>
      </c>
      <c r="CM291" t="e">
        <f t="shared" si="393"/>
        <v>#N/A</v>
      </c>
      <c r="CN291" t="b">
        <f t="shared" si="394"/>
        <v>0</v>
      </c>
      <c r="CO291" s="14">
        <f t="shared" si="395"/>
        <v>1</v>
      </c>
      <c r="CP291" s="16" t="str">
        <f t="shared" si="384"/>
        <v/>
      </c>
      <c r="CQ291" s="15">
        <f t="shared" si="385"/>
        <v>0</v>
      </c>
      <c r="CR291" s="15">
        <f t="shared" si="386"/>
        <v>0</v>
      </c>
      <c r="CS291" s="15">
        <f t="shared" si="387"/>
        <v>0</v>
      </c>
      <c r="CT291" s="58" t="e">
        <f t="shared" si="414"/>
        <v>#DIV/0!</v>
      </c>
      <c r="CU291" s="2">
        <f t="shared" si="388"/>
        <v>995</v>
      </c>
      <c r="CV291" t="str">
        <f t="shared" si="396"/>
        <v/>
      </c>
      <c r="CX291" t="str">
        <f t="shared" si="415"/>
        <v/>
      </c>
      <c r="CY291" t="b">
        <f>AND(CX291&lt;&gt;"",COUNTIF($CX$11:CX290,CX291)=0)</f>
        <v>0</v>
      </c>
      <c r="CZ291" s="2">
        <f>IF(CX291="",0,IF(CY291,MAX($CZ$11:CZ290)+1,VLOOKUP(CX291,$CX$11:CZ290,3,FALSE)))</f>
        <v>0</v>
      </c>
      <c r="DA291" s="2" t="str">
        <f t="shared" si="397"/>
        <v/>
      </c>
      <c r="DB291" t="str">
        <f t="shared" si="416"/>
        <v/>
      </c>
      <c r="DC291" t="b">
        <f>AND(DB291&lt;&gt;"",COUNTIF($DB$11:DB290,DB291)=0)</f>
        <v>0</v>
      </c>
      <c r="DD291" s="2">
        <f>IF(DB291="",0,IF(DC291,MAX($DD$11:DD290)+1,VLOOKUP(DB291,$DB$11:DD290,3,FALSE)))</f>
        <v>0</v>
      </c>
      <c r="DE291" s="2" t="str">
        <f t="shared" si="398"/>
        <v/>
      </c>
    </row>
    <row r="292" spans="1:109" x14ac:dyDescent="0.35">
      <c r="A292" s="119"/>
      <c r="B292" s="46"/>
      <c r="C292" s="46"/>
      <c r="D292" s="46"/>
      <c r="E292" s="46"/>
      <c r="F292" s="183"/>
      <c r="G292" s="48">
        <v>0</v>
      </c>
      <c r="H292" s="46">
        <v>0</v>
      </c>
      <c r="I292" s="46">
        <v>0</v>
      </c>
      <c r="J292" s="46">
        <v>0</v>
      </c>
      <c r="K292" s="46">
        <v>0</v>
      </c>
      <c r="L292" s="49">
        <v>0</v>
      </c>
      <c r="M292" s="50">
        <v>0</v>
      </c>
      <c r="N292" s="32"/>
      <c r="O292" s="31"/>
      <c r="P292" s="31"/>
      <c r="Q292" s="31"/>
      <c r="R292" s="31"/>
      <c r="S292" s="31"/>
      <c r="T292" s="31"/>
      <c r="U292" s="31"/>
      <c r="V292" s="99"/>
      <c r="W292" s="52" t="str">
        <f t="shared" si="423"/>
        <v/>
      </c>
      <c r="X292" s="120"/>
      <c r="Y292" s="97"/>
      <c r="Z292" t="e">
        <f t="shared" si="353"/>
        <v>#N/A</v>
      </c>
      <c r="AA292" t="e">
        <f t="shared" si="354"/>
        <v>#N/A</v>
      </c>
      <c r="AB292" t="e">
        <f t="shared" si="355"/>
        <v>#N/A</v>
      </c>
      <c r="AC292" s="53" t="b">
        <f t="shared" si="356"/>
        <v>0</v>
      </c>
      <c r="AD292" s="53" t="b">
        <f t="shared" si="357"/>
        <v>0</v>
      </c>
      <c r="AE292" s="53" t="b">
        <f t="shared" si="358"/>
        <v>0</v>
      </c>
      <c r="AF292" s="53" t="b">
        <f t="shared" si="359"/>
        <v>0</v>
      </c>
      <c r="AG292" s="53" t="b">
        <f t="shared" si="360"/>
        <v>0</v>
      </c>
      <c r="AH292" s="53" t="b">
        <f t="shared" si="361"/>
        <v>0</v>
      </c>
      <c r="AI292" s="53" t="b">
        <f t="shared" si="362"/>
        <v>0</v>
      </c>
      <c r="AJ292" s="53" t="b">
        <f t="shared" si="363"/>
        <v>0</v>
      </c>
      <c r="AK292" s="53" t="b">
        <f t="shared" si="417"/>
        <v>1</v>
      </c>
      <c r="AL292" s="53" t="b">
        <f t="shared" si="418"/>
        <v>1</v>
      </c>
      <c r="AM292" s="53" t="b">
        <f t="shared" si="419"/>
        <v>1</v>
      </c>
      <c r="AN292" s="53" t="b">
        <f t="shared" si="420"/>
        <v>1</v>
      </c>
      <c r="AO292" s="53" t="b">
        <f t="shared" si="421"/>
        <v>1</v>
      </c>
      <c r="AP292" s="53" t="b">
        <f t="shared" si="422"/>
        <v>1</v>
      </c>
      <c r="AQ292" s="53" t="b">
        <f t="shared" si="399"/>
        <v>0</v>
      </c>
      <c r="AR292" t="b">
        <f t="shared" si="364"/>
        <v>0</v>
      </c>
      <c r="AS292" s="54" t="e">
        <f t="shared" si="389"/>
        <v>#N/A</v>
      </c>
      <c r="AT292" t="b">
        <f t="shared" si="400"/>
        <v>0</v>
      </c>
      <c r="AU292" t="str">
        <f t="shared" si="401"/>
        <v/>
      </c>
      <c r="AV292" s="55" t="str">
        <f t="shared" si="390"/>
        <v/>
      </c>
      <c r="AW292" t="b">
        <f>AND(AV292&lt;&gt;"",COUNTIF($AV$11:AV291,AV292)=0)</f>
        <v>0</v>
      </c>
      <c r="AX292" s="2">
        <f>IF(AV292="",0,IF(AW292,MAX($AX$11:AX291)+1,VLOOKUP(AV292,$AV$11:AX291,3,FALSE)))</f>
        <v>0</v>
      </c>
      <c r="AY292" t="str">
        <f t="shared" si="391"/>
        <v/>
      </c>
      <c r="AZ292" t="e">
        <f t="shared" si="365"/>
        <v>#N/A</v>
      </c>
      <c r="BA292" t="e">
        <f>IF(ISNA(AZ292),NA(),COUNTIF(AZ$10:AZ292,AZ292)&gt;1)</f>
        <v>#N/A</v>
      </c>
      <c r="BB292" t="e">
        <f t="shared" si="366"/>
        <v>#N/A</v>
      </c>
      <c r="BC292" s="55" t="e">
        <f t="shared" si="367"/>
        <v>#N/A</v>
      </c>
      <c r="BD292" s="56" t="e">
        <f t="shared" si="368"/>
        <v>#N/A</v>
      </c>
      <c r="BE292" s="53">
        <f t="shared" si="369"/>
        <v>0</v>
      </c>
      <c r="BF292" s="53">
        <f t="shared" si="370"/>
        <v>0</v>
      </c>
      <c r="BG292" s="53">
        <f t="shared" si="371"/>
        <v>0</v>
      </c>
      <c r="BH292" s="53">
        <f t="shared" si="372"/>
        <v>0</v>
      </c>
      <c r="BI292" s="53">
        <f t="shared" si="373"/>
        <v>0</v>
      </c>
      <c r="BJ292" s="53">
        <f t="shared" si="374"/>
        <v>0</v>
      </c>
      <c r="BK292" s="57">
        <f t="shared" si="375"/>
        <v>0</v>
      </c>
      <c r="BL292" s="57">
        <f t="shared" si="376"/>
        <v>0</v>
      </c>
      <c r="BM292" s="57">
        <f t="shared" si="377"/>
        <v>0</v>
      </c>
      <c r="BN292" s="57">
        <f t="shared" si="378"/>
        <v>0</v>
      </c>
      <c r="BO292" s="57">
        <f t="shared" si="379"/>
        <v>0</v>
      </c>
      <c r="BP292" s="57">
        <f t="shared" si="380"/>
        <v>0</v>
      </c>
      <c r="BQ292">
        <f t="shared" si="402"/>
        <v>0</v>
      </c>
      <c r="BR292">
        <f t="shared" si="403"/>
        <v>0</v>
      </c>
      <c r="BS292">
        <f t="shared" si="404"/>
        <v>0</v>
      </c>
      <c r="BT292">
        <f t="shared" si="405"/>
        <v>0</v>
      </c>
      <c r="BU292">
        <f t="shared" si="406"/>
        <v>0</v>
      </c>
      <c r="BV292">
        <f t="shared" si="407"/>
        <v>0</v>
      </c>
      <c r="BW292">
        <f t="shared" si="408"/>
        <v>0</v>
      </c>
      <c r="BX292">
        <f t="shared" si="409"/>
        <v>0</v>
      </c>
      <c r="BY292">
        <f t="shared" si="410"/>
        <v>0</v>
      </c>
      <c r="BZ292">
        <f t="shared" si="411"/>
        <v>0</v>
      </c>
      <c r="CA292">
        <f t="shared" si="412"/>
        <v>0</v>
      </c>
      <c r="CB292">
        <f t="shared" si="413"/>
        <v>0</v>
      </c>
      <c r="CC292" t="e">
        <f>IF('Source and fuel input'!AS292,VLOOKUP(AA292,SourceIdData,8,FALSE),IF('Source and fuel input'!AQ292,V292,IF('Source and fuel input'!AR292,IF(AND(E292="Method 1",VLOOKUP(AA292,SourceIdData,8,FALSE)&gt;0),VLOOKUP(AA292,SourceIdData,8,FALSE),NA()),"")))</f>
        <v>#N/A</v>
      </c>
      <c r="CD292" s="15" t="e">
        <f t="shared" si="348"/>
        <v>#N/A</v>
      </c>
      <c r="CE292" s="15" t="b">
        <f t="shared" si="349"/>
        <v>1</v>
      </c>
      <c r="CF292" s="15" t="b">
        <f t="shared" si="381"/>
        <v>1</v>
      </c>
      <c r="CG292" s="15" t="b">
        <f t="shared" si="350"/>
        <v>0</v>
      </c>
      <c r="CH292" s="15" t="b">
        <f t="shared" si="351"/>
        <v>1</v>
      </c>
      <c r="CI292" t="e">
        <f t="shared" si="382"/>
        <v>#N/A</v>
      </c>
      <c r="CJ292" t="e">
        <f t="shared" si="383"/>
        <v>#N/A</v>
      </c>
      <c r="CK292" t="e">
        <f t="shared" si="392"/>
        <v>#N/A</v>
      </c>
      <c r="CL292" t="b">
        <f t="shared" si="352"/>
        <v>0</v>
      </c>
      <c r="CM292" t="e">
        <f t="shared" si="393"/>
        <v>#N/A</v>
      </c>
      <c r="CN292" t="b">
        <f t="shared" si="394"/>
        <v>0</v>
      </c>
      <c r="CO292" s="14">
        <f t="shared" si="395"/>
        <v>1</v>
      </c>
      <c r="CP292" s="16" t="str">
        <f t="shared" si="384"/>
        <v/>
      </c>
      <c r="CQ292" s="15">
        <f t="shared" si="385"/>
        <v>0</v>
      </c>
      <c r="CR292" s="15">
        <f t="shared" si="386"/>
        <v>0</v>
      </c>
      <c r="CS292" s="15">
        <f t="shared" si="387"/>
        <v>0</v>
      </c>
      <c r="CT292" s="58" t="e">
        <f t="shared" si="414"/>
        <v>#DIV/0!</v>
      </c>
      <c r="CU292" s="2">
        <f t="shared" si="388"/>
        <v>995</v>
      </c>
      <c r="CV292" t="str">
        <f t="shared" si="396"/>
        <v/>
      </c>
      <c r="CX292" t="str">
        <f t="shared" si="415"/>
        <v/>
      </c>
      <c r="CY292" t="b">
        <f>AND(CX292&lt;&gt;"",COUNTIF($CX$11:CX291,CX292)=0)</f>
        <v>0</v>
      </c>
      <c r="CZ292" s="2">
        <f>IF(CX292="",0,IF(CY292,MAX($CZ$11:CZ291)+1,VLOOKUP(CX292,$CX$11:CZ291,3,FALSE)))</f>
        <v>0</v>
      </c>
      <c r="DA292" s="2" t="str">
        <f t="shared" si="397"/>
        <v/>
      </c>
      <c r="DB292" t="str">
        <f t="shared" si="416"/>
        <v/>
      </c>
      <c r="DC292" t="b">
        <f>AND(DB292&lt;&gt;"",COUNTIF($DB$11:DB291,DB292)=0)</f>
        <v>0</v>
      </c>
      <c r="DD292" s="2">
        <f>IF(DB292="",0,IF(DC292,MAX($DD$11:DD291)+1,VLOOKUP(DB292,$DB$11:DD291,3,FALSE)))</f>
        <v>0</v>
      </c>
      <c r="DE292" s="2" t="str">
        <f t="shared" si="398"/>
        <v/>
      </c>
    </row>
    <row r="293" spans="1:109" x14ac:dyDescent="0.35">
      <c r="A293" s="119"/>
      <c r="B293" s="46"/>
      <c r="C293" s="46"/>
      <c r="D293" s="46"/>
      <c r="E293" s="46"/>
      <c r="F293" s="183"/>
      <c r="G293" s="48">
        <v>0</v>
      </c>
      <c r="H293" s="46">
        <v>0</v>
      </c>
      <c r="I293" s="46">
        <v>0</v>
      </c>
      <c r="J293" s="46">
        <v>0</v>
      </c>
      <c r="K293" s="46">
        <v>0</v>
      </c>
      <c r="L293" s="49">
        <v>0</v>
      </c>
      <c r="M293" s="50">
        <v>0</v>
      </c>
      <c r="N293" s="32"/>
      <c r="O293" s="31"/>
      <c r="P293" s="31"/>
      <c r="Q293" s="31"/>
      <c r="R293" s="31"/>
      <c r="S293" s="31"/>
      <c r="T293" s="31"/>
      <c r="U293" s="31"/>
      <c r="V293" s="99"/>
      <c r="W293" s="52" t="str">
        <f t="shared" si="423"/>
        <v/>
      </c>
      <c r="X293" s="120"/>
      <c r="Y293" s="97"/>
      <c r="Z293" t="e">
        <f t="shared" si="353"/>
        <v>#N/A</v>
      </c>
      <c r="AA293" t="e">
        <f t="shared" si="354"/>
        <v>#N/A</v>
      </c>
      <c r="AB293" t="e">
        <f t="shared" si="355"/>
        <v>#N/A</v>
      </c>
      <c r="AC293" s="53" t="b">
        <f t="shared" si="356"/>
        <v>0</v>
      </c>
      <c r="AD293" s="53" t="b">
        <f t="shared" si="357"/>
        <v>0</v>
      </c>
      <c r="AE293" s="53" t="b">
        <f t="shared" si="358"/>
        <v>0</v>
      </c>
      <c r="AF293" s="53" t="b">
        <f t="shared" si="359"/>
        <v>0</v>
      </c>
      <c r="AG293" s="53" t="b">
        <f t="shared" si="360"/>
        <v>0</v>
      </c>
      <c r="AH293" s="53" t="b">
        <f t="shared" si="361"/>
        <v>0</v>
      </c>
      <c r="AI293" s="53" t="b">
        <f t="shared" si="362"/>
        <v>0</v>
      </c>
      <c r="AJ293" s="53" t="b">
        <f t="shared" si="363"/>
        <v>0</v>
      </c>
      <c r="AK293" s="53" t="b">
        <f t="shared" si="417"/>
        <v>1</v>
      </c>
      <c r="AL293" s="53" t="b">
        <f t="shared" si="418"/>
        <v>1</v>
      </c>
      <c r="AM293" s="53" t="b">
        <f t="shared" si="419"/>
        <v>1</v>
      </c>
      <c r="AN293" s="53" t="b">
        <f t="shared" si="420"/>
        <v>1</v>
      </c>
      <c r="AO293" s="53" t="b">
        <f t="shared" si="421"/>
        <v>1</v>
      </c>
      <c r="AP293" s="53" t="b">
        <f t="shared" si="422"/>
        <v>1</v>
      </c>
      <c r="AQ293" s="53" t="b">
        <f t="shared" si="399"/>
        <v>0</v>
      </c>
      <c r="AR293" t="b">
        <f t="shared" si="364"/>
        <v>0</v>
      </c>
      <c r="AS293" s="54" t="e">
        <f t="shared" si="389"/>
        <v>#N/A</v>
      </c>
      <c r="AT293" t="b">
        <f t="shared" si="400"/>
        <v>0</v>
      </c>
      <c r="AU293" t="str">
        <f t="shared" si="401"/>
        <v/>
      </c>
      <c r="AV293" s="55" t="str">
        <f t="shared" si="390"/>
        <v/>
      </c>
      <c r="AW293" t="b">
        <f>AND(AV293&lt;&gt;"",COUNTIF($AV$11:AV292,AV293)=0)</f>
        <v>0</v>
      </c>
      <c r="AX293" s="2">
        <f>IF(AV293="",0,IF(AW293,MAX($AX$11:AX292)+1,VLOOKUP(AV293,$AV$11:AX292,3,FALSE)))</f>
        <v>0</v>
      </c>
      <c r="AY293" t="str">
        <f t="shared" si="391"/>
        <v/>
      </c>
      <c r="AZ293" t="e">
        <f t="shared" si="365"/>
        <v>#N/A</v>
      </c>
      <c r="BA293" t="e">
        <f>IF(ISNA(AZ293),NA(),COUNTIF(AZ$10:AZ293,AZ293)&gt;1)</f>
        <v>#N/A</v>
      </c>
      <c r="BB293" t="e">
        <f t="shared" si="366"/>
        <v>#N/A</v>
      </c>
      <c r="BC293" s="55" t="e">
        <f t="shared" si="367"/>
        <v>#N/A</v>
      </c>
      <c r="BD293" s="56" t="e">
        <f t="shared" si="368"/>
        <v>#N/A</v>
      </c>
      <c r="BE293" s="53">
        <f t="shared" si="369"/>
        <v>0</v>
      </c>
      <c r="BF293" s="53">
        <f t="shared" si="370"/>
        <v>0</v>
      </c>
      <c r="BG293" s="53">
        <f t="shared" si="371"/>
        <v>0</v>
      </c>
      <c r="BH293" s="53">
        <f t="shared" si="372"/>
        <v>0</v>
      </c>
      <c r="BI293" s="53">
        <f t="shared" si="373"/>
        <v>0</v>
      </c>
      <c r="BJ293" s="53">
        <f t="shared" si="374"/>
        <v>0</v>
      </c>
      <c r="BK293" s="57">
        <f t="shared" si="375"/>
        <v>0</v>
      </c>
      <c r="BL293" s="57">
        <f t="shared" si="376"/>
        <v>0</v>
      </c>
      <c r="BM293" s="57">
        <f t="shared" si="377"/>
        <v>0</v>
      </c>
      <c r="BN293" s="57">
        <f t="shared" si="378"/>
        <v>0</v>
      </c>
      <c r="BO293" s="57">
        <f t="shared" si="379"/>
        <v>0</v>
      </c>
      <c r="BP293" s="57">
        <f t="shared" si="380"/>
        <v>0</v>
      </c>
      <c r="BQ293">
        <f t="shared" si="402"/>
        <v>0</v>
      </c>
      <c r="BR293">
        <f t="shared" si="403"/>
        <v>0</v>
      </c>
      <c r="BS293">
        <f t="shared" si="404"/>
        <v>0</v>
      </c>
      <c r="BT293">
        <f t="shared" si="405"/>
        <v>0</v>
      </c>
      <c r="BU293">
        <f t="shared" si="406"/>
        <v>0</v>
      </c>
      <c r="BV293">
        <f t="shared" si="407"/>
        <v>0</v>
      </c>
      <c r="BW293">
        <f t="shared" si="408"/>
        <v>0</v>
      </c>
      <c r="BX293">
        <f t="shared" si="409"/>
        <v>0</v>
      </c>
      <c r="BY293">
        <f t="shared" si="410"/>
        <v>0</v>
      </c>
      <c r="BZ293">
        <f t="shared" si="411"/>
        <v>0</v>
      </c>
      <c r="CA293">
        <f t="shared" si="412"/>
        <v>0</v>
      </c>
      <c r="CB293">
        <f t="shared" si="413"/>
        <v>0</v>
      </c>
      <c r="CC293" t="e">
        <f>IF('Source and fuel input'!AS293,VLOOKUP(AA293,SourceIdData,8,FALSE),IF('Source and fuel input'!AQ293,V293,IF('Source and fuel input'!AR293,IF(AND(E293="Method 1",VLOOKUP(AA293,SourceIdData,8,FALSE)&gt;0),VLOOKUP(AA293,SourceIdData,8,FALSE),NA()),"")))</f>
        <v>#N/A</v>
      </c>
      <c r="CD293" s="15" t="e">
        <f t="shared" si="348"/>
        <v>#N/A</v>
      </c>
      <c r="CE293" s="15" t="b">
        <f t="shared" si="349"/>
        <v>1</v>
      </c>
      <c r="CF293" s="15" t="b">
        <f t="shared" si="381"/>
        <v>1</v>
      </c>
      <c r="CG293" s="15" t="b">
        <f t="shared" si="350"/>
        <v>0</v>
      </c>
      <c r="CH293" s="15" t="b">
        <f t="shared" si="351"/>
        <v>1</v>
      </c>
      <c r="CI293" t="e">
        <f t="shared" si="382"/>
        <v>#N/A</v>
      </c>
      <c r="CJ293" t="e">
        <f t="shared" si="383"/>
        <v>#N/A</v>
      </c>
      <c r="CK293" t="e">
        <f t="shared" si="392"/>
        <v>#N/A</v>
      </c>
      <c r="CL293" t="b">
        <f t="shared" si="352"/>
        <v>0</v>
      </c>
      <c r="CM293" t="e">
        <f t="shared" si="393"/>
        <v>#N/A</v>
      </c>
      <c r="CN293" t="b">
        <f t="shared" si="394"/>
        <v>0</v>
      </c>
      <c r="CO293" s="14">
        <f t="shared" si="395"/>
        <v>1</v>
      </c>
      <c r="CP293" s="16" t="str">
        <f t="shared" si="384"/>
        <v/>
      </c>
      <c r="CQ293" s="15">
        <f t="shared" si="385"/>
        <v>0</v>
      </c>
      <c r="CR293" s="15">
        <f t="shared" si="386"/>
        <v>0</v>
      </c>
      <c r="CS293" s="15">
        <f t="shared" si="387"/>
        <v>0</v>
      </c>
      <c r="CT293" s="58" t="e">
        <f t="shared" si="414"/>
        <v>#DIV/0!</v>
      </c>
      <c r="CU293" s="2">
        <f t="shared" si="388"/>
        <v>995</v>
      </c>
      <c r="CV293" t="str">
        <f t="shared" si="396"/>
        <v/>
      </c>
      <c r="CX293" t="str">
        <f t="shared" si="415"/>
        <v/>
      </c>
      <c r="CY293" t="b">
        <f>AND(CX293&lt;&gt;"",COUNTIF($CX$11:CX292,CX293)=0)</f>
        <v>0</v>
      </c>
      <c r="CZ293" s="2">
        <f>IF(CX293="",0,IF(CY293,MAX($CZ$11:CZ292)+1,VLOOKUP(CX293,$CX$11:CZ292,3,FALSE)))</f>
        <v>0</v>
      </c>
      <c r="DA293" s="2" t="str">
        <f t="shared" si="397"/>
        <v/>
      </c>
      <c r="DB293" t="str">
        <f t="shared" si="416"/>
        <v/>
      </c>
      <c r="DC293" t="b">
        <f>AND(DB293&lt;&gt;"",COUNTIF($DB$11:DB292,DB293)=0)</f>
        <v>0</v>
      </c>
      <c r="DD293" s="2">
        <f>IF(DB293="",0,IF(DC293,MAX($DD$11:DD292)+1,VLOOKUP(DB293,$DB$11:DD292,3,FALSE)))</f>
        <v>0</v>
      </c>
      <c r="DE293" s="2" t="str">
        <f t="shared" si="398"/>
        <v/>
      </c>
    </row>
    <row r="294" spans="1:109" x14ac:dyDescent="0.35">
      <c r="A294" s="119"/>
      <c r="B294" s="46"/>
      <c r="C294" s="46"/>
      <c r="D294" s="46"/>
      <c r="E294" s="46"/>
      <c r="F294" s="183"/>
      <c r="G294" s="48">
        <v>0</v>
      </c>
      <c r="H294" s="46">
        <v>0</v>
      </c>
      <c r="I294" s="46">
        <v>0</v>
      </c>
      <c r="J294" s="46">
        <v>0</v>
      </c>
      <c r="K294" s="46">
        <v>0</v>
      </c>
      <c r="L294" s="49">
        <v>0</v>
      </c>
      <c r="M294" s="50">
        <v>0</v>
      </c>
      <c r="N294" s="32"/>
      <c r="O294" s="31"/>
      <c r="P294" s="31"/>
      <c r="Q294" s="31"/>
      <c r="R294" s="31"/>
      <c r="S294" s="31"/>
      <c r="T294" s="31"/>
      <c r="U294" s="31"/>
      <c r="V294" s="99"/>
      <c r="W294" s="52" t="str">
        <f t="shared" si="423"/>
        <v/>
      </c>
      <c r="X294" s="120"/>
      <c r="Y294" s="97"/>
      <c r="Z294" t="e">
        <f t="shared" si="353"/>
        <v>#N/A</v>
      </c>
      <c r="AA294" t="e">
        <f t="shared" si="354"/>
        <v>#N/A</v>
      </c>
      <c r="AB294" t="e">
        <f t="shared" si="355"/>
        <v>#N/A</v>
      </c>
      <c r="AC294" s="53" t="b">
        <f t="shared" si="356"/>
        <v>0</v>
      </c>
      <c r="AD294" s="53" t="b">
        <f t="shared" si="357"/>
        <v>0</v>
      </c>
      <c r="AE294" s="53" t="b">
        <f t="shared" si="358"/>
        <v>0</v>
      </c>
      <c r="AF294" s="53" t="b">
        <f t="shared" si="359"/>
        <v>0</v>
      </c>
      <c r="AG294" s="53" t="b">
        <f t="shared" si="360"/>
        <v>0</v>
      </c>
      <c r="AH294" s="53" t="b">
        <f t="shared" si="361"/>
        <v>0</v>
      </c>
      <c r="AI294" s="53" t="b">
        <f t="shared" si="362"/>
        <v>0</v>
      </c>
      <c r="AJ294" s="53" t="b">
        <f t="shared" si="363"/>
        <v>0</v>
      </c>
      <c r="AK294" s="53" t="b">
        <f t="shared" si="417"/>
        <v>1</v>
      </c>
      <c r="AL294" s="53" t="b">
        <f t="shared" si="418"/>
        <v>1</v>
      </c>
      <c r="AM294" s="53" t="b">
        <f t="shared" si="419"/>
        <v>1</v>
      </c>
      <c r="AN294" s="53" t="b">
        <f t="shared" si="420"/>
        <v>1</v>
      </c>
      <c r="AO294" s="53" t="b">
        <f t="shared" si="421"/>
        <v>1</v>
      </c>
      <c r="AP294" s="53" t="b">
        <f t="shared" si="422"/>
        <v>1</v>
      </c>
      <c r="AQ294" s="53" t="b">
        <f t="shared" si="399"/>
        <v>0</v>
      </c>
      <c r="AR294" t="b">
        <f t="shared" si="364"/>
        <v>0</v>
      </c>
      <c r="AS294" s="54" t="e">
        <f t="shared" si="389"/>
        <v>#N/A</v>
      </c>
      <c r="AT294" t="b">
        <f t="shared" si="400"/>
        <v>0</v>
      </c>
      <c r="AU294" t="str">
        <f t="shared" si="401"/>
        <v/>
      </c>
      <c r="AV294" s="55" t="str">
        <f t="shared" si="390"/>
        <v/>
      </c>
      <c r="AW294" t="b">
        <f>AND(AV294&lt;&gt;"",COUNTIF($AV$11:AV293,AV294)=0)</f>
        <v>0</v>
      </c>
      <c r="AX294" s="2">
        <f>IF(AV294="",0,IF(AW294,MAX($AX$11:AX293)+1,VLOOKUP(AV294,$AV$11:AX293,3,FALSE)))</f>
        <v>0</v>
      </c>
      <c r="AY294" t="str">
        <f t="shared" si="391"/>
        <v/>
      </c>
      <c r="AZ294" t="e">
        <f t="shared" si="365"/>
        <v>#N/A</v>
      </c>
      <c r="BA294" t="e">
        <f>IF(ISNA(AZ294),NA(),COUNTIF(AZ$10:AZ294,AZ294)&gt;1)</f>
        <v>#N/A</v>
      </c>
      <c r="BB294" t="e">
        <f t="shared" si="366"/>
        <v>#N/A</v>
      </c>
      <c r="BC294" s="55" t="e">
        <f t="shared" si="367"/>
        <v>#N/A</v>
      </c>
      <c r="BD294" s="56" t="e">
        <f t="shared" si="368"/>
        <v>#N/A</v>
      </c>
      <c r="BE294" s="53">
        <f t="shared" si="369"/>
        <v>0</v>
      </c>
      <c r="BF294" s="53">
        <f t="shared" si="370"/>
        <v>0</v>
      </c>
      <c r="BG294" s="53">
        <f t="shared" si="371"/>
        <v>0</v>
      </c>
      <c r="BH294" s="53">
        <f t="shared" si="372"/>
        <v>0</v>
      </c>
      <c r="BI294" s="53">
        <f t="shared" si="373"/>
        <v>0</v>
      </c>
      <c r="BJ294" s="53">
        <f t="shared" si="374"/>
        <v>0</v>
      </c>
      <c r="BK294" s="57">
        <f t="shared" si="375"/>
        <v>0</v>
      </c>
      <c r="BL294" s="57">
        <f t="shared" si="376"/>
        <v>0</v>
      </c>
      <c r="BM294" s="57">
        <f t="shared" si="377"/>
        <v>0</v>
      </c>
      <c r="BN294" s="57">
        <f t="shared" si="378"/>
        <v>0</v>
      </c>
      <c r="BO294" s="57">
        <f t="shared" si="379"/>
        <v>0</v>
      </c>
      <c r="BP294" s="57">
        <f t="shared" si="380"/>
        <v>0</v>
      </c>
      <c r="BQ294">
        <f t="shared" si="402"/>
        <v>0</v>
      </c>
      <c r="BR294">
        <f t="shared" si="403"/>
        <v>0</v>
      </c>
      <c r="BS294">
        <f t="shared" si="404"/>
        <v>0</v>
      </c>
      <c r="BT294">
        <f t="shared" si="405"/>
        <v>0</v>
      </c>
      <c r="BU294">
        <f t="shared" si="406"/>
        <v>0</v>
      </c>
      <c r="BV294">
        <f t="shared" si="407"/>
        <v>0</v>
      </c>
      <c r="BW294">
        <f t="shared" si="408"/>
        <v>0</v>
      </c>
      <c r="BX294">
        <f t="shared" si="409"/>
        <v>0</v>
      </c>
      <c r="BY294">
        <f t="shared" si="410"/>
        <v>0</v>
      </c>
      <c r="BZ294">
        <f t="shared" si="411"/>
        <v>0</v>
      </c>
      <c r="CA294">
        <f t="shared" si="412"/>
        <v>0</v>
      </c>
      <c r="CB294">
        <f t="shared" si="413"/>
        <v>0</v>
      </c>
      <c r="CC294" t="e">
        <f>IF('Source and fuel input'!AS294,VLOOKUP(AA294,SourceIdData,8,FALSE),IF('Source and fuel input'!AQ294,V294,IF('Source and fuel input'!AR294,IF(AND(E294="Method 1",VLOOKUP(AA294,SourceIdData,8,FALSE)&gt;0),VLOOKUP(AA294,SourceIdData,8,FALSE),NA()),"")))</f>
        <v>#N/A</v>
      </c>
      <c r="CD294" s="15" t="e">
        <f t="shared" si="348"/>
        <v>#N/A</v>
      </c>
      <c r="CE294" s="15" t="b">
        <f t="shared" si="349"/>
        <v>1</v>
      </c>
      <c r="CF294" s="15" t="b">
        <f t="shared" si="381"/>
        <v>1</v>
      </c>
      <c r="CG294" s="15" t="b">
        <f t="shared" si="350"/>
        <v>0</v>
      </c>
      <c r="CH294" s="15" t="b">
        <f t="shared" si="351"/>
        <v>1</v>
      </c>
      <c r="CI294" t="e">
        <f t="shared" si="382"/>
        <v>#N/A</v>
      </c>
      <c r="CJ294" t="e">
        <f t="shared" si="383"/>
        <v>#N/A</v>
      </c>
      <c r="CK294" t="e">
        <f t="shared" si="392"/>
        <v>#N/A</v>
      </c>
      <c r="CL294" t="b">
        <f t="shared" si="352"/>
        <v>0</v>
      </c>
      <c r="CM294" t="e">
        <f t="shared" si="393"/>
        <v>#N/A</v>
      </c>
      <c r="CN294" t="b">
        <f t="shared" si="394"/>
        <v>0</v>
      </c>
      <c r="CO294" s="14">
        <f t="shared" si="395"/>
        <v>1</v>
      </c>
      <c r="CP294" s="16" t="str">
        <f t="shared" si="384"/>
        <v/>
      </c>
      <c r="CQ294" s="15">
        <f t="shared" si="385"/>
        <v>0</v>
      </c>
      <c r="CR294" s="15">
        <f t="shared" si="386"/>
        <v>0</v>
      </c>
      <c r="CS294" s="15">
        <f t="shared" si="387"/>
        <v>0</v>
      </c>
      <c r="CT294" s="58" t="e">
        <f t="shared" si="414"/>
        <v>#DIV/0!</v>
      </c>
      <c r="CU294" s="2">
        <f t="shared" si="388"/>
        <v>995</v>
      </c>
      <c r="CV294" t="str">
        <f t="shared" si="396"/>
        <v/>
      </c>
      <c r="CX294" t="str">
        <f t="shared" si="415"/>
        <v/>
      </c>
      <c r="CY294" t="b">
        <f>AND(CX294&lt;&gt;"",COUNTIF($CX$11:CX293,CX294)=0)</f>
        <v>0</v>
      </c>
      <c r="CZ294" s="2">
        <f>IF(CX294="",0,IF(CY294,MAX($CZ$11:CZ293)+1,VLOOKUP(CX294,$CX$11:CZ293,3,FALSE)))</f>
        <v>0</v>
      </c>
      <c r="DA294" s="2" t="str">
        <f t="shared" si="397"/>
        <v/>
      </c>
      <c r="DB294" t="str">
        <f t="shared" si="416"/>
        <v/>
      </c>
      <c r="DC294" t="b">
        <f>AND(DB294&lt;&gt;"",COUNTIF($DB$11:DB293,DB294)=0)</f>
        <v>0</v>
      </c>
      <c r="DD294" s="2">
        <f>IF(DB294="",0,IF(DC294,MAX($DD$11:DD293)+1,VLOOKUP(DB294,$DB$11:DD293,3,FALSE)))</f>
        <v>0</v>
      </c>
      <c r="DE294" s="2" t="str">
        <f t="shared" si="398"/>
        <v/>
      </c>
    </row>
    <row r="295" spans="1:109" x14ac:dyDescent="0.35">
      <c r="A295" s="119"/>
      <c r="B295" s="46"/>
      <c r="C295" s="46"/>
      <c r="D295" s="46"/>
      <c r="E295" s="46"/>
      <c r="F295" s="183"/>
      <c r="G295" s="48">
        <v>0</v>
      </c>
      <c r="H295" s="46">
        <v>0</v>
      </c>
      <c r="I295" s="46">
        <v>0</v>
      </c>
      <c r="J295" s="46">
        <v>0</v>
      </c>
      <c r="K295" s="46">
        <v>0</v>
      </c>
      <c r="L295" s="49">
        <v>0</v>
      </c>
      <c r="M295" s="50">
        <v>0</v>
      </c>
      <c r="N295" s="32"/>
      <c r="O295" s="31"/>
      <c r="P295" s="31"/>
      <c r="Q295" s="31"/>
      <c r="R295" s="31"/>
      <c r="S295" s="31"/>
      <c r="T295" s="31"/>
      <c r="U295" s="31"/>
      <c r="V295" s="99"/>
      <c r="W295" s="52" t="str">
        <f t="shared" si="423"/>
        <v/>
      </c>
      <c r="X295" s="120"/>
      <c r="Y295" s="97"/>
      <c r="Z295" t="e">
        <f t="shared" si="353"/>
        <v>#N/A</v>
      </c>
      <c r="AA295" t="e">
        <f t="shared" si="354"/>
        <v>#N/A</v>
      </c>
      <c r="AB295" t="e">
        <f t="shared" si="355"/>
        <v>#N/A</v>
      </c>
      <c r="AC295" s="53" t="b">
        <f t="shared" si="356"/>
        <v>0</v>
      </c>
      <c r="AD295" s="53" t="b">
        <f t="shared" si="357"/>
        <v>0</v>
      </c>
      <c r="AE295" s="53" t="b">
        <f t="shared" si="358"/>
        <v>0</v>
      </c>
      <c r="AF295" s="53" t="b">
        <f t="shared" si="359"/>
        <v>0</v>
      </c>
      <c r="AG295" s="53" t="b">
        <f t="shared" si="360"/>
        <v>0</v>
      </c>
      <c r="AH295" s="53" t="b">
        <f t="shared" si="361"/>
        <v>0</v>
      </c>
      <c r="AI295" s="53" t="b">
        <f t="shared" si="362"/>
        <v>0</v>
      </c>
      <c r="AJ295" s="53" t="b">
        <f t="shared" si="363"/>
        <v>0</v>
      </c>
      <c r="AK295" s="53" t="b">
        <f t="shared" si="417"/>
        <v>1</v>
      </c>
      <c r="AL295" s="53" t="b">
        <f t="shared" si="418"/>
        <v>1</v>
      </c>
      <c r="AM295" s="53" t="b">
        <f t="shared" si="419"/>
        <v>1</v>
      </c>
      <c r="AN295" s="53" t="b">
        <f t="shared" si="420"/>
        <v>1</v>
      </c>
      <c r="AO295" s="53" t="b">
        <f t="shared" si="421"/>
        <v>1</v>
      </c>
      <c r="AP295" s="53" t="b">
        <f t="shared" si="422"/>
        <v>1</v>
      </c>
      <c r="AQ295" s="53" t="b">
        <f t="shared" si="399"/>
        <v>0</v>
      </c>
      <c r="AR295" t="b">
        <f t="shared" si="364"/>
        <v>0</v>
      </c>
      <c r="AS295" s="54" t="e">
        <f t="shared" si="389"/>
        <v>#N/A</v>
      </c>
      <c r="AT295" t="b">
        <f t="shared" si="400"/>
        <v>0</v>
      </c>
      <c r="AU295" t="str">
        <f t="shared" si="401"/>
        <v/>
      </c>
      <c r="AV295" s="55" t="str">
        <f t="shared" si="390"/>
        <v/>
      </c>
      <c r="AW295" t="b">
        <f>AND(AV295&lt;&gt;"",COUNTIF($AV$11:AV294,AV295)=0)</f>
        <v>0</v>
      </c>
      <c r="AX295" s="2">
        <f>IF(AV295="",0,IF(AW295,MAX($AX$11:AX294)+1,VLOOKUP(AV295,$AV$11:AX294,3,FALSE)))</f>
        <v>0</v>
      </c>
      <c r="AY295" t="str">
        <f t="shared" si="391"/>
        <v/>
      </c>
      <c r="AZ295" t="e">
        <f t="shared" si="365"/>
        <v>#N/A</v>
      </c>
      <c r="BA295" t="e">
        <f>IF(ISNA(AZ295),NA(),COUNTIF(AZ$10:AZ295,AZ295)&gt;1)</f>
        <v>#N/A</v>
      </c>
      <c r="BB295" t="e">
        <f t="shared" si="366"/>
        <v>#N/A</v>
      </c>
      <c r="BC295" s="55" t="e">
        <f t="shared" si="367"/>
        <v>#N/A</v>
      </c>
      <c r="BD295" s="56" t="e">
        <f t="shared" si="368"/>
        <v>#N/A</v>
      </c>
      <c r="BE295" s="53">
        <f t="shared" si="369"/>
        <v>0</v>
      </c>
      <c r="BF295" s="53">
        <f t="shared" si="370"/>
        <v>0</v>
      </c>
      <c r="BG295" s="53">
        <f t="shared" si="371"/>
        <v>0</v>
      </c>
      <c r="BH295" s="53">
        <f t="shared" si="372"/>
        <v>0</v>
      </c>
      <c r="BI295" s="53">
        <f t="shared" si="373"/>
        <v>0</v>
      </c>
      <c r="BJ295" s="53">
        <f t="shared" si="374"/>
        <v>0</v>
      </c>
      <c r="BK295" s="57">
        <f t="shared" si="375"/>
        <v>0</v>
      </c>
      <c r="BL295" s="57">
        <f t="shared" si="376"/>
        <v>0</v>
      </c>
      <c r="BM295" s="57">
        <f t="shared" si="377"/>
        <v>0</v>
      </c>
      <c r="BN295" s="57">
        <f t="shared" si="378"/>
        <v>0</v>
      </c>
      <c r="BO295" s="57">
        <f t="shared" si="379"/>
        <v>0</v>
      </c>
      <c r="BP295" s="57">
        <f t="shared" si="380"/>
        <v>0</v>
      </c>
      <c r="BQ295">
        <f t="shared" si="402"/>
        <v>0</v>
      </c>
      <c r="BR295">
        <f t="shared" si="403"/>
        <v>0</v>
      </c>
      <c r="BS295">
        <f t="shared" si="404"/>
        <v>0</v>
      </c>
      <c r="BT295">
        <f t="shared" si="405"/>
        <v>0</v>
      </c>
      <c r="BU295">
        <f t="shared" si="406"/>
        <v>0</v>
      </c>
      <c r="BV295">
        <f t="shared" si="407"/>
        <v>0</v>
      </c>
      <c r="BW295">
        <f t="shared" si="408"/>
        <v>0</v>
      </c>
      <c r="BX295">
        <f t="shared" si="409"/>
        <v>0</v>
      </c>
      <c r="BY295">
        <f t="shared" si="410"/>
        <v>0</v>
      </c>
      <c r="BZ295">
        <f t="shared" si="411"/>
        <v>0</v>
      </c>
      <c r="CA295">
        <f t="shared" si="412"/>
        <v>0</v>
      </c>
      <c r="CB295">
        <f t="shared" si="413"/>
        <v>0</v>
      </c>
      <c r="CC295" t="e">
        <f>IF('Source and fuel input'!AS295,VLOOKUP(AA295,SourceIdData,8,FALSE),IF('Source and fuel input'!AQ295,V295,IF('Source and fuel input'!AR295,IF(AND(E295="Method 1",VLOOKUP(AA295,SourceIdData,8,FALSE)&gt;0),VLOOKUP(AA295,SourceIdData,8,FALSE),NA()),"")))</f>
        <v>#N/A</v>
      </c>
      <c r="CD295" s="15" t="e">
        <f t="shared" si="348"/>
        <v>#N/A</v>
      </c>
      <c r="CE295" s="15" t="b">
        <f t="shared" si="349"/>
        <v>1</v>
      </c>
      <c r="CF295" s="15" t="b">
        <f t="shared" si="381"/>
        <v>1</v>
      </c>
      <c r="CG295" s="15" t="b">
        <f t="shared" si="350"/>
        <v>0</v>
      </c>
      <c r="CH295" s="15" t="b">
        <f t="shared" si="351"/>
        <v>1</v>
      </c>
      <c r="CI295" t="e">
        <f t="shared" si="382"/>
        <v>#N/A</v>
      </c>
      <c r="CJ295" t="e">
        <f t="shared" si="383"/>
        <v>#N/A</v>
      </c>
      <c r="CK295" t="e">
        <f t="shared" si="392"/>
        <v>#N/A</v>
      </c>
      <c r="CL295" t="b">
        <f t="shared" si="352"/>
        <v>0</v>
      </c>
      <c r="CM295" t="e">
        <f t="shared" si="393"/>
        <v>#N/A</v>
      </c>
      <c r="CN295" t="b">
        <f t="shared" si="394"/>
        <v>0</v>
      </c>
      <c r="CO295" s="14">
        <f t="shared" si="395"/>
        <v>1</v>
      </c>
      <c r="CP295" s="16" t="str">
        <f t="shared" si="384"/>
        <v/>
      </c>
      <c r="CQ295" s="15">
        <f t="shared" si="385"/>
        <v>0</v>
      </c>
      <c r="CR295" s="15">
        <f t="shared" si="386"/>
        <v>0</v>
      </c>
      <c r="CS295" s="15">
        <f t="shared" si="387"/>
        <v>0</v>
      </c>
      <c r="CT295" s="58" t="e">
        <f t="shared" si="414"/>
        <v>#DIV/0!</v>
      </c>
      <c r="CU295" s="2">
        <f t="shared" si="388"/>
        <v>995</v>
      </c>
      <c r="CV295" t="str">
        <f t="shared" si="396"/>
        <v/>
      </c>
      <c r="CX295" t="str">
        <f t="shared" si="415"/>
        <v/>
      </c>
      <c r="CY295" t="b">
        <f>AND(CX295&lt;&gt;"",COUNTIF($CX$11:CX294,CX295)=0)</f>
        <v>0</v>
      </c>
      <c r="CZ295" s="2">
        <f>IF(CX295="",0,IF(CY295,MAX($CZ$11:CZ294)+1,VLOOKUP(CX295,$CX$11:CZ294,3,FALSE)))</f>
        <v>0</v>
      </c>
      <c r="DA295" s="2" t="str">
        <f t="shared" si="397"/>
        <v/>
      </c>
      <c r="DB295" t="str">
        <f t="shared" si="416"/>
        <v/>
      </c>
      <c r="DC295" t="b">
        <f>AND(DB295&lt;&gt;"",COUNTIF($DB$11:DB294,DB295)=0)</f>
        <v>0</v>
      </c>
      <c r="DD295" s="2">
        <f>IF(DB295="",0,IF(DC295,MAX($DD$11:DD294)+1,VLOOKUP(DB295,$DB$11:DD294,3,FALSE)))</f>
        <v>0</v>
      </c>
      <c r="DE295" s="2" t="str">
        <f t="shared" si="398"/>
        <v/>
      </c>
    </row>
    <row r="296" spans="1:109" x14ac:dyDescent="0.35">
      <c r="A296" s="119"/>
      <c r="B296" s="46"/>
      <c r="C296" s="46"/>
      <c r="D296" s="46"/>
      <c r="E296" s="46"/>
      <c r="F296" s="183"/>
      <c r="G296" s="48">
        <v>0</v>
      </c>
      <c r="H296" s="46">
        <v>0</v>
      </c>
      <c r="I296" s="46">
        <v>0</v>
      </c>
      <c r="J296" s="46">
        <v>0</v>
      </c>
      <c r="K296" s="46">
        <v>0</v>
      </c>
      <c r="L296" s="49">
        <v>0</v>
      </c>
      <c r="M296" s="50">
        <v>0</v>
      </c>
      <c r="N296" s="32"/>
      <c r="O296" s="31"/>
      <c r="P296" s="31"/>
      <c r="Q296" s="31"/>
      <c r="R296" s="31"/>
      <c r="S296" s="31"/>
      <c r="T296" s="31"/>
      <c r="U296" s="31"/>
      <c r="V296" s="99"/>
      <c r="W296" s="52" t="str">
        <f t="shared" si="423"/>
        <v/>
      </c>
      <c r="X296" s="120"/>
      <c r="Y296" s="97"/>
      <c r="Z296" t="e">
        <f t="shared" si="353"/>
        <v>#N/A</v>
      </c>
      <c r="AA296" t="e">
        <f t="shared" si="354"/>
        <v>#N/A</v>
      </c>
      <c r="AB296" t="e">
        <f t="shared" si="355"/>
        <v>#N/A</v>
      </c>
      <c r="AC296" s="53" t="b">
        <f t="shared" si="356"/>
        <v>0</v>
      </c>
      <c r="AD296" s="53" t="b">
        <f t="shared" si="357"/>
        <v>0</v>
      </c>
      <c r="AE296" s="53" t="b">
        <f t="shared" si="358"/>
        <v>0</v>
      </c>
      <c r="AF296" s="53" t="b">
        <f t="shared" si="359"/>
        <v>0</v>
      </c>
      <c r="AG296" s="53" t="b">
        <f t="shared" si="360"/>
        <v>0</v>
      </c>
      <c r="AH296" s="53" t="b">
        <f t="shared" si="361"/>
        <v>0</v>
      </c>
      <c r="AI296" s="53" t="b">
        <f t="shared" si="362"/>
        <v>0</v>
      </c>
      <c r="AJ296" s="53" t="b">
        <f t="shared" si="363"/>
        <v>0</v>
      </c>
      <c r="AK296" s="53" t="b">
        <f t="shared" si="417"/>
        <v>1</v>
      </c>
      <c r="AL296" s="53" t="b">
        <f t="shared" si="418"/>
        <v>1</v>
      </c>
      <c r="AM296" s="53" t="b">
        <f t="shared" si="419"/>
        <v>1</v>
      </c>
      <c r="AN296" s="53" t="b">
        <f t="shared" si="420"/>
        <v>1</v>
      </c>
      <c r="AO296" s="53" t="b">
        <f t="shared" si="421"/>
        <v>1</v>
      </c>
      <c r="AP296" s="53" t="b">
        <f t="shared" si="422"/>
        <v>1</v>
      </c>
      <c r="AQ296" s="53" t="b">
        <f t="shared" si="399"/>
        <v>0</v>
      </c>
      <c r="AR296" t="b">
        <f t="shared" si="364"/>
        <v>0</v>
      </c>
      <c r="AS296" s="54" t="e">
        <f t="shared" si="389"/>
        <v>#N/A</v>
      </c>
      <c r="AT296" t="b">
        <f t="shared" si="400"/>
        <v>0</v>
      </c>
      <c r="AU296" t="str">
        <f t="shared" si="401"/>
        <v/>
      </c>
      <c r="AV296" s="55" t="str">
        <f t="shared" si="390"/>
        <v/>
      </c>
      <c r="AW296" t="b">
        <f>AND(AV296&lt;&gt;"",COUNTIF($AV$11:AV295,AV296)=0)</f>
        <v>0</v>
      </c>
      <c r="AX296" s="2">
        <f>IF(AV296="",0,IF(AW296,MAX($AX$11:AX295)+1,VLOOKUP(AV296,$AV$11:AX295,3,FALSE)))</f>
        <v>0</v>
      </c>
      <c r="AY296" t="str">
        <f t="shared" si="391"/>
        <v/>
      </c>
      <c r="AZ296" t="e">
        <f t="shared" si="365"/>
        <v>#N/A</v>
      </c>
      <c r="BA296" t="e">
        <f>IF(ISNA(AZ296),NA(),COUNTIF(AZ$10:AZ296,AZ296)&gt;1)</f>
        <v>#N/A</v>
      </c>
      <c r="BB296" t="e">
        <f t="shared" si="366"/>
        <v>#N/A</v>
      </c>
      <c r="BC296" s="55" t="e">
        <f t="shared" si="367"/>
        <v>#N/A</v>
      </c>
      <c r="BD296" s="56" t="e">
        <f t="shared" si="368"/>
        <v>#N/A</v>
      </c>
      <c r="BE296" s="53">
        <f t="shared" si="369"/>
        <v>0</v>
      </c>
      <c r="BF296" s="53">
        <f t="shared" si="370"/>
        <v>0</v>
      </c>
      <c r="BG296" s="53">
        <f t="shared" si="371"/>
        <v>0</v>
      </c>
      <c r="BH296" s="53">
        <f t="shared" si="372"/>
        <v>0</v>
      </c>
      <c r="BI296" s="53">
        <f t="shared" si="373"/>
        <v>0</v>
      </c>
      <c r="BJ296" s="53">
        <f t="shared" si="374"/>
        <v>0</v>
      </c>
      <c r="BK296" s="57">
        <f t="shared" si="375"/>
        <v>0</v>
      </c>
      <c r="BL296" s="57">
        <f t="shared" si="376"/>
        <v>0</v>
      </c>
      <c r="BM296" s="57">
        <f t="shared" si="377"/>
        <v>0</v>
      </c>
      <c r="BN296" s="57">
        <f t="shared" si="378"/>
        <v>0</v>
      </c>
      <c r="BO296" s="57">
        <f t="shared" si="379"/>
        <v>0</v>
      </c>
      <c r="BP296" s="57">
        <f t="shared" si="380"/>
        <v>0</v>
      </c>
      <c r="BQ296">
        <f t="shared" si="402"/>
        <v>0</v>
      </c>
      <c r="BR296">
        <f t="shared" si="403"/>
        <v>0</v>
      </c>
      <c r="BS296">
        <f t="shared" si="404"/>
        <v>0</v>
      </c>
      <c r="BT296">
        <f t="shared" si="405"/>
        <v>0</v>
      </c>
      <c r="BU296">
        <f t="shared" si="406"/>
        <v>0</v>
      </c>
      <c r="BV296">
        <f t="shared" si="407"/>
        <v>0</v>
      </c>
      <c r="BW296">
        <f t="shared" si="408"/>
        <v>0</v>
      </c>
      <c r="BX296">
        <f t="shared" si="409"/>
        <v>0</v>
      </c>
      <c r="BY296">
        <f t="shared" si="410"/>
        <v>0</v>
      </c>
      <c r="BZ296">
        <f t="shared" si="411"/>
        <v>0</v>
      </c>
      <c r="CA296">
        <f t="shared" si="412"/>
        <v>0</v>
      </c>
      <c r="CB296">
        <f t="shared" si="413"/>
        <v>0</v>
      </c>
      <c r="CC296" t="e">
        <f>IF('Source and fuel input'!AS296,VLOOKUP(AA296,SourceIdData,8,FALSE),IF('Source and fuel input'!AQ296,V296,IF('Source and fuel input'!AR296,IF(AND(E296="Method 1",VLOOKUP(AA296,SourceIdData,8,FALSE)&gt;0),VLOOKUP(AA296,SourceIdData,8,FALSE),NA()),"")))</f>
        <v>#N/A</v>
      </c>
      <c r="CD296" s="15" t="e">
        <f t="shared" si="348"/>
        <v>#N/A</v>
      </c>
      <c r="CE296" s="15" t="b">
        <f t="shared" si="349"/>
        <v>1</v>
      </c>
      <c r="CF296" s="15" t="b">
        <f t="shared" si="381"/>
        <v>1</v>
      </c>
      <c r="CG296" s="15" t="b">
        <f t="shared" si="350"/>
        <v>0</v>
      </c>
      <c r="CH296" s="15" t="b">
        <f t="shared" si="351"/>
        <v>1</v>
      </c>
      <c r="CI296" t="e">
        <f t="shared" si="382"/>
        <v>#N/A</v>
      </c>
      <c r="CJ296" t="e">
        <f t="shared" si="383"/>
        <v>#N/A</v>
      </c>
      <c r="CK296" t="e">
        <f t="shared" si="392"/>
        <v>#N/A</v>
      </c>
      <c r="CL296" t="b">
        <f t="shared" si="352"/>
        <v>0</v>
      </c>
      <c r="CM296" t="e">
        <f t="shared" si="393"/>
        <v>#N/A</v>
      </c>
      <c r="CN296" t="b">
        <f t="shared" si="394"/>
        <v>0</v>
      </c>
      <c r="CO296" s="14">
        <f t="shared" si="395"/>
        <v>1</v>
      </c>
      <c r="CP296" s="16" t="str">
        <f t="shared" si="384"/>
        <v/>
      </c>
      <c r="CQ296" s="15">
        <f t="shared" si="385"/>
        <v>0</v>
      </c>
      <c r="CR296" s="15">
        <f t="shared" si="386"/>
        <v>0</v>
      </c>
      <c r="CS296" s="15">
        <f t="shared" si="387"/>
        <v>0</v>
      </c>
      <c r="CT296" s="58" t="e">
        <f t="shared" si="414"/>
        <v>#DIV/0!</v>
      </c>
      <c r="CU296" s="2">
        <f t="shared" si="388"/>
        <v>995</v>
      </c>
      <c r="CV296" t="str">
        <f t="shared" si="396"/>
        <v/>
      </c>
      <c r="CX296" t="str">
        <f t="shared" si="415"/>
        <v/>
      </c>
      <c r="CY296" t="b">
        <f>AND(CX296&lt;&gt;"",COUNTIF($CX$11:CX295,CX296)=0)</f>
        <v>0</v>
      </c>
      <c r="CZ296" s="2">
        <f>IF(CX296="",0,IF(CY296,MAX($CZ$11:CZ295)+1,VLOOKUP(CX296,$CX$11:CZ295,3,FALSE)))</f>
        <v>0</v>
      </c>
      <c r="DA296" s="2" t="str">
        <f t="shared" si="397"/>
        <v/>
      </c>
      <c r="DB296" t="str">
        <f t="shared" si="416"/>
        <v/>
      </c>
      <c r="DC296" t="b">
        <f>AND(DB296&lt;&gt;"",COUNTIF($DB$11:DB295,DB296)=0)</f>
        <v>0</v>
      </c>
      <c r="DD296" s="2">
        <f>IF(DB296="",0,IF(DC296,MAX($DD$11:DD295)+1,VLOOKUP(DB296,$DB$11:DD295,3,FALSE)))</f>
        <v>0</v>
      </c>
      <c r="DE296" s="2" t="str">
        <f t="shared" si="398"/>
        <v/>
      </c>
    </row>
    <row r="297" spans="1:109" x14ac:dyDescent="0.35">
      <c r="A297" s="119"/>
      <c r="B297" s="46"/>
      <c r="C297" s="46"/>
      <c r="D297" s="46"/>
      <c r="E297" s="46"/>
      <c r="F297" s="183"/>
      <c r="G297" s="48">
        <v>0</v>
      </c>
      <c r="H297" s="46">
        <v>0</v>
      </c>
      <c r="I297" s="46">
        <v>0</v>
      </c>
      <c r="J297" s="46">
        <v>0</v>
      </c>
      <c r="K297" s="46">
        <v>0</v>
      </c>
      <c r="L297" s="49">
        <v>0</v>
      </c>
      <c r="M297" s="50">
        <v>0</v>
      </c>
      <c r="N297" s="32"/>
      <c r="O297" s="31"/>
      <c r="P297" s="31"/>
      <c r="Q297" s="31"/>
      <c r="R297" s="31"/>
      <c r="S297" s="31"/>
      <c r="T297" s="31"/>
      <c r="U297" s="31"/>
      <c r="V297" s="99"/>
      <c r="W297" s="52" t="str">
        <f t="shared" si="423"/>
        <v/>
      </c>
      <c r="X297" s="120"/>
      <c r="Y297" s="97"/>
      <c r="Z297" t="e">
        <f t="shared" si="353"/>
        <v>#N/A</v>
      </c>
      <c r="AA297" t="e">
        <f t="shared" si="354"/>
        <v>#N/A</v>
      </c>
      <c r="AB297" t="e">
        <f t="shared" si="355"/>
        <v>#N/A</v>
      </c>
      <c r="AC297" s="53" t="b">
        <f t="shared" si="356"/>
        <v>0</v>
      </c>
      <c r="AD297" s="53" t="b">
        <f t="shared" si="357"/>
        <v>0</v>
      </c>
      <c r="AE297" s="53" t="b">
        <f t="shared" si="358"/>
        <v>0</v>
      </c>
      <c r="AF297" s="53" t="b">
        <f t="shared" si="359"/>
        <v>0</v>
      </c>
      <c r="AG297" s="53" t="b">
        <f t="shared" si="360"/>
        <v>0</v>
      </c>
      <c r="AH297" s="53" t="b">
        <f t="shared" si="361"/>
        <v>0</v>
      </c>
      <c r="AI297" s="53" t="b">
        <f t="shared" si="362"/>
        <v>0</v>
      </c>
      <c r="AJ297" s="53" t="b">
        <f t="shared" si="363"/>
        <v>0</v>
      </c>
      <c r="AK297" s="53" t="b">
        <f t="shared" si="417"/>
        <v>1</v>
      </c>
      <c r="AL297" s="53" t="b">
        <f t="shared" si="418"/>
        <v>1</v>
      </c>
      <c r="AM297" s="53" t="b">
        <f t="shared" si="419"/>
        <v>1</v>
      </c>
      <c r="AN297" s="53" t="b">
        <f t="shared" si="420"/>
        <v>1</v>
      </c>
      <c r="AO297" s="53" t="b">
        <f t="shared" si="421"/>
        <v>1</v>
      </c>
      <c r="AP297" s="53" t="b">
        <f t="shared" si="422"/>
        <v>1</v>
      </c>
      <c r="AQ297" s="53" t="b">
        <f t="shared" si="399"/>
        <v>0</v>
      </c>
      <c r="AR297" t="b">
        <f t="shared" si="364"/>
        <v>0</v>
      </c>
      <c r="AS297" s="54" t="e">
        <f t="shared" si="389"/>
        <v>#N/A</v>
      </c>
      <c r="AT297" t="b">
        <f t="shared" si="400"/>
        <v>0</v>
      </c>
      <c r="AU297" t="str">
        <f t="shared" si="401"/>
        <v/>
      </c>
      <c r="AV297" s="55" t="str">
        <f t="shared" si="390"/>
        <v/>
      </c>
      <c r="AW297" t="b">
        <f>AND(AV297&lt;&gt;"",COUNTIF($AV$11:AV296,AV297)=0)</f>
        <v>0</v>
      </c>
      <c r="AX297" s="2">
        <f>IF(AV297="",0,IF(AW297,MAX($AX$11:AX296)+1,VLOOKUP(AV297,$AV$11:AX296,3,FALSE)))</f>
        <v>0</v>
      </c>
      <c r="AY297" t="str">
        <f t="shared" si="391"/>
        <v/>
      </c>
      <c r="AZ297" t="e">
        <f t="shared" si="365"/>
        <v>#N/A</v>
      </c>
      <c r="BA297" t="e">
        <f>IF(ISNA(AZ297),NA(),COUNTIF(AZ$10:AZ297,AZ297)&gt;1)</f>
        <v>#N/A</v>
      </c>
      <c r="BB297" t="e">
        <f t="shared" si="366"/>
        <v>#N/A</v>
      </c>
      <c r="BC297" s="55" t="e">
        <f t="shared" si="367"/>
        <v>#N/A</v>
      </c>
      <c r="BD297" s="56" t="e">
        <f t="shared" si="368"/>
        <v>#N/A</v>
      </c>
      <c r="BE297" s="53">
        <f t="shared" si="369"/>
        <v>0</v>
      </c>
      <c r="BF297" s="53">
        <f t="shared" si="370"/>
        <v>0</v>
      </c>
      <c r="BG297" s="53">
        <f t="shared" si="371"/>
        <v>0</v>
      </c>
      <c r="BH297" s="53">
        <f t="shared" si="372"/>
        <v>0</v>
      </c>
      <c r="BI297" s="53">
        <f t="shared" si="373"/>
        <v>0</v>
      </c>
      <c r="BJ297" s="53">
        <f t="shared" si="374"/>
        <v>0</v>
      </c>
      <c r="BK297" s="57">
        <f t="shared" si="375"/>
        <v>0</v>
      </c>
      <c r="BL297" s="57">
        <f t="shared" si="376"/>
        <v>0</v>
      </c>
      <c r="BM297" s="57">
        <f t="shared" si="377"/>
        <v>0</v>
      </c>
      <c r="BN297" s="57">
        <f t="shared" si="378"/>
        <v>0</v>
      </c>
      <c r="BO297" s="57">
        <f t="shared" si="379"/>
        <v>0</v>
      </c>
      <c r="BP297" s="57">
        <f t="shared" si="380"/>
        <v>0</v>
      </c>
      <c r="BQ297">
        <f t="shared" si="402"/>
        <v>0</v>
      </c>
      <c r="BR297">
        <f t="shared" si="403"/>
        <v>0</v>
      </c>
      <c r="BS297">
        <f t="shared" si="404"/>
        <v>0</v>
      </c>
      <c r="BT297">
        <f t="shared" si="405"/>
        <v>0</v>
      </c>
      <c r="BU297">
        <f t="shared" si="406"/>
        <v>0</v>
      </c>
      <c r="BV297">
        <f t="shared" si="407"/>
        <v>0</v>
      </c>
      <c r="BW297">
        <f t="shared" si="408"/>
        <v>0</v>
      </c>
      <c r="BX297">
        <f t="shared" si="409"/>
        <v>0</v>
      </c>
      <c r="BY297">
        <f t="shared" si="410"/>
        <v>0</v>
      </c>
      <c r="BZ297">
        <f t="shared" si="411"/>
        <v>0</v>
      </c>
      <c r="CA297">
        <f t="shared" si="412"/>
        <v>0</v>
      </c>
      <c r="CB297">
        <f t="shared" si="413"/>
        <v>0</v>
      </c>
      <c r="CC297" t="e">
        <f>IF('Source and fuel input'!AS297,VLOOKUP(AA297,SourceIdData,8,FALSE),IF('Source and fuel input'!AQ297,V297,IF('Source and fuel input'!AR297,IF(AND(E297="Method 1",VLOOKUP(AA297,SourceIdData,8,FALSE)&gt;0),VLOOKUP(AA297,SourceIdData,8,FALSE),NA()),"")))</f>
        <v>#N/A</v>
      </c>
      <c r="CD297" s="15" t="e">
        <f t="shared" si="348"/>
        <v>#N/A</v>
      </c>
      <c r="CE297" s="15" t="b">
        <f t="shared" si="349"/>
        <v>1</v>
      </c>
      <c r="CF297" s="15" t="b">
        <f t="shared" si="381"/>
        <v>1</v>
      </c>
      <c r="CG297" s="15" t="b">
        <f t="shared" si="350"/>
        <v>0</v>
      </c>
      <c r="CH297" s="15" t="b">
        <f t="shared" si="351"/>
        <v>1</v>
      </c>
      <c r="CI297" t="e">
        <f t="shared" si="382"/>
        <v>#N/A</v>
      </c>
      <c r="CJ297" t="e">
        <f t="shared" si="383"/>
        <v>#N/A</v>
      </c>
      <c r="CK297" t="e">
        <f t="shared" si="392"/>
        <v>#N/A</v>
      </c>
      <c r="CL297" t="b">
        <f t="shared" si="352"/>
        <v>0</v>
      </c>
      <c r="CM297" t="e">
        <f t="shared" si="393"/>
        <v>#N/A</v>
      </c>
      <c r="CN297" t="b">
        <f t="shared" si="394"/>
        <v>0</v>
      </c>
      <c r="CO297" s="14">
        <f t="shared" si="395"/>
        <v>1</v>
      </c>
      <c r="CP297" s="16" t="str">
        <f t="shared" si="384"/>
        <v/>
      </c>
      <c r="CQ297" s="15">
        <f t="shared" si="385"/>
        <v>0</v>
      </c>
      <c r="CR297" s="15">
        <f t="shared" si="386"/>
        <v>0</v>
      </c>
      <c r="CS297" s="15">
        <f t="shared" si="387"/>
        <v>0</v>
      </c>
      <c r="CT297" s="58" t="e">
        <f t="shared" si="414"/>
        <v>#DIV/0!</v>
      </c>
      <c r="CU297" s="2">
        <f t="shared" si="388"/>
        <v>995</v>
      </c>
      <c r="CV297" t="str">
        <f t="shared" si="396"/>
        <v/>
      </c>
      <c r="CX297" t="str">
        <f t="shared" si="415"/>
        <v/>
      </c>
      <c r="CY297" t="b">
        <f>AND(CX297&lt;&gt;"",COUNTIF($CX$11:CX296,CX297)=0)</f>
        <v>0</v>
      </c>
      <c r="CZ297" s="2">
        <f>IF(CX297="",0,IF(CY297,MAX($CZ$11:CZ296)+1,VLOOKUP(CX297,$CX$11:CZ296,3,FALSE)))</f>
        <v>0</v>
      </c>
      <c r="DA297" s="2" t="str">
        <f t="shared" si="397"/>
        <v/>
      </c>
      <c r="DB297" t="str">
        <f t="shared" si="416"/>
        <v/>
      </c>
      <c r="DC297" t="b">
        <f>AND(DB297&lt;&gt;"",COUNTIF($DB$11:DB296,DB297)=0)</f>
        <v>0</v>
      </c>
      <c r="DD297" s="2">
        <f>IF(DB297="",0,IF(DC297,MAX($DD$11:DD296)+1,VLOOKUP(DB297,$DB$11:DD296,3,FALSE)))</f>
        <v>0</v>
      </c>
      <c r="DE297" s="2" t="str">
        <f t="shared" si="398"/>
        <v/>
      </c>
    </row>
    <row r="298" spans="1:109" x14ac:dyDescent="0.35">
      <c r="A298" s="119"/>
      <c r="B298" s="46"/>
      <c r="C298" s="46"/>
      <c r="D298" s="46"/>
      <c r="E298" s="46"/>
      <c r="F298" s="183"/>
      <c r="G298" s="48">
        <v>0</v>
      </c>
      <c r="H298" s="46">
        <v>0</v>
      </c>
      <c r="I298" s="46">
        <v>0</v>
      </c>
      <c r="J298" s="46">
        <v>0</v>
      </c>
      <c r="K298" s="46">
        <v>0</v>
      </c>
      <c r="L298" s="49">
        <v>0</v>
      </c>
      <c r="M298" s="50">
        <v>0</v>
      </c>
      <c r="N298" s="32"/>
      <c r="O298" s="31"/>
      <c r="P298" s="31"/>
      <c r="Q298" s="31"/>
      <c r="R298" s="31"/>
      <c r="S298" s="31"/>
      <c r="T298" s="31"/>
      <c r="U298" s="31"/>
      <c r="V298" s="99"/>
      <c r="W298" s="52" t="str">
        <f t="shared" si="423"/>
        <v/>
      </c>
      <c r="X298" s="120"/>
      <c r="Y298" s="97"/>
      <c r="Z298" t="e">
        <f t="shared" si="353"/>
        <v>#N/A</v>
      </c>
      <c r="AA298" t="e">
        <f t="shared" si="354"/>
        <v>#N/A</v>
      </c>
      <c r="AB298" t="e">
        <f t="shared" si="355"/>
        <v>#N/A</v>
      </c>
      <c r="AC298" s="53" t="b">
        <f t="shared" si="356"/>
        <v>0</v>
      </c>
      <c r="AD298" s="53" t="b">
        <f t="shared" si="357"/>
        <v>0</v>
      </c>
      <c r="AE298" s="53" t="b">
        <f t="shared" si="358"/>
        <v>0</v>
      </c>
      <c r="AF298" s="53" t="b">
        <f t="shared" si="359"/>
        <v>0</v>
      </c>
      <c r="AG298" s="53" t="b">
        <f t="shared" si="360"/>
        <v>0</v>
      </c>
      <c r="AH298" s="53" t="b">
        <f t="shared" si="361"/>
        <v>0</v>
      </c>
      <c r="AI298" s="53" t="b">
        <f t="shared" si="362"/>
        <v>0</v>
      </c>
      <c r="AJ298" s="53" t="b">
        <f t="shared" si="363"/>
        <v>0</v>
      </c>
      <c r="AK298" s="53" t="b">
        <f t="shared" si="417"/>
        <v>1</v>
      </c>
      <c r="AL298" s="53" t="b">
        <f t="shared" si="418"/>
        <v>1</v>
      </c>
      <c r="AM298" s="53" t="b">
        <f t="shared" si="419"/>
        <v>1</v>
      </c>
      <c r="AN298" s="53" t="b">
        <f t="shared" si="420"/>
        <v>1</v>
      </c>
      <c r="AO298" s="53" t="b">
        <f t="shared" si="421"/>
        <v>1</v>
      </c>
      <c r="AP298" s="53" t="b">
        <f t="shared" si="422"/>
        <v>1</v>
      </c>
      <c r="AQ298" s="53" t="b">
        <f t="shared" si="399"/>
        <v>0</v>
      </c>
      <c r="AR298" t="b">
        <f t="shared" si="364"/>
        <v>0</v>
      </c>
      <c r="AS298" s="54" t="e">
        <f t="shared" si="389"/>
        <v>#N/A</v>
      </c>
      <c r="AT298" t="b">
        <f t="shared" si="400"/>
        <v>0</v>
      </c>
      <c r="AU298" t="str">
        <f t="shared" si="401"/>
        <v/>
      </c>
      <c r="AV298" s="55" t="str">
        <f t="shared" si="390"/>
        <v/>
      </c>
      <c r="AW298" t="b">
        <f>AND(AV298&lt;&gt;"",COUNTIF($AV$11:AV297,AV298)=0)</f>
        <v>0</v>
      </c>
      <c r="AX298" s="2">
        <f>IF(AV298="",0,IF(AW298,MAX($AX$11:AX297)+1,VLOOKUP(AV298,$AV$11:AX297,3,FALSE)))</f>
        <v>0</v>
      </c>
      <c r="AY298" t="str">
        <f t="shared" si="391"/>
        <v/>
      </c>
      <c r="AZ298" t="e">
        <f t="shared" si="365"/>
        <v>#N/A</v>
      </c>
      <c r="BA298" t="e">
        <f>IF(ISNA(AZ298),NA(),COUNTIF(AZ$10:AZ298,AZ298)&gt;1)</f>
        <v>#N/A</v>
      </c>
      <c r="BB298" t="e">
        <f t="shared" si="366"/>
        <v>#N/A</v>
      </c>
      <c r="BC298" s="55" t="e">
        <f t="shared" si="367"/>
        <v>#N/A</v>
      </c>
      <c r="BD298" s="56" t="e">
        <f t="shared" si="368"/>
        <v>#N/A</v>
      </c>
      <c r="BE298" s="53">
        <f t="shared" si="369"/>
        <v>0</v>
      </c>
      <c r="BF298" s="53">
        <f t="shared" si="370"/>
        <v>0</v>
      </c>
      <c r="BG298" s="53">
        <f t="shared" si="371"/>
        <v>0</v>
      </c>
      <c r="BH298" s="53">
        <f t="shared" si="372"/>
        <v>0</v>
      </c>
      <c r="BI298" s="53">
        <f t="shared" si="373"/>
        <v>0</v>
      </c>
      <c r="BJ298" s="53">
        <f t="shared" si="374"/>
        <v>0</v>
      </c>
      <c r="BK298" s="57">
        <f t="shared" si="375"/>
        <v>0</v>
      </c>
      <c r="BL298" s="57">
        <f t="shared" si="376"/>
        <v>0</v>
      </c>
      <c r="BM298" s="57">
        <f t="shared" si="377"/>
        <v>0</v>
      </c>
      <c r="BN298" s="57">
        <f t="shared" si="378"/>
        <v>0</v>
      </c>
      <c r="BO298" s="57">
        <f t="shared" si="379"/>
        <v>0</v>
      </c>
      <c r="BP298" s="57">
        <f t="shared" si="380"/>
        <v>0</v>
      </c>
      <c r="BQ298">
        <f t="shared" si="402"/>
        <v>0</v>
      </c>
      <c r="BR298">
        <f t="shared" si="403"/>
        <v>0</v>
      </c>
      <c r="BS298">
        <f t="shared" si="404"/>
        <v>0</v>
      </c>
      <c r="BT298">
        <f t="shared" si="405"/>
        <v>0</v>
      </c>
      <c r="BU298">
        <f t="shared" si="406"/>
        <v>0</v>
      </c>
      <c r="BV298">
        <f t="shared" si="407"/>
        <v>0</v>
      </c>
      <c r="BW298">
        <f t="shared" si="408"/>
        <v>0</v>
      </c>
      <c r="BX298">
        <f t="shared" si="409"/>
        <v>0</v>
      </c>
      <c r="BY298">
        <f t="shared" si="410"/>
        <v>0</v>
      </c>
      <c r="BZ298">
        <f t="shared" si="411"/>
        <v>0</v>
      </c>
      <c r="CA298">
        <f t="shared" si="412"/>
        <v>0</v>
      </c>
      <c r="CB298">
        <f t="shared" si="413"/>
        <v>0</v>
      </c>
      <c r="CC298" t="e">
        <f>IF('Source and fuel input'!AS298,VLOOKUP(AA298,SourceIdData,8,FALSE),IF('Source and fuel input'!AQ298,V298,IF('Source and fuel input'!AR298,IF(AND(E298="Method 1",VLOOKUP(AA298,SourceIdData,8,FALSE)&gt;0),VLOOKUP(AA298,SourceIdData,8,FALSE),NA()),"")))</f>
        <v>#N/A</v>
      </c>
      <c r="CD298" s="15" t="e">
        <f t="shared" ref="CD298:CD361" si="424">IF(AND(CC298&lt;&gt;"",CC298&gt;0),(CC298*CR298)^2,SUM(BW298:CB298))</f>
        <v>#N/A</v>
      </c>
      <c r="CE298" s="15" t="b">
        <f t="shared" ref="CE298:CE361" si="425">OR(A298="",B298="")</f>
        <v>1</v>
      </c>
      <c r="CF298" s="15" t="b">
        <f t="shared" si="381"/>
        <v>1</v>
      </c>
      <c r="CG298" s="15" t="b">
        <f t="shared" ref="CG298:CG361" si="426">OR(G298&lt;0,H298&lt;0,I298&lt;0,J298&lt;0,K298&lt;0,L298&lt;0)</f>
        <v>0</v>
      </c>
      <c r="CH298" s="15" t="b">
        <f t="shared" ref="CH298:CH361" si="427">ISNA(AA298)</f>
        <v>1</v>
      </c>
      <c r="CI298" t="e">
        <f t="shared" si="382"/>
        <v>#N/A</v>
      </c>
      <c r="CJ298" t="e">
        <f t="shared" si="383"/>
        <v>#N/A</v>
      </c>
      <c r="CK298" t="e">
        <f t="shared" si="392"/>
        <v>#N/A</v>
      </c>
      <c r="CL298" t="b">
        <f t="shared" ref="CL298:CL361" si="428">AND(O298&gt;0,IF(G298&gt;0,P298&gt;0,TRUE),IF(H298&gt;0,Q298&gt;0,TRUE),IF(I298&gt;0,R298&gt;0,TRUE),IF(J298&gt;0,S298&gt;0,TRUE),IF(K298&gt;0,T298&gt;0,TRUE),IF(L298&gt;0,U298&gt;0,TRUE))</f>
        <v>0</v>
      </c>
      <c r="CM298" t="e">
        <f t="shared" si="393"/>
        <v>#N/A</v>
      </c>
      <c r="CN298" t="b">
        <f t="shared" si="394"/>
        <v>0</v>
      </c>
      <c r="CO298" s="14">
        <f t="shared" si="395"/>
        <v>1</v>
      </c>
      <c r="CP298" s="16" t="str">
        <f t="shared" si="384"/>
        <v/>
      </c>
      <c r="CQ298" s="15">
        <f t="shared" si="385"/>
        <v>0</v>
      </c>
      <c r="CR298" s="15">
        <f t="shared" si="386"/>
        <v>0</v>
      </c>
      <c r="CS298" s="15">
        <f t="shared" si="387"/>
        <v>0</v>
      </c>
      <c r="CT298" s="58" t="e">
        <f t="shared" si="414"/>
        <v>#DIV/0!</v>
      </c>
      <c r="CU298" s="2">
        <f t="shared" si="388"/>
        <v>995</v>
      </c>
      <c r="CV298" t="str">
        <f t="shared" si="396"/>
        <v/>
      </c>
      <c r="CX298" t="str">
        <f t="shared" si="415"/>
        <v/>
      </c>
      <c r="CY298" t="b">
        <f>AND(CX298&lt;&gt;"",COUNTIF($CX$11:CX297,CX298)=0)</f>
        <v>0</v>
      </c>
      <c r="CZ298" s="2">
        <f>IF(CX298="",0,IF(CY298,MAX($CZ$11:CZ297)+1,VLOOKUP(CX298,$CX$11:CZ297,3,FALSE)))</f>
        <v>0</v>
      </c>
      <c r="DA298" s="2" t="str">
        <f t="shared" si="397"/>
        <v/>
      </c>
      <c r="DB298" t="str">
        <f t="shared" si="416"/>
        <v/>
      </c>
      <c r="DC298" t="b">
        <f>AND(DB298&lt;&gt;"",COUNTIF($DB$11:DB297,DB298)=0)</f>
        <v>0</v>
      </c>
      <c r="DD298" s="2">
        <f>IF(DB298="",0,IF(DC298,MAX($DD$11:DD297)+1,VLOOKUP(DB298,$DB$11:DD297,3,FALSE)))</f>
        <v>0</v>
      </c>
      <c r="DE298" s="2" t="str">
        <f t="shared" si="398"/>
        <v/>
      </c>
    </row>
    <row r="299" spans="1:109" x14ac:dyDescent="0.35">
      <c r="A299" s="119"/>
      <c r="B299" s="46"/>
      <c r="C299" s="46"/>
      <c r="D299" s="46"/>
      <c r="E299" s="46"/>
      <c r="F299" s="183"/>
      <c r="G299" s="48">
        <v>0</v>
      </c>
      <c r="H299" s="46">
        <v>0</v>
      </c>
      <c r="I299" s="46">
        <v>0</v>
      </c>
      <c r="J299" s="46">
        <v>0</v>
      </c>
      <c r="K299" s="46">
        <v>0</v>
      </c>
      <c r="L299" s="49">
        <v>0</v>
      </c>
      <c r="M299" s="50">
        <v>0</v>
      </c>
      <c r="N299" s="32"/>
      <c r="O299" s="31"/>
      <c r="P299" s="31"/>
      <c r="Q299" s="31"/>
      <c r="R299" s="31"/>
      <c r="S299" s="31"/>
      <c r="T299" s="31"/>
      <c r="U299" s="31"/>
      <c r="V299" s="99"/>
      <c r="W299" s="52" t="str">
        <f t="shared" si="423"/>
        <v/>
      </c>
      <c r="X299" s="120"/>
      <c r="Y299" s="97"/>
      <c r="Z299" t="e">
        <f t="shared" si="353"/>
        <v>#N/A</v>
      </c>
      <c r="AA299" t="e">
        <f t="shared" si="354"/>
        <v>#N/A</v>
      </c>
      <c r="AB299" t="e">
        <f t="shared" si="355"/>
        <v>#N/A</v>
      </c>
      <c r="AC299" s="53" t="b">
        <f t="shared" si="356"/>
        <v>0</v>
      </c>
      <c r="AD299" s="53" t="b">
        <f t="shared" si="357"/>
        <v>0</v>
      </c>
      <c r="AE299" s="53" t="b">
        <f t="shared" si="358"/>
        <v>0</v>
      </c>
      <c r="AF299" s="53" t="b">
        <f t="shared" si="359"/>
        <v>0</v>
      </c>
      <c r="AG299" s="53" t="b">
        <f t="shared" si="360"/>
        <v>0</v>
      </c>
      <c r="AH299" s="53" t="b">
        <f t="shared" si="361"/>
        <v>0</v>
      </c>
      <c r="AI299" s="53" t="b">
        <f t="shared" si="362"/>
        <v>0</v>
      </c>
      <c r="AJ299" s="53" t="b">
        <f t="shared" si="363"/>
        <v>0</v>
      </c>
      <c r="AK299" s="53" t="b">
        <f t="shared" si="417"/>
        <v>1</v>
      </c>
      <c r="AL299" s="53" t="b">
        <f t="shared" si="418"/>
        <v>1</v>
      </c>
      <c r="AM299" s="53" t="b">
        <f t="shared" si="419"/>
        <v>1</v>
      </c>
      <c r="AN299" s="53" t="b">
        <f t="shared" si="420"/>
        <v>1</v>
      </c>
      <c r="AO299" s="53" t="b">
        <f t="shared" si="421"/>
        <v>1</v>
      </c>
      <c r="AP299" s="53" t="b">
        <f t="shared" si="422"/>
        <v>1</v>
      </c>
      <c r="AQ299" s="53" t="b">
        <f t="shared" si="399"/>
        <v>0</v>
      </c>
      <c r="AR299" t="b">
        <f t="shared" si="364"/>
        <v>0</v>
      </c>
      <c r="AS299" s="54" t="e">
        <f t="shared" si="389"/>
        <v>#N/A</v>
      </c>
      <c r="AT299" t="b">
        <f t="shared" si="400"/>
        <v>0</v>
      </c>
      <c r="AU299" t="str">
        <f t="shared" si="401"/>
        <v/>
      </c>
      <c r="AV299" s="55" t="str">
        <f t="shared" si="390"/>
        <v/>
      </c>
      <c r="AW299" t="b">
        <f>AND(AV299&lt;&gt;"",COUNTIF($AV$11:AV298,AV299)=0)</f>
        <v>0</v>
      </c>
      <c r="AX299" s="2">
        <f>IF(AV299="",0,IF(AW299,MAX($AX$11:AX298)+1,VLOOKUP(AV299,$AV$11:AX298,3,FALSE)))</f>
        <v>0</v>
      </c>
      <c r="AY299" t="str">
        <f t="shared" si="391"/>
        <v/>
      </c>
      <c r="AZ299" t="e">
        <f t="shared" si="365"/>
        <v>#N/A</v>
      </c>
      <c r="BA299" t="e">
        <f>IF(ISNA(AZ299),NA(),COUNTIF(AZ$10:AZ299,AZ299)&gt;1)</f>
        <v>#N/A</v>
      </c>
      <c r="BB299" t="e">
        <f t="shared" si="366"/>
        <v>#N/A</v>
      </c>
      <c r="BC299" s="55" t="e">
        <f t="shared" si="367"/>
        <v>#N/A</v>
      </c>
      <c r="BD299" s="56" t="e">
        <f t="shared" si="368"/>
        <v>#N/A</v>
      </c>
      <c r="BE299" s="53">
        <f t="shared" si="369"/>
        <v>0</v>
      </c>
      <c r="BF299" s="53">
        <f t="shared" si="370"/>
        <v>0</v>
      </c>
      <c r="BG299" s="53">
        <f t="shared" si="371"/>
        <v>0</v>
      </c>
      <c r="BH299" s="53">
        <f t="shared" si="372"/>
        <v>0</v>
      </c>
      <c r="BI299" s="53">
        <f t="shared" si="373"/>
        <v>0</v>
      </c>
      <c r="BJ299" s="53">
        <f t="shared" si="374"/>
        <v>0</v>
      </c>
      <c r="BK299" s="57">
        <f t="shared" si="375"/>
        <v>0</v>
      </c>
      <c r="BL299" s="57">
        <f t="shared" si="376"/>
        <v>0</v>
      </c>
      <c r="BM299" s="57">
        <f t="shared" si="377"/>
        <v>0</v>
      </c>
      <c r="BN299" s="57">
        <f t="shared" si="378"/>
        <v>0</v>
      </c>
      <c r="BO299" s="57">
        <f t="shared" si="379"/>
        <v>0</v>
      </c>
      <c r="BP299" s="57">
        <f t="shared" si="380"/>
        <v>0</v>
      </c>
      <c r="BQ299">
        <f t="shared" si="402"/>
        <v>0</v>
      </c>
      <c r="BR299">
        <f t="shared" si="403"/>
        <v>0</v>
      </c>
      <c r="BS299">
        <f t="shared" si="404"/>
        <v>0</v>
      </c>
      <c r="BT299">
        <f t="shared" si="405"/>
        <v>0</v>
      </c>
      <c r="BU299">
        <f t="shared" si="406"/>
        <v>0</v>
      </c>
      <c r="BV299">
        <f t="shared" si="407"/>
        <v>0</v>
      </c>
      <c r="BW299">
        <f t="shared" si="408"/>
        <v>0</v>
      </c>
      <c r="BX299">
        <f t="shared" si="409"/>
        <v>0</v>
      </c>
      <c r="BY299">
        <f t="shared" si="410"/>
        <v>0</v>
      </c>
      <c r="BZ299">
        <f t="shared" si="411"/>
        <v>0</v>
      </c>
      <c r="CA299">
        <f t="shared" si="412"/>
        <v>0</v>
      </c>
      <c r="CB299">
        <f t="shared" si="413"/>
        <v>0</v>
      </c>
      <c r="CC299" t="e">
        <f>IF('Source and fuel input'!AS299,VLOOKUP(AA299,SourceIdData,8,FALSE),IF('Source and fuel input'!AQ299,V299,IF('Source and fuel input'!AR299,IF(AND(E299="Method 1",VLOOKUP(AA299,SourceIdData,8,FALSE)&gt;0),VLOOKUP(AA299,SourceIdData,8,FALSE),NA()),"")))</f>
        <v>#N/A</v>
      </c>
      <c r="CD299" s="15" t="e">
        <f t="shared" si="424"/>
        <v>#N/A</v>
      </c>
      <c r="CE299" s="15" t="b">
        <f t="shared" si="425"/>
        <v>1</v>
      </c>
      <c r="CF299" s="15" t="b">
        <f t="shared" si="381"/>
        <v>1</v>
      </c>
      <c r="CG299" s="15" t="b">
        <f t="shared" si="426"/>
        <v>0</v>
      </c>
      <c r="CH299" s="15" t="b">
        <f t="shared" si="427"/>
        <v>1</v>
      </c>
      <c r="CI299" t="e">
        <f t="shared" si="382"/>
        <v>#N/A</v>
      </c>
      <c r="CJ299" t="e">
        <f t="shared" si="383"/>
        <v>#N/A</v>
      </c>
      <c r="CK299" t="e">
        <f t="shared" si="392"/>
        <v>#N/A</v>
      </c>
      <c r="CL299" t="b">
        <f t="shared" si="428"/>
        <v>0</v>
      </c>
      <c r="CM299" t="e">
        <f t="shared" si="393"/>
        <v>#N/A</v>
      </c>
      <c r="CN299" t="b">
        <f t="shared" si="394"/>
        <v>0</v>
      </c>
      <c r="CO299" s="14">
        <f t="shared" si="395"/>
        <v>1</v>
      </c>
      <c r="CP299" s="16" t="str">
        <f t="shared" si="384"/>
        <v/>
      </c>
      <c r="CQ299" s="15">
        <f t="shared" si="385"/>
        <v>0</v>
      </c>
      <c r="CR299" s="15">
        <f t="shared" si="386"/>
        <v>0</v>
      </c>
      <c r="CS299" s="15">
        <f t="shared" si="387"/>
        <v>0</v>
      </c>
      <c r="CT299" s="58" t="e">
        <f t="shared" si="414"/>
        <v>#DIV/0!</v>
      </c>
      <c r="CU299" s="2">
        <f t="shared" si="388"/>
        <v>995</v>
      </c>
      <c r="CV299" t="str">
        <f t="shared" si="396"/>
        <v/>
      </c>
      <c r="CX299" t="str">
        <f t="shared" si="415"/>
        <v/>
      </c>
      <c r="CY299" t="b">
        <f>AND(CX299&lt;&gt;"",COUNTIF($CX$11:CX298,CX299)=0)</f>
        <v>0</v>
      </c>
      <c r="CZ299" s="2">
        <f>IF(CX299="",0,IF(CY299,MAX($CZ$11:CZ298)+1,VLOOKUP(CX299,$CX$11:CZ298,3,FALSE)))</f>
        <v>0</v>
      </c>
      <c r="DA299" s="2" t="str">
        <f t="shared" si="397"/>
        <v/>
      </c>
      <c r="DB299" t="str">
        <f t="shared" si="416"/>
        <v/>
      </c>
      <c r="DC299" t="b">
        <f>AND(DB299&lt;&gt;"",COUNTIF($DB$11:DB298,DB299)=0)</f>
        <v>0</v>
      </c>
      <c r="DD299" s="2">
        <f>IF(DB299="",0,IF(DC299,MAX($DD$11:DD298)+1,VLOOKUP(DB299,$DB$11:DD298,3,FALSE)))</f>
        <v>0</v>
      </c>
      <c r="DE299" s="2" t="str">
        <f t="shared" si="398"/>
        <v/>
      </c>
    </row>
    <row r="300" spans="1:109" x14ac:dyDescent="0.35">
      <c r="A300" s="119"/>
      <c r="B300" s="46"/>
      <c r="C300" s="46"/>
      <c r="D300" s="46"/>
      <c r="E300" s="46"/>
      <c r="F300" s="183"/>
      <c r="G300" s="48">
        <v>0</v>
      </c>
      <c r="H300" s="46">
        <v>0</v>
      </c>
      <c r="I300" s="46">
        <v>0</v>
      </c>
      <c r="J300" s="46">
        <v>0</v>
      </c>
      <c r="K300" s="46">
        <v>0</v>
      </c>
      <c r="L300" s="49">
        <v>0</v>
      </c>
      <c r="M300" s="50">
        <v>0</v>
      </c>
      <c r="N300" s="32"/>
      <c r="O300" s="31"/>
      <c r="P300" s="31"/>
      <c r="Q300" s="31"/>
      <c r="R300" s="31"/>
      <c r="S300" s="31"/>
      <c r="T300" s="31"/>
      <c r="U300" s="31"/>
      <c r="V300" s="99"/>
      <c r="W300" s="52" t="str">
        <f t="shared" si="423"/>
        <v/>
      </c>
      <c r="X300" s="120"/>
      <c r="Y300" s="97"/>
      <c r="Z300" t="e">
        <f t="shared" si="353"/>
        <v>#N/A</v>
      </c>
      <c r="AA300" t="e">
        <f t="shared" si="354"/>
        <v>#N/A</v>
      </c>
      <c r="AB300" t="e">
        <f t="shared" si="355"/>
        <v>#N/A</v>
      </c>
      <c r="AC300" s="53" t="b">
        <f t="shared" si="356"/>
        <v>0</v>
      </c>
      <c r="AD300" s="53" t="b">
        <f t="shared" si="357"/>
        <v>0</v>
      </c>
      <c r="AE300" s="53" t="b">
        <f t="shared" si="358"/>
        <v>0</v>
      </c>
      <c r="AF300" s="53" t="b">
        <f t="shared" si="359"/>
        <v>0</v>
      </c>
      <c r="AG300" s="53" t="b">
        <f t="shared" si="360"/>
        <v>0</v>
      </c>
      <c r="AH300" s="53" t="b">
        <f t="shared" si="361"/>
        <v>0</v>
      </c>
      <c r="AI300" s="53" t="b">
        <f t="shared" si="362"/>
        <v>0</v>
      </c>
      <c r="AJ300" s="53" t="b">
        <f t="shared" si="363"/>
        <v>0</v>
      </c>
      <c r="AK300" s="53" t="b">
        <f t="shared" si="417"/>
        <v>1</v>
      </c>
      <c r="AL300" s="53" t="b">
        <f t="shared" si="418"/>
        <v>1</v>
      </c>
      <c r="AM300" s="53" t="b">
        <f t="shared" si="419"/>
        <v>1</v>
      </c>
      <c r="AN300" s="53" t="b">
        <f t="shared" si="420"/>
        <v>1</v>
      </c>
      <c r="AO300" s="53" t="b">
        <f t="shared" si="421"/>
        <v>1</v>
      </c>
      <c r="AP300" s="53" t="b">
        <f t="shared" si="422"/>
        <v>1</v>
      </c>
      <c r="AQ300" s="53" t="b">
        <f t="shared" si="399"/>
        <v>0</v>
      </c>
      <c r="AR300" t="b">
        <f t="shared" si="364"/>
        <v>0</v>
      </c>
      <c r="AS300" s="54" t="e">
        <f t="shared" si="389"/>
        <v>#N/A</v>
      </c>
      <c r="AT300" t="b">
        <f t="shared" si="400"/>
        <v>0</v>
      </c>
      <c r="AU300" t="str">
        <f t="shared" si="401"/>
        <v/>
      </c>
      <c r="AV300" s="55" t="str">
        <f t="shared" si="390"/>
        <v/>
      </c>
      <c r="AW300" t="b">
        <f>AND(AV300&lt;&gt;"",COUNTIF($AV$11:AV299,AV300)=0)</f>
        <v>0</v>
      </c>
      <c r="AX300" s="2">
        <f>IF(AV300="",0,IF(AW300,MAX($AX$11:AX299)+1,VLOOKUP(AV300,$AV$11:AX299,3,FALSE)))</f>
        <v>0</v>
      </c>
      <c r="AY300" t="str">
        <f t="shared" si="391"/>
        <v/>
      </c>
      <c r="AZ300" t="e">
        <f t="shared" si="365"/>
        <v>#N/A</v>
      </c>
      <c r="BA300" t="e">
        <f>IF(ISNA(AZ300),NA(),COUNTIF(AZ$10:AZ300,AZ300)&gt;1)</f>
        <v>#N/A</v>
      </c>
      <c r="BB300" t="e">
        <f t="shared" si="366"/>
        <v>#N/A</v>
      </c>
      <c r="BC300" s="55" t="e">
        <f t="shared" si="367"/>
        <v>#N/A</v>
      </c>
      <c r="BD300" s="56" t="e">
        <f t="shared" si="368"/>
        <v>#N/A</v>
      </c>
      <c r="BE300" s="53">
        <f t="shared" si="369"/>
        <v>0</v>
      </c>
      <c r="BF300" s="53">
        <f t="shared" si="370"/>
        <v>0</v>
      </c>
      <c r="BG300" s="53">
        <f t="shared" si="371"/>
        <v>0</v>
      </c>
      <c r="BH300" s="53">
        <f t="shared" si="372"/>
        <v>0</v>
      </c>
      <c r="BI300" s="53">
        <f t="shared" si="373"/>
        <v>0</v>
      </c>
      <c r="BJ300" s="53">
        <f t="shared" si="374"/>
        <v>0</v>
      </c>
      <c r="BK300" s="57">
        <f t="shared" si="375"/>
        <v>0</v>
      </c>
      <c r="BL300" s="57">
        <f t="shared" si="376"/>
        <v>0</v>
      </c>
      <c r="BM300" s="57">
        <f t="shared" si="377"/>
        <v>0</v>
      </c>
      <c r="BN300" s="57">
        <f t="shared" si="378"/>
        <v>0</v>
      </c>
      <c r="BO300" s="57">
        <f t="shared" si="379"/>
        <v>0</v>
      </c>
      <c r="BP300" s="57">
        <f t="shared" si="380"/>
        <v>0</v>
      </c>
      <c r="BQ300">
        <f t="shared" si="402"/>
        <v>0</v>
      </c>
      <c r="BR300">
        <f t="shared" si="403"/>
        <v>0</v>
      </c>
      <c r="BS300">
        <f t="shared" si="404"/>
        <v>0</v>
      </c>
      <c r="BT300">
        <f t="shared" si="405"/>
        <v>0</v>
      </c>
      <c r="BU300">
        <f t="shared" si="406"/>
        <v>0</v>
      </c>
      <c r="BV300">
        <f t="shared" si="407"/>
        <v>0</v>
      </c>
      <c r="BW300">
        <f t="shared" si="408"/>
        <v>0</v>
      </c>
      <c r="BX300">
        <f t="shared" si="409"/>
        <v>0</v>
      </c>
      <c r="BY300">
        <f t="shared" si="410"/>
        <v>0</v>
      </c>
      <c r="BZ300">
        <f t="shared" si="411"/>
        <v>0</v>
      </c>
      <c r="CA300">
        <f t="shared" si="412"/>
        <v>0</v>
      </c>
      <c r="CB300">
        <f t="shared" si="413"/>
        <v>0</v>
      </c>
      <c r="CC300" t="e">
        <f>IF('Source and fuel input'!AS300,VLOOKUP(AA300,SourceIdData,8,FALSE),IF('Source and fuel input'!AQ300,V300,IF('Source and fuel input'!AR300,IF(AND(E300="Method 1",VLOOKUP(AA300,SourceIdData,8,FALSE)&gt;0),VLOOKUP(AA300,SourceIdData,8,FALSE),NA()),"")))</f>
        <v>#N/A</v>
      </c>
      <c r="CD300" s="15" t="e">
        <f t="shared" si="424"/>
        <v>#N/A</v>
      </c>
      <c r="CE300" s="15" t="b">
        <f t="shared" si="425"/>
        <v>1</v>
      </c>
      <c r="CF300" s="15" t="b">
        <f t="shared" si="381"/>
        <v>1</v>
      </c>
      <c r="CG300" s="15" t="b">
        <f t="shared" si="426"/>
        <v>0</v>
      </c>
      <c r="CH300" s="15" t="b">
        <f t="shared" si="427"/>
        <v>1</v>
      </c>
      <c r="CI300" t="e">
        <f t="shared" si="382"/>
        <v>#N/A</v>
      </c>
      <c r="CJ300" t="e">
        <f t="shared" si="383"/>
        <v>#N/A</v>
      </c>
      <c r="CK300" t="e">
        <f t="shared" si="392"/>
        <v>#N/A</v>
      </c>
      <c r="CL300" t="b">
        <f t="shared" si="428"/>
        <v>0</v>
      </c>
      <c r="CM300" t="e">
        <f t="shared" si="393"/>
        <v>#N/A</v>
      </c>
      <c r="CN300" t="b">
        <f t="shared" si="394"/>
        <v>0</v>
      </c>
      <c r="CO300" s="14">
        <f t="shared" si="395"/>
        <v>1</v>
      </c>
      <c r="CP300" s="16" t="str">
        <f t="shared" si="384"/>
        <v/>
      </c>
      <c r="CQ300" s="15">
        <f t="shared" si="385"/>
        <v>0</v>
      </c>
      <c r="CR300" s="15">
        <f t="shared" si="386"/>
        <v>0</v>
      </c>
      <c r="CS300" s="15">
        <f t="shared" si="387"/>
        <v>0</v>
      </c>
      <c r="CT300" s="58" t="e">
        <f t="shared" si="414"/>
        <v>#DIV/0!</v>
      </c>
      <c r="CU300" s="2">
        <f t="shared" si="388"/>
        <v>995</v>
      </c>
      <c r="CV300" t="str">
        <f t="shared" si="396"/>
        <v/>
      </c>
      <c r="CX300" t="str">
        <f t="shared" si="415"/>
        <v/>
      </c>
      <c r="CY300" t="b">
        <f>AND(CX300&lt;&gt;"",COUNTIF($CX$11:CX299,CX300)=0)</f>
        <v>0</v>
      </c>
      <c r="CZ300" s="2">
        <f>IF(CX300="",0,IF(CY300,MAX($CZ$11:CZ299)+1,VLOOKUP(CX300,$CX$11:CZ299,3,FALSE)))</f>
        <v>0</v>
      </c>
      <c r="DA300" s="2" t="str">
        <f t="shared" si="397"/>
        <v/>
      </c>
      <c r="DB300" t="str">
        <f t="shared" si="416"/>
        <v/>
      </c>
      <c r="DC300" t="b">
        <f>AND(DB300&lt;&gt;"",COUNTIF($DB$11:DB299,DB300)=0)</f>
        <v>0</v>
      </c>
      <c r="DD300" s="2">
        <f>IF(DB300="",0,IF(DC300,MAX($DD$11:DD299)+1,VLOOKUP(DB300,$DB$11:DD299,3,FALSE)))</f>
        <v>0</v>
      </c>
      <c r="DE300" s="2" t="str">
        <f t="shared" si="398"/>
        <v/>
      </c>
    </row>
    <row r="301" spans="1:109" x14ac:dyDescent="0.35">
      <c r="A301" s="119"/>
      <c r="B301" s="46"/>
      <c r="C301" s="46"/>
      <c r="D301" s="46"/>
      <c r="E301" s="46"/>
      <c r="F301" s="183"/>
      <c r="G301" s="48">
        <v>0</v>
      </c>
      <c r="H301" s="46">
        <v>0</v>
      </c>
      <c r="I301" s="46">
        <v>0</v>
      </c>
      <c r="J301" s="46">
        <v>0</v>
      </c>
      <c r="K301" s="46">
        <v>0</v>
      </c>
      <c r="L301" s="49">
        <v>0</v>
      </c>
      <c r="M301" s="50">
        <v>0</v>
      </c>
      <c r="N301" s="32"/>
      <c r="O301" s="31"/>
      <c r="P301" s="31"/>
      <c r="Q301" s="31"/>
      <c r="R301" s="31"/>
      <c r="S301" s="31"/>
      <c r="T301" s="31"/>
      <c r="U301" s="31"/>
      <c r="V301" s="99"/>
      <c r="W301" s="52" t="str">
        <f t="shared" si="423"/>
        <v/>
      </c>
      <c r="X301" s="120"/>
      <c r="Y301" s="97"/>
      <c r="Z301" t="e">
        <f t="shared" si="353"/>
        <v>#N/A</v>
      </c>
      <c r="AA301" t="e">
        <f t="shared" si="354"/>
        <v>#N/A</v>
      </c>
      <c r="AB301" t="e">
        <f t="shared" si="355"/>
        <v>#N/A</v>
      </c>
      <c r="AC301" s="53" t="b">
        <f t="shared" si="356"/>
        <v>0</v>
      </c>
      <c r="AD301" s="53" t="b">
        <f t="shared" si="357"/>
        <v>0</v>
      </c>
      <c r="AE301" s="53" t="b">
        <f t="shared" si="358"/>
        <v>0</v>
      </c>
      <c r="AF301" s="53" t="b">
        <f t="shared" si="359"/>
        <v>0</v>
      </c>
      <c r="AG301" s="53" t="b">
        <f t="shared" si="360"/>
        <v>0</v>
      </c>
      <c r="AH301" s="53" t="b">
        <f t="shared" si="361"/>
        <v>0</v>
      </c>
      <c r="AI301" s="53" t="b">
        <f t="shared" si="362"/>
        <v>0</v>
      </c>
      <c r="AJ301" s="53" t="b">
        <f t="shared" si="363"/>
        <v>0</v>
      </c>
      <c r="AK301" s="53" t="b">
        <f t="shared" si="417"/>
        <v>1</v>
      </c>
      <c r="AL301" s="53" t="b">
        <f t="shared" si="418"/>
        <v>1</v>
      </c>
      <c r="AM301" s="53" t="b">
        <f t="shared" si="419"/>
        <v>1</v>
      </c>
      <c r="AN301" s="53" t="b">
        <f t="shared" si="420"/>
        <v>1</v>
      </c>
      <c r="AO301" s="53" t="b">
        <f t="shared" si="421"/>
        <v>1</v>
      </c>
      <c r="AP301" s="53" t="b">
        <f t="shared" si="422"/>
        <v>1</v>
      </c>
      <c r="AQ301" s="53" t="b">
        <f t="shared" si="399"/>
        <v>0</v>
      </c>
      <c r="AR301" t="b">
        <f t="shared" si="364"/>
        <v>0</v>
      </c>
      <c r="AS301" s="54" t="e">
        <f t="shared" si="389"/>
        <v>#N/A</v>
      </c>
      <c r="AT301" t="b">
        <f t="shared" si="400"/>
        <v>0</v>
      </c>
      <c r="AU301" t="str">
        <f t="shared" si="401"/>
        <v/>
      </c>
      <c r="AV301" s="55" t="str">
        <f t="shared" si="390"/>
        <v/>
      </c>
      <c r="AW301" t="b">
        <f>AND(AV301&lt;&gt;"",COUNTIF($AV$11:AV300,AV301)=0)</f>
        <v>0</v>
      </c>
      <c r="AX301" s="2">
        <f>IF(AV301="",0,IF(AW301,MAX($AX$11:AX300)+1,VLOOKUP(AV301,$AV$11:AX300,3,FALSE)))</f>
        <v>0</v>
      </c>
      <c r="AY301" t="str">
        <f t="shared" si="391"/>
        <v/>
      </c>
      <c r="AZ301" t="e">
        <f t="shared" si="365"/>
        <v>#N/A</v>
      </c>
      <c r="BA301" t="e">
        <f>IF(ISNA(AZ301),NA(),COUNTIF(AZ$10:AZ301,AZ301)&gt;1)</f>
        <v>#N/A</v>
      </c>
      <c r="BB301" t="e">
        <f t="shared" si="366"/>
        <v>#N/A</v>
      </c>
      <c r="BC301" s="55" t="e">
        <f t="shared" si="367"/>
        <v>#N/A</v>
      </c>
      <c r="BD301" s="56" t="e">
        <f t="shared" si="368"/>
        <v>#N/A</v>
      </c>
      <c r="BE301" s="53">
        <f t="shared" si="369"/>
        <v>0</v>
      </c>
      <c r="BF301" s="53">
        <f t="shared" si="370"/>
        <v>0</v>
      </c>
      <c r="BG301" s="53">
        <f t="shared" si="371"/>
        <v>0</v>
      </c>
      <c r="BH301" s="53">
        <f t="shared" si="372"/>
        <v>0</v>
      </c>
      <c r="BI301" s="53">
        <f t="shared" si="373"/>
        <v>0</v>
      </c>
      <c r="BJ301" s="53">
        <f t="shared" si="374"/>
        <v>0</v>
      </c>
      <c r="BK301" s="57">
        <f t="shared" si="375"/>
        <v>0</v>
      </c>
      <c r="BL301" s="57">
        <f t="shared" si="376"/>
        <v>0</v>
      </c>
      <c r="BM301" s="57">
        <f t="shared" si="377"/>
        <v>0</v>
      </c>
      <c r="BN301" s="57">
        <f t="shared" si="378"/>
        <v>0</v>
      </c>
      <c r="BO301" s="57">
        <f t="shared" si="379"/>
        <v>0</v>
      </c>
      <c r="BP301" s="57">
        <f t="shared" si="380"/>
        <v>0</v>
      </c>
      <c r="BQ301">
        <f t="shared" si="402"/>
        <v>0</v>
      </c>
      <c r="BR301">
        <f t="shared" si="403"/>
        <v>0</v>
      </c>
      <c r="BS301">
        <f t="shared" si="404"/>
        <v>0</v>
      </c>
      <c r="BT301">
        <f t="shared" si="405"/>
        <v>0</v>
      </c>
      <c r="BU301">
        <f t="shared" si="406"/>
        <v>0</v>
      </c>
      <c r="BV301">
        <f t="shared" si="407"/>
        <v>0</v>
      </c>
      <c r="BW301">
        <f t="shared" si="408"/>
        <v>0</v>
      </c>
      <c r="BX301">
        <f t="shared" si="409"/>
        <v>0</v>
      </c>
      <c r="BY301">
        <f t="shared" si="410"/>
        <v>0</v>
      </c>
      <c r="BZ301">
        <f t="shared" si="411"/>
        <v>0</v>
      </c>
      <c r="CA301">
        <f t="shared" si="412"/>
        <v>0</v>
      </c>
      <c r="CB301">
        <f t="shared" si="413"/>
        <v>0</v>
      </c>
      <c r="CC301" t="e">
        <f>IF('Source and fuel input'!AS301,VLOOKUP(AA301,SourceIdData,8,FALSE),IF('Source and fuel input'!AQ301,V301,IF('Source and fuel input'!AR301,IF(AND(E301="Method 1",VLOOKUP(AA301,SourceIdData,8,FALSE)&gt;0),VLOOKUP(AA301,SourceIdData,8,FALSE),NA()),"")))</f>
        <v>#N/A</v>
      </c>
      <c r="CD301" s="15" t="e">
        <f t="shared" si="424"/>
        <v>#N/A</v>
      </c>
      <c r="CE301" s="15" t="b">
        <f t="shared" si="425"/>
        <v>1</v>
      </c>
      <c r="CF301" s="15" t="b">
        <f t="shared" si="381"/>
        <v>1</v>
      </c>
      <c r="CG301" s="15" t="b">
        <f t="shared" si="426"/>
        <v>0</v>
      </c>
      <c r="CH301" s="15" t="b">
        <f t="shared" si="427"/>
        <v>1</v>
      </c>
      <c r="CI301" t="e">
        <f t="shared" si="382"/>
        <v>#N/A</v>
      </c>
      <c r="CJ301" t="e">
        <f t="shared" si="383"/>
        <v>#N/A</v>
      </c>
      <c r="CK301" t="e">
        <f t="shared" si="392"/>
        <v>#N/A</v>
      </c>
      <c r="CL301" t="b">
        <f t="shared" si="428"/>
        <v>0</v>
      </c>
      <c r="CM301" t="e">
        <f t="shared" si="393"/>
        <v>#N/A</v>
      </c>
      <c r="CN301" t="b">
        <f t="shared" si="394"/>
        <v>0</v>
      </c>
      <c r="CO301" s="14">
        <f t="shared" si="395"/>
        <v>1</v>
      </c>
      <c r="CP301" s="16" t="str">
        <f t="shared" si="384"/>
        <v/>
      </c>
      <c r="CQ301" s="15">
        <f t="shared" si="385"/>
        <v>0</v>
      </c>
      <c r="CR301" s="15">
        <f t="shared" si="386"/>
        <v>0</v>
      </c>
      <c r="CS301" s="15">
        <f t="shared" si="387"/>
        <v>0</v>
      </c>
      <c r="CT301" s="58" t="e">
        <f t="shared" si="414"/>
        <v>#DIV/0!</v>
      </c>
      <c r="CU301" s="2">
        <f t="shared" si="388"/>
        <v>995</v>
      </c>
      <c r="CV301" t="str">
        <f t="shared" si="396"/>
        <v/>
      </c>
      <c r="CX301" t="str">
        <f t="shared" si="415"/>
        <v/>
      </c>
      <c r="CY301" t="b">
        <f>AND(CX301&lt;&gt;"",COUNTIF($CX$11:CX300,CX301)=0)</f>
        <v>0</v>
      </c>
      <c r="CZ301" s="2">
        <f>IF(CX301="",0,IF(CY301,MAX($CZ$11:CZ300)+1,VLOOKUP(CX301,$CX$11:CZ300,3,FALSE)))</f>
        <v>0</v>
      </c>
      <c r="DA301" s="2" t="str">
        <f t="shared" si="397"/>
        <v/>
      </c>
      <c r="DB301" t="str">
        <f t="shared" si="416"/>
        <v/>
      </c>
      <c r="DC301" t="b">
        <f>AND(DB301&lt;&gt;"",COUNTIF($DB$11:DB300,DB301)=0)</f>
        <v>0</v>
      </c>
      <c r="DD301" s="2">
        <f>IF(DB301="",0,IF(DC301,MAX($DD$11:DD300)+1,VLOOKUP(DB301,$DB$11:DD300,3,FALSE)))</f>
        <v>0</v>
      </c>
      <c r="DE301" s="2" t="str">
        <f t="shared" si="398"/>
        <v/>
      </c>
    </row>
    <row r="302" spans="1:109" x14ac:dyDescent="0.35">
      <c r="A302" s="119"/>
      <c r="B302" s="46"/>
      <c r="C302" s="46"/>
      <c r="D302" s="46"/>
      <c r="E302" s="46"/>
      <c r="F302" s="183"/>
      <c r="G302" s="48">
        <v>0</v>
      </c>
      <c r="H302" s="46">
        <v>0</v>
      </c>
      <c r="I302" s="46">
        <v>0</v>
      </c>
      <c r="J302" s="46">
        <v>0</v>
      </c>
      <c r="K302" s="46">
        <v>0</v>
      </c>
      <c r="L302" s="49">
        <v>0</v>
      </c>
      <c r="M302" s="50">
        <v>0</v>
      </c>
      <c r="N302" s="32"/>
      <c r="O302" s="31"/>
      <c r="P302" s="31"/>
      <c r="Q302" s="31"/>
      <c r="R302" s="31"/>
      <c r="S302" s="31"/>
      <c r="T302" s="31"/>
      <c r="U302" s="31"/>
      <c r="V302" s="99"/>
      <c r="W302" s="52" t="str">
        <f t="shared" si="423"/>
        <v/>
      </c>
      <c r="X302" s="120"/>
      <c r="Y302" s="97"/>
      <c r="Z302" t="e">
        <f t="shared" si="353"/>
        <v>#N/A</v>
      </c>
      <c r="AA302" t="e">
        <f t="shared" si="354"/>
        <v>#N/A</v>
      </c>
      <c r="AB302" t="e">
        <f t="shared" si="355"/>
        <v>#N/A</v>
      </c>
      <c r="AC302" s="53" t="b">
        <f t="shared" si="356"/>
        <v>0</v>
      </c>
      <c r="AD302" s="53" t="b">
        <f t="shared" si="357"/>
        <v>0</v>
      </c>
      <c r="AE302" s="53" t="b">
        <f t="shared" si="358"/>
        <v>0</v>
      </c>
      <c r="AF302" s="53" t="b">
        <f t="shared" si="359"/>
        <v>0</v>
      </c>
      <c r="AG302" s="53" t="b">
        <f t="shared" si="360"/>
        <v>0</v>
      </c>
      <c r="AH302" s="53" t="b">
        <f t="shared" si="361"/>
        <v>0</v>
      </c>
      <c r="AI302" s="53" t="b">
        <f t="shared" si="362"/>
        <v>0</v>
      </c>
      <c r="AJ302" s="53" t="b">
        <f t="shared" si="363"/>
        <v>0</v>
      </c>
      <c r="AK302" s="53" t="b">
        <f t="shared" si="417"/>
        <v>1</v>
      </c>
      <c r="AL302" s="53" t="b">
        <f t="shared" si="418"/>
        <v>1</v>
      </c>
      <c r="AM302" s="53" t="b">
        <f t="shared" si="419"/>
        <v>1</v>
      </c>
      <c r="AN302" s="53" t="b">
        <f t="shared" si="420"/>
        <v>1</v>
      </c>
      <c r="AO302" s="53" t="b">
        <f t="shared" si="421"/>
        <v>1</v>
      </c>
      <c r="AP302" s="53" t="b">
        <f t="shared" si="422"/>
        <v>1</v>
      </c>
      <c r="AQ302" s="53" t="b">
        <f t="shared" si="399"/>
        <v>0</v>
      </c>
      <c r="AR302" t="b">
        <f t="shared" si="364"/>
        <v>0</v>
      </c>
      <c r="AS302" s="54" t="e">
        <f t="shared" si="389"/>
        <v>#N/A</v>
      </c>
      <c r="AT302" t="b">
        <f t="shared" si="400"/>
        <v>0</v>
      </c>
      <c r="AU302" t="str">
        <f t="shared" si="401"/>
        <v/>
      </c>
      <c r="AV302" s="55" t="str">
        <f t="shared" si="390"/>
        <v/>
      </c>
      <c r="AW302" t="b">
        <f>AND(AV302&lt;&gt;"",COUNTIF($AV$11:AV301,AV302)=0)</f>
        <v>0</v>
      </c>
      <c r="AX302" s="2">
        <f>IF(AV302="",0,IF(AW302,MAX($AX$11:AX301)+1,VLOOKUP(AV302,$AV$11:AX301,3,FALSE)))</f>
        <v>0</v>
      </c>
      <c r="AY302" t="str">
        <f t="shared" si="391"/>
        <v/>
      </c>
      <c r="AZ302" t="e">
        <f t="shared" si="365"/>
        <v>#N/A</v>
      </c>
      <c r="BA302" t="e">
        <f>IF(ISNA(AZ302),NA(),COUNTIF(AZ$10:AZ302,AZ302)&gt;1)</f>
        <v>#N/A</v>
      </c>
      <c r="BB302" t="e">
        <f t="shared" si="366"/>
        <v>#N/A</v>
      </c>
      <c r="BC302" s="55" t="e">
        <f t="shared" si="367"/>
        <v>#N/A</v>
      </c>
      <c r="BD302" s="56" t="e">
        <f t="shared" si="368"/>
        <v>#N/A</v>
      </c>
      <c r="BE302" s="53">
        <f t="shared" si="369"/>
        <v>0</v>
      </c>
      <c r="BF302" s="53">
        <f t="shared" si="370"/>
        <v>0</v>
      </c>
      <c r="BG302" s="53">
        <f t="shared" si="371"/>
        <v>0</v>
      </c>
      <c r="BH302" s="53">
        <f t="shared" si="372"/>
        <v>0</v>
      </c>
      <c r="BI302" s="53">
        <f t="shared" si="373"/>
        <v>0</v>
      </c>
      <c r="BJ302" s="53">
        <f t="shared" si="374"/>
        <v>0</v>
      </c>
      <c r="BK302" s="57">
        <f t="shared" si="375"/>
        <v>0</v>
      </c>
      <c r="BL302" s="57">
        <f t="shared" si="376"/>
        <v>0</v>
      </c>
      <c r="BM302" s="57">
        <f t="shared" si="377"/>
        <v>0</v>
      </c>
      <c r="BN302" s="57">
        <f t="shared" si="378"/>
        <v>0</v>
      </c>
      <c r="BO302" s="57">
        <f t="shared" si="379"/>
        <v>0</v>
      </c>
      <c r="BP302" s="57">
        <f t="shared" si="380"/>
        <v>0</v>
      </c>
      <c r="BQ302">
        <f t="shared" si="402"/>
        <v>0</v>
      </c>
      <c r="BR302">
        <f t="shared" si="403"/>
        <v>0</v>
      </c>
      <c r="BS302">
        <f t="shared" si="404"/>
        <v>0</v>
      </c>
      <c r="BT302">
        <f t="shared" si="405"/>
        <v>0</v>
      </c>
      <c r="BU302">
        <f t="shared" si="406"/>
        <v>0</v>
      </c>
      <c r="BV302">
        <f t="shared" si="407"/>
        <v>0</v>
      </c>
      <c r="BW302">
        <f t="shared" si="408"/>
        <v>0</v>
      </c>
      <c r="BX302">
        <f t="shared" si="409"/>
        <v>0</v>
      </c>
      <c r="BY302">
        <f t="shared" si="410"/>
        <v>0</v>
      </c>
      <c r="BZ302">
        <f t="shared" si="411"/>
        <v>0</v>
      </c>
      <c r="CA302">
        <f t="shared" si="412"/>
        <v>0</v>
      </c>
      <c r="CB302">
        <f t="shared" si="413"/>
        <v>0</v>
      </c>
      <c r="CC302" t="e">
        <f>IF('Source and fuel input'!AS302,VLOOKUP(AA302,SourceIdData,8,FALSE),IF('Source and fuel input'!AQ302,V302,IF('Source and fuel input'!AR302,IF(AND(E302="Method 1",VLOOKUP(AA302,SourceIdData,8,FALSE)&gt;0),VLOOKUP(AA302,SourceIdData,8,FALSE),NA()),"")))</f>
        <v>#N/A</v>
      </c>
      <c r="CD302" s="15" t="e">
        <f t="shared" si="424"/>
        <v>#N/A</v>
      </c>
      <c r="CE302" s="15" t="b">
        <f t="shared" si="425"/>
        <v>1</v>
      </c>
      <c r="CF302" s="15" t="b">
        <f t="shared" si="381"/>
        <v>1</v>
      </c>
      <c r="CG302" s="15" t="b">
        <f t="shared" si="426"/>
        <v>0</v>
      </c>
      <c r="CH302" s="15" t="b">
        <f t="shared" si="427"/>
        <v>1</v>
      </c>
      <c r="CI302" t="e">
        <f t="shared" si="382"/>
        <v>#N/A</v>
      </c>
      <c r="CJ302" t="e">
        <f t="shared" si="383"/>
        <v>#N/A</v>
      </c>
      <c r="CK302" t="e">
        <f t="shared" si="392"/>
        <v>#N/A</v>
      </c>
      <c r="CL302" t="b">
        <f t="shared" si="428"/>
        <v>0</v>
      </c>
      <c r="CM302" t="e">
        <f t="shared" si="393"/>
        <v>#N/A</v>
      </c>
      <c r="CN302" t="b">
        <f t="shared" si="394"/>
        <v>0</v>
      </c>
      <c r="CO302" s="14">
        <f t="shared" si="395"/>
        <v>1</v>
      </c>
      <c r="CP302" s="16" t="str">
        <f t="shared" si="384"/>
        <v/>
      </c>
      <c r="CQ302" s="15">
        <f t="shared" si="385"/>
        <v>0</v>
      </c>
      <c r="CR302" s="15">
        <f t="shared" si="386"/>
        <v>0</v>
      </c>
      <c r="CS302" s="15">
        <f t="shared" si="387"/>
        <v>0</v>
      </c>
      <c r="CT302" s="58" t="e">
        <f t="shared" si="414"/>
        <v>#DIV/0!</v>
      </c>
      <c r="CU302" s="2">
        <f t="shared" si="388"/>
        <v>995</v>
      </c>
      <c r="CV302" t="str">
        <f t="shared" si="396"/>
        <v/>
      </c>
      <c r="CX302" t="str">
        <f t="shared" si="415"/>
        <v/>
      </c>
      <c r="CY302" t="b">
        <f>AND(CX302&lt;&gt;"",COUNTIF($CX$11:CX301,CX302)=0)</f>
        <v>0</v>
      </c>
      <c r="CZ302" s="2">
        <f>IF(CX302="",0,IF(CY302,MAX($CZ$11:CZ301)+1,VLOOKUP(CX302,$CX$11:CZ301,3,FALSE)))</f>
        <v>0</v>
      </c>
      <c r="DA302" s="2" t="str">
        <f t="shared" si="397"/>
        <v/>
      </c>
      <c r="DB302" t="str">
        <f t="shared" si="416"/>
        <v/>
      </c>
      <c r="DC302" t="b">
        <f>AND(DB302&lt;&gt;"",COUNTIF($DB$11:DB301,DB302)=0)</f>
        <v>0</v>
      </c>
      <c r="DD302" s="2">
        <f>IF(DB302="",0,IF(DC302,MAX($DD$11:DD301)+1,VLOOKUP(DB302,$DB$11:DD301,3,FALSE)))</f>
        <v>0</v>
      </c>
      <c r="DE302" s="2" t="str">
        <f t="shared" si="398"/>
        <v/>
      </c>
    </row>
    <row r="303" spans="1:109" x14ac:dyDescent="0.35">
      <c r="A303" s="119"/>
      <c r="B303" s="46"/>
      <c r="C303" s="46"/>
      <c r="D303" s="46"/>
      <c r="E303" s="46"/>
      <c r="F303" s="183"/>
      <c r="G303" s="48">
        <v>0</v>
      </c>
      <c r="H303" s="46">
        <v>0</v>
      </c>
      <c r="I303" s="46">
        <v>0</v>
      </c>
      <c r="J303" s="46">
        <v>0</v>
      </c>
      <c r="K303" s="46">
        <v>0</v>
      </c>
      <c r="L303" s="49">
        <v>0</v>
      </c>
      <c r="M303" s="50">
        <v>0</v>
      </c>
      <c r="N303" s="32"/>
      <c r="O303" s="31"/>
      <c r="P303" s="31"/>
      <c r="Q303" s="31"/>
      <c r="R303" s="31"/>
      <c r="S303" s="31"/>
      <c r="T303" s="31"/>
      <c r="U303" s="31"/>
      <c r="V303" s="99"/>
      <c r="W303" s="52" t="str">
        <f t="shared" si="423"/>
        <v/>
      </c>
      <c r="X303" s="120"/>
      <c r="Y303" s="97"/>
      <c r="Z303" t="e">
        <f t="shared" si="353"/>
        <v>#N/A</v>
      </c>
      <c r="AA303" t="e">
        <f t="shared" si="354"/>
        <v>#N/A</v>
      </c>
      <c r="AB303" t="e">
        <f t="shared" si="355"/>
        <v>#N/A</v>
      </c>
      <c r="AC303" s="53" t="b">
        <f t="shared" si="356"/>
        <v>0</v>
      </c>
      <c r="AD303" s="53" t="b">
        <f t="shared" si="357"/>
        <v>0</v>
      </c>
      <c r="AE303" s="53" t="b">
        <f t="shared" si="358"/>
        <v>0</v>
      </c>
      <c r="AF303" s="53" t="b">
        <f t="shared" si="359"/>
        <v>0</v>
      </c>
      <c r="AG303" s="53" t="b">
        <f t="shared" si="360"/>
        <v>0</v>
      </c>
      <c r="AH303" s="53" t="b">
        <f t="shared" si="361"/>
        <v>0</v>
      </c>
      <c r="AI303" s="53" t="b">
        <f t="shared" si="362"/>
        <v>0</v>
      </c>
      <c r="AJ303" s="53" t="b">
        <f t="shared" si="363"/>
        <v>0</v>
      </c>
      <c r="AK303" s="53" t="b">
        <f t="shared" si="417"/>
        <v>1</v>
      </c>
      <c r="AL303" s="53" t="b">
        <f t="shared" si="418"/>
        <v>1</v>
      </c>
      <c r="AM303" s="53" t="b">
        <f t="shared" si="419"/>
        <v>1</v>
      </c>
      <c r="AN303" s="53" t="b">
        <f t="shared" si="420"/>
        <v>1</v>
      </c>
      <c r="AO303" s="53" t="b">
        <f t="shared" si="421"/>
        <v>1</v>
      </c>
      <c r="AP303" s="53" t="b">
        <f t="shared" si="422"/>
        <v>1</v>
      </c>
      <c r="AQ303" s="53" t="b">
        <f t="shared" si="399"/>
        <v>0</v>
      </c>
      <c r="AR303" t="b">
        <f t="shared" si="364"/>
        <v>0</v>
      </c>
      <c r="AS303" s="54" t="e">
        <f t="shared" si="389"/>
        <v>#N/A</v>
      </c>
      <c r="AT303" t="b">
        <f t="shared" si="400"/>
        <v>0</v>
      </c>
      <c r="AU303" t="str">
        <f t="shared" si="401"/>
        <v/>
      </c>
      <c r="AV303" s="55" t="str">
        <f t="shared" si="390"/>
        <v/>
      </c>
      <c r="AW303" t="b">
        <f>AND(AV303&lt;&gt;"",COUNTIF($AV$11:AV302,AV303)=0)</f>
        <v>0</v>
      </c>
      <c r="AX303" s="2">
        <f>IF(AV303="",0,IF(AW303,MAX($AX$11:AX302)+1,VLOOKUP(AV303,$AV$11:AX302,3,FALSE)))</f>
        <v>0</v>
      </c>
      <c r="AY303" t="str">
        <f t="shared" si="391"/>
        <v/>
      </c>
      <c r="AZ303" t="e">
        <f t="shared" si="365"/>
        <v>#N/A</v>
      </c>
      <c r="BA303" t="e">
        <f>IF(ISNA(AZ303),NA(),COUNTIF(AZ$10:AZ303,AZ303)&gt;1)</f>
        <v>#N/A</v>
      </c>
      <c r="BB303" t="e">
        <f t="shared" si="366"/>
        <v>#N/A</v>
      </c>
      <c r="BC303" s="55" t="e">
        <f t="shared" si="367"/>
        <v>#N/A</v>
      </c>
      <c r="BD303" s="56" t="e">
        <f t="shared" si="368"/>
        <v>#N/A</v>
      </c>
      <c r="BE303" s="53">
        <f t="shared" si="369"/>
        <v>0</v>
      </c>
      <c r="BF303" s="53">
        <f t="shared" si="370"/>
        <v>0</v>
      </c>
      <c r="BG303" s="53">
        <f t="shared" si="371"/>
        <v>0</v>
      </c>
      <c r="BH303" s="53">
        <f t="shared" si="372"/>
        <v>0</v>
      </c>
      <c r="BI303" s="53">
        <f t="shared" si="373"/>
        <v>0</v>
      </c>
      <c r="BJ303" s="53">
        <f t="shared" si="374"/>
        <v>0</v>
      </c>
      <c r="BK303" s="57">
        <f t="shared" si="375"/>
        <v>0</v>
      </c>
      <c r="BL303" s="57">
        <f t="shared" si="376"/>
        <v>0</v>
      </c>
      <c r="BM303" s="57">
        <f t="shared" si="377"/>
        <v>0</v>
      </c>
      <c r="BN303" s="57">
        <f t="shared" si="378"/>
        <v>0</v>
      </c>
      <c r="BO303" s="57">
        <f t="shared" si="379"/>
        <v>0</v>
      </c>
      <c r="BP303" s="57">
        <f t="shared" si="380"/>
        <v>0</v>
      </c>
      <c r="BQ303">
        <f t="shared" si="402"/>
        <v>0</v>
      </c>
      <c r="BR303">
        <f t="shared" si="403"/>
        <v>0</v>
      </c>
      <c r="BS303">
        <f t="shared" si="404"/>
        <v>0</v>
      </c>
      <c r="BT303">
        <f t="shared" si="405"/>
        <v>0</v>
      </c>
      <c r="BU303">
        <f t="shared" si="406"/>
        <v>0</v>
      </c>
      <c r="BV303">
        <f t="shared" si="407"/>
        <v>0</v>
      </c>
      <c r="BW303">
        <f t="shared" si="408"/>
        <v>0</v>
      </c>
      <c r="BX303">
        <f t="shared" si="409"/>
        <v>0</v>
      </c>
      <c r="BY303">
        <f t="shared" si="410"/>
        <v>0</v>
      </c>
      <c r="BZ303">
        <f t="shared" si="411"/>
        <v>0</v>
      </c>
      <c r="CA303">
        <f t="shared" si="412"/>
        <v>0</v>
      </c>
      <c r="CB303">
        <f t="shared" si="413"/>
        <v>0</v>
      </c>
      <c r="CC303" t="e">
        <f>IF('Source and fuel input'!AS303,VLOOKUP(AA303,SourceIdData,8,FALSE),IF('Source and fuel input'!AQ303,V303,IF('Source and fuel input'!AR303,IF(AND(E303="Method 1",VLOOKUP(AA303,SourceIdData,8,FALSE)&gt;0),VLOOKUP(AA303,SourceIdData,8,FALSE),NA()),"")))</f>
        <v>#N/A</v>
      </c>
      <c r="CD303" s="15" t="e">
        <f t="shared" si="424"/>
        <v>#N/A</v>
      </c>
      <c r="CE303" s="15" t="b">
        <f t="shared" si="425"/>
        <v>1</v>
      </c>
      <c r="CF303" s="15" t="b">
        <f t="shared" si="381"/>
        <v>1</v>
      </c>
      <c r="CG303" s="15" t="b">
        <f t="shared" si="426"/>
        <v>0</v>
      </c>
      <c r="CH303" s="15" t="b">
        <f t="shared" si="427"/>
        <v>1</v>
      </c>
      <c r="CI303" t="e">
        <f t="shared" si="382"/>
        <v>#N/A</v>
      </c>
      <c r="CJ303" t="e">
        <f t="shared" si="383"/>
        <v>#N/A</v>
      </c>
      <c r="CK303" t="e">
        <f t="shared" si="392"/>
        <v>#N/A</v>
      </c>
      <c r="CL303" t="b">
        <f t="shared" si="428"/>
        <v>0</v>
      </c>
      <c r="CM303" t="e">
        <f t="shared" si="393"/>
        <v>#N/A</v>
      </c>
      <c r="CN303" t="b">
        <f t="shared" si="394"/>
        <v>0</v>
      </c>
      <c r="CO303" s="14">
        <f t="shared" si="395"/>
        <v>1</v>
      </c>
      <c r="CP303" s="16" t="str">
        <f t="shared" si="384"/>
        <v/>
      </c>
      <c r="CQ303" s="15">
        <f t="shared" si="385"/>
        <v>0</v>
      </c>
      <c r="CR303" s="15">
        <f t="shared" si="386"/>
        <v>0</v>
      </c>
      <c r="CS303" s="15">
        <f t="shared" si="387"/>
        <v>0</v>
      </c>
      <c r="CT303" s="58" t="e">
        <f t="shared" si="414"/>
        <v>#DIV/0!</v>
      </c>
      <c r="CU303" s="2">
        <f t="shared" si="388"/>
        <v>995</v>
      </c>
      <c r="CV303" t="str">
        <f t="shared" si="396"/>
        <v/>
      </c>
      <c r="CX303" t="str">
        <f t="shared" si="415"/>
        <v/>
      </c>
      <c r="CY303" t="b">
        <f>AND(CX303&lt;&gt;"",COUNTIF($CX$11:CX302,CX303)=0)</f>
        <v>0</v>
      </c>
      <c r="CZ303" s="2">
        <f>IF(CX303="",0,IF(CY303,MAX($CZ$11:CZ302)+1,VLOOKUP(CX303,$CX$11:CZ302,3,FALSE)))</f>
        <v>0</v>
      </c>
      <c r="DA303" s="2" t="str">
        <f t="shared" si="397"/>
        <v/>
      </c>
      <c r="DB303" t="str">
        <f t="shared" si="416"/>
        <v/>
      </c>
      <c r="DC303" t="b">
        <f>AND(DB303&lt;&gt;"",COUNTIF($DB$11:DB302,DB303)=0)</f>
        <v>0</v>
      </c>
      <c r="DD303" s="2">
        <f>IF(DB303="",0,IF(DC303,MAX($DD$11:DD302)+1,VLOOKUP(DB303,$DB$11:DD302,3,FALSE)))</f>
        <v>0</v>
      </c>
      <c r="DE303" s="2" t="str">
        <f t="shared" si="398"/>
        <v/>
      </c>
    </row>
    <row r="304" spans="1:109" x14ac:dyDescent="0.35">
      <c r="A304" s="119"/>
      <c r="B304" s="46"/>
      <c r="C304" s="46"/>
      <c r="D304" s="46"/>
      <c r="E304" s="46"/>
      <c r="F304" s="183"/>
      <c r="G304" s="48">
        <v>0</v>
      </c>
      <c r="H304" s="46">
        <v>0</v>
      </c>
      <c r="I304" s="46">
        <v>0</v>
      </c>
      <c r="J304" s="46">
        <v>0</v>
      </c>
      <c r="K304" s="46">
        <v>0</v>
      </c>
      <c r="L304" s="49">
        <v>0</v>
      </c>
      <c r="M304" s="50">
        <v>0</v>
      </c>
      <c r="N304" s="32"/>
      <c r="O304" s="31"/>
      <c r="P304" s="31"/>
      <c r="Q304" s="31"/>
      <c r="R304" s="31"/>
      <c r="S304" s="31"/>
      <c r="T304" s="31"/>
      <c r="U304" s="31"/>
      <c r="V304" s="99"/>
      <c r="W304" s="52" t="str">
        <f t="shared" si="423"/>
        <v/>
      </c>
      <c r="X304" s="120"/>
      <c r="Y304" s="97"/>
      <c r="Z304" t="e">
        <f t="shared" si="353"/>
        <v>#N/A</v>
      </c>
      <c r="AA304" t="e">
        <f t="shared" si="354"/>
        <v>#N/A</v>
      </c>
      <c r="AB304" t="e">
        <f t="shared" si="355"/>
        <v>#N/A</v>
      </c>
      <c r="AC304" s="53" t="b">
        <f t="shared" si="356"/>
        <v>0</v>
      </c>
      <c r="AD304" s="53" t="b">
        <f t="shared" si="357"/>
        <v>0</v>
      </c>
      <c r="AE304" s="53" t="b">
        <f t="shared" si="358"/>
        <v>0</v>
      </c>
      <c r="AF304" s="53" t="b">
        <f t="shared" si="359"/>
        <v>0</v>
      </c>
      <c r="AG304" s="53" t="b">
        <f t="shared" si="360"/>
        <v>0</v>
      </c>
      <c r="AH304" s="53" t="b">
        <f t="shared" si="361"/>
        <v>0</v>
      </c>
      <c r="AI304" s="53" t="b">
        <f t="shared" si="362"/>
        <v>0</v>
      </c>
      <c r="AJ304" s="53" t="b">
        <f t="shared" si="363"/>
        <v>0</v>
      </c>
      <c r="AK304" s="53" t="b">
        <f t="shared" si="417"/>
        <v>1</v>
      </c>
      <c r="AL304" s="53" t="b">
        <f t="shared" si="418"/>
        <v>1</v>
      </c>
      <c r="AM304" s="53" t="b">
        <f t="shared" si="419"/>
        <v>1</v>
      </c>
      <c r="AN304" s="53" t="b">
        <f t="shared" si="420"/>
        <v>1</v>
      </c>
      <c r="AO304" s="53" t="b">
        <f t="shared" si="421"/>
        <v>1</v>
      </c>
      <c r="AP304" s="53" t="b">
        <f t="shared" si="422"/>
        <v>1</v>
      </c>
      <c r="AQ304" s="53" t="b">
        <f t="shared" si="399"/>
        <v>0</v>
      </c>
      <c r="AR304" t="b">
        <f t="shared" si="364"/>
        <v>0</v>
      </c>
      <c r="AS304" s="54" t="e">
        <f t="shared" si="389"/>
        <v>#N/A</v>
      </c>
      <c r="AT304" t="b">
        <f t="shared" si="400"/>
        <v>0</v>
      </c>
      <c r="AU304" t="str">
        <f t="shared" si="401"/>
        <v/>
      </c>
      <c r="AV304" s="55" t="str">
        <f t="shared" si="390"/>
        <v/>
      </c>
      <c r="AW304" t="b">
        <f>AND(AV304&lt;&gt;"",COUNTIF($AV$11:AV303,AV304)=0)</f>
        <v>0</v>
      </c>
      <c r="AX304" s="2">
        <f>IF(AV304="",0,IF(AW304,MAX($AX$11:AX303)+1,VLOOKUP(AV304,$AV$11:AX303,3,FALSE)))</f>
        <v>0</v>
      </c>
      <c r="AY304" t="str">
        <f t="shared" si="391"/>
        <v/>
      </c>
      <c r="AZ304" t="e">
        <f t="shared" si="365"/>
        <v>#N/A</v>
      </c>
      <c r="BA304" t="e">
        <f>IF(ISNA(AZ304),NA(),COUNTIF(AZ$10:AZ304,AZ304)&gt;1)</f>
        <v>#N/A</v>
      </c>
      <c r="BB304" t="e">
        <f t="shared" si="366"/>
        <v>#N/A</v>
      </c>
      <c r="BC304" s="55" t="e">
        <f t="shared" si="367"/>
        <v>#N/A</v>
      </c>
      <c r="BD304" s="56" t="e">
        <f t="shared" si="368"/>
        <v>#N/A</v>
      </c>
      <c r="BE304" s="53">
        <f t="shared" si="369"/>
        <v>0</v>
      </c>
      <c r="BF304" s="53">
        <f t="shared" si="370"/>
        <v>0</v>
      </c>
      <c r="BG304" s="53">
        <f t="shared" si="371"/>
        <v>0</v>
      </c>
      <c r="BH304" s="53">
        <f t="shared" si="372"/>
        <v>0</v>
      </c>
      <c r="BI304" s="53">
        <f t="shared" si="373"/>
        <v>0</v>
      </c>
      <c r="BJ304" s="53">
        <f t="shared" si="374"/>
        <v>0</v>
      </c>
      <c r="BK304" s="57">
        <f t="shared" si="375"/>
        <v>0</v>
      </c>
      <c r="BL304" s="57">
        <f t="shared" si="376"/>
        <v>0</v>
      </c>
      <c r="BM304" s="57">
        <f t="shared" si="377"/>
        <v>0</v>
      </c>
      <c r="BN304" s="57">
        <f t="shared" si="378"/>
        <v>0</v>
      </c>
      <c r="BO304" s="57">
        <f t="shared" si="379"/>
        <v>0</v>
      </c>
      <c r="BP304" s="57">
        <f t="shared" si="380"/>
        <v>0</v>
      </c>
      <c r="BQ304">
        <f t="shared" si="402"/>
        <v>0</v>
      </c>
      <c r="BR304">
        <f t="shared" si="403"/>
        <v>0</v>
      </c>
      <c r="BS304">
        <f t="shared" si="404"/>
        <v>0</v>
      </c>
      <c r="BT304">
        <f t="shared" si="405"/>
        <v>0</v>
      </c>
      <c r="BU304">
        <f t="shared" si="406"/>
        <v>0</v>
      </c>
      <c r="BV304">
        <f t="shared" si="407"/>
        <v>0</v>
      </c>
      <c r="BW304">
        <f t="shared" si="408"/>
        <v>0</v>
      </c>
      <c r="BX304">
        <f t="shared" si="409"/>
        <v>0</v>
      </c>
      <c r="BY304">
        <f t="shared" si="410"/>
        <v>0</v>
      </c>
      <c r="BZ304">
        <f t="shared" si="411"/>
        <v>0</v>
      </c>
      <c r="CA304">
        <f t="shared" si="412"/>
        <v>0</v>
      </c>
      <c r="CB304">
        <f t="shared" si="413"/>
        <v>0</v>
      </c>
      <c r="CC304" t="e">
        <f>IF('Source and fuel input'!AS304,VLOOKUP(AA304,SourceIdData,8,FALSE),IF('Source and fuel input'!AQ304,V304,IF('Source and fuel input'!AR304,IF(AND(E304="Method 1",VLOOKUP(AA304,SourceIdData,8,FALSE)&gt;0),VLOOKUP(AA304,SourceIdData,8,FALSE),NA()),"")))</f>
        <v>#N/A</v>
      </c>
      <c r="CD304" s="15" t="e">
        <f t="shared" si="424"/>
        <v>#N/A</v>
      </c>
      <c r="CE304" s="15" t="b">
        <f t="shared" si="425"/>
        <v>1</v>
      </c>
      <c r="CF304" s="15" t="b">
        <f t="shared" si="381"/>
        <v>1</v>
      </c>
      <c r="CG304" s="15" t="b">
        <f t="shared" si="426"/>
        <v>0</v>
      </c>
      <c r="CH304" s="15" t="b">
        <f t="shared" si="427"/>
        <v>1</v>
      </c>
      <c r="CI304" t="e">
        <f t="shared" si="382"/>
        <v>#N/A</v>
      </c>
      <c r="CJ304" t="e">
        <f t="shared" si="383"/>
        <v>#N/A</v>
      </c>
      <c r="CK304" t="e">
        <f t="shared" si="392"/>
        <v>#N/A</v>
      </c>
      <c r="CL304" t="b">
        <f t="shared" si="428"/>
        <v>0</v>
      </c>
      <c r="CM304" t="e">
        <f t="shared" si="393"/>
        <v>#N/A</v>
      </c>
      <c r="CN304" t="b">
        <f t="shared" si="394"/>
        <v>0</v>
      </c>
      <c r="CO304" s="14">
        <f t="shared" si="395"/>
        <v>1</v>
      </c>
      <c r="CP304" s="16" t="str">
        <f t="shared" si="384"/>
        <v/>
      </c>
      <c r="CQ304" s="15">
        <f t="shared" si="385"/>
        <v>0</v>
      </c>
      <c r="CR304" s="15">
        <f t="shared" si="386"/>
        <v>0</v>
      </c>
      <c r="CS304" s="15">
        <f t="shared" si="387"/>
        <v>0</v>
      </c>
      <c r="CT304" s="58" t="e">
        <f t="shared" si="414"/>
        <v>#DIV/0!</v>
      </c>
      <c r="CU304" s="2">
        <f t="shared" si="388"/>
        <v>995</v>
      </c>
      <c r="CV304" t="str">
        <f t="shared" si="396"/>
        <v/>
      </c>
      <c r="CX304" t="str">
        <f t="shared" si="415"/>
        <v/>
      </c>
      <c r="CY304" t="b">
        <f>AND(CX304&lt;&gt;"",COUNTIF($CX$11:CX303,CX304)=0)</f>
        <v>0</v>
      </c>
      <c r="CZ304" s="2">
        <f>IF(CX304="",0,IF(CY304,MAX($CZ$11:CZ303)+1,VLOOKUP(CX304,$CX$11:CZ303,3,FALSE)))</f>
        <v>0</v>
      </c>
      <c r="DA304" s="2" t="str">
        <f t="shared" si="397"/>
        <v/>
      </c>
      <c r="DB304" t="str">
        <f t="shared" si="416"/>
        <v/>
      </c>
      <c r="DC304" t="b">
        <f>AND(DB304&lt;&gt;"",COUNTIF($DB$11:DB303,DB304)=0)</f>
        <v>0</v>
      </c>
      <c r="DD304" s="2">
        <f>IF(DB304="",0,IF(DC304,MAX($DD$11:DD303)+1,VLOOKUP(DB304,$DB$11:DD303,3,FALSE)))</f>
        <v>0</v>
      </c>
      <c r="DE304" s="2" t="str">
        <f t="shared" si="398"/>
        <v/>
      </c>
    </row>
    <row r="305" spans="1:109" x14ac:dyDescent="0.35">
      <c r="A305" s="119"/>
      <c r="B305" s="46"/>
      <c r="C305" s="46"/>
      <c r="D305" s="46"/>
      <c r="E305" s="46"/>
      <c r="F305" s="183"/>
      <c r="G305" s="48">
        <v>0</v>
      </c>
      <c r="H305" s="46">
        <v>0</v>
      </c>
      <c r="I305" s="46">
        <v>0</v>
      </c>
      <c r="J305" s="46">
        <v>0</v>
      </c>
      <c r="K305" s="46">
        <v>0</v>
      </c>
      <c r="L305" s="49">
        <v>0</v>
      </c>
      <c r="M305" s="50">
        <v>0</v>
      </c>
      <c r="N305" s="32"/>
      <c r="O305" s="31"/>
      <c r="P305" s="31"/>
      <c r="Q305" s="31"/>
      <c r="R305" s="31"/>
      <c r="S305" s="31"/>
      <c r="T305" s="31"/>
      <c r="U305" s="31"/>
      <c r="V305" s="99"/>
      <c r="W305" s="52" t="str">
        <f t="shared" si="423"/>
        <v/>
      </c>
      <c r="X305" s="120"/>
      <c r="Y305" s="97"/>
      <c r="Z305" t="e">
        <f t="shared" si="353"/>
        <v>#N/A</v>
      </c>
      <c r="AA305" t="e">
        <f t="shared" si="354"/>
        <v>#N/A</v>
      </c>
      <c r="AB305" t="e">
        <f t="shared" si="355"/>
        <v>#N/A</v>
      </c>
      <c r="AC305" s="53" t="b">
        <f t="shared" si="356"/>
        <v>0</v>
      </c>
      <c r="AD305" s="53" t="b">
        <f t="shared" si="357"/>
        <v>0</v>
      </c>
      <c r="AE305" s="53" t="b">
        <f t="shared" si="358"/>
        <v>0</v>
      </c>
      <c r="AF305" s="53" t="b">
        <f t="shared" si="359"/>
        <v>0</v>
      </c>
      <c r="AG305" s="53" t="b">
        <f t="shared" si="360"/>
        <v>0</v>
      </c>
      <c r="AH305" s="53" t="b">
        <f t="shared" si="361"/>
        <v>0</v>
      </c>
      <c r="AI305" s="53" t="b">
        <f t="shared" si="362"/>
        <v>0</v>
      </c>
      <c r="AJ305" s="53" t="b">
        <f t="shared" si="363"/>
        <v>0</v>
      </c>
      <c r="AK305" s="53" t="b">
        <f t="shared" si="417"/>
        <v>1</v>
      </c>
      <c r="AL305" s="53" t="b">
        <f t="shared" si="418"/>
        <v>1</v>
      </c>
      <c r="AM305" s="53" t="b">
        <f t="shared" si="419"/>
        <v>1</v>
      </c>
      <c r="AN305" s="53" t="b">
        <f t="shared" si="420"/>
        <v>1</v>
      </c>
      <c r="AO305" s="53" t="b">
        <f t="shared" si="421"/>
        <v>1</v>
      </c>
      <c r="AP305" s="53" t="b">
        <f t="shared" si="422"/>
        <v>1</v>
      </c>
      <c r="AQ305" s="53" t="b">
        <f t="shared" si="399"/>
        <v>0</v>
      </c>
      <c r="AR305" t="b">
        <f t="shared" si="364"/>
        <v>0</v>
      </c>
      <c r="AS305" s="54" t="e">
        <f t="shared" si="389"/>
        <v>#N/A</v>
      </c>
      <c r="AT305" t="b">
        <f t="shared" si="400"/>
        <v>0</v>
      </c>
      <c r="AU305" t="str">
        <f t="shared" si="401"/>
        <v/>
      </c>
      <c r="AV305" s="55" t="str">
        <f t="shared" si="390"/>
        <v/>
      </c>
      <c r="AW305" t="b">
        <f>AND(AV305&lt;&gt;"",COUNTIF($AV$11:AV304,AV305)=0)</f>
        <v>0</v>
      </c>
      <c r="AX305" s="2">
        <f>IF(AV305="",0,IF(AW305,MAX($AX$11:AX304)+1,VLOOKUP(AV305,$AV$11:AX304,3,FALSE)))</f>
        <v>0</v>
      </c>
      <c r="AY305" t="str">
        <f t="shared" si="391"/>
        <v/>
      </c>
      <c r="AZ305" t="e">
        <f t="shared" si="365"/>
        <v>#N/A</v>
      </c>
      <c r="BA305" t="e">
        <f>IF(ISNA(AZ305),NA(),COUNTIF(AZ$10:AZ305,AZ305)&gt;1)</f>
        <v>#N/A</v>
      </c>
      <c r="BB305" t="e">
        <f t="shared" si="366"/>
        <v>#N/A</v>
      </c>
      <c r="BC305" s="55" t="e">
        <f t="shared" si="367"/>
        <v>#N/A</v>
      </c>
      <c r="BD305" s="56" t="e">
        <f t="shared" si="368"/>
        <v>#N/A</v>
      </c>
      <c r="BE305" s="53">
        <f t="shared" si="369"/>
        <v>0</v>
      </c>
      <c r="BF305" s="53">
        <f t="shared" si="370"/>
        <v>0</v>
      </c>
      <c r="BG305" s="53">
        <f t="shared" si="371"/>
        <v>0</v>
      </c>
      <c r="BH305" s="53">
        <f t="shared" si="372"/>
        <v>0</v>
      </c>
      <c r="BI305" s="53">
        <f t="shared" si="373"/>
        <v>0</v>
      </c>
      <c r="BJ305" s="53">
        <f t="shared" si="374"/>
        <v>0</v>
      </c>
      <c r="BK305" s="57">
        <f t="shared" si="375"/>
        <v>0</v>
      </c>
      <c r="BL305" s="57">
        <f t="shared" si="376"/>
        <v>0</v>
      </c>
      <c r="BM305" s="57">
        <f t="shared" si="377"/>
        <v>0</v>
      </c>
      <c r="BN305" s="57">
        <f t="shared" si="378"/>
        <v>0</v>
      </c>
      <c r="BO305" s="57">
        <f t="shared" si="379"/>
        <v>0</v>
      </c>
      <c r="BP305" s="57">
        <f t="shared" si="380"/>
        <v>0</v>
      </c>
      <c r="BQ305">
        <f t="shared" si="402"/>
        <v>0</v>
      </c>
      <c r="BR305">
        <f t="shared" si="403"/>
        <v>0</v>
      </c>
      <c r="BS305">
        <f t="shared" si="404"/>
        <v>0</v>
      </c>
      <c r="BT305">
        <f t="shared" si="405"/>
        <v>0</v>
      </c>
      <c r="BU305">
        <f t="shared" si="406"/>
        <v>0</v>
      </c>
      <c r="BV305">
        <f t="shared" si="407"/>
        <v>0</v>
      </c>
      <c r="BW305">
        <f t="shared" si="408"/>
        <v>0</v>
      </c>
      <c r="BX305">
        <f t="shared" si="409"/>
        <v>0</v>
      </c>
      <c r="BY305">
        <f t="shared" si="410"/>
        <v>0</v>
      </c>
      <c r="BZ305">
        <f t="shared" si="411"/>
        <v>0</v>
      </c>
      <c r="CA305">
        <f t="shared" si="412"/>
        <v>0</v>
      </c>
      <c r="CB305">
        <f t="shared" si="413"/>
        <v>0</v>
      </c>
      <c r="CC305" t="e">
        <f>IF('Source and fuel input'!AS305,VLOOKUP(AA305,SourceIdData,8,FALSE),IF('Source and fuel input'!AQ305,V305,IF('Source and fuel input'!AR305,IF(AND(E305="Method 1",VLOOKUP(AA305,SourceIdData,8,FALSE)&gt;0),VLOOKUP(AA305,SourceIdData,8,FALSE),NA()),"")))</f>
        <v>#N/A</v>
      </c>
      <c r="CD305" s="15" t="e">
        <f t="shared" si="424"/>
        <v>#N/A</v>
      </c>
      <c r="CE305" s="15" t="b">
        <f t="shared" si="425"/>
        <v>1</v>
      </c>
      <c r="CF305" s="15" t="b">
        <f t="shared" si="381"/>
        <v>1</v>
      </c>
      <c r="CG305" s="15" t="b">
        <f t="shared" si="426"/>
        <v>0</v>
      </c>
      <c r="CH305" s="15" t="b">
        <f t="shared" si="427"/>
        <v>1</v>
      </c>
      <c r="CI305" t="e">
        <f t="shared" si="382"/>
        <v>#N/A</v>
      </c>
      <c r="CJ305" t="e">
        <f t="shared" si="383"/>
        <v>#N/A</v>
      </c>
      <c r="CK305" t="e">
        <f t="shared" si="392"/>
        <v>#N/A</v>
      </c>
      <c r="CL305" t="b">
        <f t="shared" si="428"/>
        <v>0</v>
      </c>
      <c r="CM305" t="e">
        <f t="shared" si="393"/>
        <v>#N/A</v>
      </c>
      <c r="CN305" t="b">
        <f t="shared" si="394"/>
        <v>0</v>
      </c>
      <c r="CO305" s="14">
        <f t="shared" si="395"/>
        <v>1</v>
      </c>
      <c r="CP305" s="16" t="str">
        <f t="shared" si="384"/>
        <v/>
      </c>
      <c r="CQ305" s="15">
        <f t="shared" si="385"/>
        <v>0</v>
      </c>
      <c r="CR305" s="15">
        <f t="shared" si="386"/>
        <v>0</v>
      </c>
      <c r="CS305" s="15">
        <f t="shared" si="387"/>
        <v>0</v>
      </c>
      <c r="CT305" s="58" t="e">
        <f t="shared" si="414"/>
        <v>#DIV/0!</v>
      </c>
      <c r="CU305" s="2">
        <f t="shared" si="388"/>
        <v>995</v>
      </c>
      <c r="CV305" t="str">
        <f t="shared" si="396"/>
        <v/>
      </c>
      <c r="CX305" t="str">
        <f t="shared" si="415"/>
        <v/>
      </c>
      <c r="CY305" t="b">
        <f>AND(CX305&lt;&gt;"",COUNTIF($CX$11:CX304,CX305)=0)</f>
        <v>0</v>
      </c>
      <c r="CZ305" s="2">
        <f>IF(CX305="",0,IF(CY305,MAX($CZ$11:CZ304)+1,VLOOKUP(CX305,$CX$11:CZ304,3,FALSE)))</f>
        <v>0</v>
      </c>
      <c r="DA305" s="2" t="str">
        <f t="shared" si="397"/>
        <v/>
      </c>
      <c r="DB305" t="str">
        <f t="shared" si="416"/>
        <v/>
      </c>
      <c r="DC305" t="b">
        <f>AND(DB305&lt;&gt;"",COUNTIF($DB$11:DB304,DB305)=0)</f>
        <v>0</v>
      </c>
      <c r="DD305" s="2">
        <f>IF(DB305="",0,IF(DC305,MAX($DD$11:DD304)+1,VLOOKUP(DB305,$DB$11:DD304,3,FALSE)))</f>
        <v>0</v>
      </c>
      <c r="DE305" s="2" t="str">
        <f t="shared" si="398"/>
        <v/>
      </c>
    </row>
    <row r="306" spans="1:109" x14ac:dyDescent="0.35">
      <c r="A306" s="119"/>
      <c r="B306" s="46"/>
      <c r="C306" s="46"/>
      <c r="D306" s="46"/>
      <c r="E306" s="46"/>
      <c r="F306" s="183"/>
      <c r="G306" s="48">
        <v>0</v>
      </c>
      <c r="H306" s="46">
        <v>0</v>
      </c>
      <c r="I306" s="46">
        <v>0</v>
      </c>
      <c r="J306" s="46">
        <v>0</v>
      </c>
      <c r="K306" s="46">
        <v>0</v>
      </c>
      <c r="L306" s="49">
        <v>0</v>
      </c>
      <c r="M306" s="50">
        <v>0</v>
      </c>
      <c r="N306" s="32"/>
      <c r="O306" s="31"/>
      <c r="P306" s="31"/>
      <c r="Q306" s="31"/>
      <c r="R306" s="31"/>
      <c r="S306" s="31"/>
      <c r="T306" s="31"/>
      <c r="U306" s="31"/>
      <c r="V306" s="99"/>
      <c r="W306" s="52" t="str">
        <f t="shared" si="423"/>
        <v/>
      </c>
      <c r="X306" s="120"/>
      <c r="Y306" s="97"/>
      <c r="Z306" t="e">
        <f t="shared" si="353"/>
        <v>#N/A</v>
      </c>
      <c r="AA306" t="e">
        <f t="shared" si="354"/>
        <v>#N/A</v>
      </c>
      <c r="AB306" t="e">
        <f t="shared" si="355"/>
        <v>#N/A</v>
      </c>
      <c r="AC306" s="53" t="b">
        <f t="shared" si="356"/>
        <v>0</v>
      </c>
      <c r="AD306" s="53" t="b">
        <f t="shared" si="357"/>
        <v>0</v>
      </c>
      <c r="AE306" s="53" t="b">
        <f t="shared" si="358"/>
        <v>0</v>
      </c>
      <c r="AF306" s="53" t="b">
        <f t="shared" si="359"/>
        <v>0</v>
      </c>
      <c r="AG306" s="53" t="b">
        <f t="shared" si="360"/>
        <v>0</v>
      </c>
      <c r="AH306" s="53" t="b">
        <f t="shared" si="361"/>
        <v>0</v>
      </c>
      <c r="AI306" s="53" t="b">
        <f t="shared" si="362"/>
        <v>0</v>
      </c>
      <c r="AJ306" s="53" t="b">
        <f t="shared" si="363"/>
        <v>0</v>
      </c>
      <c r="AK306" s="53" t="b">
        <f t="shared" si="417"/>
        <v>1</v>
      </c>
      <c r="AL306" s="53" t="b">
        <f t="shared" si="418"/>
        <v>1</v>
      </c>
      <c r="AM306" s="53" t="b">
        <f t="shared" si="419"/>
        <v>1</v>
      </c>
      <c r="AN306" s="53" t="b">
        <f t="shared" si="420"/>
        <v>1</v>
      </c>
      <c r="AO306" s="53" t="b">
        <f t="shared" si="421"/>
        <v>1</v>
      </c>
      <c r="AP306" s="53" t="b">
        <f t="shared" si="422"/>
        <v>1</v>
      </c>
      <c r="AQ306" s="53" t="b">
        <f t="shared" si="399"/>
        <v>0</v>
      </c>
      <c r="AR306" t="b">
        <f t="shared" si="364"/>
        <v>0</v>
      </c>
      <c r="AS306" s="54" t="e">
        <f t="shared" si="389"/>
        <v>#N/A</v>
      </c>
      <c r="AT306" t="b">
        <f t="shared" si="400"/>
        <v>0</v>
      </c>
      <c r="AU306" t="str">
        <f t="shared" si="401"/>
        <v/>
      </c>
      <c r="AV306" s="55" t="str">
        <f t="shared" si="390"/>
        <v/>
      </c>
      <c r="AW306" t="b">
        <f>AND(AV306&lt;&gt;"",COUNTIF($AV$11:AV305,AV306)=0)</f>
        <v>0</v>
      </c>
      <c r="AX306" s="2">
        <f>IF(AV306="",0,IF(AW306,MAX($AX$11:AX305)+1,VLOOKUP(AV306,$AV$11:AX305,3,FALSE)))</f>
        <v>0</v>
      </c>
      <c r="AY306" t="str">
        <f t="shared" si="391"/>
        <v/>
      </c>
      <c r="AZ306" t="e">
        <f t="shared" si="365"/>
        <v>#N/A</v>
      </c>
      <c r="BA306" t="e">
        <f>IF(ISNA(AZ306),NA(),COUNTIF(AZ$10:AZ306,AZ306)&gt;1)</f>
        <v>#N/A</v>
      </c>
      <c r="BB306" t="e">
        <f t="shared" si="366"/>
        <v>#N/A</v>
      </c>
      <c r="BC306" s="55" t="e">
        <f t="shared" si="367"/>
        <v>#N/A</v>
      </c>
      <c r="BD306" s="56" t="e">
        <f t="shared" si="368"/>
        <v>#N/A</v>
      </c>
      <c r="BE306" s="53">
        <f t="shared" si="369"/>
        <v>0</v>
      </c>
      <c r="BF306" s="53">
        <f t="shared" si="370"/>
        <v>0</v>
      </c>
      <c r="BG306" s="53">
        <f t="shared" si="371"/>
        <v>0</v>
      </c>
      <c r="BH306" s="53">
        <f t="shared" si="372"/>
        <v>0</v>
      </c>
      <c r="BI306" s="53">
        <f t="shared" si="373"/>
        <v>0</v>
      </c>
      <c r="BJ306" s="53">
        <f t="shared" si="374"/>
        <v>0</v>
      </c>
      <c r="BK306" s="57">
        <f t="shared" si="375"/>
        <v>0</v>
      </c>
      <c r="BL306" s="57">
        <f t="shared" si="376"/>
        <v>0</v>
      </c>
      <c r="BM306" s="57">
        <f t="shared" si="377"/>
        <v>0</v>
      </c>
      <c r="BN306" s="57">
        <f t="shared" si="378"/>
        <v>0</v>
      </c>
      <c r="BO306" s="57">
        <f t="shared" si="379"/>
        <v>0</v>
      </c>
      <c r="BP306" s="57">
        <f t="shared" si="380"/>
        <v>0</v>
      </c>
      <c r="BQ306">
        <f t="shared" si="402"/>
        <v>0</v>
      </c>
      <c r="BR306">
        <f t="shared" si="403"/>
        <v>0</v>
      </c>
      <c r="BS306">
        <f t="shared" si="404"/>
        <v>0</v>
      </c>
      <c r="BT306">
        <f t="shared" si="405"/>
        <v>0</v>
      </c>
      <c r="BU306">
        <f t="shared" si="406"/>
        <v>0</v>
      </c>
      <c r="BV306">
        <f t="shared" si="407"/>
        <v>0</v>
      </c>
      <c r="BW306">
        <f t="shared" si="408"/>
        <v>0</v>
      </c>
      <c r="BX306">
        <f t="shared" si="409"/>
        <v>0</v>
      </c>
      <c r="BY306">
        <f t="shared" si="410"/>
        <v>0</v>
      </c>
      <c r="BZ306">
        <f t="shared" si="411"/>
        <v>0</v>
      </c>
      <c r="CA306">
        <f t="shared" si="412"/>
        <v>0</v>
      </c>
      <c r="CB306">
        <f t="shared" si="413"/>
        <v>0</v>
      </c>
      <c r="CC306" t="e">
        <f>IF('Source and fuel input'!AS306,VLOOKUP(AA306,SourceIdData,8,FALSE),IF('Source and fuel input'!AQ306,V306,IF('Source and fuel input'!AR306,IF(AND(E306="Method 1",VLOOKUP(AA306,SourceIdData,8,FALSE)&gt;0),VLOOKUP(AA306,SourceIdData,8,FALSE),NA()),"")))</f>
        <v>#N/A</v>
      </c>
      <c r="CD306" s="15" t="e">
        <f t="shared" si="424"/>
        <v>#N/A</v>
      </c>
      <c r="CE306" s="15" t="b">
        <f t="shared" si="425"/>
        <v>1</v>
      </c>
      <c r="CF306" s="15" t="b">
        <f t="shared" si="381"/>
        <v>1</v>
      </c>
      <c r="CG306" s="15" t="b">
        <f t="shared" si="426"/>
        <v>0</v>
      </c>
      <c r="CH306" s="15" t="b">
        <f t="shared" si="427"/>
        <v>1</v>
      </c>
      <c r="CI306" t="e">
        <f t="shared" si="382"/>
        <v>#N/A</v>
      </c>
      <c r="CJ306" t="e">
        <f t="shared" si="383"/>
        <v>#N/A</v>
      </c>
      <c r="CK306" t="e">
        <f t="shared" si="392"/>
        <v>#N/A</v>
      </c>
      <c r="CL306" t="b">
        <f t="shared" si="428"/>
        <v>0</v>
      </c>
      <c r="CM306" t="e">
        <f t="shared" si="393"/>
        <v>#N/A</v>
      </c>
      <c r="CN306" t="b">
        <f t="shared" si="394"/>
        <v>0</v>
      </c>
      <c r="CO306" s="14">
        <f t="shared" si="395"/>
        <v>1</v>
      </c>
      <c r="CP306" s="16" t="str">
        <f t="shared" si="384"/>
        <v/>
      </c>
      <c r="CQ306" s="15">
        <f t="shared" si="385"/>
        <v>0</v>
      </c>
      <c r="CR306" s="15">
        <f t="shared" si="386"/>
        <v>0</v>
      </c>
      <c r="CS306" s="15">
        <f t="shared" si="387"/>
        <v>0</v>
      </c>
      <c r="CT306" s="58" t="e">
        <f t="shared" si="414"/>
        <v>#DIV/0!</v>
      </c>
      <c r="CU306" s="2">
        <f t="shared" si="388"/>
        <v>995</v>
      </c>
      <c r="CV306" t="str">
        <f t="shared" si="396"/>
        <v/>
      </c>
      <c r="CX306" t="str">
        <f t="shared" si="415"/>
        <v/>
      </c>
      <c r="CY306" t="b">
        <f>AND(CX306&lt;&gt;"",COUNTIF($CX$11:CX305,CX306)=0)</f>
        <v>0</v>
      </c>
      <c r="CZ306" s="2">
        <f>IF(CX306="",0,IF(CY306,MAX($CZ$11:CZ305)+1,VLOOKUP(CX306,$CX$11:CZ305,3,FALSE)))</f>
        <v>0</v>
      </c>
      <c r="DA306" s="2" t="str">
        <f t="shared" si="397"/>
        <v/>
      </c>
      <c r="DB306" t="str">
        <f t="shared" si="416"/>
        <v/>
      </c>
      <c r="DC306" t="b">
        <f>AND(DB306&lt;&gt;"",COUNTIF($DB$11:DB305,DB306)=0)</f>
        <v>0</v>
      </c>
      <c r="DD306" s="2">
        <f>IF(DB306="",0,IF(DC306,MAX($DD$11:DD305)+1,VLOOKUP(DB306,$DB$11:DD305,3,FALSE)))</f>
        <v>0</v>
      </c>
      <c r="DE306" s="2" t="str">
        <f t="shared" si="398"/>
        <v/>
      </c>
    </row>
    <row r="307" spans="1:109" x14ac:dyDescent="0.35">
      <c r="A307" s="119"/>
      <c r="B307" s="46"/>
      <c r="C307" s="46"/>
      <c r="D307" s="46"/>
      <c r="E307" s="46"/>
      <c r="F307" s="183"/>
      <c r="G307" s="48">
        <v>0</v>
      </c>
      <c r="H307" s="46">
        <v>0</v>
      </c>
      <c r="I307" s="46">
        <v>0</v>
      </c>
      <c r="J307" s="46">
        <v>0</v>
      </c>
      <c r="K307" s="46">
        <v>0</v>
      </c>
      <c r="L307" s="49">
        <v>0</v>
      </c>
      <c r="M307" s="50">
        <v>0</v>
      </c>
      <c r="N307" s="32"/>
      <c r="O307" s="31"/>
      <c r="P307" s="31"/>
      <c r="Q307" s="31"/>
      <c r="R307" s="31"/>
      <c r="S307" s="31"/>
      <c r="T307" s="31"/>
      <c r="U307" s="31"/>
      <c r="V307" s="99"/>
      <c r="W307" s="52" t="str">
        <f t="shared" si="423"/>
        <v/>
      </c>
      <c r="X307" s="120"/>
      <c r="Y307" s="97"/>
      <c r="Z307" t="e">
        <f t="shared" si="353"/>
        <v>#N/A</v>
      </c>
      <c r="AA307" t="e">
        <f t="shared" si="354"/>
        <v>#N/A</v>
      </c>
      <c r="AB307" t="e">
        <f t="shared" si="355"/>
        <v>#N/A</v>
      </c>
      <c r="AC307" s="53" t="b">
        <f t="shared" si="356"/>
        <v>0</v>
      </c>
      <c r="AD307" s="53" t="b">
        <f t="shared" si="357"/>
        <v>0</v>
      </c>
      <c r="AE307" s="53" t="b">
        <f t="shared" si="358"/>
        <v>0</v>
      </c>
      <c r="AF307" s="53" t="b">
        <f t="shared" si="359"/>
        <v>0</v>
      </c>
      <c r="AG307" s="53" t="b">
        <f t="shared" si="360"/>
        <v>0</v>
      </c>
      <c r="AH307" s="53" t="b">
        <f t="shared" si="361"/>
        <v>0</v>
      </c>
      <c r="AI307" s="53" t="b">
        <f t="shared" si="362"/>
        <v>0</v>
      </c>
      <c r="AJ307" s="53" t="b">
        <f t="shared" si="363"/>
        <v>0</v>
      </c>
      <c r="AK307" s="53" t="b">
        <f t="shared" si="417"/>
        <v>1</v>
      </c>
      <c r="AL307" s="53" t="b">
        <f t="shared" si="418"/>
        <v>1</v>
      </c>
      <c r="AM307" s="53" t="b">
        <f t="shared" si="419"/>
        <v>1</v>
      </c>
      <c r="AN307" s="53" t="b">
        <f t="shared" si="420"/>
        <v>1</v>
      </c>
      <c r="AO307" s="53" t="b">
        <f t="shared" si="421"/>
        <v>1</v>
      </c>
      <c r="AP307" s="53" t="b">
        <f t="shared" si="422"/>
        <v>1</v>
      </c>
      <c r="AQ307" s="53" t="b">
        <f t="shared" si="399"/>
        <v>0</v>
      </c>
      <c r="AR307" t="b">
        <f t="shared" si="364"/>
        <v>0</v>
      </c>
      <c r="AS307" s="54" t="e">
        <f t="shared" si="389"/>
        <v>#N/A</v>
      </c>
      <c r="AT307" t="b">
        <f t="shared" si="400"/>
        <v>0</v>
      </c>
      <c r="AU307" t="str">
        <f t="shared" si="401"/>
        <v/>
      </c>
      <c r="AV307" s="55" t="str">
        <f t="shared" si="390"/>
        <v/>
      </c>
      <c r="AW307" t="b">
        <f>AND(AV307&lt;&gt;"",COUNTIF($AV$11:AV306,AV307)=0)</f>
        <v>0</v>
      </c>
      <c r="AX307" s="2">
        <f>IF(AV307="",0,IF(AW307,MAX($AX$11:AX306)+1,VLOOKUP(AV307,$AV$11:AX306,3,FALSE)))</f>
        <v>0</v>
      </c>
      <c r="AY307" t="str">
        <f t="shared" si="391"/>
        <v/>
      </c>
      <c r="AZ307" t="e">
        <f t="shared" si="365"/>
        <v>#N/A</v>
      </c>
      <c r="BA307" t="e">
        <f>IF(ISNA(AZ307),NA(),COUNTIF(AZ$10:AZ307,AZ307)&gt;1)</f>
        <v>#N/A</v>
      </c>
      <c r="BB307" t="e">
        <f t="shared" si="366"/>
        <v>#N/A</v>
      </c>
      <c r="BC307" s="55" t="e">
        <f t="shared" si="367"/>
        <v>#N/A</v>
      </c>
      <c r="BD307" s="56" t="e">
        <f t="shared" si="368"/>
        <v>#N/A</v>
      </c>
      <c r="BE307" s="53">
        <f t="shared" si="369"/>
        <v>0</v>
      </c>
      <c r="BF307" s="53">
        <f t="shared" si="370"/>
        <v>0</v>
      </c>
      <c r="BG307" s="53">
        <f t="shared" si="371"/>
        <v>0</v>
      </c>
      <c r="BH307" s="53">
        <f t="shared" si="372"/>
        <v>0</v>
      </c>
      <c r="BI307" s="53">
        <f t="shared" si="373"/>
        <v>0</v>
      </c>
      <c r="BJ307" s="53">
        <f t="shared" si="374"/>
        <v>0</v>
      </c>
      <c r="BK307" s="57">
        <f t="shared" si="375"/>
        <v>0</v>
      </c>
      <c r="BL307" s="57">
        <f t="shared" si="376"/>
        <v>0</v>
      </c>
      <c r="BM307" s="57">
        <f t="shared" si="377"/>
        <v>0</v>
      </c>
      <c r="BN307" s="57">
        <f t="shared" si="378"/>
        <v>0</v>
      </c>
      <c r="BO307" s="57">
        <f t="shared" si="379"/>
        <v>0</v>
      </c>
      <c r="BP307" s="57">
        <f t="shared" si="380"/>
        <v>0</v>
      </c>
      <c r="BQ307">
        <f t="shared" si="402"/>
        <v>0</v>
      </c>
      <c r="BR307">
        <f t="shared" si="403"/>
        <v>0</v>
      </c>
      <c r="BS307">
        <f t="shared" si="404"/>
        <v>0</v>
      </c>
      <c r="BT307">
        <f t="shared" si="405"/>
        <v>0</v>
      </c>
      <c r="BU307">
        <f t="shared" si="406"/>
        <v>0</v>
      </c>
      <c r="BV307">
        <f t="shared" si="407"/>
        <v>0</v>
      </c>
      <c r="BW307">
        <f t="shared" si="408"/>
        <v>0</v>
      </c>
      <c r="BX307">
        <f t="shared" si="409"/>
        <v>0</v>
      </c>
      <c r="BY307">
        <f t="shared" si="410"/>
        <v>0</v>
      </c>
      <c r="BZ307">
        <f t="shared" si="411"/>
        <v>0</v>
      </c>
      <c r="CA307">
        <f t="shared" si="412"/>
        <v>0</v>
      </c>
      <c r="CB307">
        <f t="shared" si="413"/>
        <v>0</v>
      </c>
      <c r="CC307" t="e">
        <f>IF('Source and fuel input'!AS307,VLOOKUP(AA307,SourceIdData,8,FALSE),IF('Source and fuel input'!AQ307,V307,IF('Source and fuel input'!AR307,IF(AND(E307="Method 1",VLOOKUP(AA307,SourceIdData,8,FALSE)&gt;0),VLOOKUP(AA307,SourceIdData,8,FALSE),NA()),"")))</f>
        <v>#N/A</v>
      </c>
      <c r="CD307" s="15" t="e">
        <f t="shared" si="424"/>
        <v>#N/A</v>
      </c>
      <c r="CE307" s="15" t="b">
        <f t="shared" si="425"/>
        <v>1</v>
      </c>
      <c r="CF307" s="15" t="b">
        <f t="shared" si="381"/>
        <v>1</v>
      </c>
      <c r="CG307" s="15" t="b">
        <f t="shared" si="426"/>
        <v>0</v>
      </c>
      <c r="CH307" s="15" t="b">
        <f t="shared" si="427"/>
        <v>1</v>
      </c>
      <c r="CI307" t="e">
        <f t="shared" si="382"/>
        <v>#N/A</v>
      </c>
      <c r="CJ307" t="e">
        <f t="shared" si="383"/>
        <v>#N/A</v>
      </c>
      <c r="CK307" t="e">
        <f t="shared" si="392"/>
        <v>#N/A</v>
      </c>
      <c r="CL307" t="b">
        <f t="shared" si="428"/>
        <v>0</v>
      </c>
      <c r="CM307" t="e">
        <f t="shared" si="393"/>
        <v>#N/A</v>
      </c>
      <c r="CN307" t="b">
        <f t="shared" si="394"/>
        <v>0</v>
      </c>
      <c r="CO307" s="14">
        <f t="shared" si="395"/>
        <v>1</v>
      </c>
      <c r="CP307" s="16" t="str">
        <f t="shared" si="384"/>
        <v/>
      </c>
      <c r="CQ307" s="15">
        <f t="shared" si="385"/>
        <v>0</v>
      </c>
      <c r="CR307" s="15">
        <f t="shared" si="386"/>
        <v>0</v>
      </c>
      <c r="CS307" s="15">
        <f t="shared" si="387"/>
        <v>0</v>
      </c>
      <c r="CT307" s="58" t="e">
        <f t="shared" si="414"/>
        <v>#DIV/0!</v>
      </c>
      <c r="CU307" s="2">
        <f t="shared" si="388"/>
        <v>995</v>
      </c>
      <c r="CV307" t="str">
        <f t="shared" si="396"/>
        <v/>
      </c>
      <c r="CX307" t="str">
        <f t="shared" si="415"/>
        <v/>
      </c>
      <c r="CY307" t="b">
        <f>AND(CX307&lt;&gt;"",COUNTIF($CX$11:CX306,CX307)=0)</f>
        <v>0</v>
      </c>
      <c r="CZ307" s="2">
        <f>IF(CX307="",0,IF(CY307,MAX($CZ$11:CZ306)+1,VLOOKUP(CX307,$CX$11:CZ306,3,FALSE)))</f>
        <v>0</v>
      </c>
      <c r="DA307" s="2" t="str">
        <f t="shared" si="397"/>
        <v/>
      </c>
      <c r="DB307" t="str">
        <f t="shared" si="416"/>
        <v/>
      </c>
      <c r="DC307" t="b">
        <f>AND(DB307&lt;&gt;"",COUNTIF($DB$11:DB306,DB307)=0)</f>
        <v>0</v>
      </c>
      <c r="DD307" s="2">
        <f>IF(DB307="",0,IF(DC307,MAX($DD$11:DD306)+1,VLOOKUP(DB307,$DB$11:DD306,3,FALSE)))</f>
        <v>0</v>
      </c>
      <c r="DE307" s="2" t="str">
        <f t="shared" si="398"/>
        <v/>
      </c>
    </row>
    <row r="308" spans="1:109" x14ac:dyDescent="0.35">
      <c r="A308" s="119"/>
      <c r="B308" s="46"/>
      <c r="C308" s="46"/>
      <c r="D308" s="46"/>
      <c r="E308" s="46"/>
      <c r="F308" s="183"/>
      <c r="G308" s="48">
        <v>0</v>
      </c>
      <c r="H308" s="46">
        <v>0</v>
      </c>
      <c r="I308" s="46">
        <v>0</v>
      </c>
      <c r="J308" s="46">
        <v>0</v>
      </c>
      <c r="K308" s="46">
        <v>0</v>
      </c>
      <c r="L308" s="49">
        <v>0</v>
      </c>
      <c r="M308" s="50">
        <v>0</v>
      </c>
      <c r="N308" s="32"/>
      <c r="O308" s="31"/>
      <c r="P308" s="31"/>
      <c r="Q308" s="31"/>
      <c r="R308" s="31"/>
      <c r="S308" s="31"/>
      <c r="T308" s="31"/>
      <c r="U308" s="31"/>
      <c r="V308" s="99"/>
      <c r="W308" s="52" t="str">
        <f t="shared" si="423"/>
        <v/>
      </c>
      <c r="X308" s="120"/>
      <c r="Y308" s="97"/>
      <c r="Z308" t="e">
        <f t="shared" si="353"/>
        <v>#N/A</v>
      </c>
      <c r="AA308" t="e">
        <f t="shared" si="354"/>
        <v>#N/A</v>
      </c>
      <c r="AB308" t="e">
        <f t="shared" si="355"/>
        <v>#N/A</v>
      </c>
      <c r="AC308" s="53" t="b">
        <f t="shared" si="356"/>
        <v>0</v>
      </c>
      <c r="AD308" s="53" t="b">
        <f t="shared" si="357"/>
        <v>0</v>
      </c>
      <c r="AE308" s="53" t="b">
        <f t="shared" si="358"/>
        <v>0</v>
      </c>
      <c r="AF308" s="53" t="b">
        <f t="shared" si="359"/>
        <v>0</v>
      </c>
      <c r="AG308" s="53" t="b">
        <f t="shared" si="360"/>
        <v>0</v>
      </c>
      <c r="AH308" s="53" t="b">
        <f t="shared" si="361"/>
        <v>0</v>
      </c>
      <c r="AI308" s="53" t="b">
        <f t="shared" si="362"/>
        <v>0</v>
      </c>
      <c r="AJ308" s="53" t="b">
        <f t="shared" si="363"/>
        <v>0</v>
      </c>
      <c r="AK308" s="53" t="b">
        <f t="shared" si="417"/>
        <v>1</v>
      </c>
      <c r="AL308" s="53" t="b">
        <f t="shared" si="418"/>
        <v>1</v>
      </c>
      <c r="AM308" s="53" t="b">
        <f t="shared" si="419"/>
        <v>1</v>
      </c>
      <c r="AN308" s="53" t="b">
        <f t="shared" si="420"/>
        <v>1</v>
      </c>
      <c r="AO308" s="53" t="b">
        <f t="shared" si="421"/>
        <v>1</v>
      </c>
      <c r="AP308" s="53" t="b">
        <f t="shared" si="422"/>
        <v>1</v>
      </c>
      <c r="AQ308" s="53" t="b">
        <f t="shared" si="399"/>
        <v>0</v>
      </c>
      <c r="AR308" t="b">
        <f t="shared" si="364"/>
        <v>0</v>
      </c>
      <c r="AS308" s="54" t="e">
        <f t="shared" si="389"/>
        <v>#N/A</v>
      </c>
      <c r="AT308" t="b">
        <f t="shared" si="400"/>
        <v>0</v>
      </c>
      <c r="AU308" t="str">
        <f t="shared" si="401"/>
        <v/>
      </c>
      <c r="AV308" s="55" t="str">
        <f t="shared" si="390"/>
        <v/>
      </c>
      <c r="AW308" t="b">
        <f>AND(AV308&lt;&gt;"",COUNTIF($AV$11:AV307,AV308)=0)</f>
        <v>0</v>
      </c>
      <c r="AX308" s="2">
        <f>IF(AV308="",0,IF(AW308,MAX($AX$11:AX307)+1,VLOOKUP(AV308,$AV$11:AX307,3,FALSE)))</f>
        <v>0</v>
      </c>
      <c r="AY308" t="str">
        <f t="shared" si="391"/>
        <v/>
      </c>
      <c r="AZ308" t="e">
        <f t="shared" si="365"/>
        <v>#N/A</v>
      </c>
      <c r="BA308" t="e">
        <f>IF(ISNA(AZ308),NA(),COUNTIF(AZ$10:AZ308,AZ308)&gt;1)</f>
        <v>#N/A</v>
      </c>
      <c r="BB308" t="e">
        <f t="shared" si="366"/>
        <v>#N/A</v>
      </c>
      <c r="BC308" s="55" t="e">
        <f t="shared" si="367"/>
        <v>#N/A</v>
      </c>
      <c r="BD308" s="56" t="e">
        <f t="shared" si="368"/>
        <v>#N/A</v>
      </c>
      <c r="BE308" s="53">
        <f t="shared" si="369"/>
        <v>0</v>
      </c>
      <c r="BF308" s="53">
        <f t="shared" si="370"/>
        <v>0</v>
      </c>
      <c r="BG308" s="53">
        <f t="shared" si="371"/>
        <v>0</v>
      </c>
      <c r="BH308" s="53">
        <f t="shared" si="372"/>
        <v>0</v>
      </c>
      <c r="BI308" s="53">
        <f t="shared" si="373"/>
        <v>0</v>
      </c>
      <c r="BJ308" s="53">
        <f t="shared" si="374"/>
        <v>0</v>
      </c>
      <c r="BK308" s="57">
        <f t="shared" si="375"/>
        <v>0</v>
      </c>
      <c r="BL308" s="57">
        <f t="shared" si="376"/>
        <v>0</v>
      </c>
      <c r="BM308" s="57">
        <f t="shared" si="377"/>
        <v>0</v>
      </c>
      <c r="BN308" s="57">
        <f t="shared" si="378"/>
        <v>0</v>
      </c>
      <c r="BO308" s="57">
        <f t="shared" si="379"/>
        <v>0</v>
      </c>
      <c r="BP308" s="57">
        <f t="shared" si="380"/>
        <v>0</v>
      </c>
      <c r="BQ308">
        <f t="shared" si="402"/>
        <v>0</v>
      </c>
      <c r="BR308">
        <f t="shared" si="403"/>
        <v>0</v>
      </c>
      <c r="BS308">
        <f t="shared" si="404"/>
        <v>0</v>
      </c>
      <c r="BT308">
        <f t="shared" si="405"/>
        <v>0</v>
      </c>
      <c r="BU308">
        <f t="shared" si="406"/>
        <v>0</v>
      </c>
      <c r="BV308">
        <f t="shared" si="407"/>
        <v>0</v>
      </c>
      <c r="BW308">
        <f t="shared" si="408"/>
        <v>0</v>
      </c>
      <c r="BX308">
        <f t="shared" si="409"/>
        <v>0</v>
      </c>
      <c r="BY308">
        <f t="shared" si="410"/>
        <v>0</v>
      </c>
      <c r="BZ308">
        <f t="shared" si="411"/>
        <v>0</v>
      </c>
      <c r="CA308">
        <f t="shared" si="412"/>
        <v>0</v>
      </c>
      <c r="CB308">
        <f t="shared" si="413"/>
        <v>0</v>
      </c>
      <c r="CC308" t="e">
        <f>IF('Source and fuel input'!AS308,VLOOKUP(AA308,SourceIdData,8,FALSE),IF('Source and fuel input'!AQ308,V308,IF('Source and fuel input'!AR308,IF(AND(E308="Method 1",VLOOKUP(AA308,SourceIdData,8,FALSE)&gt;0),VLOOKUP(AA308,SourceIdData,8,FALSE),NA()),"")))</f>
        <v>#N/A</v>
      </c>
      <c r="CD308" s="15" t="e">
        <f t="shared" si="424"/>
        <v>#N/A</v>
      </c>
      <c r="CE308" s="15" t="b">
        <f t="shared" si="425"/>
        <v>1</v>
      </c>
      <c r="CF308" s="15" t="b">
        <f t="shared" si="381"/>
        <v>1</v>
      </c>
      <c r="CG308" s="15" t="b">
        <f t="shared" si="426"/>
        <v>0</v>
      </c>
      <c r="CH308" s="15" t="b">
        <f t="shared" si="427"/>
        <v>1</v>
      </c>
      <c r="CI308" t="e">
        <f t="shared" si="382"/>
        <v>#N/A</v>
      </c>
      <c r="CJ308" t="e">
        <f t="shared" si="383"/>
        <v>#N/A</v>
      </c>
      <c r="CK308" t="e">
        <f t="shared" si="392"/>
        <v>#N/A</v>
      </c>
      <c r="CL308" t="b">
        <f t="shared" si="428"/>
        <v>0</v>
      </c>
      <c r="CM308" t="e">
        <f t="shared" si="393"/>
        <v>#N/A</v>
      </c>
      <c r="CN308" t="b">
        <f t="shared" si="394"/>
        <v>0</v>
      </c>
      <c r="CO308" s="14">
        <f t="shared" si="395"/>
        <v>1</v>
      </c>
      <c r="CP308" s="16" t="str">
        <f t="shared" si="384"/>
        <v/>
      </c>
      <c r="CQ308" s="15">
        <f t="shared" si="385"/>
        <v>0</v>
      </c>
      <c r="CR308" s="15">
        <f t="shared" si="386"/>
        <v>0</v>
      </c>
      <c r="CS308" s="15">
        <f t="shared" si="387"/>
        <v>0</v>
      </c>
      <c r="CT308" s="58" t="e">
        <f t="shared" si="414"/>
        <v>#DIV/0!</v>
      </c>
      <c r="CU308" s="2">
        <f t="shared" si="388"/>
        <v>995</v>
      </c>
      <c r="CV308" t="str">
        <f t="shared" si="396"/>
        <v/>
      </c>
      <c r="CX308" t="str">
        <f t="shared" si="415"/>
        <v/>
      </c>
      <c r="CY308" t="b">
        <f>AND(CX308&lt;&gt;"",COUNTIF($CX$11:CX307,CX308)=0)</f>
        <v>0</v>
      </c>
      <c r="CZ308" s="2">
        <f>IF(CX308="",0,IF(CY308,MAX($CZ$11:CZ307)+1,VLOOKUP(CX308,$CX$11:CZ307,3,FALSE)))</f>
        <v>0</v>
      </c>
      <c r="DA308" s="2" t="str">
        <f t="shared" si="397"/>
        <v/>
      </c>
      <c r="DB308" t="str">
        <f t="shared" si="416"/>
        <v/>
      </c>
      <c r="DC308" t="b">
        <f>AND(DB308&lt;&gt;"",COUNTIF($DB$11:DB307,DB308)=0)</f>
        <v>0</v>
      </c>
      <c r="DD308" s="2">
        <f>IF(DB308="",0,IF(DC308,MAX($DD$11:DD307)+1,VLOOKUP(DB308,$DB$11:DD307,3,FALSE)))</f>
        <v>0</v>
      </c>
      <c r="DE308" s="2" t="str">
        <f t="shared" si="398"/>
        <v/>
      </c>
    </row>
    <row r="309" spans="1:109" x14ac:dyDescent="0.35">
      <c r="A309" s="119"/>
      <c r="B309" s="46"/>
      <c r="C309" s="46"/>
      <c r="D309" s="46"/>
      <c r="E309" s="46"/>
      <c r="F309" s="183"/>
      <c r="G309" s="48">
        <v>0</v>
      </c>
      <c r="H309" s="46">
        <v>0</v>
      </c>
      <c r="I309" s="46">
        <v>0</v>
      </c>
      <c r="J309" s="46">
        <v>0</v>
      </c>
      <c r="K309" s="46">
        <v>0</v>
      </c>
      <c r="L309" s="49">
        <v>0</v>
      </c>
      <c r="M309" s="50">
        <v>0</v>
      </c>
      <c r="N309" s="32"/>
      <c r="O309" s="31"/>
      <c r="P309" s="31"/>
      <c r="Q309" s="31"/>
      <c r="R309" s="31"/>
      <c r="S309" s="31"/>
      <c r="T309" s="31"/>
      <c r="U309" s="31"/>
      <c r="V309" s="99"/>
      <c r="W309" s="52" t="str">
        <f t="shared" si="423"/>
        <v/>
      </c>
      <c r="X309" s="120"/>
      <c r="Y309" s="97"/>
      <c r="Z309" t="e">
        <f t="shared" si="353"/>
        <v>#N/A</v>
      </c>
      <c r="AA309" t="e">
        <f t="shared" si="354"/>
        <v>#N/A</v>
      </c>
      <c r="AB309" t="e">
        <f t="shared" si="355"/>
        <v>#N/A</v>
      </c>
      <c r="AC309" s="53" t="b">
        <f t="shared" si="356"/>
        <v>0</v>
      </c>
      <c r="AD309" s="53" t="b">
        <f t="shared" si="357"/>
        <v>0</v>
      </c>
      <c r="AE309" s="53" t="b">
        <f t="shared" si="358"/>
        <v>0</v>
      </c>
      <c r="AF309" s="53" t="b">
        <f t="shared" si="359"/>
        <v>0</v>
      </c>
      <c r="AG309" s="53" t="b">
        <f t="shared" si="360"/>
        <v>0</v>
      </c>
      <c r="AH309" s="53" t="b">
        <f t="shared" si="361"/>
        <v>0</v>
      </c>
      <c r="AI309" s="53" t="b">
        <f t="shared" si="362"/>
        <v>0</v>
      </c>
      <c r="AJ309" s="53" t="b">
        <f t="shared" si="363"/>
        <v>0</v>
      </c>
      <c r="AK309" s="53" t="b">
        <f t="shared" si="417"/>
        <v>1</v>
      </c>
      <c r="AL309" s="53" t="b">
        <f t="shared" si="418"/>
        <v>1</v>
      </c>
      <c r="AM309" s="53" t="b">
        <f t="shared" si="419"/>
        <v>1</v>
      </c>
      <c r="AN309" s="53" t="b">
        <f t="shared" si="420"/>
        <v>1</v>
      </c>
      <c r="AO309" s="53" t="b">
        <f t="shared" si="421"/>
        <v>1</v>
      </c>
      <c r="AP309" s="53" t="b">
        <f t="shared" si="422"/>
        <v>1</v>
      </c>
      <c r="AQ309" s="53" t="b">
        <f t="shared" si="399"/>
        <v>0</v>
      </c>
      <c r="AR309" t="b">
        <f t="shared" si="364"/>
        <v>0</v>
      </c>
      <c r="AS309" s="54" t="e">
        <f t="shared" si="389"/>
        <v>#N/A</v>
      </c>
      <c r="AT309" t="b">
        <f t="shared" si="400"/>
        <v>0</v>
      </c>
      <c r="AU309" t="str">
        <f t="shared" si="401"/>
        <v/>
      </c>
      <c r="AV309" s="55" t="str">
        <f t="shared" si="390"/>
        <v/>
      </c>
      <c r="AW309" t="b">
        <f>AND(AV309&lt;&gt;"",COUNTIF($AV$11:AV308,AV309)=0)</f>
        <v>0</v>
      </c>
      <c r="AX309" s="2">
        <f>IF(AV309="",0,IF(AW309,MAX($AX$11:AX308)+1,VLOOKUP(AV309,$AV$11:AX308,3,FALSE)))</f>
        <v>0</v>
      </c>
      <c r="AY309" t="str">
        <f t="shared" si="391"/>
        <v/>
      </c>
      <c r="AZ309" t="e">
        <f t="shared" si="365"/>
        <v>#N/A</v>
      </c>
      <c r="BA309" t="e">
        <f>IF(ISNA(AZ309),NA(),COUNTIF(AZ$10:AZ309,AZ309)&gt;1)</f>
        <v>#N/A</v>
      </c>
      <c r="BB309" t="e">
        <f t="shared" si="366"/>
        <v>#N/A</v>
      </c>
      <c r="BC309" s="55" t="e">
        <f t="shared" si="367"/>
        <v>#N/A</v>
      </c>
      <c r="BD309" s="56" t="e">
        <f t="shared" si="368"/>
        <v>#N/A</v>
      </c>
      <c r="BE309" s="53">
        <f t="shared" si="369"/>
        <v>0</v>
      </c>
      <c r="BF309" s="53">
        <f t="shared" si="370"/>
        <v>0</v>
      </c>
      <c r="BG309" s="53">
        <f t="shared" si="371"/>
        <v>0</v>
      </c>
      <c r="BH309" s="53">
        <f t="shared" si="372"/>
        <v>0</v>
      </c>
      <c r="BI309" s="53">
        <f t="shared" si="373"/>
        <v>0</v>
      </c>
      <c r="BJ309" s="53">
        <f t="shared" si="374"/>
        <v>0</v>
      </c>
      <c r="BK309" s="57">
        <f t="shared" si="375"/>
        <v>0</v>
      </c>
      <c r="BL309" s="57">
        <f t="shared" si="376"/>
        <v>0</v>
      </c>
      <c r="BM309" s="57">
        <f t="shared" si="377"/>
        <v>0</v>
      </c>
      <c r="BN309" s="57">
        <f t="shared" si="378"/>
        <v>0</v>
      </c>
      <c r="BO309" s="57">
        <f t="shared" si="379"/>
        <v>0</v>
      </c>
      <c r="BP309" s="57">
        <f t="shared" si="380"/>
        <v>0</v>
      </c>
      <c r="BQ309">
        <f t="shared" si="402"/>
        <v>0</v>
      </c>
      <c r="BR309">
        <f t="shared" si="403"/>
        <v>0</v>
      </c>
      <c r="BS309">
        <f t="shared" si="404"/>
        <v>0</v>
      </c>
      <c r="BT309">
        <f t="shared" si="405"/>
        <v>0</v>
      </c>
      <c r="BU309">
        <f t="shared" si="406"/>
        <v>0</v>
      </c>
      <c r="BV309">
        <f t="shared" si="407"/>
        <v>0</v>
      </c>
      <c r="BW309">
        <f t="shared" si="408"/>
        <v>0</v>
      </c>
      <c r="BX309">
        <f t="shared" si="409"/>
        <v>0</v>
      </c>
      <c r="BY309">
        <f t="shared" si="410"/>
        <v>0</v>
      </c>
      <c r="BZ309">
        <f t="shared" si="411"/>
        <v>0</v>
      </c>
      <c r="CA309">
        <f t="shared" si="412"/>
        <v>0</v>
      </c>
      <c r="CB309">
        <f t="shared" si="413"/>
        <v>0</v>
      </c>
      <c r="CC309" t="e">
        <f>IF('Source and fuel input'!AS309,VLOOKUP(AA309,SourceIdData,8,FALSE),IF('Source and fuel input'!AQ309,V309,IF('Source and fuel input'!AR309,IF(AND(E309="Method 1",VLOOKUP(AA309,SourceIdData,8,FALSE)&gt;0),VLOOKUP(AA309,SourceIdData,8,FALSE),NA()),"")))</f>
        <v>#N/A</v>
      </c>
      <c r="CD309" s="15" t="e">
        <f t="shared" si="424"/>
        <v>#N/A</v>
      </c>
      <c r="CE309" s="15" t="b">
        <f t="shared" si="425"/>
        <v>1</v>
      </c>
      <c r="CF309" s="15" t="b">
        <f t="shared" si="381"/>
        <v>1</v>
      </c>
      <c r="CG309" s="15" t="b">
        <f t="shared" si="426"/>
        <v>0</v>
      </c>
      <c r="CH309" s="15" t="b">
        <f t="shared" si="427"/>
        <v>1</v>
      </c>
      <c r="CI309" t="e">
        <f t="shared" si="382"/>
        <v>#N/A</v>
      </c>
      <c r="CJ309" t="e">
        <f t="shared" si="383"/>
        <v>#N/A</v>
      </c>
      <c r="CK309" t="e">
        <f t="shared" si="392"/>
        <v>#N/A</v>
      </c>
      <c r="CL309" t="b">
        <f t="shared" si="428"/>
        <v>0</v>
      </c>
      <c r="CM309" t="e">
        <f t="shared" si="393"/>
        <v>#N/A</v>
      </c>
      <c r="CN309" t="b">
        <f t="shared" si="394"/>
        <v>0</v>
      </c>
      <c r="CO309" s="14">
        <f t="shared" si="395"/>
        <v>1</v>
      </c>
      <c r="CP309" s="16" t="str">
        <f t="shared" si="384"/>
        <v/>
      </c>
      <c r="CQ309" s="15">
        <f t="shared" si="385"/>
        <v>0</v>
      </c>
      <c r="CR309" s="15">
        <f t="shared" si="386"/>
        <v>0</v>
      </c>
      <c r="CS309" s="15">
        <f t="shared" si="387"/>
        <v>0</v>
      </c>
      <c r="CT309" s="58" t="e">
        <f t="shared" si="414"/>
        <v>#DIV/0!</v>
      </c>
      <c r="CU309" s="2">
        <f t="shared" si="388"/>
        <v>995</v>
      </c>
      <c r="CV309" t="str">
        <f t="shared" si="396"/>
        <v/>
      </c>
      <c r="CX309" t="str">
        <f t="shared" si="415"/>
        <v/>
      </c>
      <c r="CY309" t="b">
        <f>AND(CX309&lt;&gt;"",COUNTIF($CX$11:CX308,CX309)=0)</f>
        <v>0</v>
      </c>
      <c r="CZ309" s="2">
        <f>IF(CX309="",0,IF(CY309,MAX($CZ$11:CZ308)+1,VLOOKUP(CX309,$CX$11:CZ308,3,FALSE)))</f>
        <v>0</v>
      </c>
      <c r="DA309" s="2" t="str">
        <f t="shared" si="397"/>
        <v/>
      </c>
      <c r="DB309" t="str">
        <f t="shared" si="416"/>
        <v/>
      </c>
      <c r="DC309" t="b">
        <f>AND(DB309&lt;&gt;"",COUNTIF($DB$11:DB308,DB309)=0)</f>
        <v>0</v>
      </c>
      <c r="DD309" s="2">
        <f>IF(DB309="",0,IF(DC309,MAX($DD$11:DD308)+1,VLOOKUP(DB309,$DB$11:DD308,3,FALSE)))</f>
        <v>0</v>
      </c>
      <c r="DE309" s="2" t="str">
        <f t="shared" si="398"/>
        <v/>
      </c>
    </row>
    <row r="310" spans="1:109" x14ac:dyDescent="0.35">
      <c r="A310" s="119"/>
      <c r="B310" s="46"/>
      <c r="C310" s="46"/>
      <c r="D310" s="46"/>
      <c r="E310" s="46"/>
      <c r="F310" s="183"/>
      <c r="G310" s="48">
        <v>0</v>
      </c>
      <c r="H310" s="46">
        <v>0</v>
      </c>
      <c r="I310" s="46">
        <v>0</v>
      </c>
      <c r="J310" s="46">
        <v>0</v>
      </c>
      <c r="K310" s="46">
        <v>0</v>
      </c>
      <c r="L310" s="49">
        <v>0</v>
      </c>
      <c r="M310" s="50">
        <v>0</v>
      </c>
      <c r="N310" s="32"/>
      <c r="O310" s="31"/>
      <c r="P310" s="31"/>
      <c r="Q310" s="31"/>
      <c r="R310" s="31"/>
      <c r="S310" s="31"/>
      <c r="T310" s="31"/>
      <c r="U310" s="31"/>
      <c r="V310" s="99"/>
      <c r="W310" s="52" t="str">
        <f t="shared" si="423"/>
        <v/>
      </c>
      <c r="X310" s="120"/>
      <c r="Y310" s="97"/>
      <c r="Z310" t="e">
        <f t="shared" si="353"/>
        <v>#N/A</v>
      </c>
      <c r="AA310" t="e">
        <f t="shared" si="354"/>
        <v>#N/A</v>
      </c>
      <c r="AB310" t="e">
        <f t="shared" si="355"/>
        <v>#N/A</v>
      </c>
      <c r="AC310" s="53" t="b">
        <f t="shared" si="356"/>
        <v>0</v>
      </c>
      <c r="AD310" s="53" t="b">
        <f t="shared" si="357"/>
        <v>0</v>
      </c>
      <c r="AE310" s="53" t="b">
        <f t="shared" si="358"/>
        <v>0</v>
      </c>
      <c r="AF310" s="53" t="b">
        <f t="shared" si="359"/>
        <v>0</v>
      </c>
      <c r="AG310" s="53" t="b">
        <f t="shared" si="360"/>
        <v>0</v>
      </c>
      <c r="AH310" s="53" t="b">
        <f t="shared" si="361"/>
        <v>0</v>
      </c>
      <c r="AI310" s="53" t="b">
        <f t="shared" si="362"/>
        <v>0</v>
      </c>
      <c r="AJ310" s="53" t="b">
        <f t="shared" si="363"/>
        <v>0</v>
      </c>
      <c r="AK310" s="53" t="b">
        <f t="shared" si="417"/>
        <v>1</v>
      </c>
      <c r="AL310" s="53" t="b">
        <f t="shared" si="418"/>
        <v>1</v>
      </c>
      <c r="AM310" s="53" t="b">
        <f t="shared" si="419"/>
        <v>1</v>
      </c>
      <c r="AN310" s="53" t="b">
        <f t="shared" si="420"/>
        <v>1</v>
      </c>
      <c r="AO310" s="53" t="b">
        <f t="shared" si="421"/>
        <v>1</v>
      </c>
      <c r="AP310" s="53" t="b">
        <f t="shared" si="422"/>
        <v>1</v>
      </c>
      <c r="AQ310" s="53" t="b">
        <f t="shared" si="399"/>
        <v>0</v>
      </c>
      <c r="AR310" t="b">
        <f t="shared" si="364"/>
        <v>0</v>
      </c>
      <c r="AS310" s="54" t="e">
        <f t="shared" si="389"/>
        <v>#N/A</v>
      </c>
      <c r="AT310" t="b">
        <f t="shared" si="400"/>
        <v>0</v>
      </c>
      <c r="AU310" t="str">
        <f t="shared" si="401"/>
        <v/>
      </c>
      <c r="AV310" s="55" t="str">
        <f t="shared" si="390"/>
        <v/>
      </c>
      <c r="AW310" t="b">
        <f>AND(AV310&lt;&gt;"",COUNTIF($AV$11:AV309,AV310)=0)</f>
        <v>0</v>
      </c>
      <c r="AX310" s="2">
        <f>IF(AV310="",0,IF(AW310,MAX($AX$11:AX309)+1,VLOOKUP(AV310,$AV$11:AX309,3,FALSE)))</f>
        <v>0</v>
      </c>
      <c r="AY310" t="str">
        <f t="shared" si="391"/>
        <v/>
      </c>
      <c r="AZ310" t="e">
        <f t="shared" si="365"/>
        <v>#N/A</v>
      </c>
      <c r="BA310" t="e">
        <f>IF(ISNA(AZ310),NA(),COUNTIF(AZ$10:AZ310,AZ310)&gt;1)</f>
        <v>#N/A</v>
      </c>
      <c r="BB310" t="e">
        <f t="shared" si="366"/>
        <v>#N/A</v>
      </c>
      <c r="BC310" s="55" t="e">
        <f t="shared" si="367"/>
        <v>#N/A</v>
      </c>
      <c r="BD310" s="56" t="e">
        <f t="shared" si="368"/>
        <v>#N/A</v>
      </c>
      <c r="BE310" s="53">
        <f t="shared" si="369"/>
        <v>0</v>
      </c>
      <c r="BF310" s="53">
        <f t="shared" si="370"/>
        <v>0</v>
      </c>
      <c r="BG310" s="53">
        <f t="shared" si="371"/>
        <v>0</v>
      </c>
      <c r="BH310" s="53">
        <f t="shared" si="372"/>
        <v>0</v>
      </c>
      <c r="BI310" s="53">
        <f t="shared" si="373"/>
        <v>0</v>
      </c>
      <c r="BJ310" s="53">
        <f t="shared" si="374"/>
        <v>0</v>
      </c>
      <c r="BK310" s="57">
        <f t="shared" si="375"/>
        <v>0</v>
      </c>
      <c r="BL310" s="57">
        <f t="shared" si="376"/>
        <v>0</v>
      </c>
      <c r="BM310" s="57">
        <f t="shared" si="377"/>
        <v>0</v>
      </c>
      <c r="BN310" s="57">
        <f t="shared" si="378"/>
        <v>0</v>
      </c>
      <c r="BO310" s="57">
        <f t="shared" si="379"/>
        <v>0</v>
      </c>
      <c r="BP310" s="57">
        <f t="shared" si="380"/>
        <v>0</v>
      </c>
      <c r="BQ310">
        <f t="shared" si="402"/>
        <v>0</v>
      </c>
      <c r="BR310">
        <f t="shared" si="403"/>
        <v>0</v>
      </c>
      <c r="BS310">
        <f t="shared" si="404"/>
        <v>0</v>
      </c>
      <c r="BT310">
        <f t="shared" si="405"/>
        <v>0</v>
      </c>
      <c r="BU310">
        <f t="shared" si="406"/>
        <v>0</v>
      </c>
      <c r="BV310">
        <f t="shared" si="407"/>
        <v>0</v>
      </c>
      <c r="BW310">
        <f t="shared" si="408"/>
        <v>0</v>
      </c>
      <c r="BX310">
        <f t="shared" si="409"/>
        <v>0</v>
      </c>
      <c r="BY310">
        <f t="shared" si="410"/>
        <v>0</v>
      </c>
      <c r="BZ310">
        <f t="shared" si="411"/>
        <v>0</v>
      </c>
      <c r="CA310">
        <f t="shared" si="412"/>
        <v>0</v>
      </c>
      <c r="CB310">
        <f t="shared" si="413"/>
        <v>0</v>
      </c>
      <c r="CC310" t="e">
        <f>IF('Source and fuel input'!AS310,VLOOKUP(AA310,SourceIdData,8,FALSE),IF('Source and fuel input'!AQ310,V310,IF('Source and fuel input'!AR310,IF(AND(E310="Method 1",VLOOKUP(AA310,SourceIdData,8,FALSE)&gt;0),VLOOKUP(AA310,SourceIdData,8,FALSE),NA()),"")))</f>
        <v>#N/A</v>
      </c>
      <c r="CD310" s="15" t="e">
        <f t="shared" si="424"/>
        <v>#N/A</v>
      </c>
      <c r="CE310" s="15" t="b">
        <f t="shared" si="425"/>
        <v>1</v>
      </c>
      <c r="CF310" s="15" t="b">
        <f t="shared" si="381"/>
        <v>1</v>
      </c>
      <c r="CG310" s="15" t="b">
        <f t="shared" si="426"/>
        <v>0</v>
      </c>
      <c r="CH310" s="15" t="b">
        <f t="shared" si="427"/>
        <v>1</v>
      </c>
      <c r="CI310" t="e">
        <f t="shared" si="382"/>
        <v>#N/A</v>
      </c>
      <c r="CJ310" t="e">
        <f t="shared" si="383"/>
        <v>#N/A</v>
      </c>
      <c r="CK310" t="e">
        <f t="shared" si="392"/>
        <v>#N/A</v>
      </c>
      <c r="CL310" t="b">
        <f t="shared" si="428"/>
        <v>0</v>
      </c>
      <c r="CM310" t="e">
        <f t="shared" si="393"/>
        <v>#N/A</v>
      </c>
      <c r="CN310" t="b">
        <f t="shared" si="394"/>
        <v>0</v>
      </c>
      <c r="CO310" s="14">
        <f t="shared" si="395"/>
        <v>1</v>
      </c>
      <c r="CP310" s="16" t="str">
        <f t="shared" si="384"/>
        <v/>
      </c>
      <c r="CQ310" s="15">
        <f t="shared" si="385"/>
        <v>0</v>
      </c>
      <c r="CR310" s="15">
        <f t="shared" si="386"/>
        <v>0</v>
      </c>
      <c r="CS310" s="15">
        <f t="shared" si="387"/>
        <v>0</v>
      </c>
      <c r="CT310" s="58" t="e">
        <f t="shared" si="414"/>
        <v>#DIV/0!</v>
      </c>
      <c r="CU310" s="2">
        <f t="shared" si="388"/>
        <v>995</v>
      </c>
      <c r="CV310" t="str">
        <f t="shared" si="396"/>
        <v/>
      </c>
      <c r="CX310" t="str">
        <f t="shared" si="415"/>
        <v/>
      </c>
      <c r="CY310" t="b">
        <f>AND(CX310&lt;&gt;"",COUNTIF($CX$11:CX309,CX310)=0)</f>
        <v>0</v>
      </c>
      <c r="CZ310" s="2">
        <f>IF(CX310="",0,IF(CY310,MAX($CZ$11:CZ309)+1,VLOOKUP(CX310,$CX$11:CZ309,3,FALSE)))</f>
        <v>0</v>
      </c>
      <c r="DA310" s="2" t="str">
        <f t="shared" si="397"/>
        <v/>
      </c>
      <c r="DB310" t="str">
        <f t="shared" si="416"/>
        <v/>
      </c>
      <c r="DC310" t="b">
        <f>AND(DB310&lt;&gt;"",COUNTIF($DB$11:DB309,DB310)=0)</f>
        <v>0</v>
      </c>
      <c r="DD310" s="2">
        <f>IF(DB310="",0,IF(DC310,MAX($DD$11:DD309)+1,VLOOKUP(DB310,$DB$11:DD309,3,FALSE)))</f>
        <v>0</v>
      </c>
      <c r="DE310" s="2" t="str">
        <f t="shared" si="398"/>
        <v/>
      </c>
    </row>
    <row r="311" spans="1:109" x14ac:dyDescent="0.35">
      <c r="A311" s="119"/>
      <c r="B311" s="46"/>
      <c r="C311" s="46"/>
      <c r="D311" s="46"/>
      <c r="E311" s="46"/>
      <c r="F311" s="183"/>
      <c r="G311" s="48">
        <v>0</v>
      </c>
      <c r="H311" s="46">
        <v>0</v>
      </c>
      <c r="I311" s="46">
        <v>0</v>
      </c>
      <c r="J311" s="46">
        <v>0</v>
      </c>
      <c r="K311" s="46">
        <v>0</v>
      </c>
      <c r="L311" s="49">
        <v>0</v>
      </c>
      <c r="M311" s="50">
        <v>0</v>
      </c>
      <c r="N311" s="32"/>
      <c r="O311" s="31"/>
      <c r="P311" s="31"/>
      <c r="Q311" s="31"/>
      <c r="R311" s="31"/>
      <c r="S311" s="31"/>
      <c r="T311" s="31"/>
      <c r="U311" s="31"/>
      <c r="V311" s="99"/>
      <c r="W311" s="52" t="str">
        <f t="shared" si="423"/>
        <v/>
      </c>
      <c r="X311" s="120"/>
      <c r="Y311" s="97"/>
      <c r="Z311" t="e">
        <f t="shared" si="353"/>
        <v>#N/A</v>
      </c>
      <c r="AA311" t="e">
        <f t="shared" si="354"/>
        <v>#N/A</v>
      </c>
      <c r="AB311" t="e">
        <f t="shared" si="355"/>
        <v>#N/A</v>
      </c>
      <c r="AC311" s="53" t="b">
        <f t="shared" si="356"/>
        <v>0</v>
      </c>
      <c r="AD311" s="53" t="b">
        <f t="shared" si="357"/>
        <v>0</v>
      </c>
      <c r="AE311" s="53" t="b">
        <f t="shared" si="358"/>
        <v>0</v>
      </c>
      <c r="AF311" s="53" t="b">
        <f t="shared" si="359"/>
        <v>0</v>
      </c>
      <c r="AG311" s="53" t="b">
        <f t="shared" si="360"/>
        <v>0</v>
      </c>
      <c r="AH311" s="53" t="b">
        <f t="shared" si="361"/>
        <v>0</v>
      </c>
      <c r="AI311" s="53" t="b">
        <f t="shared" si="362"/>
        <v>0</v>
      </c>
      <c r="AJ311" s="53" t="b">
        <f t="shared" si="363"/>
        <v>0</v>
      </c>
      <c r="AK311" s="53" t="b">
        <f t="shared" si="417"/>
        <v>1</v>
      </c>
      <c r="AL311" s="53" t="b">
        <f t="shared" si="418"/>
        <v>1</v>
      </c>
      <c r="AM311" s="53" t="b">
        <f t="shared" si="419"/>
        <v>1</v>
      </c>
      <c r="AN311" s="53" t="b">
        <f t="shared" si="420"/>
        <v>1</v>
      </c>
      <c r="AO311" s="53" t="b">
        <f t="shared" si="421"/>
        <v>1</v>
      </c>
      <c r="AP311" s="53" t="b">
        <f t="shared" si="422"/>
        <v>1</v>
      </c>
      <c r="AQ311" s="53" t="b">
        <f t="shared" si="399"/>
        <v>0</v>
      </c>
      <c r="AR311" t="b">
        <f t="shared" si="364"/>
        <v>0</v>
      </c>
      <c r="AS311" s="54" t="e">
        <f t="shared" si="389"/>
        <v>#N/A</v>
      </c>
      <c r="AT311" t="b">
        <f t="shared" si="400"/>
        <v>0</v>
      </c>
      <c r="AU311" t="str">
        <f t="shared" si="401"/>
        <v/>
      </c>
      <c r="AV311" s="55" t="str">
        <f t="shared" si="390"/>
        <v/>
      </c>
      <c r="AW311" t="b">
        <f>AND(AV311&lt;&gt;"",COUNTIF($AV$11:AV310,AV311)=0)</f>
        <v>0</v>
      </c>
      <c r="AX311" s="2">
        <f>IF(AV311="",0,IF(AW311,MAX($AX$11:AX310)+1,VLOOKUP(AV311,$AV$11:AX310,3,FALSE)))</f>
        <v>0</v>
      </c>
      <c r="AY311" t="str">
        <f t="shared" si="391"/>
        <v/>
      </c>
      <c r="AZ311" t="e">
        <f t="shared" si="365"/>
        <v>#N/A</v>
      </c>
      <c r="BA311" t="e">
        <f>IF(ISNA(AZ311),NA(),COUNTIF(AZ$10:AZ311,AZ311)&gt;1)</f>
        <v>#N/A</v>
      </c>
      <c r="BB311" t="e">
        <f t="shared" si="366"/>
        <v>#N/A</v>
      </c>
      <c r="BC311" s="55" t="e">
        <f t="shared" si="367"/>
        <v>#N/A</v>
      </c>
      <c r="BD311" s="56" t="e">
        <f t="shared" si="368"/>
        <v>#N/A</v>
      </c>
      <c r="BE311" s="53">
        <f t="shared" si="369"/>
        <v>0</v>
      </c>
      <c r="BF311" s="53">
        <f t="shared" si="370"/>
        <v>0</v>
      </c>
      <c r="BG311" s="53">
        <f t="shared" si="371"/>
        <v>0</v>
      </c>
      <c r="BH311" s="53">
        <f t="shared" si="372"/>
        <v>0</v>
      </c>
      <c r="BI311" s="53">
        <f t="shared" si="373"/>
        <v>0</v>
      </c>
      <c r="BJ311" s="53">
        <f t="shared" si="374"/>
        <v>0</v>
      </c>
      <c r="BK311" s="57">
        <f t="shared" si="375"/>
        <v>0</v>
      </c>
      <c r="BL311" s="57">
        <f t="shared" si="376"/>
        <v>0</v>
      </c>
      <c r="BM311" s="57">
        <f t="shared" si="377"/>
        <v>0</v>
      </c>
      <c r="BN311" s="57">
        <f t="shared" si="378"/>
        <v>0</v>
      </c>
      <c r="BO311" s="57">
        <f t="shared" si="379"/>
        <v>0</v>
      </c>
      <c r="BP311" s="57">
        <f t="shared" si="380"/>
        <v>0</v>
      </c>
      <c r="BQ311">
        <f t="shared" si="402"/>
        <v>0</v>
      </c>
      <c r="BR311">
        <f t="shared" si="403"/>
        <v>0</v>
      </c>
      <c r="BS311">
        <f t="shared" si="404"/>
        <v>0</v>
      </c>
      <c r="BT311">
        <f t="shared" si="405"/>
        <v>0</v>
      </c>
      <c r="BU311">
        <f t="shared" si="406"/>
        <v>0</v>
      </c>
      <c r="BV311">
        <f t="shared" si="407"/>
        <v>0</v>
      </c>
      <c r="BW311">
        <f t="shared" si="408"/>
        <v>0</v>
      </c>
      <c r="BX311">
        <f t="shared" si="409"/>
        <v>0</v>
      </c>
      <c r="BY311">
        <f t="shared" si="410"/>
        <v>0</v>
      </c>
      <c r="BZ311">
        <f t="shared" si="411"/>
        <v>0</v>
      </c>
      <c r="CA311">
        <f t="shared" si="412"/>
        <v>0</v>
      </c>
      <c r="CB311">
        <f t="shared" si="413"/>
        <v>0</v>
      </c>
      <c r="CC311" t="e">
        <f>IF('Source and fuel input'!AS311,VLOOKUP(AA311,SourceIdData,8,FALSE),IF('Source and fuel input'!AQ311,V311,IF('Source and fuel input'!AR311,IF(AND(E311="Method 1",VLOOKUP(AA311,SourceIdData,8,FALSE)&gt;0),VLOOKUP(AA311,SourceIdData,8,FALSE),NA()),"")))</f>
        <v>#N/A</v>
      </c>
      <c r="CD311" s="15" t="e">
        <f t="shared" si="424"/>
        <v>#N/A</v>
      </c>
      <c r="CE311" s="15" t="b">
        <f t="shared" si="425"/>
        <v>1</v>
      </c>
      <c r="CF311" s="15" t="b">
        <f t="shared" si="381"/>
        <v>1</v>
      </c>
      <c r="CG311" s="15" t="b">
        <f t="shared" si="426"/>
        <v>0</v>
      </c>
      <c r="CH311" s="15" t="b">
        <f t="shared" si="427"/>
        <v>1</v>
      </c>
      <c r="CI311" t="e">
        <f t="shared" si="382"/>
        <v>#N/A</v>
      </c>
      <c r="CJ311" t="e">
        <f t="shared" si="383"/>
        <v>#N/A</v>
      </c>
      <c r="CK311" t="e">
        <f t="shared" si="392"/>
        <v>#N/A</v>
      </c>
      <c r="CL311" t="b">
        <f t="shared" si="428"/>
        <v>0</v>
      </c>
      <c r="CM311" t="e">
        <f t="shared" si="393"/>
        <v>#N/A</v>
      </c>
      <c r="CN311" t="b">
        <f t="shared" si="394"/>
        <v>0</v>
      </c>
      <c r="CO311" s="14">
        <f t="shared" si="395"/>
        <v>1</v>
      </c>
      <c r="CP311" s="16" t="str">
        <f t="shared" si="384"/>
        <v/>
      </c>
      <c r="CQ311" s="15">
        <f t="shared" si="385"/>
        <v>0</v>
      </c>
      <c r="CR311" s="15">
        <f t="shared" si="386"/>
        <v>0</v>
      </c>
      <c r="CS311" s="15">
        <f t="shared" si="387"/>
        <v>0</v>
      </c>
      <c r="CT311" s="58" t="e">
        <f t="shared" si="414"/>
        <v>#DIV/0!</v>
      </c>
      <c r="CU311" s="2">
        <f t="shared" si="388"/>
        <v>995</v>
      </c>
      <c r="CV311" t="str">
        <f t="shared" si="396"/>
        <v/>
      </c>
      <c r="CX311" t="str">
        <f t="shared" si="415"/>
        <v/>
      </c>
      <c r="CY311" t="b">
        <f>AND(CX311&lt;&gt;"",COUNTIF($CX$11:CX310,CX311)=0)</f>
        <v>0</v>
      </c>
      <c r="CZ311" s="2">
        <f>IF(CX311="",0,IF(CY311,MAX($CZ$11:CZ310)+1,VLOOKUP(CX311,$CX$11:CZ310,3,FALSE)))</f>
        <v>0</v>
      </c>
      <c r="DA311" s="2" t="str">
        <f t="shared" si="397"/>
        <v/>
      </c>
      <c r="DB311" t="str">
        <f t="shared" si="416"/>
        <v/>
      </c>
      <c r="DC311" t="b">
        <f>AND(DB311&lt;&gt;"",COUNTIF($DB$11:DB310,DB311)=0)</f>
        <v>0</v>
      </c>
      <c r="DD311" s="2">
        <f>IF(DB311="",0,IF(DC311,MAX($DD$11:DD310)+1,VLOOKUP(DB311,$DB$11:DD310,3,FALSE)))</f>
        <v>0</v>
      </c>
      <c r="DE311" s="2" t="str">
        <f t="shared" si="398"/>
        <v/>
      </c>
    </row>
    <row r="312" spans="1:109" x14ac:dyDescent="0.35">
      <c r="A312" s="119"/>
      <c r="B312" s="46"/>
      <c r="C312" s="46"/>
      <c r="D312" s="46"/>
      <c r="E312" s="46"/>
      <c r="F312" s="183"/>
      <c r="G312" s="48">
        <v>0</v>
      </c>
      <c r="H312" s="46">
        <v>0</v>
      </c>
      <c r="I312" s="46">
        <v>0</v>
      </c>
      <c r="J312" s="46">
        <v>0</v>
      </c>
      <c r="K312" s="46">
        <v>0</v>
      </c>
      <c r="L312" s="49">
        <v>0</v>
      </c>
      <c r="M312" s="50">
        <v>0</v>
      </c>
      <c r="N312" s="32"/>
      <c r="O312" s="31"/>
      <c r="P312" s="31"/>
      <c r="Q312" s="31"/>
      <c r="R312" s="31"/>
      <c r="S312" s="31"/>
      <c r="T312" s="31"/>
      <c r="U312" s="31"/>
      <c r="V312" s="99"/>
      <c r="W312" s="52" t="str">
        <f t="shared" si="423"/>
        <v/>
      </c>
      <c r="X312" s="120"/>
      <c r="Y312" s="97"/>
      <c r="Z312" t="e">
        <f t="shared" si="353"/>
        <v>#N/A</v>
      </c>
      <c r="AA312" t="e">
        <f t="shared" si="354"/>
        <v>#N/A</v>
      </c>
      <c r="AB312" t="e">
        <f t="shared" si="355"/>
        <v>#N/A</v>
      </c>
      <c r="AC312" s="53" t="b">
        <f t="shared" si="356"/>
        <v>0</v>
      </c>
      <c r="AD312" s="53" t="b">
        <f t="shared" si="357"/>
        <v>0</v>
      </c>
      <c r="AE312" s="53" t="b">
        <f t="shared" si="358"/>
        <v>0</v>
      </c>
      <c r="AF312" s="53" t="b">
        <f t="shared" si="359"/>
        <v>0</v>
      </c>
      <c r="AG312" s="53" t="b">
        <f t="shared" si="360"/>
        <v>0</v>
      </c>
      <c r="AH312" s="53" t="b">
        <f t="shared" si="361"/>
        <v>0</v>
      </c>
      <c r="AI312" s="53" t="b">
        <f t="shared" si="362"/>
        <v>0</v>
      </c>
      <c r="AJ312" s="53" t="b">
        <f t="shared" si="363"/>
        <v>0</v>
      </c>
      <c r="AK312" s="53" t="b">
        <f t="shared" si="417"/>
        <v>1</v>
      </c>
      <c r="AL312" s="53" t="b">
        <f t="shared" si="418"/>
        <v>1</v>
      </c>
      <c r="AM312" s="53" t="b">
        <f t="shared" si="419"/>
        <v>1</v>
      </c>
      <c r="AN312" s="53" t="b">
        <f t="shared" si="420"/>
        <v>1</v>
      </c>
      <c r="AO312" s="53" t="b">
        <f t="shared" si="421"/>
        <v>1</v>
      </c>
      <c r="AP312" s="53" t="b">
        <f t="shared" si="422"/>
        <v>1</v>
      </c>
      <c r="AQ312" s="53" t="b">
        <f t="shared" si="399"/>
        <v>0</v>
      </c>
      <c r="AR312" t="b">
        <f t="shared" si="364"/>
        <v>0</v>
      </c>
      <c r="AS312" s="54" t="e">
        <f t="shared" si="389"/>
        <v>#N/A</v>
      </c>
      <c r="AT312" t="b">
        <f t="shared" si="400"/>
        <v>0</v>
      </c>
      <c r="AU312" t="str">
        <f t="shared" si="401"/>
        <v/>
      </c>
      <c r="AV312" s="55" t="str">
        <f t="shared" si="390"/>
        <v/>
      </c>
      <c r="AW312" t="b">
        <f>AND(AV312&lt;&gt;"",COUNTIF($AV$11:AV311,AV312)=0)</f>
        <v>0</v>
      </c>
      <c r="AX312" s="2">
        <f>IF(AV312="",0,IF(AW312,MAX($AX$11:AX311)+1,VLOOKUP(AV312,$AV$11:AX311,3,FALSE)))</f>
        <v>0</v>
      </c>
      <c r="AY312" t="str">
        <f t="shared" si="391"/>
        <v/>
      </c>
      <c r="AZ312" t="e">
        <f t="shared" si="365"/>
        <v>#N/A</v>
      </c>
      <c r="BA312" t="e">
        <f>IF(ISNA(AZ312),NA(),COUNTIF(AZ$10:AZ312,AZ312)&gt;1)</f>
        <v>#N/A</v>
      </c>
      <c r="BB312" t="e">
        <f t="shared" si="366"/>
        <v>#N/A</v>
      </c>
      <c r="BC312" s="55" t="e">
        <f t="shared" si="367"/>
        <v>#N/A</v>
      </c>
      <c r="BD312" s="56" t="e">
        <f t="shared" si="368"/>
        <v>#N/A</v>
      </c>
      <c r="BE312" s="53">
        <f t="shared" si="369"/>
        <v>0</v>
      </c>
      <c r="BF312" s="53">
        <f t="shared" si="370"/>
        <v>0</v>
      </c>
      <c r="BG312" s="53">
        <f t="shared" si="371"/>
        <v>0</v>
      </c>
      <c r="BH312" s="53">
        <f t="shared" si="372"/>
        <v>0</v>
      </c>
      <c r="BI312" s="53">
        <f t="shared" si="373"/>
        <v>0</v>
      </c>
      <c r="BJ312" s="53">
        <f t="shared" si="374"/>
        <v>0</v>
      </c>
      <c r="BK312" s="57">
        <f t="shared" si="375"/>
        <v>0</v>
      </c>
      <c r="BL312" s="57">
        <f t="shared" si="376"/>
        <v>0</v>
      </c>
      <c r="BM312" s="57">
        <f t="shared" si="377"/>
        <v>0</v>
      </c>
      <c r="BN312" s="57">
        <f t="shared" si="378"/>
        <v>0</v>
      </c>
      <c r="BO312" s="57">
        <f t="shared" si="379"/>
        <v>0</v>
      </c>
      <c r="BP312" s="57">
        <f t="shared" si="380"/>
        <v>0</v>
      </c>
      <c r="BQ312">
        <f t="shared" si="402"/>
        <v>0</v>
      </c>
      <c r="BR312">
        <f t="shared" si="403"/>
        <v>0</v>
      </c>
      <c r="BS312">
        <f t="shared" si="404"/>
        <v>0</v>
      </c>
      <c r="BT312">
        <f t="shared" si="405"/>
        <v>0</v>
      </c>
      <c r="BU312">
        <f t="shared" si="406"/>
        <v>0</v>
      </c>
      <c r="BV312">
        <f t="shared" si="407"/>
        <v>0</v>
      </c>
      <c r="BW312">
        <f t="shared" si="408"/>
        <v>0</v>
      </c>
      <c r="BX312">
        <f t="shared" si="409"/>
        <v>0</v>
      </c>
      <c r="BY312">
        <f t="shared" si="410"/>
        <v>0</v>
      </c>
      <c r="BZ312">
        <f t="shared" si="411"/>
        <v>0</v>
      </c>
      <c r="CA312">
        <f t="shared" si="412"/>
        <v>0</v>
      </c>
      <c r="CB312">
        <f t="shared" si="413"/>
        <v>0</v>
      </c>
      <c r="CC312" t="e">
        <f>IF('Source and fuel input'!AS312,VLOOKUP(AA312,SourceIdData,8,FALSE),IF('Source and fuel input'!AQ312,V312,IF('Source and fuel input'!AR312,IF(AND(E312="Method 1",VLOOKUP(AA312,SourceIdData,8,FALSE)&gt;0),VLOOKUP(AA312,SourceIdData,8,FALSE),NA()),"")))</f>
        <v>#N/A</v>
      </c>
      <c r="CD312" s="15" t="e">
        <f t="shared" si="424"/>
        <v>#N/A</v>
      </c>
      <c r="CE312" s="15" t="b">
        <f t="shared" si="425"/>
        <v>1</v>
      </c>
      <c r="CF312" s="15" t="b">
        <f t="shared" si="381"/>
        <v>1</v>
      </c>
      <c r="CG312" s="15" t="b">
        <f t="shared" si="426"/>
        <v>0</v>
      </c>
      <c r="CH312" s="15" t="b">
        <f t="shared" si="427"/>
        <v>1</v>
      </c>
      <c r="CI312" t="e">
        <f t="shared" si="382"/>
        <v>#N/A</v>
      </c>
      <c r="CJ312" t="e">
        <f t="shared" si="383"/>
        <v>#N/A</v>
      </c>
      <c r="CK312" t="e">
        <f t="shared" si="392"/>
        <v>#N/A</v>
      </c>
      <c r="CL312" t="b">
        <f t="shared" si="428"/>
        <v>0</v>
      </c>
      <c r="CM312" t="e">
        <f t="shared" si="393"/>
        <v>#N/A</v>
      </c>
      <c r="CN312" t="b">
        <f t="shared" si="394"/>
        <v>0</v>
      </c>
      <c r="CO312" s="14">
        <f t="shared" si="395"/>
        <v>1</v>
      </c>
      <c r="CP312" s="16" t="str">
        <f t="shared" si="384"/>
        <v/>
      </c>
      <c r="CQ312" s="15">
        <f t="shared" si="385"/>
        <v>0</v>
      </c>
      <c r="CR312" s="15">
        <f t="shared" si="386"/>
        <v>0</v>
      </c>
      <c r="CS312" s="15">
        <f t="shared" si="387"/>
        <v>0</v>
      </c>
      <c r="CT312" s="58" t="e">
        <f t="shared" si="414"/>
        <v>#DIV/0!</v>
      </c>
      <c r="CU312" s="2">
        <f t="shared" si="388"/>
        <v>995</v>
      </c>
      <c r="CV312" t="str">
        <f t="shared" si="396"/>
        <v/>
      </c>
      <c r="CX312" t="str">
        <f t="shared" si="415"/>
        <v/>
      </c>
      <c r="CY312" t="b">
        <f>AND(CX312&lt;&gt;"",COUNTIF($CX$11:CX311,CX312)=0)</f>
        <v>0</v>
      </c>
      <c r="CZ312" s="2">
        <f>IF(CX312="",0,IF(CY312,MAX($CZ$11:CZ311)+1,VLOOKUP(CX312,$CX$11:CZ311,3,FALSE)))</f>
        <v>0</v>
      </c>
      <c r="DA312" s="2" t="str">
        <f t="shared" si="397"/>
        <v/>
      </c>
      <c r="DB312" t="str">
        <f t="shared" si="416"/>
        <v/>
      </c>
      <c r="DC312" t="b">
        <f>AND(DB312&lt;&gt;"",COUNTIF($DB$11:DB311,DB312)=0)</f>
        <v>0</v>
      </c>
      <c r="DD312" s="2">
        <f>IF(DB312="",0,IF(DC312,MAX($DD$11:DD311)+1,VLOOKUP(DB312,$DB$11:DD311,3,FALSE)))</f>
        <v>0</v>
      </c>
      <c r="DE312" s="2" t="str">
        <f t="shared" si="398"/>
        <v/>
      </c>
    </row>
    <row r="313" spans="1:109" x14ac:dyDescent="0.35">
      <c r="A313" s="119"/>
      <c r="B313" s="46"/>
      <c r="C313" s="46"/>
      <c r="D313" s="46"/>
      <c r="E313" s="46"/>
      <c r="F313" s="183"/>
      <c r="G313" s="48">
        <v>0</v>
      </c>
      <c r="H313" s="46">
        <v>0</v>
      </c>
      <c r="I313" s="46">
        <v>0</v>
      </c>
      <c r="J313" s="46">
        <v>0</v>
      </c>
      <c r="K313" s="46">
        <v>0</v>
      </c>
      <c r="L313" s="49">
        <v>0</v>
      </c>
      <c r="M313" s="50">
        <v>0</v>
      </c>
      <c r="N313" s="32"/>
      <c r="O313" s="31"/>
      <c r="P313" s="31"/>
      <c r="Q313" s="31"/>
      <c r="R313" s="31"/>
      <c r="S313" s="31"/>
      <c r="T313" s="31"/>
      <c r="U313" s="31"/>
      <c r="V313" s="99"/>
      <c r="W313" s="52" t="str">
        <f t="shared" si="423"/>
        <v/>
      </c>
      <c r="X313" s="120"/>
      <c r="Y313" s="97"/>
      <c r="Z313" t="e">
        <f t="shared" si="353"/>
        <v>#N/A</v>
      </c>
      <c r="AA313" t="e">
        <f t="shared" si="354"/>
        <v>#N/A</v>
      </c>
      <c r="AB313" t="e">
        <f t="shared" si="355"/>
        <v>#N/A</v>
      </c>
      <c r="AC313" s="53" t="b">
        <f t="shared" si="356"/>
        <v>0</v>
      </c>
      <c r="AD313" s="53" t="b">
        <f t="shared" si="357"/>
        <v>0</v>
      </c>
      <c r="AE313" s="53" t="b">
        <f t="shared" si="358"/>
        <v>0</v>
      </c>
      <c r="AF313" s="53" t="b">
        <f t="shared" si="359"/>
        <v>0</v>
      </c>
      <c r="AG313" s="53" t="b">
        <f t="shared" si="360"/>
        <v>0</v>
      </c>
      <c r="AH313" s="53" t="b">
        <f t="shared" si="361"/>
        <v>0</v>
      </c>
      <c r="AI313" s="53" t="b">
        <f t="shared" si="362"/>
        <v>0</v>
      </c>
      <c r="AJ313" s="53" t="b">
        <f t="shared" si="363"/>
        <v>0</v>
      </c>
      <c r="AK313" s="53" t="b">
        <f t="shared" si="417"/>
        <v>1</v>
      </c>
      <c r="AL313" s="53" t="b">
        <f t="shared" si="418"/>
        <v>1</v>
      </c>
      <c r="AM313" s="53" t="b">
        <f t="shared" si="419"/>
        <v>1</v>
      </c>
      <c r="AN313" s="53" t="b">
        <f t="shared" si="420"/>
        <v>1</v>
      </c>
      <c r="AO313" s="53" t="b">
        <f t="shared" si="421"/>
        <v>1</v>
      </c>
      <c r="AP313" s="53" t="b">
        <f t="shared" si="422"/>
        <v>1</v>
      </c>
      <c r="AQ313" s="53" t="b">
        <f t="shared" si="399"/>
        <v>0</v>
      </c>
      <c r="AR313" t="b">
        <f t="shared" si="364"/>
        <v>0</v>
      </c>
      <c r="AS313" s="54" t="e">
        <f t="shared" si="389"/>
        <v>#N/A</v>
      </c>
      <c r="AT313" t="b">
        <f t="shared" si="400"/>
        <v>0</v>
      </c>
      <c r="AU313" t="str">
        <f t="shared" si="401"/>
        <v/>
      </c>
      <c r="AV313" s="55" t="str">
        <f t="shared" si="390"/>
        <v/>
      </c>
      <c r="AW313" t="b">
        <f>AND(AV313&lt;&gt;"",COUNTIF($AV$11:AV312,AV313)=0)</f>
        <v>0</v>
      </c>
      <c r="AX313" s="2">
        <f>IF(AV313="",0,IF(AW313,MAX($AX$11:AX312)+1,VLOOKUP(AV313,$AV$11:AX312,3,FALSE)))</f>
        <v>0</v>
      </c>
      <c r="AY313" t="str">
        <f t="shared" si="391"/>
        <v/>
      </c>
      <c r="AZ313" t="e">
        <f t="shared" si="365"/>
        <v>#N/A</v>
      </c>
      <c r="BA313" t="e">
        <f>IF(ISNA(AZ313),NA(),COUNTIF(AZ$10:AZ313,AZ313)&gt;1)</f>
        <v>#N/A</v>
      </c>
      <c r="BB313" t="e">
        <f t="shared" si="366"/>
        <v>#N/A</v>
      </c>
      <c r="BC313" s="55" t="e">
        <f t="shared" si="367"/>
        <v>#N/A</v>
      </c>
      <c r="BD313" s="56" t="e">
        <f t="shared" si="368"/>
        <v>#N/A</v>
      </c>
      <c r="BE313" s="53">
        <f t="shared" si="369"/>
        <v>0</v>
      </c>
      <c r="BF313" s="53">
        <f t="shared" si="370"/>
        <v>0</v>
      </c>
      <c r="BG313" s="53">
        <f t="shared" si="371"/>
        <v>0</v>
      </c>
      <c r="BH313" s="53">
        <f t="shared" si="372"/>
        <v>0</v>
      </c>
      <c r="BI313" s="53">
        <f t="shared" si="373"/>
        <v>0</v>
      </c>
      <c r="BJ313" s="53">
        <f t="shared" si="374"/>
        <v>0</v>
      </c>
      <c r="BK313" s="57">
        <f t="shared" si="375"/>
        <v>0</v>
      </c>
      <c r="BL313" s="57">
        <f t="shared" si="376"/>
        <v>0</v>
      </c>
      <c r="BM313" s="57">
        <f t="shared" si="377"/>
        <v>0</v>
      </c>
      <c r="BN313" s="57">
        <f t="shared" si="378"/>
        <v>0</v>
      </c>
      <c r="BO313" s="57">
        <f t="shared" si="379"/>
        <v>0</v>
      </c>
      <c r="BP313" s="57">
        <f t="shared" si="380"/>
        <v>0</v>
      </c>
      <c r="BQ313">
        <f t="shared" si="402"/>
        <v>0</v>
      </c>
      <c r="BR313">
        <f t="shared" si="403"/>
        <v>0</v>
      </c>
      <c r="BS313">
        <f t="shared" si="404"/>
        <v>0</v>
      </c>
      <c r="BT313">
        <f t="shared" si="405"/>
        <v>0</v>
      </c>
      <c r="BU313">
        <f t="shared" si="406"/>
        <v>0</v>
      </c>
      <c r="BV313">
        <f t="shared" si="407"/>
        <v>0</v>
      </c>
      <c r="BW313">
        <f t="shared" si="408"/>
        <v>0</v>
      </c>
      <c r="BX313">
        <f t="shared" si="409"/>
        <v>0</v>
      </c>
      <c r="BY313">
        <f t="shared" si="410"/>
        <v>0</v>
      </c>
      <c r="BZ313">
        <f t="shared" si="411"/>
        <v>0</v>
      </c>
      <c r="CA313">
        <f t="shared" si="412"/>
        <v>0</v>
      </c>
      <c r="CB313">
        <f t="shared" si="413"/>
        <v>0</v>
      </c>
      <c r="CC313" t="e">
        <f>IF('Source and fuel input'!AS313,VLOOKUP(AA313,SourceIdData,8,FALSE),IF('Source and fuel input'!AQ313,V313,IF('Source and fuel input'!AR313,IF(AND(E313="Method 1",VLOOKUP(AA313,SourceIdData,8,FALSE)&gt;0),VLOOKUP(AA313,SourceIdData,8,FALSE),NA()),"")))</f>
        <v>#N/A</v>
      </c>
      <c r="CD313" s="15" t="e">
        <f t="shared" si="424"/>
        <v>#N/A</v>
      </c>
      <c r="CE313" s="15" t="b">
        <f t="shared" si="425"/>
        <v>1</v>
      </c>
      <c r="CF313" s="15" t="b">
        <f t="shared" si="381"/>
        <v>1</v>
      </c>
      <c r="CG313" s="15" t="b">
        <f t="shared" si="426"/>
        <v>0</v>
      </c>
      <c r="CH313" s="15" t="b">
        <f t="shared" si="427"/>
        <v>1</v>
      </c>
      <c r="CI313" t="e">
        <f t="shared" si="382"/>
        <v>#N/A</v>
      </c>
      <c r="CJ313" t="e">
        <f t="shared" si="383"/>
        <v>#N/A</v>
      </c>
      <c r="CK313" t="e">
        <f t="shared" si="392"/>
        <v>#N/A</v>
      </c>
      <c r="CL313" t="b">
        <f t="shared" si="428"/>
        <v>0</v>
      </c>
      <c r="CM313" t="e">
        <f t="shared" si="393"/>
        <v>#N/A</v>
      </c>
      <c r="CN313" t="b">
        <f t="shared" si="394"/>
        <v>0</v>
      </c>
      <c r="CO313" s="14">
        <f t="shared" si="395"/>
        <v>1</v>
      </c>
      <c r="CP313" s="16" t="str">
        <f t="shared" si="384"/>
        <v/>
      </c>
      <c r="CQ313" s="15">
        <f t="shared" si="385"/>
        <v>0</v>
      </c>
      <c r="CR313" s="15">
        <f t="shared" si="386"/>
        <v>0</v>
      </c>
      <c r="CS313" s="15">
        <f t="shared" si="387"/>
        <v>0</v>
      </c>
      <c r="CT313" s="58" t="e">
        <f t="shared" si="414"/>
        <v>#DIV/0!</v>
      </c>
      <c r="CU313" s="2">
        <f t="shared" si="388"/>
        <v>995</v>
      </c>
      <c r="CV313" t="str">
        <f t="shared" si="396"/>
        <v/>
      </c>
      <c r="CX313" t="str">
        <f t="shared" si="415"/>
        <v/>
      </c>
      <c r="CY313" t="b">
        <f>AND(CX313&lt;&gt;"",COUNTIF($CX$11:CX312,CX313)=0)</f>
        <v>0</v>
      </c>
      <c r="CZ313" s="2">
        <f>IF(CX313="",0,IF(CY313,MAX($CZ$11:CZ312)+1,VLOOKUP(CX313,$CX$11:CZ312,3,FALSE)))</f>
        <v>0</v>
      </c>
      <c r="DA313" s="2" t="str">
        <f t="shared" si="397"/>
        <v/>
      </c>
      <c r="DB313" t="str">
        <f t="shared" si="416"/>
        <v/>
      </c>
      <c r="DC313" t="b">
        <f>AND(DB313&lt;&gt;"",COUNTIF($DB$11:DB312,DB313)=0)</f>
        <v>0</v>
      </c>
      <c r="DD313" s="2">
        <f>IF(DB313="",0,IF(DC313,MAX($DD$11:DD312)+1,VLOOKUP(DB313,$DB$11:DD312,3,FALSE)))</f>
        <v>0</v>
      </c>
      <c r="DE313" s="2" t="str">
        <f t="shared" si="398"/>
        <v/>
      </c>
    </row>
    <row r="314" spans="1:109" x14ac:dyDescent="0.35">
      <c r="A314" s="119"/>
      <c r="B314" s="46"/>
      <c r="C314" s="46"/>
      <c r="D314" s="46"/>
      <c r="E314" s="46"/>
      <c r="F314" s="183"/>
      <c r="G314" s="48">
        <v>0</v>
      </c>
      <c r="H314" s="46">
        <v>0</v>
      </c>
      <c r="I314" s="46">
        <v>0</v>
      </c>
      <c r="J314" s="46">
        <v>0</v>
      </c>
      <c r="K314" s="46">
        <v>0</v>
      </c>
      <c r="L314" s="49">
        <v>0</v>
      </c>
      <c r="M314" s="50">
        <v>0</v>
      </c>
      <c r="N314" s="32"/>
      <c r="O314" s="31"/>
      <c r="P314" s="31"/>
      <c r="Q314" s="31"/>
      <c r="R314" s="31"/>
      <c r="S314" s="31"/>
      <c r="T314" s="31"/>
      <c r="U314" s="31"/>
      <c r="V314" s="99"/>
      <c r="W314" s="52" t="str">
        <f t="shared" si="423"/>
        <v/>
      </c>
      <c r="X314" s="120"/>
      <c r="Y314" s="97"/>
      <c r="Z314" t="e">
        <f t="shared" si="353"/>
        <v>#N/A</v>
      </c>
      <c r="AA314" t="e">
        <f t="shared" si="354"/>
        <v>#N/A</v>
      </c>
      <c r="AB314" t="e">
        <f t="shared" si="355"/>
        <v>#N/A</v>
      </c>
      <c r="AC314" s="53" t="b">
        <f t="shared" si="356"/>
        <v>0</v>
      </c>
      <c r="AD314" s="53" t="b">
        <f t="shared" si="357"/>
        <v>0</v>
      </c>
      <c r="AE314" s="53" t="b">
        <f t="shared" si="358"/>
        <v>0</v>
      </c>
      <c r="AF314" s="53" t="b">
        <f t="shared" si="359"/>
        <v>0</v>
      </c>
      <c r="AG314" s="53" t="b">
        <f t="shared" si="360"/>
        <v>0</v>
      </c>
      <c r="AH314" s="53" t="b">
        <f t="shared" si="361"/>
        <v>0</v>
      </c>
      <c r="AI314" s="53" t="b">
        <f t="shared" si="362"/>
        <v>0</v>
      </c>
      <c r="AJ314" s="53" t="b">
        <f t="shared" si="363"/>
        <v>0</v>
      </c>
      <c r="AK314" s="53" t="b">
        <f t="shared" si="417"/>
        <v>1</v>
      </c>
      <c r="AL314" s="53" t="b">
        <f t="shared" si="418"/>
        <v>1</v>
      </c>
      <c r="AM314" s="53" t="b">
        <f t="shared" si="419"/>
        <v>1</v>
      </c>
      <c r="AN314" s="53" t="b">
        <f t="shared" si="420"/>
        <v>1</v>
      </c>
      <c r="AO314" s="53" t="b">
        <f t="shared" si="421"/>
        <v>1</v>
      </c>
      <c r="AP314" s="53" t="b">
        <f t="shared" si="422"/>
        <v>1</v>
      </c>
      <c r="AQ314" s="53" t="b">
        <f t="shared" si="399"/>
        <v>0</v>
      </c>
      <c r="AR314" t="b">
        <f t="shared" si="364"/>
        <v>0</v>
      </c>
      <c r="AS314" s="54" t="e">
        <f t="shared" si="389"/>
        <v>#N/A</v>
      </c>
      <c r="AT314" t="b">
        <f t="shared" si="400"/>
        <v>0</v>
      </c>
      <c r="AU314" t="str">
        <f t="shared" si="401"/>
        <v/>
      </c>
      <c r="AV314" s="55" t="str">
        <f t="shared" si="390"/>
        <v/>
      </c>
      <c r="AW314" t="b">
        <f>AND(AV314&lt;&gt;"",COUNTIF($AV$11:AV313,AV314)=0)</f>
        <v>0</v>
      </c>
      <c r="AX314" s="2">
        <f>IF(AV314="",0,IF(AW314,MAX($AX$11:AX313)+1,VLOOKUP(AV314,$AV$11:AX313,3,FALSE)))</f>
        <v>0</v>
      </c>
      <c r="AY314" t="str">
        <f t="shared" si="391"/>
        <v/>
      </c>
      <c r="AZ314" t="e">
        <f t="shared" si="365"/>
        <v>#N/A</v>
      </c>
      <c r="BA314" t="e">
        <f>IF(ISNA(AZ314),NA(),COUNTIF(AZ$10:AZ314,AZ314)&gt;1)</f>
        <v>#N/A</v>
      </c>
      <c r="BB314" t="e">
        <f t="shared" si="366"/>
        <v>#N/A</v>
      </c>
      <c r="BC314" s="55" t="e">
        <f t="shared" si="367"/>
        <v>#N/A</v>
      </c>
      <c r="BD314" s="56" t="e">
        <f t="shared" si="368"/>
        <v>#N/A</v>
      </c>
      <c r="BE314" s="53">
        <f t="shared" si="369"/>
        <v>0</v>
      </c>
      <c r="BF314" s="53">
        <f t="shared" si="370"/>
        <v>0</v>
      </c>
      <c r="BG314" s="53">
        <f t="shared" si="371"/>
        <v>0</v>
      </c>
      <c r="BH314" s="53">
        <f t="shared" si="372"/>
        <v>0</v>
      </c>
      <c r="BI314" s="53">
        <f t="shared" si="373"/>
        <v>0</v>
      </c>
      <c r="BJ314" s="53">
        <f t="shared" si="374"/>
        <v>0</v>
      </c>
      <c r="BK314" s="57">
        <f t="shared" si="375"/>
        <v>0</v>
      </c>
      <c r="BL314" s="57">
        <f t="shared" si="376"/>
        <v>0</v>
      </c>
      <c r="BM314" s="57">
        <f t="shared" si="377"/>
        <v>0</v>
      </c>
      <c r="BN314" s="57">
        <f t="shared" si="378"/>
        <v>0</v>
      </c>
      <c r="BO314" s="57">
        <f t="shared" si="379"/>
        <v>0</v>
      </c>
      <c r="BP314" s="57">
        <f t="shared" si="380"/>
        <v>0</v>
      </c>
      <c r="BQ314">
        <f t="shared" si="402"/>
        <v>0</v>
      </c>
      <c r="BR314">
        <f t="shared" si="403"/>
        <v>0</v>
      </c>
      <c r="BS314">
        <f t="shared" si="404"/>
        <v>0</v>
      </c>
      <c r="BT314">
        <f t="shared" si="405"/>
        <v>0</v>
      </c>
      <c r="BU314">
        <f t="shared" si="406"/>
        <v>0</v>
      </c>
      <c r="BV314">
        <f t="shared" si="407"/>
        <v>0</v>
      </c>
      <c r="BW314">
        <f t="shared" si="408"/>
        <v>0</v>
      </c>
      <c r="BX314">
        <f t="shared" si="409"/>
        <v>0</v>
      </c>
      <c r="BY314">
        <f t="shared" si="410"/>
        <v>0</v>
      </c>
      <c r="BZ314">
        <f t="shared" si="411"/>
        <v>0</v>
      </c>
      <c r="CA314">
        <f t="shared" si="412"/>
        <v>0</v>
      </c>
      <c r="CB314">
        <f t="shared" si="413"/>
        <v>0</v>
      </c>
      <c r="CC314" t="e">
        <f>IF('Source and fuel input'!AS314,VLOOKUP(AA314,SourceIdData,8,FALSE),IF('Source and fuel input'!AQ314,V314,IF('Source and fuel input'!AR314,IF(AND(E314="Method 1",VLOOKUP(AA314,SourceIdData,8,FALSE)&gt;0),VLOOKUP(AA314,SourceIdData,8,FALSE),NA()),"")))</f>
        <v>#N/A</v>
      </c>
      <c r="CD314" s="15" t="e">
        <f t="shared" si="424"/>
        <v>#N/A</v>
      </c>
      <c r="CE314" s="15" t="b">
        <f t="shared" si="425"/>
        <v>1</v>
      </c>
      <c r="CF314" s="15" t="b">
        <f t="shared" si="381"/>
        <v>1</v>
      </c>
      <c r="CG314" s="15" t="b">
        <f t="shared" si="426"/>
        <v>0</v>
      </c>
      <c r="CH314" s="15" t="b">
        <f t="shared" si="427"/>
        <v>1</v>
      </c>
      <c r="CI314" t="e">
        <f t="shared" si="382"/>
        <v>#N/A</v>
      </c>
      <c r="CJ314" t="e">
        <f t="shared" si="383"/>
        <v>#N/A</v>
      </c>
      <c r="CK314" t="e">
        <f t="shared" si="392"/>
        <v>#N/A</v>
      </c>
      <c r="CL314" t="b">
        <f t="shared" si="428"/>
        <v>0</v>
      </c>
      <c r="CM314" t="e">
        <f t="shared" si="393"/>
        <v>#N/A</v>
      </c>
      <c r="CN314" t="b">
        <f t="shared" si="394"/>
        <v>0</v>
      </c>
      <c r="CO314" s="14">
        <f t="shared" si="395"/>
        <v>1</v>
      </c>
      <c r="CP314" s="16" t="str">
        <f t="shared" si="384"/>
        <v/>
      </c>
      <c r="CQ314" s="15">
        <f t="shared" si="385"/>
        <v>0</v>
      </c>
      <c r="CR314" s="15">
        <f t="shared" si="386"/>
        <v>0</v>
      </c>
      <c r="CS314" s="15">
        <f t="shared" si="387"/>
        <v>0</v>
      </c>
      <c r="CT314" s="58" t="e">
        <f t="shared" si="414"/>
        <v>#DIV/0!</v>
      </c>
      <c r="CU314" s="2">
        <f t="shared" si="388"/>
        <v>995</v>
      </c>
      <c r="CV314" t="str">
        <f t="shared" si="396"/>
        <v/>
      </c>
      <c r="CX314" t="str">
        <f t="shared" si="415"/>
        <v/>
      </c>
      <c r="CY314" t="b">
        <f>AND(CX314&lt;&gt;"",COUNTIF($CX$11:CX313,CX314)=0)</f>
        <v>0</v>
      </c>
      <c r="CZ314" s="2">
        <f>IF(CX314="",0,IF(CY314,MAX($CZ$11:CZ313)+1,VLOOKUP(CX314,$CX$11:CZ313,3,FALSE)))</f>
        <v>0</v>
      </c>
      <c r="DA314" s="2" t="str">
        <f t="shared" si="397"/>
        <v/>
      </c>
      <c r="DB314" t="str">
        <f t="shared" si="416"/>
        <v/>
      </c>
      <c r="DC314" t="b">
        <f>AND(DB314&lt;&gt;"",COUNTIF($DB$11:DB313,DB314)=0)</f>
        <v>0</v>
      </c>
      <c r="DD314" s="2">
        <f>IF(DB314="",0,IF(DC314,MAX($DD$11:DD313)+1,VLOOKUP(DB314,$DB$11:DD313,3,FALSE)))</f>
        <v>0</v>
      </c>
      <c r="DE314" s="2" t="str">
        <f t="shared" si="398"/>
        <v/>
      </c>
    </row>
    <row r="315" spans="1:109" x14ac:dyDescent="0.35">
      <c r="A315" s="119"/>
      <c r="B315" s="46"/>
      <c r="C315" s="46"/>
      <c r="D315" s="46"/>
      <c r="E315" s="46"/>
      <c r="F315" s="183"/>
      <c r="G315" s="48">
        <v>0</v>
      </c>
      <c r="H315" s="46">
        <v>0</v>
      </c>
      <c r="I315" s="46">
        <v>0</v>
      </c>
      <c r="J315" s="46">
        <v>0</v>
      </c>
      <c r="K315" s="46">
        <v>0</v>
      </c>
      <c r="L315" s="49">
        <v>0</v>
      </c>
      <c r="M315" s="50">
        <v>0</v>
      </c>
      <c r="N315" s="32"/>
      <c r="O315" s="31"/>
      <c r="P315" s="31"/>
      <c r="Q315" s="31"/>
      <c r="R315" s="31"/>
      <c r="S315" s="31"/>
      <c r="T315" s="31"/>
      <c r="U315" s="31"/>
      <c r="V315" s="99"/>
      <c r="W315" s="52" t="str">
        <f t="shared" si="423"/>
        <v/>
      </c>
      <c r="X315" s="120"/>
      <c r="Y315" s="97"/>
      <c r="Z315" t="e">
        <f t="shared" si="353"/>
        <v>#N/A</v>
      </c>
      <c r="AA315" t="e">
        <f t="shared" si="354"/>
        <v>#N/A</v>
      </c>
      <c r="AB315" t="e">
        <f t="shared" si="355"/>
        <v>#N/A</v>
      </c>
      <c r="AC315" s="53" t="b">
        <f t="shared" si="356"/>
        <v>0</v>
      </c>
      <c r="AD315" s="53" t="b">
        <f t="shared" si="357"/>
        <v>0</v>
      </c>
      <c r="AE315" s="53" t="b">
        <f t="shared" si="358"/>
        <v>0</v>
      </c>
      <c r="AF315" s="53" t="b">
        <f t="shared" si="359"/>
        <v>0</v>
      </c>
      <c r="AG315" s="53" t="b">
        <f t="shared" si="360"/>
        <v>0</v>
      </c>
      <c r="AH315" s="53" t="b">
        <f t="shared" si="361"/>
        <v>0</v>
      </c>
      <c r="AI315" s="53" t="b">
        <f t="shared" si="362"/>
        <v>0</v>
      </c>
      <c r="AJ315" s="53" t="b">
        <f t="shared" si="363"/>
        <v>0</v>
      </c>
      <c r="AK315" s="53" t="b">
        <f t="shared" si="417"/>
        <v>1</v>
      </c>
      <c r="AL315" s="53" t="b">
        <f t="shared" si="418"/>
        <v>1</v>
      </c>
      <c r="AM315" s="53" t="b">
        <f t="shared" si="419"/>
        <v>1</v>
      </c>
      <c r="AN315" s="53" t="b">
        <f t="shared" si="420"/>
        <v>1</v>
      </c>
      <c r="AO315" s="53" t="b">
        <f t="shared" si="421"/>
        <v>1</v>
      </c>
      <c r="AP315" s="53" t="b">
        <f t="shared" si="422"/>
        <v>1</v>
      </c>
      <c r="AQ315" s="53" t="b">
        <f t="shared" si="399"/>
        <v>0</v>
      </c>
      <c r="AR315" t="b">
        <f t="shared" si="364"/>
        <v>0</v>
      </c>
      <c r="AS315" s="54" t="e">
        <f t="shared" si="389"/>
        <v>#N/A</v>
      </c>
      <c r="AT315" t="b">
        <f t="shared" si="400"/>
        <v>0</v>
      </c>
      <c r="AU315" t="str">
        <f t="shared" si="401"/>
        <v/>
      </c>
      <c r="AV315" s="55" t="str">
        <f t="shared" si="390"/>
        <v/>
      </c>
      <c r="AW315" t="b">
        <f>AND(AV315&lt;&gt;"",COUNTIF($AV$11:AV314,AV315)=0)</f>
        <v>0</v>
      </c>
      <c r="AX315" s="2">
        <f>IF(AV315="",0,IF(AW315,MAX($AX$11:AX314)+1,VLOOKUP(AV315,$AV$11:AX314,3,FALSE)))</f>
        <v>0</v>
      </c>
      <c r="AY315" t="str">
        <f t="shared" si="391"/>
        <v/>
      </c>
      <c r="AZ315" t="e">
        <f t="shared" si="365"/>
        <v>#N/A</v>
      </c>
      <c r="BA315" t="e">
        <f>IF(ISNA(AZ315),NA(),COUNTIF(AZ$10:AZ315,AZ315)&gt;1)</f>
        <v>#N/A</v>
      </c>
      <c r="BB315" t="e">
        <f t="shared" si="366"/>
        <v>#N/A</v>
      </c>
      <c r="BC315" s="55" t="e">
        <f t="shared" si="367"/>
        <v>#N/A</v>
      </c>
      <c r="BD315" s="56" t="e">
        <f t="shared" si="368"/>
        <v>#N/A</v>
      </c>
      <c r="BE315" s="53">
        <f t="shared" si="369"/>
        <v>0</v>
      </c>
      <c r="BF315" s="53">
        <f t="shared" si="370"/>
        <v>0</v>
      </c>
      <c r="BG315" s="53">
        <f t="shared" si="371"/>
        <v>0</v>
      </c>
      <c r="BH315" s="53">
        <f t="shared" si="372"/>
        <v>0</v>
      </c>
      <c r="BI315" s="53">
        <f t="shared" si="373"/>
        <v>0</v>
      </c>
      <c r="BJ315" s="53">
        <f t="shared" si="374"/>
        <v>0</v>
      </c>
      <c r="BK315" s="57">
        <f t="shared" si="375"/>
        <v>0</v>
      </c>
      <c r="BL315" s="57">
        <f t="shared" si="376"/>
        <v>0</v>
      </c>
      <c r="BM315" s="57">
        <f t="shared" si="377"/>
        <v>0</v>
      </c>
      <c r="BN315" s="57">
        <f t="shared" si="378"/>
        <v>0</v>
      </c>
      <c r="BO315" s="57">
        <f t="shared" si="379"/>
        <v>0</v>
      </c>
      <c r="BP315" s="57">
        <f t="shared" si="380"/>
        <v>0</v>
      </c>
      <c r="BQ315">
        <f t="shared" si="402"/>
        <v>0</v>
      </c>
      <c r="BR315">
        <f t="shared" si="403"/>
        <v>0</v>
      </c>
      <c r="BS315">
        <f t="shared" si="404"/>
        <v>0</v>
      </c>
      <c r="BT315">
        <f t="shared" si="405"/>
        <v>0</v>
      </c>
      <c r="BU315">
        <f t="shared" si="406"/>
        <v>0</v>
      </c>
      <c r="BV315">
        <f t="shared" si="407"/>
        <v>0</v>
      </c>
      <c r="BW315">
        <f t="shared" si="408"/>
        <v>0</v>
      </c>
      <c r="BX315">
        <f t="shared" si="409"/>
        <v>0</v>
      </c>
      <c r="BY315">
        <f t="shared" si="410"/>
        <v>0</v>
      </c>
      <c r="BZ315">
        <f t="shared" si="411"/>
        <v>0</v>
      </c>
      <c r="CA315">
        <f t="shared" si="412"/>
        <v>0</v>
      </c>
      <c r="CB315">
        <f t="shared" si="413"/>
        <v>0</v>
      </c>
      <c r="CC315" t="e">
        <f>IF('Source and fuel input'!AS315,VLOOKUP(AA315,SourceIdData,8,FALSE),IF('Source and fuel input'!AQ315,V315,IF('Source and fuel input'!AR315,IF(AND(E315="Method 1",VLOOKUP(AA315,SourceIdData,8,FALSE)&gt;0),VLOOKUP(AA315,SourceIdData,8,FALSE),NA()),"")))</f>
        <v>#N/A</v>
      </c>
      <c r="CD315" s="15" t="e">
        <f t="shared" si="424"/>
        <v>#N/A</v>
      </c>
      <c r="CE315" s="15" t="b">
        <f t="shared" si="425"/>
        <v>1</v>
      </c>
      <c r="CF315" s="15" t="b">
        <f t="shared" si="381"/>
        <v>1</v>
      </c>
      <c r="CG315" s="15" t="b">
        <f t="shared" si="426"/>
        <v>0</v>
      </c>
      <c r="CH315" s="15" t="b">
        <f t="shared" si="427"/>
        <v>1</v>
      </c>
      <c r="CI315" t="e">
        <f t="shared" si="382"/>
        <v>#N/A</v>
      </c>
      <c r="CJ315" t="e">
        <f t="shared" si="383"/>
        <v>#N/A</v>
      </c>
      <c r="CK315" t="e">
        <f t="shared" si="392"/>
        <v>#N/A</v>
      </c>
      <c r="CL315" t="b">
        <f t="shared" si="428"/>
        <v>0</v>
      </c>
      <c r="CM315" t="e">
        <f t="shared" si="393"/>
        <v>#N/A</v>
      </c>
      <c r="CN315" t="b">
        <f t="shared" si="394"/>
        <v>0</v>
      </c>
      <c r="CO315" s="14">
        <f t="shared" si="395"/>
        <v>1</v>
      </c>
      <c r="CP315" s="16" t="str">
        <f t="shared" si="384"/>
        <v/>
      </c>
      <c r="CQ315" s="15">
        <f t="shared" si="385"/>
        <v>0</v>
      </c>
      <c r="CR315" s="15">
        <f t="shared" si="386"/>
        <v>0</v>
      </c>
      <c r="CS315" s="15">
        <f t="shared" si="387"/>
        <v>0</v>
      </c>
      <c r="CT315" s="58" t="e">
        <f t="shared" si="414"/>
        <v>#DIV/0!</v>
      </c>
      <c r="CU315" s="2">
        <f t="shared" si="388"/>
        <v>995</v>
      </c>
      <c r="CV315" t="str">
        <f t="shared" si="396"/>
        <v/>
      </c>
      <c r="CX315" t="str">
        <f t="shared" si="415"/>
        <v/>
      </c>
      <c r="CY315" t="b">
        <f>AND(CX315&lt;&gt;"",COUNTIF($CX$11:CX314,CX315)=0)</f>
        <v>0</v>
      </c>
      <c r="CZ315" s="2">
        <f>IF(CX315="",0,IF(CY315,MAX($CZ$11:CZ314)+1,VLOOKUP(CX315,$CX$11:CZ314,3,FALSE)))</f>
        <v>0</v>
      </c>
      <c r="DA315" s="2" t="str">
        <f t="shared" si="397"/>
        <v/>
      </c>
      <c r="DB315" t="str">
        <f t="shared" si="416"/>
        <v/>
      </c>
      <c r="DC315" t="b">
        <f>AND(DB315&lt;&gt;"",COUNTIF($DB$11:DB314,DB315)=0)</f>
        <v>0</v>
      </c>
      <c r="DD315" s="2">
        <f>IF(DB315="",0,IF(DC315,MAX($DD$11:DD314)+1,VLOOKUP(DB315,$DB$11:DD314,3,FALSE)))</f>
        <v>0</v>
      </c>
      <c r="DE315" s="2" t="str">
        <f t="shared" si="398"/>
        <v/>
      </c>
    </row>
    <row r="316" spans="1:109" x14ac:dyDescent="0.35">
      <c r="A316" s="119"/>
      <c r="B316" s="46"/>
      <c r="C316" s="46"/>
      <c r="D316" s="46"/>
      <c r="E316" s="46"/>
      <c r="F316" s="183"/>
      <c r="G316" s="48">
        <v>0</v>
      </c>
      <c r="H316" s="46">
        <v>0</v>
      </c>
      <c r="I316" s="46">
        <v>0</v>
      </c>
      <c r="J316" s="46">
        <v>0</v>
      </c>
      <c r="K316" s="46">
        <v>0</v>
      </c>
      <c r="L316" s="49">
        <v>0</v>
      </c>
      <c r="M316" s="50">
        <v>0</v>
      </c>
      <c r="N316" s="32"/>
      <c r="O316" s="31"/>
      <c r="P316" s="31"/>
      <c r="Q316" s="31"/>
      <c r="R316" s="31"/>
      <c r="S316" s="31"/>
      <c r="T316" s="31"/>
      <c r="U316" s="31"/>
      <c r="V316" s="99"/>
      <c r="W316" s="52" t="str">
        <f t="shared" si="423"/>
        <v/>
      </c>
      <c r="X316" s="120"/>
      <c r="Y316" s="97"/>
      <c r="Z316" t="e">
        <f t="shared" si="353"/>
        <v>#N/A</v>
      </c>
      <c r="AA316" t="e">
        <f t="shared" si="354"/>
        <v>#N/A</v>
      </c>
      <c r="AB316" t="e">
        <f t="shared" si="355"/>
        <v>#N/A</v>
      </c>
      <c r="AC316" s="53" t="b">
        <f t="shared" si="356"/>
        <v>0</v>
      </c>
      <c r="AD316" s="53" t="b">
        <f t="shared" si="357"/>
        <v>0</v>
      </c>
      <c r="AE316" s="53" t="b">
        <f t="shared" si="358"/>
        <v>0</v>
      </c>
      <c r="AF316" s="53" t="b">
        <f t="shared" si="359"/>
        <v>0</v>
      </c>
      <c r="AG316" s="53" t="b">
        <f t="shared" si="360"/>
        <v>0</v>
      </c>
      <c r="AH316" s="53" t="b">
        <f t="shared" si="361"/>
        <v>0</v>
      </c>
      <c r="AI316" s="53" t="b">
        <f t="shared" si="362"/>
        <v>0</v>
      </c>
      <c r="AJ316" s="53" t="b">
        <f t="shared" si="363"/>
        <v>0</v>
      </c>
      <c r="AK316" s="53" t="b">
        <f t="shared" si="417"/>
        <v>1</v>
      </c>
      <c r="AL316" s="53" t="b">
        <f t="shared" si="418"/>
        <v>1</v>
      </c>
      <c r="AM316" s="53" t="b">
        <f t="shared" si="419"/>
        <v>1</v>
      </c>
      <c r="AN316" s="53" t="b">
        <f t="shared" si="420"/>
        <v>1</v>
      </c>
      <c r="AO316" s="53" t="b">
        <f t="shared" si="421"/>
        <v>1</v>
      </c>
      <c r="AP316" s="53" t="b">
        <f t="shared" si="422"/>
        <v>1</v>
      </c>
      <c r="AQ316" s="53" t="b">
        <f t="shared" si="399"/>
        <v>0</v>
      </c>
      <c r="AR316" t="b">
        <f t="shared" si="364"/>
        <v>0</v>
      </c>
      <c r="AS316" s="54" t="e">
        <f t="shared" si="389"/>
        <v>#N/A</v>
      </c>
      <c r="AT316" t="b">
        <f t="shared" si="400"/>
        <v>0</v>
      </c>
      <c r="AU316" t="str">
        <f t="shared" si="401"/>
        <v/>
      </c>
      <c r="AV316" s="55" t="str">
        <f t="shared" si="390"/>
        <v/>
      </c>
      <c r="AW316" t="b">
        <f>AND(AV316&lt;&gt;"",COUNTIF($AV$11:AV315,AV316)=0)</f>
        <v>0</v>
      </c>
      <c r="AX316" s="2">
        <f>IF(AV316="",0,IF(AW316,MAX($AX$11:AX315)+1,VLOOKUP(AV316,$AV$11:AX315,3,FALSE)))</f>
        <v>0</v>
      </c>
      <c r="AY316" t="str">
        <f t="shared" si="391"/>
        <v/>
      </c>
      <c r="AZ316" t="e">
        <f t="shared" si="365"/>
        <v>#N/A</v>
      </c>
      <c r="BA316" t="e">
        <f>IF(ISNA(AZ316),NA(),COUNTIF(AZ$10:AZ316,AZ316)&gt;1)</f>
        <v>#N/A</v>
      </c>
      <c r="BB316" t="e">
        <f t="shared" si="366"/>
        <v>#N/A</v>
      </c>
      <c r="BC316" s="55" t="e">
        <f t="shared" si="367"/>
        <v>#N/A</v>
      </c>
      <c r="BD316" s="56" t="e">
        <f t="shared" si="368"/>
        <v>#N/A</v>
      </c>
      <c r="BE316" s="53">
        <f t="shared" si="369"/>
        <v>0</v>
      </c>
      <c r="BF316" s="53">
        <f t="shared" si="370"/>
        <v>0</v>
      </c>
      <c r="BG316" s="53">
        <f t="shared" si="371"/>
        <v>0</v>
      </c>
      <c r="BH316" s="53">
        <f t="shared" si="372"/>
        <v>0</v>
      </c>
      <c r="BI316" s="53">
        <f t="shared" si="373"/>
        <v>0</v>
      </c>
      <c r="BJ316" s="53">
        <f t="shared" si="374"/>
        <v>0</v>
      </c>
      <c r="BK316" s="57">
        <f t="shared" si="375"/>
        <v>0</v>
      </c>
      <c r="BL316" s="57">
        <f t="shared" si="376"/>
        <v>0</v>
      </c>
      <c r="BM316" s="57">
        <f t="shared" si="377"/>
        <v>0</v>
      </c>
      <c r="BN316" s="57">
        <f t="shared" si="378"/>
        <v>0</v>
      </c>
      <c r="BO316" s="57">
        <f t="shared" si="379"/>
        <v>0</v>
      </c>
      <c r="BP316" s="57">
        <f t="shared" si="380"/>
        <v>0</v>
      </c>
      <c r="BQ316">
        <f t="shared" si="402"/>
        <v>0</v>
      </c>
      <c r="BR316">
        <f t="shared" si="403"/>
        <v>0</v>
      </c>
      <c r="BS316">
        <f t="shared" si="404"/>
        <v>0</v>
      </c>
      <c r="BT316">
        <f t="shared" si="405"/>
        <v>0</v>
      </c>
      <c r="BU316">
        <f t="shared" si="406"/>
        <v>0</v>
      </c>
      <c r="BV316">
        <f t="shared" si="407"/>
        <v>0</v>
      </c>
      <c r="BW316">
        <f t="shared" si="408"/>
        <v>0</v>
      </c>
      <c r="BX316">
        <f t="shared" si="409"/>
        <v>0</v>
      </c>
      <c r="BY316">
        <f t="shared" si="410"/>
        <v>0</v>
      </c>
      <c r="BZ316">
        <f t="shared" si="411"/>
        <v>0</v>
      </c>
      <c r="CA316">
        <f t="shared" si="412"/>
        <v>0</v>
      </c>
      <c r="CB316">
        <f t="shared" si="413"/>
        <v>0</v>
      </c>
      <c r="CC316" t="e">
        <f>IF('Source and fuel input'!AS316,VLOOKUP(AA316,SourceIdData,8,FALSE),IF('Source and fuel input'!AQ316,V316,IF('Source and fuel input'!AR316,IF(AND(E316="Method 1",VLOOKUP(AA316,SourceIdData,8,FALSE)&gt;0),VLOOKUP(AA316,SourceIdData,8,FALSE),NA()),"")))</f>
        <v>#N/A</v>
      </c>
      <c r="CD316" s="15" t="e">
        <f t="shared" si="424"/>
        <v>#N/A</v>
      </c>
      <c r="CE316" s="15" t="b">
        <f t="shared" si="425"/>
        <v>1</v>
      </c>
      <c r="CF316" s="15" t="b">
        <f t="shared" si="381"/>
        <v>1</v>
      </c>
      <c r="CG316" s="15" t="b">
        <f t="shared" si="426"/>
        <v>0</v>
      </c>
      <c r="CH316" s="15" t="b">
        <f t="shared" si="427"/>
        <v>1</v>
      </c>
      <c r="CI316" t="e">
        <f t="shared" si="382"/>
        <v>#N/A</v>
      </c>
      <c r="CJ316" t="e">
        <f t="shared" si="383"/>
        <v>#N/A</v>
      </c>
      <c r="CK316" t="e">
        <f t="shared" si="392"/>
        <v>#N/A</v>
      </c>
      <c r="CL316" t="b">
        <f t="shared" si="428"/>
        <v>0</v>
      </c>
      <c r="CM316" t="e">
        <f t="shared" si="393"/>
        <v>#N/A</v>
      </c>
      <c r="CN316" t="b">
        <f t="shared" si="394"/>
        <v>0</v>
      </c>
      <c r="CO316" s="14">
        <f t="shared" si="395"/>
        <v>1</v>
      </c>
      <c r="CP316" s="16" t="str">
        <f t="shared" si="384"/>
        <v/>
      </c>
      <c r="CQ316" s="15">
        <f t="shared" si="385"/>
        <v>0</v>
      </c>
      <c r="CR316" s="15">
        <f t="shared" si="386"/>
        <v>0</v>
      </c>
      <c r="CS316" s="15">
        <f t="shared" si="387"/>
        <v>0</v>
      </c>
      <c r="CT316" s="58" t="e">
        <f t="shared" si="414"/>
        <v>#DIV/0!</v>
      </c>
      <c r="CU316" s="2">
        <f t="shared" si="388"/>
        <v>995</v>
      </c>
      <c r="CV316" t="str">
        <f t="shared" si="396"/>
        <v/>
      </c>
      <c r="CX316" t="str">
        <f t="shared" si="415"/>
        <v/>
      </c>
      <c r="CY316" t="b">
        <f>AND(CX316&lt;&gt;"",COUNTIF($CX$11:CX315,CX316)=0)</f>
        <v>0</v>
      </c>
      <c r="CZ316" s="2">
        <f>IF(CX316="",0,IF(CY316,MAX($CZ$11:CZ315)+1,VLOOKUP(CX316,$CX$11:CZ315,3,FALSE)))</f>
        <v>0</v>
      </c>
      <c r="DA316" s="2" t="str">
        <f t="shared" si="397"/>
        <v/>
      </c>
      <c r="DB316" t="str">
        <f t="shared" si="416"/>
        <v/>
      </c>
      <c r="DC316" t="b">
        <f>AND(DB316&lt;&gt;"",COUNTIF($DB$11:DB315,DB316)=0)</f>
        <v>0</v>
      </c>
      <c r="DD316" s="2">
        <f>IF(DB316="",0,IF(DC316,MAX($DD$11:DD315)+1,VLOOKUP(DB316,$DB$11:DD315,3,FALSE)))</f>
        <v>0</v>
      </c>
      <c r="DE316" s="2" t="str">
        <f t="shared" si="398"/>
        <v/>
      </c>
    </row>
    <row r="317" spans="1:109" x14ac:dyDescent="0.35">
      <c r="A317" s="119"/>
      <c r="B317" s="46"/>
      <c r="C317" s="46"/>
      <c r="D317" s="46"/>
      <c r="E317" s="46"/>
      <c r="F317" s="183"/>
      <c r="G317" s="48">
        <v>0</v>
      </c>
      <c r="H317" s="46">
        <v>0</v>
      </c>
      <c r="I317" s="46">
        <v>0</v>
      </c>
      <c r="J317" s="46">
        <v>0</v>
      </c>
      <c r="K317" s="46">
        <v>0</v>
      </c>
      <c r="L317" s="49">
        <v>0</v>
      </c>
      <c r="M317" s="50">
        <v>0</v>
      </c>
      <c r="N317" s="32"/>
      <c r="O317" s="31"/>
      <c r="P317" s="31"/>
      <c r="Q317" s="31"/>
      <c r="R317" s="31"/>
      <c r="S317" s="31"/>
      <c r="T317" s="31"/>
      <c r="U317" s="31"/>
      <c r="V317" s="99"/>
      <c r="W317" s="52" t="str">
        <f t="shared" si="423"/>
        <v/>
      </c>
      <c r="X317" s="120"/>
      <c r="Y317" s="97"/>
      <c r="Z317" t="e">
        <f t="shared" si="353"/>
        <v>#N/A</v>
      </c>
      <c r="AA317" t="e">
        <f t="shared" si="354"/>
        <v>#N/A</v>
      </c>
      <c r="AB317" t="e">
        <f t="shared" si="355"/>
        <v>#N/A</v>
      </c>
      <c r="AC317" s="53" t="b">
        <f t="shared" si="356"/>
        <v>0</v>
      </c>
      <c r="AD317" s="53" t="b">
        <f t="shared" si="357"/>
        <v>0</v>
      </c>
      <c r="AE317" s="53" t="b">
        <f t="shared" si="358"/>
        <v>0</v>
      </c>
      <c r="AF317" s="53" t="b">
        <f t="shared" si="359"/>
        <v>0</v>
      </c>
      <c r="AG317" s="53" t="b">
        <f t="shared" si="360"/>
        <v>0</v>
      </c>
      <c r="AH317" s="53" t="b">
        <f t="shared" si="361"/>
        <v>0</v>
      </c>
      <c r="AI317" s="53" t="b">
        <f t="shared" si="362"/>
        <v>0</v>
      </c>
      <c r="AJ317" s="53" t="b">
        <f t="shared" si="363"/>
        <v>0</v>
      </c>
      <c r="AK317" s="53" t="b">
        <f t="shared" si="417"/>
        <v>1</v>
      </c>
      <c r="AL317" s="53" t="b">
        <f t="shared" si="418"/>
        <v>1</v>
      </c>
      <c r="AM317" s="53" t="b">
        <f t="shared" si="419"/>
        <v>1</v>
      </c>
      <c r="AN317" s="53" t="b">
        <f t="shared" si="420"/>
        <v>1</v>
      </c>
      <c r="AO317" s="53" t="b">
        <f t="shared" si="421"/>
        <v>1</v>
      </c>
      <c r="AP317" s="53" t="b">
        <f t="shared" si="422"/>
        <v>1</v>
      </c>
      <c r="AQ317" s="53" t="b">
        <f t="shared" si="399"/>
        <v>0</v>
      </c>
      <c r="AR317" t="b">
        <f t="shared" si="364"/>
        <v>0</v>
      </c>
      <c r="AS317" s="54" t="e">
        <f t="shared" si="389"/>
        <v>#N/A</v>
      </c>
      <c r="AT317" t="b">
        <f t="shared" si="400"/>
        <v>0</v>
      </c>
      <c r="AU317" t="str">
        <f t="shared" si="401"/>
        <v/>
      </c>
      <c r="AV317" s="55" t="str">
        <f t="shared" si="390"/>
        <v/>
      </c>
      <c r="AW317" t="b">
        <f>AND(AV317&lt;&gt;"",COUNTIF($AV$11:AV316,AV317)=0)</f>
        <v>0</v>
      </c>
      <c r="AX317" s="2">
        <f>IF(AV317="",0,IF(AW317,MAX($AX$11:AX316)+1,VLOOKUP(AV317,$AV$11:AX316,3,FALSE)))</f>
        <v>0</v>
      </c>
      <c r="AY317" t="str">
        <f t="shared" si="391"/>
        <v/>
      </c>
      <c r="AZ317" t="e">
        <f t="shared" si="365"/>
        <v>#N/A</v>
      </c>
      <c r="BA317" t="e">
        <f>IF(ISNA(AZ317),NA(),COUNTIF(AZ$10:AZ317,AZ317)&gt;1)</f>
        <v>#N/A</v>
      </c>
      <c r="BB317" t="e">
        <f t="shared" si="366"/>
        <v>#N/A</v>
      </c>
      <c r="BC317" s="55" t="e">
        <f t="shared" si="367"/>
        <v>#N/A</v>
      </c>
      <c r="BD317" s="56" t="e">
        <f t="shared" si="368"/>
        <v>#N/A</v>
      </c>
      <c r="BE317" s="53">
        <f t="shared" si="369"/>
        <v>0</v>
      </c>
      <c r="BF317" s="53">
        <f t="shared" si="370"/>
        <v>0</v>
      </c>
      <c r="BG317" s="53">
        <f t="shared" si="371"/>
        <v>0</v>
      </c>
      <c r="BH317" s="53">
        <f t="shared" si="372"/>
        <v>0</v>
      </c>
      <c r="BI317" s="53">
        <f t="shared" si="373"/>
        <v>0</v>
      </c>
      <c r="BJ317" s="53">
        <f t="shared" si="374"/>
        <v>0</v>
      </c>
      <c r="BK317" s="57">
        <f t="shared" si="375"/>
        <v>0</v>
      </c>
      <c r="BL317" s="57">
        <f t="shared" si="376"/>
        <v>0</v>
      </c>
      <c r="BM317" s="57">
        <f t="shared" si="377"/>
        <v>0</v>
      </c>
      <c r="BN317" s="57">
        <f t="shared" si="378"/>
        <v>0</v>
      </c>
      <c r="BO317" s="57">
        <f t="shared" si="379"/>
        <v>0</v>
      </c>
      <c r="BP317" s="57">
        <f t="shared" si="380"/>
        <v>0</v>
      </c>
      <c r="BQ317">
        <f t="shared" si="402"/>
        <v>0</v>
      </c>
      <c r="BR317">
        <f t="shared" si="403"/>
        <v>0</v>
      </c>
      <c r="BS317">
        <f t="shared" si="404"/>
        <v>0</v>
      </c>
      <c r="BT317">
        <f t="shared" si="405"/>
        <v>0</v>
      </c>
      <c r="BU317">
        <f t="shared" si="406"/>
        <v>0</v>
      </c>
      <c r="BV317">
        <f t="shared" si="407"/>
        <v>0</v>
      </c>
      <c r="BW317">
        <f t="shared" si="408"/>
        <v>0</v>
      </c>
      <c r="BX317">
        <f t="shared" si="409"/>
        <v>0</v>
      </c>
      <c r="BY317">
        <f t="shared" si="410"/>
        <v>0</v>
      </c>
      <c r="BZ317">
        <f t="shared" si="411"/>
        <v>0</v>
      </c>
      <c r="CA317">
        <f t="shared" si="412"/>
        <v>0</v>
      </c>
      <c r="CB317">
        <f t="shared" si="413"/>
        <v>0</v>
      </c>
      <c r="CC317" t="e">
        <f>IF('Source and fuel input'!AS317,VLOOKUP(AA317,SourceIdData,8,FALSE),IF('Source and fuel input'!AQ317,V317,IF('Source and fuel input'!AR317,IF(AND(E317="Method 1",VLOOKUP(AA317,SourceIdData,8,FALSE)&gt;0),VLOOKUP(AA317,SourceIdData,8,FALSE),NA()),"")))</f>
        <v>#N/A</v>
      </c>
      <c r="CD317" s="15" t="e">
        <f t="shared" si="424"/>
        <v>#N/A</v>
      </c>
      <c r="CE317" s="15" t="b">
        <f t="shared" si="425"/>
        <v>1</v>
      </c>
      <c r="CF317" s="15" t="b">
        <f t="shared" si="381"/>
        <v>1</v>
      </c>
      <c r="CG317" s="15" t="b">
        <f t="shared" si="426"/>
        <v>0</v>
      </c>
      <c r="CH317" s="15" t="b">
        <f t="shared" si="427"/>
        <v>1</v>
      </c>
      <c r="CI317" t="e">
        <f t="shared" si="382"/>
        <v>#N/A</v>
      </c>
      <c r="CJ317" t="e">
        <f t="shared" si="383"/>
        <v>#N/A</v>
      </c>
      <c r="CK317" t="e">
        <f t="shared" si="392"/>
        <v>#N/A</v>
      </c>
      <c r="CL317" t="b">
        <f t="shared" si="428"/>
        <v>0</v>
      </c>
      <c r="CM317" t="e">
        <f t="shared" si="393"/>
        <v>#N/A</v>
      </c>
      <c r="CN317" t="b">
        <f t="shared" si="394"/>
        <v>0</v>
      </c>
      <c r="CO317" s="14">
        <f t="shared" si="395"/>
        <v>1</v>
      </c>
      <c r="CP317" s="16" t="str">
        <f t="shared" si="384"/>
        <v/>
      </c>
      <c r="CQ317" s="15">
        <f t="shared" si="385"/>
        <v>0</v>
      </c>
      <c r="CR317" s="15">
        <f t="shared" si="386"/>
        <v>0</v>
      </c>
      <c r="CS317" s="15">
        <f t="shared" si="387"/>
        <v>0</v>
      </c>
      <c r="CT317" s="58" t="e">
        <f t="shared" si="414"/>
        <v>#DIV/0!</v>
      </c>
      <c r="CU317" s="2">
        <f t="shared" si="388"/>
        <v>995</v>
      </c>
      <c r="CV317" t="str">
        <f t="shared" si="396"/>
        <v/>
      </c>
      <c r="CX317" t="str">
        <f t="shared" si="415"/>
        <v/>
      </c>
      <c r="CY317" t="b">
        <f>AND(CX317&lt;&gt;"",COUNTIF($CX$11:CX316,CX317)=0)</f>
        <v>0</v>
      </c>
      <c r="CZ317" s="2">
        <f>IF(CX317="",0,IF(CY317,MAX($CZ$11:CZ316)+1,VLOOKUP(CX317,$CX$11:CZ316,3,FALSE)))</f>
        <v>0</v>
      </c>
      <c r="DA317" s="2" t="str">
        <f t="shared" si="397"/>
        <v/>
      </c>
      <c r="DB317" t="str">
        <f t="shared" si="416"/>
        <v/>
      </c>
      <c r="DC317" t="b">
        <f>AND(DB317&lt;&gt;"",COUNTIF($DB$11:DB316,DB317)=0)</f>
        <v>0</v>
      </c>
      <c r="DD317" s="2">
        <f>IF(DB317="",0,IF(DC317,MAX($DD$11:DD316)+1,VLOOKUP(DB317,$DB$11:DD316,3,FALSE)))</f>
        <v>0</v>
      </c>
      <c r="DE317" s="2" t="str">
        <f t="shared" si="398"/>
        <v/>
      </c>
    </row>
    <row r="318" spans="1:109" x14ac:dyDescent="0.35">
      <c r="A318" s="119"/>
      <c r="B318" s="46"/>
      <c r="C318" s="46"/>
      <c r="D318" s="46"/>
      <c r="E318" s="46"/>
      <c r="F318" s="183"/>
      <c r="G318" s="48">
        <v>0</v>
      </c>
      <c r="H318" s="46">
        <v>0</v>
      </c>
      <c r="I318" s="46">
        <v>0</v>
      </c>
      <c r="J318" s="46">
        <v>0</v>
      </c>
      <c r="K318" s="46">
        <v>0</v>
      </c>
      <c r="L318" s="49">
        <v>0</v>
      </c>
      <c r="M318" s="50">
        <v>0</v>
      </c>
      <c r="N318" s="32"/>
      <c r="O318" s="31"/>
      <c r="P318" s="31"/>
      <c r="Q318" s="31"/>
      <c r="R318" s="31"/>
      <c r="S318" s="31"/>
      <c r="T318" s="31"/>
      <c r="U318" s="31"/>
      <c r="V318" s="99"/>
      <c r="W318" s="52" t="str">
        <f t="shared" si="423"/>
        <v/>
      </c>
      <c r="X318" s="120"/>
      <c r="Y318" s="97"/>
      <c r="Z318" t="e">
        <f t="shared" si="353"/>
        <v>#N/A</v>
      </c>
      <c r="AA318" t="e">
        <f t="shared" si="354"/>
        <v>#N/A</v>
      </c>
      <c r="AB318" t="e">
        <f t="shared" si="355"/>
        <v>#N/A</v>
      </c>
      <c r="AC318" s="53" t="b">
        <f t="shared" si="356"/>
        <v>0</v>
      </c>
      <c r="AD318" s="53" t="b">
        <f t="shared" si="357"/>
        <v>0</v>
      </c>
      <c r="AE318" s="53" t="b">
        <f t="shared" si="358"/>
        <v>0</v>
      </c>
      <c r="AF318" s="53" t="b">
        <f t="shared" si="359"/>
        <v>0</v>
      </c>
      <c r="AG318" s="53" t="b">
        <f t="shared" si="360"/>
        <v>0</v>
      </c>
      <c r="AH318" s="53" t="b">
        <f t="shared" si="361"/>
        <v>0</v>
      </c>
      <c r="AI318" s="53" t="b">
        <f t="shared" si="362"/>
        <v>0</v>
      </c>
      <c r="AJ318" s="53" t="b">
        <f t="shared" si="363"/>
        <v>0</v>
      </c>
      <c r="AK318" s="53" t="b">
        <f t="shared" si="417"/>
        <v>1</v>
      </c>
      <c r="AL318" s="53" t="b">
        <f t="shared" si="418"/>
        <v>1</v>
      </c>
      <c r="AM318" s="53" t="b">
        <f t="shared" si="419"/>
        <v>1</v>
      </c>
      <c r="AN318" s="53" t="b">
        <f t="shared" si="420"/>
        <v>1</v>
      </c>
      <c r="AO318" s="53" t="b">
        <f t="shared" si="421"/>
        <v>1</v>
      </c>
      <c r="AP318" s="53" t="b">
        <f t="shared" si="422"/>
        <v>1</v>
      </c>
      <c r="AQ318" s="53" t="b">
        <f t="shared" si="399"/>
        <v>0</v>
      </c>
      <c r="AR318" t="b">
        <f t="shared" si="364"/>
        <v>0</v>
      </c>
      <c r="AS318" s="54" t="e">
        <f t="shared" si="389"/>
        <v>#N/A</v>
      </c>
      <c r="AT318" t="b">
        <f t="shared" si="400"/>
        <v>0</v>
      </c>
      <c r="AU318" t="str">
        <f t="shared" si="401"/>
        <v/>
      </c>
      <c r="AV318" s="55" t="str">
        <f t="shared" si="390"/>
        <v/>
      </c>
      <c r="AW318" t="b">
        <f>AND(AV318&lt;&gt;"",COUNTIF($AV$11:AV317,AV318)=0)</f>
        <v>0</v>
      </c>
      <c r="AX318" s="2">
        <f>IF(AV318="",0,IF(AW318,MAX($AX$11:AX317)+1,VLOOKUP(AV318,$AV$11:AX317,3,FALSE)))</f>
        <v>0</v>
      </c>
      <c r="AY318" t="str">
        <f t="shared" si="391"/>
        <v/>
      </c>
      <c r="AZ318" t="e">
        <f t="shared" si="365"/>
        <v>#N/A</v>
      </c>
      <c r="BA318" t="e">
        <f>IF(ISNA(AZ318),NA(),COUNTIF(AZ$10:AZ318,AZ318)&gt;1)</f>
        <v>#N/A</v>
      </c>
      <c r="BB318" t="e">
        <f t="shared" si="366"/>
        <v>#N/A</v>
      </c>
      <c r="BC318" s="55" t="e">
        <f t="shared" si="367"/>
        <v>#N/A</v>
      </c>
      <c r="BD318" s="56" t="e">
        <f t="shared" si="368"/>
        <v>#N/A</v>
      </c>
      <c r="BE318" s="53">
        <f t="shared" si="369"/>
        <v>0</v>
      </c>
      <c r="BF318" s="53">
        <f t="shared" si="370"/>
        <v>0</v>
      </c>
      <c r="BG318" s="53">
        <f t="shared" si="371"/>
        <v>0</v>
      </c>
      <c r="BH318" s="53">
        <f t="shared" si="372"/>
        <v>0</v>
      </c>
      <c r="BI318" s="53">
        <f t="shared" si="373"/>
        <v>0</v>
      </c>
      <c r="BJ318" s="53">
        <f t="shared" si="374"/>
        <v>0</v>
      </c>
      <c r="BK318" s="57">
        <f t="shared" si="375"/>
        <v>0</v>
      </c>
      <c r="BL318" s="57">
        <f t="shared" si="376"/>
        <v>0</v>
      </c>
      <c r="BM318" s="57">
        <f t="shared" si="377"/>
        <v>0</v>
      </c>
      <c r="BN318" s="57">
        <f t="shared" si="378"/>
        <v>0</v>
      </c>
      <c r="BO318" s="57">
        <f t="shared" si="379"/>
        <v>0</v>
      </c>
      <c r="BP318" s="57">
        <f t="shared" si="380"/>
        <v>0</v>
      </c>
      <c r="BQ318">
        <f t="shared" si="402"/>
        <v>0</v>
      </c>
      <c r="BR318">
        <f t="shared" si="403"/>
        <v>0</v>
      </c>
      <c r="BS318">
        <f t="shared" si="404"/>
        <v>0</v>
      </c>
      <c r="BT318">
        <f t="shared" si="405"/>
        <v>0</v>
      </c>
      <c r="BU318">
        <f t="shared" si="406"/>
        <v>0</v>
      </c>
      <c r="BV318">
        <f t="shared" si="407"/>
        <v>0</v>
      </c>
      <c r="BW318">
        <f t="shared" si="408"/>
        <v>0</v>
      </c>
      <c r="BX318">
        <f t="shared" si="409"/>
        <v>0</v>
      </c>
      <c r="BY318">
        <f t="shared" si="410"/>
        <v>0</v>
      </c>
      <c r="BZ318">
        <f t="shared" si="411"/>
        <v>0</v>
      </c>
      <c r="CA318">
        <f t="shared" si="412"/>
        <v>0</v>
      </c>
      <c r="CB318">
        <f t="shared" si="413"/>
        <v>0</v>
      </c>
      <c r="CC318" t="e">
        <f>IF('Source and fuel input'!AS318,VLOOKUP(AA318,SourceIdData,8,FALSE),IF('Source and fuel input'!AQ318,V318,IF('Source and fuel input'!AR318,IF(AND(E318="Method 1",VLOOKUP(AA318,SourceIdData,8,FALSE)&gt;0),VLOOKUP(AA318,SourceIdData,8,FALSE),NA()),"")))</f>
        <v>#N/A</v>
      </c>
      <c r="CD318" s="15" t="e">
        <f t="shared" si="424"/>
        <v>#N/A</v>
      </c>
      <c r="CE318" s="15" t="b">
        <f t="shared" si="425"/>
        <v>1</v>
      </c>
      <c r="CF318" s="15" t="b">
        <f t="shared" si="381"/>
        <v>1</v>
      </c>
      <c r="CG318" s="15" t="b">
        <f t="shared" si="426"/>
        <v>0</v>
      </c>
      <c r="CH318" s="15" t="b">
        <f t="shared" si="427"/>
        <v>1</v>
      </c>
      <c r="CI318" t="e">
        <f t="shared" si="382"/>
        <v>#N/A</v>
      </c>
      <c r="CJ318" t="e">
        <f t="shared" si="383"/>
        <v>#N/A</v>
      </c>
      <c r="CK318" t="e">
        <f t="shared" si="392"/>
        <v>#N/A</v>
      </c>
      <c r="CL318" t="b">
        <f t="shared" si="428"/>
        <v>0</v>
      </c>
      <c r="CM318" t="e">
        <f t="shared" si="393"/>
        <v>#N/A</v>
      </c>
      <c r="CN318" t="b">
        <f t="shared" si="394"/>
        <v>0</v>
      </c>
      <c r="CO318" s="14">
        <f t="shared" si="395"/>
        <v>1</v>
      </c>
      <c r="CP318" s="16" t="str">
        <f t="shared" si="384"/>
        <v/>
      </c>
      <c r="CQ318" s="15">
        <f t="shared" si="385"/>
        <v>0</v>
      </c>
      <c r="CR318" s="15">
        <f t="shared" si="386"/>
        <v>0</v>
      </c>
      <c r="CS318" s="15">
        <f t="shared" si="387"/>
        <v>0</v>
      </c>
      <c r="CT318" s="58" t="e">
        <f t="shared" si="414"/>
        <v>#DIV/0!</v>
      </c>
      <c r="CU318" s="2">
        <f t="shared" si="388"/>
        <v>995</v>
      </c>
      <c r="CV318" t="str">
        <f t="shared" si="396"/>
        <v/>
      </c>
      <c r="CX318" t="str">
        <f t="shared" si="415"/>
        <v/>
      </c>
      <c r="CY318" t="b">
        <f>AND(CX318&lt;&gt;"",COUNTIF($CX$11:CX317,CX318)=0)</f>
        <v>0</v>
      </c>
      <c r="CZ318" s="2">
        <f>IF(CX318="",0,IF(CY318,MAX($CZ$11:CZ317)+1,VLOOKUP(CX318,$CX$11:CZ317,3,FALSE)))</f>
        <v>0</v>
      </c>
      <c r="DA318" s="2" t="str">
        <f t="shared" si="397"/>
        <v/>
      </c>
      <c r="DB318" t="str">
        <f t="shared" si="416"/>
        <v/>
      </c>
      <c r="DC318" t="b">
        <f>AND(DB318&lt;&gt;"",COUNTIF($DB$11:DB317,DB318)=0)</f>
        <v>0</v>
      </c>
      <c r="DD318" s="2">
        <f>IF(DB318="",0,IF(DC318,MAX($DD$11:DD317)+1,VLOOKUP(DB318,$DB$11:DD317,3,FALSE)))</f>
        <v>0</v>
      </c>
      <c r="DE318" s="2" t="str">
        <f t="shared" si="398"/>
        <v/>
      </c>
    </row>
    <row r="319" spans="1:109" x14ac:dyDescent="0.35">
      <c r="A319" s="119"/>
      <c r="B319" s="46"/>
      <c r="C319" s="46"/>
      <c r="D319" s="46"/>
      <c r="E319" s="46"/>
      <c r="F319" s="183"/>
      <c r="G319" s="48">
        <v>0</v>
      </c>
      <c r="H319" s="46">
        <v>0</v>
      </c>
      <c r="I319" s="46">
        <v>0</v>
      </c>
      <c r="J319" s="46">
        <v>0</v>
      </c>
      <c r="K319" s="46">
        <v>0</v>
      </c>
      <c r="L319" s="49">
        <v>0</v>
      </c>
      <c r="M319" s="50">
        <v>0</v>
      </c>
      <c r="N319" s="32"/>
      <c r="O319" s="31"/>
      <c r="P319" s="31"/>
      <c r="Q319" s="31"/>
      <c r="R319" s="31"/>
      <c r="S319" s="31"/>
      <c r="T319" s="31"/>
      <c r="U319" s="31"/>
      <c r="V319" s="99"/>
      <c r="W319" s="52" t="str">
        <f t="shared" si="423"/>
        <v/>
      </c>
      <c r="X319" s="120"/>
      <c r="Y319" s="97"/>
      <c r="Z319" t="e">
        <f t="shared" si="353"/>
        <v>#N/A</v>
      </c>
      <c r="AA319" t="e">
        <f t="shared" si="354"/>
        <v>#N/A</v>
      </c>
      <c r="AB319" t="e">
        <f t="shared" si="355"/>
        <v>#N/A</v>
      </c>
      <c r="AC319" s="53" t="b">
        <f t="shared" si="356"/>
        <v>0</v>
      </c>
      <c r="AD319" s="53" t="b">
        <f t="shared" si="357"/>
        <v>0</v>
      </c>
      <c r="AE319" s="53" t="b">
        <f t="shared" si="358"/>
        <v>0</v>
      </c>
      <c r="AF319" s="53" t="b">
        <f t="shared" si="359"/>
        <v>0</v>
      </c>
      <c r="AG319" s="53" t="b">
        <f t="shared" si="360"/>
        <v>0</v>
      </c>
      <c r="AH319" s="53" t="b">
        <f t="shared" si="361"/>
        <v>0</v>
      </c>
      <c r="AI319" s="53" t="b">
        <f t="shared" si="362"/>
        <v>0</v>
      </c>
      <c r="AJ319" s="53" t="b">
        <f t="shared" si="363"/>
        <v>0</v>
      </c>
      <c r="AK319" s="53" t="b">
        <f t="shared" si="417"/>
        <v>1</v>
      </c>
      <c r="AL319" s="53" t="b">
        <f t="shared" si="418"/>
        <v>1</v>
      </c>
      <c r="AM319" s="53" t="b">
        <f t="shared" si="419"/>
        <v>1</v>
      </c>
      <c r="AN319" s="53" t="b">
        <f t="shared" si="420"/>
        <v>1</v>
      </c>
      <c r="AO319" s="53" t="b">
        <f t="shared" si="421"/>
        <v>1</v>
      </c>
      <c r="AP319" s="53" t="b">
        <f t="shared" si="422"/>
        <v>1</v>
      </c>
      <c r="AQ319" s="53" t="b">
        <f t="shared" si="399"/>
        <v>0</v>
      </c>
      <c r="AR319" t="b">
        <f t="shared" si="364"/>
        <v>0</v>
      </c>
      <c r="AS319" s="54" t="e">
        <f t="shared" si="389"/>
        <v>#N/A</v>
      </c>
      <c r="AT319" t="b">
        <f t="shared" si="400"/>
        <v>0</v>
      </c>
      <c r="AU319" t="str">
        <f t="shared" si="401"/>
        <v/>
      </c>
      <c r="AV319" s="55" t="str">
        <f t="shared" si="390"/>
        <v/>
      </c>
      <c r="AW319" t="b">
        <f>AND(AV319&lt;&gt;"",COUNTIF($AV$11:AV318,AV319)=0)</f>
        <v>0</v>
      </c>
      <c r="AX319" s="2">
        <f>IF(AV319="",0,IF(AW319,MAX($AX$11:AX318)+1,VLOOKUP(AV319,$AV$11:AX318,3,FALSE)))</f>
        <v>0</v>
      </c>
      <c r="AY319" t="str">
        <f t="shared" si="391"/>
        <v/>
      </c>
      <c r="AZ319" t="e">
        <f t="shared" si="365"/>
        <v>#N/A</v>
      </c>
      <c r="BA319" t="e">
        <f>IF(ISNA(AZ319),NA(),COUNTIF(AZ$10:AZ319,AZ319)&gt;1)</f>
        <v>#N/A</v>
      </c>
      <c r="BB319" t="e">
        <f t="shared" si="366"/>
        <v>#N/A</v>
      </c>
      <c r="BC319" s="55" t="e">
        <f t="shared" si="367"/>
        <v>#N/A</v>
      </c>
      <c r="BD319" s="56" t="e">
        <f t="shared" si="368"/>
        <v>#N/A</v>
      </c>
      <c r="BE319" s="53">
        <f t="shared" si="369"/>
        <v>0</v>
      </c>
      <c r="BF319" s="53">
        <f t="shared" si="370"/>
        <v>0</v>
      </c>
      <c r="BG319" s="53">
        <f t="shared" si="371"/>
        <v>0</v>
      </c>
      <c r="BH319" s="53">
        <f t="shared" si="372"/>
        <v>0</v>
      </c>
      <c r="BI319" s="53">
        <f t="shared" si="373"/>
        <v>0</v>
      </c>
      <c r="BJ319" s="53">
        <f t="shared" si="374"/>
        <v>0</v>
      </c>
      <c r="BK319" s="57">
        <f t="shared" si="375"/>
        <v>0</v>
      </c>
      <c r="BL319" s="57">
        <f t="shared" si="376"/>
        <v>0</v>
      </c>
      <c r="BM319" s="57">
        <f t="shared" si="377"/>
        <v>0</v>
      </c>
      <c r="BN319" s="57">
        <f t="shared" si="378"/>
        <v>0</v>
      </c>
      <c r="BO319" s="57">
        <f t="shared" si="379"/>
        <v>0</v>
      </c>
      <c r="BP319" s="57">
        <f t="shared" si="380"/>
        <v>0</v>
      </c>
      <c r="BQ319">
        <f t="shared" si="402"/>
        <v>0</v>
      </c>
      <c r="BR319">
        <f t="shared" si="403"/>
        <v>0</v>
      </c>
      <c r="BS319">
        <f t="shared" si="404"/>
        <v>0</v>
      </c>
      <c r="BT319">
        <f t="shared" si="405"/>
        <v>0</v>
      </c>
      <c r="BU319">
        <f t="shared" si="406"/>
        <v>0</v>
      </c>
      <c r="BV319">
        <f t="shared" si="407"/>
        <v>0</v>
      </c>
      <c r="BW319">
        <f t="shared" si="408"/>
        <v>0</v>
      </c>
      <c r="BX319">
        <f t="shared" si="409"/>
        <v>0</v>
      </c>
      <c r="BY319">
        <f t="shared" si="410"/>
        <v>0</v>
      </c>
      <c r="BZ319">
        <f t="shared" si="411"/>
        <v>0</v>
      </c>
      <c r="CA319">
        <f t="shared" si="412"/>
        <v>0</v>
      </c>
      <c r="CB319">
        <f t="shared" si="413"/>
        <v>0</v>
      </c>
      <c r="CC319" t="e">
        <f>IF('Source and fuel input'!AS319,VLOOKUP(AA319,SourceIdData,8,FALSE),IF('Source and fuel input'!AQ319,V319,IF('Source and fuel input'!AR319,IF(AND(E319="Method 1",VLOOKUP(AA319,SourceIdData,8,FALSE)&gt;0),VLOOKUP(AA319,SourceIdData,8,FALSE),NA()),"")))</f>
        <v>#N/A</v>
      </c>
      <c r="CD319" s="15" t="e">
        <f t="shared" si="424"/>
        <v>#N/A</v>
      </c>
      <c r="CE319" s="15" t="b">
        <f t="shared" si="425"/>
        <v>1</v>
      </c>
      <c r="CF319" s="15" t="b">
        <f t="shared" si="381"/>
        <v>1</v>
      </c>
      <c r="CG319" s="15" t="b">
        <f t="shared" si="426"/>
        <v>0</v>
      </c>
      <c r="CH319" s="15" t="b">
        <f t="shared" si="427"/>
        <v>1</v>
      </c>
      <c r="CI319" t="e">
        <f t="shared" si="382"/>
        <v>#N/A</v>
      </c>
      <c r="CJ319" t="e">
        <f t="shared" si="383"/>
        <v>#N/A</v>
      </c>
      <c r="CK319" t="e">
        <f t="shared" si="392"/>
        <v>#N/A</v>
      </c>
      <c r="CL319" t="b">
        <f t="shared" si="428"/>
        <v>0</v>
      </c>
      <c r="CM319" t="e">
        <f t="shared" si="393"/>
        <v>#N/A</v>
      </c>
      <c r="CN319" t="b">
        <f t="shared" si="394"/>
        <v>0</v>
      </c>
      <c r="CO319" s="14">
        <f t="shared" si="395"/>
        <v>1</v>
      </c>
      <c r="CP319" s="16" t="str">
        <f t="shared" si="384"/>
        <v/>
      </c>
      <c r="CQ319" s="15">
        <f t="shared" si="385"/>
        <v>0</v>
      </c>
      <c r="CR319" s="15">
        <f t="shared" si="386"/>
        <v>0</v>
      </c>
      <c r="CS319" s="15">
        <f t="shared" si="387"/>
        <v>0</v>
      </c>
      <c r="CT319" s="58" t="e">
        <f t="shared" si="414"/>
        <v>#DIV/0!</v>
      </c>
      <c r="CU319" s="2">
        <f t="shared" si="388"/>
        <v>995</v>
      </c>
      <c r="CV319" t="str">
        <f t="shared" si="396"/>
        <v/>
      </c>
      <c r="CX319" t="str">
        <f t="shared" si="415"/>
        <v/>
      </c>
      <c r="CY319" t="b">
        <f>AND(CX319&lt;&gt;"",COUNTIF($CX$11:CX318,CX319)=0)</f>
        <v>0</v>
      </c>
      <c r="CZ319" s="2">
        <f>IF(CX319="",0,IF(CY319,MAX($CZ$11:CZ318)+1,VLOOKUP(CX319,$CX$11:CZ318,3,FALSE)))</f>
        <v>0</v>
      </c>
      <c r="DA319" s="2" t="str">
        <f t="shared" si="397"/>
        <v/>
      </c>
      <c r="DB319" t="str">
        <f t="shared" si="416"/>
        <v/>
      </c>
      <c r="DC319" t="b">
        <f>AND(DB319&lt;&gt;"",COUNTIF($DB$11:DB318,DB319)=0)</f>
        <v>0</v>
      </c>
      <c r="DD319" s="2">
        <f>IF(DB319="",0,IF(DC319,MAX($DD$11:DD318)+1,VLOOKUP(DB319,$DB$11:DD318,3,FALSE)))</f>
        <v>0</v>
      </c>
      <c r="DE319" s="2" t="str">
        <f t="shared" si="398"/>
        <v/>
      </c>
    </row>
    <row r="320" spans="1:109" x14ac:dyDescent="0.35">
      <c r="A320" s="119"/>
      <c r="B320" s="46"/>
      <c r="C320" s="46"/>
      <c r="D320" s="46"/>
      <c r="E320" s="46"/>
      <c r="F320" s="183"/>
      <c r="G320" s="48">
        <v>0</v>
      </c>
      <c r="H320" s="46">
        <v>0</v>
      </c>
      <c r="I320" s="46">
        <v>0</v>
      </c>
      <c r="J320" s="46">
        <v>0</v>
      </c>
      <c r="K320" s="46">
        <v>0</v>
      </c>
      <c r="L320" s="49">
        <v>0</v>
      </c>
      <c r="M320" s="50">
        <v>0</v>
      </c>
      <c r="N320" s="32"/>
      <c r="O320" s="31"/>
      <c r="P320" s="31"/>
      <c r="Q320" s="31"/>
      <c r="R320" s="31"/>
      <c r="S320" s="31"/>
      <c r="T320" s="31"/>
      <c r="U320" s="31"/>
      <c r="V320" s="99"/>
      <c r="W320" s="52" t="str">
        <f t="shared" si="423"/>
        <v/>
      </c>
      <c r="X320" s="120"/>
      <c r="Y320" s="97"/>
      <c r="Z320" t="e">
        <f t="shared" si="353"/>
        <v>#N/A</v>
      </c>
      <c r="AA320" t="e">
        <f t="shared" si="354"/>
        <v>#N/A</v>
      </c>
      <c r="AB320" t="e">
        <f t="shared" si="355"/>
        <v>#N/A</v>
      </c>
      <c r="AC320" s="53" t="b">
        <f t="shared" si="356"/>
        <v>0</v>
      </c>
      <c r="AD320" s="53" t="b">
        <f t="shared" si="357"/>
        <v>0</v>
      </c>
      <c r="AE320" s="53" t="b">
        <f t="shared" si="358"/>
        <v>0</v>
      </c>
      <c r="AF320" s="53" t="b">
        <f t="shared" si="359"/>
        <v>0</v>
      </c>
      <c r="AG320" s="53" t="b">
        <f t="shared" si="360"/>
        <v>0</v>
      </c>
      <c r="AH320" s="53" t="b">
        <f t="shared" si="361"/>
        <v>0</v>
      </c>
      <c r="AI320" s="53" t="b">
        <f t="shared" si="362"/>
        <v>0</v>
      </c>
      <c r="AJ320" s="53" t="b">
        <f t="shared" si="363"/>
        <v>0</v>
      </c>
      <c r="AK320" s="53" t="b">
        <f t="shared" si="417"/>
        <v>1</v>
      </c>
      <c r="AL320" s="53" t="b">
        <f t="shared" si="418"/>
        <v>1</v>
      </c>
      <c r="AM320" s="53" t="b">
        <f t="shared" si="419"/>
        <v>1</v>
      </c>
      <c r="AN320" s="53" t="b">
        <f t="shared" si="420"/>
        <v>1</v>
      </c>
      <c r="AO320" s="53" t="b">
        <f t="shared" si="421"/>
        <v>1</v>
      </c>
      <c r="AP320" s="53" t="b">
        <f t="shared" si="422"/>
        <v>1</v>
      </c>
      <c r="AQ320" s="53" t="b">
        <f t="shared" si="399"/>
        <v>0</v>
      </c>
      <c r="AR320" t="b">
        <f t="shared" si="364"/>
        <v>0</v>
      </c>
      <c r="AS320" s="54" t="e">
        <f t="shared" si="389"/>
        <v>#N/A</v>
      </c>
      <c r="AT320" t="b">
        <f t="shared" si="400"/>
        <v>0</v>
      </c>
      <c r="AU320" t="str">
        <f t="shared" si="401"/>
        <v/>
      </c>
      <c r="AV320" s="55" t="str">
        <f t="shared" si="390"/>
        <v/>
      </c>
      <c r="AW320" t="b">
        <f>AND(AV320&lt;&gt;"",COUNTIF($AV$11:AV319,AV320)=0)</f>
        <v>0</v>
      </c>
      <c r="AX320" s="2">
        <f>IF(AV320="",0,IF(AW320,MAX($AX$11:AX319)+1,VLOOKUP(AV320,$AV$11:AX319,3,FALSE)))</f>
        <v>0</v>
      </c>
      <c r="AY320" t="str">
        <f t="shared" si="391"/>
        <v/>
      </c>
      <c r="AZ320" t="e">
        <f t="shared" si="365"/>
        <v>#N/A</v>
      </c>
      <c r="BA320" t="e">
        <f>IF(ISNA(AZ320),NA(),COUNTIF(AZ$10:AZ320,AZ320)&gt;1)</f>
        <v>#N/A</v>
      </c>
      <c r="BB320" t="e">
        <f t="shared" si="366"/>
        <v>#N/A</v>
      </c>
      <c r="BC320" s="55" t="e">
        <f t="shared" si="367"/>
        <v>#N/A</v>
      </c>
      <c r="BD320" s="56" t="e">
        <f t="shared" si="368"/>
        <v>#N/A</v>
      </c>
      <c r="BE320" s="53">
        <f t="shared" si="369"/>
        <v>0</v>
      </c>
      <c r="BF320" s="53">
        <f t="shared" si="370"/>
        <v>0</v>
      </c>
      <c r="BG320" s="53">
        <f t="shared" si="371"/>
        <v>0</v>
      </c>
      <c r="BH320" s="53">
        <f t="shared" si="372"/>
        <v>0</v>
      </c>
      <c r="BI320" s="53">
        <f t="shared" si="373"/>
        <v>0</v>
      </c>
      <c r="BJ320" s="53">
        <f t="shared" si="374"/>
        <v>0</v>
      </c>
      <c r="BK320" s="57">
        <f t="shared" si="375"/>
        <v>0</v>
      </c>
      <c r="BL320" s="57">
        <f t="shared" si="376"/>
        <v>0</v>
      </c>
      <c r="BM320" s="57">
        <f t="shared" si="377"/>
        <v>0</v>
      </c>
      <c r="BN320" s="57">
        <f t="shared" si="378"/>
        <v>0</v>
      </c>
      <c r="BO320" s="57">
        <f t="shared" si="379"/>
        <v>0</v>
      </c>
      <c r="BP320" s="57">
        <f t="shared" si="380"/>
        <v>0</v>
      </c>
      <c r="BQ320">
        <f t="shared" si="402"/>
        <v>0</v>
      </c>
      <c r="BR320">
        <f t="shared" si="403"/>
        <v>0</v>
      </c>
      <c r="BS320">
        <f t="shared" si="404"/>
        <v>0</v>
      </c>
      <c r="BT320">
        <f t="shared" si="405"/>
        <v>0</v>
      </c>
      <c r="BU320">
        <f t="shared" si="406"/>
        <v>0</v>
      </c>
      <c r="BV320">
        <f t="shared" si="407"/>
        <v>0</v>
      </c>
      <c r="BW320">
        <f t="shared" si="408"/>
        <v>0</v>
      </c>
      <c r="BX320">
        <f t="shared" si="409"/>
        <v>0</v>
      </c>
      <c r="BY320">
        <f t="shared" si="410"/>
        <v>0</v>
      </c>
      <c r="BZ320">
        <f t="shared" si="411"/>
        <v>0</v>
      </c>
      <c r="CA320">
        <f t="shared" si="412"/>
        <v>0</v>
      </c>
      <c r="CB320">
        <f t="shared" si="413"/>
        <v>0</v>
      </c>
      <c r="CC320" t="e">
        <f>IF('Source and fuel input'!AS320,VLOOKUP(AA320,SourceIdData,8,FALSE),IF('Source and fuel input'!AQ320,V320,IF('Source and fuel input'!AR320,IF(AND(E320="Method 1",VLOOKUP(AA320,SourceIdData,8,FALSE)&gt;0),VLOOKUP(AA320,SourceIdData,8,FALSE),NA()),"")))</f>
        <v>#N/A</v>
      </c>
      <c r="CD320" s="15" t="e">
        <f t="shared" si="424"/>
        <v>#N/A</v>
      </c>
      <c r="CE320" s="15" t="b">
        <f t="shared" si="425"/>
        <v>1</v>
      </c>
      <c r="CF320" s="15" t="b">
        <f t="shared" si="381"/>
        <v>1</v>
      </c>
      <c r="CG320" s="15" t="b">
        <f t="shared" si="426"/>
        <v>0</v>
      </c>
      <c r="CH320" s="15" t="b">
        <f t="shared" si="427"/>
        <v>1</v>
      </c>
      <c r="CI320" t="e">
        <f t="shared" si="382"/>
        <v>#N/A</v>
      </c>
      <c r="CJ320" t="e">
        <f t="shared" si="383"/>
        <v>#N/A</v>
      </c>
      <c r="CK320" t="e">
        <f t="shared" si="392"/>
        <v>#N/A</v>
      </c>
      <c r="CL320" t="b">
        <f t="shared" si="428"/>
        <v>0</v>
      </c>
      <c r="CM320" t="e">
        <f t="shared" si="393"/>
        <v>#N/A</v>
      </c>
      <c r="CN320" t="b">
        <f t="shared" si="394"/>
        <v>0</v>
      </c>
      <c r="CO320" s="14">
        <f t="shared" si="395"/>
        <v>1</v>
      </c>
      <c r="CP320" s="16" t="str">
        <f t="shared" si="384"/>
        <v/>
      </c>
      <c r="CQ320" s="15">
        <f t="shared" si="385"/>
        <v>0</v>
      </c>
      <c r="CR320" s="15">
        <f t="shared" si="386"/>
        <v>0</v>
      </c>
      <c r="CS320" s="15">
        <f t="shared" si="387"/>
        <v>0</v>
      </c>
      <c r="CT320" s="58" t="e">
        <f t="shared" si="414"/>
        <v>#DIV/0!</v>
      </c>
      <c r="CU320" s="2">
        <f t="shared" si="388"/>
        <v>995</v>
      </c>
      <c r="CV320" t="str">
        <f t="shared" si="396"/>
        <v/>
      </c>
      <c r="CX320" t="str">
        <f t="shared" si="415"/>
        <v/>
      </c>
      <c r="CY320" t="b">
        <f>AND(CX320&lt;&gt;"",COUNTIF($CX$11:CX319,CX320)=0)</f>
        <v>0</v>
      </c>
      <c r="CZ320" s="2">
        <f>IF(CX320="",0,IF(CY320,MAX($CZ$11:CZ319)+1,VLOOKUP(CX320,$CX$11:CZ319,3,FALSE)))</f>
        <v>0</v>
      </c>
      <c r="DA320" s="2" t="str">
        <f t="shared" si="397"/>
        <v/>
      </c>
      <c r="DB320" t="str">
        <f t="shared" si="416"/>
        <v/>
      </c>
      <c r="DC320" t="b">
        <f>AND(DB320&lt;&gt;"",COUNTIF($DB$11:DB319,DB320)=0)</f>
        <v>0</v>
      </c>
      <c r="DD320" s="2">
        <f>IF(DB320="",0,IF(DC320,MAX($DD$11:DD319)+1,VLOOKUP(DB320,$DB$11:DD319,3,FALSE)))</f>
        <v>0</v>
      </c>
      <c r="DE320" s="2" t="str">
        <f t="shared" si="398"/>
        <v/>
      </c>
    </row>
    <row r="321" spans="1:109" x14ac:dyDescent="0.35">
      <c r="A321" s="119"/>
      <c r="B321" s="46"/>
      <c r="C321" s="46"/>
      <c r="D321" s="46"/>
      <c r="E321" s="46"/>
      <c r="F321" s="183"/>
      <c r="G321" s="48">
        <v>0</v>
      </c>
      <c r="H321" s="46">
        <v>0</v>
      </c>
      <c r="I321" s="46">
        <v>0</v>
      </c>
      <c r="J321" s="46">
        <v>0</v>
      </c>
      <c r="K321" s="46">
        <v>0</v>
      </c>
      <c r="L321" s="49">
        <v>0</v>
      </c>
      <c r="M321" s="50">
        <v>0</v>
      </c>
      <c r="N321" s="32"/>
      <c r="O321" s="31"/>
      <c r="P321" s="31"/>
      <c r="Q321" s="31"/>
      <c r="R321" s="31"/>
      <c r="S321" s="31"/>
      <c r="T321" s="31"/>
      <c r="U321" s="31"/>
      <c r="V321" s="99"/>
      <c r="W321" s="52" t="str">
        <f t="shared" si="423"/>
        <v/>
      </c>
      <c r="X321" s="120"/>
      <c r="Y321" s="97"/>
      <c r="Z321" t="e">
        <f t="shared" si="353"/>
        <v>#N/A</v>
      </c>
      <c r="AA321" t="e">
        <f t="shared" si="354"/>
        <v>#N/A</v>
      </c>
      <c r="AB321" t="e">
        <f t="shared" si="355"/>
        <v>#N/A</v>
      </c>
      <c r="AC321" s="53" t="b">
        <f t="shared" si="356"/>
        <v>0</v>
      </c>
      <c r="AD321" s="53" t="b">
        <f t="shared" si="357"/>
        <v>0</v>
      </c>
      <c r="AE321" s="53" t="b">
        <f t="shared" si="358"/>
        <v>0</v>
      </c>
      <c r="AF321" s="53" t="b">
        <f t="shared" si="359"/>
        <v>0</v>
      </c>
      <c r="AG321" s="53" t="b">
        <f t="shared" si="360"/>
        <v>0</v>
      </c>
      <c r="AH321" s="53" t="b">
        <f t="shared" si="361"/>
        <v>0</v>
      </c>
      <c r="AI321" s="53" t="b">
        <f t="shared" si="362"/>
        <v>0</v>
      </c>
      <c r="AJ321" s="53" t="b">
        <f t="shared" si="363"/>
        <v>0</v>
      </c>
      <c r="AK321" s="53" t="b">
        <f t="shared" si="417"/>
        <v>1</v>
      </c>
      <c r="AL321" s="53" t="b">
        <f t="shared" si="418"/>
        <v>1</v>
      </c>
      <c r="AM321" s="53" t="b">
        <f t="shared" si="419"/>
        <v>1</v>
      </c>
      <c r="AN321" s="53" t="b">
        <f t="shared" si="420"/>
        <v>1</v>
      </c>
      <c r="AO321" s="53" t="b">
        <f t="shared" si="421"/>
        <v>1</v>
      </c>
      <c r="AP321" s="53" t="b">
        <f t="shared" si="422"/>
        <v>1</v>
      </c>
      <c r="AQ321" s="53" t="b">
        <f t="shared" si="399"/>
        <v>0</v>
      </c>
      <c r="AR321" t="b">
        <f t="shared" si="364"/>
        <v>0</v>
      </c>
      <c r="AS321" s="54" t="e">
        <f t="shared" si="389"/>
        <v>#N/A</v>
      </c>
      <c r="AT321" t="b">
        <f t="shared" si="400"/>
        <v>0</v>
      </c>
      <c r="AU321" t="str">
        <f t="shared" si="401"/>
        <v/>
      </c>
      <c r="AV321" s="55" t="str">
        <f t="shared" si="390"/>
        <v/>
      </c>
      <c r="AW321" t="b">
        <f>AND(AV321&lt;&gt;"",COUNTIF($AV$11:AV320,AV321)=0)</f>
        <v>0</v>
      </c>
      <c r="AX321" s="2">
        <f>IF(AV321="",0,IF(AW321,MAX($AX$11:AX320)+1,VLOOKUP(AV321,$AV$11:AX320,3,FALSE)))</f>
        <v>0</v>
      </c>
      <c r="AY321" t="str">
        <f t="shared" si="391"/>
        <v/>
      </c>
      <c r="AZ321" t="e">
        <f t="shared" si="365"/>
        <v>#N/A</v>
      </c>
      <c r="BA321" t="e">
        <f>IF(ISNA(AZ321),NA(),COUNTIF(AZ$10:AZ321,AZ321)&gt;1)</f>
        <v>#N/A</v>
      </c>
      <c r="BB321" t="e">
        <f t="shared" si="366"/>
        <v>#N/A</v>
      </c>
      <c r="BC321" s="55" t="e">
        <f t="shared" si="367"/>
        <v>#N/A</v>
      </c>
      <c r="BD321" s="56" t="e">
        <f t="shared" si="368"/>
        <v>#N/A</v>
      </c>
      <c r="BE321" s="53">
        <f t="shared" si="369"/>
        <v>0</v>
      </c>
      <c r="BF321" s="53">
        <f t="shared" si="370"/>
        <v>0</v>
      </c>
      <c r="BG321" s="53">
        <f t="shared" si="371"/>
        <v>0</v>
      </c>
      <c r="BH321" s="53">
        <f t="shared" si="372"/>
        <v>0</v>
      </c>
      <c r="BI321" s="53">
        <f t="shared" si="373"/>
        <v>0</v>
      </c>
      <c r="BJ321" s="53">
        <f t="shared" si="374"/>
        <v>0</v>
      </c>
      <c r="BK321" s="57">
        <f t="shared" si="375"/>
        <v>0</v>
      </c>
      <c r="BL321" s="57">
        <f t="shared" si="376"/>
        <v>0</v>
      </c>
      <c r="BM321" s="57">
        <f t="shared" si="377"/>
        <v>0</v>
      </c>
      <c r="BN321" s="57">
        <f t="shared" si="378"/>
        <v>0</v>
      </c>
      <c r="BO321" s="57">
        <f t="shared" si="379"/>
        <v>0</v>
      </c>
      <c r="BP321" s="57">
        <f t="shared" si="380"/>
        <v>0</v>
      </c>
      <c r="BQ321">
        <f t="shared" si="402"/>
        <v>0</v>
      </c>
      <c r="BR321">
        <f t="shared" si="403"/>
        <v>0</v>
      </c>
      <c r="BS321">
        <f t="shared" si="404"/>
        <v>0</v>
      </c>
      <c r="BT321">
        <f t="shared" si="405"/>
        <v>0</v>
      </c>
      <c r="BU321">
        <f t="shared" si="406"/>
        <v>0</v>
      </c>
      <c r="BV321">
        <f t="shared" si="407"/>
        <v>0</v>
      </c>
      <c r="BW321">
        <f t="shared" si="408"/>
        <v>0</v>
      </c>
      <c r="BX321">
        <f t="shared" si="409"/>
        <v>0</v>
      </c>
      <c r="BY321">
        <f t="shared" si="410"/>
        <v>0</v>
      </c>
      <c r="BZ321">
        <f t="shared" si="411"/>
        <v>0</v>
      </c>
      <c r="CA321">
        <f t="shared" si="412"/>
        <v>0</v>
      </c>
      <c r="CB321">
        <f t="shared" si="413"/>
        <v>0</v>
      </c>
      <c r="CC321" t="e">
        <f>IF('Source and fuel input'!AS321,VLOOKUP(AA321,SourceIdData,8,FALSE),IF('Source and fuel input'!AQ321,V321,IF('Source and fuel input'!AR321,IF(AND(E321="Method 1",VLOOKUP(AA321,SourceIdData,8,FALSE)&gt;0),VLOOKUP(AA321,SourceIdData,8,FALSE),NA()),"")))</f>
        <v>#N/A</v>
      </c>
      <c r="CD321" s="15" t="e">
        <f t="shared" si="424"/>
        <v>#N/A</v>
      </c>
      <c r="CE321" s="15" t="b">
        <f t="shared" si="425"/>
        <v>1</v>
      </c>
      <c r="CF321" s="15" t="b">
        <f t="shared" si="381"/>
        <v>1</v>
      </c>
      <c r="CG321" s="15" t="b">
        <f t="shared" si="426"/>
        <v>0</v>
      </c>
      <c r="CH321" s="15" t="b">
        <f t="shared" si="427"/>
        <v>1</v>
      </c>
      <c r="CI321" t="e">
        <f t="shared" si="382"/>
        <v>#N/A</v>
      </c>
      <c r="CJ321" t="e">
        <f t="shared" si="383"/>
        <v>#N/A</v>
      </c>
      <c r="CK321" t="e">
        <f t="shared" si="392"/>
        <v>#N/A</v>
      </c>
      <c r="CL321" t="b">
        <f t="shared" si="428"/>
        <v>0</v>
      </c>
      <c r="CM321" t="e">
        <f t="shared" si="393"/>
        <v>#N/A</v>
      </c>
      <c r="CN321" t="b">
        <f t="shared" si="394"/>
        <v>0</v>
      </c>
      <c r="CO321" s="14">
        <f t="shared" si="395"/>
        <v>1</v>
      </c>
      <c r="CP321" s="16" t="str">
        <f t="shared" si="384"/>
        <v/>
      </c>
      <c r="CQ321" s="15">
        <f t="shared" si="385"/>
        <v>0</v>
      </c>
      <c r="CR321" s="15">
        <f t="shared" si="386"/>
        <v>0</v>
      </c>
      <c r="CS321" s="15">
        <f t="shared" si="387"/>
        <v>0</v>
      </c>
      <c r="CT321" s="58" t="e">
        <f t="shared" si="414"/>
        <v>#DIV/0!</v>
      </c>
      <c r="CU321" s="2">
        <f t="shared" si="388"/>
        <v>995</v>
      </c>
      <c r="CV321" t="str">
        <f t="shared" si="396"/>
        <v/>
      </c>
      <c r="CX321" t="str">
        <f t="shared" si="415"/>
        <v/>
      </c>
      <c r="CY321" t="b">
        <f>AND(CX321&lt;&gt;"",COUNTIF($CX$11:CX320,CX321)=0)</f>
        <v>0</v>
      </c>
      <c r="CZ321" s="2">
        <f>IF(CX321="",0,IF(CY321,MAX($CZ$11:CZ320)+1,VLOOKUP(CX321,$CX$11:CZ320,3,FALSE)))</f>
        <v>0</v>
      </c>
      <c r="DA321" s="2" t="str">
        <f t="shared" si="397"/>
        <v/>
      </c>
      <c r="DB321" t="str">
        <f t="shared" si="416"/>
        <v/>
      </c>
      <c r="DC321" t="b">
        <f>AND(DB321&lt;&gt;"",COUNTIF($DB$11:DB320,DB321)=0)</f>
        <v>0</v>
      </c>
      <c r="DD321" s="2">
        <f>IF(DB321="",0,IF(DC321,MAX($DD$11:DD320)+1,VLOOKUP(DB321,$DB$11:DD320,3,FALSE)))</f>
        <v>0</v>
      </c>
      <c r="DE321" s="2" t="str">
        <f t="shared" si="398"/>
        <v/>
      </c>
    </row>
    <row r="322" spans="1:109" x14ac:dyDescent="0.35">
      <c r="A322" s="119"/>
      <c r="B322" s="46"/>
      <c r="C322" s="46"/>
      <c r="D322" s="46"/>
      <c r="E322" s="46"/>
      <c r="F322" s="183"/>
      <c r="G322" s="48">
        <v>0</v>
      </c>
      <c r="H322" s="46">
        <v>0</v>
      </c>
      <c r="I322" s="46">
        <v>0</v>
      </c>
      <c r="J322" s="46">
        <v>0</v>
      </c>
      <c r="K322" s="46">
        <v>0</v>
      </c>
      <c r="L322" s="49">
        <v>0</v>
      </c>
      <c r="M322" s="50">
        <v>0</v>
      </c>
      <c r="N322" s="32"/>
      <c r="O322" s="31"/>
      <c r="P322" s="31"/>
      <c r="Q322" s="31"/>
      <c r="R322" s="31"/>
      <c r="S322" s="31"/>
      <c r="T322" s="31"/>
      <c r="U322" s="31"/>
      <c r="V322" s="99"/>
      <c r="W322" s="52" t="str">
        <f t="shared" si="423"/>
        <v/>
      </c>
      <c r="X322" s="120"/>
      <c r="Y322" s="97"/>
      <c r="Z322" t="e">
        <f t="shared" si="353"/>
        <v>#N/A</v>
      </c>
      <c r="AA322" t="e">
        <f t="shared" si="354"/>
        <v>#N/A</v>
      </c>
      <c r="AB322" t="e">
        <f t="shared" si="355"/>
        <v>#N/A</v>
      </c>
      <c r="AC322" s="53" t="b">
        <f t="shared" si="356"/>
        <v>0</v>
      </c>
      <c r="AD322" s="53" t="b">
        <f t="shared" si="357"/>
        <v>0</v>
      </c>
      <c r="AE322" s="53" t="b">
        <f t="shared" si="358"/>
        <v>0</v>
      </c>
      <c r="AF322" s="53" t="b">
        <f t="shared" si="359"/>
        <v>0</v>
      </c>
      <c r="AG322" s="53" t="b">
        <f t="shared" si="360"/>
        <v>0</v>
      </c>
      <c r="AH322" s="53" t="b">
        <f t="shared" si="361"/>
        <v>0</v>
      </c>
      <c r="AI322" s="53" t="b">
        <f t="shared" si="362"/>
        <v>0</v>
      </c>
      <c r="AJ322" s="53" t="b">
        <f t="shared" si="363"/>
        <v>0</v>
      </c>
      <c r="AK322" s="53" t="b">
        <f t="shared" si="417"/>
        <v>1</v>
      </c>
      <c r="AL322" s="53" t="b">
        <f t="shared" si="418"/>
        <v>1</v>
      </c>
      <c r="AM322" s="53" t="b">
        <f t="shared" si="419"/>
        <v>1</v>
      </c>
      <c r="AN322" s="53" t="b">
        <f t="shared" si="420"/>
        <v>1</v>
      </c>
      <c r="AO322" s="53" t="b">
        <f t="shared" si="421"/>
        <v>1</v>
      </c>
      <c r="AP322" s="53" t="b">
        <f t="shared" si="422"/>
        <v>1</v>
      </c>
      <c r="AQ322" s="53" t="b">
        <f t="shared" si="399"/>
        <v>0</v>
      </c>
      <c r="AR322" t="b">
        <f t="shared" si="364"/>
        <v>0</v>
      </c>
      <c r="AS322" s="54" t="e">
        <f t="shared" si="389"/>
        <v>#N/A</v>
      </c>
      <c r="AT322" t="b">
        <f t="shared" si="400"/>
        <v>0</v>
      </c>
      <c r="AU322" t="str">
        <f t="shared" si="401"/>
        <v/>
      </c>
      <c r="AV322" s="55" t="str">
        <f t="shared" si="390"/>
        <v/>
      </c>
      <c r="AW322" t="b">
        <f>AND(AV322&lt;&gt;"",COUNTIF($AV$11:AV321,AV322)=0)</f>
        <v>0</v>
      </c>
      <c r="AX322" s="2">
        <f>IF(AV322="",0,IF(AW322,MAX($AX$11:AX321)+1,VLOOKUP(AV322,$AV$11:AX321,3,FALSE)))</f>
        <v>0</v>
      </c>
      <c r="AY322" t="str">
        <f t="shared" si="391"/>
        <v/>
      </c>
      <c r="AZ322" t="e">
        <f t="shared" si="365"/>
        <v>#N/A</v>
      </c>
      <c r="BA322" t="e">
        <f>IF(ISNA(AZ322),NA(),COUNTIF(AZ$10:AZ322,AZ322)&gt;1)</f>
        <v>#N/A</v>
      </c>
      <c r="BB322" t="e">
        <f t="shared" si="366"/>
        <v>#N/A</v>
      </c>
      <c r="BC322" s="55" t="e">
        <f t="shared" si="367"/>
        <v>#N/A</v>
      </c>
      <c r="BD322" s="56" t="e">
        <f t="shared" si="368"/>
        <v>#N/A</v>
      </c>
      <c r="BE322" s="53">
        <f t="shared" si="369"/>
        <v>0</v>
      </c>
      <c r="BF322" s="53">
        <f t="shared" si="370"/>
        <v>0</v>
      </c>
      <c r="BG322" s="53">
        <f t="shared" si="371"/>
        <v>0</v>
      </c>
      <c r="BH322" s="53">
        <f t="shared" si="372"/>
        <v>0</v>
      </c>
      <c r="BI322" s="53">
        <f t="shared" si="373"/>
        <v>0</v>
      </c>
      <c r="BJ322" s="53">
        <f t="shared" si="374"/>
        <v>0</v>
      </c>
      <c r="BK322" s="57">
        <f t="shared" si="375"/>
        <v>0</v>
      </c>
      <c r="BL322" s="57">
        <f t="shared" si="376"/>
        <v>0</v>
      </c>
      <c r="BM322" s="57">
        <f t="shared" si="377"/>
        <v>0</v>
      </c>
      <c r="BN322" s="57">
        <f t="shared" si="378"/>
        <v>0</v>
      </c>
      <c r="BO322" s="57">
        <f t="shared" si="379"/>
        <v>0</v>
      </c>
      <c r="BP322" s="57">
        <f t="shared" si="380"/>
        <v>0</v>
      </c>
      <c r="BQ322">
        <f t="shared" si="402"/>
        <v>0</v>
      </c>
      <c r="BR322">
        <f t="shared" si="403"/>
        <v>0</v>
      </c>
      <c r="BS322">
        <f t="shared" si="404"/>
        <v>0</v>
      </c>
      <c r="BT322">
        <f t="shared" si="405"/>
        <v>0</v>
      </c>
      <c r="BU322">
        <f t="shared" si="406"/>
        <v>0</v>
      </c>
      <c r="BV322">
        <f t="shared" si="407"/>
        <v>0</v>
      </c>
      <c r="BW322">
        <f t="shared" si="408"/>
        <v>0</v>
      </c>
      <c r="BX322">
        <f t="shared" si="409"/>
        <v>0</v>
      </c>
      <c r="BY322">
        <f t="shared" si="410"/>
        <v>0</v>
      </c>
      <c r="BZ322">
        <f t="shared" si="411"/>
        <v>0</v>
      </c>
      <c r="CA322">
        <f t="shared" si="412"/>
        <v>0</v>
      </c>
      <c r="CB322">
        <f t="shared" si="413"/>
        <v>0</v>
      </c>
      <c r="CC322" t="e">
        <f>IF('Source and fuel input'!AS322,VLOOKUP(AA322,SourceIdData,8,FALSE),IF('Source and fuel input'!AQ322,V322,IF('Source and fuel input'!AR322,IF(AND(E322="Method 1",VLOOKUP(AA322,SourceIdData,8,FALSE)&gt;0),VLOOKUP(AA322,SourceIdData,8,FALSE),NA()),"")))</f>
        <v>#N/A</v>
      </c>
      <c r="CD322" s="15" t="e">
        <f t="shared" si="424"/>
        <v>#N/A</v>
      </c>
      <c r="CE322" s="15" t="b">
        <f t="shared" si="425"/>
        <v>1</v>
      </c>
      <c r="CF322" s="15" t="b">
        <f t="shared" si="381"/>
        <v>1</v>
      </c>
      <c r="CG322" s="15" t="b">
        <f t="shared" si="426"/>
        <v>0</v>
      </c>
      <c r="CH322" s="15" t="b">
        <f t="shared" si="427"/>
        <v>1</v>
      </c>
      <c r="CI322" t="e">
        <f t="shared" si="382"/>
        <v>#N/A</v>
      </c>
      <c r="CJ322" t="e">
        <f t="shared" si="383"/>
        <v>#N/A</v>
      </c>
      <c r="CK322" t="e">
        <f t="shared" si="392"/>
        <v>#N/A</v>
      </c>
      <c r="CL322" t="b">
        <f t="shared" si="428"/>
        <v>0</v>
      </c>
      <c r="CM322" t="e">
        <f t="shared" si="393"/>
        <v>#N/A</v>
      </c>
      <c r="CN322" t="b">
        <f t="shared" si="394"/>
        <v>0</v>
      </c>
      <c r="CO322" s="14">
        <f t="shared" si="395"/>
        <v>1</v>
      </c>
      <c r="CP322" s="16" t="str">
        <f t="shared" si="384"/>
        <v/>
      </c>
      <c r="CQ322" s="15">
        <f t="shared" si="385"/>
        <v>0</v>
      </c>
      <c r="CR322" s="15">
        <f t="shared" si="386"/>
        <v>0</v>
      </c>
      <c r="CS322" s="15">
        <f t="shared" si="387"/>
        <v>0</v>
      </c>
      <c r="CT322" s="58" t="e">
        <f t="shared" si="414"/>
        <v>#DIV/0!</v>
      </c>
      <c r="CU322" s="2">
        <f t="shared" si="388"/>
        <v>995</v>
      </c>
      <c r="CV322" t="str">
        <f t="shared" si="396"/>
        <v/>
      </c>
      <c r="CX322" t="str">
        <f t="shared" si="415"/>
        <v/>
      </c>
      <c r="CY322" t="b">
        <f>AND(CX322&lt;&gt;"",COUNTIF($CX$11:CX321,CX322)=0)</f>
        <v>0</v>
      </c>
      <c r="CZ322" s="2">
        <f>IF(CX322="",0,IF(CY322,MAX($CZ$11:CZ321)+1,VLOOKUP(CX322,$CX$11:CZ321,3,FALSE)))</f>
        <v>0</v>
      </c>
      <c r="DA322" s="2" t="str">
        <f t="shared" si="397"/>
        <v/>
      </c>
      <c r="DB322" t="str">
        <f t="shared" si="416"/>
        <v/>
      </c>
      <c r="DC322" t="b">
        <f>AND(DB322&lt;&gt;"",COUNTIF($DB$11:DB321,DB322)=0)</f>
        <v>0</v>
      </c>
      <c r="DD322" s="2">
        <f>IF(DB322="",0,IF(DC322,MAX($DD$11:DD321)+1,VLOOKUP(DB322,$DB$11:DD321,3,FALSE)))</f>
        <v>0</v>
      </c>
      <c r="DE322" s="2" t="str">
        <f t="shared" si="398"/>
        <v/>
      </c>
    </row>
    <row r="323" spans="1:109" x14ac:dyDescent="0.35">
      <c r="A323" s="119"/>
      <c r="B323" s="46"/>
      <c r="C323" s="46"/>
      <c r="D323" s="46"/>
      <c r="E323" s="46"/>
      <c r="F323" s="183"/>
      <c r="G323" s="48">
        <v>0</v>
      </c>
      <c r="H323" s="46">
        <v>0</v>
      </c>
      <c r="I323" s="46">
        <v>0</v>
      </c>
      <c r="J323" s="46">
        <v>0</v>
      </c>
      <c r="K323" s="46">
        <v>0</v>
      </c>
      <c r="L323" s="49">
        <v>0</v>
      </c>
      <c r="M323" s="50">
        <v>0</v>
      </c>
      <c r="N323" s="32"/>
      <c r="O323" s="31"/>
      <c r="P323" s="31"/>
      <c r="Q323" s="31"/>
      <c r="R323" s="31"/>
      <c r="S323" s="31"/>
      <c r="T323" s="31"/>
      <c r="U323" s="31"/>
      <c r="V323" s="99"/>
      <c r="W323" s="52" t="str">
        <f t="shared" si="423"/>
        <v/>
      </c>
      <c r="X323" s="120"/>
      <c r="Y323" s="97"/>
      <c r="Z323" t="e">
        <f t="shared" si="353"/>
        <v>#N/A</v>
      </c>
      <c r="AA323" t="e">
        <f t="shared" si="354"/>
        <v>#N/A</v>
      </c>
      <c r="AB323" t="e">
        <f t="shared" si="355"/>
        <v>#N/A</v>
      </c>
      <c r="AC323" s="53" t="b">
        <f t="shared" si="356"/>
        <v>0</v>
      </c>
      <c r="AD323" s="53" t="b">
        <f t="shared" si="357"/>
        <v>0</v>
      </c>
      <c r="AE323" s="53" t="b">
        <f t="shared" si="358"/>
        <v>0</v>
      </c>
      <c r="AF323" s="53" t="b">
        <f t="shared" si="359"/>
        <v>0</v>
      </c>
      <c r="AG323" s="53" t="b">
        <f t="shared" si="360"/>
        <v>0</v>
      </c>
      <c r="AH323" s="53" t="b">
        <f t="shared" si="361"/>
        <v>0</v>
      </c>
      <c r="AI323" s="53" t="b">
        <f t="shared" si="362"/>
        <v>0</v>
      </c>
      <c r="AJ323" s="53" t="b">
        <f t="shared" si="363"/>
        <v>0</v>
      </c>
      <c r="AK323" s="53" t="b">
        <f t="shared" si="417"/>
        <v>1</v>
      </c>
      <c r="AL323" s="53" t="b">
        <f t="shared" si="418"/>
        <v>1</v>
      </c>
      <c r="AM323" s="53" t="b">
        <f t="shared" si="419"/>
        <v>1</v>
      </c>
      <c r="AN323" s="53" t="b">
        <f t="shared" si="420"/>
        <v>1</v>
      </c>
      <c r="AO323" s="53" t="b">
        <f t="shared" si="421"/>
        <v>1</v>
      </c>
      <c r="AP323" s="53" t="b">
        <f t="shared" si="422"/>
        <v>1</v>
      </c>
      <c r="AQ323" s="53" t="b">
        <f t="shared" si="399"/>
        <v>0</v>
      </c>
      <c r="AR323" t="b">
        <f t="shared" si="364"/>
        <v>0</v>
      </c>
      <c r="AS323" s="54" t="e">
        <f t="shared" si="389"/>
        <v>#N/A</v>
      </c>
      <c r="AT323" t="b">
        <f t="shared" si="400"/>
        <v>0</v>
      </c>
      <c r="AU323" t="str">
        <f t="shared" si="401"/>
        <v/>
      </c>
      <c r="AV323" s="55" t="str">
        <f t="shared" si="390"/>
        <v/>
      </c>
      <c r="AW323" t="b">
        <f>AND(AV323&lt;&gt;"",COUNTIF($AV$11:AV322,AV323)=0)</f>
        <v>0</v>
      </c>
      <c r="AX323" s="2">
        <f>IF(AV323="",0,IF(AW323,MAX($AX$11:AX322)+1,VLOOKUP(AV323,$AV$11:AX322,3,FALSE)))</f>
        <v>0</v>
      </c>
      <c r="AY323" t="str">
        <f t="shared" si="391"/>
        <v/>
      </c>
      <c r="AZ323" t="e">
        <f t="shared" si="365"/>
        <v>#N/A</v>
      </c>
      <c r="BA323" t="e">
        <f>IF(ISNA(AZ323),NA(),COUNTIF(AZ$10:AZ323,AZ323)&gt;1)</f>
        <v>#N/A</v>
      </c>
      <c r="BB323" t="e">
        <f t="shared" si="366"/>
        <v>#N/A</v>
      </c>
      <c r="BC323" s="55" t="e">
        <f t="shared" si="367"/>
        <v>#N/A</v>
      </c>
      <c r="BD323" s="56" t="e">
        <f t="shared" si="368"/>
        <v>#N/A</v>
      </c>
      <c r="BE323" s="53">
        <f t="shared" si="369"/>
        <v>0</v>
      </c>
      <c r="BF323" s="53">
        <f t="shared" si="370"/>
        <v>0</v>
      </c>
      <c r="BG323" s="53">
        <f t="shared" si="371"/>
        <v>0</v>
      </c>
      <c r="BH323" s="53">
        <f t="shared" si="372"/>
        <v>0</v>
      </c>
      <c r="BI323" s="53">
        <f t="shared" si="373"/>
        <v>0</v>
      </c>
      <c r="BJ323" s="53">
        <f t="shared" si="374"/>
        <v>0</v>
      </c>
      <c r="BK323" s="57">
        <f t="shared" si="375"/>
        <v>0</v>
      </c>
      <c r="BL323" s="57">
        <f t="shared" si="376"/>
        <v>0</v>
      </c>
      <c r="BM323" s="57">
        <f t="shared" si="377"/>
        <v>0</v>
      </c>
      <c r="BN323" s="57">
        <f t="shared" si="378"/>
        <v>0</v>
      </c>
      <c r="BO323" s="57">
        <f t="shared" si="379"/>
        <v>0</v>
      </c>
      <c r="BP323" s="57">
        <f t="shared" si="380"/>
        <v>0</v>
      </c>
      <c r="BQ323">
        <f t="shared" si="402"/>
        <v>0</v>
      </c>
      <c r="BR323">
        <f t="shared" si="403"/>
        <v>0</v>
      </c>
      <c r="BS323">
        <f t="shared" si="404"/>
        <v>0</v>
      </c>
      <c r="BT323">
        <f t="shared" si="405"/>
        <v>0</v>
      </c>
      <c r="BU323">
        <f t="shared" si="406"/>
        <v>0</v>
      </c>
      <c r="BV323">
        <f t="shared" si="407"/>
        <v>0</v>
      </c>
      <c r="BW323">
        <f t="shared" si="408"/>
        <v>0</v>
      </c>
      <c r="BX323">
        <f t="shared" si="409"/>
        <v>0</v>
      </c>
      <c r="BY323">
        <f t="shared" si="410"/>
        <v>0</v>
      </c>
      <c r="BZ323">
        <f t="shared" si="411"/>
        <v>0</v>
      </c>
      <c r="CA323">
        <f t="shared" si="412"/>
        <v>0</v>
      </c>
      <c r="CB323">
        <f t="shared" si="413"/>
        <v>0</v>
      </c>
      <c r="CC323" t="e">
        <f>IF('Source and fuel input'!AS323,VLOOKUP(AA323,SourceIdData,8,FALSE),IF('Source and fuel input'!AQ323,V323,IF('Source and fuel input'!AR323,IF(AND(E323="Method 1",VLOOKUP(AA323,SourceIdData,8,FALSE)&gt;0),VLOOKUP(AA323,SourceIdData,8,FALSE),NA()),"")))</f>
        <v>#N/A</v>
      </c>
      <c r="CD323" s="15" t="e">
        <f t="shared" si="424"/>
        <v>#N/A</v>
      </c>
      <c r="CE323" s="15" t="b">
        <f t="shared" si="425"/>
        <v>1</v>
      </c>
      <c r="CF323" s="15" t="b">
        <f t="shared" si="381"/>
        <v>1</v>
      </c>
      <c r="CG323" s="15" t="b">
        <f t="shared" si="426"/>
        <v>0</v>
      </c>
      <c r="CH323" s="15" t="b">
        <f t="shared" si="427"/>
        <v>1</v>
      </c>
      <c r="CI323" t="e">
        <f t="shared" si="382"/>
        <v>#N/A</v>
      </c>
      <c r="CJ323" t="e">
        <f t="shared" si="383"/>
        <v>#N/A</v>
      </c>
      <c r="CK323" t="e">
        <f t="shared" si="392"/>
        <v>#N/A</v>
      </c>
      <c r="CL323" t="b">
        <f t="shared" si="428"/>
        <v>0</v>
      </c>
      <c r="CM323" t="e">
        <f t="shared" si="393"/>
        <v>#N/A</v>
      </c>
      <c r="CN323" t="b">
        <f t="shared" si="394"/>
        <v>0</v>
      </c>
      <c r="CO323" s="14">
        <f t="shared" si="395"/>
        <v>1</v>
      </c>
      <c r="CP323" s="16" t="str">
        <f t="shared" si="384"/>
        <v/>
      </c>
      <c r="CQ323" s="15">
        <f t="shared" si="385"/>
        <v>0</v>
      </c>
      <c r="CR323" s="15">
        <f t="shared" si="386"/>
        <v>0</v>
      </c>
      <c r="CS323" s="15">
        <f t="shared" si="387"/>
        <v>0</v>
      </c>
      <c r="CT323" s="58" t="e">
        <f t="shared" si="414"/>
        <v>#DIV/0!</v>
      </c>
      <c r="CU323" s="2">
        <f t="shared" si="388"/>
        <v>995</v>
      </c>
      <c r="CV323" t="str">
        <f t="shared" si="396"/>
        <v/>
      </c>
      <c r="CX323" t="str">
        <f t="shared" si="415"/>
        <v/>
      </c>
      <c r="CY323" t="b">
        <f>AND(CX323&lt;&gt;"",COUNTIF($CX$11:CX322,CX323)=0)</f>
        <v>0</v>
      </c>
      <c r="CZ323" s="2">
        <f>IF(CX323="",0,IF(CY323,MAX($CZ$11:CZ322)+1,VLOOKUP(CX323,$CX$11:CZ322,3,FALSE)))</f>
        <v>0</v>
      </c>
      <c r="DA323" s="2" t="str">
        <f t="shared" si="397"/>
        <v/>
      </c>
      <c r="DB323" t="str">
        <f t="shared" si="416"/>
        <v/>
      </c>
      <c r="DC323" t="b">
        <f>AND(DB323&lt;&gt;"",COUNTIF($DB$11:DB322,DB323)=0)</f>
        <v>0</v>
      </c>
      <c r="DD323" s="2">
        <f>IF(DB323="",0,IF(DC323,MAX($DD$11:DD322)+1,VLOOKUP(DB323,$DB$11:DD322,3,FALSE)))</f>
        <v>0</v>
      </c>
      <c r="DE323" s="2" t="str">
        <f t="shared" si="398"/>
        <v/>
      </c>
    </row>
    <row r="324" spans="1:109" x14ac:dyDescent="0.35">
      <c r="A324" s="119"/>
      <c r="B324" s="46"/>
      <c r="C324" s="46"/>
      <c r="D324" s="46"/>
      <c r="E324" s="46"/>
      <c r="F324" s="183"/>
      <c r="G324" s="48">
        <v>0</v>
      </c>
      <c r="H324" s="46">
        <v>0</v>
      </c>
      <c r="I324" s="46">
        <v>0</v>
      </c>
      <c r="J324" s="46">
        <v>0</v>
      </c>
      <c r="K324" s="46">
        <v>0</v>
      </c>
      <c r="L324" s="49">
        <v>0</v>
      </c>
      <c r="M324" s="50">
        <v>0</v>
      </c>
      <c r="N324" s="32"/>
      <c r="O324" s="31"/>
      <c r="P324" s="31"/>
      <c r="Q324" s="31"/>
      <c r="R324" s="31"/>
      <c r="S324" s="31"/>
      <c r="T324" s="31"/>
      <c r="U324" s="31"/>
      <c r="V324" s="99"/>
      <c r="W324" s="52" t="str">
        <f t="shared" si="423"/>
        <v/>
      </c>
      <c r="X324" s="120"/>
      <c r="Y324" s="97"/>
      <c r="Z324" t="e">
        <f t="shared" si="353"/>
        <v>#N/A</v>
      </c>
      <c r="AA324" t="e">
        <f t="shared" si="354"/>
        <v>#N/A</v>
      </c>
      <c r="AB324" t="e">
        <f t="shared" si="355"/>
        <v>#N/A</v>
      </c>
      <c r="AC324" s="53" t="b">
        <f t="shared" si="356"/>
        <v>0</v>
      </c>
      <c r="AD324" s="53" t="b">
        <f t="shared" si="357"/>
        <v>0</v>
      </c>
      <c r="AE324" s="53" t="b">
        <f t="shared" si="358"/>
        <v>0</v>
      </c>
      <c r="AF324" s="53" t="b">
        <f t="shared" si="359"/>
        <v>0</v>
      </c>
      <c r="AG324" s="53" t="b">
        <f t="shared" si="360"/>
        <v>0</v>
      </c>
      <c r="AH324" s="53" t="b">
        <f t="shared" si="361"/>
        <v>0</v>
      </c>
      <c r="AI324" s="53" t="b">
        <f t="shared" si="362"/>
        <v>0</v>
      </c>
      <c r="AJ324" s="53" t="b">
        <f t="shared" si="363"/>
        <v>0</v>
      </c>
      <c r="AK324" s="53" t="b">
        <f t="shared" si="417"/>
        <v>1</v>
      </c>
      <c r="AL324" s="53" t="b">
        <f t="shared" si="418"/>
        <v>1</v>
      </c>
      <c r="AM324" s="53" t="b">
        <f t="shared" si="419"/>
        <v>1</v>
      </c>
      <c r="AN324" s="53" t="b">
        <f t="shared" si="420"/>
        <v>1</v>
      </c>
      <c r="AO324" s="53" t="b">
        <f t="shared" si="421"/>
        <v>1</v>
      </c>
      <c r="AP324" s="53" t="b">
        <f t="shared" si="422"/>
        <v>1</v>
      </c>
      <c r="AQ324" s="53" t="b">
        <f t="shared" si="399"/>
        <v>0</v>
      </c>
      <c r="AR324" t="b">
        <f t="shared" si="364"/>
        <v>0</v>
      </c>
      <c r="AS324" s="54" t="e">
        <f t="shared" si="389"/>
        <v>#N/A</v>
      </c>
      <c r="AT324" t="b">
        <f t="shared" si="400"/>
        <v>0</v>
      </c>
      <c r="AU324" t="str">
        <f t="shared" si="401"/>
        <v/>
      </c>
      <c r="AV324" s="55" t="str">
        <f t="shared" si="390"/>
        <v/>
      </c>
      <c r="AW324" t="b">
        <f>AND(AV324&lt;&gt;"",COUNTIF($AV$11:AV323,AV324)=0)</f>
        <v>0</v>
      </c>
      <c r="AX324" s="2">
        <f>IF(AV324="",0,IF(AW324,MAX($AX$11:AX323)+1,VLOOKUP(AV324,$AV$11:AX323,3,FALSE)))</f>
        <v>0</v>
      </c>
      <c r="AY324" t="str">
        <f t="shared" si="391"/>
        <v/>
      </c>
      <c r="AZ324" t="e">
        <f t="shared" si="365"/>
        <v>#N/A</v>
      </c>
      <c r="BA324" t="e">
        <f>IF(ISNA(AZ324),NA(),COUNTIF(AZ$10:AZ324,AZ324)&gt;1)</f>
        <v>#N/A</v>
      </c>
      <c r="BB324" t="e">
        <f t="shared" si="366"/>
        <v>#N/A</v>
      </c>
      <c r="BC324" s="55" t="e">
        <f t="shared" si="367"/>
        <v>#N/A</v>
      </c>
      <c r="BD324" s="56" t="e">
        <f t="shared" si="368"/>
        <v>#N/A</v>
      </c>
      <c r="BE324" s="53">
        <f t="shared" si="369"/>
        <v>0</v>
      </c>
      <c r="BF324" s="53">
        <f t="shared" si="370"/>
        <v>0</v>
      </c>
      <c r="BG324" s="53">
        <f t="shared" si="371"/>
        <v>0</v>
      </c>
      <c r="BH324" s="53">
        <f t="shared" si="372"/>
        <v>0</v>
      </c>
      <c r="BI324" s="53">
        <f t="shared" si="373"/>
        <v>0</v>
      </c>
      <c r="BJ324" s="53">
        <f t="shared" si="374"/>
        <v>0</v>
      </c>
      <c r="BK324" s="57">
        <f t="shared" si="375"/>
        <v>0</v>
      </c>
      <c r="BL324" s="57">
        <f t="shared" si="376"/>
        <v>0</v>
      </c>
      <c r="BM324" s="57">
        <f t="shared" si="377"/>
        <v>0</v>
      </c>
      <c r="BN324" s="57">
        <f t="shared" si="378"/>
        <v>0</v>
      </c>
      <c r="BO324" s="57">
        <f t="shared" si="379"/>
        <v>0</v>
      </c>
      <c r="BP324" s="57">
        <f t="shared" si="380"/>
        <v>0</v>
      </c>
      <c r="BQ324">
        <f t="shared" si="402"/>
        <v>0</v>
      </c>
      <c r="BR324">
        <f t="shared" si="403"/>
        <v>0</v>
      </c>
      <c r="BS324">
        <f t="shared" si="404"/>
        <v>0</v>
      </c>
      <c r="BT324">
        <f t="shared" si="405"/>
        <v>0</v>
      </c>
      <c r="BU324">
        <f t="shared" si="406"/>
        <v>0</v>
      </c>
      <c r="BV324">
        <f t="shared" si="407"/>
        <v>0</v>
      </c>
      <c r="BW324">
        <f t="shared" si="408"/>
        <v>0</v>
      </c>
      <c r="BX324">
        <f t="shared" si="409"/>
        <v>0</v>
      </c>
      <c r="BY324">
        <f t="shared" si="410"/>
        <v>0</v>
      </c>
      <c r="BZ324">
        <f t="shared" si="411"/>
        <v>0</v>
      </c>
      <c r="CA324">
        <f t="shared" si="412"/>
        <v>0</v>
      </c>
      <c r="CB324">
        <f t="shared" si="413"/>
        <v>0</v>
      </c>
      <c r="CC324" t="e">
        <f>IF('Source and fuel input'!AS324,VLOOKUP(AA324,SourceIdData,8,FALSE),IF('Source and fuel input'!AQ324,V324,IF('Source and fuel input'!AR324,IF(AND(E324="Method 1",VLOOKUP(AA324,SourceIdData,8,FALSE)&gt;0),VLOOKUP(AA324,SourceIdData,8,FALSE),NA()),"")))</f>
        <v>#N/A</v>
      </c>
      <c r="CD324" s="15" t="e">
        <f t="shared" si="424"/>
        <v>#N/A</v>
      </c>
      <c r="CE324" s="15" t="b">
        <f t="shared" si="425"/>
        <v>1</v>
      </c>
      <c r="CF324" s="15" t="b">
        <f t="shared" si="381"/>
        <v>1</v>
      </c>
      <c r="CG324" s="15" t="b">
        <f t="shared" si="426"/>
        <v>0</v>
      </c>
      <c r="CH324" s="15" t="b">
        <f t="shared" si="427"/>
        <v>1</v>
      </c>
      <c r="CI324" t="e">
        <f t="shared" si="382"/>
        <v>#N/A</v>
      </c>
      <c r="CJ324" t="e">
        <f t="shared" si="383"/>
        <v>#N/A</v>
      </c>
      <c r="CK324" t="e">
        <f t="shared" si="392"/>
        <v>#N/A</v>
      </c>
      <c r="CL324" t="b">
        <f t="shared" si="428"/>
        <v>0</v>
      </c>
      <c r="CM324" t="e">
        <f t="shared" si="393"/>
        <v>#N/A</v>
      </c>
      <c r="CN324" t="b">
        <f t="shared" si="394"/>
        <v>0</v>
      </c>
      <c r="CO324" s="14">
        <f t="shared" si="395"/>
        <v>1</v>
      </c>
      <c r="CP324" s="16" t="str">
        <f t="shared" si="384"/>
        <v/>
      </c>
      <c r="CQ324" s="15">
        <f t="shared" si="385"/>
        <v>0</v>
      </c>
      <c r="CR324" s="15">
        <f t="shared" si="386"/>
        <v>0</v>
      </c>
      <c r="CS324" s="15">
        <f t="shared" si="387"/>
        <v>0</v>
      </c>
      <c r="CT324" s="58" t="e">
        <f t="shared" si="414"/>
        <v>#DIV/0!</v>
      </c>
      <c r="CU324" s="2">
        <f t="shared" si="388"/>
        <v>995</v>
      </c>
      <c r="CV324" t="str">
        <f t="shared" si="396"/>
        <v/>
      </c>
      <c r="CX324" t="str">
        <f t="shared" si="415"/>
        <v/>
      </c>
      <c r="CY324" t="b">
        <f>AND(CX324&lt;&gt;"",COUNTIF($CX$11:CX323,CX324)=0)</f>
        <v>0</v>
      </c>
      <c r="CZ324" s="2">
        <f>IF(CX324="",0,IF(CY324,MAX($CZ$11:CZ323)+1,VLOOKUP(CX324,$CX$11:CZ323,3,FALSE)))</f>
        <v>0</v>
      </c>
      <c r="DA324" s="2" t="str">
        <f t="shared" si="397"/>
        <v/>
      </c>
      <c r="DB324" t="str">
        <f t="shared" si="416"/>
        <v/>
      </c>
      <c r="DC324" t="b">
        <f>AND(DB324&lt;&gt;"",COUNTIF($DB$11:DB323,DB324)=0)</f>
        <v>0</v>
      </c>
      <c r="DD324" s="2">
        <f>IF(DB324="",0,IF(DC324,MAX($DD$11:DD323)+1,VLOOKUP(DB324,$DB$11:DD323,3,FALSE)))</f>
        <v>0</v>
      </c>
      <c r="DE324" s="2" t="str">
        <f t="shared" si="398"/>
        <v/>
      </c>
    </row>
    <row r="325" spans="1:109" x14ac:dyDescent="0.35">
      <c r="A325" s="119"/>
      <c r="B325" s="46"/>
      <c r="C325" s="46"/>
      <c r="D325" s="46"/>
      <c r="E325" s="46"/>
      <c r="F325" s="183"/>
      <c r="G325" s="48">
        <v>0</v>
      </c>
      <c r="H325" s="46">
        <v>0</v>
      </c>
      <c r="I325" s="46">
        <v>0</v>
      </c>
      <c r="J325" s="46">
        <v>0</v>
      </c>
      <c r="K325" s="46">
        <v>0</v>
      </c>
      <c r="L325" s="49">
        <v>0</v>
      </c>
      <c r="M325" s="50">
        <v>0</v>
      </c>
      <c r="N325" s="32"/>
      <c r="O325" s="31"/>
      <c r="P325" s="31"/>
      <c r="Q325" s="31"/>
      <c r="R325" s="31"/>
      <c r="S325" s="31"/>
      <c r="T325" s="31"/>
      <c r="U325" s="31"/>
      <c r="V325" s="99"/>
      <c r="W325" s="52" t="str">
        <f t="shared" si="423"/>
        <v/>
      </c>
      <c r="X325" s="120"/>
      <c r="Y325" s="97"/>
      <c r="Z325" t="e">
        <f t="shared" si="353"/>
        <v>#N/A</v>
      </c>
      <c r="AA325" t="e">
        <f t="shared" si="354"/>
        <v>#N/A</v>
      </c>
      <c r="AB325" t="e">
        <f t="shared" si="355"/>
        <v>#N/A</v>
      </c>
      <c r="AC325" s="53" t="b">
        <f t="shared" si="356"/>
        <v>0</v>
      </c>
      <c r="AD325" s="53" t="b">
        <f t="shared" si="357"/>
        <v>0</v>
      </c>
      <c r="AE325" s="53" t="b">
        <f t="shared" si="358"/>
        <v>0</v>
      </c>
      <c r="AF325" s="53" t="b">
        <f t="shared" si="359"/>
        <v>0</v>
      </c>
      <c r="AG325" s="53" t="b">
        <f t="shared" si="360"/>
        <v>0</v>
      </c>
      <c r="AH325" s="53" t="b">
        <f t="shared" si="361"/>
        <v>0</v>
      </c>
      <c r="AI325" s="53" t="b">
        <f t="shared" si="362"/>
        <v>0</v>
      </c>
      <c r="AJ325" s="53" t="b">
        <f t="shared" si="363"/>
        <v>0</v>
      </c>
      <c r="AK325" s="53" t="b">
        <f t="shared" si="417"/>
        <v>1</v>
      </c>
      <c r="AL325" s="53" t="b">
        <f t="shared" si="418"/>
        <v>1</v>
      </c>
      <c r="AM325" s="53" t="b">
        <f t="shared" si="419"/>
        <v>1</v>
      </c>
      <c r="AN325" s="53" t="b">
        <f t="shared" si="420"/>
        <v>1</v>
      </c>
      <c r="AO325" s="53" t="b">
        <f t="shared" si="421"/>
        <v>1</v>
      </c>
      <c r="AP325" s="53" t="b">
        <f t="shared" si="422"/>
        <v>1</v>
      </c>
      <c r="AQ325" s="53" t="b">
        <f t="shared" si="399"/>
        <v>0</v>
      </c>
      <c r="AR325" t="b">
        <f t="shared" si="364"/>
        <v>0</v>
      </c>
      <c r="AS325" s="54" t="e">
        <f t="shared" si="389"/>
        <v>#N/A</v>
      </c>
      <c r="AT325" t="b">
        <f t="shared" si="400"/>
        <v>0</v>
      </c>
      <c r="AU325" t="str">
        <f t="shared" si="401"/>
        <v/>
      </c>
      <c r="AV325" s="55" t="str">
        <f t="shared" si="390"/>
        <v/>
      </c>
      <c r="AW325" t="b">
        <f>AND(AV325&lt;&gt;"",COUNTIF($AV$11:AV324,AV325)=0)</f>
        <v>0</v>
      </c>
      <c r="AX325" s="2">
        <f>IF(AV325="",0,IF(AW325,MAX($AX$11:AX324)+1,VLOOKUP(AV325,$AV$11:AX324,3,FALSE)))</f>
        <v>0</v>
      </c>
      <c r="AY325" t="str">
        <f t="shared" si="391"/>
        <v/>
      </c>
      <c r="AZ325" t="e">
        <f t="shared" si="365"/>
        <v>#N/A</v>
      </c>
      <c r="BA325" t="e">
        <f>IF(ISNA(AZ325),NA(),COUNTIF(AZ$10:AZ325,AZ325)&gt;1)</f>
        <v>#N/A</v>
      </c>
      <c r="BB325" t="e">
        <f t="shared" si="366"/>
        <v>#N/A</v>
      </c>
      <c r="BC325" s="55" t="e">
        <f t="shared" si="367"/>
        <v>#N/A</v>
      </c>
      <c r="BD325" s="56" t="e">
        <f t="shared" si="368"/>
        <v>#N/A</v>
      </c>
      <c r="BE325" s="53">
        <f t="shared" si="369"/>
        <v>0</v>
      </c>
      <c r="BF325" s="53">
        <f t="shared" si="370"/>
        <v>0</v>
      </c>
      <c r="BG325" s="53">
        <f t="shared" si="371"/>
        <v>0</v>
      </c>
      <c r="BH325" s="53">
        <f t="shared" si="372"/>
        <v>0</v>
      </c>
      <c r="BI325" s="53">
        <f t="shared" si="373"/>
        <v>0</v>
      </c>
      <c r="BJ325" s="53">
        <f t="shared" si="374"/>
        <v>0</v>
      </c>
      <c r="BK325" s="57">
        <f t="shared" si="375"/>
        <v>0</v>
      </c>
      <c r="BL325" s="57">
        <f t="shared" si="376"/>
        <v>0</v>
      </c>
      <c r="BM325" s="57">
        <f t="shared" si="377"/>
        <v>0</v>
      </c>
      <c r="BN325" s="57">
        <f t="shared" si="378"/>
        <v>0</v>
      </c>
      <c r="BO325" s="57">
        <f t="shared" si="379"/>
        <v>0</v>
      </c>
      <c r="BP325" s="57">
        <f t="shared" si="380"/>
        <v>0</v>
      </c>
      <c r="BQ325">
        <f t="shared" si="402"/>
        <v>0</v>
      </c>
      <c r="BR325">
        <f t="shared" si="403"/>
        <v>0</v>
      </c>
      <c r="BS325">
        <f t="shared" si="404"/>
        <v>0</v>
      </c>
      <c r="BT325">
        <f t="shared" si="405"/>
        <v>0</v>
      </c>
      <c r="BU325">
        <f t="shared" si="406"/>
        <v>0</v>
      </c>
      <c r="BV325">
        <f t="shared" si="407"/>
        <v>0</v>
      </c>
      <c r="BW325">
        <f t="shared" si="408"/>
        <v>0</v>
      </c>
      <c r="BX325">
        <f t="shared" si="409"/>
        <v>0</v>
      </c>
      <c r="BY325">
        <f t="shared" si="410"/>
        <v>0</v>
      </c>
      <c r="BZ325">
        <f t="shared" si="411"/>
        <v>0</v>
      </c>
      <c r="CA325">
        <f t="shared" si="412"/>
        <v>0</v>
      </c>
      <c r="CB325">
        <f t="shared" si="413"/>
        <v>0</v>
      </c>
      <c r="CC325" t="e">
        <f>IF('Source and fuel input'!AS325,VLOOKUP(AA325,SourceIdData,8,FALSE),IF('Source and fuel input'!AQ325,V325,IF('Source and fuel input'!AR325,IF(AND(E325="Method 1",VLOOKUP(AA325,SourceIdData,8,FALSE)&gt;0),VLOOKUP(AA325,SourceIdData,8,FALSE),NA()),"")))</f>
        <v>#N/A</v>
      </c>
      <c r="CD325" s="15" t="e">
        <f t="shared" si="424"/>
        <v>#N/A</v>
      </c>
      <c r="CE325" s="15" t="b">
        <f t="shared" si="425"/>
        <v>1</v>
      </c>
      <c r="CF325" s="15" t="b">
        <f t="shared" si="381"/>
        <v>1</v>
      </c>
      <c r="CG325" s="15" t="b">
        <f t="shared" si="426"/>
        <v>0</v>
      </c>
      <c r="CH325" s="15" t="b">
        <f t="shared" si="427"/>
        <v>1</v>
      </c>
      <c r="CI325" t="e">
        <f t="shared" si="382"/>
        <v>#N/A</v>
      </c>
      <c r="CJ325" t="e">
        <f t="shared" si="383"/>
        <v>#N/A</v>
      </c>
      <c r="CK325" t="e">
        <f t="shared" si="392"/>
        <v>#N/A</v>
      </c>
      <c r="CL325" t="b">
        <f t="shared" si="428"/>
        <v>0</v>
      </c>
      <c r="CM325" t="e">
        <f t="shared" si="393"/>
        <v>#N/A</v>
      </c>
      <c r="CN325" t="b">
        <f t="shared" si="394"/>
        <v>0</v>
      </c>
      <c r="CO325" s="14">
        <f t="shared" si="395"/>
        <v>1</v>
      </c>
      <c r="CP325" s="16" t="str">
        <f t="shared" si="384"/>
        <v/>
      </c>
      <c r="CQ325" s="15">
        <f t="shared" si="385"/>
        <v>0</v>
      </c>
      <c r="CR325" s="15">
        <f t="shared" si="386"/>
        <v>0</v>
      </c>
      <c r="CS325" s="15">
        <f t="shared" si="387"/>
        <v>0</v>
      </c>
      <c r="CT325" s="58" t="e">
        <f t="shared" si="414"/>
        <v>#DIV/0!</v>
      </c>
      <c r="CU325" s="2">
        <f t="shared" si="388"/>
        <v>995</v>
      </c>
      <c r="CV325" t="str">
        <f t="shared" si="396"/>
        <v/>
      </c>
      <c r="CX325" t="str">
        <f t="shared" si="415"/>
        <v/>
      </c>
      <c r="CY325" t="b">
        <f>AND(CX325&lt;&gt;"",COUNTIF($CX$11:CX324,CX325)=0)</f>
        <v>0</v>
      </c>
      <c r="CZ325" s="2">
        <f>IF(CX325="",0,IF(CY325,MAX($CZ$11:CZ324)+1,VLOOKUP(CX325,$CX$11:CZ324,3,FALSE)))</f>
        <v>0</v>
      </c>
      <c r="DA325" s="2" t="str">
        <f t="shared" si="397"/>
        <v/>
      </c>
      <c r="DB325" t="str">
        <f t="shared" si="416"/>
        <v/>
      </c>
      <c r="DC325" t="b">
        <f>AND(DB325&lt;&gt;"",COUNTIF($DB$11:DB324,DB325)=0)</f>
        <v>0</v>
      </c>
      <c r="DD325" s="2">
        <f>IF(DB325="",0,IF(DC325,MAX($DD$11:DD324)+1,VLOOKUP(DB325,$DB$11:DD324,3,FALSE)))</f>
        <v>0</v>
      </c>
      <c r="DE325" s="2" t="str">
        <f t="shared" si="398"/>
        <v/>
      </c>
    </row>
    <row r="326" spans="1:109" x14ac:dyDescent="0.35">
      <c r="A326" s="119"/>
      <c r="B326" s="46"/>
      <c r="C326" s="46"/>
      <c r="D326" s="46"/>
      <c r="E326" s="46"/>
      <c r="F326" s="183"/>
      <c r="G326" s="48">
        <v>0</v>
      </c>
      <c r="H326" s="46">
        <v>0</v>
      </c>
      <c r="I326" s="46">
        <v>0</v>
      </c>
      <c r="J326" s="46">
        <v>0</v>
      </c>
      <c r="K326" s="46">
        <v>0</v>
      </c>
      <c r="L326" s="49">
        <v>0</v>
      </c>
      <c r="M326" s="50">
        <v>0</v>
      </c>
      <c r="N326" s="32"/>
      <c r="O326" s="31"/>
      <c r="P326" s="31"/>
      <c r="Q326" s="31"/>
      <c r="R326" s="31"/>
      <c r="S326" s="31"/>
      <c r="T326" s="31"/>
      <c r="U326" s="31"/>
      <c r="V326" s="99"/>
      <c r="W326" s="52" t="str">
        <f t="shared" si="423"/>
        <v/>
      </c>
      <c r="X326" s="120"/>
      <c r="Y326" s="97"/>
      <c r="Z326" t="e">
        <f t="shared" si="353"/>
        <v>#N/A</v>
      </c>
      <c r="AA326" t="e">
        <f t="shared" si="354"/>
        <v>#N/A</v>
      </c>
      <c r="AB326" t="e">
        <f t="shared" si="355"/>
        <v>#N/A</v>
      </c>
      <c r="AC326" s="53" t="b">
        <f t="shared" si="356"/>
        <v>0</v>
      </c>
      <c r="AD326" s="53" t="b">
        <f t="shared" si="357"/>
        <v>0</v>
      </c>
      <c r="AE326" s="53" t="b">
        <f t="shared" si="358"/>
        <v>0</v>
      </c>
      <c r="AF326" s="53" t="b">
        <f t="shared" si="359"/>
        <v>0</v>
      </c>
      <c r="AG326" s="53" t="b">
        <f t="shared" si="360"/>
        <v>0</v>
      </c>
      <c r="AH326" s="53" t="b">
        <f t="shared" si="361"/>
        <v>0</v>
      </c>
      <c r="AI326" s="53" t="b">
        <f t="shared" si="362"/>
        <v>0</v>
      </c>
      <c r="AJ326" s="53" t="b">
        <f t="shared" si="363"/>
        <v>0</v>
      </c>
      <c r="AK326" s="53" t="b">
        <f t="shared" si="417"/>
        <v>1</v>
      </c>
      <c r="AL326" s="53" t="b">
        <f t="shared" si="418"/>
        <v>1</v>
      </c>
      <c r="AM326" s="53" t="b">
        <f t="shared" si="419"/>
        <v>1</v>
      </c>
      <c r="AN326" s="53" t="b">
        <f t="shared" si="420"/>
        <v>1</v>
      </c>
      <c r="AO326" s="53" t="b">
        <f t="shared" si="421"/>
        <v>1</v>
      </c>
      <c r="AP326" s="53" t="b">
        <f t="shared" si="422"/>
        <v>1</v>
      </c>
      <c r="AQ326" s="53" t="b">
        <f t="shared" si="399"/>
        <v>0</v>
      </c>
      <c r="AR326" t="b">
        <f t="shared" si="364"/>
        <v>0</v>
      </c>
      <c r="AS326" s="54" t="e">
        <f t="shared" si="389"/>
        <v>#N/A</v>
      </c>
      <c r="AT326" t="b">
        <f t="shared" si="400"/>
        <v>0</v>
      </c>
      <c r="AU326" t="str">
        <f t="shared" si="401"/>
        <v/>
      </c>
      <c r="AV326" s="55" t="str">
        <f t="shared" si="390"/>
        <v/>
      </c>
      <c r="AW326" t="b">
        <f>AND(AV326&lt;&gt;"",COUNTIF($AV$11:AV325,AV326)=0)</f>
        <v>0</v>
      </c>
      <c r="AX326" s="2">
        <f>IF(AV326="",0,IF(AW326,MAX($AX$11:AX325)+1,VLOOKUP(AV326,$AV$11:AX325,3,FALSE)))</f>
        <v>0</v>
      </c>
      <c r="AY326" t="str">
        <f t="shared" si="391"/>
        <v/>
      </c>
      <c r="AZ326" t="e">
        <f t="shared" si="365"/>
        <v>#N/A</v>
      </c>
      <c r="BA326" t="e">
        <f>IF(ISNA(AZ326),NA(),COUNTIF(AZ$10:AZ326,AZ326)&gt;1)</f>
        <v>#N/A</v>
      </c>
      <c r="BB326" t="e">
        <f t="shared" si="366"/>
        <v>#N/A</v>
      </c>
      <c r="BC326" s="55" t="e">
        <f t="shared" si="367"/>
        <v>#N/A</v>
      </c>
      <c r="BD326" s="56" t="e">
        <f t="shared" si="368"/>
        <v>#N/A</v>
      </c>
      <c r="BE326" s="53">
        <f t="shared" si="369"/>
        <v>0</v>
      </c>
      <c r="BF326" s="53">
        <f t="shared" si="370"/>
        <v>0</v>
      </c>
      <c r="BG326" s="53">
        <f t="shared" si="371"/>
        <v>0</v>
      </c>
      <c r="BH326" s="53">
        <f t="shared" si="372"/>
        <v>0</v>
      </c>
      <c r="BI326" s="53">
        <f t="shared" si="373"/>
        <v>0</v>
      </c>
      <c r="BJ326" s="53">
        <f t="shared" si="374"/>
        <v>0</v>
      </c>
      <c r="BK326" s="57">
        <f t="shared" si="375"/>
        <v>0</v>
      </c>
      <c r="BL326" s="57">
        <f t="shared" si="376"/>
        <v>0</v>
      </c>
      <c r="BM326" s="57">
        <f t="shared" si="377"/>
        <v>0</v>
      </c>
      <c r="BN326" s="57">
        <f t="shared" si="378"/>
        <v>0</v>
      </c>
      <c r="BO326" s="57">
        <f t="shared" si="379"/>
        <v>0</v>
      </c>
      <c r="BP326" s="57">
        <f t="shared" si="380"/>
        <v>0</v>
      </c>
      <c r="BQ326">
        <f t="shared" si="402"/>
        <v>0</v>
      </c>
      <c r="BR326">
        <f t="shared" si="403"/>
        <v>0</v>
      </c>
      <c r="BS326">
        <f t="shared" si="404"/>
        <v>0</v>
      </c>
      <c r="BT326">
        <f t="shared" si="405"/>
        <v>0</v>
      </c>
      <c r="BU326">
        <f t="shared" si="406"/>
        <v>0</v>
      </c>
      <c r="BV326">
        <f t="shared" si="407"/>
        <v>0</v>
      </c>
      <c r="BW326">
        <f t="shared" si="408"/>
        <v>0</v>
      </c>
      <c r="BX326">
        <f t="shared" si="409"/>
        <v>0</v>
      </c>
      <c r="BY326">
        <f t="shared" si="410"/>
        <v>0</v>
      </c>
      <c r="BZ326">
        <f t="shared" si="411"/>
        <v>0</v>
      </c>
      <c r="CA326">
        <f t="shared" si="412"/>
        <v>0</v>
      </c>
      <c r="CB326">
        <f t="shared" si="413"/>
        <v>0</v>
      </c>
      <c r="CC326" t="e">
        <f>IF('Source and fuel input'!AS326,VLOOKUP(AA326,SourceIdData,8,FALSE),IF('Source and fuel input'!AQ326,V326,IF('Source and fuel input'!AR326,IF(AND(E326="Method 1",VLOOKUP(AA326,SourceIdData,8,FALSE)&gt;0),VLOOKUP(AA326,SourceIdData,8,FALSE),NA()),"")))</f>
        <v>#N/A</v>
      </c>
      <c r="CD326" s="15" t="e">
        <f t="shared" si="424"/>
        <v>#N/A</v>
      </c>
      <c r="CE326" s="15" t="b">
        <f t="shared" si="425"/>
        <v>1</v>
      </c>
      <c r="CF326" s="15" t="b">
        <f t="shared" si="381"/>
        <v>1</v>
      </c>
      <c r="CG326" s="15" t="b">
        <f t="shared" si="426"/>
        <v>0</v>
      </c>
      <c r="CH326" s="15" t="b">
        <f t="shared" si="427"/>
        <v>1</v>
      </c>
      <c r="CI326" t="e">
        <f t="shared" si="382"/>
        <v>#N/A</v>
      </c>
      <c r="CJ326" t="e">
        <f t="shared" si="383"/>
        <v>#N/A</v>
      </c>
      <c r="CK326" t="e">
        <f t="shared" si="392"/>
        <v>#N/A</v>
      </c>
      <c r="CL326" t="b">
        <f t="shared" si="428"/>
        <v>0</v>
      </c>
      <c r="CM326" t="e">
        <f t="shared" si="393"/>
        <v>#N/A</v>
      </c>
      <c r="CN326" t="b">
        <f t="shared" si="394"/>
        <v>0</v>
      </c>
      <c r="CO326" s="14">
        <f t="shared" si="395"/>
        <v>1</v>
      </c>
      <c r="CP326" s="16" t="str">
        <f t="shared" si="384"/>
        <v/>
      </c>
      <c r="CQ326" s="15">
        <f t="shared" si="385"/>
        <v>0</v>
      </c>
      <c r="CR326" s="15">
        <f t="shared" si="386"/>
        <v>0</v>
      </c>
      <c r="CS326" s="15">
        <f t="shared" si="387"/>
        <v>0</v>
      </c>
      <c r="CT326" s="58" t="e">
        <f t="shared" si="414"/>
        <v>#DIV/0!</v>
      </c>
      <c r="CU326" s="2">
        <f t="shared" si="388"/>
        <v>995</v>
      </c>
      <c r="CV326" t="str">
        <f t="shared" si="396"/>
        <v/>
      </c>
      <c r="CX326" t="str">
        <f t="shared" si="415"/>
        <v/>
      </c>
      <c r="CY326" t="b">
        <f>AND(CX326&lt;&gt;"",COUNTIF($CX$11:CX325,CX326)=0)</f>
        <v>0</v>
      </c>
      <c r="CZ326" s="2">
        <f>IF(CX326="",0,IF(CY326,MAX($CZ$11:CZ325)+1,VLOOKUP(CX326,$CX$11:CZ325,3,FALSE)))</f>
        <v>0</v>
      </c>
      <c r="DA326" s="2" t="str">
        <f t="shared" si="397"/>
        <v/>
      </c>
      <c r="DB326" t="str">
        <f t="shared" si="416"/>
        <v/>
      </c>
      <c r="DC326" t="b">
        <f>AND(DB326&lt;&gt;"",COUNTIF($DB$11:DB325,DB326)=0)</f>
        <v>0</v>
      </c>
      <c r="DD326" s="2">
        <f>IF(DB326="",0,IF(DC326,MAX($DD$11:DD325)+1,VLOOKUP(DB326,$DB$11:DD325,3,FALSE)))</f>
        <v>0</v>
      </c>
      <c r="DE326" s="2" t="str">
        <f t="shared" si="398"/>
        <v/>
      </c>
    </row>
    <row r="327" spans="1:109" x14ac:dyDescent="0.35">
      <c r="A327" s="119"/>
      <c r="B327" s="46"/>
      <c r="C327" s="46"/>
      <c r="D327" s="46"/>
      <c r="E327" s="46"/>
      <c r="F327" s="183"/>
      <c r="G327" s="48">
        <v>0</v>
      </c>
      <c r="H327" s="46">
        <v>0</v>
      </c>
      <c r="I327" s="46">
        <v>0</v>
      </c>
      <c r="J327" s="46">
        <v>0</v>
      </c>
      <c r="K327" s="46">
        <v>0</v>
      </c>
      <c r="L327" s="49">
        <v>0</v>
      </c>
      <c r="M327" s="50">
        <v>0</v>
      </c>
      <c r="N327" s="32"/>
      <c r="O327" s="31"/>
      <c r="P327" s="31"/>
      <c r="Q327" s="31"/>
      <c r="R327" s="31"/>
      <c r="S327" s="31"/>
      <c r="T327" s="31"/>
      <c r="U327" s="31"/>
      <c r="V327" s="99"/>
      <c r="W327" s="52" t="str">
        <f t="shared" si="423"/>
        <v/>
      </c>
      <c r="X327" s="120"/>
      <c r="Y327" s="97"/>
      <c r="Z327" t="e">
        <f t="shared" si="353"/>
        <v>#N/A</v>
      </c>
      <c r="AA327" t="e">
        <f t="shared" si="354"/>
        <v>#N/A</v>
      </c>
      <c r="AB327" t="e">
        <f t="shared" si="355"/>
        <v>#N/A</v>
      </c>
      <c r="AC327" s="53" t="b">
        <f t="shared" si="356"/>
        <v>0</v>
      </c>
      <c r="AD327" s="53" t="b">
        <f t="shared" si="357"/>
        <v>0</v>
      </c>
      <c r="AE327" s="53" t="b">
        <f t="shared" si="358"/>
        <v>0</v>
      </c>
      <c r="AF327" s="53" t="b">
        <f t="shared" si="359"/>
        <v>0</v>
      </c>
      <c r="AG327" s="53" t="b">
        <f t="shared" si="360"/>
        <v>0</v>
      </c>
      <c r="AH327" s="53" t="b">
        <f t="shared" si="361"/>
        <v>0</v>
      </c>
      <c r="AI327" s="53" t="b">
        <f t="shared" si="362"/>
        <v>0</v>
      </c>
      <c r="AJ327" s="53" t="b">
        <f t="shared" si="363"/>
        <v>0</v>
      </c>
      <c r="AK327" s="53" t="b">
        <f t="shared" si="417"/>
        <v>1</v>
      </c>
      <c r="AL327" s="53" t="b">
        <f t="shared" si="418"/>
        <v>1</v>
      </c>
      <c r="AM327" s="53" t="b">
        <f t="shared" si="419"/>
        <v>1</v>
      </c>
      <c r="AN327" s="53" t="b">
        <f t="shared" si="420"/>
        <v>1</v>
      </c>
      <c r="AO327" s="53" t="b">
        <f t="shared" si="421"/>
        <v>1</v>
      </c>
      <c r="AP327" s="53" t="b">
        <f t="shared" si="422"/>
        <v>1</v>
      </c>
      <c r="AQ327" s="53" t="b">
        <f t="shared" si="399"/>
        <v>0</v>
      </c>
      <c r="AR327" t="b">
        <f t="shared" si="364"/>
        <v>0</v>
      </c>
      <c r="AS327" s="54" t="e">
        <f t="shared" si="389"/>
        <v>#N/A</v>
      </c>
      <c r="AT327" t="b">
        <f t="shared" si="400"/>
        <v>0</v>
      </c>
      <c r="AU327" t="str">
        <f t="shared" si="401"/>
        <v/>
      </c>
      <c r="AV327" s="55" t="str">
        <f t="shared" si="390"/>
        <v/>
      </c>
      <c r="AW327" t="b">
        <f>AND(AV327&lt;&gt;"",COUNTIF($AV$11:AV326,AV327)=0)</f>
        <v>0</v>
      </c>
      <c r="AX327" s="2">
        <f>IF(AV327="",0,IF(AW327,MAX($AX$11:AX326)+1,VLOOKUP(AV327,$AV$11:AX326,3,FALSE)))</f>
        <v>0</v>
      </c>
      <c r="AY327" t="str">
        <f t="shared" si="391"/>
        <v/>
      </c>
      <c r="AZ327" t="e">
        <f t="shared" si="365"/>
        <v>#N/A</v>
      </c>
      <c r="BA327" t="e">
        <f>IF(ISNA(AZ327),NA(),COUNTIF(AZ$10:AZ327,AZ327)&gt;1)</f>
        <v>#N/A</v>
      </c>
      <c r="BB327" t="e">
        <f t="shared" si="366"/>
        <v>#N/A</v>
      </c>
      <c r="BC327" s="55" t="e">
        <f t="shared" si="367"/>
        <v>#N/A</v>
      </c>
      <c r="BD327" s="56" t="e">
        <f t="shared" si="368"/>
        <v>#N/A</v>
      </c>
      <c r="BE327" s="53">
        <f t="shared" si="369"/>
        <v>0</v>
      </c>
      <c r="BF327" s="53">
        <f t="shared" si="370"/>
        <v>0</v>
      </c>
      <c r="BG327" s="53">
        <f t="shared" si="371"/>
        <v>0</v>
      </c>
      <c r="BH327" s="53">
        <f t="shared" si="372"/>
        <v>0</v>
      </c>
      <c r="BI327" s="53">
        <f t="shared" si="373"/>
        <v>0</v>
      </c>
      <c r="BJ327" s="53">
        <f t="shared" si="374"/>
        <v>0</v>
      </c>
      <c r="BK327" s="57">
        <f t="shared" si="375"/>
        <v>0</v>
      </c>
      <c r="BL327" s="57">
        <f t="shared" si="376"/>
        <v>0</v>
      </c>
      <c r="BM327" s="57">
        <f t="shared" si="377"/>
        <v>0</v>
      </c>
      <c r="BN327" s="57">
        <f t="shared" si="378"/>
        <v>0</v>
      </c>
      <c r="BO327" s="57">
        <f t="shared" si="379"/>
        <v>0</v>
      </c>
      <c r="BP327" s="57">
        <f t="shared" si="380"/>
        <v>0</v>
      </c>
      <c r="BQ327">
        <f t="shared" si="402"/>
        <v>0</v>
      </c>
      <c r="BR327">
        <f t="shared" si="403"/>
        <v>0</v>
      </c>
      <c r="BS327">
        <f t="shared" si="404"/>
        <v>0</v>
      </c>
      <c r="BT327">
        <f t="shared" si="405"/>
        <v>0</v>
      </c>
      <c r="BU327">
        <f t="shared" si="406"/>
        <v>0</v>
      </c>
      <c r="BV327">
        <f t="shared" si="407"/>
        <v>0</v>
      </c>
      <c r="BW327">
        <f t="shared" si="408"/>
        <v>0</v>
      </c>
      <c r="BX327">
        <f t="shared" si="409"/>
        <v>0</v>
      </c>
      <c r="BY327">
        <f t="shared" si="410"/>
        <v>0</v>
      </c>
      <c r="BZ327">
        <f t="shared" si="411"/>
        <v>0</v>
      </c>
      <c r="CA327">
        <f t="shared" si="412"/>
        <v>0</v>
      </c>
      <c r="CB327">
        <f t="shared" si="413"/>
        <v>0</v>
      </c>
      <c r="CC327" t="e">
        <f>IF('Source and fuel input'!AS327,VLOOKUP(AA327,SourceIdData,8,FALSE),IF('Source and fuel input'!AQ327,V327,IF('Source and fuel input'!AR327,IF(AND(E327="Method 1",VLOOKUP(AA327,SourceIdData,8,FALSE)&gt;0),VLOOKUP(AA327,SourceIdData,8,FALSE),NA()),"")))</f>
        <v>#N/A</v>
      </c>
      <c r="CD327" s="15" t="e">
        <f t="shared" si="424"/>
        <v>#N/A</v>
      </c>
      <c r="CE327" s="15" t="b">
        <f t="shared" si="425"/>
        <v>1</v>
      </c>
      <c r="CF327" s="15" t="b">
        <f t="shared" si="381"/>
        <v>1</v>
      </c>
      <c r="CG327" s="15" t="b">
        <f t="shared" si="426"/>
        <v>0</v>
      </c>
      <c r="CH327" s="15" t="b">
        <f t="shared" si="427"/>
        <v>1</v>
      </c>
      <c r="CI327" t="e">
        <f t="shared" si="382"/>
        <v>#N/A</v>
      </c>
      <c r="CJ327" t="e">
        <f t="shared" si="383"/>
        <v>#N/A</v>
      </c>
      <c r="CK327" t="e">
        <f t="shared" si="392"/>
        <v>#N/A</v>
      </c>
      <c r="CL327" t="b">
        <f t="shared" si="428"/>
        <v>0</v>
      </c>
      <c r="CM327" t="e">
        <f t="shared" si="393"/>
        <v>#N/A</v>
      </c>
      <c r="CN327" t="b">
        <f t="shared" si="394"/>
        <v>0</v>
      </c>
      <c r="CO327" s="14">
        <f t="shared" si="395"/>
        <v>1</v>
      </c>
      <c r="CP327" s="16" t="str">
        <f t="shared" si="384"/>
        <v/>
      </c>
      <c r="CQ327" s="15">
        <f t="shared" si="385"/>
        <v>0</v>
      </c>
      <c r="CR327" s="15">
        <f t="shared" si="386"/>
        <v>0</v>
      </c>
      <c r="CS327" s="15">
        <f t="shared" si="387"/>
        <v>0</v>
      </c>
      <c r="CT327" s="58" t="e">
        <f t="shared" si="414"/>
        <v>#DIV/0!</v>
      </c>
      <c r="CU327" s="2">
        <f t="shared" si="388"/>
        <v>995</v>
      </c>
      <c r="CV327" t="str">
        <f t="shared" si="396"/>
        <v/>
      </c>
      <c r="CX327" t="str">
        <f t="shared" si="415"/>
        <v/>
      </c>
      <c r="CY327" t="b">
        <f>AND(CX327&lt;&gt;"",COUNTIF($CX$11:CX326,CX327)=0)</f>
        <v>0</v>
      </c>
      <c r="CZ327" s="2">
        <f>IF(CX327="",0,IF(CY327,MAX($CZ$11:CZ326)+1,VLOOKUP(CX327,$CX$11:CZ326,3,FALSE)))</f>
        <v>0</v>
      </c>
      <c r="DA327" s="2" t="str">
        <f t="shared" si="397"/>
        <v/>
      </c>
      <c r="DB327" t="str">
        <f t="shared" si="416"/>
        <v/>
      </c>
      <c r="DC327" t="b">
        <f>AND(DB327&lt;&gt;"",COUNTIF($DB$11:DB326,DB327)=0)</f>
        <v>0</v>
      </c>
      <c r="DD327" s="2">
        <f>IF(DB327="",0,IF(DC327,MAX($DD$11:DD326)+1,VLOOKUP(DB327,$DB$11:DD326,3,FALSE)))</f>
        <v>0</v>
      </c>
      <c r="DE327" s="2" t="str">
        <f t="shared" si="398"/>
        <v/>
      </c>
    </row>
    <row r="328" spans="1:109" x14ac:dyDescent="0.35">
      <c r="A328" s="119"/>
      <c r="B328" s="46"/>
      <c r="C328" s="46"/>
      <c r="D328" s="46"/>
      <c r="E328" s="46"/>
      <c r="F328" s="183"/>
      <c r="G328" s="48">
        <v>0</v>
      </c>
      <c r="H328" s="46">
        <v>0</v>
      </c>
      <c r="I328" s="46">
        <v>0</v>
      </c>
      <c r="J328" s="46">
        <v>0</v>
      </c>
      <c r="K328" s="46">
        <v>0</v>
      </c>
      <c r="L328" s="49">
        <v>0</v>
      </c>
      <c r="M328" s="50">
        <v>0</v>
      </c>
      <c r="N328" s="32"/>
      <c r="O328" s="31"/>
      <c r="P328" s="31"/>
      <c r="Q328" s="31"/>
      <c r="R328" s="31"/>
      <c r="S328" s="31"/>
      <c r="T328" s="31"/>
      <c r="U328" s="31"/>
      <c r="V328" s="99"/>
      <c r="W328" s="52" t="str">
        <f t="shared" si="423"/>
        <v/>
      </c>
      <c r="X328" s="120"/>
      <c r="Y328" s="97"/>
      <c r="Z328" t="e">
        <f t="shared" si="353"/>
        <v>#N/A</v>
      </c>
      <c r="AA328" t="e">
        <f t="shared" si="354"/>
        <v>#N/A</v>
      </c>
      <c r="AB328" t="e">
        <f t="shared" si="355"/>
        <v>#N/A</v>
      </c>
      <c r="AC328" s="53" t="b">
        <f t="shared" si="356"/>
        <v>0</v>
      </c>
      <c r="AD328" s="53" t="b">
        <f t="shared" si="357"/>
        <v>0</v>
      </c>
      <c r="AE328" s="53" t="b">
        <f t="shared" si="358"/>
        <v>0</v>
      </c>
      <c r="AF328" s="53" t="b">
        <f t="shared" si="359"/>
        <v>0</v>
      </c>
      <c r="AG328" s="53" t="b">
        <f t="shared" si="360"/>
        <v>0</v>
      </c>
      <c r="AH328" s="53" t="b">
        <f t="shared" si="361"/>
        <v>0</v>
      </c>
      <c r="AI328" s="53" t="b">
        <f t="shared" si="362"/>
        <v>0</v>
      </c>
      <c r="AJ328" s="53" t="b">
        <f t="shared" si="363"/>
        <v>0</v>
      </c>
      <c r="AK328" s="53" t="b">
        <f t="shared" si="417"/>
        <v>1</v>
      </c>
      <c r="AL328" s="53" t="b">
        <f t="shared" si="418"/>
        <v>1</v>
      </c>
      <c r="AM328" s="53" t="b">
        <f t="shared" si="419"/>
        <v>1</v>
      </c>
      <c r="AN328" s="53" t="b">
        <f t="shared" si="420"/>
        <v>1</v>
      </c>
      <c r="AO328" s="53" t="b">
        <f t="shared" si="421"/>
        <v>1</v>
      </c>
      <c r="AP328" s="53" t="b">
        <f t="shared" si="422"/>
        <v>1</v>
      </c>
      <c r="AQ328" s="53" t="b">
        <f t="shared" si="399"/>
        <v>0</v>
      </c>
      <c r="AR328" t="b">
        <f t="shared" si="364"/>
        <v>0</v>
      </c>
      <c r="AS328" s="54" t="e">
        <f t="shared" si="389"/>
        <v>#N/A</v>
      </c>
      <c r="AT328" t="b">
        <f t="shared" si="400"/>
        <v>0</v>
      </c>
      <c r="AU328" t="str">
        <f t="shared" si="401"/>
        <v/>
      </c>
      <c r="AV328" s="55" t="str">
        <f t="shared" si="390"/>
        <v/>
      </c>
      <c r="AW328" t="b">
        <f>AND(AV328&lt;&gt;"",COUNTIF($AV$11:AV327,AV328)=0)</f>
        <v>0</v>
      </c>
      <c r="AX328" s="2">
        <f>IF(AV328="",0,IF(AW328,MAX($AX$11:AX327)+1,VLOOKUP(AV328,$AV$11:AX327,3,FALSE)))</f>
        <v>0</v>
      </c>
      <c r="AY328" t="str">
        <f t="shared" si="391"/>
        <v/>
      </c>
      <c r="AZ328" t="e">
        <f t="shared" si="365"/>
        <v>#N/A</v>
      </c>
      <c r="BA328" t="e">
        <f>IF(ISNA(AZ328),NA(),COUNTIF(AZ$10:AZ328,AZ328)&gt;1)</f>
        <v>#N/A</v>
      </c>
      <c r="BB328" t="e">
        <f t="shared" si="366"/>
        <v>#N/A</v>
      </c>
      <c r="BC328" s="55" t="e">
        <f t="shared" si="367"/>
        <v>#N/A</v>
      </c>
      <c r="BD328" s="56" t="e">
        <f t="shared" si="368"/>
        <v>#N/A</v>
      </c>
      <c r="BE328" s="53">
        <f t="shared" si="369"/>
        <v>0</v>
      </c>
      <c r="BF328" s="53">
        <f t="shared" si="370"/>
        <v>0</v>
      </c>
      <c r="BG328" s="53">
        <f t="shared" si="371"/>
        <v>0</v>
      </c>
      <c r="BH328" s="53">
        <f t="shared" si="372"/>
        <v>0</v>
      </c>
      <c r="BI328" s="53">
        <f t="shared" si="373"/>
        <v>0</v>
      </c>
      <c r="BJ328" s="53">
        <f t="shared" si="374"/>
        <v>0</v>
      </c>
      <c r="BK328" s="57">
        <f t="shared" si="375"/>
        <v>0</v>
      </c>
      <c r="BL328" s="57">
        <f t="shared" si="376"/>
        <v>0</v>
      </c>
      <c r="BM328" s="57">
        <f t="shared" si="377"/>
        <v>0</v>
      </c>
      <c r="BN328" s="57">
        <f t="shared" si="378"/>
        <v>0</v>
      </c>
      <c r="BO328" s="57">
        <f t="shared" si="379"/>
        <v>0</v>
      </c>
      <c r="BP328" s="57">
        <f t="shared" si="380"/>
        <v>0</v>
      </c>
      <c r="BQ328">
        <f t="shared" si="402"/>
        <v>0</v>
      </c>
      <c r="BR328">
        <f t="shared" si="403"/>
        <v>0</v>
      </c>
      <c r="BS328">
        <f t="shared" si="404"/>
        <v>0</v>
      </c>
      <c r="BT328">
        <f t="shared" si="405"/>
        <v>0</v>
      </c>
      <c r="BU328">
        <f t="shared" si="406"/>
        <v>0</v>
      </c>
      <c r="BV328">
        <f t="shared" si="407"/>
        <v>0</v>
      </c>
      <c r="BW328">
        <f t="shared" si="408"/>
        <v>0</v>
      </c>
      <c r="BX328">
        <f t="shared" si="409"/>
        <v>0</v>
      </c>
      <c r="BY328">
        <f t="shared" si="410"/>
        <v>0</v>
      </c>
      <c r="BZ328">
        <f t="shared" si="411"/>
        <v>0</v>
      </c>
      <c r="CA328">
        <f t="shared" si="412"/>
        <v>0</v>
      </c>
      <c r="CB328">
        <f t="shared" si="413"/>
        <v>0</v>
      </c>
      <c r="CC328" t="e">
        <f>IF('Source and fuel input'!AS328,VLOOKUP(AA328,SourceIdData,8,FALSE),IF('Source and fuel input'!AQ328,V328,IF('Source and fuel input'!AR328,IF(AND(E328="Method 1",VLOOKUP(AA328,SourceIdData,8,FALSE)&gt;0),VLOOKUP(AA328,SourceIdData,8,FALSE),NA()),"")))</f>
        <v>#N/A</v>
      </c>
      <c r="CD328" s="15" t="e">
        <f t="shared" si="424"/>
        <v>#N/A</v>
      </c>
      <c r="CE328" s="15" t="b">
        <f t="shared" si="425"/>
        <v>1</v>
      </c>
      <c r="CF328" s="15" t="b">
        <f t="shared" si="381"/>
        <v>1</v>
      </c>
      <c r="CG328" s="15" t="b">
        <f t="shared" si="426"/>
        <v>0</v>
      </c>
      <c r="CH328" s="15" t="b">
        <f t="shared" si="427"/>
        <v>1</v>
      </c>
      <c r="CI328" t="e">
        <f t="shared" si="382"/>
        <v>#N/A</v>
      </c>
      <c r="CJ328" t="e">
        <f t="shared" si="383"/>
        <v>#N/A</v>
      </c>
      <c r="CK328" t="e">
        <f t="shared" si="392"/>
        <v>#N/A</v>
      </c>
      <c r="CL328" t="b">
        <f t="shared" si="428"/>
        <v>0</v>
      </c>
      <c r="CM328" t="e">
        <f t="shared" si="393"/>
        <v>#N/A</v>
      </c>
      <c r="CN328" t="b">
        <f t="shared" si="394"/>
        <v>0</v>
      </c>
      <c r="CO328" s="14">
        <f t="shared" si="395"/>
        <v>1</v>
      </c>
      <c r="CP328" s="16" t="str">
        <f t="shared" si="384"/>
        <v/>
      </c>
      <c r="CQ328" s="15">
        <f t="shared" si="385"/>
        <v>0</v>
      </c>
      <c r="CR328" s="15">
        <f t="shared" si="386"/>
        <v>0</v>
      </c>
      <c r="CS328" s="15">
        <f t="shared" si="387"/>
        <v>0</v>
      </c>
      <c r="CT328" s="58" t="e">
        <f t="shared" si="414"/>
        <v>#DIV/0!</v>
      </c>
      <c r="CU328" s="2">
        <f t="shared" si="388"/>
        <v>995</v>
      </c>
      <c r="CV328" t="str">
        <f t="shared" si="396"/>
        <v/>
      </c>
      <c r="CX328" t="str">
        <f t="shared" si="415"/>
        <v/>
      </c>
      <c r="CY328" t="b">
        <f>AND(CX328&lt;&gt;"",COUNTIF($CX$11:CX327,CX328)=0)</f>
        <v>0</v>
      </c>
      <c r="CZ328" s="2">
        <f>IF(CX328="",0,IF(CY328,MAX($CZ$11:CZ327)+1,VLOOKUP(CX328,$CX$11:CZ327,3,FALSE)))</f>
        <v>0</v>
      </c>
      <c r="DA328" s="2" t="str">
        <f t="shared" si="397"/>
        <v/>
      </c>
      <c r="DB328" t="str">
        <f t="shared" si="416"/>
        <v/>
      </c>
      <c r="DC328" t="b">
        <f>AND(DB328&lt;&gt;"",COUNTIF($DB$11:DB327,DB328)=0)</f>
        <v>0</v>
      </c>
      <c r="DD328" s="2">
        <f>IF(DB328="",0,IF(DC328,MAX($DD$11:DD327)+1,VLOOKUP(DB328,$DB$11:DD327,3,FALSE)))</f>
        <v>0</v>
      </c>
      <c r="DE328" s="2" t="str">
        <f t="shared" si="398"/>
        <v/>
      </c>
    </row>
    <row r="329" spans="1:109" x14ac:dyDescent="0.35">
      <c r="A329" s="119"/>
      <c r="B329" s="46"/>
      <c r="C329" s="46"/>
      <c r="D329" s="46"/>
      <c r="E329" s="46"/>
      <c r="F329" s="183"/>
      <c r="G329" s="48">
        <v>0</v>
      </c>
      <c r="H329" s="46">
        <v>0</v>
      </c>
      <c r="I329" s="46">
        <v>0</v>
      </c>
      <c r="J329" s="46">
        <v>0</v>
      </c>
      <c r="K329" s="46">
        <v>0</v>
      </c>
      <c r="L329" s="49">
        <v>0</v>
      </c>
      <c r="M329" s="50">
        <v>0</v>
      </c>
      <c r="N329" s="32"/>
      <c r="O329" s="31"/>
      <c r="P329" s="31"/>
      <c r="Q329" s="31"/>
      <c r="R329" s="31"/>
      <c r="S329" s="31"/>
      <c r="T329" s="31"/>
      <c r="U329" s="31"/>
      <c r="V329" s="99"/>
      <c r="W329" s="52" t="str">
        <f t="shared" si="423"/>
        <v/>
      </c>
      <c r="X329" s="120"/>
      <c r="Y329" s="97"/>
      <c r="Z329" t="e">
        <f t="shared" si="353"/>
        <v>#N/A</v>
      </c>
      <c r="AA329" t="e">
        <f t="shared" si="354"/>
        <v>#N/A</v>
      </c>
      <c r="AB329" t="e">
        <f t="shared" si="355"/>
        <v>#N/A</v>
      </c>
      <c r="AC329" s="53" t="b">
        <f t="shared" si="356"/>
        <v>0</v>
      </c>
      <c r="AD329" s="53" t="b">
        <f t="shared" si="357"/>
        <v>0</v>
      </c>
      <c r="AE329" s="53" t="b">
        <f t="shared" si="358"/>
        <v>0</v>
      </c>
      <c r="AF329" s="53" t="b">
        <f t="shared" si="359"/>
        <v>0</v>
      </c>
      <c r="AG329" s="53" t="b">
        <f t="shared" si="360"/>
        <v>0</v>
      </c>
      <c r="AH329" s="53" t="b">
        <f t="shared" si="361"/>
        <v>0</v>
      </c>
      <c r="AI329" s="53" t="b">
        <f t="shared" si="362"/>
        <v>0</v>
      </c>
      <c r="AJ329" s="53" t="b">
        <f t="shared" si="363"/>
        <v>0</v>
      </c>
      <c r="AK329" s="53" t="b">
        <f t="shared" si="417"/>
        <v>1</v>
      </c>
      <c r="AL329" s="53" t="b">
        <f t="shared" si="418"/>
        <v>1</v>
      </c>
      <c r="AM329" s="53" t="b">
        <f t="shared" si="419"/>
        <v>1</v>
      </c>
      <c r="AN329" s="53" t="b">
        <f t="shared" si="420"/>
        <v>1</v>
      </c>
      <c r="AO329" s="53" t="b">
        <f t="shared" si="421"/>
        <v>1</v>
      </c>
      <c r="AP329" s="53" t="b">
        <f t="shared" si="422"/>
        <v>1</v>
      </c>
      <c r="AQ329" s="53" t="b">
        <f t="shared" si="399"/>
        <v>0</v>
      </c>
      <c r="AR329" t="b">
        <f t="shared" si="364"/>
        <v>0</v>
      </c>
      <c r="AS329" s="54" t="e">
        <f t="shared" si="389"/>
        <v>#N/A</v>
      </c>
      <c r="AT329" t="b">
        <f t="shared" si="400"/>
        <v>0</v>
      </c>
      <c r="AU329" t="str">
        <f t="shared" si="401"/>
        <v/>
      </c>
      <c r="AV329" s="55" t="str">
        <f t="shared" si="390"/>
        <v/>
      </c>
      <c r="AW329" t="b">
        <f>AND(AV329&lt;&gt;"",COUNTIF($AV$11:AV328,AV329)=0)</f>
        <v>0</v>
      </c>
      <c r="AX329" s="2">
        <f>IF(AV329="",0,IF(AW329,MAX($AX$11:AX328)+1,VLOOKUP(AV329,$AV$11:AX328,3,FALSE)))</f>
        <v>0</v>
      </c>
      <c r="AY329" t="str">
        <f t="shared" si="391"/>
        <v/>
      </c>
      <c r="AZ329" t="e">
        <f t="shared" si="365"/>
        <v>#N/A</v>
      </c>
      <c r="BA329" t="e">
        <f>IF(ISNA(AZ329),NA(),COUNTIF(AZ$10:AZ329,AZ329)&gt;1)</f>
        <v>#N/A</v>
      </c>
      <c r="BB329" t="e">
        <f t="shared" si="366"/>
        <v>#N/A</v>
      </c>
      <c r="BC329" s="55" t="e">
        <f t="shared" si="367"/>
        <v>#N/A</v>
      </c>
      <c r="BD329" s="56" t="e">
        <f t="shared" si="368"/>
        <v>#N/A</v>
      </c>
      <c r="BE329" s="53">
        <f t="shared" si="369"/>
        <v>0</v>
      </c>
      <c r="BF329" s="53">
        <f t="shared" si="370"/>
        <v>0</v>
      </c>
      <c r="BG329" s="53">
        <f t="shared" si="371"/>
        <v>0</v>
      </c>
      <c r="BH329" s="53">
        <f t="shared" si="372"/>
        <v>0</v>
      </c>
      <c r="BI329" s="53">
        <f t="shared" si="373"/>
        <v>0</v>
      </c>
      <c r="BJ329" s="53">
        <f t="shared" si="374"/>
        <v>0</v>
      </c>
      <c r="BK329" s="57">
        <f t="shared" si="375"/>
        <v>0</v>
      </c>
      <c r="BL329" s="57">
        <f t="shared" si="376"/>
        <v>0</v>
      </c>
      <c r="BM329" s="57">
        <f t="shared" si="377"/>
        <v>0</v>
      </c>
      <c r="BN329" s="57">
        <f t="shared" si="378"/>
        <v>0</v>
      </c>
      <c r="BO329" s="57">
        <f t="shared" si="379"/>
        <v>0</v>
      </c>
      <c r="BP329" s="57">
        <f t="shared" si="380"/>
        <v>0</v>
      </c>
      <c r="BQ329">
        <f t="shared" si="402"/>
        <v>0</v>
      </c>
      <c r="BR329">
        <f t="shared" si="403"/>
        <v>0</v>
      </c>
      <c r="BS329">
        <f t="shared" si="404"/>
        <v>0</v>
      </c>
      <c r="BT329">
        <f t="shared" si="405"/>
        <v>0</v>
      </c>
      <c r="BU329">
        <f t="shared" si="406"/>
        <v>0</v>
      </c>
      <c r="BV329">
        <f t="shared" si="407"/>
        <v>0</v>
      </c>
      <c r="BW329">
        <f t="shared" si="408"/>
        <v>0</v>
      </c>
      <c r="BX329">
        <f t="shared" si="409"/>
        <v>0</v>
      </c>
      <c r="BY329">
        <f t="shared" si="410"/>
        <v>0</v>
      </c>
      <c r="BZ329">
        <f t="shared" si="411"/>
        <v>0</v>
      </c>
      <c r="CA329">
        <f t="shared" si="412"/>
        <v>0</v>
      </c>
      <c r="CB329">
        <f t="shared" si="413"/>
        <v>0</v>
      </c>
      <c r="CC329" t="e">
        <f>IF('Source and fuel input'!AS329,VLOOKUP(AA329,SourceIdData,8,FALSE),IF('Source and fuel input'!AQ329,V329,IF('Source and fuel input'!AR329,IF(AND(E329="Method 1",VLOOKUP(AA329,SourceIdData,8,FALSE)&gt;0),VLOOKUP(AA329,SourceIdData,8,FALSE),NA()),"")))</f>
        <v>#N/A</v>
      </c>
      <c r="CD329" s="15" t="e">
        <f t="shared" si="424"/>
        <v>#N/A</v>
      </c>
      <c r="CE329" s="15" t="b">
        <f t="shared" si="425"/>
        <v>1</v>
      </c>
      <c r="CF329" s="15" t="b">
        <f t="shared" si="381"/>
        <v>1</v>
      </c>
      <c r="CG329" s="15" t="b">
        <f t="shared" si="426"/>
        <v>0</v>
      </c>
      <c r="CH329" s="15" t="b">
        <f t="shared" si="427"/>
        <v>1</v>
      </c>
      <c r="CI329" t="e">
        <f t="shared" si="382"/>
        <v>#N/A</v>
      </c>
      <c r="CJ329" t="e">
        <f t="shared" si="383"/>
        <v>#N/A</v>
      </c>
      <c r="CK329" t="e">
        <f t="shared" si="392"/>
        <v>#N/A</v>
      </c>
      <c r="CL329" t="b">
        <f t="shared" si="428"/>
        <v>0</v>
      </c>
      <c r="CM329" t="e">
        <f t="shared" si="393"/>
        <v>#N/A</v>
      </c>
      <c r="CN329" t="b">
        <f t="shared" si="394"/>
        <v>0</v>
      </c>
      <c r="CO329" s="14">
        <f t="shared" si="395"/>
        <v>1</v>
      </c>
      <c r="CP329" s="16" t="str">
        <f t="shared" si="384"/>
        <v/>
      </c>
      <c r="CQ329" s="15">
        <f t="shared" si="385"/>
        <v>0</v>
      </c>
      <c r="CR329" s="15">
        <f t="shared" si="386"/>
        <v>0</v>
      </c>
      <c r="CS329" s="15">
        <f t="shared" si="387"/>
        <v>0</v>
      </c>
      <c r="CT329" s="58" t="e">
        <f t="shared" si="414"/>
        <v>#DIV/0!</v>
      </c>
      <c r="CU329" s="2">
        <f t="shared" si="388"/>
        <v>995</v>
      </c>
      <c r="CV329" t="str">
        <f t="shared" si="396"/>
        <v/>
      </c>
      <c r="CX329" t="str">
        <f t="shared" si="415"/>
        <v/>
      </c>
      <c r="CY329" t="b">
        <f>AND(CX329&lt;&gt;"",COUNTIF($CX$11:CX328,CX329)=0)</f>
        <v>0</v>
      </c>
      <c r="CZ329" s="2">
        <f>IF(CX329="",0,IF(CY329,MAX($CZ$11:CZ328)+1,VLOOKUP(CX329,$CX$11:CZ328,3,FALSE)))</f>
        <v>0</v>
      </c>
      <c r="DA329" s="2" t="str">
        <f t="shared" si="397"/>
        <v/>
      </c>
      <c r="DB329" t="str">
        <f t="shared" si="416"/>
        <v/>
      </c>
      <c r="DC329" t="b">
        <f>AND(DB329&lt;&gt;"",COUNTIF($DB$11:DB328,DB329)=0)</f>
        <v>0</v>
      </c>
      <c r="DD329" s="2">
        <f>IF(DB329="",0,IF(DC329,MAX($DD$11:DD328)+1,VLOOKUP(DB329,$DB$11:DD328,3,FALSE)))</f>
        <v>0</v>
      </c>
      <c r="DE329" s="2" t="str">
        <f t="shared" si="398"/>
        <v/>
      </c>
    </row>
    <row r="330" spans="1:109" x14ac:dyDescent="0.35">
      <c r="A330" s="119"/>
      <c r="B330" s="46"/>
      <c r="C330" s="46"/>
      <c r="D330" s="46"/>
      <c r="E330" s="46"/>
      <c r="F330" s="183"/>
      <c r="G330" s="48">
        <v>0</v>
      </c>
      <c r="H330" s="46">
        <v>0</v>
      </c>
      <c r="I330" s="46">
        <v>0</v>
      </c>
      <c r="J330" s="46">
        <v>0</v>
      </c>
      <c r="K330" s="46">
        <v>0</v>
      </c>
      <c r="L330" s="49">
        <v>0</v>
      </c>
      <c r="M330" s="50">
        <v>0</v>
      </c>
      <c r="N330" s="32"/>
      <c r="O330" s="31"/>
      <c r="P330" s="31"/>
      <c r="Q330" s="31"/>
      <c r="R330" s="31"/>
      <c r="S330" s="31"/>
      <c r="T330" s="31"/>
      <c r="U330" s="31"/>
      <c r="V330" s="99"/>
      <c r="W330" s="52" t="str">
        <f t="shared" si="423"/>
        <v/>
      </c>
      <c r="X330" s="120"/>
      <c r="Y330" s="97"/>
      <c r="Z330" t="e">
        <f t="shared" si="353"/>
        <v>#N/A</v>
      </c>
      <c r="AA330" t="e">
        <f t="shared" si="354"/>
        <v>#N/A</v>
      </c>
      <c r="AB330" t="e">
        <f t="shared" si="355"/>
        <v>#N/A</v>
      </c>
      <c r="AC330" s="53" t="b">
        <f t="shared" si="356"/>
        <v>0</v>
      </c>
      <c r="AD330" s="53" t="b">
        <f t="shared" si="357"/>
        <v>0</v>
      </c>
      <c r="AE330" s="53" t="b">
        <f t="shared" si="358"/>
        <v>0</v>
      </c>
      <c r="AF330" s="53" t="b">
        <f t="shared" si="359"/>
        <v>0</v>
      </c>
      <c r="AG330" s="53" t="b">
        <f t="shared" si="360"/>
        <v>0</v>
      </c>
      <c r="AH330" s="53" t="b">
        <f t="shared" si="361"/>
        <v>0</v>
      </c>
      <c r="AI330" s="53" t="b">
        <f t="shared" si="362"/>
        <v>0</v>
      </c>
      <c r="AJ330" s="53" t="b">
        <f t="shared" si="363"/>
        <v>0</v>
      </c>
      <c r="AK330" s="53" t="b">
        <f t="shared" si="417"/>
        <v>1</v>
      </c>
      <c r="AL330" s="53" t="b">
        <f t="shared" si="418"/>
        <v>1</v>
      </c>
      <c r="AM330" s="53" t="b">
        <f t="shared" si="419"/>
        <v>1</v>
      </c>
      <c r="AN330" s="53" t="b">
        <f t="shared" si="420"/>
        <v>1</v>
      </c>
      <c r="AO330" s="53" t="b">
        <f t="shared" si="421"/>
        <v>1</v>
      </c>
      <c r="AP330" s="53" t="b">
        <f t="shared" si="422"/>
        <v>1</v>
      </c>
      <c r="AQ330" s="53" t="b">
        <f t="shared" si="399"/>
        <v>0</v>
      </c>
      <c r="AR330" t="b">
        <f t="shared" si="364"/>
        <v>0</v>
      </c>
      <c r="AS330" s="54" t="e">
        <f t="shared" si="389"/>
        <v>#N/A</v>
      </c>
      <c r="AT330" t="b">
        <f t="shared" si="400"/>
        <v>0</v>
      </c>
      <c r="AU330" t="str">
        <f t="shared" si="401"/>
        <v/>
      </c>
      <c r="AV330" s="55" t="str">
        <f t="shared" si="390"/>
        <v/>
      </c>
      <c r="AW330" t="b">
        <f>AND(AV330&lt;&gt;"",COUNTIF($AV$11:AV329,AV330)=0)</f>
        <v>0</v>
      </c>
      <c r="AX330" s="2">
        <f>IF(AV330="",0,IF(AW330,MAX($AX$11:AX329)+1,VLOOKUP(AV330,$AV$11:AX329,3,FALSE)))</f>
        <v>0</v>
      </c>
      <c r="AY330" t="str">
        <f t="shared" si="391"/>
        <v/>
      </c>
      <c r="AZ330" t="e">
        <f t="shared" si="365"/>
        <v>#N/A</v>
      </c>
      <c r="BA330" t="e">
        <f>IF(ISNA(AZ330),NA(),COUNTIF(AZ$10:AZ330,AZ330)&gt;1)</f>
        <v>#N/A</v>
      </c>
      <c r="BB330" t="e">
        <f t="shared" si="366"/>
        <v>#N/A</v>
      </c>
      <c r="BC330" s="55" t="e">
        <f t="shared" si="367"/>
        <v>#N/A</v>
      </c>
      <c r="BD330" s="56" t="e">
        <f t="shared" si="368"/>
        <v>#N/A</v>
      </c>
      <c r="BE330" s="53">
        <f t="shared" si="369"/>
        <v>0</v>
      </c>
      <c r="BF330" s="53">
        <f t="shared" si="370"/>
        <v>0</v>
      </c>
      <c r="BG330" s="53">
        <f t="shared" si="371"/>
        <v>0</v>
      </c>
      <c r="BH330" s="53">
        <f t="shared" si="372"/>
        <v>0</v>
      </c>
      <c r="BI330" s="53">
        <f t="shared" si="373"/>
        <v>0</v>
      </c>
      <c r="BJ330" s="53">
        <f t="shared" si="374"/>
        <v>0</v>
      </c>
      <c r="BK330" s="57">
        <f t="shared" si="375"/>
        <v>0</v>
      </c>
      <c r="BL330" s="57">
        <f t="shared" si="376"/>
        <v>0</v>
      </c>
      <c r="BM330" s="57">
        <f t="shared" si="377"/>
        <v>0</v>
      </c>
      <c r="BN330" s="57">
        <f t="shared" si="378"/>
        <v>0</v>
      </c>
      <c r="BO330" s="57">
        <f t="shared" si="379"/>
        <v>0</v>
      </c>
      <c r="BP330" s="57">
        <f t="shared" si="380"/>
        <v>0</v>
      </c>
      <c r="BQ330">
        <f t="shared" si="402"/>
        <v>0</v>
      </c>
      <c r="BR330">
        <f t="shared" si="403"/>
        <v>0</v>
      </c>
      <c r="BS330">
        <f t="shared" si="404"/>
        <v>0</v>
      </c>
      <c r="BT330">
        <f t="shared" si="405"/>
        <v>0</v>
      </c>
      <c r="BU330">
        <f t="shared" si="406"/>
        <v>0</v>
      </c>
      <c r="BV330">
        <f t="shared" si="407"/>
        <v>0</v>
      </c>
      <c r="BW330">
        <f t="shared" si="408"/>
        <v>0</v>
      </c>
      <c r="BX330">
        <f t="shared" si="409"/>
        <v>0</v>
      </c>
      <c r="BY330">
        <f t="shared" si="410"/>
        <v>0</v>
      </c>
      <c r="BZ330">
        <f t="shared" si="411"/>
        <v>0</v>
      </c>
      <c r="CA330">
        <f t="shared" si="412"/>
        <v>0</v>
      </c>
      <c r="CB330">
        <f t="shared" si="413"/>
        <v>0</v>
      </c>
      <c r="CC330" t="e">
        <f>IF('Source and fuel input'!AS330,VLOOKUP(AA330,SourceIdData,8,FALSE),IF('Source and fuel input'!AQ330,V330,IF('Source and fuel input'!AR330,IF(AND(E330="Method 1",VLOOKUP(AA330,SourceIdData,8,FALSE)&gt;0),VLOOKUP(AA330,SourceIdData,8,FALSE),NA()),"")))</f>
        <v>#N/A</v>
      </c>
      <c r="CD330" s="15" t="e">
        <f t="shared" si="424"/>
        <v>#N/A</v>
      </c>
      <c r="CE330" s="15" t="b">
        <f t="shared" si="425"/>
        <v>1</v>
      </c>
      <c r="CF330" s="15" t="b">
        <f t="shared" si="381"/>
        <v>1</v>
      </c>
      <c r="CG330" s="15" t="b">
        <f t="shared" si="426"/>
        <v>0</v>
      </c>
      <c r="CH330" s="15" t="b">
        <f t="shared" si="427"/>
        <v>1</v>
      </c>
      <c r="CI330" t="e">
        <f t="shared" si="382"/>
        <v>#N/A</v>
      </c>
      <c r="CJ330" t="e">
        <f t="shared" si="383"/>
        <v>#N/A</v>
      </c>
      <c r="CK330" t="e">
        <f t="shared" si="392"/>
        <v>#N/A</v>
      </c>
      <c r="CL330" t="b">
        <f t="shared" si="428"/>
        <v>0</v>
      </c>
      <c r="CM330" t="e">
        <f t="shared" si="393"/>
        <v>#N/A</v>
      </c>
      <c r="CN330" t="b">
        <f t="shared" si="394"/>
        <v>0</v>
      </c>
      <c r="CO330" s="14">
        <f t="shared" si="395"/>
        <v>1</v>
      </c>
      <c r="CP330" s="16" t="str">
        <f t="shared" si="384"/>
        <v/>
      </c>
      <c r="CQ330" s="15">
        <f t="shared" si="385"/>
        <v>0</v>
      </c>
      <c r="CR330" s="15">
        <f t="shared" si="386"/>
        <v>0</v>
      </c>
      <c r="CS330" s="15">
        <f t="shared" si="387"/>
        <v>0</v>
      </c>
      <c r="CT330" s="58" t="e">
        <f t="shared" si="414"/>
        <v>#DIV/0!</v>
      </c>
      <c r="CU330" s="2">
        <f t="shared" si="388"/>
        <v>995</v>
      </c>
      <c r="CV330" t="str">
        <f t="shared" si="396"/>
        <v/>
      </c>
      <c r="CX330" t="str">
        <f t="shared" si="415"/>
        <v/>
      </c>
      <c r="CY330" t="b">
        <f>AND(CX330&lt;&gt;"",COUNTIF($CX$11:CX329,CX330)=0)</f>
        <v>0</v>
      </c>
      <c r="CZ330" s="2">
        <f>IF(CX330="",0,IF(CY330,MAX($CZ$11:CZ329)+1,VLOOKUP(CX330,$CX$11:CZ329,3,FALSE)))</f>
        <v>0</v>
      </c>
      <c r="DA330" s="2" t="str">
        <f t="shared" si="397"/>
        <v/>
      </c>
      <c r="DB330" t="str">
        <f t="shared" si="416"/>
        <v/>
      </c>
      <c r="DC330" t="b">
        <f>AND(DB330&lt;&gt;"",COUNTIF($DB$11:DB329,DB330)=0)</f>
        <v>0</v>
      </c>
      <c r="DD330" s="2">
        <f>IF(DB330="",0,IF(DC330,MAX($DD$11:DD329)+1,VLOOKUP(DB330,$DB$11:DD329,3,FALSE)))</f>
        <v>0</v>
      </c>
      <c r="DE330" s="2" t="str">
        <f t="shared" si="398"/>
        <v/>
      </c>
    </row>
    <row r="331" spans="1:109" x14ac:dyDescent="0.35">
      <c r="A331" s="119"/>
      <c r="B331" s="46"/>
      <c r="C331" s="46"/>
      <c r="D331" s="46"/>
      <c r="E331" s="46"/>
      <c r="F331" s="183"/>
      <c r="G331" s="48">
        <v>0</v>
      </c>
      <c r="H331" s="46">
        <v>0</v>
      </c>
      <c r="I331" s="46">
        <v>0</v>
      </c>
      <c r="J331" s="46">
        <v>0</v>
      </c>
      <c r="K331" s="46">
        <v>0</v>
      </c>
      <c r="L331" s="49">
        <v>0</v>
      </c>
      <c r="M331" s="50">
        <v>0</v>
      </c>
      <c r="N331" s="32"/>
      <c r="O331" s="31"/>
      <c r="P331" s="31"/>
      <c r="Q331" s="31"/>
      <c r="R331" s="31"/>
      <c r="S331" s="31"/>
      <c r="T331" s="31"/>
      <c r="U331" s="31"/>
      <c r="V331" s="99"/>
      <c r="W331" s="52" t="str">
        <f t="shared" si="423"/>
        <v/>
      </c>
      <c r="X331" s="120"/>
      <c r="Y331" s="97"/>
      <c r="Z331" t="e">
        <f t="shared" ref="Z331:Z394" si="429">VLOOKUP(TRIM($C331),Sources,4,FALSE)</f>
        <v>#N/A</v>
      </c>
      <c r="AA331" t="e">
        <f t="shared" ref="AA331:AA394" si="430">VLOOKUP(LEFT(TRIM(C331),45)&amp;LEFT(TRIM(D331),75),SoFu,2,FALSE)</f>
        <v>#N/A</v>
      </c>
      <c r="AB331" t="e">
        <f t="shared" ref="AB331:AB394" si="431">VLOOKUP(TRIM($C331),Sources,5,FALSE)</f>
        <v>#N/A</v>
      </c>
      <c r="AC331" s="53" t="b">
        <f t="shared" ref="AC331:AC394" si="432">AND(N331&lt;&gt;"",N331&gt;=0,NOT(ISERROR(N331*1)),NOT($AR331))</f>
        <v>0</v>
      </c>
      <c r="AD331" s="53" t="b">
        <f t="shared" ref="AD331:AD394" si="433">AND(O331&lt;&gt;"",O331&gt;=0,NOT(ISERROR(O331*1)),NOT($AR331))</f>
        <v>0</v>
      </c>
      <c r="AE331" s="53" t="b">
        <f t="shared" ref="AE331:AE394" si="434">AND(P331&lt;&gt;"",P331&gt;=0,NOT(ISERROR(P331*1)),NOT($AR331))</f>
        <v>0</v>
      </c>
      <c r="AF331" s="53" t="b">
        <f t="shared" ref="AF331:AF394" si="435">AND(Q331&lt;&gt;"",Q331&gt;=0,NOT(ISERROR(Q331*1)),NOT($AR331))</f>
        <v>0</v>
      </c>
      <c r="AG331" s="53" t="b">
        <f t="shared" ref="AG331:AG394" si="436">AND(R331&lt;&gt;"",R331&gt;=0,NOT(ISERROR(R331*1)),NOT($AR331))</f>
        <v>0</v>
      </c>
      <c r="AH331" s="53" t="b">
        <f t="shared" ref="AH331:AH394" si="437">AND(S331&lt;&gt;"",S331&gt;=0,NOT(ISERROR(S331*1)),NOT($AR331))</f>
        <v>0</v>
      </c>
      <c r="AI331" s="53" t="b">
        <f t="shared" ref="AI331:AI394" si="438">AND(T331&lt;&gt;"",T331&gt;=0,NOT(ISERROR(T331*1)),NOT($AR331))</f>
        <v>0</v>
      </c>
      <c r="AJ331" s="53" t="b">
        <f t="shared" ref="AJ331:AJ394" si="439">AND(U331&lt;&gt;"",U331&gt;=0,NOT(ISERROR(U331*1)),NOT($AR331))</f>
        <v>0</v>
      </c>
      <c r="AK331" s="53" t="b">
        <f t="shared" si="417"/>
        <v>1</v>
      </c>
      <c r="AL331" s="53" t="b">
        <f t="shared" si="418"/>
        <v>1</v>
      </c>
      <c r="AM331" s="53" t="b">
        <f t="shared" si="419"/>
        <v>1</v>
      </c>
      <c r="AN331" s="53" t="b">
        <f t="shared" si="420"/>
        <v>1</v>
      </c>
      <c r="AO331" s="53" t="b">
        <f t="shared" si="421"/>
        <v>1</v>
      </c>
      <c r="AP331" s="53" t="b">
        <f t="shared" si="422"/>
        <v>1</v>
      </c>
      <c r="AQ331" s="53" t="b">
        <f t="shared" si="399"/>
        <v>0</v>
      </c>
      <c r="AR331" t="b">
        <f t="shared" ref="AR331:AR394" si="440">OR(E331="Method 4",IF(ISNA(AA331),FALSE,VLOOKUP(AA331,SourceIdData,17,FALSE)))</f>
        <v>0</v>
      </c>
      <c r="AS331" s="54" t="e">
        <f t="shared" si="389"/>
        <v>#N/A</v>
      </c>
      <c r="AT331" t="b">
        <f t="shared" si="400"/>
        <v>0</v>
      </c>
      <c r="AU331" t="str">
        <f t="shared" si="401"/>
        <v/>
      </c>
      <c r="AV331" s="55" t="str">
        <f t="shared" si="390"/>
        <v/>
      </c>
      <c r="AW331" t="b">
        <f>AND(AV331&lt;&gt;"",COUNTIF($AV$11:AV330,AV331)=0)</f>
        <v>0</v>
      </c>
      <c r="AX331" s="2">
        <f>IF(AV331="",0,IF(AW331,MAX($AX$11:AX330)+1,VLOOKUP(AV331,$AV$11:AX330,3,FALSE)))</f>
        <v>0</v>
      </c>
      <c r="AY331" t="str">
        <f t="shared" si="391"/>
        <v/>
      </c>
      <c r="AZ331" t="e">
        <f t="shared" ref="AZ331:AZ394" si="441">IF(OR(AB331="05",AB331="06"),VLOOKUP(AA331,SourceIdData,2,FALSE),C331)</f>
        <v>#N/A</v>
      </c>
      <c r="BA331" t="e">
        <f>IF(ISNA(AZ331),NA(),COUNTIF(AZ$10:AZ331,AZ331)&gt;1)</f>
        <v>#N/A</v>
      </c>
      <c r="BB331" t="e">
        <f t="shared" ref="BB331:BB394" si="442">CONCATENATE(VLOOKUP(AA331,SourceIdData,6,0)," - ",F331)</f>
        <v>#N/A</v>
      </c>
      <c r="BC331" s="55" t="e">
        <f t="shared" ref="BC331:BC394" si="443">IF($E331="Method 1",IF(N331="",VLOOKUP($AA331,SourceIdData,9,0),N331),IF(AND(VLOOKUP($AA331,SourceIdData,3,0)&lt;&gt;3,N331=""),NA(),N331))</f>
        <v>#N/A</v>
      </c>
      <c r="BD331" s="56" t="e">
        <f t="shared" ref="BD331:BD394" si="444">IF($E331="Method 1",IF($O331="",IF(ISBLANK(VLOOKUP($AA331,SourceIdData,7,0)),NA(),IF(VLOOKUP($AA331,SourceIdData,7,0)="Fuel",VLOOKUP($BB331,ActivityDataUncert,2,0),VLOOKUP($AA331,SourceIdData,7,0))),$O331),IF($O331="",NA(),$O331))</f>
        <v>#N/A</v>
      </c>
      <c r="BE331" s="53">
        <f t="shared" ref="BE331:BE394" si="445">IF($E331="Method 1",IF(P331="",VLOOKUP($AA331,SourceIdData,10,0),P331),P331)</f>
        <v>0</v>
      </c>
      <c r="BF331" s="53">
        <f t="shared" ref="BF331:BF394" si="446">IF($E331="Method 1",IF(Q331="",VLOOKUP($AA331,SourceIdData,11,0),Q331),Q331)</f>
        <v>0</v>
      </c>
      <c r="BG331" s="53">
        <f t="shared" ref="BG331:BG394" si="447">IF($E331="Method 1",IF(R331="",VLOOKUP($AA331,SourceIdData,12,0),R331),R331)</f>
        <v>0</v>
      </c>
      <c r="BH331" s="53">
        <f t="shared" ref="BH331:BH394" si="448">IF($E331="Method 1",IF(S331="",VLOOKUP($AA331,SourceIdData,13,0),S331),S331)</f>
        <v>0</v>
      </c>
      <c r="BI331" s="53">
        <f t="shared" ref="BI331:BI394" si="449">IF($E331="Method 1",IF(T331="",VLOOKUP($AA331,SourceIdData,14,0),T331),T331)</f>
        <v>0</v>
      </c>
      <c r="BJ331" s="53">
        <f t="shared" ref="BJ331:BJ394" si="450">IF($E331="Method 1",IF(U331="",VLOOKUP($AA331,SourceIdData,15,0),U331),U331)</f>
        <v>0</v>
      </c>
      <c r="BK331" s="57">
        <f t="shared" ref="BK331:BK394" si="451">G331</f>
        <v>0</v>
      </c>
      <c r="BL331" s="57">
        <f t="shared" ref="BL331:BL394" si="452">H331</f>
        <v>0</v>
      </c>
      <c r="BM331" s="57">
        <f t="shared" ref="BM331:BM394" si="453">I331</f>
        <v>0</v>
      </c>
      <c r="BN331" s="57">
        <f t="shared" ref="BN331:BN394" si="454">J331</f>
        <v>0</v>
      </c>
      <c r="BO331" s="57">
        <f t="shared" ref="BO331:BO394" si="455">K331</f>
        <v>0</v>
      </c>
      <c r="BP331" s="57">
        <f t="shared" ref="BP331:BP394" si="456">L331</f>
        <v>0</v>
      </c>
      <c r="BQ331">
        <f t="shared" si="402"/>
        <v>0</v>
      </c>
      <c r="BR331">
        <f t="shared" si="403"/>
        <v>0</v>
      </c>
      <c r="BS331">
        <f t="shared" si="404"/>
        <v>0</v>
      </c>
      <c r="BT331">
        <f t="shared" si="405"/>
        <v>0</v>
      </c>
      <c r="BU331">
        <f t="shared" si="406"/>
        <v>0</v>
      </c>
      <c r="BV331">
        <f t="shared" si="407"/>
        <v>0</v>
      </c>
      <c r="BW331">
        <f t="shared" si="408"/>
        <v>0</v>
      </c>
      <c r="BX331">
        <f t="shared" si="409"/>
        <v>0</v>
      </c>
      <c r="BY331">
        <f t="shared" si="410"/>
        <v>0</v>
      </c>
      <c r="BZ331">
        <f t="shared" si="411"/>
        <v>0</v>
      </c>
      <c r="CA331">
        <f t="shared" si="412"/>
        <v>0</v>
      </c>
      <c r="CB331">
        <f t="shared" si="413"/>
        <v>0</v>
      </c>
      <c r="CC331" t="e">
        <f>IF('Source and fuel input'!AS331,VLOOKUP(AA331,SourceIdData,8,FALSE),IF('Source and fuel input'!AQ331,V331,IF('Source and fuel input'!AR331,IF(AND(E331="Method 1",VLOOKUP(AA331,SourceIdData,8,FALSE)&gt;0),VLOOKUP(AA331,SourceIdData,8,FALSE),NA()),"")))</f>
        <v>#N/A</v>
      </c>
      <c r="CD331" s="15" t="e">
        <f t="shared" si="424"/>
        <v>#N/A</v>
      </c>
      <c r="CE331" s="15" t="b">
        <f t="shared" si="425"/>
        <v>1</v>
      </c>
      <c r="CF331" s="15" t="b">
        <f t="shared" ref="CF331:CF394" si="457">IF(ISERROR(VLOOKUP(E331,Methods,1,FALSE)),TRUE,IF(ISERROR(AA331),FALSE,IF(ISERROR(VLOOKUP(F331,_xlnm.Criteria,1,FALSE)),IF(VLOOKUP(AA331,SourceIdData,6,FALSE)="None",FALSE,TRUE),FALSE)))</f>
        <v>1</v>
      </c>
      <c r="CG331" s="15" t="b">
        <f t="shared" si="426"/>
        <v>0</v>
      </c>
      <c r="CH331" s="15" t="b">
        <f t="shared" si="427"/>
        <v>1</v>
      </c>
      <c r="CI331" t="e">
        <f t="shared" ref="CI331:CI394" si="458">OR(VLOOKUP(AA331,SourceIdData,3,FALSE)&lt;&gt;1,AQ331,AR331,AS331)</f>
        <v>#N/A</v>
      </c>
      <c r="CJ331" t="e">
        <f t="shared" ref="CJ331:CJ394" si="459">OR(VLOOKUP(AA331,SourceIdData,3,FALSE)=2,VLOOKUP(AA331,SourceIdData,3,FALSE)=4,AQ331,AR331,AS331)</f>
        <v>#N/A</v>
      </c>
      <c r="CK331" t="e">
        <f t="shared" si="392"/>
        <v>#N/A</v>
      </c>
      <c r="CL331" t="b">
        <f t="shared" si="428"/>
        <v>0</v>
      </c>
      <c r="CM331" t="e">
        <f t="shared" si="393"/>
        <v>#N/A</v>
      </c>
      <c r="CN331" t="b">
        <f t="shared" si="394"/>
        <v>0</v>
      </c>
      <c r="CO331" s="14">
        <f t="shared" si="395"/>
        <v>1</v>
      </c>
      <c r="CP331" s="16" t="str">
        <f t="shared" ref="CP331:CP394" si="460">IF(CO331=1,"",CD331)</f>
        <v/>
      </c>
      <c r="CQ331" s="15">
        <f t="shared" ref="CQ331:CQ394" si="461">SUMIF($AV$11:$AV$1023,AV331,$CP$11:$CP$1023)</f>
        <v>0</v>
      </c>
      <c r="CR331" s="15">
        <f t="shared" ref="CR331:CR394" si="462">SUM(BK331:BP331)</f>
        <v>0</v>
      </c>
      <c r="CS331" s="15">
        <f t="shared" ref="CS331:CS394" si="463">SUMIF($AV$11:$AV$1023,AV331,$CR$11:$CR$1023)</f>
        <v>0</v>
      </c>
      <c r="CT331" s="58" t="e">
        <f t="shared" si="414"/>
        <v>#DIV/0!</v>
      </c>
      <c r="CU331" s="2">
        <f t="shared" ref="CU331:CU394" si="464">SUMIF($AV$11:$AV$1005,AV331,$CO$11:$CO$1023)</f>
        <v>995</v>
      </c>
      <c r="CV331" t="str">
        <f t="shared" si="396"/>
        <v/>
      </c>
      <c r="CX331" t="str">
        <f t="shared" si="415"/>
        <v/>
      </c>
      <c r="CY331" t="b">
        <f>AND(CX331&lt;&gt;"",COUNTIF($CX$11:CX330,CX331)=0)</f>
        <v>0</v>
      </c>
      <c r="CZ331" s="2">
        <f>IF(CX331="",0,IF(CY331,MAX($CZ$11:CZ330)+1,VLOOKUP(CX331,$CX$11:CZ330,3,FALSE)))</f>
        <v>0</v>
      </c>
      <c r="DA331" s="2" t="str">
        <f t="shared" si="397"/>
        <v/>
      </c>
      <c r="DB331" t="str">
        <f t="shared" si="416"/>
        <v/>
      </c>
      <c r="DC331" t="b">
        <f>AND(DB331&lt;&gt;"",COUNTIF($DB$11:DB330,DB331)=0)</f>
        <v>0</v>
      </c>
      <c r="DD331" s="2">
        <f>IF(DB331="",0,IF(DC331,MAX($DD$11:DD330)+1,VLOOKUP(DB331,$DB$11:DD330,3,FALSE)))</f>
        <v>0</v>
      </c>
      <c r="DE331" s="2" t="str">
        <f t="shared" si="398"/>
        <v/>
      </c>
    </row>
    <row r="332" spans="1:109" x14ac:dyDescent="0.35">
      <c r="A332" s="119"/>
      <c r="B332" s="46"/>
      <c r="C332" s="46"/>
      <c r="D332" s="46"/>
      <c r="E332" s="46"/>
      <c r="F332" s="183"/>
      <c r="G332" s="48">
        <v>0</v>
      </c>
      <c r="H332" s="46">
        <v>0</v>
      </c>
      <c r="I332" s="46">
        <v>0</v>
      </c>
      <c r="J332" s="46">
        <v>0</v>
      </c>
      <c r="K332" s="46">
        <v>0</v>
      </c>
      <c r="L332" s="49">
        <v>0</v>
      </c>
      <c r="M332" s="50">
        <v>0</v>
      </c>
      <c r="N332" s="32"/>
      <c r="O332" s="31"/>
      <c r="P332" s="31"/>
      <c r="Q332" s="31"/>
      <c r="R332" s="31"/>
      <c r="S332" s="31"/>
      <c r="T332" s="31"/>
      <c r="U332" s="31"/>
      <c r="V332" s="99"/>
      <c r="W332" s="52" t="str">
        <f t="shared" si="423"/>
        <v/>
      </c>
      <c r="X332" s="120"/>
      <c r="Y332" s="97"/>
      <c r="Z332" t="e">
        <f t="shared" si="429"/>
        <v>#N/A</v>
      </c>
      <c r="AA332" t="e">
        <f t="shared" si="430"/>
        <v>#N/A</v>
      </c>
      <c r="AB332" t="e">
        <f t="shared" si="431"/>
        <v>#N/A</v>
      </c>
      <c r="AC332" s="53" t="b">
        <f t="shared" si="432"/>
        <v>0</v>
      </c>
      <c r="AD332" s="53" t="b">
        <f t="shared" si="433"/>
        <v>0</v>
      </c>
      <c r="AE332" s="53" t="b">
        <f t="shared" si="434"/>
        <v>0</v>
      </c>
      <c r="AF332" s="53" t="b">
        <f t="shared" si="435"/>
        <v>0</v>
      </c>
      <c r="AG332" s="53" t="b">
        <f t="shared" si="436"/>
        <v>0</v>
      </c>
      <c r="AH332" s="53" t="b">
        <f t="shared" si="437"/>
        <v>0</v>
      </c>
      <c r="AI332" s="53" t="b">
        <f t="shared" si="438"/>
        <v>0</v>
      </c>
      <c r="AJ332" s="53" t="b">
        <f t="shared" si="439"/>
        <v>0</v>
      </c>
      <c r="AK332" s="53" t="b">
        <f t="shared" si="417"/>
        <v>1</v>
      </c>
      <c r="AL332" s="53" t="b">
        <f t="shared" si="418"/>
        <v>1</v>
      </c>
      <c r="AM332" s="53" t="b">
        <f t="shared" si="419"/>
        <v>1</v>
      </c>
      <c r="AN332" s="53" t="b">
        <f t="shared" si="420"/>
        <v>1</v>
      </c>
      <c r="AO332" s="53" t="b">
        <f t="shared" si="421"/>
        <v>1</v>
      </c>
      <c r="AP332" s="53" t="b">
        <f t="shared" si="422"/>
        <v>1</v>
      </c>
      <c r="AQ332" s="53" t="b">
        <f t="shared" si="399"/>
        <v>0</v>
      </c>
      <c r="AR332" t="b">
        <f t="shared" si="440"/>
        <v>0</v>
      </c>
      <c r="AS332" s="54" t="e">
        <f t="shared" ref="AS332:AS395" si="465">AND(E332="Method 1",AB332=34)</f>
        <v>#N/A</v>
      </c>
      <c r="AT332" t="b">
        <f t="shared" si="400"/>
        <v>0</v>
      </c>
      <c r="AU332" t="str">
        <f t="shared" si="401"/>
        <v/>
      </c>
      <c r="AV332" s="55" t="str">
        <f t="shared" ref="AV332:AV395" si="466">IF(ISNA(AA332*1),"",IF(OR(AB332="05",AB332="06"),TRIM(A332)&amp;" "&amp;AA332,TRIM(A332)&amp;AB332))</f>
        <v/>
      </c>
      <c r="AW332" t="b">
        <f>AND(AV332&lt;&gt;"",COUNTIF($AV$11:AV331,AV332)=0)</f>
        <v>0</v>
      </c>
      <c r="AX332" s="2">
        <f>IF(AV332="",0,IF(AW332,MAX($AX$11:AX331)+1,VLOOKUP(AV332,$AV$11:AX331,3,FALSE)))</f>
        <v>0</v>
      </c>
      <c r="AY332" t="str">
        <f t="shared" ref="AY332:AY395" si="467">TRIM(B332)</f>
        <v/>
      </c>
      <c r="AZ332" t="e">
        <f t="shared" si="441"/>
        <v>#N/A</v>
      </c>
      <c r="BA332" t="e">
        <f>IF(ISNA(AZ332),NA(),COUNTIF(AZ$10:AZ332,AZ332)&gt;1)</f>
        <v>#N/A</v>
      </c>
      <c r="BB332" t="e">
        <f t="shared" si="442"/>
        <v>#N/A</v>
      </c>
      <c r="BC332" s="55" t="e">
        <f t="shared" si="443"/>
        <v>#N/A</v>
      </c>
      <c r="BD332" s="56" t="e">
        <f t="shared" si="444"/>
        <v>#N/A</v>
      </c>
      <c r="BE332" s="53">
        <f t="shared" si="445"/>
        <v>0</v>
      </c>
      <c r="BF332" s="53">
        <f t="shared" si="446"/>
        <v>0</v>
      </c>
      <c r="BG332" s="53">
        <f t="shared" si="447"/>
        <v>0</v>
      </c>
      <c r="BH332" s="53">
        <f t="shared" si="448"/>
        <v>0</v>
      </c>
      <c r="BI332" s="53">
        <f t="shared" si="449"/>
        <v>0</v>
      </c>
      <c r="BJ332" s="53">
        <f t="shared" si="450"/>
        <v>0</v>
      </c>
      <c r="BK332" s="57">
        <f t="shared" si="451"/>
        <v>0</v>
      </c>
      <c r="BL332" s="57">
        <f t="shared" si="452"/>
        <v>0</v>
      </c>
      <c r="BM332" s="57">
        <f t="shared" si="453"/>
        <v>0</v>
      </c>
      <c r="BN332" s="57">
        <f t="shared" si="454"/>
        <v>0</v>
      </c>
      <c r="BO332" s="57">
        <f t="shared" si="455"/>
        <v>0</v>
      </c>
      <c r="BP332" s="57">
        <f t="shared" si="456"/>
        <v>0</v>
      </c>
      <c r="BQ332">
        <f t="shared" si="402"/>
        <v>0</v>
      </c>
      <c r="BR332">
        <f t="shared" si="403"/>
        <v>0</v>
      </c>
      <c r="BS332">
        <f t="shared" si="404"/>
        <v>0</v>
      </c>
      <c r="BT332">
        <f t="shared" si="405"/>
        <v>0</v>
      </c>
      <c r="BU332">
        <f t="shared" si="406"/>
        <v>0</v>
      </c>
      <c r="BV332">
        <f t="shared" si="407"/>
        <v>0</v>
      </c>
      <c r="BW332">
        <f t="shared" si="408"/>
        <v>0</v>
      </c>
      <c r="BX332">
        <f t="shared" si="409"/>
        <v>0</v>
      </c>
      <c r="BY332">
        <f t="shared" si="410"/>
        <v>0</v>
      </c>
      <c r="BZ332">
        <f t="shared" si="411"/>
        <v>0</v>
      </c>
      <c r="CA332">
        <f t="shared" si="412"/>
        <v>0</v>
      </c>
      <c r="CB332">
        <f t="shared" si="413"/>
        <v>0</v>
      </c>
      <c r="CC332" t="e">
        <f>IF('Source and fuel input'!AS332,VLOOKUP(AA332,SourceIdData,8,FALSE),IF('Source and fuel input'!AQ332,V332,IF('Source and fuel input'!AR332,IF(AND(E332="Method 1",VLOOKUP(AA332,SourceIdData,8,FALSE)&gt;0),VLOOKUP(AA332,SourceIdData,8,FALSE),NA()),"")))</f>
        <v>#N/A</v>
      </c>
      <c r="CD332" s="15" t="e">
        <f t="shared" si="424"/>
        <v>#N/A</v>
      </c>
      <c r="CE332" s="15" t="b">
        <f t="shared" si="425"/>
        <v>1</v>
      </c>
      <c r="CF332" s="15" t="b">
        <f t="shared" si="457"/>
        <v>1</v>
      </c>
      <c r="CG332" s="15" t="b">
        <f t="shared" si="426"/>
        <v>0</v>
      </c>
      <c r="CH332" s="15" t="b">
        <f t="shared" si="427"/>
        <v>1</v>
      </c>
      <c r="CI332" t="e">
        <f t="shared" si="458"/>
        <v>#N/A</v>
      </c>
      <c r="CJ332" t="e">
        <f t="shared" si="459"/>
        <v>#N/A</v>
      </c>
      <c r="CK332" t="e">
        <f t="shared" ref="CK332:CK395" si="468">NOT(OR(CI332,N332&gt;0,E332="Method 1"))</f>
        <v>#N/A</v>
      </c>
      <c r="CL332" t="b">
        <f t="shared" si="428"/>
        <v>0</v>
      </c>
      <c r="CM332" t="e">
        <f t="shared" ref="CM332:CM395" si="469">NOT(OR(CJ332,CL332,E332="Method 1"))</f>
        <v>#N/A</v>
      </c>
      <c r="CN332" t="b">
        <f t="shared" ref="CN332:CN395" si="470">AND(E332&lt;&gt;"Method 1",AR332,NOT(AQ332))</f>
        <v>0</v>
      </c>
      <c r="CO332" s="14">
        <f t="shared" ref="CO332:CO395" si="471">IF(ISERROR(OR(CE332,CF332,CG332,CH332,CK332,CM332,CN332)),1,IF(OR(CE332,CF332,CG332,CH332,CK332,CM332,CN332),1,0))</f>
        <v>1</v>
      </c>
      <c r="CP332" s="16" t="str">
        <f t="shared" si="460"/>
        <v/>
      </c>
      <c r="CQ332" s="15">
        <f t="shared" si="461"/>
        <v>0</v>
      </c>
      <c r="CR332" s="15">
        <f t="shared" si="462"/>
        <v>0</v>
      </c>
      <c r="CS332" s="15">
        <f t="shared" si="463"/>
        <v>0</v>
      </c>
      <c r="CT332" s="58" t="e">
        <f t="shared" si="414"/>
        <v>#DIV/0!</v>
      </c>
      <c r="CU332" s="2">
        <f t="shared" si="464"/>
        <v>995</v>
      </c>
      <c r="CV332" t="str">
        <f t="shared" ref="CV332:CV395" si="472">IF(A332="","",A332)</f>
        <v/>
      </c>
      <c r="CX332" t="str">
        <f t="shared" si="415"/>
        <v/>
      </c>
      <c r="CY332" t="b">
        <f>AND(CX332&lt;&gt;"",COUNTIF($CX$11:CX331,CX332)=0)</f>
        <v>0</v>
      </c>
      <c r="CZ332" s="2">
        <f>IF(CX332="",0,IF(CY332,MAX($CZ$11:CZ331)+1,VLOOKUP(CX332,$CX$11:CZ331,3,FALSE)))</f>
        <v>0</v>
      </c>
      <c r="DA332" s="2" t="str">
        <f t="shared" ref="DA332:DA395" si="473">CX332</f>
        <v/>
      </c>
      <c r="DB332" t="str">
        <f t="shared" si="416"/>
        <v/>
      </c>
      <c r="DC332" t="b">
        <f>AND(DB332&lt;&gt;"",COUNTIF($DB$11:DB331,DB332)=0)</f>
        <v>0</v>
      </c>
      <c r="DD332" s="2">
        <f>IF(DB332="",0,IF(DC332,MAX($DD$11:DD331)+1,VLOOKUP(DB332,$DB$11:DD331,3,FALSE)))</f>
        <v>0</v>
      </c>
      <c r="DE332" s="2" t="str">
        <f t="shared" ref="DE332:DE395" si="474">DB332</f>
        <v/>
      </c>
    </row>
    <row r="333" spans="1:109" x14ac:dyDescent="0.35">
      <c r="A333" s="119"/>
      <c r="B333" s="46"/>
      <c r="C333" s="46"/>
      <c r="D333" s="46"/>
      <c r="E333" s="46"/>
      <c r="F333" s="183"/>
      <c r="G333" s="48">
        <v>0</v>
      </c>
      <c r="H333" s="46">
        <v>0</v>
      </c>
      <c r="I333" s="46">
        <v>0</v>
      </c>
      <c r="J333" s="46">
        <v>0</v>
      </c>
      <c r="K333" s="46">
        <v>0</v>
      </c>
      <c r="L333" s="49">
        <v>0</v>
      </c>
      <c r="M333" s="50">
        <v>0</v>
      </c>
      <c r="N333" s="32"/>
      <c r="O333" s="31"/>
      <c r="P333" s="31"/>
      <c r="Q333" s="31"/>
      <c r="R333" s="31"/>
      <c r="S333" s="31"/>
      <c r="T333" s="31"/>
      <c r="U333" s="31"/>
      <c r="V333" s="99"/>
      <c r="W333" s="52" t="str">
        <f t="shared" si="423"/>
        <v/>
      </c>
      <c r="X333" s="120"/>
      <c r="Y333" s="97"/>
      <c r="Z333" t="e">
        <f t="shared" si="429"/>
        <v>#N/A</v>
      </c>
      <c r="AA333" t="e">
        <f t="shared" si="430"/>
        <v>#N/A</v>
      </c>
      <c r="AB333" t="e">
        <f t="shared" si="431"/>
        <v>#N/A</v>
      </c>
      <c r="AC333" s="53" t="b">
        <f t="shared" si="432"/>
        <v>0</v>
      </c>
      <c r="AD333" s="53" t="b">
        <f t="shared" si="433"/>
        <v>0</v>
      </c>
      <c r="AE333" s="53" t="b">
        <f t="shared" si="434"/>
        <v>0</v>
      </c>
      <c r="AF333" s="53" t="b">
        <f t="shared" si="435"/>
        <v>0</v>
      </c>
      <c r="AG333" s="53" t="b">
        <f t="shared" si="436"/>
        <v>0</v>
      </c>
      <c r="AH333" s="53" t="b">
        <f t="shared" si="437"/>
        <v>0</v>
      </c>
      <c r="AI333" s="53" t="b">
        <f t="shared" si="438"/>
        <v>0</v>
      </c>
      <c r="AJ333" s="53" t="b">
        <f t="shared" si="439"/>
        <v>0</v>
      </c>
      <c r="AK333" s="53" t="b">
        <f t="shared" si="417"/>
        <v>1</v>
      </c>
      <c r="AL333" s="53" t="b">
        <f t="shared" si="418"/>
        <v>1</v>
      </c>
      <c r="AM333" s="53" t="b">
        <f t="shared" si="419"/>
        <v>1</v>
      </c>
      <c r="AN333" s="53" t="b">
        <f t="shared" si="420"/>
        <v>1</v>
      </c>
      <c r="AO333" s="53" t="b">
        <f t="shared" si="421"/>
        <v>1</v>
      </c>
      <c r="AP333" s="53" t="b">
        <f t="shared" si="422"/>
        <v>1</v>
      </c>
      <c r="AQ333" s="53" t="b">
        <f t="shared" si="399"/>
        <v>0</v>
      </c>
      <c r="AR333" t="b">
        <f t="shared" si="440"/>
        <v>0</v>
      </c>
      <c r="AS333" s="54" t="e">
        <f t="shared" si="465"/>
        <v>#N/A</v>
      </c>
      <c r="AT333" t="b">
        <f t="shared" si="400"/>
        <v>0</v>
      </c>
      <c r="AU333" t="str">
        <f t="shared" si="401"/>
        <v/>
      </c>
      <c r="AV333" s="55" t="str">
        <f t="shared" si="466"/>
        <v/>
      </c>
      <c r="AW333" t="b">
        <f>AND(AV333&lt;&gt;"",COUNTIF($AV$11:AV332,AV333)=0)</f>
        <v>0</v>
      </c>
      <c r="AX333" s="2">
        <f>IF(AV333="",0,IF(AW333,MAX($AX$11:AX332)+1,VLOOKUP(AV333,$AV$11:AX332,3,FALSE)))</f>
        <v>0</v>
      </c>
      <c r="AY333" t="str">
        <f t="shared" si="467"/>
        <v/>
      </c>
      <c r="AZ333" t="e">
        <f t="shared" si="441"/>
        <v>#N/A</v>
      </c>
      <c r="BA333" t="e">
        <f>IF(ISNA(AZ333),NA(),COUNTIF(AZ$10:AZ333,AZ333)&gt;1)</f>
        <v>#N/A</v>
      </c>
      <c r="BB333" t="e">
        <f t="shared" si="442"/>
        <v>#N/A</v>
      </c>
      <c r="BC333" s="55" t="e">
        <f t="shared" si="443"/>
        <v>#N/A</v>
      </c>
      <c r="BD333" s="56" t="e">
        <f t="shared" si="444"/>
        <v>#N/A</v>
      </c>
      <c r="BE333" s="53">
        <f t="shared" si="445"/>
        <v>0</v>
      </c>
      <c r="BF333" s="53">
        <f t="shared" si="446"/>
        <v>0</v>
      </c>
      <c r="BG333" s="53">
        <f t="shared" si="447"/>
        <v>0</v>
      </c>
      <c r="BH333" s="53">
        <f t="shared" si="448"/>
        <v>0</v>
      </c>
      <c r="BI333" s="53">
        <f t="shared" si="449"/>
        <v>0</v>
      </c>
      <c r="BJ333" s="53">
        <f t="shared" si="450"/>
        <v>0</v>
      </c>
      <c r="BK333" s="57">
        <f t="shared" si="451"/>
        <v>0</v>
      </c>
      <c r="BL333" s="57">
        <f t="shared" si="452"/>
        <v>0</v>
      </c>
      <c r="BM333" s="57">
        <f t="shared" si="453"/>
        <v>0</v>
      </c>
      <c r="BN333" s="57">
        <f t="shared" si="454"/>
        <v>0</v>
      </c>
      <c r="BO333" s="57">
        <f t="shared" si="455"/>
        <v>0</v>
      </c>
      <c r="BP333" s="57">
        <f t="shared" si="456"/>
        <v>0</v>
      </c>
      <c r="BQ333">
        <f t="shared" si="402"/>
        <v>0</v>
      </c>
      <c r="BR333">
        <f t="shared" si="403"/>
        <v>0</v>
      </c>
      <c r="BS333">
        <f t="shared" si="404"/>
        <v>0</v>
      </c>
      <c r="BT333">
        <f t="shared" si="405"/>
        <v>0</v>
      </c>
      <c r="BU333">
        <f t="shared" si="406"/>
        <v>0</v>
      </c>
      <c r="BV333">
        <f t="shared" si="407"/>
        <v>0</v>
      </c>
      <c r="BW333">
        <f t="shared" si="408"/>
        <v>0</v>
      </c>
      <c r="BX333">
        <f t="shared" si="409"/>
        <v>0</v>
      </c>
      <c r="BY333">
        <f t="shared" si="410"/>
        <v>0</v>
      </c>
      <c r="BZ333">
        <f t="shared" si="411"/>
        <v>0</v>
      </c>
      <c r="CA333">
        <f t="shared" si="412"/>
        <v>0</v>
      </c>
      <c r="CB333">
        <f t="shared" si="413"/>
        <v>0</v>
      </c>
      <c r="CC333" t="e">
        <f>IF('Source and fuel input'!AS333,VLOOKUP(AA333,SourceIdData,8,FALSE),IF('Source and fuel input'!AQ333,V333,IF('Source and fuel input'!AR333,IF(AND(E333="Method 1",VLOOKUP(AA333,SourceIdData,8,FALSE)&gt;0),VLOOKUP(AA333,SourceIdData,8,FALSE),NA()),"")))</f>
        <v>#N/A</v>
      </c>
      <c r="CD333" s="15" t="e">
        <f t="shared" si="424"/>
        <v>#N/A</v>
      </c>
      <c r="CE333" s="15" t="b">
        <f t="shared" si="425"/>
        <v>1</v>
      </c>
      <c r="CF333" s="15" t="b">
        <f t="shared" si="457"/>
        <v>1</v>
      </c>
      <c r="CG333" s="15" t="b">
        <f t="shared" si="426"/>
        <v>0</v>
      </c>
      <c r="CH333" s="15" t="b">
        <f t="shared" si="427"/>
        <v>1</v>
      </c>
      <c r="CI333" t="e">
        <f t="shared" si="458"/>
        <v>#N/A</v>
      </c>
      <c r="CJ333" t="e">
        <f t="shared" si="459"/>
        <v>#N/A</v>
      </c>
      <c r="CK333" t="e">
        <f t="shared" si="468"/>
        <v>#N/A</v>
      </c>
      <c r="CL333" t="b">
        <f t="shared" si="428"/>
        <v>0</v>
      </c>
      <c r="CM333" t="e">
        <f t="shared" si="469"/>
        <v>#N/A</v>
      </c>
      <c r="CN333" t="b">
        <f t="shared" si="470"/>
        <v>0</v>
      </c>
      <c r="CO333" s="14">
        <f t="shared" si="471"/>
        <v>1</v>
      </c>
      <c r="CP333" s="16" t="str">
        <f t="shared" si="460"/>
        <v/>
      </c>
      <c r="CQ333" s="15">
        <f t="shared" si="461"/>
        <v>0</v>
      </c>
      <c r="CR333" s="15">
        <f t="shared" si="462"/>
        <v>0</v>
      </c>
      <c r="CS333" s="15">
        <f t="shared" si="463"/>
        <v>0</v>
      </c>
      <c r="CT333" s="58" t="e">
        <f t="shared" si="414"/>
        <v>#DIV/0!</v>
      </c>
      <c r="CU333" s="2">
        <f t="shared" si="464"/>
        <v>995</v>
      </c>
      <c r="CV333" t="str">
        <f t="shared" si="472"/>
        <v/>
      </c>
      <c r="CX333" t="str">
        <f t="shared" si="415"/>
        <v/>
      </c>
      <c r="CY333" t="b">
        <f>AND(CX333&lt;&gt;"",COUNTIF($CX$11:CX332,CX333)=0)</f>
        <v>0</v>
      </c>
      <c r="CZ333" s="2">
        <f>IF(CX333="",0,IF(CY333,MAX($CZ$11:CZ332)+1,VLOOKUP(CX333,$CX$11:CZ332,3,FALSE)))</f>
        <v>0</v>
      </c>
      <c r="DA333" s="2" t="str">
        <f t="shared" si="473"/>
        <v/>
      </c>
      <c r="DB333" t="str">
        <f t="shared" si="416"/>
        <v/>
      </c>
      <c r="DC333" t="b">
        <f>AND(DB333&lt;&gt;"",COUNTIF($DB$11:DB332,DB333)=0)</f>
        <v>0</v>
      </c>
      <c r="DD333" s="2">
        <f>IF(DB333="",0,IF(DC333,MAX($DD$11:DD332)+1,VLOOKUP(DB333,$DB$11:DD332,3,FALSE)))</f>
        <v>0</v>
      </c>
      <c r="DE333" s="2" t="str">
        <f t="shared" si="474"/>
        <v/>
      </c>
    </row>
    <row r="334" spans="1:109" x14ac:dyDescent="0.35">
      <c r="A334" s="119"/>
      <c r="B334" s="46"/>
      <c r="C334" s="46"/>
      <c r="D334" s="46"/>
      <c r="E334" s="46"/>
      <c r="F334" s="183"/>
      <c r="G334" s="48">
        <v>0</v>
      </c>
      <c r="H334" s="46">
        <v>0</v>
      </c>
      <c r="I334" s="46">
        <v>0</v>
      </c>
      <c r="J334" s="46">
        <v>0</v>
      </c>
      <c r="K334" s="46">
        <v>0</v>
      </c>
      <c r="L334" s="49">
        <v>0</v>
      </c>
      <c r="M334" s="50">
        <v>0</v>
      </c>
      <c r="N334" s="32"/>
      <c r="O334" s="31"/>
      <c r="P334" s="31"/>
      <c r="Q334" s="31"/>
      <c r="R334" s="31"/>
      <c r="S334" s="31"/>
      <c r="T334" s="31"/>
      <c r="U334" s="31"/>
      <c r="V334" s="99"/>
      <c r="W334" s="52" t="str">
        <f t="shared" si="423"/>
        <v/>
      </c>
      <c r="X334" s="120"/>
      <c r="Y334" s="97"/>
      <c r="Z334" t="e">
        <f t="shared" si="429"/>
        <v>#N/A</v>
      </c>
      <c r="AA334" t="e">
        <f t="shared" si="430"/>
        <v>#N/A</v>
      </c>
      <c r="AB334" t="e">
        <f t="shared" si="431"/>
        <v>#N/A</v>
      </c>
      <c r="AC334" s="53" t="b">
        <f t="shared" si="432"/>
        <v>0</v>
      </c>
      <c r="AD334" s="53" t="b">
        <f t="shared" si="433"/>
        <v>0</v>
      </c>
      <c r="AE334" s="53" t="b">
        <f t="shared" si="434"/>
        <v>0</v>
      </c>
      <c r="AF334" s="53" t="b">
        <f t="shared" si="435"/>
        <v>0</v>
      </c>
      <c r="AG334" s="53" t="b">
        <f t="shared" si="436"/>
        <v>0</v>
      </c>
      <c r="AH334" s="53" t="b">
        <f t="shared" si="437"/>
        <v>0</v>
      </c>
      <c r="AI334" s="53" t="b">
        <f t="shared" si="438"/>
        <v>0</v>
      </c>
      <c r="AJ334" s="53" t="b">
        <f t="shared" si="439"/>
        <v>0</v>
      </c>
      <c r="AK334" s="53" t="b">
        <f t="shared" si="417"/>
        <v>1</v>
      </c>
      <c r="AL334" s="53" t="b">
        <f t="shared" si="418"/>
        <v>1</v>
      </c>
      <c r="AM334" s="53" t="b">
        <f t="shared" si="419"/>
        <v>1</v>
      </c>
      <c r="AN334" s="53" t="b">
        <f t="shared" si="420"/>
        <v>1</v>
      </c>
      <c r="AO334" s="53" t="b">
        <f t="shared" si="421"/>
        <v>1</v>
      </c>
      <c r="AP334" s="53" t="b">
        <f t="shared" si="422"/>
        <v>1</v>
      </c>
      <c r="AQ334" s="53" t="b">
        <f t="shared" ref="AQ334:AQ397" si="475">AND(V334&lt;&gt;"",V334&gt;0,NOT(ISERROR(V334*1)))</f>
        <v>0</v>
      </c>
      <c r="AR334" t="b">
        <f t="shared" si="440"/>
        <v>0</v>
      </c>
      <c r="AS334" s="54" t="e">
        <f t="shared" si="465"/>
        <v>#N/A</v>
      </c>
      <c r="AT334" t="b">
        <f t="shared" ref="AT334:AT397" si="476">CO334=0</f>
        <v>0</v>
      </c>
      <c r="AU334" t="str">
        <f t="shared" ref="AU334:AU397" si="477">IF(ISERROR(AT334),"",IF(AT334,"OK",""))</f>
        <v/>
      </c>
      <c r="AV334" s="55" t="str">
        <f t="shared" si="466"/>
        <v/>
      </c>
      <c r="AW334" t="b">
        <f>AND(AV334&lt;&gt;"",COUNTIF($AV$11:AV333,AV334)=0)</f>
        <v>0</v>
      </c>
      <c r="AX334" s="2">
        <f>IF(AV334="",0,IF(AW334,MAX($AX$11:AX333)+1,VLOOKUP(AV334,$AV$11:AX333,3,FALSE)))</f>
        <v>0</v>
      </c>
      <c r="AY334" t="str">
        <f t="shared" si="467"/>
        <v/>
      </c>
      <c r="AZ334" t="e">
        <f t="shared" si="441"/>
        <v>#N/A</v>
      </c>
      <c r="BA334" t="e">
        <f>IF(ISNA(AZ334),NA(),COUNTIF(AZ$10:AZ334,AZ334)&gt;1)</f>
        <v>#N/A</v>
      </c>
      <c r="BB334" t="e">
        <f t="shared" si="442"/>
        <v>#N/A</v>
      </c>
      <c r="BC334" s="55" t="e">
        <f t="shared" si="443"/>
        <v>#N/A</v>
      </c>
      <c r="BD334" s="56" t="e">
        <f t="shared" si="444"/>
        <v>#N/A</v>
      </c>
      <c r="BE334" s="53">
        <f t="shared" si="445"/>
        <v>0</v>
      </c>
      <c r="BF334" s="53">
        <f t="shared" si="446"/>
        <v>0</v>
      </c>
      <c r="BG334" s="53">
        <f t="shared" si="447"/>
        <v>0</v>
      </c>
      <c r="BH334" s="53">
        <f t="shared" si="448"/>
        <v>0</v>
      </c>
      <c r="BI334" s="53">
        <f t="shared" si="449"/>
        <v>0</v>
      </c>
      <c r="BJ334" s="53">
        <f t="shared" si="450"/>
        <v>0</v>
      </c>
      <c r="BK334" s="57">
        <f t="shared" si="451"/>
        <v>0</v>
      </c>
      <c r="BL334" s="57">
        <f t="shared" si="452"/>
        <v>0</v>
      </c>
      <c r="BM334" s="57">
        <f t="shared" si="453"/>
        <v>0</v>
      </c>
      <c r="BN334" s="57">
        <f t="shared" si="454"/>
        <v>0</v>
      </c>
      <c r="BO334" s="57">
        <f t="shared" si="455"/>
        <v>0</v>
      </c>
      <c r="BP334" s="57">
        <f t="shared" si="456"/>
        <v>0</v>
      </c>
      <c r="BQ334">
        <f t="shared" ref="BQ334:BQ397" si="478">IF(ISERROR(BE334*1),0,IF(BE334&gt;0,SUMSQ(BE334,$BC334,$BD334),0))</f>
        <v>0</v>
      </c>
      <c r="BR334">
        <f t="shared" ref="BR334:BR397" si="479">IF(ISERROR(BF334*1),0,IF(BF334&gt;0,SUMSQ(BF334,$BC334,$BD334),0))</f>
        <v>0</v>
      </c>
      <c r="BS334">
        <f t="shared" ref="BS334:BS397" si="480">IF(ISERROR(BG334*1),0,IF(BG334&gt;0,SUMSQ(BG334,$BC334,$BD334),0))</f>
        <v>0</v>
      </c>
      <c r="BT334">
        <f t="shared" ref="BT334:BT397" si="481">IF(ISERROR(BH334*1),0,IF(BH334&gt;0,SUMSQ(BH334,$BC334,$BD334),0))</f>
        <v>0</v>
      </c>
      <c r="BU334">
        <f t="shared" ref="BU334:BU397" si="482">IF(ISERROR(BI334*1),0,IF(BI334&gt;0,SUMSQ(BI334,$BC334,$BD334),0))</f>
        <v>0</v>
      </c>
      <c r="BV334">
        <f t="shared" ref="BV334:BV397" si="483">IF(ISERROR(BJ334*1),0,IF(BJ334&gt;0,SUMSQ(BJ334,$BC334,$BD334),0))</f>
        <v>0</v>
      </c>
      <c r="BW334">
        <f t="shared" ref="BW334:BW397" si="484">BQ334*(BK334^2)</f>
        <v>0</v>
      </c>
      <c r="BX334">
        <f t="shared" ref="BX334:BX397" si="485">BR334*(BL334^2)</f>
        <v>0</v>
      </c>
      <c r="BY334">
        <f t="shared" ref="BY334:BY397" si="486">BS334*(BM334^2)</f>
        <v>0</v>
      </c>
      <c r="BZ334">
        <f t="shared" ref="BZ334:BZ397" si="487">BT334*(BN334^2)</f>
        <v>0</v>
      </c>
      <c r="CA334">
        <f t="shared" ref="CA334:CA397" si="488">BU334*(BO334^2)</f>
        <v>0</v>
      </c>
      <c r="CB334">
        <f t="shared" ref="CB334:CB397" si="489">BV334*(BP334^2)</f>
        <v>0</v>
      </c>
      <c r="CC334" t="e">
        <f>IF('Source and fuel input'!AS334,VLOOKUP(AA334,SourceIdData,8,FALSE),IF('Source and fuel input'!AQ334,V334,IF('Source and fuel input'!AR334,IF(AND(E334="Method 1",VLOOKUP(AA334,SourceIdData,8,FALSE)&gt;0),VLOOKUP(AA334,SourceIdData,8,FALSE),NA()),"")))</f>
        <v>#N/A</v>
      </c>
      <c r="CD334" s="15" t="e">
        <f t="shared" si="424"/>
        <v>#N/A</v>
      </c>
      <c r="CE334" s="15" t="b">
        <f t="shared" si="425"/>
        <v>1</v>
      </c>
      <c r="CF334" s="15" t="b">
        <f t="shared" si="457"/>
        <v>1</v>
      </c>
      <c r="CG334" s="15" t="b">
        <f t="shared" si="426"/>
        <v>0</v>
      </c>
      <c r="CH334" s="15" t="b">
        <f t="shared" si="427"/>
        <v>1</v>
      </c>
      <c r="CI334" t="e">
        <f t="shared" si="458"/>
        <v>#N/A</v>
      </c>
      <c r="CJ334" t="e">
        <f t="shared" si="459"/>
        <v>#N/A</v>
      </c>
      <c r="CK334" t="e">
        <f t="shared" si="468"/>
        <v>#N/A</v>
      </c>
      <c r="CL334" t="b">
        <f t="shared" si="428"/>
        <v>0</v>
      </c>
      <c r="CM334" t="e">
        <f t="shared" si="469"/>
        <v>#N/A</v>
      </c>
      <c r="CN334" t="b">
        <f t="shared" si="470"/>
        <v>0</v>
      </c>
      <c r="CO334" s="14">
        <f t="shared" si="471"/>
        <v>1</v>
      </c>
      <c r="CP334" s="16" t="str">
        <f t="shared" si="460"/>
        <v/>
      </c>
      <c r="CQ334" s="15">
        <f t="shared" si="461"/>
        <v>0</v>
      </c>
      <c r="CR334" s="15">
        <f t="shared" si="462"/>
        <v>0</v>
      </c>
      <c r="CS334" s="15">
        <f t="shared" si="463"/>
        <v>0</v>
      </c>
      <c r="CT334" s="58" t="e">
        <f t="shared" ref="CT334:CT397" si="490">CQ334/CS334</f>
        <v>#DIV/0!</v>
      </c>
      <c r="CU334" s="2">
        <f t="shared" si="464"/>
        <v>995</v>
      </c>
      <c r="CV334" t="str">
        <f t="shared" si="472"/>
        <v/>
      </c>
      <c r="CX334" t="str">
        <f t="shared" ref="CX334:CX397" si="491">TRIM(A334)</f>
        <v/>
      </c>
      <c r="CY334" t="b">
        <f>AND(CX334&lt;&gt;"",COUNTIF($CX$11:CX333,CX334)=0)</f>
        <v>0</v>
      </c>
      <c r="CZ334" s="2">
        <f>IF(CX334="",0,IF(CY334,MAX($CZ$11:CZ333)+1,VLOOKUP(CX334,$CX$11:CZ333,3,FALSE)))</f>
        <v>0</v>
      </c>
      <c r="DA334" s="2" t="str">
        <f t="shared" si="473"/>
        <v/>
      </c>
      <c r="DB334" t="str">
        <f t="shared" ref="DB334:DB397" si="492">TRIM(B334)</f>
        <v/>
      </c>
      <c r="DC334" t="b">
        <f>AND(DB334&lt;&gt;"",COUNTIF($DB$11:DB333,DB334)=0)</f>
        <v>0</v>
      </c>
      <c r="DD334" s="2">
        <f>IF(DB334="",0,IF(DC334,MAX($DD$11:DD333)+1,VLOOKUP(DB334,$DB$11:DD333,3,FALSE)))</f>
        <v>0</v>
      </c>
      <c r="DE334" s="2" t="str">
        <f t="shared" si="474"/>
        <v/>
      </c>
    </row>
    <row r="335" spans="1:109" x14ac:dyDescent="0.35">
      <c r="A335" s="119"/>
      <c r="B335" s="46"/>
      <c r="C335" s="46"/>
      <c r="D335" s="46"/>
      <c r="E335" s="46"/>
      <c r="F335" s="183"/>
      <c r="G335" s="48">
        <v>0</v>
      </c>
      <c r="H335" s="46">
        <v>0</v>
      </c>
      <c r="I335" s="46">
        <v>0</v>
      </c>
      <c r="J335" s="46">
        <v>0</v>
      </c>
      <c r="K335" s="46">
        <v>0</v>
      </c>
      <c r="L335" s="49">
        <v>0</v>
      </c>
      <c r="M335" s="50">
        <v>0</v>
      </c>
      <c r="N335" s="32"/>
      <c r="O335" s="31"/>
      <c r="P335" s="31"/>
      <c r="Q335" s="31"/>
      <c r="R335" s="31"/>
      <c r="S335" s="31"/>
      <c r="T335" s="31"/>
      <c r="U335" s="31"/>
      <c r="V335" s="99"/>
      <c r="W335" s="52" t="str">
        <f t="shared" si="423"/>
        <v/>
      </c>
      <c r="X335" s="120"/>
      <c r="Y335" s="97"/>
      <c r="Z335" t="e">
        <f t="shared" si="429"/>
        <v>#N/A</v>
      </c>
      <c r="AA335" t="e">
        <f t="shared" si="430"/>
        <v>#N/A</v>
      </c>
      <c r="AB335" t="e">
        <f t="shared" si="431"/>
        <v>#N/A</v>
      </c>
      <c r="AC335" s="53" t="b">
        <f t="shared" si="432"/>
        <v>0</v>
      </c>
      <c r="AD335" s="53" t="b">
        <f t="shared" si="433"/>
        <v>0</v>
      </c>
      <c r="AE335" s="53" t="b">
        <f t="shared" si="434"/>
        <v>0</v>
      </c>
      <c r="AF335" s="53" t="b">
        <f t="shared" si="435"/>
        <v>0</v>
      </c>
      <c r="AG335" s="53" t="b">
        <f t="shared" si="436"/>
        <v>0</v>
      </c>
      <c r="AH335" s="53" t="b">
        <f t="shared" si="437"/>
        <v>0</v>
      </c>
      <c r="AI335" s="53" t="b">
        <f t="shared" si="438"/>
        <v>0</v>
      </c>
      <c r="AJ335" s="53" t="b">
        <f t="shared" si="439"/>
        <v>0</v>
      </c>
      <c r="AK335" s="53" t="b">
        <f t="shared" si="417"/>
        <v>1</v>
      </c>
      <c r="AL335" s="53" t="b">
        <f t="shared" si="418"/>
        <v>1</v>
      </c>
      <c r="AM335" s="53" t="b">
        <f t="shared" si="419"/>
        <v>1</v>
      </c>
      <c r="AN335" s="53" t="b">
        <f t="shared" si="420"/>
        <v>1</v>
      </c>
      <c r="AO335" s="53" t="b">
        <f t="shared" si="421"/>
        <v>1</v>
      </c>
      <c r="AP335" s="53" t="b">
        <f t="shared" si="422"/>
        <v>1</v>
      </c>
      <c r="AQ335" s="53" t="b">
        <f t="shared" si="475"/>
        <v>0</v>
      </c>
      <c r="AR335" t="b">
        <f t="shared" si="440"/>
        <v>0</v>
      </c>
      <c r="AS335" s="54" t="e">
        <f t="shared" si="465"/>
        <v>#N/A</v>
      </c>
      <c r="AT335" t="b">
        <f t="shared" si="476"/>
        <v>0</v>
      </c>
      <c r="AU335" t="str">
        <f t="shared" si="477"/>
        <v/>
      </c>
      <c r="AV335" s="55" t="str">
        <f t="shared" si="466"/>
        <v/>
      </c>
      <c r="AW335" t="b">
        <f>AND(AV335&lt;&gt;"",COUNTIF($AV$11:AV334,AV335)=0)</f>
        <v>0</v>
      </c>
      <c r="AX335" s="2">
        <f>IF(AV335="",0,IF(AW335,MAX($AX$11:AX334)+1,VLOOKUP(AV335,$AV$11:AX334,3,FALSE)))</f>
        <v>0</v>
      </c>
      <c r="AY335" t="str">
        <f t="shared" si="467"/>
        <v/>
      </c>
      <c r="AZ335" t="e">
        <f t="shared" si="441"/>
        <v>#N/A</v>
      </c>
      <c r="BA335" t="e">
        <f>IF(ISNA(AZ335),NA(),COUNTIF(AZ$10:AZ335,AZ335)&gt;1)</f>
        <v>#N/A</v>
      </c>
      <c r="BB335" t="e">
        <f t="shared" si="442"/>
        <v>#N/A</v>
      </c>
      <c r="BC335" s="55" t="e">
        <f t="shared" si="443"/>
        <v>#N/A</v>
      </c>
      <c r="BD335" s="56" t="e">
        <f t="shared" si="444"/>
        <v>#N/A</v>
      </c>
      <c r="BE335" s="53">
        <f t="shared" si="445"/>
        <v>0</v>
      </c>
      <c r="BF335" s="53">
        <f t="shared" si="446"/>
        <v>0</v>
      </c>
      <c r="BG335" s="53">
        <f t="shared" si="447"/>
        <v>0</v>
      </c>
      <c r="BH335" s="53">
        <f t="shared" si="448"/>
        <v>0</v>
      </c>
      <c r="BI335" s="53">
        <f t="shared" si="449"/>
        <v>0</v>
      </c>
      <c r="BJ335" s="53">
        <f t="shared" si="450"/>
        <v>0</v>
      </c>
      <c r="BK335" s="57">
        <f t="shared" si="451"/>
        <v>0</v>
      </c>
      <c r="BL335" s="57">
        <f t="shared" si="452"/>
        <v>0</v>
      </c>
      <c r="BM335" s="57">
        <f t="shared" si="453"/>
        <v>0</v>
      </c>
      <c r="BN335" s="57">
        <f t="shared" si="454"/>
        <v>0</v>
      </c>
      <c r="BO335" s="57">
        <f t="shared" si="455"/>
        <v>0</v>
      </c>
      <c r="BP335" s="57">
        <f t="shared" si="456"/>
        <v>0</v>
      </c>
      <c r="BQ335">
        <f t="shared" si="478"/>
        <v>0</v>
      </c>
      <c r="BR335">
        <f t="shared" si="479"/>
        <v>0</v>
      </c>
      <c r="BS335">
        <f t="shared" si="480"/>
        <v>0</v>
      </c>
      <c r="BT335">
        <f t="shared" si="481"/>
        <v>0</v>
      </c>
      <c r="BU335">
        <f t="shared" si="482"/>
        <v>0</v>
      </c>
      <c r="BV335">
        <f t="shared" si="483"/>
        <v>0</v>
      </c>
      <c r="BW335">
        <f t="shared" si="484"/>
        <v>0</v>
      </c>
      <c r="BX335">
        <f t="shared" si="485"/>
        <v>0</v>
      </c>
      <c r="BY335">
        <f t="shared" si="486"/>
        <v>0</v>
      </c>
      <c r="BZ335">
        <f t="shared" si="487"/>
        <v>0</v>
      </c>
      <c r="CA335">
        <f t="shared" si="488"/>
        <v>0</v>
      </c>
      <c r="CB335">
        <f t="shared" si="489"/>
        <v>0</v>
      </c>
      <c r="CC335" t="e">
        <f>IF('Source and fuel input'!AS335,VLOOKUP(AA335,SourceIdData,8,FALSE),IF('Source and fuel input'!AQ335,V335,IF('Source and fuel input'!AR335,IF(AND(E335="Method 1",VLOOKUP(AA335,SourceIdData,8,FALSE)&gt;0),VLOOKUP(AA335,SourceIdData,8,FALSE),NA()),"")))</f>
        <v>#N/A</v>
      </c>
      <c r="CD335" s="15" t="e">
        <f t="shared" si="424"/>
        <v>#N/A</v>
      </c>
      <c r="CE335" s="15" t="b">
        <f t="shared" si="425"/>
        <v>1</v>
      </c>
      <c r="CF335" s="15" t="b">
        <f t="shared" si="457"/>
        <v>1</v>
      </c>
      <c r="CG335" s="15" t="b">
        <f t="shared" si="426"/>
        <v>0</v>
      </c>
      <c r="CH335" s="15" t="b">
        <f t="shared" si="427"/>
        <v>1</v>
      </c>
      <c r="CI335" t="e">
        <f t="shared" si="458"/>
        <v>#N/A</v>
      </c>
      <c r="CJ335" t="e">
        <f t="shared" si="459"/>
        <v>#N/A</v>
      </c>
      <c r="CK335" t="e">
        <f t="shared" si="468"/>
        <v>#N/A</v>
      </c>
      <c r="CL335" t="b">
        <f t="shared" si="428"/>
        <v>0</v>
      </c>
      <c r="CM335" t="e">
        <f t="shared" si="469"/>
        <v>#N/A</v>
      </c>
      <c r="CN335" t="b">
        <f t="shared" si="470"/>
        <v>0</v>
      </c>
      <c r="CO335" s="14">
        <f t="shared" si="471"/>
        <v>1</v>
      </c>
      <c r="CP335" s="16" t="str">
        <f t="shared" si="460"/>
        <v/>
      </c>
      <c r="CQ335" s="15">
        <f t="shared" si="461"/>
        <v>0</v>
      </c>
      <c r="CR335" s="15">
        <f t="shared" si="462"/>
        <v>0</v>
      </c>
      <c r="CS335" s="15">
        <f t="shared" si="463"/>
        <v>0</v>
      </c>
      <c r="CT335" s="58" t="e">
        <f t="shared" si="490"/>
        <v>#DIV/0!</v>
      </c>
      <c r="CU335" s="2">
        <f t="shared" si="464"/>
        <v>995</v>
      </c>
      <c r="CV335" t="str">
        <f t="shared" si="472"/>
        <v/>
      </c>
      <c r="CX335" t="str">
        <f t="shared" si="491"/>
        <v/>
      </c>
      <c r="CY335" t="b">
        <f>AND(CX335&lt;&gt;"",COUNTIF($CX$11:CX334,CX335)=0)</f>
        <v>0</v>
      </c>
      <c r="CZ335" s="2">
        <f>IF(CX335="",0,IF(CY335,MAX($CZ$11:CZ334)+1,VLOOKUP(CX335,$CX$11:CZ334,3,FALSE)))</f>
        <v>0</v>
      </c>
      <c r="DA335" s="2" t="str">
        <f t="shared" si="473"/>
        <v/>
      </c>
      <c r="DB335" t="str">
        <f t="shared" si="492"/>
        <v/>
      </c>
      <c r="DC335" t="b">
        <f>AND(DB335&lt;&gt;"",COUNTIF($DB$11:DB334,DB335)=0)</f>
        <v>0</v>
      </c>
      <c r="DD335" s="2">
        <f>IF(DB335="",0,IF(DC335,MAX($DD$11:DD334)+1,VLOOKUP(DB335,$DB$11:DD334,3,FALSE)))</f>
        <v>0</v>
      </c>
      <c r="DE335" s="2" t="str">
        <f t="shared" si="474"/>
        <v/>
      </c>
    </row>
    <row r="336" spans="1:109" x14ac:dyDescent="0.35">
      <c r="A336" s="119"/>
      <c r="B336" s="46"/>
      <c r="C336" s="46"/>
      <c r="D336" s="46"/>
      <c r="E336" s="46"/>
      <c r="F336" s="183"/>
      <c r="G336" s="48">
        <v>0</v>
      </c>
      <c r="H336" s="46">
        <v>0</v>
      </c>
      <c r="I336" s="46">
        <v>0</v>
      </c>
      <c r="J336" s="46">
        <v>0</v>
      </c>
      <c r="K336" s="46">
        <v>0</v>
      </c>
      <c r="L336" s="49">
        <v>0</v>
      </c>
      <c r="M336" s="50">
        <v>0</v>
      </c>
      <c r="N336" s="32"/>
      <c r="O336" s="31"/>
      <c r="P336" s="31"/>
      <c r="Q336" s="31"/>
      <c r="R336" s="31"/>
      <c r="S336" s="31"/>
      <c r="T336" s="31"/>
      <c r="U336" s="31"/>
      <c r="V336" s="99"/>
      <c r="W336" s="52" t="str">
        <f t="shared" si="423"/>
        <v/>
      </c>
      <c r="X336" s="120"/>
      <c r="Y336" s="97"/>
      <c r="Z336" t="e">
        <f t="shared" si="429"/>
        <v>#N/A</v>
      </c>
      <c r="AA336" t="e">
        <f t="shared" si="430"/>
        <v>#N/A</v>
      </c>
      <c r="AB336" t="e">
        <f t="shared" si="431"/>
        <v>#N/A</v>
      </c>
      <c r="AC336" s="53" t="b">
        <f t="shared" si="432"/>
        <v>0</v>
      </c>
      <c r="AD336" s="53" t="b">
        <f t="shared" si="433"/>
        <v>0</v>
      </c>
      <c r="AE336" s="53" t="b">
        <f t="shared" si="434"/>
        <v>0</v>
      </c>
      <c r="AF336" s="53" t="b">
        <f t="shared" si="435"/>
        <v>0</v>
      </c>
      <c r="AG336" s="53" t="b">
        <f t="shared" si="436"/>
        <v>0</v>
      </c>
      <c r="AH336" s="53" t="b">
        <f t="shared" si="437"/>
        <v>0</v>
      </c>
      <c r="AI336" s="53" t="b">
        <f t="shared" si="438"/>
        <v>0</v>
      </c>
      <c r="AJ336" s="53" t="b">
        <f t="shared" si="439"/>
        <v>0</v>
      </c>
      <c r="AK336" s="53" t="b">
        <f t="shared" si="417"/>
        <v>1</v>
      </c>
      <c r="AL336" s="53" t="b">
        <f t="shared" si="418"/>
        <v>1</v>
      </c>
      <c r="AM336" s="53" t="b">
        <f t="shared" si="419"/>
        <v>1</v>
      </c>
      <c r="AN336" s="53" t="b">
        <f t="shared" si="420"/>
        <v>1</v>
      </c>
      <c r="AO336" s="53" t="b">
        <f t="shared" si="421"/>
        <v>1</v>
      </c>
      <c r="AP336" s="53" t="b">
        <f t="shared" si="422"/>
        <v>1</v>
      </c>
      <c r="AQ336" s="53" t="b">
        <f t="shared" si="475"/>
        <v>0</v>
      </c>
      <c r="AR336" t="b">
        <f t="shared" si="440"/>
        <v>0</v>
      </c>
      <c r="AS336" s="54" t="e">
        <f t="shared" si="465"/>
        <v>#N/A</v>
      </c>
      <c r="AT336" t="b">
        <f t="shared" si="476"/>
        <v>0</v>
      </c>
      <c r="AU336" t="str">
        <f t="shared" si="477"/>
        <v/>
      </c>
      <c r="AV336" s="55" t="str">
        <f t="shared" si="466"/>
        <v/>
      </c>
      <c r="AW336" t="b">
        <f>AND(AV336&lt;&gt;"",COUNTIF($AV$11:AV335,AV336)=0)</f>
        <v>0</v>
      </c>
      <c r="AX336" s="2">
        <f>IF(AV336="",0,IF(AW336,MAX($AX$11:AX335)+1,VLOOKUP(AV336,$AV$11:AX335,3,FALSE)))</f>
        <v>0</v>
      </c>
      <c r="AY336" t="str">
        <f t="shared" si="467"/>
        <v/>
      </c>
      <c r="AZ336" t="e">
        <f t="shared" si="441"/>
        <v>#N/A</v>
      </c>
      <c r="BA336" t="e">
        <f>IF(ISNA(AZ336),NA(),COUNTIF(AZ$10:AZ336,AZ336)&gt;1)</f>
        <v>#N/A</v>
      </c>
      <c r="BB336" t="e">
        <f t="shared" si="442"/>
        <v>#N/A</v>
      </c>
      <c r="BC336" s="55" t="e">
        <f t="shared" si="443"/>
        <v>#N/A</v>
      </c>
      <c r="BD336" s="56" t="e">
        <f t="shared" si="444"/>
        <v>#N/A</v>
      </c>
      <c r="BE336" s="53">
        <f t="shared" si="445"/>
        <v>0</v>
      </c>
      <c r="BF336" s="53">
        <f t="shared" si="446"/>
        <v>0</v>
      </c>
      <c r="BG336" s="53">
        <f t="shared" si="447"/>
        <v>0</v>
      </c>
      <c r="BH336" s="53">
        <f t="shared" si="448"/>
        <v>0</v>
      </c>
      <c r="BI336" s="53">
        <f t="shared" si="449"/>
        <v>0</v>
      </c>
      <c r="BJ336" s="53">
        <f t="shared" si="450"/>
        <v>0</v>
      </c>
      <c r="BK336" s="57">
        <f t="shared" si="451"/>
        <v>0</v>
      </c>
      <c r="BL336" s="57">
        <f t="shared" si="452"/>
        <v>0</v>
      </c>
      <c r="BM336" s="57">
        <f t="shared" si="453"/>
        <v>0</v>
      </c>
      <c r="BN336" s="57">
        <f t="shared" si="454"/>
        <v>0</v>
      </c>
      <c r="BO336" s="57">
        <f t="shared" si="455"/>
        <v>0</v>
      </c>
      <c r="BP336" s="57">
        <f t="shared" si="456"/>
        <v>0</v>
      </c>
      <c r="BQ336">
        <f t="shared" si="478"/>
        <v>0</v>
      </c>
      <c r="BR336">
        <f t="shared" si="479"/>
        <v>0</v>
      </c>
      <c r="BS336">
        <f t="shared" si="480"/>
        <v>0</v>
      </c>
      <c r="BT336">
        <f t="shared" si="481"/>
        <v>0</v>
      </c>
      <c r="BU336">
        <f t="shared" si="482"/>
        <v>0</v>
      </c>
      <c r="BV336">
        <f t="shared" si="483"/>
        <v>0</v>
      </c>
      <c r="BW336">
        <f t="shared" si="484"/>
        <v>0</v>
      </c>
      <c r="BX336">
        <f t="shared" si="485"/>
        <v>0</v>
      </c>
      <c r="BY336">
        <f t="shared" si="486"/>
        <v>0</v>
      </c>
      <c r="BZ336">
        <f t="shared" si="487"/>
        <v>0</v>
      </c>
      <c r="CA336">
        <f t="shared" si="488"/>
        <v>0</v>
      </c>
      <c r="CB336">
        <f t="shared" si="489"/>
        <v>0</v>
      </c>
      <c r="CC336" t="e">
        <f>IF('Source and fuel input'!AS336,VLOOKUP(AA336,SourceIdData,8,FALSE),IF('Source and fuel input'!AQ336,V336,IF('Source and fuel input'!AR336,IF(AND(E336="Method 1",VLOOKUP(AA336,SourceIdData,8,FALSE)&gt;0),VLOOKUP(AA336,SourceIdData,8,FALSE),NA()),"")))</f>
        <v>#N/A</v>
      </c>
      <c r="CD336" s="15" t="e">
        <f t="shared" si="424"/>
        <v>#N/A</v>
      </c>
      <c r="CE336" s="15" t="b">
        <f t="shared" si="425"/>
        <v>1</v>
      </c>
      <c r="CF336" s="15" t="b">
        <f t="shared" si="457"/>
        <v>1</v>
      </c>
      <c r="CG336" s="15" t="b">
        <f t="shared" si="426"/>
        <v>0</v>
      </c>
      <c r="CH336" s="15" t="b">
        <f t="shared" si="427"/>
        <v>1</v>
      </c>
      <c r="CI336" t="e">
        <f t="shared" si="458"/>
        <v>#N/A</v>
      </c>
      <c r="CJ336" t="e">
        <f t="shared" si="459"/>
        <v>#N/A</v>
      </c>
      <c r="CK336" t="e">
        <f t="shared" si="468"/>
        <v>#N/A</v>
      </c>
      <c r="CL336" t="b">
        <f t="shared" si="428"/>
        <v>0</v>
      </c>
      <c r="CM336" t="e">
        <f t="shared" si="469"/>
        <v>#N/A</v>
      </c>
      <c r="CN336" t="b">
        <f t="shared" si="470"/>
        <v>0</v>
      </c>
      <c r="CO336" s="14">
        <f t="shared" si="471"/>
        <v>1</v>
      </c>
      <c r="CP336" s="16" t="str">
        <f t="shared" si="460"/>
        <v/>
      </c>
      <c r="CQ336" s="15">
        <f t="shared" si="461"/>
        <v>0</v>
      </c>
      <c r="CR336" s="15">
        <f t="shared" si="462"/>
        <v>0</v>
      </c>
      <c r="CS336" s="15">
        <f t="shared" si="463"/>
        <v>0</v>
      </c>
      <c r="CT336" s="58" t="e">
        <f t="shared" si="490"/>
        <v>#DIV/0!</v>
      </c>
      <c r="CU336" s="2">
        <f t="shared" si="464"/>
        <v>995</v>
      </c>
      <c r="CV336" t="str">
        <f t="shared" si="472"/>
        <v/>
      </c>
      <c r="CX336" t="str">
        <f t="shared" si="491"/>
        <v/>
      </c>
      <c r="CY336" t="b">
        <f>AND(CX336&lt;&gt;"",COUNTIF($CX$11:CX335,CX336)=0)</f>
        <v>0</v>
      </c>
      <c r="CZ336" s="2">
        <f>IF(CX336="",0,IF(CY336,MAX($CZ$11:CZ335)+1,VLOOKUP(CX336,$CX$11:CZ335,3,FALSE)))</f>
        <v>0</v>
      </c>
      <c r="DA336" s="2" t="str">
        <f t="shared" si="473"/>
        <v/>
      </c>
      <c r="DB336" t="str">
        <f t="shared" si="492"/>
        <v/>
      </c>
      <c r="DC336" t="b">
        <f>AND(DB336&lt;&gt;"",COUNTIF($DB$11:DB335,DB336)=0)</f>
        <v>0</v>
      </c>
      <c r="DD336" s="2">
        <f>IF(DB336="",0,IF(DC336,MAX($DD$11:DD335)+1,VLOOKUP(DB336,$DB$11:DD335,3,FALSE)))</f>
        <v>0</v>
      </c>
      <c r="DE336" s="2" t="str">
        <f t="shared" si="474"/>
        <v/>
      </c>
    </row>
    <row r="337" spans="1:109" x14ac:dyDescent="0.35">
      <c r="A337" s="119"/>
      <c r="B337" s="46"/>
      <c r="C337" s="46"/>
      <c r="D337" s="46"/>
      <c r="E337" s="46"/>
      <c r="F337" s="183"/>
      <c r="G337" s="48">
        <v>0</v>
      </c>
      <c r="H337" s="46">
        <v>0</v>
      </c>
      <c r="I337" s="46">
        <v>0</v>
      </c>
      <c r="J337" s="46">
        <v>0</v>
      </c>
      <c r="K337" s="46">
        <v>0</v>
      </c>
      <c r="L337" s="49">
        <v>0</v>
      </c>
      <c r="M337" s="50">
        <v>0</v>
      </c>
      <c r="N337" s="32"/>
      <c r="O337" s="31"/>
      <c r="P337" s="31"/>
      <c r="Q337" s="31"/>
      <c r="R337" s="31"/>
      <c r="S337" s="31"/>
      <c r="T337" s="31"/>
      <c r="U337" s="31"/>
      <c r="V337" s="99"/>
      <c r="W337" s="52" t="str">
        <f t="shared" si="423"/>
        <v/>
      </c>
      <c r="X337" s="120"/>
      <c r="Y337" s="97"/>
      <c r="Z337" t="e">
        <f t="shared" si="429"/>
        <v>#N/A</v>
      </c>
      <c r="AA337" t="e">
        <f t="shared" si="430"/>
        <v>#N/A</v>
      </c>
      <c r="AB337" t="e">
        <f t="shared" si="431"/>
        <v>#N/A</v>
      </c>
      <c r="AC337" s="53" t="b">
        <f t="shared" si="432"/>
        <v>0</v>
      </c>
      <c r="AD337" s="53" t="b">
        <f t="shared" si="433"/>
        <v>0</v>
      </c>
      <c r="AE337" s="53" t="b">
        <f t="shared" si="434"/>
        <v>0</v>
      </c>
      <c r="AF337" s="53" t="b">
        <f t="shared" si="435"/>
        <v>0</v>
      </c>
      <c r="AG337" s="53" t="b">
        <f t="shared" si="436"/>
        <v>0</v>
      </c>
      <c r="AH337" s="53" t="b">
        <f t="shared" si="437"/>
        <v>0</v>
      </c>
      <c r="AI337" s="53" t="b">
        <f t="shared" si="438"/>
        <v>0</v>
      </c>
      <c r="AJ337" s="53" t="b">
        <f t="shared" si="439"/>
        <v>0</v>
      </c>
      <c r="AK337" s="53" t="b">
        <f t="shared" si="417"/>
        <v>1</v>
      </c>
      <c r="AL337" s="53" t="b">
        <f t="shared" si="418"/>
        <v>1</v>
      </c>
      <c r="AM337" s="53" t="b">
        <f t="shared" si="419"/>
        <v>1</v>
      </c>
      <c r="AN337" s="53" t="b">
        <f t="shared" si="420"/>
        <v>1</v>
      </c>
      <c r="AO337" s="53" t="b">
        <f t="shared" si="421"/>
        <v>1</v>
      </c>
      <c r="AP337" s="53" t="b">
        <f t="shared" si="422"/>
        <v>1</v>
      </c>
      <c r="AQ337" s="53" t="b">
        <f t="shared" si="475"/>
        <v>0</v>
      </c>
      <c r="AR337" t="b">
        <f t="shared" si="440"/>
        <v>0</v>
      </c>
      <c r="AS337" s="54" t="e">
        <f t="shared" si="465"/>
        <v>#N/A</v>
      </c>
      <c r="AT337" t="b">
        <f t="shared" si="476"/>
        <v>0</v>
      </c>
      <c r="AU337" t="str">
        <f t="shared" si="477"/>
        <v/>
      </c>
      <c r="AV337" s="55" t="str">
        <f t="shared" si="466"/>
        <v/>
      </c>
      <c r="AW337" t="b">
        <f>AND(AV337&lt;&gt;"",COUNTIF($AV$11:AV336,AV337)=0)</f>
        <v>0</v>
      </c>
      <c r="AX337" s="2">
        <f>IF(AV337="",0,IF(AW337,MAX($AX$11:AX336)+1,VLOOKUP(AV337,$AV$11:AX336,3,FALSE)))</f>
        <v>0</v>
      </c>
      <c r="AY337" t="str">
        <f t="shared" si="467"/>
        <v/>
      </c>
      <c r="AZ337" t="e">
        <f t="shared" si="441"/>
        <v>#N/A</v>
      </c>
      <c r="BA337" t="e">
        <f>IF(ISNA(AZ337),NA(),COUNTIF(AZ$10:AZ337,AZ337)&gt;1)</f>
        <v>#N/A</v>
      </c>
      <c r="BB337" t="e">
        <f t="shared" si="442"/>
        <v>#N/A</v>
      </c>
      <c r="BC337" s="55" t="e">
        <f t="shared" si="443"/>
        <v>#N/A</v>
      </c>
      <c r="BD337" s="56" t="e">
        <f t="shared" si="444"/>
        <v>#N/A</v>
      </c>
      <c r="BE337" s="53">
        <f t="shared" si="445"/>
        <v>0</v>
      </c>
      <c r="BF337" s="53">
        <f t="shared" si="446"/>
        <v>0</v>
      </c>
      <c r="BG337" s="53">
        <f t="shared" si="447"/>
        <v>0</v>
      </c>
      <c r="BH337" s="53">
        <f t="shared" si="448"/>
        <v>0</v>
      </c>
      <c r="BI337" s="53">
        <f t="shared" si="449"/>
        <v>0</v>
      </c>
      <c r="BJ337" s="53">
        <f t="shared" si="450"/>
        <v>0</v>
      </c>
      <c r="BK337" s="57">
        <f t="shared" si="451"/>
        <v>0</v>
      </c>
      <c r="BL337" s="57">
        <f t="shared" si="452"/>
        <v>0</v>
      </c>
      <c r="BM337" s="57">
        <f t="shared" si="453"/>
        <v>0</v>
      </c>
      <c r="BN337" s="57">
        <f t="shared" si="454"/>
        <v>0</v>
      </c>
      <c r="BO337" s="57">
        <f t="shared" si="455"/>
        <v>0</v>
      </c>
      <c r="BP337" s="57">
        <f t="shared" si="456"/>
        <v>0</v>
      </c>
      <c r="BQ337">
        <f t="shared" si="478"/>
        <v>0</v>
      </c>
      <c r="BR337">
        <f t="shared" si="479"/>
        <v>0</v>
      </c>
      <c r="BS337">
        <f t="shared" si="480"/>
        <v>0</v>
      </c>
      <c r="BT337">
        <f t="shared" si="481"/>
        <v>0</v>
      </c>
      <c r="BU337">
        <f t="shared" si="482"/>
        <v>0</v>
      </c>
      <c r="BV337">
        <f t="shared" si="483"/>
        <v>0</v>
      </c>
      <c r="BW337">
        <f t="shared" si="484"/>
        <v>0</v>
      </c>
      <c r="BX337">
        <f t="shared" si="485"/>
        <v>0</v>
      </c>
      <c r="BY337">
        <f t="shared" si="486"/>
        <v>0</v>
      </c>
      <c r="BZ337">
        <f t="shared" si="487"/>
        <v>0</v>
      </c>
      <c r="CA337">
        <f t="shared" si="488"/>
        <v>0</v>
      </c>
      <c r="CB337">
        <f t="shared" si="489"/>
        <v>0</v>
      </c>
      <c r="CC337" t="e">
        <f>IF('Source and fuel input'!AS337,VLOOKUP(AA337,SourceIdData,8,FALSE),IF('Source and fuel input'!AQ337,V337,IF('Source and fuel input'!AR337,IF(AND(E337="Method 1",VLOOKUP(AA337,SourceIdData,8,FALSE)&gt;0),VLOOKUP(AA337,SourceIdData,8,FALSE),NA()),"")))</f>
        <v>#N/A</v>
      </c>
      <c r="CD337" s="15" t="e">
        <f t="shared" si="424"/>
        <v>#N/A</v>
      </c>
      <c r="CE337" s="15" t="b">
        <f t="shared" si="425"/>
        <v>1</v>
      </c>
      <c r="CF337" s="15" t="b">
        <f t="shared" si="457"/>
        <v>1</v>
      </c>
      <c r="CG337" s="15" t="b">
        <f t="shared" si="426"/>
        <v>0</v>
      </c>
      <c r="CH337" s="15" t="b">
        <f t="shared" si="427"/>
        <v>1</v>
      </c>
      <c r="CI337" t="e">
        <f t="shared" si="458"/>
        <v>#N/A</v>
      </c>
      <c r="CJ337" t="e">
        <f t="shared" si="459"/>
        <v>#N/A</v>
      </c>
      <c r="CK337" t="e">
        <f t="shared" si="468"/>
        <v>#N/A</v>
      </c>
      <c r="CL337" t="b">
        <f t="shared" si="428"/>
        <v>0</v>
      </c>
      <c r="CM337" t="e">
        <f t="shared" si="469"/>
        <v>#N/A</v>
      </c>
      <c r="CN337" t="b">
        <f t="shared" si="470"/>
        <v>0</v>
      </c>
      <c r="CO337" s="14">
        <f t="shared" si="471"/>
        <v>1</v>
      </c>
      <c r="CP337" s="16" t="str">
        <f t="shared" si="460"/>
        <v/>
      </c>
      <c r="CQ337" s="15">
        <f t="shared" si="461"/>
        <v>0</v>
      </c>
      <c r="CR337" s="15">
        <f t="shared" si="462"/>
        <v>0</v>
      </c>
      <c r="CS337" s="15">
        <f t="shared" si="463"/>
        <v>0</v>
      </c>
      <c r="CT337" s="58" t="e">
        <f t="shared" si="490"/>
        <v>#DIV/0!</v>
      </c>
      <c r="CU337" s="2">
        <f t="shared" si="464"/>
        <v>995</v>
      </c>
      <c r="CV337" t="str">
        <f t="shared" si="472"/>
        <v/>
      </c>
      <c r="CX337" t="str">
        <f t="shared" si="491"/>
        <v/>
      </c>
      <c r="CY337" t="b">
        <f>AND(CX337&lt;&gt;"",COUNTIF($CX$11:CX336,CX337)=0)</f>
        <v>0</v>
      </c>
      <c r="CZ337" s="2">
        <f>IF(CX337="",0,IF(CY337,MAX($CZ$11:CZ336)+1,VLOOKUP(CX337,$CX$11:CZ336,3,FALSE)))</f>
        <v>0</v>
      </c>
      <c r="DA337" s="2" t="str">
        <f t="shared" si="473"/>
        <v/>
      </c>
      <c r="DB337" t="str">
        <f t="shared" si="492"/>
        <v/>
      </c>
      <c r="DC337" t="b">
        <f>AND(DB337&lt;&gt;"",COUNTIF($DB$11:DB336,DB337)=0)</f>
        <v>0</v>
      </c>
      <c r="DD337" s="2">
        <f>IF(DB337="",0,IF(DC337,MAX($DD$11:DD336)+1,VLOOKUP(DB337,$DB$11:DD336,3,FALSE)))</f>
        <v>0</v>
      </c>
      <c r="DE337" s="2" t="str">
        <f t="shared" si="474"/>
        <v/>
      </c>
    </row>
    <row r="338" spans="1:109" x14ac:dyDescent="0.35">
      <c r="A338" s="119"/>
      <c r="B338" s="46"/>
      <c r="C338" s="46"/>
      <c r="D338" s="46"/>
      <c r="E338" s="46"/>
      <c r="F338" s="183"/>
      <c r="G338" s="48">
        <v>0</v>
      </c>
      <c r="H338" s="46">
        <v>0</v>
      </c>
      <c r="I338" s="46">
        <v>0</v>
      </c>
      <c r="J338" s="46">
        <v>0</v>
      </c>
      <c r="K338" s="46">
        <v>0</v>
      </c>
      <c r="L338" s="49">
        <v>0</v>
      </c>
      <c r="M338" s="50">
        <v>0</v>
      </c>
      <c r="N338" s="32"/>
      <c r="O338" s="31"/>
      <c r="P338" s="31"/>
      <c r="Q338" s="31"/>
      <c r="R338" s="31"/>
      <c r="S338" s="31"/>
      <c r="T338" s="31"/>
      <c r="U338" s="31"/>
      <c r="V338" s="99"/>
      <c r="W338" s="52" t="str">
        <f t="shared" si="423"/>
        <v/>
      </c>
      <c r="X338" s="120"/>
      <c r="Y338" s="97"/>
      <c r="Z338" t="e">
        <f t="shared" si="429"/>
        <v>#N/A</v>
      </c>
      <c r="AA338" t="e">
        <f t="shared" si="430"/>
        <v>#N/A</v>
      </c>
      <c r="AB338" t="e">
        <f t="shared" si="431"/>
        <v>#N/A</v>
      </c>
      <c r="AC338" s="53" t="b">
        <f t="shared" si="432"/>
        <v>0</v>
      </c>
      <c r="AD338" s="53" t="b">
        <f t="shared" si="433"/>
        <v>0</v>
      </c>
      <c r="AE338" s="53" t="b">
        <f t="shared" si="434"/>
        <v>0</v>
      </c>
      <c r="AF338" s="53" t="b">
        <f t="shared" si="435"/>
        <v>0</v>
      </c>
      <c r="AG338" s="53" t="b">
        <f t="shared" si="436"/>
        <v>0</v>
      </c>
      <c r="AH338" s="53" t="b">
        <f t="shared" si="437"/>
        <v>0</v>
      </c>
      <c r="AI338" s="53" t="b">
        <f t="shared" si="438"/>
        <v>0</v>
      </c>
      <c r="AJ338" s="53" t="b">
        <f t="shared" si="439"/>
        <v>0</v>
      </c>
      <c r="AK338" s="53" t="b">
        <f t="shared" si="417"/>
        <v>1</v>
      </c>
      <c r="AL338" s="53" t="b">
        <f t="shared" si="418"/>
        <v>1</v>
      </c>
      <c r="AM338" s="53" t="b">
        <f t="shared" si="419"/>
        <v>1</v>
      </c>
      <c r="AN338" s="53" t="b">
        <f t="shared" si="420"/>
        <v>1</v>
      </c>
      <c r="AO338" s="53" t="b">
        <f t="shared" si="421"/>
        <v>1</v>
      </c>
      <c r="AP338" s="53" t="b">
        <f t="shared" si="422"/>
        <v>1</v>
      </c>
      <c r="AQ338" s="53" t="b">
        <f t="shared" si="475"/>
        <v>0</v>
      </c>
      <c r="AR338" t="b">
        <f t="shared" si="440"/>
        <v>0</v>
      </c>
      <c r="AS338" s="54" t="e">
        <f t="shared" si="465"/>
        <v>#N/A</v>
      </c>
      <c r="AT338" t="b">
        <f t="shared" si="476"/>
        <v>0</v>
      </c>
      <c r="AU338" t="str">
        <f t="shared" si="477"/>
        <v/>
      </c>
      <c r="AV338" s="55" t="str">
        <f t="shared" si="466"/>
        <v/>
      </c>
      <c r="AW338" t="b">
        <f>AND(AV338&lt;&gt;"",COUNTIF($AV$11:AV337,AV338)=0)</f>
        <v>0</v>
      </c>
      <c r="AX338" s="2">
        <f>IF(AV338="",0,IF(AW338,MAX($AX$11:AX337)+1,VLOOKUP(AV338,$AV$11:AX337,3,FALSE)))</f>
        <v>0</v>
      </c>
      <c r="AY338" t="str">
        <f t="shared" si="467"/>
        <v/>
      </c>
      <c r="AZ338" t="e">
        <f t="shared" si="441"/>
        <v>#N/A</v>
      </c>
      <c r="BA338" t="e">
        <f>IF(ISNA(AZ338),NA(),COUNTIF(AZ$10:AZ338,AZ338)&gt;1)</f>
        <v>#N/A</v>
      </c>
      <c r="BB338" t="e">
        <f t="shared" si="442"/>
        <v>#N/A</v>
      </c>
      <c r="BC338" s="55" t="e">
        <f t="shared" si="443"/>
        <v>#N/A</v>
      </c>
      <c r="BD338" s="56" t="e">
        <f t="shared" si="444"/>
        <v>#N/A</v>
      </c>
      <c r="BE338" s="53">
        <f t="shared" si="445"/>
        <v>0</v>
      </c>
      <c r="BF338" s="53">
        <f t="shared" si="446"/>
        <v>0</v>
      </c>
      <c r="BG338" s="53">
        <f t="shared" si="447"/>
        <v>0</v>
      </c>
      <c r="BH338" s="53">
        <f t="shared" si="448"/>
        <v>0</v>
      </c>
      <c r="BI338" s="53">
        <f t="shared" si="449"/>
        <v>0</v>
      </c>
      <c r="BJ338" s="53">
        <f t="shared" si="450"/>
        <v>0</v>
      </c>
      <c r="BK338" s="57">
        <f t="shared" si="451"/>
        <v>0</v>
      </c>
      <c r="BL338" s="57">
        <f t="shared" si="452"/>
        <v>0</v>
      </c>
      <c r="BM338" s="57">
        <f t="shared" si="453"/>
        <v>0</v>
      </c>
      <c r="BN338" s="57">
        <f t="shared" si="454"/>
        <v>0</v>
      </c>
      <c r="BO338" s="57">
        <f t="shared" si="455"/>
        <v>0</v>
      </c>
      <c r="BP338" s="57">
        <f t="shared" si="456"/>
        <v>0</v>
      </c>
      <c r="BQ338">
        <f t="shared" si="478"/>
        <v>0</v>
      </c>
      <c r="BR338">
        <f t="shared" si="479"/>
        <v>0</v>
      </c>
      <c r="BS338">
        <f t="shared" si="480"/>
        <v>0</v>
      </c>
      <c r="BT338">
        <f t="shared" si="481"/>
        <v>0</v>
      </c>
      <c r="BU338">
        <f t="shared" si="482"/>
        <v>0</v>
      </c>
      <c r="BV338">
        <f t="shared" si="483"/>
        <v>0</v>
      </c>
      <c r="BW338">
        <f t="shared" si="484"/>
        <v>0</v>
      </c>
      <c r="BX338">
        <f t="shared" si="485"/>
        <v>0</v>
      </c>
      <c r="BY338">
        <f t="shared" si="486"/>
        <v>0</v>
      </c>
      <c r="BZ338">
        <f t="shared" si="487"/>
        <v>0</v>
      </c>
      <c r="CA338">
        <f t="shared" si="488"/>
        <v>0</v>
      </c>
      <c r="CB338">
        <f t="shared" si="489"/>
        <v>0</v>
      </c>
      <c r="CC338" t="e">
        <f>IF('Source and fuel input'!AS338,VLOOKUP(AA338,SourceIdData,8,FALSE),IF('Source and fuel input'!AQ338,V338,IF('Source and fuel input'!AR338,IF(AND(E338="Method 1",VLOOKUP(AA338,SourceIdData,8,FALSE)&gt;0),VLOOKUP(AA338,SourceIdData,8,FALSE),NA()),"")))</f>
        <v>#N/A</v>
      </c>
      <c r="CD338" s="15" t="e">
        <f t="shared" si="424"/>
        <v>#N/A</v>
      </c>
      <c r="CE338" s="15" t="b">
        <f t="shared" si="425"/>
        <v>1</v>
      </c>
      <c r="CF338" s="15" t="b">
        <f t="shared" si="457"/>
        <v>1</v>
      </c>
      <c r="CG338" s="15" t="b">
        <f t="shared" si="426"/>
        <v>0</v>
      </c>
      <c r="CH338" s="15" t="b">
        <f t="shared" si="427"/>
        <v>1</v>
      </c>
      <c r="CI338" t="e">
        <f t="shared" si="458"/>
        <v>#N/A</v>
      </c>
      <c r="CJ338" t="e">
        <f t="shared" si="459"/>
        <v>#N/A</v>
      </c>
      <c r="CK338" t="e">
        <f t="shared" si="468"/>
        <v>#N/A</v>
      </c>
      <c r="CL338" t="b">
        <f t="shared" si="428"/>
        <v>0</v>
      </c>
      <c r="CM338" t="e">
        <f t="shared" si="469"/>
        <v>#N/A</v>
      </c>
      <c r="CN338" t="b">
        <f t="shared" si="470"/>
        <v>0</v>
      </c>
      <c r="CO338" s="14">
        <f t="shared" si="471"/>
        <v>1</v>
      </c>
      <c r="CP338" s="16" t="str">
        <f t="shared" si="460"/>
        <v/>
      </c>
      <c r="CQ338" s="15">
        <f t="shared" si="461"/>
        <v>0</v>
      </c>
      <c r="CR338" s="15">
        <f t="shared" si="462"/>
        <v>0</v>
      </c>
      <c r="CS338" s="15">
        <f t="shared" si="463"/>
        <v>0</v>
      </c>
      <c r="CT338" s="58" t="e">
        <f t="shared" si="490"/>
        <v>#DIV/0!</v>
      </c>
      <c r="CU338" s="2">
        <f t="shared" si="464"/>
        <v>995</v>
      </c>
      <c r="CV338" t="str">
        <f t="shared" si="472"/>
        <v/>
      </c>
      <c r="CX338" t="str">
        <f t="shared" si="491"/>
        <v/>
      </c>
      <c r="CY338" t="b">
        <f>AND(CX338&lt;&gt;"",COUNTIF($CX$11:CX337,CX338)=0)</f>
        <v>0</v>
      </c>
      <c r="CZ338" s="2">
        <f>IF(CX338="",0,IF(CY338,MAX($CZ$11:CZ337)+1,VLOOKUP(CX338,$CX$11:CZ337,3,FALSE)))</f>
        <v>0</v>
      </c>
      <c r="DA338" s="2" t="str">
        <f t="shared" si="473"/>
        <v/>
      </c>
      <c r="DB338" t="str">
        <f t="shared" si="492"/>
        <v/>
      </c>
      <c r="DC338" t="b">
        <f>AND(DB338&lt;&gt;"",COUNTIF($DB$11:DB337,DB338)=0)</f>
        <v>0</v>
      </c>
      <c r="DD338" s="2">
        <f>IF(DB338="",0,IF(DC338,MAX($DD$11:DD337)+1,VLOOKUP(DB338,$DB$11:DD337,3,FALSE)))</f>
        <v>0</v>
      </c>
      <c r="DE338" s="2" t="str">
        <f t="shared" si="474"/>
        <v/>
      </c>
    </row>
    <row r="339" spans="1:109" x14ac:dyDescent="0.35">
      <c r="A339" s="119"/>
      <c r="B339" s="46"/>
      <c r="C339" s="46"/>
      <c r="D339" s="46"/>
      <c r="E339" s="46"/>
      <c r="F339" s="183"/>
      <c r="G339" s="48">
        <v>0</v>
      </c>
      <c r="H339" s="46">
        <v>0</v>
      </c>
      <c r="I339" s="46">
        <v>0</v>
      </c>
      <c r="J339" s="46">
        <v>0</v>
      </c>
      <c r="K339" s="46">
        <v>0</v>
      </c>
      <c r="L339" s="49">
        <v>0</v>
      </c>
      <c r="M339" s="50">
        <v>0</v>
      </c>
      <c r="N339" s="32"/>
      <c r="O339" s="31"/>
      <c r="P339" s="31"/>
      <c r="Q339" s="31"/>
      <c r="R339" s="31"/>
      <c r="S339" s="31"/>
      <c r="T339" s="31"/>
      <c r="U339" s="31"/>
      <c r="V339" s="99"/>
      <c r="W339" s="52" t="str">
        <f t="shared" si="423"/>
        <v/>
      </c>
      <c r="X339" s="120"/>
      <c r="Y339" s="97"/>
      <c r="Z339" t="e">
        <f t="shared" si="429"/>
        <v>#N/A</v>
      </c>
      <c r="AA339" t="e">
        <f t="shared" si="430"/>
        <v>#N/A</v>
      </c>
      <c r="AB339" t="e">
        <f t="shared" si="431"/>
        <v>#N/A</v>
      </c>
      <c r="AC339" s="53" t="b">
        <f t="shared" si="432"/>
        <v>0</v>
      </c>
      <c r="AD339" s="53" t="b">
        <f t="shared" si="433"/>
        <v>0</v>
      </c>
      <c r="AE339" s="53" t="b">
        <f t="shared" si="434"/>
        <v>0</v>
      </c>
      <c r="AF339" s="53" t="b">
        <f t="shared" si="435"/>
        <v>0</v>
      </c>
      <c r="AG339" s="53" t="b">
        <f t="shared" si="436"/>
        <v>0</v>
      </c>
      <c r="AH339" s="53" t="b">
        <f t="shared" si="437"/>
        <v>0</v>
      </c>
      <c r="AI339" s="53" t="b">
        <f t="shared" si="438"/>
        <v>0</v>
      </c>
      <c r="AJ339" s="53" t="b">
        <f t="shared" si="439"/>
        <v>0</v>
      </c>
      <c r="AK339" s="53" t="b">
        <f t="shared" si="417"/>
        <v>1</v>
      </c>
      <c r="AL339" s="53" t="b">
        <f t="shared" si="418"/>
        <v>1</v>
      </c>
      <c r="AM339" s="53" t="b">
        <f t="shared" si="419"/>
        <v>1</v>
      </c>
      <c r="AN339" s="53" t="b">
        <f t="shared" si="420"/>
        <v>1</v>
      </c>
      <c r="AO339" s="53" t="b">
        <f t="shared" si="421"/>
        <v>1</v>
      </c>
      <c r="AP339" s="53" t="b">
        <f t="shared" si="422"/>
        <v>1</v>
      </c>
      <c r="AQ339" s="53" t="b">
        <f t="shared" si="475"/>
        <v>0</v>
      </c>
      <c r="AR339" t="b">
        <f t="shared" si="440"/>
        <v>0</v>
      </c>
      <c r="AS339" s="54" t="e">
        <f t="shared" si="465"/>
        <v>#N/A</v>
      </c>
      <c r="AT339" t="b">
        <f t="shared" si="476"/>
        <v>0</v>
      </c>
      <c r="AU339" t="str">
        <f t="shared" si="477"/>
        <v/>
      </c>
      <c r="AV339" s="55" t="str">
        <f t="shared" si="466"/>
        <v/>
      </c>
      <c r="AW339" t="b">
        <f>AND(AV339&lt;&gt;"",COUNTIF($AV$11:AV338,AV339)=0)</f>
        <v>0</v>
      </c>
      <c r="AX339" s="2">
        <f>IF(AV339="",0,IF(AW339,MAX($AX$11:AX338)+1,VLOOKUP(AV339,$AV$11:AX338,3,FALSE)))</f>
        <v>0</v>
      </c>
      <c r="AY339" t="str">
        <f t="shared" si="467"/>
        <v/>
      </c>
      <c r="AZ339" t="e">
        <f t="shared" si="441"/>
        <v>#N/A</v>
      </c>
      <c r="BA339" t="e">
        <f>IF(ISNA(AZ339),NA(),COUNTIF(AZ$10:AZ339,AZ339)&gt;1)</f>
        <v>#N/A</v>
      </c>
      <c r="BB339" t="e">
        <f t="shared" si="442"/>
        <v>#N/A</v>
      </c>
      <c r="BC339" s="55" t="e">
        <f t="shared" si="443"/>
        <v>#N/A</v>
      </c>
      <c r="BD339" s="56" t="e">
        <f t="shared" si="444"/>
        <v>#N/A</v>
      </c>
      <c r="BE339" s="53">
        <f t="shared" si="445"/>
        <v>0</v>
      </c>
      <c r="BF339" s="53">
        <f t="shared" si="446"/>
        <v>0</v>
      </c>
      <c r="BG339" s="53">
        <f t="shared" si="447"/>
        <v>0</v>
      </c>
      <c r="BH339" s="53">
        <f t="shared" si="448"/>
        <v>0</v>
      </c>
      <c r="BI339" s="53">
        <f t="shared" si="449"/>
        <v>0</v>
      </c>
      <c r="BJ339" s="53">
        <f t="shared" si="450"/>
        <v>0</v>
      </c>
      <c r="BK339" s="57">
        <f t="shared" si="451"/>
        <v>0</v>
      </c>
      <c r="BL339" s="57">
        <f t="shared" si="452"/>
        <v>0</v>
      </c>
      <c r="BM339" s="57">
        <f t="shared" si="453"/>
        <v>0</v>
      </c>
      <c r="BN339" s="57">
        <f t="shared" si="454"/>
        <v>0</v>
      </c>
      <c r="BO339" s="57">
        <f t="shared" si="455"/>
        <v>0</v>
      </c>
      <c r="BP339" s="57">
        <f t="shared" si="456"/>
        <v>0</v>
      </c>
      <c r="BQ339">
        <f t="shared" si="478"/>
        <v>0</v>
      </c>
      <c r="BR339">
        <f t="shared" si="479"/>
        <v>0</v>
      </c>
      <c r="BS339">
        <f t="shared" si="480"/>
        <v>0</v>
      </c>
      <c r="BT339">
        <f t="shared" si="481"/>
        <v>0</v>
      </c>
      <c r="BU339">
        <f t="shared" si="482"/>
        <v>0</v>
      </c>
      <c r="BV339">
        <f t="shared" si="483"/>
        <v>0</v>
      </c>
      <c r="BW339">
        <f t="shared" si="484"/>
        <v>0</v>
      </c>
      <c r="BX339">
        <f t="shared" si="485"/>
        <v>0</v>
      </c>
      <c r="BY339">
        <f t="shared" si="486"/>
        <v>0</v>
      </c>
      <c r="BZ339">
        <f t="shared" si="487"/>
        <v>0</v>
      </c>
      <c r="CA339">
        <f t="shared" si="488"/>
        <v>0</v>
      </c>
      <c r="CB339">
        <f t="shared" si="489"/>
        <v>0</v>
      </c>
      <c r="CC339" t="e">
        <f>IF('Source and fuel input'!AS339,VLOOKUP(AA339,SourceIdData,8,FALSE),IF('Source and fuel input'!AQ339,V339,IF('Source and fuel input'!AR339,IF(AND(E339="Method 1",VLOOKUP(AA339,SourceIdData,8,FALSE)&gt;0),VLOOKUP(AA339,SourceIdData,8,FALSE),NA()),"")))</f>
        <v>#N/A</v>
      </c>
      <c r="CD339" s="15" t="e">
        <f t="shared" si="424"/>
        <v>#N/A</v>
      </c>
      <c r="CE339" s="15" t="b">
        <f t="shared" si="425"/>
        <v>1</v>
      </c>
      <c r="CF339" s="15" t="b">
        <f t="shared" si="457"/>
        <v>1</v>
      </c>
      <c r="CG339" s="15" t="b">
        <f t="shared" si="426"/>
        <v>0</v>
      </c>
      <c r="CH339" s="15" t="b">
        <f t="shared" si="427"/>
        <v>1</v>
      </c>
      <c r="CI339" t="e">
        <f t="shared" si="458"/>
        <v>#N/A</v>
      </c>
      <c r="CJ339" t="e">
        <f t="shared" si="459"/>
        <v>#N/A</v>
      </c>
      <c r="CK339" t="e">
        <f t="shared" si="468"/>
        <v>#N/A</v>
      </c>
      <c r="CL339" t="b">
        <f t="shared" si="428"/>
        <v>0</v>
      </c>
      <c r="CM339" t="e">
        <f t="shared" si="469"/>
        <v>#N/A</v>
      </c>
      <c r="CN339" t="b">
        <f t="shared" si="470"/>
        <v>0</v>
      </c>
      <c r="CO339" s="14">
        <f t="shared" si="471"/>
        <v>1</v>
      </c>
      <c r="CP339" s="16" t="str">
        <f t="shared" si="460"/>
        <v/>
      </c>
      <c r="CQ339" s="15">
        <f t="shared" si="461"/>
        <v>0</v>
      </c>
      <c r="CR339" s="15">
        <f t="shared" si="462"/>
        <v>0</v>
      </c>
      <c r="CS339" s="15">
        <f t="shared" si="463"/>
        <v>0</v>
      </c>
      <c r="CT339" s="58" t="e">
        <f t="shared" si="490"/>
        <v>#DIV/0!</v>
      </c>
      <c r="CU339" s="2">
        <f t="shared" si="464"/>
        <v>995</v>
      </c>
      <c r="CV339" t="str">
        <f t="shared" si="472"/>
        <v/>
      </c>
      <c r="CX339" t="str">
        <f t="shared" si="491"/>
        <v/>
      </c>
      <c r="CY339" t="b">
        <f>AND(CX339&lt;&gt;"",COUNTIF($CX$11:CX338,CX339)=0)</f>
        <v>0</v>
      </c>
      <c r="CZ339" s="2">
        <f>IF(CX339="",0,IF(CY339,MAX($CZ$11:CZ338)+1,VLOOKUP(CX339,$CX$11:CZ338,3,FALSE)))</f>
        <v>0</v>
      </c>
      <c r="DA339" s="2" t="str">
        <f t="shared" si="473"/>
        <v/>
      </c>
      <c r="DB339" t="str">
        <f t="shared" si="492"/>
        <v/>
      </c>
      <c r="DC339" t="b">
        <f>AND(DB339&lt;&gt;"",COUNTIF($DB$11:DB338,DB339)=0)</f>
        <v>0</v>
      </c>
      <c r="DD339" s="2">
        <f>IF(DB339="",0,IF(DC339,MAX($DD$11:DD338)+1,VLOOKUP(DB339,$DB$11:DD338,3,FALSE)))</f>
        <v>0</v>
      </c>
      <c r="DE339" s="2" t="str">
        <f t="shared" si="474"/>
        <v/>
      </c>
    </row>
    <row r="340" spans="1:109" x14ac:dyDescent="0.35">
      <c r="A340" s="119"/>
      <c r="B340" s="46"/>
      <c r="C340" s="46"/>
      <c r="D340" s="46"/>
      <c r="E340" s="46"/>
      <c r="F340" s="183"/>
      <c r="G340" s="48">
        <v>0</v>
      </c>
      <c r="H340" s="46">
        <v>0</v>
      </c>
      <c r="I340" s="46">
        <v>0</v>
      </c>
      <c r="J340" s="46">
        <v>0</v>
      </c>
      <c r="K340" s="46">
        <v>0</v>
      </c>
      <c r="L340" s="49">
        <v>0</v>
      </c>
      <c r="M340" s="50">
        <v>0</v>
      </c>
      <c r="N340" s="32"/>
      <c r="O340" s="31"/>
      <c r="P340" s="31"/>
      <c r="Q340" s="31"/>
      <c r="R340" s="31"/>
      <c r="S340" s="31"/>
      <c r="T340" s="31"/>
      <c r="U340" s="31"/>
      <c r="V340" s="99"/>
      <c r="W340" s="52" t="str">
        <f t="shared" si="423"/>
        <v/>
      </c>
      <c r="X340" s="120"/>
      <c r="Y340" s="97"/>
      <c r="Z340" t="e">
        <f t="shared" si="429"/>
        <v>#N/A</v>
      </c>
      <c r="AA340" t="e">
        <f t="shared" si="430"/>
        <v>#N/A</v>
      </c>
      <c r="AB340" t="e">
        <f t="shared" si="431"/>
        <v>#N/A</v>
      </c>
      <c r="AC340" s="53" t="b">
        <f t="shared" si="432"/>
        <v>0</v>
      </c>
      <c r="AD340" s="53" t="b">
        <f t="shared" si="433"/>
        <v>0</v>
      </c>
      <c r="AE340" s="53" t="b">
        <f t="shared" si="434"/>
        <v>0</v>
      </c>
      <c r="AF340" s="53" t="b">
        <f t="shared" si="435"/>
        <v>0</v>
      </c>
      <c r="AG340" s="53" t="b">
        <f t="shared" si="436"/>
        <v>0</v>
      </c>
      <c r="AH340" s="53" t="b">
        <f t="shared" si="437"/>
        <v>0</v>
      </c>
      <c r="AI340" s="53" t="b">
        <f t="shared" si="438"/>
        <v>0</v>
      </c>
      <c r="AJ340" s="53" t="b">
        <f t="shared" si="439"/>
        <v>0</v>
      </c>
      <c r="AK340" s="53" t="b">
        <f t="shared" si="417"/>
        <v>1</v>
      </c>
      <c r="AL340" s="53" t="b">
        <f t="shared" si="418"/>
        <v>1</v>
      </c>
      <c r="AM340" s="53" t="b">
        <f t="shared" si="419"/>
        <v>1</v>
      </c>
      <c r="AN340" s="53" t="b">
        <f t="shared" si="420"/>
        <v>1</v>
      </c>
      <c r="AO340" s="53" t="b">
        <f t="shared" si="421"/>
        <v>1</v>
      </c>
      <c r="AP340" s="53" t="b">
        <f t="shared" si="422"/>
        <v>1</v>
      </c>
      <c r="AQ340" s="53" t="b">
        <f t="shared" si="475"/>
        <v>0</v>
      </c>
      <c r="AR340" t="b">
        <f t="shared" si="440"/>
        <v>0</v>
      </c>
      <c r="AS340" s="54" t="e">
        <f t="shared" si="465"/>
        <v>#N/A</v>
      </c>
      <c r="AT340" t="b">
        <f t="shared" si="476"/>
        <v>0</v>
      </c>
      <c r="AU340" t="str">
        <f t="shared" si="477"/>
        <v/>
      </c>
      <c r="AV340" s="55" t="str">
        <f t="shared" si="466"/>
        <v/>
      </c>
      <c r="AW340" t="b">
        <f>AND(AV340&lt;&gt;"",COUNTIF($AV$11:AV339,AV340)=0)</f>
        <v>0</v>
      </c>
      <c r="AX340" s="2">
        <f>IF(AV340="",0,IF(AW340,MAX($AX$11:AX339)+1,VLOOKUP(AV340,$AV$11:AX339,3,FALSE)))</f>
        <v>0</v>
      </c>
      <c r="AY340" t="str">
        <f t="shared" si="467"/>
        <v/>
      </c>
      <c r="AZ340" t="e">
        <f t="shared" si="441"/>
        <v>#N/A</v>
      </c>
      <c r="BA340" t="e">
        <f>IF(ISNA(AZ340),NA(),COUNTIF(AZ$10:AZ340,AZ340)&gt;1)</f>
        <v>#N/A</v>
      </c>
      <c r="BB340" t="e">
        <f t="shared" si="442"/>
        <v>#N/A</v>
      </c>
      <c r="BC340" s="55" t="e">
        <f t="shared" si="443"/>
        <v>#N/A</v>
      </c>
      <c r="BD340" s="56" t="e">
        <f t="shared" si="444"/>
        <v>#N/A</v>
      </c>
      <c r="BE340" s="53">
        <f t="shared" si="445"/>
        <v>0</v>
      </c>
      <c r="BF340" s="53">
        <f t="shared" si="446"/>
        <v>0</v>
      </c>
      <c r="BG340" s="53">
        <f t="shared" si="447"/>
        <v>0</v>
      </c>
      <c r="BH340" s="53">
        <f t="shared" si="448"/>
        <v>0</v>
      </c>
      <c r="BI340" s="53">
        <f t="shared" si="449"/>
        <v>0</v>
      </c>
      <c r="BJ340" s="53">
        <f t="shared" si="450"/>
        <v>0</v>
      </c>
      <c r="BK340" s="57">
        <f t="shared" si="451"/>
        <v>0</v>
      </c>
      <c r="BL340" s="57">
        <f t="shared" si="452"/>
        <v>0</v>
      </c>
      <c r="BM340" s="57">
        <f t="shared" si="453"/>
        <v>0</v>
      </c>
      <c r="BN340" s="57">
        <f t="shared" si="454"/>
        <v>0</v>
      </c>
      <c r="BO340" s="57">
        <f t="shared" si="455"/>
        <v>0</v>
      </c>
      <c r="BP340" s="57">
        <f t="shared" si="456"/>
        <v>0</v>
      </c>
      <c r="BQ340">
        <f t="shared" si="478"/>
        <v>0</v>
      </c>
      <c r="BR340">
        <f t="shared" si="479"/>
        <v>0</v>
      </c>
      <c r="BS340">
        <f t="shared" si="480"/>
        <v>0</v>
      </c>
      <c r="BT340">
        <f t="shared" si="481"/>
        <v>0</v>
      </c>
      <c r="BU340">
        <f t="shared" si="482"/>
        <v>0</v>
      </c>
      <c r="BV340">
        <f t="shared" si="483"/>
        <v>0</v>
      </c>
      <c r="BW340">
        <f t="shared" si="484"/>
        <v>0</v>
      </c>
      <c r="BX340">
        <f t="shared" si="485"/>
        <v>0</v>
      </c>
      <c r="BY340">
        <f t="shared" si="486"/>
        <v>0</v>
      </c>
      <c r="BZ340">
        <f t="shared" si="487"/>
        <v>0</v>
      </c>
      <c r="CA340">
        <f t="shared" si="488"/>
        <v>0</v>
      </c>
      <c r="CB340">
        <f t="shared" si="489"/>
        <v>0</v>
      </c>
      <c r="CC340" t="e">
        <f>IF('Source and fuel input'!AS340,VLOOKUP(AA340,SourceIdData,8,FALSE),IF('Source and fuel input'!AQ340,V340,IF('Source and fuel input'!AR340,IF(AND(E340="Method 1",VLOOKUP(AA340,SourceIdData,8,FALSE)&gt;0),VLOOKUP(AA340,SourceIdData,8,FALSE),NA()),"")))</f>
        <v>#N/A</v>
      </c>
      <c r="CD340" s="15" t="e">
        <f t="shared" si="424"/>
        <v>#N/A</v>
      </c>
      <c r="CE340" s="15" t="b">
        <f t="shared" si="425"/>
        <v>1</v>
      </c>
      <c r="CF340" s="15" t="b">
        <f t="shared" si="457"/>
        <v>1</v>
      </c>
      <c r="CG340" s="15" t="b">
        <f t="shared" si="426"/>
        <v>0</v>
      </c>
      <c r="CH340" s="15" t="b">
        <f t="shared" si="427"/>
        <v>1</v>
      </c>
      <c r="CI340" t="e">
        <f t="shared" si="458"/>
        <v>#N/A</v>
      </c>
      <c r="CJ340" t="e">
        <f t="shared" si="459"/>
        <v>#N/A</v>
      </c>
      <c r="CK340" t="e">
        <f t="shared" si="468"/>
        <v>#N/A</v>
      </c>
      <c r="CL340" t="b">
        <f t="shared" si="428"/>
        <v>0</v>
      </c>
      <c r="CM340" t="e">
        <f t="shared" si="469"/>
        <v>#N/A</v>
      </c>
      <c r="CN340" t="b">
        <f t="shared" si="470"/>
        <v>0</v>
      </c>
      <c r="CO340" s="14">
        <f t="shared" si="471"/>
        <v>1</v>
      </c>
      <c r="CP340" s="16" t="str">
        <f t="shared" si="460"/>
        <v/>
      </c>
      <c r="CQ340" s="15">
        <f t="shared" si="461"/>
        <v>0</v>
      </c>
      <c r="CR340" s="15">
        <f t="shared" si="462"/>
        <v>0</v>
      </c>
      <c r="CS340" s="15">
        <f t="shared" si="463"/>
        <v>0</v>
      </c>
      <c r="CT340" s="58" t="e">
        <f t="shared" si="490"/>
        <v>#DIV/0!</v>
      </c>
      <c r="CU340" s="2">
        <f t="shared" si="464"/>
        <v>995</v>
      </c>
      <c r="CV340" t="str">
        <f t="shared" si="472"/>
        <v/>
      </c>
      <c r="CX340" t="str">
        <f t="shared" si="491"/>
        <v/>
      </c>
      <c r="CY340" t="b">
        <f>AND(CX340&lt;&gt;"",COUNTIF($CX$11:CX339,CX340)=0)</f>
        <v>0</v>
      </c>
      <c r="CZ340" s="2">
        <f>IF(CX340="",0,IF(CY340,MAX($CZ$11:CZ339)+1,VLOOKUP(CX340,$CX$11:CZ339,3,FALSE)))</f>
        <v>0</v>
      </c>
      <c r="DA340" s="2" t="str">
        <f t="shared" si="473"/>
        <v/>
      </c>
      <c r="DB340" t="str">
        <f t="shared" si="492"/>
        <v/>
      </c>
      <c r="DC340" t="b">
        <f>AND(DB340&lt;&gt;"",COUNTIF($DB$11:DB339,DB340)=0)</f>
        <v>0</v>
      </c>
      <c r="DD340" s="2">
        <f>IF(DB340="",0,IF(DC340,MAX($DD$11:DD339)+1,VLOOKUP(DB340,$DB$11:DD339,3,FALSE)))</f>
        <v>0</v>
      </c>
      <c r="DE340" s="2" t="str">
        <f t="shared" si="474"/>
        <v/>
      </c>
    </row>
    <row r="341" spans="1:109" x14ac:dyDescent="0.35">
      <c r="A341" s="119"/>
      <c r="B341" s="46"/>
      <c r="C341" s="46"/>
      <c r="D341" s="46"/>
      <c r="E341" s="46"/>
      <c r="F341" s="183"/>
      <c r="G341" s="48">
        <v>0</v>
      </c>
      <c r="H341" s="46">
        <v>0</v>
      </c>
      <c r="I341" s="46">
        <v>0</v>
      </c>
      <c r="J341" s="46">
        <v>0</v>
      </c>
      <c r="K341" s="46">
        <v>0</v>
      </c>
      <c r="L341" s="49">
        <v>0</v>
      </c>
      <c r="M341" s="50">
        <v>0</v>
      </c>
      <c r="N341" s="32"/>
      <c r="O341" s="31"/>
      <c r="P341" s="31"/>
      <c r="Q341" s="31"/>
      <c r="R341" s="31"/>
      <c r="S341" s="31"/>
      <c r="T341" s="31"/>
      <c r="U341" s="31"/>
      <c r="V341" s="99"/>
      <c r="W341" s="52" t="str">
        <f t="shared" si="423"/>
        <v/>
      </c>
      <c r="X341" s="120"/>
      <c r="Y341" s="97"/>
      <c r="Z341" t="e">
        <f t="shared" si="429"/>
        <v>#N/A</v>
      </c>
      <c r="AA341" t="e">
        <f t="shared" si="430"/>
        <v>#N/A</v>
      </c>
      <c r="AB341" t="e">
        <f t="shared" si="431"/>
        <v>#N/A</v>
      </c>
      <c r="AC341" s="53" t="b">
        <f t="shared" si="432"/>
        <v>0</v>
      </c>
      <c r="AD341" s="53" t="b">
        <f t="shared" si="433"/>
        <v>0</v>
      </c>
      <c r="AE341" s="53" t="b">
        <f t="shared" si="434"/>
        <v>0</v>
      </c>
      <c r="AF341" s="53" t="b">
        <f t="shared" si="435"/>
        <v>0</v>
      </c>
      <c r="AG341" s="53" t="b">
        <f t="shared" si="436"/>
        <v>0</v>
      </c>
      <c r="AH341" s="53" t="b">
        <f t="shared" si="437"/>
        <v>0</v>
      </c>
      <c r="AI341" s="53" t="b">
        <f t="shared" si="438"/>
        <v>0</v>
      </c>
      <c r="AJ341" s="53" t="b">
        <f t="shared" si="439"/>
        <v>0</v>
      </c>
      <c r="AK341" s="53" t="b">
        <f t="shared" si="417"/>
        <v>1</v>
      </c>
      <c r="AL341" s="53" t="b">
        <f t="shared" si="418"/>
        <v>1</v>
      </c>
      <c r="AM341" s="53" t="b">
        <f t="shared" si="419"/>
        <v>1</v>
      </c>
      <c r="AN341" s="53" t="b">
        <f t="shared" si="420"/>
        <v>1</v>
      </c>
      <c r="AO341" s="53" t="b">
        <f t="shared" si="421"/>
        <v>1</v>
      </c>
      <c r="AP341" s="53" t="b">
        <f t="shared" si="422"/>
        <v>1</v>
      </c>
      <c r="AQ341" s="53" t="b">
        <f t="shared" si="475"/>
        <v>0</v>
      </c>
      <c r="AR341" t="b">
        <f t="shared" si="440"/>
        <v>0</v>
      </c>
      <c r="AS341" s="54" t="e">
        <f t="shared" si="465"/>
        <v>#N/A</v>
      </c>
      <c r="AT341" t="b">
        <f t="shared" si="476"/>
        <v>0</v>
      </c>
      <c r="AU341" t="str">
        <f t="shared" si="477"/>
        <v/>
      </c>
      <c r="AV341" s="55" t="str">
        <f t="shared" si="466"/>
        <v/>
      </c>
      <c r="AW341" t="b">
        <f>AND(AV341&lt;&gt;"",COUNTIF($AV$11:AV340,AV341)=0)</f>
        <v>0</v>
      </c>
      <c r="AX341" s="2">
        <f>IF(AV341="",0,IF(AW341,MAX($AX$11:AX340)+1,VLOOKUP(AV341,$AV$11:AX340,3,FALSE)))</f>
        <v>0</v>
      </c>
      <c r="AY341" t="str">
        <f t="shared" si="467"/>
        <v/>
      </c>
      <c r="AZ341" t="e">
        <f t="shared" si="441"/>
        <v>#N/A</v>
      </c>
      <c r="BA341" t="e">
        <f>IF(ISNA(AZ341),NA(),COUNTIF(AZ$10:AZ341,AZ341)&gt;1)</f>
        <v>#N/A</v>
      </c>
      <c r="BB341" t="e">
        <f t="shared" si="442"/>
        <v>#N/A</v>
      </c>
      <c r="BC341" s="55" t="e">
        <f t="shared" si="443"/>
        <v>#N/A</v>
      </c>
      <c r="BD341" s="56" t="e">
        <f t="shared" si="444"/>
        <v>#N/A</v>
      </c>
      <c r="BE341" s="53">
        <f t="shared" si="445"/>
        <v>0</v>
      </c>
      <c r="BF341" s="53">
        <f t="shared" si="446"/>
        <v>0</v>
      </c>
      <c r="BG341" s="53">
        <f t="shared" si="447"/>
        <v>0</v>
      </c>
      <c r="BH341" s="53">
        <f t="shared" si="448"/>
        <v>0</v>
      </c>
      <c r="BI341" s="53">
        <f t="shared" si="449"/>
        <v>0</v>
      </c>
      <c r="BJ341" s="53">
        <f t="shared" si="450"/>
        <v>0</v>
      </c>
      <c r="BK341" s="57">
        <f t="shared" si="451"/>
        <v>0</v>
      </c>
      <c r="BL341" s="57">
        <f t="shared" si="452"/>
        <v>0</v>
      </c>
      <c r="BM341" s="57">
        <f t="shared" si="453"/>
        <v>0</v>
      </c>
      <c r="BN341" s="57">
        <f t="shared" si="454"/>
        <v>0</v>
      </c>
      <c r="BO341" s="57">
        <f t="shared" si="455"/>
        <v>0</v>
      </c>
      <c r="BP341" s="57">
        <f t="shared" si="456"/>
        <v>0</v>
      </c>
      <c r="BQ341">
        <f t="shared" si="478"/>
        <v>0</v>
      </c>
      <c r="BR341">
        <f t="shared" si="479"/>
        <v>0</v>
      </c>
      <c r="BS341">
        <f t="shared" si="480"/>
        <v>0</v>
      </c>
      <c r="BT341">
        <f t="shared" si="481"/>
        <v>0</v>
      </c>
      <c r="BU341">
        <f t="shared" si="482"/>
        <v>0</v>
      </c>
      <c r="BV341">
        <f t="shared" si="483"/>
        <v>0</v>
      </c>
      <c r="BW341">
        <f t="shared" si="484"/>
        <v>0</v>
      </c>
      <c r="BX341">
        <f t="shared" si="485"/>
        <v>0</v>
      </c>
      <c r="BY341">
        <f t="shared" si="486"/>
        <v>0</v>
      </c>
      <c r="BZ341">
        <f t="shared" si="487"/>
        <v>0</v>
      </c>
      <c r="CA341">
        <f t="shared" si="488"/>
        <v>0</v>
      </c>
      <c r="CB341">
        <f t="shared" si="489"/>
        <v>0</v>
      </c>
      <c r="CC341" t="e">
        <f>IF('Source and fuel input'!AS341,VLOOKUP(AA341,SourceIdData,8,FALSE),IF('Source and fuel input'!AQ341,V341,IF('Source and fuel input'!AR341,IF(AND(E341="Method 1",VLOOKUP(AA341,SourceIdData,8,FALSE)&gt;0),VLOOKUP(AA341,SourceIdData,8,FALSE),NA()),"")))</f>
        <v>#N/A</v>
      </c>
      <c r="CD341" s="15" t="e">
        <f t="shared" si="424"/>
        <v>#N/A</v>
      </c>
      <c r="CE341" s="15" t="b">
        <f t="shared" si="425"/>
        <v>1</v>
      </c>
      <c r="CF341" s="15" t="b">
        <f t="shared" si="457"/>
        <v>1</v>
      </c>
      <c r="CG341" s="15" t="b">
        <f t="shared" si="426"/>
        <v>0</v>
      </c>
      <c r="CH341" s="15" t="b">
        <f t="shared" si="427"/>
        <v>1</v>
      </c>
      <c r="CI341" t="e">
        <f t="shared" si="458"/>
        <v>#N/A</v>
      </c>
      <c r="CJ341" t="e">
        <f t="shared" si="459"/>
        <v>#N/A</v>
      </c>
      <c r="CK341" t="e">
        <f t="shared" si="468"/>
        <v>#N/A</v>
      </c>
      <c r="CL341" t="b">
        <f t="shared" si="428"/>
        <v>0</v>
      </c>
      <c r="CM341" t="e">
        <f t="shared" si="469"/>
        <v>#N/A</v>
      </c>
      <c r="CN341" t="b">
        <f t="shared" si="470"/>
        <v>0</v>
      </c>
      <c r="CO341" s="14">
        <f t="shared" si="471"/>
        <v>1</v>
      </c>
      <c r="CP341" s="16" t="str">
        <f t="shared" si="460"/>
        <v/>
      </c>
      <c r="CQ341" s="15">
        <f t="shared" si="461"/>
        <v>0</v>
      </c>
      <c r="CR341" s="15">
        <f t="shared" si="462"/>
        <v>0</v>
      </c>
      <c r="CS341" s="15">
        <f t="shared" si="463"/>
        <v>0</v>
      </c>
      <c r="CT341" s="58" t="e">
        <f t="shared" si="490"/>
        <v>#DIV/0!</v>
      </c>
      <c r="CU341" s="2">
        <f t="shared" si="464"/>
        <v>995</v>
      </c>
      <c r="CV341" t="str">
        <f t="shared" si="472"/>
        <v/>
      </c>
      <c r="CX341" t="str">
        <f t="shared" si="491"/>
        <v/>
      </c>
      <c r="CY341" t="b">
        <f>AND(CX341&lt;&gt;"",COUNTIF($CX$11:CX340,CX341)=0)</f>
        <v>0</v>
      </c>
      <c r="CZ341" s="2">
        <f>IF(CX341="",0,IF(CY341,MAX($CZ$11:CZ340)+1,VLOOKUP(CX341,$CX$11:CZ340,3,FALSE)))</f>
        <v>0</v>
      </c>
      <c r="DA341" s="2" t="str">
        <f t="shared" si="473"/>
        <v/>
      </c>
      <c r="DB341" t="str">
        <f t="shared" si="492"/>
        <v/>
      </c>
      <c r="DC341" t="b">
        <f>AND(DB341&lt;&gt;"",COUNTIF($DB$11:DB340,DB341)=0)</f>
        <v>0</v>
      </c>
      <c r="DD341" s="2">
        <f>IF(DB341="",0,IF(DC341,MAX($DD$11:DD340)+1,VLOOKUP(DB341,$DB$11:DD340,3,FALSE)))</f>
        <v>0</v>
      </c>
      <c r="DE341" s="2" t="str">
        <f t="shared" si="474"/>
        <v/>
      </c>
    </row>
    <row r="342" spans="1:109" x14ac:dyDescent="0.35">
      <c r="A342" s="119"/>
      <c r="B342" s="46"/>
      <c r="C342" s="46"/>
      <c r="D342" s="46"/>
      <c r="E342" s="46"/>
      <c r="F342" s="183"/>
      <c r="G342" s="48">
        <v>0</v>
      </c>
      <c r="H342" s="46">
        <v>0</v>
      </c>
      <c r="I342" s="46">
        <v>0</v>
      </c>
      <c r="J342" s="46">
        <v>0</v>
      </c>
      <c r="K342" s="46">
        <v>0</v>
      </c>
      <c r="L342" s="49">
        <v>0</v>
      </c>
      <c r="M342" s="50">
        <v>0</v>
      </c>
      <c r="N342" s="32"/>
      <c r="O342" s="31"/>
      <c r="P342" s="31"/>
      <c r="Q342" s="31"/>
      <c r="R342" s="31"/>
      <c r="S342" s="31"/>
      <c r="T342" s="31"/>
      <c r="U342" s="31"/>
      <c r="V342" s="99"/>
      <c r="W342" s="52" t="str">
        <f t="shared" si="423"/>
        <v/>
      </c>
      <c r="X342" s="120"/>
      <c r="Y342" s="97"/>
      <c r="Z342" t="e">
        <f t="shared" si="429"/>
        <v>#N/A</v>
      </c>
      <c r="AA342" t="e">
        <f t="shared" si="430"/>
        <v>#N/A</v>
      </c>
      <c r="AB342" t="e">
        <f t="shared" si="431"/>
        <v>#N/A</v>
      </c>
      <c r="AC342" s="53" t="b">
        <f t="shared" si="432"/>
        <v>0</v>
      </c>
      <c r="AD342" s="53" t="b">
        <f t="shared" si="433"/>
        <v>0</v>
      </c>
      <c r="AE342" s="53" t="b">
        <f t="shared" si="434"/>
        <v>0</v>
      </c>
      <c r="AF342" s="53" t="b">
        <f t="shared" si="435"/>
        <v>0</v>
      </c>
      <c r="AG342" s="53" t="b">
        <f t="shared" si="436"/>
        <v>0</v>
      </c>
      <c r="AH342" s="53" t="b">
        <f t="shared" si="437"/>
        <v>0</v>
      </c>
      <c r="AI342" s="53" t="b">
        <f t="shared" si="438"/>
        <v>0</v>
      </c>
      <c r="AJ342" s="53" t="b">
        <f t="shared" si="439"/>
        <v>0</v>
      </c>
      <c r="AK342" s="53" t="b">
        <f t="shared" si="417"/>
        <v>1</v>
      </c>
      <c r="AL342" s="53" t="b">
        <f t="shared" si="418"/>
        <v>1</v>
      </c>
      <c r="AM342" s="53" t="b">
        <f t="shared" si="419"/>
        <v>1</v>
      </c>
      <c r="AN342" s="53" t="b">
        <f t="shared" si="420"/>
        <v>1</v>
      </c>
      <c r="AO342" s="53" t="b">
        <f t="shared" si="421"/>
        <v>1</v>
      </c>
      <c r="AP342" s="53" t="b">
        <f t="shared" si="422"/>
        <v>1</v>
      </c>
      <c r="AQ342" s="53" t="b">
        <f t="shared" si="475"/>
        <v>0</v>
      </c>
      <c r="AR342" t="b">
        <f t="shared" si="440"/>
        <v>0</v>
      </c>
      <c r="AS342" s="54" t="e">
        <f t="shared" si="465"/>
        <v>#N/A</v>
      </c>
      <c r="AT342" t="b">
        <f t="shared" si="476"/>
        <v>0</v>
      </c>
      <c r="AU342" t="str">
        <f t="shared" si="477"/>
        <v/>
      </c>
      <c r="AV342" s="55" t="str">
        <f t="shared" si="466"/>
        <v/>
      </c>
      <c r="AW342" t="b">
        <f>AND(AV342&lt;&gt;"",COUNTIF($AV$11:AV341,AV342)=0)</f>
        <v>0</v>
      </c>
      <c r="AX342" s="2">
        <f>IF(AV342="",0,IF(AW342,MAX($AX$11:AX341)+1,VLOOKUP(AV342,$AV$11:AX341,3,FALSE)))</f>
        <v>0</v>
      </c>
      <c r="AY342" t="str">
        <f t="shared" si="467"/>
        <v/>
      </c>
      <c r="AZ342" t="e">
        <f t="shared" si="441"/>
        <v>#N/A</v>
      </c>
      <c r="BA342" t="e">
        <f>IF(ISNA(AZ342),NA(),COUNTIF(AZ$10:AZ342,AZ342)&gt;1)</f>
        <v>#N/A</v>
      </c>
      <c r="BB342" t="e">
        <f t="shared" si="442"/>
        <v>#N/A</v>
      </c>
      <c r="BC342" s="55" t="e">
        <f t="shared" si="443"/>
        <v>#N/A</v>
      </c>
      <c r="BD342" s="56" t="e">
        <f t="shared" si="444"/>
        <v>#N/A</v>
      </c>
      <c r="BE342" s="53">
        <f t="shared" si="445"/>
        <v>0</v>
      </c>
      <c r="BF342" s="53">
        <f t="shared" si="446"/>
        <v>0</v>
      </c>
      <c r="BG342" s="53">
        <f t="shared" si="447"/>
        <v>0</v>
      </c>
      <c r="BH342" s="53">
        <f t="shared" si="448"/>
        <v>0</v>
      </c>
      <c r="BI342" s="53">
        <f t="shared" si="449"/>
        <v>0</v>
      </c>
      <c r="BJ342" s="53">
        <f t="shared" si="450"/>
        <v>0</v>
      </c>
      <c r="BK342" s="57">
        <f t="shared" si="451"/>
        <v>0</v>
      </c>
      <c r="BL342" s="57">
        <f t="shared" si="452"/>
        <v>0</v>
      </c>
      <c r="BM342" s="57">
        <f t="shared" si="453"/>
        <v>0</v>
      </c>
      <c r="BN342" s="57">
        <f t="shared" si="454"/>
        <v>0</v>
      </c>
      <c r="BO342" s="57">
        <f t="shared" si="455"/>
        <v>0</v>
      </c>
      <c r="BP342" s="57">
        <f t="shared" si="456"/>
        <v>0</v>
      </c>
      <c r="BQ342">
        <f t="shared" si="478"/>
        <v>0</v>
      </c>
      <c r="BR342">
        <f t="shared" si="479"/>
        <v>0</v>
      </c>
      <c r="BS342">
        <f t="shared" si="480"/>
        <v>0</v>
      </c>
      <c r="BT342">
        <f t="shared" si="481"/>
        <v>0</v>
      </c>
      <c r="BU342">
        <f t="shared" si="482"/>
        <v>0</v>
      </c>
      <c r="BV342">
        <f t="shared" si="483"/>
        <v>0</v>
      </c>
      <c r="BW342">
        <f t="shared" si="484"/>
        <v>0</v>
      </c>
      <c r="BX342">
        <f t="shared" si="485"/>
        <v>0</v>
      </c>
      <c r="BY342">
        <f t="shared" si="486"/>
        <v>0</v>
      </c>
      <c r="BZ342">
        <f t="shared" si="487"/>
        <v>0</v>
      </c>
      <c r="CA342">
        <f t="shared" si="488"/>
        <v>0</v>
      </c>
      <c r="CB342">
        <f t="shared" si="489"/>
        <v>0</v>
      </c>
      <c r="CC342" t="e">
        <f>IF('Source and fuel input'!AS342,VLOOKUP(AA342,SourceIdData,8,FALSE),IF('Source and fuel input'!AQ342,V342,IF('Source and fuel input'!AR342,IF(AND(E342="Method 1",VLOOKUP(AA342,SourceIdData,8,FALSE)&gt;0),VLOOKUP(AA342,SourceIdData,8,FALSE),NA()),"")))</f>
        <v>#N/A</v>
      </c>
      <c r="CD342" s="15" t="e">
        <f t="shared" si="424"/>
        <v>#N/A</v>
      </c>
      <c r="CE342" s="15" t="b">
        <f t="shared" si="425"/>
        <v>1</v>
      </c>
      <c r="CF342" s="15" t="b">
        <f t="shared" si="457"/>
        <v>1</v>
      </c>
      <c r="CG342" s="15" t="b">
        <f t="shared" si="426"/>
        <v>0</v>
      </c>
      <c r="CH342" s="15" t="b">
        <f t="shared" si="427"/>
        <v>1</v>
      </c>
      <c r="CI342" t="e">
        <f t="shared" si="458"/>
        <v>#N/A</v>
      </c>
      <c r="CJ342" t="e">
        <f t="shared" si="459"/>
        <v>#N/A</v>
      </c>
      <c r="CK342" t="e">
        <f t="shared" si="468"/>
        <v>#N/A</v>
      </c>
      <c r="CL342" t="b">
        <f t="shared" si="428"/>
        <v>0</v>
      </c>
      <c r="CM342" t="e">
        <f t="shared" si="469"/>
        <v>#N/A</v>
      </c>
      <c r="CN342" t="b">
        <f t="shared" si="470"/>
        <v>0</v>
      </c>
      <c r="CO342" s="14">
        <f t="shared" si="471"/>
        <v>1</v>
      </c>
      <c r="CP342" s="16" t="str">
        <f t="shared" si="460"/>
        <v/>
      </c>
      <c r="CQ342" s="15">
        <f t="shared" si="461"/>
        <v>0</v>
      </c>
      <c r="CR342" s="15">
        <f t="shared" si="462"/>
        <v>0</v>
      </c>
      <c r="CS342" s="15">
        <f t="shared" si="463"/>
        <v>0</v>
      </c>
      <c r="CT342" s="58" t="e">
        <f t="shared" si="490"/>
        <v>#DIV/0!</v>
      </c>
      <c r="CU342" s="2">
        <f t="shared" si="464"/>
        <v>995</v>
      </c>
      <c r="CV342" t="str">
        <f t="shared" si="472"/>
        <v/>
      </c>
      <c r="CX342" t="str">
        <f t="shared" si="491"/>
        <v/>
      </c>
      <c r="CY342" t="b">
        <f>AND(CX342&lt;&gt;"",COUNTIF($CX$11:CX341,CX342)=0)</f>
        <v>0</v>
      </c>
      <c r="CZ342" s="2">
        <f>IF(CX342="",0,IF(CY342,MAX($CZ$11:CZ341)+1,VLOOKUP(CX342,$CX$11:CZ341,3,FALSE)))</f>
        <v>0</v>
      </c>
      <c r="DA342" s="2" t="str">
        <f t="shared" si="473"/>
        <v/>
      </c>
      <c r="DB342" t="str">
        <f t="shared" si="492"/>
        <v/>
      </c>
      <c r="DC342" t="b">
        <f>AND(DB342&lt;&gt;"",COUNTIF($DB$11:DB341,DB342)=0)</f>
        <v>0</v>
      </c>
      <c r="DD342" s="2">
        <f>IF(DB342="",0,IF(DC342,MAX($DD$11:DD341)+1,VLOOKUP(DB342,$DB$11:DD341,3,FALSE)))</f>
        <v>0</v>
      </c>
      <c r="DE342" s="2" t="str">
        <f t="shared" si="474"/>
        <v/>
      </c>
    </row>
    <row r="343" spans="1:109" x14ac:dyDescent="0.35">
      <c r="A343" s="119"/>
      <c r="B343" s="46"/>
      <c r="C343" s="46"/>
      <c r="D343" s="46"/>
      <c r="E343" s="46"/>
      <c r="F343" s="183"/>
      <c r="G343" s="48">
        <v>0</v>
      </c>
      <c r="H343" s="46">
        <v>0</v>
      </c>
      <c r="I343" s="46">
        <v>0</v>
      </c>
      <c r="J343" s="46">
        <v>0</v>
      </c>
      <c r="K343" s="46">
        <v>0</v>
      </c>
      <c r="L343" s="49">
        <v>0</v>
      </c>
      <c r="M343" s="50">
        <v>0</v>
      </c>
      <c r="N343" s="32"/>
      <c r="O343" s="31"/>
      <c r="P343" s="31"/>
      <c r="Q343" s="31"/>
      <c r="R343" s="31"/>
      <c r="S343" s="31"/>
      <c r="T343" s="31"/>
      <c r="U343" s="31"/>
      <c r="V343" s="99"/>
      <c r="W343" s="52" t="str">
        <f t="shared" si="423"/>
        <v/>
      </c>
      <c r="X343" s="120"/>
      <c r="Y343" s="97"/>
      <c r="Z343" t="e">
        <f t="shared" si="429"/>
        <v>#N/A</v>
      </c>
      <c r="AA343" t="e">
        <f t="shared" si="430"/>
        <v>#N/A</v>
      </c>
      <c r="AB343" t="e">
        <f t="shared" si="431"/>
        <v>#N/A</v>
      </c>
      <c r="AC343" s="53" t="b">
        <f t="shared" si="432"/>
        <v>0</v>
      </c>
      <c r="AD343" s="53" t="b">
        <f t="shared" si="433"/>
        <v>0</v>
      </c>
      <c r="AE343" s="53" t="b">
        <f t="shared" si="434"/>
        <v>0</v>
      </c>
      <c r="AF343" s="53" t="b">
        <f t="shared" si="435"/>
        <v>0</v>
      </c>
      <c r="AG343" s="53" t="b">
        <f t="shared" si="436"/>
        <v>0</v>
      </c>
      <c r="AH343" s="53" t="b">
        <f t="shared" si="437"/>
        <v>0</v>
      </c>
      <c r="AI343" s="53" t="b">
        <f t="shared" si="438"/>
        <v>0</v>
      </c>
      <c r="AJ343" s="53" t="b">
        <f t="shared" si="439"/>
        <v>0</v>
      </c>
      <c r="AK343" s="53" t="b">
        <f t="shared" si="417"/>
        <v>1</v>
      </c>
      <c r="AL343" s="53" t="b">
        <f t="shared" si="418"/>
        <v>1</v>
      </c>
      <c r="AM343" s="53" t="b">
        <f t="shared" si="419"/>
        <v>1</v>
      </c>
      <c r="AN343" s="53" t="b">
        <f t="shared" si="420"/>
        <v>1</v>
      </c>
      <c r="AO343" s="53" t="b">
        <f t="shared" si="421"/>
        <v>1</v>
      </c>
      <c r="AP343" s="53" t="b">
        <f t="shared" si="422"/>
        <v>1</v>
      </c>
      <c r="AQ343" s="53" t="b">
        <f t="shared" si="475"/>
        <v>0</v>
      </c>
      <c r="AR343" t="b">
        <f t="shared" si="440"/>
        <v>0</v>
      </c>
      <c r="AS343" s="54" t="e">
        <f t="shared" si="465"/>
        <v>#N/A</v>
      </c>
      <c r="AT343" t="b">
        <f t="shared" si="476"/>
        <v>0</v>
      </c>
      <c r="AU343" t="str">
        <f t="shared" si="477"/>
        <v/>
      </c>
      <c r="AV343" s="55" t="str">
        <f t="shared" si="466"/>
        <v/>
      </c>
      <c r="AW343" t="b">
        <f>AND(AV343&lt;&gt;"",COUNTIF($AV$11:AV342,AV343)=0)</f>
        <v>0</v>
      </c>
      <c r="AX343" s="2">
        <f>IF(AV343="",0,IF(AW343,MAX($AX$11:AX342)+1,VLOOKUP(AV343,$AV$11:AX342,3,FALSE)))</f>
        <v>0</v>
      </c>
      <c r="AY343" t="str">
        <f t="shared" si="467"/>
        <v/>
      </c>
      <c r="AZ343" t="e">
        <f t="shared" si="441"/>
        <v>#N/A</v>
      </c>
      <c r="BA343" t="e">
        <f>IF(ISNA(AZ343),NA(),COUNTIF(AZ$10:AZ343,AZ343)&gt;1)</f>
        <v>#N/A</v>
      </c>
      <c r="BB343" t="e">
        <f t="shared" si="442"/>
        <v>#N/A</v>
      </c>
      <c r="BC343" s="55" t="e">
        <f t="shared" si="443"/>
        <v>#N/A</v>
      </c>
      <c r="BD343" s="56" t="e">
        <f t="shared" si="444"/>
        <v>#N/A</v>
      </c>
      <c r="BE343" s="53">
        <f t="shared" si="445"/>
        <v>0</v>
      </c>
      <c r="BF343" s="53">
        <f t="shared" si="446"/>
        <v>0</v>
      </c>
      <c r="BG343" s="53">
        <f t="shared" si="447"/>
        <v>0</v>
      </c>
      <c r="BH343" s="53">
        <f t="shared" si="448"/>
        <v>0</v>
      </c>
      <c r="BI343" s="53">
        <f t="shared" si="449"/>
        <v>0</v>
      </c>
      <c r="BJ343" s="53">
        <f t="shared" si="450"/>
        <v>0</v>
      </c>
      <c r="BK343" s="57">
        <f t="shared" si="451"/>
        <v>0</v>
      </c>
      <c r="BL343" s="57">
        <f t="shared" si="452"/>
        <v>0</v>
      </c>
      <c r="BM343" s="57">
        <f t="shared" si="453"/>
        <v>0</v>
      </c>
      <c r="BN343" s="57">
        <f t="shared" si="454"/>
        <v>0</v>
      </c>
      <c r="BO343" s="57">
        <f t="shared" si="455"/>
        <v>0</v>
      </c>
      <c r="BP343" s="57">
        <f t="shared" si="456"/>
        <v>0</v>
      </c>
      <c r="BQ343">
        <f t="shared" si="478"/>
        <v>0</v>
      </c>
      <c r="BR343">
        <f t="shared" si="479"/>
        <v>0</v>
      </c>
      <c r="BS343">
        <f t="shared" si="480"/>
        <v>0</v>
      </c>
      <c r="BT343">
        <f t="shared" si="481"/>
        <v>0</v>
      </c>
      <c r="BU343">
        <f t="shared" si="482"/>
        <v>0</v>
      </c>
      <c r="BV343">
        <f t="shared" si="483"/>
        <v>0</v>
      </c>
      <c r="BW343">
        <f t="shared" si="484"/>
        <v>0</v>
      </c>
      <c r="BX343">
        <f t="shared" si="485"/>
        <v>0</v>
      </c>
      <c r="BY343">
        <f t="shared" si="486"/>
        <v>0</v>
      </c>
      <c r="BZ343">
        <f t="shared" si="487"/>
        <v>0</v>
      </c>
      <c r="CA343">
        <f t="shared" si="488"/>
        <v>0</v>
      </c>
      <c r="CB343">
        <f t="shared" si="489"/>
        <v>0</v>
      </c>
      <c r="CC343" t="e">
        <f>IF('Source and fuel input'!AS343,VLOOKUP(AA343,SourceIdData,8,FALSE),IF('Source and fuel input'!AQ343,V343,IF('Source and fuel input'!AR343,IF(AND(E343="Method 1",VLOOKUP(AA343,SourceIdData,8,FALSE)&gt;0),VLOOKUP(AA343,SourceIdData,8,FALSE),NA()),"")))</f>
        <v>#N/A</v>
      </c>
      <c r="CD343" s="15" t="e">
        <f t="shared" si="424"/>
        <v>#N/A</v>
      </c>
      <c r="CE343" s="15" t="b">
        <f t="shared" si="425"/>
        <v>1</v>
      </c>
      <c r="CF343" s="15" t="b">
        <f t="shared" si="457"/>
        <v>1</v>
      </c>
      <c r="CG343" s="15" t="b">
        <f t="shared" si="426"/>
        <v>0</v>
      </c>
      <c r="CH343" s="15" t="b">
        <f t="shared" si="427"/>
        <v>1</v>
      </c>
      <c r="CI343" t="e">
        <f t="shared" si="458"/>
        <v>#N/A</v>
      </c>
      <c r="CJ343" t="e">
        <f t="shared" si="459"/>
        <v>#N/A</v>
      </c>
      <c r="CK343" t="e">
        <f t="shared" si="468"/>
        <v>#N/A</v>
      </c>
      <c r="CL343" t="b">
        <f t="shared" si="428"/>
        <v>0</v>
      </c>
      <c r="CM343" t="e">
        <f t="shared" si="469"/>
        <v>#N/A</v>
      </c>
      <c r="CN343" t="b">
        <f t="shared" si="470"/>
        <v>0</v>
      </c>
      <c r="CO343" s="14">
        <f t="shared" si="471"/>
        <v>1</v>
      </c>
      <c r="CP343" s="16" t="str">
        <f t="shared" si="460"/>
        <v/>
      </c>
      <c r="CQ343" s="15">
        <f t="shared" si="461"/>
        <v>0</v>
      </c>
      <c r="CR343" s="15">
        <f t="shared" si="462"/>
        <v>0</v>
      </c>
      <c r="CS343" s="15">
        <f t="shared" si="463"/>
        <v>0</v>
      </c>
      <c r="CT343" s="58" t="e">
        <f t="shared" si="490"/>
        <v>#DIV/0!</v>
      </c>
      <c r="CU343" s="2">
        <f t="shared" si="464"/>
        <v>995</v>
      </c>
      <c r="CV343" t="str">
        <f t="shared" si="472"/>
        <v/>
      </c>
      <c r="CX343" t="str">
        <f t="shared" si="491"/>
        <v/>
      </c>
      <c r="CY343" t="b">
        <f>AND(CX343&lt;&gt;"",COUNTIF($CX$11:CX342,CX343)=0)</f>
        <v>0</v>
      </c>
      <c r="CZ343" s="2">
        <f>IF(CX343="",0,IF(CY343,MAX($CZ$11:CZ342)+1,VLOOKUP(CX343,$CX$11:CZ342,3,FALSE)))</f>
        <v>0</v>
      </c>
      <c r="DA343" s="2" t="str">
        <f t="shared" si="473"/>
        <v/>
      </c>
      <c r="DB343" t="str">
        <f t="shared" si="492"/>
        <v/>
      </c>
      <c r="DC343" t="b">
        <f>AND(DB343&lt;&gt;"",COUNTIF($DB$11:DB342,DB343)=0)</f>
        <v>0</v>
      </c>
      <c r="DD343" s="2">
        <f>IF(DB343="",0,IF(DC343,MAX($DD$11:DD342)+1,VLOOKUP(DB343,$DB$11:DD342,3,FALSE)))</f>
        <v>0</v>
      </c>
      <c r="DE343" s="2" t="str">
        <f t="shared" si="474"/>
        <v/>
      </c>
    </row>
    <row r="344" spans="1:109" x14ac:dyDescent="0.35">
      <c r="A344" s="119"/>
      <c r="B344" s="46"/>
      <c r="C344" s="46"/>
      <c r="D344" s="46"/>
      <c r="E344" s="46"/>
      <c r="F344" s="183"/>
      <c r="G344" s="48">
        <v>0</v>
      </c>
      <c r="H344" s="46">
        <v>0</v>
      </c>
      <c r="I344" s="46">
        <v>0</v>
      </c>
      <c r="J344" s="46">
        <v>0</v>
      </c>
      <c r="K344" s="46">
        <v>0</v>
      </c>
      <c r="L344" s="49">
        <v>0</v>
      </c>
      <c r="M344" s="50">
        <v>0</v>
      </c>
      <c r="N344" s="32"/>
      <c r="O344" s="31"/>
      <c r="P344" s="31"/>
      <c r="Q344" s="31"/>
      <c r="R344" s="31"/>
      <c r="S344" s="31"/>
      <c r="T344" s="31"/>
      <c r="U344" s="31"/>
      <c r="V344" s="99"/>
      <c r="W344" s="52" t="str">
        <f t="shared" si="423"/>
        <v/>
      </c>
      <c r="X344" s="120"/>
      <c r="Y344" s="97"/>
      <c r="Z344" t="e">
        <f t="shared" si="429"/>
        <v>#N/A</v>
      </c>
      <c r="AA344" t="e">
        <f t="shared" si="430"/>
        <v>#N/A</v>
      </c>
      <c r="AB344" t="e">
        <f t="shared" si="431"/>
        <v>#N/A</v>
      </c>
      <c r="AC344" s="53" t="b">
        <f t="shared" si="432"/>
        <v>0</v>
      </c>
      <c r="AD344" s="53" t="b">
        <f t="shared" si="433"/>
        <v>0</v>
      </c>
      <c r="AE344" s="53" t="b">
        <f t="shared" si="434"/>
        <v>0</v>
      </c>
      <c r="AF344" s="53" t="b">
        <f t="shared" si="435"/>
        <v>0</v>
      </c>
      <c r="AG344" s="53" t="b">
        <f t="shared" si="436"/>
        <v>0</v>
      </c>
      <c r="AH344" s="53" t="b">
        <f t="shared" si="437"/>
        <v>0</v>
      </c>
      <c r="AI344" s="53" t="b">
        <f t="shared" si="438"/>
        <v>0</v>
      </c>
      <c r="AJ344" s="53" t="b">
        <f t="shared" si="439"/>
        <v>0</v>
      </c>
      <c r="AK344" s="53" t="b">
        <f t="shared" si="417"/>
        <v>1</v>
      </c>
      <c r="AL344" s="53" t="b">
        <f t="shared" si="418"/>
        <v>1</v>
      </c>
      <c r="AM344" s="53" t="b">
        <f t="shared" si="419"/>
        <v>1</v>
      </c>
      <c r="AN344" s="53" t="b">
        <f t="shared" si="420"/>
        <v>1</v>
      </c>
      <c r="AO344" s="53" t="b">
        <f t="shared" si="421"/>
        <v>1</v>
      </c>
      <c r="AP344" s="53" t="b">
        <f t="shared" si="422"/>
        <v>1</v>
      </c>
      <c r="AQ344" s="53" t="b">
        <f t="shared" si="475"/>
        <v>0</v>
      </c>
      <c r="AR344" t="b">
        <f t="shared" si="440"/>
        <v>0</v>
      </c>
      <c r="AS344" s="54" t="e">
        <f t="shared" si="465"/>
        <v>#N/A</v>
      </c>
      <c r="AT344" t="b">
        <f t="shared" si="476"/>
        <v>0</v>
      </c>
      <c r="AU344" t="str">
        <f t="shared" si="477"/>
        <v/>
      </c>
      <c r="AV344" s="55" t="str">
        <f t="shared" si="466"/>
        <v/>
      </c>
      <c r="AW344" t="b">
        <f>AND(AV344&lt;&gt;"",COUNTIF($AV$11:AV343,AV344)=0)</f>
        <v>0</v>
      </c>
      <c r="AX344" s="2">
        <f>IF(AV344="",0,IF(AW344,MAX($AX$11:AX343)+1,VLOOKUP(AV344,$AV$11:AX343,3,FALSE)))</f>
        <v>0</v>
      </c>
      <c r="AY344" t="str">
        <f t="shared" si="467"/>
        <v/>
      </c>
      <c r="AZ344" t="e">
        <f t="shared" si="441"/>
        <v>#N/A</v>
      </c>
      <c r="BA344" t="e">
        <f>IF(ISNA(AZ344),NA(),COUNTIF(AZ$10:AZ344,AZ344)&gt;1)</f>
        <v>#N/A</v>
      </c>
      <c r="BB344" t="e">
        <f t="shared" si="442"/>
        <v>#N/A</v>
      </c>
      <c r="BC344" s="55" t="e">
        <f t="shared" si="443"/>
        <v>#N/A</v>
      </c>
      <c r="BD344" s="56" t="e">
        <f t="shared" si="444"/>
        <v>#N/A</v>
      </c>
      <c r="BE344" s="53">
        <f t="shared" si="445"/>
        <v>0</v>
      </c>
      <c r="BF344" s="53">
        <f t="shared" si="446"/>
        <v>0</v>
      </c>
      <c r="BG344" s="53">
        <f t="shared" si="447"/>
        <v>0</v>
      </c>
      <c r="BH344" s="53">
        <f t="shared" si="448"/>
        <v>0</v>
      </c>
      <c r="BI344" s="53">
        <f t="shared" si="449"/>
        <v>0</v>
      </c>
      <c r="BJ344" s="53">
        <f t="shared" si="450"/>
        <v>0</v>
      </c>
      <c r="BK344" s="57">
        <f t="shared" si="451"/>
        <v>0</v>
      </c>
      <c r="BL344" s="57">
        <f t="shared" si="452"/>
        <v>0</v>
      </c>
      <c r="BM344" s="57">
        <f t="shared" si="453"/>
        <v>0</v>
      </c>
      <c r="BN344" s="57">
        <f t="shared" si="454"/>
        <v>0</v>
      </c>
      <c r="BO344" s="57">
        <f t="shared" si="455"/>
        <v>0</v>
      </c>
      <c r="BP344" s="57">
        <f t="shared" si="456"/>
        <v>0</v>
      </c>
      <c r="BQ344">
        <f t="shared" si="478"/>
        <v>0</v>
      </c>
      <c r="BR344">
        <f t="shared" si="479"/>
        <v>0</v>
      </c>
      <c r="BS344">
        <f t="shared" si="480"/>
        <v>0</v>
      </c>
      <c r="BT344">
        <f t="shared" si="481"/>
        <v>0</v>
      </c>
      <c r="BU344">
        <f t="shared" si="482"/>
        <v>0</v>
      </c>
      <c r="BV344">
        <f t="shared" si="483"/>
        <v>0</v>
      </c>
      <c r="BW344">
        <f t="shared" si="484"/>
        <v>0</v>
      </c>
      <c r="BX344">
        <f t="shared" si="485"/>
        <v>0</v>
      </c>
      <c r="BY344">
        <f t="shared" si="486"/>
        <v>0</v>
      </c>
      <c r="BZ344">
        <f t="shared" si="487"/>
        <v>0</v>
      </c>
      <c r="CA344">
        <f t="shared" si="488"/>
        <v>0</v>
      </c>
      <c r="CB344">
        <f t="shared" si="489"/>
        <v>0</v>
      </c>
      <c r="CC344" t="e">
        <f>IF('Source and fuel input'!AS344,VLOOKUP(AA344,SourceIdData,8,FALSE),IF('Source and fuel input'!AQ344,V344,IF('Source and fuel input'!AR344,IF(AND(E344="Method 1",VLOOKUP(AA344,SourceIdData,8,FALSE)&gt;0),VLOOKUP(AA344,SourceIdData,8,FALSE),NA()),"")))</f>
        <v>#N/A</v>
      </c>
      <c r="CD344" s="15" t="e">
        <f t="shared" si="424"/>
        <v>#N/A</v>
      </c>
      <c r="CE344" s="15" t="b">
        <f t="shared" si="425"/>
        <v>1</v>
      </c>
      <c r="CF344" s="15" t="b">
        <f t="shared" si="457"/>
        <v>1</v>
      </c>
      <c r="CG344" s="15" t="b">
        <f t="shared" si="426"/>
        <v>0</v>
      </c>
      <c r="CH344" s="15" t="b">
        <f t="shared" si="427"/>
        <v>1</v>
      </c>
      <c r="CI344" t="e">
        <f t="shared" si="458"/>
        <v>#N/A</v>
      </c>
      <c r="CJ344" t="e">
        <f t="shared" si="459"/>
        <v>#N/A</v>
      </c>
      <c r="CK344" t="e">
        <f t="shared" si="468"/>
        <v>#N/A</v>
      </c>
      <c r="CL344" t="b">
        <f t="shared" si="428"/>
        <v>0</v>
      </c>
      <c r="CM344" t="e">
        <f t="shared" si="469"/>
        <v>#N/A</v>
      </c>
      <c r="CN344" t="b">
        <f t="shared" si="470"/>
        <v>0</v>
      </c>
      <c r="CO344" s="14">
        <f t="shared" si="471"/>
        <v>1</v>
      </c>
      <c r="CP344" s="16" t="str">
        <f t="shared" si="460"/>
        <v/>
      </c>
      <c r="CQ344" s="15">
        <f t="shared" si="461"/>
        <v>0</v>
      </c>
      <c r="CR344" s="15">
        <f t="shared" si="462"/>
        <v>0</v>
      </c>
      <c r="CS344" s="15">
        <f t="shared" si="463"/>
        <v>0</v>
      </c>
      <c r="CT344" s="58" t="e">
        <f t="shared" si="490"/>
        <v>#DIV/0!</v>
      </c>
      <c r="CU344" s="2">
        <f t="shared" si="464"/>
        <v>995</v>
      </c>
      <c r="CV344" t="str">
        <f t="shared" si="472"/>
        <v/>
      </c>
      <c r="CX344" t="str">
        <f t="shared" si="491"/>
        <v/>
      </c>
      <c r="CY344" t="b">
        <f>AND(CX344&lt;&gt;"",COUNTIF($CX$11:CX343,CX344)=0)</f>
        <v>0</v>
      </c>
      <c r="CZ344" s="2">
        <f>IF(CX344="",0,IF(CY344,MAX($CZ$11:CZ343)+1,VLOOKUP(CX344,$CX$11:CZ343,3,FALSE)))</f>
        <v>0</v>
      </c>
      <c r="DA344" s="2" t="str">
        <f t="shared" si="473"/>
        <v/>
      </c>
      <c r="DB344" t="str">
        <f t="shared" si="492"/>
        <v/>
      </c>
      <c r="DC344" t="b">
        <f>AND(DB344&lt;&gt;"",COUNTIF($DB$11:DB343,DB344)=0)</f>
        <v>0</v>
      </c>
      <c r="DD344" s="2">
        <f>IF(DB344="",0,IF(DC344,MAX($DD$11:DD343)+1,VLOOKUP(DB344,$DB$11:DD343,3,FALSE)))</f>
        <v>0</v>
      </c>
      <c r="DE344" s="2" t="str">
        <f t="shared" si="474"/>
        <v/>
      </c>
    </row>
    <row r="345" spans="1:109" x14ac:dyDescent="0.35">
      <c r="A345" s="119"/>
      <c r="B345" s="46"/>
      <c r="C345" s="46"/>
      <c r="D345" s="46"/>
      <c r="E345" s="46"/>
      <c r="F345" s="183"/>
      <c r="G345" s="48">
        <v>0</v>
      </c>
      <c r="H345" s="46">
        <v>0</v>
      </c>
      <c r="I345" s="46">
        <v>0</v>
      </c>
      <c r="J345" s="46">
        <v>0</v>
      </c>
      <c r="K345" s="46">
        <v>0</v>
      </c>
      <c r="L345" s="49">
        <v>0</v>
      </c>
      <c r="M345" s="50">
        <v>0</v>
      </c>
      <c r="N345" s="32"/>
      <c r="O345" s="31"/>
      <c r="P345" s="31"/>
      <c r="Q345" s="31"/>
      <c r="R345" s="31"/>
      <c r="S345" s="31"/>
      <c r="T345" s="31"/>
      <c r="U345" s="31"/>
      <c r="V345" s="99"/>
      <c r="W345" s="52" t="str">
        <f t="shared" si="423"/>
        <v/>
      </c>
      <c r="X345" s="120"/>
      <c r="Y345" s="97"/>
      <c r="Z345" t="e">
        <f t="shared" si="429"/>
        <v>#N/A</v>
      </c>
      <c r="AA345" t="e">
        <f t="shared" si="430"/>
        <v>#N/A</v>
      </c>
      <c r="AB345" t="e">
        <f t="shared" si="431"/>
        <v>#N/A</v>
      </c>
      <c r="AC345" s="53" t="b">
        <f t="shared" si="432"/>
        <v>0</v>
      </c>
      <c r="AD345" s="53" t="b">
        <f t="shared" si="433"/>
        <v>0</v>
      </c>
      <c r="AE345" s="53" t="b">
        <f t="shared" si="434"/>
        <v>0</v>
      </c>
      <c r="AF345" s="53" t="b">
        <f t="shared" si="435"/>
        <v>0</v>
      </c>
      <c r="AG345" s="53" t="b">
        <f t="shared" si="436"/>
        <v>0</v>
      </c>
      <c r="AH345" s="53" t="b">
        <f t="shared" si="437"/>
        <v>0</v>
      </c>
      <c r="AI345" s="53" t="b">
        <f t="shared" si="438"/>
        <v>0</v>
      </c>
      <c r="AJ345" s="53" t="b">
        <f t="shared" si="439"/>
        <v>0</v>
      </c>
      <c r="AK345" s="53" t="b">
        <f t="shared" ref="AK345:AK408" si="493">AND(G345&lt;&gt;"",G345&gt;=0,NOT(ISERROR(G345*1)))</f>
        <v>1</v>
      </c>
      <c r="AL345" s="53" t="b">
        <f t="shared" ref="AL345:AL408" si="494">AND(H345&lt;&gt;"",H345&gt;=0,NOT(ISERROR(H345*1)))</f>
        <v>1</v>
      </c>
      <c r="AM345" s="53" t="b">
        <f t="shared" ref="AM345:AM408" si="495">AND(I345&lt;&gt;"",I345&gt;=0,NOT(ISERROR(I345*1)))</f>
        <v>1</v>
      </c>
      <c r="AN345" s="53" t="b">
        <f t="shared" ref="AN345:AN408" si="496">AND(J345&lt;&gt;"",J345&gt;=0,NOT(ISERROR(J345*1)))</f>
        <v>1</v>
      </c>
      <c r="AO345" s="53" t="b">
        <f t="shared" ref="AO345:AO408" si="497">AND(K345&lt;&gt;"",K345&gt;=0,NOT(ISERROR(K345*1)))</f>
        <v>1</v>
      </c>
      <c r="AP345" s="53" t="b">
        <f t="shared" ref="AP345:AP408" si="498">AND(L345&lt;&gt;"",L345&gt;=0,NOT(ISERROR(L345*1)))</f>
        <v>1</v>
      </c>
      <c r="AQ345" s="53" t="b">
        <f t="shared" si="475"/>
        <v>0</v>
      </c>
      <c r="AR345" t="b">
        <f t="shared" si="440"/>
        <v>0</v>
      </c>
      <c r="AS345" s="54" t="e">
        <f t="shared" si="465"/>
        <v>#N/A</v>
      </c>
      <c r="AT345" t="b">
        <f t="shared" si="476"/>
        <v>0</v>
      </c>
      <c r="AU345" t="str">
        <f t="shared" si="477"/>
        <v/>
      </c>
      <c r="AV345" s="55" t="str">
        <f t="shared" si="466"/>
        <v/>
      </c>
      <c r="AW345" t="b">
        <f>AND(AV345&lt;&gt;"",COUNTIF($AV$11:AV344,AV345)=0)</f>
        <v>0</v>
      </c>
      <c r="AX345" s="2">
        <f>IF(AV345="",0,IF(AW345,MAX($AX$11:AX344)+1,VLOOKUP(AV345,$AV$11:AX344,3,FALSE)))</f>
        <v>0</v>
      </c>
      <c r="AY345" t="str">
        <f t="shared" si="467"/>
        <v/>
      </c>
      <c r="AZ345" t="e">
        <f t="shared" si="441"/>
        <v>#N/A</v>
      </c>
      <c r="BA345" t="e">
        <f>IF(ISNA(AZ345),NA(),COUNTIF(AZ$10:AZ345,AZ345)&gt;1)</f>
        <v>#N/A</v>
      </c>
      <c r="BB345" t="e">
        <f t="shared" si="442"/>
        <v>#N/A</v>
      </c>
      <c r="BC345" s="55" t="e">
        <f t="shared" si="443"/>
        <v>#N/A</v>
      </c>
      <c r="BD345" s="56" t="e">
        <f t="shared" si="444"/>
        <v>#N/A</v>
      </c>
      <c r="BE345" s="53">
        <f t="shared" si="445"/>
        <v>0</v>
      </c>
      <c r="BF345" s="53">
        <f t="shared" si="446"/>
        <v>0</v>
      </c>
      <c r="BG345" s="53">
        <f t="shared" si="447"/>
        <v>0</v>
      </c>
      <c r="BH345" s="53">
        <f t="shared" si="448"/>
        <v>0</v>
      </c>
      <c r="BI345" s="53">
        <f t="shared" si="449"/>
        <v>0</v>
      </c>
      <c r="BJ345" s="53">
        <f t="shared" si="450"/>
        <v>0</v>
      </c>
      <c r="BK345" s="57">
        <f t="shared" si="451"/>
        <v>0</v>
      </c>
      <c r="BL345" s="57">
        <f t="shared" si="452"/>
        <v>0</v>
      </c>
      <c r="BM345" s="57">
        <f t="shared" si="453"/>
        <v>0</v>
      </c>
      <c r="BN345" s="57">
        <f t="shared" si="454"/>
        <v>0</v>
      </c>
      <c r="BO345" s="57">
        <f t="shared" si="455"/>
        <v>0</v>
      </c>
      <c r="BP345" s="57">
        <f t="shared" si="456"/>
        <v>0</v>
      </c>
      <c r="BQ345">
        <f t="shared" si="478"/>
        <v>0</v>
      </c>
      <c r="BR345">
        <f t="shared" si="479"/>
        <v>0</v>
      </c>
      <c r="BS345">
        <f t="shared" si="480"/>
        <v>0</v>
      </c>
      <c r="BT345">
        <f t="shared" si="481"/>
        <v>0</v>
      </c>
      <c r="BU345">
        <f t="shared" si="482"/>
        <v>0</v>
      </c>
      <c r="BV345">
        <f t="shared" si="483"/>
        <v>0</v>
      </c>
      <c r="BW345">
        <f t="shared" si="484"/>
        <v>0</v>
      </c>
      <c r="BX345">
        <f t="shared" si="485"/>
        <v>0</v>
      </c>
      <c r="BY345">
        <f t="shared" si="486"/>
        <v>0</v>
      </c>
      <c r="BZ345">
        <f t="shared" si="487"/>
        <v>0</v>
      </c>
      <c r="CA345">
        <f t="shared" si="488"/>
        <v>0</v>
      </c>
      <c r="CB345">
        <f t="shared" si="489"/>
        <v>0</v>
      </c>
      <c r="CC345" t="e">
        <f>IF('Source and fuel input'!AS345,VLOOKUP(AA345,SourceIdData,8,FALSE),IF('Source and fuel input'!AQ345,V345,IF('Source and fuel input'!AR345,IF(AND(E345="Method 1",VLOOKUP(AA345,SourceIdData,8,FALSE)&gt;0),VLOOKUP(AA345,SourceIdData,8,FALSE),NA()),"")))</f>
        <v>#N/A</v>
      </c>
      <c r="CD345" s="15" t="e">
        <f t="shared" si="424"/>
        <v>#N/A</v>
      </c>
      <c r="CE345" s="15" t="b">
        <f t="shared" si="425"/>
        <v>1</v>
      </c>
      <c r="CF345" s="15" t="b">
        <f t="shared" si="457"/>
        <v>1</v>
      </c>
      <c r="CG345" s="15" t="b">
        <f t="shared" si="426"/>
        <v>0</v>
      </c>
      <c r="CH345" s="15" t="b">
        <f t="shared" si="427"/>
        <v>1</v>
      </c>
      <c r="CI345" t="e">
        <f t="shared" si="458"/>
        <v>#N/A</v>
      </c>
      <c r="CJ345" t="e">
        <f t="shared" si="459"/>
        <v>#N/A</v>
      </c>
      <c r="CK345" t="e">
        <f t="shared" si="468"/>
        <v>#N/A</v>
      </c>
      <c r="CL345" t="b">
        <f t="shared" si="428"/>
        <v>0</v>
      </c>
      <c r="CM345" t="e">
        <f t="shared" si="469"/>
        <v>#N/A</v>
      </c>
      <c r="CN345" t="b">
        <f t="shared" si="470"/>
        <v>0</v>
      </c>
      <c r="CO345" s="14">
        <f t="shared" si="471"/>
        <v>1</v>
      </c>
      <c r="CP345" s="16" t="str">
        <f t="shared" si="460"/>
        <v/>
      </c>
      <c r="CQ345" s="15">
        <f t="shared" si="461"/>
        <v>0</v>
      </c>
      <c r="CR345" s="15">
        <f t="shared" si="462"/>
        <v>0</v>
      </c>
      <c r="CS345" s="15">
        <f t="shared" si="463"/>
        <v>0</v>
      </c>
      <c r="CT345" s="58" t="e">
        <f t="shared" si="490"/>
        <v>#DIV/0!</v>
      </c>
      <c r="CU345" s="2">
        <f t="shared" si="464"/>
        <v>995</v>
      </c>
      <c r="CV345" t="str">
        <f t="shared" si="472"/>
        <v/>
      </c>
      <c r="CX345" t="str">
        <f t="shared" si="491"/>
        <v/>
      </c>
      <c r="CY345" t="b">
        <f>AND(CX345&lt;&gt;"",COUNTIF($CX$11:CX344,CX345)=0)</f>
        <v>0</v>
      </c>
      <c r="CZ345" s="2">
        <f>IF(CX345="",0,IF(CY345,MAX($CZ$11:CZ344)+1,VLOOKUP(CX345,$CX$11:CZ344,3,FALSE)))</f>
        <v>0</v>
      </c>
      <c r="DA345" s="2" t="str">
        <f t="shared" si="473"/>
        <v/>
      </c>
      <c r="DB345" t="str">
        <f t="shared" si="492"/>
        <v/>
      </c>
      <c r="DC345" t="b">
        <f>AND(DB345&lt;&gt;"",COUNTIF($DB$11:DB344,DB345)=0)</f>
        <v>0</v>
      </c>
      <c r="DD345" s="2">
        <f>IF(DB345="",0,IF(DC345,MAX($DD$11:DD344)+1,VLOOKUP(DB345,$DB$11:DD344,3,FALSE)))</f>
        <v>0</v>
      </c>
      <c r="DE345" s="2" t="str">
        <f t="shared" si="474"/>
        <v/>
      </c>
    </row>
    <row r="346" spans="1:109" x14ac:dyDescent="0.35">
      <c r="A346" s="119"/>
      <c r="B346" s="46"/>
      <c r="C346" s="46"/>
      <c r="D346" s="46"/>
      <c r="E346" s="46"/>
      <c r="F346" s="183"/>
      <c r="G346" s="48">
        <v>0</v>
      </c>
      <c r="H346" s="46">
        <v>0</v>
      </c>
      <c r="I346" s="46">
        <v>0</v>
      </c>
      <c r="J346" s="46">
        <v>0</v>
      </c>
      <c r="K346" s="46">
        <v>0</v>
      </c>
      <c r="L346" s="49">
        <v>0</v>
      </c>
      <c r="M346" s="50">
        <v>0</v>
      </c>
      <c r="N346" s="32"/>
      <c r="O346" s="31"/>
      <c r="P346" s="31"/>
      <c r="Q346" s="31"/>
      <c r="R346" s="31"/>
      <c r="S346" s="31"/>
      <c r="T346" s="31"/>
      <c r="U346" s="31"/>
      <c r="V346" s="99"/>
      <c r="W346" s="52" t="str">
        <f t="shared" si="423"/>
        <v/>
      </c>
      <c r="X346" s="120"/>
      <c r="Y346" s="97"/>
      <c r="Z346" t="e">
        <f t="shared" si="429"/>
        <v>#N/A</v>
      </c>
      <c r="AA346" t="e">
        <f t="shared" si="430"/>
        <v>#N/A</v>
      </c>
      <c r="AB346" t="e">
        <f t="shared" si="431"/>
        <v>#N/A</v>
      </c>
      <c r="AC346" s="53" t="b">
        <f t="shared" si="432"/>
        <v>0</v>
      </c>
      <c r="AD346" s="53" t="b">
        <f t="shared" si="433"/>
        <v>0</v>
      </c>
      <c r="AE346" s="53" t="b">
        <f t="shared" si="434"/>
        <v>0</v>
      </c>
      <c r="AF346" s="53" t="b">
        <f t="shared" si="435"/>
        <v>0</v>
      </c>
      <c r="AG346" s="53" t="b">
        <f t="shared" si="436"/>
        <v>0</v>
      </c>
      <c r="AH346" s="53" t="b">
        <f t="shared" si="437"/>
        <v>0</v>
      </c>
      <c r="AI346" s="53" t="b">
        <f t="shared" si="438"/>
        <v>0</v>
      </c>
      <c r="AJ346" s="53" t="b">
        <f t="shared" si="439"/>
        <v>0</v>
      </c>
      <c r="AK346" s="53" t="b">
        <f t="shared" si="493"/>
        <v>1</v>
      </c>
      <c r="AL346" s="53" t="b">
        <f t="shared" si="494"/>
        <v>1</v>
      </c>
      <c r="AM346" s="53" t="b">
        <f t="shared" si="495"/>
        <v>1</v>
      </c>
      <c r="AN346" s="53" t="b">
        <f t="shared" si="496"/>
        <v>1</v>
      </c>
      <c r="AO346" s="53" t="b">
        <f t="shared" si="497"/>
        <v>1</v>
      </c>
      <c r="AP346" s="53" t="b">
        <f t="shared" si="498"/>
        <v>1</v>
      </c>
      <c r="AQ346" s="53" t="b">
        <f t="shared" si="475"/>
        <v>0</v>
      </c>
      <c r="AR346" t="b">
        <f t="shared" si="440"/>
        <v>0</v>
      </c>
      <c r="AS346" s="54" t="e">
        <f t="shared" si="465"/>
        <v>#N/A</v>
      </c>
      <c r="AT346" t="b">
        <f t="shared" si="476"/>
        <v>0</v>
      </c>
      <c r="AU346" t="str">
        <f t="shared" si="477"/>
        <v/>
      </c>
      <c r="AV346" s="55" t="str">
        <f t="shared" si="466"/>
        <v/>
      </c>
      <c r="AW346" t="b">
        <f>AND(AV346&lt;&gt;"",COUNTIF($AV$11:AV345,AV346)=0)</f>
        <v>0</v>
      </c>
      <c r="AX346" s="2">
        <f>IF(AV346="",0,IF(AW346,MAX($AX$11:AX345)+1,VLOOKUP(AV346,$AV$11:AX345,3,FALSE)))</f>
        <v>0</v>
      </c>
      <c r="AY346" t="str">
        <f t="shared" si="467"/>
        <v/>
      </c>
      <c r="AZ346" t="e">
        <f t="shared" si="441"/>
        <v>#N/A</v>
      </c>
      <c r="BA346" t="e">
        <f>IF(ISNA(AZ346),NA(),COUNTIF(AZ$10:AZ346,AZ346)&gt;1)</f>
        <v>#N/A</v>
      </c>
      <c r="BB346" t="e">
        <f t="shared" si="442"/>
        <v>#N/A</v>
      </c>
      <c r="BC346" s="55" t="e">
        <f t="shared" si="443"/>
        <v>#N/A</v>
      </c>
      <c r="BD346" s="56" t="e">
        <f t="shared" si="444"/>
        <v>#N/A</v>
      </c>
      <c r="BE346" s="53">
        <f t="shared" si="445"/>
        <v>0</v>
      </c>
      <c r="BF346" s="53">
        <f t="shared" si="446"/>
        <v>0</v>
      </c>
      <c r="BG346" s="53">
        <f t="shared" si="447"/>
        <v>0</v>
      </c>
      <c r="BH346" s="53">
        <f t="shared" si="448"/>
        <v>0</v>
      </c>
      <c r="BI346" s="53">
        <f t="shared" si="449"/>
        <v>0</v>
      </c>
      <c r="BJ346" s="53">
        <f t="shared" si="450"/>
        <v>0</v>
      </c>
      <c r="BK346" s="57">
        <f t="shared" si="451"/>
        <v>0</v>
      </c>
      <c r="BL346" s="57">
        <f t="shared" si="452"/>
        <v>0</v>
      </c>
      <c r="BM346" s="57">
        <f t="shared" si="453"/>
        <v>0</v>
      </c>
      <c r="BN346" s="57">
        <f t="shared" si="454"/>
        <v>0</v>
      </c>
      <c r="BO346" s="57">
        <f t="shared" si="455"/>
        <v>0</v>
      </c>
      <c r="BP346" s="57">
        <f t="shared" si="456"/>
        <v>0</v>
      </c>
      <c r="BQ346">
        <f t="shared" si="478"/>
        <v>0</v>
      </c>
      <c r="BR346">
        <f t="shared" si="479"/>
        <v>0</v>
      </c>
      <c r="BS346">
        <f t="shared" si="480"/>
        <v>0</v>
      </c>
      <c r="BT346">
        <f t="shared" si="481"/>
        <v>0</v>
      </c>
      <c r="BU346">
        <f t="shared" si="482"/>
        <v>0</v>
      </c>
      <c r="BV346">
        <f t="shared" si="483"/>
        <v>0</v>
      </c>
      <c r="BW346">
        <f t="shared" si="484"/>
        <v>0</v>
      </c>
      <c r="BX346">
        <f t="shared" si="485"/>
        <v>0</v>
      </c>
      <c r="BY346">
        <f t="shared" si="486"/>
        <v>0</v>
      </c>
      <c r="BZ346">
        <f t="shared" si="487"/>
        <v>0</v>
      </c>
      <c r="CA346">
        <f t="shared" si="488"/>
        <v>0</v>
      </c>
      <c r="CB346">
        <f t="shared" si="489"/>
        <v>0</v>
      </c>
      <c r="CC346" t="e">
        <f>IF('Source and fuel input'!AS346,VLOOKUP(AA346,SourceIdData,8,FALSE),IF('Source and fuel input'!AQ346,V346,IF('Source and fuel input'!AR346,IF(AND(E346="Method 1",VLOOKUP(AA346,SourceIdData,8,FALSE)&gt;0),VLOOKUP(AA346,SourceIdData,8,FALSE),NA()),"")))</f>
        <v>#N/A</v>
      </c>
      <c r="CD346" s="15" t="e">
        <f t="shared" si="424"/>
        <v>#N/A</v>
      </c>
      <c r="CE346" s="15" t="b">
        <f t="shared" si="425"/>
        <v>1</v>
      </c>
      <c r="CF346" s="15" t="b">
        <f t="shared" si="457"/>
        <v>1</v>
      </c>
      <c r="CG346" s="15" t="b">
        <f t="shared" si="426"/>
        <v>0</v>
      </c>
      <c r="CH346" s="15" t="b">
        <f t="shared" si="427"/>
        <v>1</v>
      </c>
      <c r="CI346" t="e">
        <f t="shared" si="458"/>
        <v>#N/A</v>
      </c>
      <c r="CJ346" t="e">
        <f t="shared" si="459"/>
        <v>#N/A</v>
      </c>
      <c r="CK346" t="e">
        <f t="shared" si="468"/>
        <v>#N/A</v>
      </c>
      <c r="CL346" t="b">
        <f t="shared" si="428"/>
        <v>0</v>
      </c>
      <c r="CM346" t="e">
        <f t="shared" si="469"/>
        <v>#N/A</v>
      </c>
      <c r="CN346" t="b">
        <f t="shared" si="470"/>
        <v>0</v>
      </c>
      <c r="CO346" s="14">
        <f t="shared" si="471"/>
        <v>1</v>
      </c>
      <c r="CP346" s="16" t="str">
        <f t="shared" si="460"/>
        <v/>
      </c>
      <c r="CQ346" s="15">
        <f t="shared" si="461"/>
        <v>0</v>
      </c>
      <c r="CR346" s="15">
        <f t="shared" si="462"/>
        <v>0</v>
      </c>
      <c r="CS346" s="15">
        <f t="shared" si="463"/>
        <v>0</v>
      </c>
      <c r="CT346" s="58" t="e">
        <f t="shared" si="490"/>
        <v>#DIV/0!</v>
      </c>
      <c r="CU346" s="2">
        <f t="shared" si="464"/>
        <v>995</v>
      </c>
      <c r="CV346" t="str">
        <f t="shared" si="472"/>
        <v/>
      </c>
      <c r="CX346" t="str">
        <f t="shared" si="491"/>
        <v/>
      </c>
      <c r="CY346" t="b">
        <f>AND(CX346&lt;&gt;"",COUNTIF($CX$11:CX345,CX346)=0)</f>
        <v>0</v>
      </c>
      <c r="CZ346" s="2">
        <f>IF(CX346="",0,IF(CY346,MAX($CZ$11:CZ345)+1,VLOOKUP(CX346,$CX$11:CZ345,3,FALSE)))</f>
        <v>0</v>
      </c>
      <c r="DA346" s="2" t="str">
        <f t="shared" si="473"/>
        <v/>
      </c>
      <c r="DB346" t="str">
        <f t="shared" si="492"/>
        <v/>
      </c>
      <c r="DC346" t="b">
        <f>AND(DB346&lt;&gt;"",COUNTIF($DB$11:DB345,DB346)=0)</f>
        <v>0</v>
      </c>
      <c r="DD346" s="2">
        <f>IF(DB346="",0,IF(DC346,MAX($DD$11:DD345)+1,VLOOKUP(DB346,$DB$11:DD345,3,FALSE)))</f>
        <v>0</v>
      </c>
      <c r="DE346" s="2" t="str">
        <f t="shared" si="474"/>
        <v/>
      </c>
    </row>
    <row r="347" spans="1:109" x14ac:dyDescent="0.35">
      <c r="A347" s="119"/>
      <c r="B347" s="46"/>
      <c r="C347" s="46"/>
      <c r="D347" s="46"/>
      <c r="E347" s="46"/>
      <c r="F347" s="183"/>
      <c r="G347" s="48">
        <v>0</v>
      </c>
      <c r="H347" s="46">
        <v>0</v>
      </c>
      <c r="I347" s="46">
        <v>0</v>
      </c>
      <c r="J347" s="46">
        <v>0</v>
      </c>
      <c r="K347" s="46">
        <v>0</v>
      </c>
      <c r="L347" s="49">
        <v>0</v>
      </c>
      <c r="M347" s="50">
        <v>0</v>
      </c>
      <c r="N347" s="32"/>
      <c r="O347" s="31"/>
      <c r="P347" s="31"/>
      <c r="Q347" s="31"/>
      <c r="R347" s="31"/>
      <c r="S347" s="31"/>
      <c r="T347" s="31"/>
      <c r="U347" s="31"/>
      <c r="V347" s="99"/>
      <c r="W347" s="52" t="str">
        <f t="shared" si="423"/>
        <v/>
      </c>
      <c r="X347" s="120"/>
      <c r="Y347" s="97"/>
      <c r="Z347" t="e">
        <f t="shared" si="429"/>
        <v>#N/A</v>
      </c>
      <c r="AA347" t="e">
        <f t="shared" si="430"/>
        <v>#N/A</v>
      </c>
      <c r="AB347" t="e">
        <f t="shared" si="431"/>
        <v>#N/A</v>
      </c>
      <c r="AC347" s="53" t="b">
        <f t="shared" si="432"/>
        <v>0</v>
      </c>
      <c r="AD347" s="53" t="b">
        <f t="shared" si="433"/>
        <v>0</v>
      </c>
      <c r="AE347" s="53" t="b">
        <f t="shared" si="434"/>
        <v>0</v>
      </c>
      <c r="AF347" s="53" t="b">
        <f t="shared" si="435"/>
        <v>0</v>
      </c>
      <c r="AG347" s="53" t="b">
        <f t="shared" si="436"/>
        <v>0</v>
      </c>
      <c r="AH347" s="53" t="b">
        <f t="shared" si="437"/>
        <v>0</v>
      </c>
      <c r="AI347" s="53" t="b">
        <f t="shared" si="438"/>
        <v>0</v>
      </c>
      <c r="AJ347" s="53" t="b">
        <f t="shared" si="439"/>
        <v>0</v>
      </c>
      <c r="AK347" s="53" t="b">
        <f t="shared" si="493"/>
        <v>1</v>
      </c>
      <c r="AL347" s="53" t="b">
        <f t="shared" si="494"/>
        <v>1</v>
      </c>
      <c r="AM347" s="53" t="b">
        <f t="shared" si="495"/>
        <v>1</v>
      </c>
      <c r="AN347" s="53" t="b">
        <f t="shared" si="496"/>
        <v>1</v>
      </c>
      <c r="AO347" s="53" t="b">
        <f t="shared" si="497"/>
        <v>1</v>
      </c>
      <c r="AP347" s="53" t="b">
        <f t="shared" si="498"/>
        <v>1</v>
      </c>
      <c r="AQ347" s="53" t="b">
        <f t="shared" si="475"/>
        <v>0</v>
      </c>
      <c r="AR347" t="b">
        <f t="shared" si="440"/>
        <v>0</v>
      </c>
      <c r="AS347" s="54" t="e">
        <f t="shared" si="465"/>
        <v>#N/A</v>
      </c>
      <c r="AT347" t="b">
        <f t="shared" si="476"/>
        <v>0</v>
      </c>
      <c r="AU347" t="str">
        <f t="shared" si="477"/>
        <v/>
      </c>
      <c r="AV347" s="55" t="str">
        <f t="shared" si="466"/>
        <v/>
      </c>
      <c r="AW347" t="b">
        <f>AND(AV347&lt;&gt;"",COUNTIF($AV$11:AV346,AV347)=0)</f>
        <v>0</v>
      </c>
      <c r="AX347" s="2">
        <f>IF(AV347="",0,IF(AW347,MAX($AX$11:AX346)+1,VLOOKUP(AV347,$AV$11:AX346,3,FALSE)))</f>
        <v>0</v>
      </c>
      <c r="AY347" t="str">
        <f t="shared" si="467"/>
        <v/>
      </c>
      <c r="AZ347" t="e">
        <f t="shared" si="441"/>
        <v>#N/A</v>
      </c>
      <c r="BA347" t="e">
        <f>IF(ISNA(AZ347),NA(),COUNTIF(AZ$10:AZ347,AZ347)&gt;1)</f>
        <v>#N/A</v>
      </c>
      <c r="BB347" t="e">
        <f t="shared" si="442"/>
        <v>#N/A</v>
      </c>
      <c r="BC347" s="55" t="e">
        <f t="shared" si="443"/>
        <v>#N/A</v>
      </c>
      <c r="BD347" s="56" t="e">
        <f t="shared" si="444"/>
        <v>#N/A</v>
      </c>
      <c r="BE347" s="53">
        <f t="shared" si="445"/>
        <v>0</v>
      </c>
      <c r="BF347" s="53">
        <f t="shared" si="446"/>
        <v>0</v>
      </c>
      <c r="BG347" s="53">
        <f t="shared" si="447"/>
        <v>0</v>
      </c>
      <c r="BH347" s="53">
        <f t="shared" si="448"/>
        <v>0</v>
      </c>
      <c r="BI347" s="53">
        <f t="shared" si="449"/>
        <v>0</v>
      </c>
      <c r="BJ347" s="53">
        <f t="shared" si="450"/>
        <v>0</v>
      </c>
      <c r="BK347" s="57">
        <f t="shared" si="451"/>
        <v>0</v>
      </c>
      <c r="BL347" s="57">
        <f t="shared" si="452"/>
        <v>0</v>
      </c>
      <c r="BM347" s="57">
        <f t="shared" si="453"/>
        <v>0</v>
      </c>
      <c r="BN347" s="57">
        <f t="shared" si="454"/>
        <v>0</v>
      </c>
      <c r="BO347" s="57">
        <f t="shared" si="455"/>
        <v>0</v>
      </c>
      <c r="BP347" s="57">
        <f t="shared" si="456"/>
        <v>0</v>
      </c>
      <c r="BQ347">
        <f t="shared" si="478"/>
        <v>0</v>
      </c>
      <c r="BR347">
        <f t="shared" si="479"/>
        <v>0</v>
      </c>
      <c r="BS347">
        <f t="shared" si="480"/>
        <v>0</v>
      </c>
      <c r="BT347">
        <f t="shared" si="481"/>
        <v>0</v>
      </c>
      <c r="BU347">
        <f t="shared" si="482"/>
        <v>0</v>
      </c>
      <c r="BV347">
        <f t="shared" si="483"/>
        <v>0</v>
      </c>
      <c r="BW347">
        <f t="shared" si="484"/>
        <v>0</v>
      </c>
      <c r="BX347">
        <f t="shared" si="485"/>
        <v>0</v>
      </c>
      <c r="BY347">
        <f t="shared" si="486"/>
        <v>0</v>
      </c>
      <c r="BZ347">
        <f t="shared" si="487"/>
        <v>0</v>
      </c>
      <c r="CA347">
        <f t="shared" si="488"/>
        <v>0</v>
      </c>
      <c r="CB347">
        <f t="shared" si="489"/>
        <v>0</v>
      </c>
      <c r="CC347" t="e">
        <f>IF('Source and fuel input'!AS347,VLOOKUP(AA347,SourceIdData,8,FALSE),IF('Source and fuel input'!AQ347,V347,IF('Source and fuel input'!AR347,IF(AND(E347="Method 1",VLOOKUP(AA347,SourceIdData,8,FALSE)&gt;0),VLOOKUP(AA347,SourceIdData,8,FALSE),NA()),"")))</f>
        <v>#N/A</v>
      </c>
      <c r="CD347" s="15" t="e">
        <f t="shared" si="424"/>
        <v>#N/A</v>
      </c>
      <c r="CE347" s="15" t="b">
        <f t="shared" si="425"/>
        <v>1</v>
      </c>
      <c r="CF347" s="15" t="b">
        <f t="shared" si="457"/>
        <v>1</v>
      </c>
      <c r="CG347" s="15" t="b">
        <f t="shared" si="426"/>
        <v>0</v>
      </c>
      <c r="CH347" s="15" t="b">
        <f t="shared" si="427"/>
        <v>1</v>
      </c>
      <c r="CI347" t="e">
        <f t="shared" si="458"/>
        <v>#N/A</v>
      </c>
      <c r="CJ347" t="e">
        <f t="shared" si="459"/>
        <v>#N/A</v>
      </c>
      <c r="CK347" t="e">
        <f t="shared" si="468"/>
        <v>#N/A</v>
      </c>
      <c r="CL347" t="b">
        <f t="shared" si="428"/>
        <v>0</v>
      </c>
      <c r="CM347" t="e">
        <f t="shared" si="469"/>
        <v>#N/A</v>
      </c>
      <c r="CN347" t="b">
        <f t="shared" si="470"/>
        <v>0</v>
      </c>
      <c r="CO347" s="14">
        <f t="shared" si="471"/>
        <v>1</v>
      </c>
      <c r="CP347" s="16" t="str">
        <f t="shared" si="460"/>
        <v/>
      </c>
      <c r="CQ347" s="15">
        <f t="shared" si="461"/>
        <v>0</v>
      </c>
      <c r="CR347" s="15">
        <f t="shared" si="462"/>
        <v>0</v>
      </c>
      <c r="CS347" s="15">
        <f t="shared" si="463"/>
        <v>0</v>
      </c>
      <c r="CT347" s="58" t="e">
        <f t="shared" si="490"/>
        <v>#DIV/0!</v>
      </c>
      <c r="CU347" s="2">
        <f t="shared" si="464"/>
        <v>995</v>
      </c>
      <c r="CV347" t="str">
        <f t="shared" si="472"/>
        <v/>
      </c>
      <c r="CX347" t="str">
        <f t="shared" si="491"/>
        <v/>
      </c>
      <c r="CY347" t="b">
        <f>AND(CX347&lt;&gt;"",COUNTIF($CX$11:CX346,CX347)=0)</f>
        <v>0</v>
      </c>
      <c r="CZ347" s="2">
        <f>IF(CX347="",0,IF(CY347,MAX($CZ$11:CZ346)+1,VLOOKUP(CX347,$CX$11:CZ346,3,FALSE)))</f>
        <v>0</v>
      </c>
      <c r="DA347" s="2" t="str">
        <f t="shared" si="473"/>
        <v/>
      </c>
      <c r="DB347" t="str">
        <f t="shared" si="492"/>
        <v/>
      </c>
      <c r="DC347" t="b">
        <f>AND(DB347&lt;&gt;"",COUNTIF($DB$11:DB346,DB347)=0)</f>
        <v>0</v>
      </c>
      <c r="DD347" s="2">
        <f>IF(DB347="",0,IF(DC347,MAX($DD$11:DD346)+1,VLOOKUP(DB347,$DB$11:DD346,3,FALSE)))</f>
        <v>0</v>
      </c>
      <c r="DE347" s="2" t="str">
        <f t="shared" si="474"/>
        <v/>
      </c>
    </row>
    <row r="348" spans="1:109" x14ac:dyDescent="0.35">
      <c r="A348" s="119"/>
      <c r="B348" s="46"/>
      <c r="C348" s="46"/>
      <c r="D348" s="46"/>
      <c r="E348" s="46"/>
      <c r="F348" s="183"/>
      <c r="G348" s="48">
        <v>0</v>
      </c>
      <c r="H348" s="46">
        <v>0</v>
      </c>
      <c r="I348" s="46">
        <v>0</v>
      </c>
      <c r="J348" s="46">
        <v>0</v>
      </c>
      <c r="K348" s="46">
        <v>0</v>
      </c>
      <c r="L348" s="49">
        <v>0</v>
      </c>
      <c r="M348" s="50">
        <v>0</v>
      </c>
      <c r="N348" s="32"/>
      <c r="O348" s="31"/>
      <c r="P348" s="31"/>
      <c r="Q348" s="31"/>
      <c r="R348" s="31"/>
      <c r="S348" s="31"/>
      <c r="T348" s="31"/>
      <c r="U348" s="31"/>
      <c r="V348" s="99"/>
      <c r="W348" s="52" t="str">
        <f t="shared" si="423"/>
        <v/>
      </c>
      <c r="X348" s="120"/>
      <c r="Y348" s="97"/>
      <c r="Z348" t="e">
        <f t="shared" si="429"/>
        <v>#N/A</v>
      </c>
      <c r="AA348" t="e">
        <f t="shared" si="430"/>
        <v>#N/A</v>
      </c>
      <c r="AB348" t="e">
        <f t="shared" si="431"/>
        <v>#N/A</v>
      </c>
      <c r="AC348" s="53" t="b">
        <f t="shared" si="432"/>
        <v>0</v>
      </c>
      <c r="AD348" s="53" t="b">
        <f t="shared" si="433"/>
        <v>0</v>
      </c>
      <c r="AE348" s="53" t="b">
        <f t="shared" si="434"/>
        <v>0</v>
      </c>
      <c r="AF348" s="53" t="b">
        <f t="shared" si="435"/>
        <v>0</v>
      </c>
      <c r="AG348" s="53" t="b">
        <f t="shared" si="436"/>
        <v>0</v>
      </c>
      <c r="AH348" s="53" t="b">
        <f t="shared" si="437"/>
        <v>0</v>
      </c>
      <c r="AI348" s="53" t="b">
        <f t="shared" si="438"/>
        <v>0</v>
      </c>
      <c r="AJ348" s="53" t="b">
        <f t="shared" si="439"/>
        <v>0</v>
      </c>
      <c r="AK348" s="53" t="b">
        <f t="shared" si="493"/>
        <v>1</v>
      </c>
      <c r="AL348" s="53" t="b">
        <f t="shared" si="494"/>
        <v>1</v>
      </c>
      <c r="AM348" s="53" t="b">
        <f t="shared" si="495"/>
        <v>1</v>
      </c>
      <c r="AN348" s="53" t="b">
        <f t="shared" si="496"/>
        <v>1</v>
      </c>
      <c r="AO348" s="53" t="b">
        <f t="shared" si="497"/>
        <v>1</v>
      </c>
      <c r="AP348" s="53" t="b">
        <f t="shared" si="498"/>
        <v>1</v>
      </c>
      <c r="AQ348" s="53" t="b">
        <f t="shared" si="475"/>
        <v>0</v>
      </c>
      <c r="AR348" t="b">
        <f t="shared" si="440"/>
        <v>0</v>
      </c>
      <c r="AS348" s="54" t="e">
        <f t="shared" si="465"/>
        <v>#N/A</v>
      </c>
      <c r="AT348" t="b">
        <f t="shared" si="476"/>
        <v>0</v>
      </c>
      <c r="AU348" t="str">
        <f t="shared" si="477"/>
        <v/>
      </c>
      <c r="AV348" s="55" t="str">
        <f t="shared" si="466"/>
        <v/>
      </c>
      <c r="AW348" t="b">
        <f>AND(AV348&lt;&gt;"",COUNTIF($AV$11:AV347,AV348)=0)</f>
        <v>0</v>
      </c>
      <c r="AX348" s="2">
        <f>IF(AV348="",0,IF(AW348,MAX($AX$11:AX347)+1,VLOOKUP(AV348,$AV$11:AX347,3,FALSE)))</f>
        <v>0</v>
      </c>
      <c r="AY348" t="str">
        <f t="shared" si="467"/>
        <v/>
      </c>
      <c r="AZ348" t="e">
        <f t="shared" si="441"/>
        <v>#N/A</v>
      </c>
      <c r="BA348" t="e">
        <f>IF(ISNA(AZ348),NA(),COUNTIF(AZ$10:AZ348,AZ348)&gt;1)</f>
        <v>#N/A</v>
      </c>
      <c r="BB348" t="e">
        <f t="shared" si="442"/>
        <v>#N/A</v>
      </c>
      <c r="BC348" s="55" t="e">
        <f t="shared" si="443"/>
        <v>#N/A</v>
      </c>
      <c r="BD348" s="56" t="e">
        <f t="shared" si="444"/>
        <v>#N/A</v>
      </c>
      <c r="BE348" s="53">
        <f t="shared" si="445"/>
        <v>0</v>
      </c>
      <c r="BF348" s="53">
        <f t="shared" si="446"/>
        <v>0</v>
      </c>
      <c r="BG348" s="53">
        <f t="shared" si="447"/>
        <v>0</v>
      </c>
      <c r="BH348" s="53">
        <f t="shared" si="448"/>
        <v>0</v>
      </c>
      <c r="BI348" s="53">
        <f t="shared" si="449"/>
        <v>0</v>
      </c>
      <c r="BJ348" s="53">
        <f t="shared" si="450"/>
        <v>0</v>
      </c>
      <c r="BK348" s="57">
        <f t="shared" si="451"/>
        <v>0</v>
      </c>
      <c r="BL348" s="57">
        <f t="shared" si="452"/>
        <v>0</v>
      </c>
      <c r="BM348" s="57">
        <f t="shared" si="453"/>
        <v>0</v>
      </c>
      <c r="BN348" s="57">
        <f t="shared" si="454"/>
        <v>0</v>
      </c>
      <c r="BO348" s="57">
        <f t="shared" si="455"/>
        <v>0</v>
      </c>
      <c r="BP348" s="57">
        <f t="shared" si="456"/>
        <v>0</v>
      </c>
      <c r="BQ348">
        <f t="shared" si="478"/>
        <v>0</v>
      </c>
      <c r="BR348">
        <f t="shared" si="479"/>
        <v>0</v>
      </c>
      <c r="BS348">
        <f t="shared" si="480"/>
        <v>0</v>
      </c>
      <c r="BT348">
        <f t="shared" si="481"/>
        <v>0</v>
      </c>
      <c r="BU348">
        <f t="shared" si="482"/>
        <v>0</v>
      </c>
      <c r="BV348">
        <f t="shared" si="483"/>
        <v>0</v>
      </c>
      <c r="BW348">
        <f t="shared" si="484"/>
        <v>0</v>
      </c>
      <c r="BX348">
        <f t="shared" si="485"/>
        <v>0</v>
      </c>
      <c r="BY348">
        <f t="shared" si="486"/>
        <v>0</v>
      </c>
      <c r="BZ348">
        <f t="shared" si="487"/>
        <v>0</v>
      </c>
      <c r="CA348">
        <f t="shared" si="488"/>
        <v>0</v>
      </c>
      <c r="CB348">
        <f t="shared" si="489"/>
        <v>0</v>
      </c>
      <c r="CC348" t="e">
        <f>IF('Source and fuel input'!AS348,VLOOKUP(AA348,SourceIdData,8,FALSE),IF('Source and fuel input'!AQ348,V348,IF('Source and fuel input'!AR348,IF(AND(E348="Method 1",VLOOKUP(AA348,SourceIdData,8,FALSE)&gt;0),VLOOKUP(AA348,SourceIdData,8,FALSE),NA()),"")))</f>
        <v>#N/A</v>
      </c>
      <c r="CD348" s="15" t="e">
        <f t="shared" si="424"/>
        <v>#N/A</v>
      </c>
      <c r="CE348" s="15" t="b">
        <f t="shared" si="425"/>
        <v>1</v>
      </c>
      <c r="CF348" s="15" t="b">
        <f t="shared" si="457"/>
        <v>1</v>
      </c>
      <c r="CG348" s="15" t="b">
        <f t="shared" si="426"/>
        <v>0</v>
      </c>
      <c r="CH348" s="15" t="b">
        <f t="shared" si="427"/>
        <v>1</v>
      </c>
      <c r="CI348" t="e">
        <f t="shared" si="458"/>
        <v>#N/A</v>
      </c>
      <c r="CJ348" t="e">
        <f t="shared" si="459"/>
        <v>#N/A</v>
      </c>
      <c r="CK348" t="e">
        <f t="shared" si="468"/>
        <v>#N/A</v>
      </c>
      <c r="CL348" t="b">
        <f t="shared" si="428"/>
        <v>0</v>
      </c>
      <c r="CM348" t="e">
        <f t="shared" si="469"/>
        <v>#N/A</v>
      </c>
      <c r="CN348" t="b">
        <f t="shared" si="470"/>
        <v>0</v>
      </c>
      <c r="CO348" s="14">
        <f t="shared" si="471"/>
        <v>1</v>
      </c>
      <c r="CP348" s="16" t="str">
        <f t="shared" si="460"/>
        <v/>
      </c>
      <c r="CQ348" s="15">
        <f t="shared" si="461"/>
        <v>0</v>
      </c>
      <c r="CR348" s="15">
        <f t="shared" si="462"/>
        <v>0</v>
      </c>
      <c r="CS348" s="15">
        <f t="shared" si="463"/>
        <v>0</v>
      </c>
      <c r="CT348" s="58" t="e">
        <f t="shared" si="490"/>
        <v>#DIV/0!</v>
      </c>
      <c r="CU348" s="2">
        <f t="shared" si="464"/>
        <v>995</v>
      </c>
      <c r="CV348" t="str">
        <f t="shared" si="472"/>
        <v/>
      </c>
      <c r="CX348" t="str">
        <f t="shared" si="491"/>
        <v/>
      </c>
      <c r="CY348" t="b">
        <f>AND(CX348&lt;&gt;"",COUNTIF($CX$11:CX347,CX348)=0)</f>
        <v>0</v>
      </c>
      <c r="CZ348" s="2">
        <f>IF(CX348="",0,IF(CY348,MAX($CZ$11:CZ347)+1,VLOOKUP(CX348,$CX$11:CZ347,3,FALSE)))</f>
        <v>0</v>
      </c>
      <c r="DA348" s="2" t="str">
        <f t="shared" si="473"/>
        <v/>
      </c>
      <c r="DB348" t="str">
        <f t="shared" si="492"/>
        <v/>
      </c>
      <c r="DC348" t="b">
        <f>AND(DB348&lt;&gt;"",COUNTIF($DB$11:DB347,DB348)=0)</f>
        <v>0</v>
      </c>
      <c r="DD348" s="2">
        <f>IF(DB348="",0,IF(DC348,MAX($DD$11:DD347)+1,VLOOKUP(DB348,$DB$11:DD347,3,FALSE)))</f>
        <v>0</v>
      </c>
      <c r="DE348" s="2" t="str">
        <f t="shared" si="474"/>
        <v/>
      </c>
    </row>
    <row r="349" spans="1:109" x14ac:dyDescent="0.35">
      <c r="A349" s="119"/>
      <c r="B349" s="46"/>
      <c r="C349" s="46"/>
      <c r="D349" s="46"/>
      <c r="E349" s="46"/>
      <c r="F349" s="183"/>
      <c r="G349" s="48">
        <v>0</v>
      </c>
      <c r="H349" s="46">
        <v>0</v>
      </c>
      <c r="I349" s="46">
        <v>0</v>
      </c>
      <c r="J349" s="46">
        <v>0</v>
      </c>
      <c r="K349" s="46">
        <v>0</v>
      </c>
      <c r="L349" s="49">
        <v>0</v>
      </c>
      <c r="M349" s="50">
        <v>0</v>
      </c>
      <c r="N349" s="32"/>
      <c r="O349" s="31"/>
      <c r="P349" s="31"/>
      <c r="Q349" s="31"/>
      <c r="R349" s="31"/>
      <c r="S349" s="31"/>
      <c r="T349" s="31"/>
      <c r="U349" s="31"/>
      <c r="V349" s="99"/>
      <c r="W349" s="52" t="str">
        <f t="shared" si="423"/>
        <v/>
      </c>
      <c r="X349" s="120"/>
      <c r="Y349" s="97"/>
      <c r="Z349" t="e">
        <f t="shared" si="429"/>
        <v>#N/A</v>
      </c>
      <c r="AA349" t="e">
        <f t="shared" si="430"/>
        <v>#N/A</v>
      </c>
      <c r="AB349" t="e">
        <f t="shared" si="431"/>
        <v>#N/A</v>
      </c>
      <c r="AC349" s="53" t="b">
        <f t="shared" si="432"/>
        <v>0</v>
      </c>
      <c r="AD349" s="53" t="b">
        <f t="shared" si="433"/>
        <v>0</v>
      </c>
      <c r="AE349" s="53" t="b">
        <f t="shared" si="434"/>
        <v>0</v>
      </c>
      <c r="AF349" s="53" t="b">
        <f t="shared" si="435"/>
        <v>0</v>
      </c>
      <c r="AG349" s="53" t="b">
        <f t="shared" si="436"/>
        <v>0</v>
      </c>
      <c r="AH349" s="53" t="b">
        <f t="shared" si="437"/>
        <v>0</v>
      </c>
      <c r="AI349" s="53" t="b">
        <f t="shared" si="438"/>
        <v>0</v>
      </c>
      <c r="AJ349" s="53" t="b">
        <f t="shared" si="439"/>
        <v>0</v>
      </c>
      <c r="AK349" s="53" t="b">
        <f t="shared" si="493"/>
        <v>1</v>
      </c>
      <c r="AL349" s="53" t="b">
        <f t="shared" si="494"/>
        <v>1</v>
      </c>
      <c r="AM349" s="53" t="b">
        <f t="shared" si="495"/>
        <v>1</v>
      </c>
      <c r="AN349" s="53" t="b">
        <f t="shared" si="496"/>
        <v>1</v>
      </c>
      <c r="AO349" s="53" t="b">
        <f t="shared" si="497"/>
        <v>1</v>
      </c>
      <c r="AP349" s="53" t="b">
        <f t="shared" si="498"/>
        <v>1</v>
      </c>
      <c r="AQ349" s="53" t="b">
        <f t="shared" si="475"/>
        <v>0</v>
      </c>
      <c r="AR349" t="b">
        <f t="shared" si="440"/>
        <v>0</v>
      </c>
      <c r="AS349" s="54" t="e">
        <f t="shared" si="465"/>
        <v>#N/A</v>
      </c>
      <c r="AT349" t="b">
        <f t="shared" si="476"/>
        <v>0</v>
      </c>
      <c r="AU349" t="str">
        <f t="shared" si="477"/>
        <v/>
      </c>
      <c r="AV349" s="55" t="str">
        <f t="shared" si="466"/>
        <v/>
      </c>
      <c r="AW349" t="b">
        <f>AND(AV349&lt;&gt;"",COUNTIF($AV$11:AV348,AV349)=0)</f>
        <v>0</v>
      </c>
      <c r="AX349" s="2">
        <f>IF(AV349="",0,IF(AW349,MAX($AX$11:AX348)+1,VLOOKUP(AV349,$AV$11:AX348,3,FALSE)))</f>
        <v>0</v>
      </c>
      <c r="AY349" t="str">
        <f t="shared" si="467"/>
        <v/>
      </c>
      <c r="AZ349" t="e">
        <f t="shared" si="441"/>
        <v>#N/A</v>
      </c>
      <c r="BA349" t="e">
        <f>IF(ISNA(AZ349),NA(),COUNTIF(AZ$10:AZ349,AZ349)&gt;1)</f>
        <v>#N/A</v>
      </c>
      <c r="BB349" t="e">
        <f t="shared" si="442"/>
        <v>#N/A</v>
      </c>
      <c r="BC349" s="55" t="e">
        <f t="shared" si="443"/>
        <v>#N/A</v>
      </c>
      <c r="BD349" s="56" t="e">
        <f t="shared" si="444"/>
        <v>#N/A</v>
      </c>
      <c r="BE349" s="53">
        <f t="shared" si="445"/>
        <v>0</v>
      </c>
      <c r="BF349" s="53">
        <f t="shared" si="446"/>
        <v>0</v>
      </c>
      <c r="BG349" s="53">
        <f t="shared" si="447"/>
        <v>0</v>
      </c>
      <c r="BH349" s="53">
        <f t="shared" si="448"/>
        <v>0</v>
      </c>
      <c r="BI349" s="53">
        <f t="shared" si="449"/>
        <v>0</v>
      </c>
      <c r="BJ349" s="53">
        <f t="shared" si="450"/>
        <v>0</v>
      </c>
      <c r="BK349" s="57">
        <f t="shared" si="451"/>
        <v>0</v>
      </c>
      <c r="BL349" s="57">
        <f t="shared" si="452"/>
        <v>0</v>
      </c>
      <c r="BM349" s="57">
        <f t="shared" si="453"/>
        <v>0</v>
      </c>
      <c r="BN349" s="57">
        <f t="shared" si="454"/>
        <v>0</v>
      </c>
      <c r="BO349" s="57">
        <f t="shared" si="455"/>
        <v>0</v>
      </c>
      <c r="BP349" s="57">
        <f t="shared" si="456"/>
        <v>0</v>
      </c>
      <c r="BQ349">
        <f t="shared" si="478"/>
        <v>0</v>
      </c>
      <c r="BR349">
        <f t="shared" si="479"/>
        <v>0</v>
      </c>
      <c r="BS349">
        <f t="shared" si="480"/>
        <v>0</v>
      </c>
      <c r="BT349">
        <f t="shared" si="481"/>
        <v>0</v>
      </c>
      <c r="BU349">
        <f t="shared" si="482"/>
        <v>0</v>
      </c>
      <c r="BV349">
        <f t="shared" si="483"/>
        <v>0</v>
      </c>
      <c r="BW349">
        <f t="shared" si="484"/>
        <v>0</v>
      </c>
      <c r="BX349">
        <f t="shared" si="485"/>
        <v>0</v>
      </c>
      <c r="BY349">
        <f t="shared" si="486"/>
        <v>0</v>
      </c>
      <c r="BZ349">
        <f t="shared" si="487"/>
        <v>0</v>
      </c>
      <c r="CA349">
        <f t="shared" si="488"/>
        <v>0</v>
      </c>
      <c r="CB349">
        <f t="shared" si="489"/>
        <v>0</v>
      </c>
      <c r="CC349" t="e">
        <f>IF('Source and fuel input'!AS349,VLOOKUP(AA349,SourceIdData,8,FALSE),IF('Source and fuel input'!AQ349,V349,IF('Source and fuel input'!AR349,IF(AND(E349="Method 1",VLOOKUP(AA349,SourceIdData,8,FALSE)&gt;0),VLOOKUP(AA349,SourceIdData,8,FALSE),NA()),"")))</f>
        <v>#N/A</v>
      </c>
      <c r="CD349" s="15" t="e">
        <f t="shared" si="424"/>
        <v>#N/A</v>
      </c>
      <c r="CE349" s="15" t="b">
        <f t="shared" si="425"/>
        <v>1</v>
      </c>
      <c r="CF349" s="15" t="b">
        <f t="shared" si="457"/>
        <v>1</v>
      </c>
      <c r="CG349" s="15" t="b">
        <f t="shared" si="426"/>
        <v>0</v>
      </c>
      <c r="CH349" s="15" t="b">
        <f t="shared" si="427"/>
        <v>1</v>
      </c>
      <c r="CI349" t="e">
        <f t="shared" si="458"/>
        <v>#N/A</v>
      </c>
      <c r="CJ349" t="e">
        <f t="shared" si="459"/>
        <v>#N/A</v>
      </c>
      <c r="CK349" t="e">
        <f t="shared" si="468"/>
        <v>#N/A</v>
      </c>
      <c r="CL349" t="b">
        <f t="shared" si="428"/>
        <v>0</v>
      </c>
      <c r="CM349" t="e">
        <f t="shared" si="469"/>
        <v>#N/A</v>
      </c>
      <c r="CN349" t="b">
        <f t="shared" si="470"/>
        <v>0</v>
      </c>
      <c r="CO349" s="14">
        <f t="shared" si="471"/>
        <v>1</v>
      </c>
      <c r="CP349" s="16" t="str">
        <f t="shared" si="460"/>
        <v/>
      </c>
      <c r="CQ349" s="15">
        <f t="shared" si="461"/>
        <v>0</v>
      </c>
      <c r="CR349" s="15">
        <f t="shared" si="462"/>
        <v>0</v>
      </c>
      <c r="CS349" s="15">
        <f t="shared" si="463"/>
        <v>0</v>
      </c>
      <c r="CT349" s="58" t="e">
        <f t="shared" si="490"/>
        <v>#DIV/0!</v>
      </c>
      <c r="CU349" s="2">
        <f t="shared" si="464"/>
        <v>995</v>
      </c>
      <c r="CV349" t="str">
        <f t="shared" si="472"/>
        <v/>
      </c>
      <c r="CX349" t="str">
        <f t="shared" si="491"/>
        <v/>
      </c>
      <c r="CY349" t="b">
        <f>AND(CX349&lt;&gt;"",COUNTIF($CX$11:CX348,CX349)=0)</f>
        <v>0</v>
      </c>
      <c r="CZ349" s="2">
        <f>IF(CX349="",0,IF(CY349,MAX($CZ$11:CZ348)+1,VLOOKUP(CX349,$CX$11:CZ348,3,FALSE)))</f>
        <v>0</v>
      </c>
      <c r="DA349" s="2" t="str">
        <f t="shared" si="473"/>
        <v/>
      </c>
      <c r="DB349" t="str">
        <f t="shared" si="492"/>
        <v/>
      </c>
      <c r="DC349" t="b">
        <f>AND(DB349&lt;&gt;"",COUNTIF($DB$11:DB348,DB349)=0)</f>
        <v>0</v>
      </c>
      <c r="DD349" s="2">
        <f>IF(DB349="",0,IF(DC349,MAX($DD$11:DD348)+1,VLOOKUP(DB349,$DB$11:DD348,3,FALSE)))</f>
        <v>0</v>
      </c>
      <c r="DE349" s="2" t="str">
        <f t="shared" si="474"/>
        <v/>
      </c>
    </row>
    <row r="350" spans="1:109" x14ac:dyDescent="0.35">
      <c r="A350" s="119"/>
      <c r="B350" s="46"/>
      <c r="C350" s="46"/>
      <c r="D350" s="46"/>
      <c r="E350" s="46"/>
      <c r="F350" s="183"/>
      <c r="G350" s="48">
        <v>0</v>
      </c>
      <c r="H350" s="46">
        <v>0</v>
      </c>
      <c r="I350" s="46">
        <v>0</v>
      </c>
      <c r="J350" s="46">
        <v>0</v>
      </c>
      <c r="K350" s="46">
        <v>0</v>
      </c>
      <c r="L350" s="49">
        <v>0</v>
      </c>
      <c r="M350" s="50">
        <v>0</v>
      </c>
      <c r="N350" s="32"/>
      <c r="O350" s="31"/>
      <c r="P350" s="31"/>
      <c r="Q350" s="31"/>
      <c r="R350" s="31"/>
      <c r="S350" s="31"/>
      <c r="T350" s="31"/>
      <c r="U350" s="31"/>
      <c r="V350" s="99"/>
      <c r="W350" s="52" t="str">
        <f t="shared" si="423"/>
        <v/>
      </c>
      <c r="X350" s="120"/>
      <c r="Y350" s="97"/>
      <c r="Z350" t="e">
        <f t="shared" si="429"/>
        <v>#N/A</v>
      </c>
      <c r="AA350" t="e">
        <f t="shared" si="430"/>
        <v>#N/A</v>
      </c>
      <c r="AB350" t="e">
        <f t="shared" si="431"/>
        <v>#N/A</v>
      </c>
      <c r="AC350" s="53" t="b">
        <f t="shared" si="432"/>
        <v>0</v>
      </c>
      <c r="AD350" s="53" t="b">
        <f t="shared" si="433"/>
        <v>0</v>
      </c>
      <c r="AE350" s="53" t="b">
        <f t="shared" si="434"/>
        <v>0</v>
      </c>
      <c r="AF350" s="53" t="b">
        <f t="shared" si="435"/>
        <v>0</v>
      </c>
      <c r="AG350" s="53" t="b">
        <f t="shared" si="436"/>
        <v>0</v>
      </c>
      <c r="AH350" s="53" t="b">
        <f t="shared" si="437"/>
        <v>0</v>
      </c>
      <c r="AI350" s="53" t="b">
        <f t="shared" si="438"/>
        <v>0</v>
      </c>
      <c r="AJ350" s="53" t="b">
        <f t="shared" si="439"/>
        <v>0</v>
      </c>
      <c r="AK350" s="53" t="b">
        <f t="shared" si="493"/>
        <v>1</v>
      </c>
      <c r="AL350" s="53" t="b">
        <f t="shared" si="494"/>
        <v>1</v>
      </c>
      <c r="AM350" s="53" t="b">
        <f t="shared" si="495"/>
        <v>1</v>
      </c>
      <c r="AN350" s="53" t="b">
        <f t="shared" si="496"/>
        <v>1</v>
      </c>
      <c r="AO350" s="53" t="b">
        <f t="shared" si="497"/>
        <v>1</v>
      </c>
      <c r="AP350" s="53" t="b">
        <f t="shared" si="498"/>
        <v>1</v>
      </c>
      <c r="AQ350" s="53" t="b">
        <f t="shared" si="475"/>
        <v>0</v>
      </c>
      <c r="AR350" t="b">
        <f t="shared" si="440"/>
        <v>0</v>
      </c>
      <c r="AS350" s="54" t="e">
        <f t="shared" si="465"/>
        <v>#N/A</v>
      </c>
      <c r="AT350" t="b">
        <f t="shared" si="476"/>
        <v>0</v>
      </c>
      <c r="AU350" t="str">
        <f t="shared" si="477"/>
        <v/>
      </c>
      <c r="AV350" s="55" t="str">
        <f t="shared" si="466"/>
        <v/>
      </c>
      <c r="AW350" t="b">
        <f>AND(AV350&lt;&gt;"",COUNTIF($AV$11:AV349,AV350)=0)</f>
        <v>0</v>
      </c>
      <c r="AX350" s="2">
        <f>IF(AV350="",0,IF(AW350,MAX($AX$11:AX349)+1,VLOOKUP(AV350,$AV$11:AX349,3,FALSE)))</f>
        <v>0</v>
      </c>
      <c r="AY350" t="str">
        <f t="shared" si="467"/>
        <v/>
      </c>
      <c r="AZ350" t="e">
        <f t="shared" si="441"/>
        <v>#N/A</v>
      </c>
      <c r="BA350" t="e">
        <f>IF(ISNA(AZ350),NA(),COUNTIF(AZ$10:AZ350,AZ350)&gt;1)</f>
        <v>#N/A</v>
      </c>
      <c r="BB350" t="e">
        <f t="shared" si="442"/>
        <v>#N/A</v>
      </c>
      <c r="BC350" s="55" t="e">
        <f t="shared" si="443"/>
        <v>#N/A</v>
      </c>
      <c r="BD350" s="56" t="e">
        <f t="shared" si="444"/>
        <v>#N/A</v>
      </c>
      <c r="BE350" s="53">
        <f t="shared" si="445"/>
        <v>0</v>
      </c>
      <c r="BF350" s="53">
        <f t="shared" si="446"/>
        <v>0</v>
      </c>
      <c r="BG350" s="53">
        <f t="shared" si="447"/>
        <v>0</v>
      </c>
      <c r="BH350" s="53">
        <f t="shared" si="448"/>
        <v>0</v>
      </c>
      <c r="BI350" s="53">
        <f t="shared" si="449"/>
        <v>0</v>
      </c>
      <c r="BJ350" s="53">
        <f t="shared" si="450"/>
        <v>0</v>
      </c>
      <c r="BK350" s="57">
        <f t="shared" si="451"/>
        <v>0</v>
      </c>
      <c r="BL350" s="57">
        <f t="shared" si="452"/>
        <v>0</v>
      </c>
      <c r="BM350" s="57">
        <f t="shared" si="453"/>
        <v>0</v>
      </c>
      <c r="BN350" s="57">
        <f t="shared" si="454"/>
        <v>0</v>
      </c>
      <c r="BO350" s="57">
        <f t="shared" si="455"/>
        <v>0</v>
      </c>
      <c r="BP350" s="57">
        <f t="shared" si="456"/>
        <v>0</v>
      </c>
      <c r="BQ350">
        <f t="shared" si="478"/>
        <v>0</v>
      </c>
      <c r="BR350">
        <f t="shared" si="479"/>
        <v>0</v>
      </c>
      <c r="BS350">
        <f t="shared" si="480"/>
        <v>0</v>
      </c>
      <c r="BT350">
        <f t="shared" si="481"/>
        <v>0</v>
      </c>
      <c r="BU350">
        <f t="shared" si="482"/>
        <v>0</v>
      </c>
      <c r="BV350">
        <f t="shared" si="483"/>
        <v>0</v>
      </c>
      <c r="BW350">
        <f t="shared" si="484"/>
        <v>0</v>
      </c>
      <c r="BX350">
        <f t="shared" si="485"/>
        <v>0</v>
      </c>
      <c r="BY350">
        <f t="shared" si="486"/>
        <v>0</v>
      </c>
      <c r="BZ350">
        <f t="shared" si="487"/>
        <v>0</v>
      </c>
      <c r="CA350">
        <f t="shared" si="488"/>
        <v>0</v>
      </c>
      <c r="CB350">
        <f t="shared" si="489"/>
        <v>0</v>
      </c>
      <c r="CC350" t="e">
        <f>IF('Source and fuel input'!AS350,VLOOKUP(AA350,SourceIdData,8,FALSE),IF('Source and fuel input'!AQ350,V350,IF('Source and fuel input'!AR350,IF(AND(E350="Method 1",VLOOKUP(AA350,SourceIdData,8,FALSE)&gt;0),VLOOKUP(AA350,SourceIdData,8,FALSE),NA()),"")))</f>
        <v>#N/A</v>
      </c>
      <c r="CD350" s="15" t="e">
        <f t="shared" si="424"/>
        <v>#N/A</v>
      </c>
      <c r="CE350" s="15" t="b">
        <f t="shared" si="425"/>
        <v>1</v>
      </c>
      <c r="CF350" s="15" t="b">
        <f t="shared" si="457"/>
        <v>1</v>
      </c>
      <c r="CG350" s="15" t="b">
        <f t="shared" si="426"/>
        <v>0</v>
      </c>
      <c r="CH350" s="15" t="b">
        <f t="shared" si="427"/>
        <v>1</v>
      </c>
      <c r="CI350" t="e">
        <f t="shared" si="458"/>
        <v>#N/A</v>
      </c>
      <c r="CJ350" t="e">
        <f t="shared" si="459"/>
        <v>#N/A</v>
      </c>
      <c r="CK350" t="e">
        <f t="shared" si="468"/>
        <v>#N/A</v>
      </c>
      <c r="CL350" t="b">
        <f t="shared" si="428"/>
        <v>0</v>
      </c>
      <c r="CM350" t="e">
        <f t="shared" si="469"/>
        <v>#N/A</v>
      </c>
      <c r="CN350" t="b">
        <f t="shared" si="470"/>
        <v>0</v>
      </c>
      <c r="CO350" s="14">
        <f t="shared" si="471"/>
        <v>1</v>
      </c>
      <c r="CP350" s="16" t="str">
        <f t="shared" si="460"/>
        <v/>
      </c>
      <c r="CQ350" s="15">
        <f t="shared" si="461"/>
        <v>0</v>
      </c>
      <c r="CR350" s="15">
        <f t="shared" si="462"/>
        <v>0</v>
      </c>
      <c r="CS350" s="15">
        <f t="shared" si="463"/>
        <v>0</v>
      </c>
      <c r="CT350" s="58" t="e">
        <f t="shared" si="490"/>
        <v>#DIV/0!</v>
      </c>
      <c r="CU350" s="2">
        <f t="shared" si="464"/>
        <v>995</v>
      </c>
      <c r="CV350" t="str">
        <f t="shared" si="472"/>
        <v/>
      </c>
      <c r="CX350" t="str">
        <f t="shared" si="491"/>
        <v/>
      </c>
      <c r="CY350" t="b">
        <f>AND(CX350&lt;&gt;"",COUNTIF($CX$11:CX349,CX350)=0)</f>
        <v>0</v>
      </c>
      <c r="CZ350" s="2">
        <f>IF(CX350="",0,IF(CY350,MAX($CZ$11:CZ349)+1,VLOOKUP(CX350,$CX$11:CZ349,3,FALSE)))</f>
        <v>0</v>
      </c>
      <c r="DA350" s="2" t="str">
        <f t="shared" si="473"/>
        <v/>
      </c>
      <c r="DB350" t="str">
        <f t="shared" si="492"/>
        <v/>
      </c>
      <c r="DC350" t="b">
        <f>AND(DB350&lt;&gt;"",COUNTIF($DB$11:DB349,DB350)=0)</f>
        <v>0</v>
      </c>
      <c r="DD350" s="2">
        <f>IF(DB350="",0,IF(DC350,MAX($DD$11:DD349)+1,VLOOKUP(DB350,$DB$11:DD349,3,FALSE)))</f>
        <v>0</v>
      </c>
      <c r="DE350" s="2" t="str">
        <f t="shared" si="474"/>
        <v/>
      </c>
    </row>
    <row r="351" spans="1:109" x14ac:dyDescent="0.35">
      <c r="A351" s="119"/>
      <c r="B351" s="46"/>
      <c r="C351" s="46"/>
      <c r="D351" s="46"/>
      <c r="E351" s="46"/>
      <c r="F351" s="183"/>
      <c r="G351" s="48">
        <v>0</v>
      </c>
      <c r="H351" s="46">
        <v>0</v>
      </c>
      <c r="I351" s="46">
        <v>0</v>
      </c>
      <c r="J351" s="46">
        <v>0</v>
      </c>
      <c r="K351" s="46">
        <v>0</v>
      </c>
      <c r="L351" s="49">
        <v>0</v>
      </c>
      <c r="M351" s="50">
        <v>0</v>
      </c>
      <c r="N351" s="32"/>
      <c r="O351" s="31"/>
      <c r="P351" s="31"/>
      <c r="Q351" s="31"/>
      <c r="R351" s="31"/>
      <c r="S351" s="31"/>
      <c r="T351" s="31"/>
      <c r="U351" s="31"/>
      <c r="V351" s="99"/>
      <c r="W351" s="52" t="str">
        <f t="shared" si="423"/>
        <v/>
      </c>
      <c r="X351" s="120"/>
      <c r="Y351" s="97"/>
      <c r="Z351" t="e">
        <f t="shared" si="429"/>
        <v>#N/A</v>
      </c>
      <c r="AA351" t="e">
        <f t="shared" si="430"/>
        <v>#N/A</v>
      </c>
      <c r="AB351" t="e">
        <f t="shared" si="431"/>
        <v>#N/A</v>
      </c>
      <c r="AC351" s="53" t="b">
        <f t="shared" si="432"/>
        <v>0</v>
      </c>
      <c r="AD351" s="53" t="b">
        <f t="shared" si="433"/>
        <v>0</v>
      </c>
      <c r="AE351" s="53" t="b">
        <f t="shared" si="434"/>
        <v>0</v>
      </c>
      <c r="AF351" s="53" t="b">
        <f t="shared" si="435"/>
        <v>0</v>
      </c>
      <c r="AG351" s="53" t="b">
        <f t="shared" si="436"/>
        <v>0</v>
      </c>
      <c r="AH351" s="53" t="b">
        <f t="shared" si="437"/>
        <v>0</v>
      </c>
      <c r="AI351" s="53" t="b">
        <f t="shared" si="438"/>
        <v>0</v>
      </c>
      <c r="AJ351" s="53" t="b">
        <f t="shared" si="439"/>
        <v>0</v>
      </c>
      <c r="AK351" s="53" t="b">
        <f t="shared" si="493"/>
        <v>1</v>
      </c>
      <c r="AL351" s="53" t="b">
        <f t="shared" si="494"/>
        <v>1</v>
      </c>
      <c r="AM351" s="53" t="b">
        <f t="shared" si="495"/>
        <v>1</v>
      </c>
      <c r="AN351" s="53" t="b">
        <f t="shared" si="496"/>
        <v>1</v>
      </c>
      <c r="AO351" s="53" t="b">
        <f t="shared" si="497"/>
        <v>1</v>
      </c>
      <c r="AP351" s="53" t="b">
        <f t="shared" si="498"/>
        <v>1</v>
      </c>
      <c r="AQ351" s="53" t="b">
        <f t="shared" si="475"/>
        <v>0</v>
      </c>
      <c r="AR351" t="b">
        <f t="shared" si="440"/>
        <v>0</v>
      </c>
      <c r="AS351" s="54" t="e">
        <f t="shared" si="465"/>
        <v>#N/A</v>
      </c>
      <c r="AT351" t="b">
        <f t="shared" si="476"/>
        <v>0</v>
      </c>
      <c r="AU351" t="str">
        <f t="shared" si="477"/>
        <v/>
      </c>
      <c r="AV351" s="55" t="str">
        <f t="shared" si="466"/>
        <v/>
      </c>
      <c r="AW351" t="b">
        <f>AND(AV351&lt;&gt;"",COUNTIF($AV$11:AV350,AV351)=0)</f>
        <v>0</v>
      </c>
      <c r="AX351" s="2">
        <f>IF(AV351="",0,IF(AW351,MAX($AX$11:AX350)+1,VLOOKUP(AV351,$AV$11:AX350,3,FALSE)))</f>
        <v>0</v>
      </c>
      <c r="AY351" t="str">
        <f t="shared" si="467"/>
        <v/>
      </c>
      <c r="AZ351" t="e">
        <f t="shared" si="441"/>
        <v>#N/A</v>
      </c>
      <c r="BA351" t="e">
        <f>IF(ISNA(AZ351),NA(),COUNTIF(AZ$10:AZ351,AZ351)&gt;1)</f>
        <v>#N/A</v>
      </c>
      <c r="BB351" t="e">
        <f t="shared" si="442"/>
        <v>#N/A</v>
      </c>
      <c r="BC351" s="55" t="e">
        <f t="shared" si="443"/>
        <v>#N/A</v>
      </c>
      <c r="BD351" s="56" t="e">
        <f t="shared" si="444"/>
        <v>#N/A</v>
      </c>
      <c r="BE351" s="53">
        <f t="shared" si="445"/>
        <v>0</v>
      </c>
      <c r="BF351" s="53">
        <f t="shared" si="446"/>
        <v>0</v>
      </c>
      <c r="BG351" s="53">
        <f t="shared" si="447"/>
        <v>0</v>
      </c>
      <c r="BH351" s="53">
        <f t="shared" si="448"/>
        <v>0</v>
      </c>
      <c r="BI351" s="53">
        <f t="shared" si="449"/>
        <v>0</v>
      </c>
      <c r="BJ351" s="53">
        <f t="shared" si="450"/>
        <v>0</v>
      </c>
      <c r="BK351" s="57">
        <f t="shared" si="451"/>
        <v>0</v>
      </c>
      <c r="BL351" s="57">
        <f t="shared" si="452"/>
        <v>0</v>
      </c>
      <c r="BM351" s="57">
        <f t="shared" si="453"/>
        <v>0</v>
      </c>
      <c r="BN351" s="57">
        <f t="shared" si="454"/>
        <v>0</v>
      </c>
      <c r="BO351" s="57">
        <f t="shared" si="455"/>
        <v>0</v>
      </c>
      <c r="BP351" s="57">
        <f t="shared" si="456"/>
        <v>0</v>
      </c>
      <c r="BQ351">
        <f t="shared" si="478"/>
        <v>0</v>
      </c>
      <c r="BR351">
        <f t="shared" si="479"/>
        <v>0</v>
      </c>
      <c r="BS351">
        <f t="shared" si="480"/>
        <v>0</v>
      </c>
      <c r="BT351">
        <f t="shared" si="481"/>
        <v>0</v>
      </c>
      <c r="BU351">
        <f t="shared" si="482"/>
        <v>0</v>
      </c>
      <c r="BV351">
        <f t="shared" si="483"/>
        <v>0</v>
      </c>
      <c r="BW351">
        <f t="shared" si="484"/>
        <v>0</v>
      </c>
      <c r="BX351">
        <f t="shared" si="485"/>
        <v>0</v>
      </c>
      <c r="BY351">
        <f t="shared" si="486"/>
        <v>0</v>
      </c>
      <c r="BZ351">
        <f t="shared" si="487"/>
        <v>0</v>
      </c>
      <c r="CA351">
        <f t="shared" si="488"/>
        <v>0</v>
      </c>
      <c r="CB351">
        <f t="shared" si="489"/>
        <v>0</v>
      </c>
      <c r="CC351" t="e">
        <f>IF('Source and fuel input'!AS351,VLOOKUP(AA351,SourceIdData,8,FALSE),IF('Source and fuel input'!AQ351,V351,IF('Source and fuel input'!AR351,IF(AND(E351="Method 1",VLOOKUP(AA351,SourceIdData,8,FALSE)&gt;0),VLOOKUP(AA351,SourceIdData,8,FALSE),NA()),"")))</f>
        <v>#N/A</v>
      </c>
      <c r="CD351" s="15" t="e">
        <f t="shared" si="424"/>
        <v>#N/A</v>
      </c>
      <c r="CE351" s="15" t="b">
        <f t="shared" si="425"/>
        <v>1</v>
      </c>
      <c r="CF351" s="15" t="b">
        <f t="shared" si="457"/>
        <v>1</v>
      </c>
      <c r="CG351" s="15" t="b">
        <f t="shared" si="426"/>
        <v>0</v>
      </c>
      <c r="CH351" s="15" t="b">
        <f t="shared" si="427"/>
        <v>1</v>
      </c>
      <c r="CI351" t="e">
        <f t="shared" si="458"/>
        <v>#N/A</v>
      </c>
      <c r="CJ351" t="e">
        <f t="shared" si="459"/>
        <v>#N/A</v>
      </c>
      <c r="CK351" t="e">
        <f t="shared" si="468"/>
        <v>#N/A</v>
      </c>
      <c r="CL351" t="b">
        <f t="shared" si="428"/>
        <v>0</v>
      </c>
      <c r="CM351" t="e">
        <f t="shared" si="469"/>
        <v>#N/A</v>
      </c>
      <c r="CN351" t="b">
        <f t="shared" si="470"/>
        <v>0</v>
      </c>
      <c r="CO351" s="14">
        <f t="shared" si="471"/>
        <v>1</v>
      </c>
      <c r="CP351" s="16" t="str">
        <f t="shared" si="460"/>
        <v/>
      </c>
      <c r="CQ351" s="15">
        <f t="shared" si="461"/>
        <v>0</v>
      </c>
      <c r="CR351" s="15">
        <f t="shared" si="462"/>
        <v>0</v>
      </c>
      <c r="CS351" s="15">
        <f t="shared" si="463"/>
        <v>0</v>
      </c>
      <c r="CT351" s="58" t="e">
        <f t="shared" si="490"/>
        <v>#DIV/0!</v>
      </c>
      <c r="CU351" s="2">
        <f t="shared" si="464"/>
        <v>995</v>
      </c>
      <c r="CV351" t="str">
        <f t="shared" si="472"/>
        <v/>
      </c>
      <c r="CX351" t="str">
        <f t="shared" si="491"/>
        <v/>
      </c>
      <c r="CY351" t="b">
        <f>AND(CX351&lt;&gt;"",COUNTIF($CX$11:CX350,CX351)=0)</f>
        <v>0</v>
      </c>
      <c r="CZ351" s="2">
        <f>IF(CX351="",0,IF(CY351,MAX($CZ$11:CZ350)+1,VLOOKUP(CX351,$CX$11:CZ350,3,FALSE)))</f>
        <v>0</v>
      </c>
      <c r="DA351" s="2" t="str">
        <f t="shared" si="473"/>
        <v/>
      </c>
      <c r="DB351" t="str">
        <f t="shared" si="492"/>
        <v/>
      </c>
      <c r="DC351" t="b">
        <f>AND(DB351&lt;&gt;"",COUNTIF($DB$11:DB350,DB351)=0)</f>
        <v>0</v>
      </c>
      <c r="DD351" s="2">
        <f>IF(DB351="",0,IF(DC351,MAX($DD$11:DD350)+1,VLOOKUP(DB351,$DB$11:DD350,3,FALSE)))</f>
        <v>0</v>
      </c>
      <c r="DE351" s="2" t="str">
        <f t="shared" si="474"/>
        <v/>
      </c>
    </row>
    <row r="352" spans="1:109" x14ac:dyDescent="0.35">
      <c r="A352" s="119"/>
      <c r="B352" s="46"/>
      <c r="C352" s="46"/>
      <c r="D352" s="46"/>
      <c r="E352" s="46"/>
      <c r="F352" s="183"/>
      <c r="G352" s="48">
        <v>0</v>
      </c>
      <c r="H352" s="46">
        <v>0</v>
      </c>
      <c r="I352" s="46">
        <v>0</v>
      </c>
      <c r="J352" s="46">
        <v>0</v>
      </c>
      <c r="K352" s="46">
        <v>0</v>
      </c>
      <c r="L352" s="49">
        <v>0</v>
      </c>
      <c r="M352" s="50">
        <v>0</v>
      </c>
      <c r="N352" s="32"/>
      <c r="O352" s="31"/>
      <c r="P352" s="31"/>
      <c r="Q352" s="31"/>
      <c r="R352" s="31"/>
      <c r="S352" s="31"/>
      <c r="T352" s="31"/>
      <c r="U352" s="31"/>
      <c r="V352" s="99"/>
      <c r="W352" s="52" t="str">
        <f t="shared" ref="W352:W415" si="499">AU352</f>
        <v/>
      </c>
      <c r="X352" s="120"/>
      <c r="Y352" s="97"/>
      <c r="Z352" t="e">
        <f t="shared" si="429"/>
        <v>#N/A</v>
      </c>
      <c r="AA352" t="e">
        <f t="shared" si="430"/>
        <v>#N/A</v>
      </c>
      <c r="AB352" t="e">
        <f t="shared" si="431"/>
        <v>#N/A</v>
      </c>
      <c r="AC352" s="53" t="b">
        <f t="shared" si="432"/>
        <v>0</v>
      </c>
      <c r="AD352" s="53" t="b">
        <f t="shared" si="433"/>
        <v>0</v>
      </c>
      <c r="AE352" s="53" t="b">
        <f t="shared" si="434"/>
        <v>0</v>
      </c>
      <c r="AF352" s="53" t="b">
        <f t="shared" si="435"/>
        <v>0</v>
      </c>
      <c r="AG352" s="53" t="b">
        <f t="shared" si="436"/>
        <v>0</v>
      </c>
      <c r="AH352" s="53" t="b">
        <f t="shared" si="437"/>
        <v>0</v>
      </c>
      <c r="AI352" s="53" t="b">
        <f t="shared" si="438"/>
        <v>0</v>
      </c>
      <c r="AJ352" s="53" t="b">
        <f t="shared" si="439"/>
        <v>0</v>
      </c>
      <c r="AK352" s="53" t="b">
        <f t="shared" si="493"/>
        <v>1</v>
      </c>
      <c r="AL352" s="53" t="b">
        <f t="shared" si="494"/>
        <v>1</v>
      </c>
      <c r="AM352" s="53" t="b">
        <f t="shared" si="495"/>
        <v>1</v>
      </c>
      <c r="AN352" s="53" t="b">
        <f t="shared" si="496"/>
        <v>1</v>
      </c>
      <c r="AO352" s="53" t="b">
        <f t="shared" si="497"/>
        <v>1</v>
      </c>
      <c r="AP352" s="53" t="b">
        <f t="shared" si="498"/>
        <v>1</v>
      </c>
      <c r="AQ352" s="53" t="b">
        <f t="shared" si="475"/>
        <v>0</v>
      </c>
      <c r="AR352" t="b">
        <f t="shared" si="440"/>
        <v>0</v>
      </c>
      <c r="AS352" s="54" t="e">
        <f t="shared" si="465"/>
        <v>#N/A</v>
      </c>
      <c r="AT352" t="b">
        <f t="shared" si="476"/>
        <v>0</v>
      </c>
      <c r="AU352" t="str">
        <f t="shared" si="477"/>
        <v/>
      </c>
      <c r="AV352" s="55" t="str">
        <f t="shared" si="466"/>
        <v/>
      </c>
      <c r="AW352" t="b">
        <f>AND(AV352&lt;&gt;"",COUNTIF($AV$11:AV351,AV352)=0)</f>
        <v>0</v>
      </c>
      <c r="AX352" s="2">
        <f>IF(AV352="",0,IF(AW352,MAX($AX$11:AX351)+1,VLOOKUP(AV352,$AV$11:AX351,3,FALSE)))</f>
        <v>0</v>
      </c>
      <c r="AY352" t="str">
        <f t="shared" si="467"/>
        <v/>
      </c>
      <c r="AZ352" t="e">
        <f t="shared" si="441"/>
        <v>#N/A</v>
      </c>
      <c r="BA352" t="e">
        <f>IF(ISNA(AZ352),NA(),COUNTIF(AZ$10:AZ352,AZ352)&gt;1)</f>
        <v>#N/A</v>
      </c>
      <c r="BB352" t="e">
        <f t="shared" si="442"/>
        <v>#N/A</v>
      </c>
      <c r="BC352" s="55" t="e">
        <f t="shared" si="443"/>
        <v>#N/A</v>
      </c>
      <c r="BD352" s="56" t="e">
        <f t="shared" si="444"/>
        <v>#N/A</v>
      </c>
      <c r="BE352" s="53">
        <f t="shared" si="445"/>
        <v>0</v>
      </c>
      <c r="BF352" s="53">
        <f t="shared" si="446"/>
        <v>0</v>
      </c>
      <c r="BG352" s="53">
        <f t="shared" si="447"/>
        <v>0</v>
      </c>
      <c r="BH352" s="53">
        <f t="shared" si="448"/>
        <v>0</v>
      </c>
      <c r="BI352" s="53">
        <f t="shared" si="449"/>
        <v>0</v>
      </c>
      <c r="BJ352" s="53">
        <f t="shared" si="450"/>
        <v>0</v>
      </c>
      <c r="BK352" s="57">
        <f t="shared" si="451"/>
        <v>0</v>
      </c>
      <c r="BL352" s="57">
        <f t="shared" si="452"/>
        <v>0</v>
      </c>
      <c r="BM352" s="57">
        <f t="shared" si="453"/>
        <v>0</v>
      </c>
      <c r="BN352" s="57">
        <f t="shared" si="454"/>
        <v>0</v>
      </c>
      <c r="BO352" s="57">
        <f t="shared" si="455"/>
        <v>0</v>
      </c>
      <c r="BP352" s="57">
        <f t="shared" si="456"/>
        <v>0</v>
      </c>
      <c r="BQ352">
        <f t="shared" si="478"/>
        <v>0</v>
      </c>
      <c r="BR352">
        <f t="shared" si="479"/>
        <v>0</v>
      </c>
      <c r="BS352">
        <f t="shared" si="480"/>
        <v>0</v>
      </c>
      <c r="BT352">
        <f t="shared" si="481"/>
        <v>0</v>
      </c>
      <c r="BU352">
        <f t="shared" si="482"/>
        <v>0</v>
      </c>
      <c r="BV352">
        <f t="shared" si="483"/>
        <v>0</v>
      </c>
      <c r="BW352">
        <f t="shared" si="484"/>
        <v>0</v>
      </c>
      <c r="BX352">
        <f t="shared" si="485"/>
        <v>0</v>
      </c>
      <c r="BY352">
        <f t="shared" si="486"/>
        <v>0</v>
      </c>
      <c r="BZ352">
        <f t="shared" si="487"/>
        <v>0</v>
      </c>
      <c r="CA352">
        <f t="shared" si="488"/>
        <v>0</v>
      </c>
      <c r="CB352">
        <f t="shared" si="489"/>
        <v>0</v>
      </c>
      <c r="CC352" t="e">
        <f>IF('Source and fuel input'!AS352,VLOOKUP(AA352,SourceIdData,8,FALSE),IF('Source and fuel input'!AQ352,V352,IF('Source and fuel input'!AR352,IF(AND(E352="Method 1",VLOOKUP(AA352,SourceIdData,8,FALSE)&gt;0),VLOOKUP(AA352,SourceIdData,8,FALSE),NA()),"")))</f>
        <v>#N/A</v>
      </c>
      <c r="CD352" s="15" t="e">
        <f t="shared" si="424"/>
        <v>#N/A</v>
      </c>
      <c r="CE352" s="15" t="b">
        <f t="shared" si="425"/>
        <v>1</v>
      </c>
      <c r="CF352" s="15" t="b">
        <f t="shared" si="457"/>
        <v>1</v>
      </c>
      <c r="CG352" s="15" t="b">
        <f t="shared" si="426"/>
        <v>0</v>
      </c>
      <c r="CH352" s="15" t="b">
        <f t="shared" si="427"/>
        <v>1</v>
      </c>
      <c r="CI352" t="e">
        <f t="shared" si="458"/>
        <v>#N/A</v>
      </c>
      <c r="CJ352" t="e">
        <f t="shared" si="459"/>
        <v>#N/A</v>
      </c>
      <c r="CK352" t="e">
        <f t="shared" si="468"/>
        <v>#N/A</v>
      </c>
      <c r="CL352" t="b">
        <f t="shared" si="428"/>
        <v>0</v>
      </c>
      <c r="CM352" t="e">
        <f t="shared" si="469"/>
        <v>#N/A</v>
      </c>
      <c r="CN352" t="b">
        <f t="shared" si="470"/>
        <v>0</v>
      </c>
      <c r="CO352" s="14">
        <f t="shared" si="471"/>
        <v>1</v>
      </c>
      <c r="CP352" s="16" t="str">
        <f t="shared" si="460"/>
        <v/>
      </c>
      <c r="CQ352" s="15">
        <f t="shared" si="461"/>
        <v>0</v>
      </c>
      <c r="CR352" s="15">
        <f t="shared" si="462"/>
        <v>0</v>
      </c>
      <c r="CS352" s="15">
        <f t="shared" si="463"/>
        <v>0</v>
      </c>
      <c r="CT352" s="58" t="e">
        <f t="shared" si="490"/>
        <v>#DIV/0!</v>
      </c>
      <c r="CU352" s="2">
        <f t="shared" si="464"/>
        <v>995</v>
      </c>
      <c r="CV352" t="str">
        <f t="shared" si="472"/>
        <v/>
      </c>
      <c r="CX352" t="str">
        <f t="shared" si="491"/>
        <v/>
      </c>
      <c r="CY352" t="b">
        <f>AND(CX352&lt;&gt;"",COUNTIF($CX$11:CX351,CX352)=0)</f>
        <v>0</v>
      </c>
      <c r="CZ352" s="2">
        <f>IF(CX352="",0,IF(CY352,MAX($CZ$11:CZ351)+1,VLOOKUP(CX352,$CX$11:CZ351,3,FALSE)))</f>
        <v>0</v>
      </c>
      <c r="DA352" s="2" t="str">
        <f t="shared" si="473"/>
        <v/>
      </c>
      <c r="DB352" t="str">
        <f t="shared" si="492"/>
        <v/>
      </c>
      <c r="DC352" t="b">
        <f>AND(DB352&lt;&gt;"",COUNTIF($DB$11:DB351,DB352)=0)</f>
        <v>0</v>
      </c>
      <c r="DD352" s="2">
        <f>IF(DB352="",0,IF(DC352,MAX($DD$11:DD351)+1,VLOOKUP(DB352,$DB$11:DD351,3,FALSE)))</f>
        <v>0</v>
      </c>
      <c r="DE352" s="2" t="str">
        <f t="shared" si="474"/>
        <v/>
      </c>
    </row>
    <row r="353" spans="1:109" x14ac:dyDescent="0.35">
      <c r="A353" s="119"/>
      <c r="B353" s="46"/>
      <c r="C353" s="46"/>
      <c r="D353" s="46"/>
      <c r="E353" s="46"/>
      <c r="F353" s="183"/>
      <c r="G353" s="48">
        <v>0</v>
      </c>
      <c r="H353" s="46">
        <v>0</v>
      </c>
      <c r="I353" s="46">
        <v>0</v>
      </c>
      <c r="J353" s="46">
        <v>0</v>
      </c>
      <c r="K353" s="46">
        <v>0</v>
      </c>
      <c r="L353" s="49">
        <v>0</v>
      </c>
      <c r="M353" s="50">
        <v>0</v>
      </c>
      <c r="N353" s="32"/>
      <c r="O353" s="31"/>
      <c r="P353" s="31"/>
      <c r="Q353" s="31"/>
      <c r="R353" s="31"/>
      <c r="S353" s="31"/>
      <c r="T353" s="31"/>
      <c r="U353" s="31"/>
      <c r="V353" s="99"/>
      <c r="W353" s="52" t="str">
        <f t="shared" si="499"/>
        <v/>
      </c>
      <c r="X353" s="120"/>
      <c r="Y353" s="97"/>
      <c r="Z353" t="e">
        <f t="shared" si="429"/>
        <v>#N/A</v>
      </c>
      <c r="AA353" t="e">
        <f t="shared" si="430"/>
        <v>#N/A</v>
      </c>
      <c r="AB353" t="e">
        <f t="shared" si="431"/>
        <v>#N/A</v>
      </c>
      <c r="AC353" s="53" t="b">
        <f t="shared" si="432"/>
        <v>0</v>
      </c>
      <c r="AD353" s="53" t="b">
        <f t="shared" si="433"/>
        <v>0</v>
      </c>
      <c r="AE353" s="53" t="b">
        <f t="shared" si="434"/>
        <v>0</v>
      </c>
      <c r="AF353" s="53" t="b">
        <f t="shared" si="435"/>
        <v>0</v>
      </c>
      <c r="AG353" s="53" t="b">
        <f t="shared" si="436"/>
        <v>0</v>
      </c>
      <c r="AH353" s="53" t="b">
        <f t="shared" si="437"/>
        <v>0</v>
      </c>
      <c r="AI353" s="53" t="b">
        <f t="shared" si="438"/>
        <v>0</v>
      </c>
      <c r="AJ353" s="53" t="b">
        <f t="shared" si="439"/>
        <v>0</v>
      </c>
      <c r="AK353" s="53" t="b">
        <f t="shared" si="493"/>
        <v>1</v>
      </c>
      <c r="AL353" s="53" t="b">
        <f t="shared" si="494"/>
        <v>1</v>
      </c>
      <c r="AM353" s="53" t="b">
        <f t="shared" si="495"/>
        <v>1</v>
      </c>
      <c r="AN353" s="53" t="b">
        <f t="shared" si="496"/>
        <v>1</v>
      </c>
      <c r="AO353" s="53" t="b">
        <f t="shared" si="497"/>
        <v>1</v>
      </c>
      <c r="AP353" s="53" t="b">
        <f t="shared" si="498"/>
        <v>1</v>
      </c>
      <c r="AQ353" s="53" t="b">
        <f t="shared" si="475"/>
        <v>0</v>
      </c>
      <c r="AR353" t="b">
        <f t="shared" si="440"/>
        <v>0</v>
      </c>
      <c r="AS353" s="54" t="e">
        <f t="shared" si="465"/>
        <v>#N/A</v>
      </c>
      <c r="AT353" t="b">
        <f t="shared" si="476"/>
        <v>0</v>
      </c>
      <c r="AU353" t="str">
        <f t="shared" si="477"/>
        <v/>
      </c>
      <c r="AV353" s="55" t="str">
        <f t="shared" si="466"/>
        <v/>
      </c>
      <c r="AW353" t="b">
        <f>AND(AV353&lt;&gt;"",COUNTIF($AV$11:AV352,AV353)=0)</f>
        <v>0</v>
      </c>
      <c r="AX353" s="2">
        <f>IF(AV353="",0,IF(AW353,MAX($AX$11:AX352)+1,VLOOKUP(AV353,$AV$11:AX352,3,FALSE)))</f>
        <v>0</v>
      </c>
      <c r="AY353" t="str">
        <f t="shared" si="467"/>
        <v/>
      </c>
      <c r="AZ353" t="e">
        <f t="shared" si="441"/>
        <v>#N/A</v>
      </c>
      <c r="BA353" t="e">
        <f>IF(ISNA(AZ353),NA(),COUNTIF(AZ$10:AZ353,AZ353)&gt;1)</f>
        <v>#N/A</v>
      </c>
      <c r="BB353" t="e">
        <f t="shared" si="442"/>
        <v>#N/A</v>
      </c>
      <c r="BC353" s="55" t="e">
        <f t="shared" si="443"/>
        <v>#N/A</v>
      </c>
      <c r="BD353" s="56" t="e">
        <f t="shared" si="444"/>
        <v>#N/A</v>
      </c>
      <c r="BE353" s="53">
        <f t="shared" si="445"/>
        <v>0</v>
      </c>
      <c r="BF353" s="53">
        <f t="shared" si="446"/>
        <v>0</v>
      </c>
      <c r="BG353" s="53">
        <f t="shared" si="447"/>
        <v>0</v>
      </c>
      <c r="BH353" s="53">
        <f t="shared" si="448"/>
        <v>0</v>
      </c>
      <c r="BI353" s="53">
        <f t="shared" si="449"/>
        <v>0</v>
      </c>
      <c r="BJ353" s="53">
        <f t="shared" si="450"/>
        <v>0</v>
      </c>
      <c r="BK353" s="57">
        <f t="shared" si="451"/>
        <v>0</v>
      </c>
      <c r="BL353" s="57">
        <f t="shared" si="452"/>
        <v>0</v>
      </c>
      <c r="BM353" s="57">
        <f t="shared" si="453"/>
        <v>0</v>
      </c>
      <c r="BN353" s="57">
        <f t="shared" si="454"/>
        <v>0</v>
      </c>
      <c r="BO353" s="57">
        <f t="shared" si="455"/>
        <v>0</v>
      </c>
      <c r="BP353" s="57">
        <f t="shared" si="456"/>
        <v>0</v>
      </c>
      <c r="BQ353">
        <f t="shared" si="478"/>
        <v>0</v>
      </c>
      <c r="BR353">
        <f t="shared" si="479"/>
        <v>0</v>
      </c>
      <c r="BS353">
        <f t="shared" si="480"/>
        <v>0</v>
      </c>
      <c r="BT353">
        <f t="shared" si="481"/>
        <v>0</v>
      </c>
      <c r="BU353">
        <f t="shared" si="482"/>
        <v>0</v>
      </c>
      <c r="BV353">
        <f t="shared" si="483"/>
        <v>0</v>
      </c>
      <c r="BW353">
        <f t="shared" si="484"/>
        <v>0</v>
      </c>
      <c r="BX353">
        <f t="shared" si="485"/>
        <v>0</v>
      </c>
      <c r="BY353">
        <f t="shared" si="486"/>
        <v>0</v>
      </c>
      <c r="BZ353">
        <f t="shared" si="487"/>
        <v>0</v>
      </c>
      <c r="CA353">
        <f t="shared" si="488"/>
        <v>0</v>
      </c>
      <c r="CB353">
        <f t="shared" si="489"/>
        <v>0</v>
      </c>
      <c r="CC353" t="e">
        <f>IF('Source and fuel input'!AS353,VLOOKUP(AA353,SourceIdData,8,FALSE),IF('Source and fuel input'!AQ353,V353,IF('Source and fuel input'!AR353,IF(AND(E353="Method 1",VLOOKUP(AA353,SourceIdData,8,FALSE)&gt;0),VLOOKUP(AA353,SourceIdData,8,FALSE),NA()),"")))</f>
        <v>#N/A</v>
      </c>
      <c r="CD353" s="15" t="e">
        <f t="shared" si="424"/>
        <v>#N/A</v>
      </c>
      <c r="CE353" s="15" t="b">
        <f t="shared" si="425"/>
        <v>1</v>
      </c>
      <c r="CF353" s="15" t="b">
        <f t="shared" si="457"/>
        <v>1</v>
      </c>
      <c r="CG353" s="15" t="b">
        <f t="shared" si="426"/>
        <v>0</v>
      </c>
      <c r="CH353" s="15" t="b">
        <f t="shared" si="427"/>
        <v>1</v>
      </c>
      <c r="CI353" t="e">
        <f t="shared" si="458"/>
        <v>#N/A</v>
      </c>
      <c r="CJ353" t="e">
        <f t="shared" si="459"/>
        <v>#N/A</v>
      </c>
      <c r="CK353" t="e">
        <f t="shared" si="468"/>
        <v>#N/A</v>
      </c>
      <c r="CL353" t="b">
        <f t="shared" si="428"/>
        <v>0</v>
      </c>
      <c r="CM353" t="e">
        <f t="shared" si="469"/>
        <v>#N/A</v>
      </c>
      <c r="CN353" t="b">
        <f t="shared" si="470"/>
        <v>0</v>
      </c>
      <c r="CO353" s="14">
        <f t="shared" si="471"/>
        <v>1</v>
      </c>
      <c r="CP353" s="16" t="str">
        <f t="shared" si="460"/>
        <v/>
      </c>
      <c r="CQ353" s="15">
        <f t="shared" si="461"/>
        <v>0</v>
      </c>
      <c r="CR353" s="15">
        <f t="shared" si="462"/>
        <v>0</v>
      </c>
      <c r="CS353" s="15">
        <f t="shared" si="463"/>
        <v>0</v>
      </c>
      <c r="CT353" s="58" t="e">
        <f t="shared" si="490"/>
        <v>#DIV/0!</v>
      </c>
      <c r="CU353" s="2">
        <f t="shared" si="464"/>
        <v>995</v>
      </c>
      <c r="CV353" t="str">
        <f t="shared" si="472"/>
        <v/>
      </c>
      <c r="CX353" t="str">
        <f t="shared" si="491"/>
        <v/>
      </c>
      <c r="CY353" t="b">
        <f>AND(CX353&lt;&gt;"",COUNTIF($CX$11:CX352,CX353)=0)</f>
        <v>0</v>
      </c>
      <c r="CZ353" s="2">
        <f>IF(CX353="",0,IF(CY353,MAX($CZ$11:CZ352)+1,VLOOKUP(CX353,$CX$11:CZ352,3,FALSE)))</f>
        <v>0</v>
      </c>
      <c r="DA353" s="2" t="str">
        <f t="shared" si="473"/>
        <v/>
      </c>
      <c r="DB353" t="str">
        <f t="shared" si="492"/>
        <v/>
      </c>
      <c r="DC353" t="b">
        <f>AND(DB353&lt;&gt;"",COUNTIF($DB$11:DB352,DB353)=0)</f>
        <v>0</v>
      </c>
      <c r="DD353" s="2">
        <f>IF(DB353="",0,IF(DC353,MAX($DD$11:DD352)+1,VLOOKUP(DB353,$DB$11:DD352,3,FALSE)))</f>
        <v>0</v>
      </c>
      <c r="DE353" s="2" t="str">
        <f t="shared" si="474"/>
        <v/>
      </c>
    </row>
    <row r="354" spans="1:109" x14ac:dyDescent="0.35">
      <c r="A354" s="119"/>
      <c r="B354" s="46"/>
      <c r="C354" s="46"/>
      <c r="D354" s="46"/>
      <c r="E354" s="46"/>
      <c r="F354" s="183"/>
      <c r="G354" s="48">
        <v>0</v>
      </c>
      <c r="H354" s="46">
        <v>0</v>
      </c>
      <c r="I354" s="46">
        <v>0</v>
      </c>
      <c r="J354" s="46">
        <v>0</v>
      </c>
      <c r="K354" s="46">
        <v>0</v>
      </c>
      <c r="L354" s="49">
        <v>0</v>
      </c>
      <c r="M354" s="50">
        <v>0</v>
      </c>
      <c r="N354" s="32"/>
      <c r="O354" s="31"/>
      <c r="P354" s="31"/>
      <c r="Q354" s="31"/>
      <c r="R354" s="31"/>
      <c r="S354" s="31"/>
      <c r="T354" s="31"/>
      <c r="U354" s="31"/>
      <c r="V354" s="99"/>
      <c r="W354" s="52" t="str">
        <f t="shared" si="499"/>
        <v/>
      </c>
      <c r="X354" s="120"/>
      <c r="Y354" s="97"/>
      <c r="Z354" t="e">
        <f t="shared" si="429"/>
        <v>#N/A</v>
      </c>
      <c r="AA354" t="e">
        <f t="shared" si="430"/>
        <v>#N/A</v>
      </c>
      <c r="AB354" t="e">
        <f t="shared" si="431"/>
        <v>#N/A</v>
      </c>
      <c r="AC354" s="53" t="b">
        <f t="shared" si="432"/>
        <v>0</v>
      </c>
      <c r="AD354" s="53" t="b">
        <f t="shared" si="433"/>
        <v>0</v>
      </c>
      <c r="AE354" s="53" t="b">
        <f t="shared" si="434"/>
        <v>0</v>
      </c>
      <c r="AF354" s="53" t="b">
        <f t="shared" si="435"/>
        <v>0</v>
      </c>
      <c r="AG354" s="53" t="b">
        <f t="shared" si="436"/>
        <v>0</v>
      </c>
      <c r="AH354" s="53" t="b">
        <f t="shared" si="437"/>
        <v>0</v>
      </c>
      <c r="AI354" s="53" t="b">
        <f t="shared" si="438"/>
        <v>0</v>
      </c>
      <c r="AJ354" s="53" t="b">
        <f t="shared" si="439"/>
        <v>0</v>
      </c>
      <c r="AK354" s="53" t="b">
        <f t="shared" si="493"/>
        <v>1</v>
      </c>
      <c r="AL354" s="53" t="b">
        <f t="shared" si="494"/>
        <v>1</v>
      </c>
      <c r="AM354" s="53" t="b">
        <f t="shared" si="495"/>
        <v>1</v>
      </c>
      <c r="AN354" s="53" t="b">
        <f t="shared" si="496"/>
        <v>1</v>
      </c>
      <c r="AO354" s="53" t="b">
        <f t="shared" si="497"/>
        <v>1</v>
      </c>
      <c r="AP354" s="53" t="b">
        <f t="shared" si="498"/>
        <v>1</v>
      </c>
      <c r="AQ354" s="53" t="b">
        <f t="shared" si="475"/>
        <v>0</v>
      </c>
      <c r="AR354" t="b">
        <f t="shared" si="440"/>
        <v>0</v>
      </c>
      <c r="AS354" s="54" t="e">
        <f t="shared" si="465"/>
        <v>#N/A</v>
      </c>
      <c r="AT354" t="b">
        <f t="shared" si="476"/>
        <v>0</v>
      </c>
      <c r="AU354" t="str">
        <f t="shared" si="477"/>
        <v/>
      </c>
      <c r="AV354" s="55" t="str">
        <f t="shared" si="466"/>
        <v/>
      </c>
      <c r="AW354" t="b">
        <f>AND(AV354&lt;&gt;"",COUNTIF($AV$11:AV353,AV354)=0)</f>
        <v>0</v>
      </c>
      <c r="AX354" s="2">
        <f>IF(AV354="",0,IF(AW354,MAX($AX$11:AX353)+1,VLOOKUP(AV354,$AV$11:AX353,3,FALSE)))</f>
        <v>0</v>
      </c>
      <c r="AY354" t="str">
        <f t="shared" si="467"/>
        <v/>
      </c>
      <c r="AZ354" t="e">
        <f t="shared" si="441"/>
        <v>#N/A</v>
      </c>
      <c r="BA354" t="e">
        <f>IF(ISNA(AZ354),NA(),COUNTIF(AZ$10:AZ354,AZ354)&gt;1)</f>
        <v>#N/A</v>
      </c>
      <c r="BB354" t="e">
        <f t="shared" si="442"/>
        <v>#N/A</v>
      </c>
      <c r="BC354" s="55" t="e">
        <f t="shared" si="443"/>
        <v>#N/A</v>
      </c>
      <c r="BD354" s="56" t="e">
        <f t="shared" si="444"/>
        <v>#N/A</v>
      </c>
      <c r="BE354" s="53">
        <f t="shared" si="445"/>
        <v>0</v>
      </c>
      <c r="BF354" s="53">
        <f t="shared" si="446"/>
        <v>0</v>
      </c>
      <c r="BG354" s="53">
        <f t="shared" si="447"/>
        <v>0</v>
      </c>
      <c r="BH354" s="53">
        <f t="shared" si="448"/>
        <v>0</v>
      </c>
      <c r="BI354" s="53">
        <f t="shared" si="449"/>
        <v>0</v>
      </c>
      <c r="BJ354" s="53">
        <f t="shared" si="450"/>
        <v>0</v>
      </c>
      <c r="BK354" s="57">
        <f t="shared" si="451"/>
        <v>0</v>
      </c>
      <c r="BL354" s="57">
        <f t="shared" si="452"/>
        <v>0</v>
      </c>
      <c r="BM354" s="57">
        <f t="shared" si="453"/>
        <v>0</v>
      </c>
      <c r="BN354" s="57">
        <f t="shared" si="454"/>
        <v>0</v>
      </c>
      <c r="BO354" s="57">
        <f t="shared" si="455"/>
        <v>0</v>
      </c>
      <c r="BP354" s="57">
        <f t="shared" si="456"/>
        <v>0</v>
      </c>
      <c r="BQ354">
        <f t="shared" si="478"/>
        <v>0</v>
      </c>
      <c r="BR354">
        <f t="shared" si="479"/>
        <v>0</v>
      </c>
      <c r="BS354">
        <f t="shared" si="480"/>
        <v>0</v>
      </c>
      <c r="BT354">
        <f t="shared" si="481"/>
        <v>0</v>
      </c>
      <c r="BU354">
        <f t="shared" si="482"/>
        <v>0</v>
      </c>
      <c r="BV354">
        <f t="shared" si="483"/>
        <v>0</v>
      </c>
      <c r="BW354">
        <f t="shared" si="484"/>
        <v>0</v>
      </c>
      <c r="BX354">
        <f t="shared" si="485"/>
        <v>0</v>
      </c>
      <c r="BY354">
        <f t="shared" si="486"/>
        <v>0</v>
      </c>
      <c r="BZ354">
        <f t="shared" si="487"/>
        <v>0</v>
      </c>
      <c r="CA354">
        <f t="shared" si="488"/>
        <v>0</v>
      </c>
      <c r="CB354">
        <f t="shared" si="489"/>
        <v>0</v>
      </c>
      <c r="CC354" t="e">
        <f>IF('Source and fuel input'!AS354,VLOOKUP(AA354,SourceIdData,8,FALSE),IF('Source and fuel input'!AQ354,V354,IF('Source and fuel input'!AR354,IF(AND(E354="Method 1",VLOOKUP(AA354,SourceIdData,8,FALSE)&gt;0),VLOOKUP(AA354,SourceIdData,8,FALSE),NA()),"")))</f>
        <v>#N/A</v>
      </c>
      <c r="CD354" s="15" t="e">
        <f t="shared" si="424"/>
        <v>#N/A</v>
      </c>
      <c r="CE354" s="15" t="b">
        <f t="shared" si="425"/>
        <v>1</v>
      </c>
      <c r="CF354" s="15" t="b">
        <f t="shared" si="457"/>
        <v>1</v>
      </c>
      <c r="CG354" s="15" t="b">
        <f t="shared" si="426"/>
        <v>0</v>
      </c>
      <c r="CH354" s="15" t="b">
        <f t="shared" si="427"/>
        <v>1</v>
      </c>
      <c r="CI354" t="e">
        <f t="shared" si="458"/>
        <v>#N/A</v>
      </c>
      <c r="CJ354" t="e">
        <f t="shared" si="459"/>
        <v>#N/A</v>
      </c>
      <c r="CK354" t="e">
        <f t="shared" si="468"/>
        <v>#N/A</v>
      </c>
      <c r="CL354" t="b">
        <f t="shared" si="428"/>
        <v>0</v>
      </c>
      <c r="CM354" t="e">
        <f t="shared" si="469"/>
        <v>#N/A</v>
      </c>
      <c r="CN354" t="b">
        <f t="shared" si="470"/>
        <v>0</v>
      </c>
      <c r="CO354" s="14">
        <f t="shared" si="471"/>
        <v>1</v>
      </c>
      <c r="CP354" s="16" t="str">
        <f t="shared" si="460"/>
        <v/>
      </c>
      <c r="CQ354" s="15">
        <f t="shared" si="461"/>
        <v>0</v>
      </c>
      <c r="CR354" s="15">
        <f t="shared" si="462"/>
        <v>0</v>
      </c>
      <c r="CS354" s="15">
        <f t="shared" si="463"/>
        <v>0</v>
      </c>
      <c r="CT354" s="58" t="e">
        <f t="shared" si="490"/>
        <v>#DIV/0!</v>
      </c>
      <c r="CU354" s="2">
        <f t="shared" si="464"/>
        <v>995</v>
      </c>
      <c r="CV354" t="str">
        <f t="shared" si="472"/>
        <v/>
      </c>
      <c r="CX354" t="str">
        <f t="shared" si="491"/>
        <v/>
      </c>
      <c r="CY354" t="b">
        <f>AND(CX354&lt;&gt;"",COUNTIF($CX$11:CX353,CX354)=0)</f>
        <v>0</v>
      </c>
      <c r="CZ354" s="2">
        <f>IF(CX354="",0,IF(CY354,MAX($CZ$11:CZ353)+1,VLOOKUP(CX354,$CX$11:CZ353,3,FALSE)))</f>
        <v>0</v>
      </c>
      <c r="DA354" s="2" t="str">
        <f t="shared" si="473"/>
        <v/>
      </c>
      <c r="DB354" t="str">
        <f t="shared" si="492"/>
        <v/>
      </c>
      <c r="DC354" t="b">
        <f>AND(DB354&lt;&gt;"",COUNTIF($DB$11:DB353,DB354)=0)</f>
        <v>0</v>
      </c>
      <c r="DD354" s="2">
        <f>IF(DB354="",0,IF(DC354,MAX($DD$11:DD353)+1,VLOOKUP(DB354,$DB$11:DD353,3,FALSE)))</f>
        <v>0</v>
      </c>
      <c r="DE354" s="2" t="str">
        <f t="shared" si="474"/>
        <v/>
      </c>
    </row>
    <row r="355" spans="1:109" x14ac:dyDescent="0.35">
      <c r="A355" s="119"/>
      <c r="B355" s="46"/>
      <c r="C355" s="46"/>
      <c r="D355" s="46"/>
      <c r="E355" s="46"/>
      <c r="F355" s="183"/>
      <c r="G355" s="48">
        <v>0</v>
      </c>
      <c r="H355" s="46">
        <v>0</v>
      </c>
      <c r="I355" s="46">
        <v>0</v>
      </c>
      <c r="J355" s="46">
        <v>0</v>
      </c>
      <c r="K355" s="46">
        <v>0</v>
      </c>
      <c r="L355" s="49">
        <v>0</v>
      </c>
      <c r="M355" s="50">
        <v>0</v>
      </c>
      <c r="N355" s="32"/>
      <c r="O355" s="31"/>
      <c r="P355" s="31"/>
      <c r="Q355" s="31"/>
      <c r="R355" s="31"/>
      <c r="S355" s="31"/>
      <c r="T355" s="31"/>
      <c r="U355" s="31"/>
      <c r="V355" s="99"/>
      <c r="W355" s="52" t="str">
        <f t="shared" si="499"/>
        <v/>
      </c>
      <c r="X355" s="120"/>
      <c r="Y355" s="97"/>
      <c r="Z355" t="e">
        <f t="shared" si="429"/>
        <v>#N/A</v>
      </c>
      <c r="AA355" t="e">
        <f t="shared" si="430"/>
        <v>#N/A</v>
      </c>
      <c r="AB355" t="e">
        <f t="shared" si="431"/>
        <v>#N/A</v>
      </c>
      <c r="AC355" s="53" t="b">
        <f t="shared" si="432"/>
        <v>0</v>
      </c>
      <c r="AD355" s="53" t="b">
        <f t="shared" si="433"/>
        <v>0</v>
      </c>
      <c r="AE355" s="53" t="b">
        <f t="shared" si="434"/>
        <v>0</v>
      </c>
      <c r="AF355" s="53" t="b">
        <f t="shared" si="435"/>
        <v>0</v>
      </c>
      <c r="AG355" s="53" t="b">
        <f t="shared" si="436"/>
        <v>0</v>
      </c>
      <c r="AH355" s="53" t="b">
        <f t="shared" si="437"/>
        <v>0</v>
      </c>
      <c r="AI355" s="53" t="b">
        <f t="shared" si="438"/>
        <v>0</v>
      </c>
      <c r="AJ355" s="53" t="b">
        <f t="shared" si="439"/>
        <v>0</v>
      </c>
      <c r="AK355" s="53" t="b">
        <f t="shared" si="493"/>
        <v>1</v>
      </c>
      <c r="AL355" s="53" t="b">
        <f t="shared" si="494"/>
        <v>1</v>
      </c>
      <c r="AM355" s="53" t="b">
        <f t="shared" si="495"/>
        <v>1</v>
      </c>
      <c r="AN355" s="53" t="b">
        <f t="shared" si="496"/>
        <v>1</v>
      </c>
      <c r="AO355" s="53" t="b">
        <f t="shared" si="497"/>
        <v>1</v>
      </c>
      <c r="AP355" s="53" t="b">
        <f t="shared" si="498"/>
        <v>1</v>
      </c>
      <c r="AQ355" s="53" t="b">
        <f t="shared" si="475"/>
        <v>0</v>
      </c>
      <c r="AR355" t="b">
        <f t="shared" si="440"/>
        <v>0</v>
      </c>
      <c r="AS355" s="54" t="e">
        <f t="shared" si="465"/>
        <v>#N/A</v>
      </c>
      <c r="AT355" t="b">
        <f t="shared" si="476"/>
        <v>0</v>
      </c>
      <c r="AU355" t="str">
        <f t="shared" si="477"/>
        <v/>
      </c>
      <c r="AV355" s="55" t="str">
        <f t="shared" si="466"/>
        <v/>
      </c>
      <c r="AW355" t="b">
        <f>AND(AV355&lt;&gt;"",COUNTIF($AV$11:AV354,AV355)=0)</f>
        <v>0</v>
      </c>
      <c r="AX355" s="2">
        <f>IF(AV355="",0,IF(AW355,MAX($AX$11:AX354)+1,VLOOKUP(AV355,$AV$11:AX354,3,FALSE)))</f>
        <v>0</v>
      </c>
      <c r="AY355" t="str">
        <f t="shared" si="467"/>
        <v/>
      </c>
      <c r="AZ355" t="e">
        <f t="shared" si="441"/>
        <v>#N/A</v>
      </c>
      <c r="BA355" t="e">
        <f>IF(ISNA(AZ355),NA(),COUNTIF(AZ$10:AZ355,AZ355)&gt;1)</f>
        <v>#N/A</v>
      </c>
      <c r="BB355" t="e">
        <f t="shared" si="442"/>
        <v>#N/A</v>
      </c>
      <c r="BC355" s="55" t="e">
        <f t="shared" si="443"/>
        <v>#N/A</v>
      </c>
      <c r="BD355" s="56" t="e">
        <f t="shared" si="444"/>
        <v>#N/A</v>
      </c>
      <c r="BE355" s="53">
        <f t="shared" si="445"/>
        <v>0</v>
      </c>
      <c r="BF355" s="53">
        <f t="shared" si="446"/>
        <v>0</v>
      </c>
      <c r="BG355" s="53">
        <f t="shared" si="447"/>
        <v>0</v>
      </c>
      <c r="BH355" s="53">
        <f t="shared" si="448"/>
        <v>0</v>
      </c>
      <c r="BI355" s="53">
        <f t="shared" si="449"/>
        <v>0</v>
      </c>
      <c r="BJ355" s="53">
        <f t="shared" si="450"/>
        <v>0</v>
      </c>
      <c r="BK355" s="57">
        <f t="shared" si="451"/>
        <v>0</v>
      </c>
      <c r="BL355" s="57">
        <f t="shared" si="452"/>
        <v>0</v>
      </c>
      <c r="BM355" s="57">
        <f t="shared" si="453"/>
        <v>0</v>
      </c>
      <c r="BN355" s="57">
        <f t="shared" si="454"/>
        <v>0</v>
      </c>
      <c r="BO355" s="57">
        <f t="shared" si="455"/>
        <v>0</v>
      </c>
      <c r="BP355" s="57">
        <f t="shared" si="456"/>
        <v>0</v>
      </c>
      <c r="BQ355">
        <f t="shared" si="478"/>
        <v>0</v>
      </c>
      <c r="BR355">
        <f t="shared" si="479"/>
        <v>0</v>
      </c>
      <c r="BS355">
        <f t="shared" si="480"/>
        <v>0</v>
      </c>
      <c r="BT355">
        <f t="shared" si="481"/>
        <v>0</v>
      </c>
      <c r="BU355">
        <f t="shared" si="482"/>
        <v>0</v>
      </c>
      <c r="BV355">
        <f t="shared" si="483"/>
        <v>0</v>
      </c>
      <c r="BW355">
        <f t="shared" si="484"/>
        <v>0</v>
      </c>
      <c r="BX355">
        <f t="shared" si="485"/>
        <v>0</v>
      </c>
      <c r="BY355">
        <f t="shared" si="486"/>
        <v>0</v>
      </c>
      <c r="BZ355">
        <f t="shared" si="487"/>
        <v>0</v>
      </c>
      <c r="CA355">
        <f t="shared" si="488"/>
        <v>0</v>
      </c>
      <c r="CB355">
        <f t="shared" si="489"/>
        <v>0</v>
      </c>
      <c r="CC355" t="e">
        <f>IF('Source and fuel input'!AS355,VLOOKUP(AA355,SourceIdData,8,FALSE),IF('Source and fuel input'!AQ355,V355,IF('Source and fuel input'!AR355,IF(AND(E355="Method 1",VLOOKUP(AA355,SourceIdData,8,FALSE)&gt;0),VLOOKUP(AA355,SourceIdData,8,FALSE),NA()),"")))</f>
        <v>#N/A</v>
      </c>
      <c r="CD355" s="15" t="e">
        <f t="shared" si="424"/>
        <v>#N/A</v>
      </c>
      <c r="CE355" s="15" t="b">
        <f t="shared" si="425"/>
        <v>1</v>
      </c>
      <c r="CF355" s="15" t="b">
        <f t="shared" si="457"/>
        <v>1</v>
      </c>
      <c r="CG355" s="15" t="b">
        <f t="shared" si="426"/>
        <v>0</v>
      </c>
      <c r="CH355" s="15" t="b">
        <f t="shared" si="427"/>
        <v>1</v>
      </c>
      <c r="CI355" t="e">
        <f t="shared" si="458"/>
        <v>#N/A</v>
      </c>
      <c r="CJ355" t="e">
        <f t="shared" si="459"/>
        <v>#N/A</v>
      </c>
      <c r="CK355" t="e">
        <f t="shared" si="468"/>
        <v>#N/A</v>
      </c>
      <c r="CL355" t="b">
        <f t="shared" si="428"/>
        <v>0</v>
      </c>
      <c r="CM355" t="e">
        <f t="shared" si="469"/>
        <v>#N/A</v>
      </c>
      <c r="CN355" t="b">
        <f t="shared" si="470"/>
        <v>0</v>
      </c>
      <c r="CO355" s="14">
        <f t="shared" si="471"/>
        <v>1</v>
      </c>
      <c r="CP355" s="16" t="str">
        <f t="shared" si="460"/>
        <v/>
      </c>
      <c r="CQ355" s="15">
        <f t="shared" si="461"/>
        <v>0</v>
      </c>
      <c r="CR355" s="15">
        <f t="shared" si="462"/>
        <v>0</v>
      </c>
      <c r="CS355" s="15">
        <f t="shared" si="463"/>
        <v>0</v>
      </c>
      <c r="CT355" s="58" t="e">
        <f t="shared" si="490"/>
        <v>#DIV/0!</v>
      </c>
      <c r="CU355" s="2">
        <f t="shared" si="464"/>
        <v>995</v>
      </c>
      <c r="CV355" t="str">
        <f t="shared" si="472"/>
        <v/>
      </c>
      <c r="CX355" t="str">
        <f t="shared" si="491"/>
        <v/>
      </c>
      <c r="CY355" t="b">
        <f>AND(CX355&lt;&gt;"",COUNTIF($CX$11:CX354,CX355)=0)</f>
        <v>0</v>
      </c>
      <c r="CZ355" s="2">
        <f>IF(CX355="",0,IF(CY355,MAX($CZ$11:CZ354)+1,VLOOKUP(CX355,$CX$11:CZ354,3,FALSE)))</f>
        <v>0</v>
      </c>
      <c r="DA355" s="2" t="str">
        <f t="shared" si="473"/>
        <v/>
      </c>
      <c r="DB355" t="str">
        <f t="shared" si="492"/>
        <v/>
      </c>
      <c r="DC355" t="b">
        <f>AND(DB355&lt;&gt;"",COUNTIF($DB$11:DB354,DB355)=0)</f>
        <v>0</v>
      </c>
      <c r="DD355" s="2">
        <f>IF(DB355="",0,IF(DC355,MAX($DD$11:DD354)+1,VLOOKUP(DB355,$DB$11:DD354,3,FALSE)))</f>
        <v>0</v>
      </c>
      <c r="DE355" s="2" t="str">
        <f t="shared" si="474"/>
        <v/>
      </c>
    </row>
    <row r="356" spans="1:109" x14ac:dyDescent="0.35">
      <c r="A356" s="119"/>
      <c r="B356" s="46"/>
      <c r="C356" s="46"/>
      <c r="D356" s="46"/>
      <c r="E356" s="46"/>
      <c r="F356" s="183"/>
      <c r="G356" s="48">
        <v>0</v>
      </c>
      <c r="H356" s="46">
        <v>0</v>
      </c>
      <c r="I356" s="46">
        <v>0</v>
      </c>
      <c r="J356" s="46">
        <v>0</v>
      </c>
      <c r="K356" s="46">
        <v>0</v>
      </c>
      <c r="L356" s="49">
        <v>0</v>
      </c>
      <c r="M356" s="50">
        <v>0</v>
      </c>
      <c r="N356" s="32"/>
      <c r="O356" s="31"/>
      <c r="P356" s="31"/>
      <c r="Q356" s="31"/>
      <c r="R356" s="31"/>
      <c r="S356" s="31"/>
      <c r="T356" s="31"/>
      <c r="U356" s="31"/>
      <c r="V356" s="99"/>
      <c r="W356" s="52" t="str">
        <f t="shared" si="499"/>
        <v/>
      </c>
      <c r="X356" s="120"/>
      <c r="Y356" s="97"/>
      <c r="Z356" t="e">
        <f t="shared" si="429"/>
        <v>#N/A</v>
      </c>
      <c r="AA356" t="e">
        <f t="shared" si="430"/>
        <v>#N/A</v>
      </c>
      <c r="AB356" t="e">
        <f t="shared" si="431"/>
        <v>#N/A</v>
      </c>
      <c r="AC356" s="53" t="b">
        <f t="shared" si="432"/>
        <v>0</v>
      </c>
      <c r="AD356" s="53" t="b">
        <f t="shared" si="433"/>
        <v>0</v>
      </c>
      <c r="AE356" s="53" t="b">
        <f t="shared" si="434"/>
        <v>0</v>
      </c>
      <c r="AF356" s="53" t="b">
        <f t="shared" si="435"/>
        <v>0</v>
      </c>
      <c r="AG356" s="53" t="b">
        <f t="shared" si="436"/>
        <v>0</v>
      </c>
      <c r="AH356" s="53" t="b">
        <f t="shared" si="437"/>
        <v>0</v>
      </c>
      <c r="AI356" s="53" t="b">
        <f t="shared" si="438"/>
        <v>0</v>
      </c>
      <c r="AJ356" s="53" t="b">
        <f t="shared" si="439"/>
        <v>0</v>
      </c>
      <c r="AK356" s="53" t="b">
        <f t="shared" si="493"/>
        <v>1</v>
      </c>
      <c r="AL356" s="53" t="b">
        <f t="shared" si="494"/>
        <v>1</v>
      </c>
      <c r="AM356" s="53" t="b">
        <f t="shared" si="495"/>
        <v>1</v>
      </c>
      <c r="AN356" s="53" t="b">
        <f t="shared" si="496"/>
        <v>1</v>
      </c>
      <c r="AO356" s="53" t="b">
        <f t="shared" si="497"/>
        <v>1</v>
      </c>
      <c r="AP356" s="53" t="b">
        <f t="shared" si="498"/>
        <v>1</v>
      </c>
      <c r="AQ356" s="53" t="b">
        <f t="shared" si="475"/>
        <v>0</v>
      </c>
      <c r="AR356" t="b">
        <f t="shared" si="440"/>
        <v>0</v>
      </c>
      <c r="AS356" s="54" t="e">
        <f t="shared" si="465"/>
        <v>#N/A</v>
      </c>
      <c r="AT356" t="b">
        <f t="shared" si="476"/>
        <v>0</v>
      </c>
      <c r="AU356" t="str">
        <f t="shared" si="477"/>
        <v/>
      </c>
      <c r="AV356" s="55" t="str">
        <f t="shared" si="466"/>
        <v/>
      </c>
      <c r="AW356" t="b">
        <f>AND(AV356&lt;&gt;"",COUNTIF($AV$11:AV355,AV356)=0)</f>
        <v>0</v>
      </c>
      <c r="AX356" s="2">
        <f>IF(AV356="",0,IF(AW356,MAX($AX$11:AX355)+1,VLOOKUP(AV356,$AV$11:AX355,3,FALSE)))</f>
        <v>0</v>
      </c>
      <c r="AY356" t="str">
        <f t="shared" si="467"/>
        <v/>
      </c>
      <c r="AZ356" t="e">
        <f t="shared" si="441"/>
        <v>#N/A</v>
      </c>
      <c r="BA356" t="e">
        <f>IF(ISNA(AZ356),NA(),COUNTIF(AZ$10:AZ356,AZ356)&gt;1)</f>
        <v>#N/A</v>
      </c>
      <c r="BB356" t="e">
        <f t="shared" si="442"/>
        <v>#N/A</v>
      </c>
      <c r="BC356" s="55" t="e">
        <f t="shared" si="443"/>
        <v>#N/A</v>
      </c>
      <c r="BD356" s="56" t="e">
        <f t="shared" si="444"/>
        <v>#N/A</v>
      </c>
      <c r="BE356" s="53">
        <f t="shared" si="445"/>
        <v>0</v>
      </c>
      <c r="BF356" s="53">
        <f t="shared" si="446"/>
        <v>0</v>
      </c>
      <c r="BG356" s="53">
        <f t="shared" si="447"/>
        <v>0</v>
      </c>
      <c r="BH356" s="53">
        <f t="shared" si="448"/>
        <v>0</v>
      </c>
      <c r="BI356" s="53">
        <f t="shared" si="449"/>
        <v>0</v>
      </c>
      <c r="BJ356" s="53">
        <f t="shared" si="450"/>
        <v>0</v>
      </c>
      <c r="BK356" s="57">
        <f t="shared" si="451"/>
        <v>0</v>
      </c>
      <c r="BL356" s="57">
        <f t="shared" si="452"/>
        <v>0</v>
      </c>
      <c r="BM356" s="57">
        <f t="shared" si="453"/>
        <v>0</v>
      </c>
      <c r="BN356" s="57">
        <f t="shared" si="454"/>
        <v>0</v>
      </c>
      <c r="BO356" s="57">
        <f t="shared" si="455"/>
        <v>0</v>
      </c>
      <c r="BP356" s="57">
        <f t="shared" si="456"/>
        <v>0</v>
      </c>
      <c r="BQ356">
        <f t="shared" si="478"/>
        <v>0</v>
      </c>
      <c r="BR356">
        <f t="shared" si="479"/>
        <v>0</v>
      </c>
      <c r="BS356">
        <f t="shared" si="480"/>
        <v>0</v>
      </c>
      <c r="BT356">
        <f t="shared" si="481"/>
        <v>0</v>
      </c>
      <c r="BU356">
        <f t="shared" si="482"/>
        <v>0</v>
      </c>
      <c r="BV356">
        <f t="shared" si="483"/>
        <v>0</v>
      </c>
      <c r="BW356">
        <f t="shared" si="484"/>
        <v>0</v>
      </c>
      <c r="BX356">
        <f t="shared" si="485"/>
        <v>0</v>
      </c>
      <c r="BY356">
        <f t="shared" si="486"/>
        <v>0</v>
      </c>
      <c r="BZ356">
        <f t="shared" si="487"/>
        <v>0</v>
      </c>
      <c r="CA356">
        <f t="shared" si="488"/>
        <v>0</v>
      </c>
      <c r="CB356">
        <f t="shared" si="489"/>
        <v>0</v>
      </c>
      <c r="CC356" t="e">
        <f>IF('Source and fuel input'!AS356,VLOOKUP(AA356,SourceIdData,8,FALSE),IF('Source and fuel input'!AQ356,V356,IF('Source and fuel input'!AR356,IF(AND(E356="Method 1",VLOOKUP(AA356,SourceIdData,8,FALSE)&gt;0),VLOOKUP(AA356,SourceIdData,8,FALSE),NA()),"")))</f>
        <v>#N/A</v>
      </c>
      <c r="CD356" s="15" t="e">
        <f t="shared" si="424"/>
        <v>#N/A</v>
      </c>
      <c r="CE356" s="15" t="b">
        <f t="shared" si="425"/>
        <v>1</v>
      </c>
      <c r="CF356" s="15" t="b">
        <f t="shared" si="457"/>
        <v>1</v>
      </c>
      <c r="CG356" s="15" t="b">
        <f t="shared" si="426"/>
        <v>0</v>
      </c>
      <c r="CH356" s="15" t="b">
        <f t="shared" si="427"/>
        <v>1</v>
      </c>
      <c r="CI356" t="e">
        <f t="shared" si="458"/>
        <v>#N/A</v>
      </c>
      <c r="CJ356" t="e">
        <f t="shared" si="459"/>
        <v>#N/A</v>
      </c>
      <c r="CK356" t="e">
        <f t="shared" si="468"/>
        <v>#N/A</v>
      </c>
      <c r="CL356" t="b">
        <f t="shared" si="428"/>
        <v>0</v>
      </c>
      <c r="CM356" t="e">
        <f t="shared" si="469"/>
        <v>#N/A</v>
      </c>
      <c r="CN356" t="b">
        <f t="shared" si="470"/>
        <v>0</v>
      </c>
      <c r="CO356" s="14">
        <f t="shared" si="471"/>
        <v>1</v>
      </c>
      <c r="CP356" s="16" t="str">
        <f t="shared" si="460"/>
        <v/>
      </c>
      <c r="CQ356" s="15">
        <f t="shared" si="461"/>
        <v>0</v>
      </c>
      <c r="CR356" s="15">
        <f t="shared" si="462"/>
        <v>0</v>
      </c>
      <c r="CS356" s="15">
        <f t="shared" si="463"/>
        <v>0</v>
      </c>
      <c r="CT356" s="58" t="e">
        <f t="shared" si="490"/>
        <v>#DIV/0!</v>
      </c>
      <c r="CU356" s="2">
        <f t="shared" si="464"/>
        <v>995</v>
      </c>
      <c r="CV356" t="str">
        <f t="shared" si="472"/>
        <v/>
      </c>
      <c r="CX356" t="str">
        <f t="shared" si="491"/>
        <v/>
      </c>
      <c r="CY356" t="b">
        <f>AND(CX356&lt;&gt;"",COUNTIF($CX$11:CX355,CX356)=0)</f>
        <v>0</v>
      </c>
      <c r="CZ356" s="2">
        <f>IF(CX356="",0,IF(CY356,MAX($CZ$11:CZ355)+1,VLOOKUP(CX356,$CX$11:CZ355,3,FALSE)))</f>
        <v>0</v>
      </c>
      <c r="DA356" s="2" t="str">
        <f t="shared" si="473"/>
        <v/>
      </c>
      <c r="DB356" t="str">
        <f t="shared" si="492"/>
        <v/>
      </c>
      <c r="DC356" t="b">
        <f>AND(DB356&lt;&gt;"",COUNTIF($DB$11:DB355,DB356)=0)</f>
        <v>0</v>
      </c>
      <c r="DD356" s="2">
        <f>IF(DB356="",0,IF(DC356,MAX($DD$11:DD355)+1,VLOOKUP(DB356,$DB$11:DD355,3,FALSE)))</f>
        <v>0</v>
      </c>
      <c r="DE356" s="2" t="str">
        <f t="shared" si="474"/>
        <v/>
      </c>
    </row>
    <row r="357" spans="1:109" x14ac:dyDescent="0.35">
      <c r="A357" s="119"/>
      <c r="B357" s="46"/>
      <c r="C357" s="46"/>
      <c r="D357" s="46"/>
      <c r="E357" s="46"/>
      <c r="F357" s="183"/>
      <c r="G357" s="48">
        <v>0</v>
      </c>
      <c r="H357" s="46">
        <v>0</v>
      </c>
      <c r="I357" s="46">
        <v>0</v>
      </c>
      <c r="J357" s="46">
        <v>0</v>
      </c>
      <c r="K357" s="46">
        <v>0</v>
      </c>
      <c r="L357" s="49">
        <v>0</v>
      </c>
      <c r="M357" s="50">
        <v>0</v>
      </c>
      <c r="N357" s="32"/>
      <c r="O357" s="31"/>
      <c r="P357" s="31"/>
      <c r="Q357" s="31"/>
      <c r="R357" s="31"/>
      <c r="S357" s="31"/>
      <c r="T357" s="31"/>
      <c r="U357" s="31"/>
      <c r="V357" s="99"/>
      <c r="W357" s="52" t="str">
        <f t="shared" si="499"/>
        <v/>
      </c>
      <c r="X357" s="120"/>
      <c r="Y357" s="97"/>
      <c r="Z357" t="e">
        <f t="shared" si="429"/>
        <v>#N/A</v>
      </c>
      <c r="AA357" t="e">
        <f t="shared" si="430"/>
        <v>#N/A</v>
      </c>
      <c r="AB357" t="e">
        <f t="shared" si="431"/>
        <v>#N/A</v>
      </c>
      <c r="AC357" s="53" t="b">
        <f t="shared" si="432"/>
        <v>0</v>
      </c>
      <c r="AD357" s="53" t="b">
        <f t="shared" si="433"/>
        <v>0</v>
      </c>
      <c r="AE357" s="53" t="b">
        <f t="shared" si="434"/>
        <v>0</v>
      </c>
      <c r="AF357" s="53" t="b">
        <f t="shared" si="435"/>
        <v>0</v>
      </c>
      <c r="AG357" s="53" t="b">
        <f t="shared" si="436"/>
        <v>0</v>
      </c>
      <c r="AH357" s="53" t="b">
        <f t="shared" si="437"/>
        <v>0</v>
      </c>
      <c r="AI357" s="53" t="b">
        <f t="shared" si="438"/>
        <v>0</v>
      </c>
      <c r="AJ357" s="53" t="b">
        <f t="shared" si="439"/>
        <v>0</v>
      </c>
      <c r="AK357" s="53" t="b">
        <f t="shared" si="493"/>
        <v>1</v>
      </c>
      <c r="AL357" s="53" t="b">
        <f t="shared" si="494"/>
        <v>1</v>
      </c>
      <c r="AM357" s="53" t="b">
        <f t="shared" si="495"/>
        <v>1</v>
      </c>
      <c r="AN357" s="53" t="b">
        <f t="shared" si="496"/>
        <v>1</v>
      </c>
      <c r="AO357" s="53" t="b">
        <f t="shared" si="497"/>
        <v>1</v>
      </c>
      <c r="AP357" s="53" t="b">
        <f t="shared" si="498"/>
        <v>1</v>
      </c>
      <c r="AQ357" s="53" t="b">
        <f t="shared" si="475"/>
        <v>0</v>
      </c>
      <c r="AR357" t="b">
        <f t="shared" si="440"/>
        <v>0</v>
      </c>
      <c r="AS357" s="54" t="e">
        <f t="shared" si="465"/>
        <v>#N/A</v>
      </c>
      <c r="AT357" t="b">
        <f t="shared" si="476"/>
        <v>0</v>
      </c>
      <c r="AU357" t="str">
        <f t="shared" si="477"/>
        <v/>
      </c>
      <c r="AV357" s="55" t="str">
        <f t="shared" si="466"/>
        <v/>
      </c>
      <c r="AW357" t="b">
        <f>AND(AV357&lt;&gt;"",COUNTIF($AV$11:AV356,AV357)=0)</f>
        <v>0</v>
      </c>
      <c r="AX357" s="2">
        <f>IF(AV357="",0,IF(AW357,MAX($AX$11:AX356)+1,VLOOKUP(AV357,$AV$11:AX356,3,FALSE)))</f>
        <v>0</v>
      </c>
      <c r="AY357" t="str">
        <f t="shared" si="467"/>
        <v/>
      </c>
      <c r="AZ357" t="e">
        <f t="shared" si="441"/>
        <v>#N/A</v>
      </c>
      <c r="BA357" t="e">
        <f>IF(ISNA(AZ357),NA(),COUNTIF(AZ$10:AZ357,AZ357)&gt;1)</f>
        <v>#N/A</v>
      </c>
      <c r="BB357" t="e">
        <f t="shared" si="442"/>
        <v>#N/A</v>
      </c>
      <c r="BC357" s="55" t="e">
        <f t="shared" si="443"/>
        <v>#N/A</v>
      </c>
      <c r="BD357" s="56" t="e">
        <f t="shared" si="444"/>
        <v>#N/A</v>
      </c>
      <c r="BE357" s="53">
        <f t="shared" si="445"/>
        <v>0</v>
      </c>
      <c r="BF357" s="53">
        <f t="shared" si="446"/>
        <v>0</v>
      </c>
      <c r="BG357" s="53">
        <f t="shared" si="447"/>
        <v>0</v>
      </c>
      <c r="BH357" s="53">
        <f t="shared" si="448"/>
        <v>0</v>
      </c>
      <c r="BI357" s="53">
        <f t="shared" si="449"/>
        <v>0</v>
      </c>
      <c r="BJ357" s="53">
        <f t="shared" si="450"/>
        <v>0</v>
      </c>
      <c r="BK357" s="57">
        <f t="shared" si="451"/>
        <v>0</v>
      </c>
      <c r="BL357" s="57">
        <f t="shared" si="452"/>
        <v>0</v>
      </c>
      <c r="BM357" s="57">
        <f t="shared" si="453"/>
        <v>0</v>
      </c>
      <c r="BN357" s="57">
        <f t="shared" si="454"/>
        <v>0</v>
      </c>
      <c r="BO357" s="57">
        <f t="shared" si="455"/>
        <v>0</v>
      </c>
      <c r="BP357" s="57">
        <f t="shared" si="456"/>
        <v>0</v>
      </c>
      <c r="BQ357">
        <f t="shared" si="478"/>
        <v>0</v>
      </c>
      <c r="BR357">
        <f t="shared" si="479"/>
        <v>0</v>
      </c>
      <c r="BS357">
        <f t="shared" si="480"/>
        <v>0</v>
      </c>
      <c r="BT357">
        <f t="shared" si="481"/>
        <v>0</v>
      </c>
      <c r="BU357">
        <f t="shared" si="482"/>
        <v>0</v>
      </c>
      <c r="BV357">
        <f t="shared" si="483"/>
        <v>0</v>
      </c>
      <c r="BW357">
        <f t="shared" si="484"/>
        <v>0</v>
      </c>
      <c r="BX357">
        <f t="shared" si="485"/>
        <v>0</v>
      </c>
      <c r="BY357">
        <f t="shared" si="486"/>
        <v>0</v>
      </c>
      <c r="BZ357">
        <f t="shared" si="487"/>
        <v>0</v>
      </c>
      <c r="CA357">
        <f t="shared" si="488"/>
        <v>0</v>
      </c>
      <c r="CB357">
        <f t="shared" si="489"/>
        <v>0</v>
      </c>
      <c r="CC357" t="e">
        <f>IF('Source and fuel input'!AS357,VLOOKUP(AA357,SourceIdData,8,FALSE),IF('Source and fuel input'!AQ357,V357,IF('Source and fuel input'!AR357,IF(AND(E357="Method 1",VLOOKUP(AA357,SourceIdData,8,FALSE)&gt;0),VLOOKUP(AA357,SourceIdData,8,FALSE),NA()),"")))</f>
        <v>#N/A</v>
      </c>
      <c r="CD357" s="15" t="e">
        <f t="shared" si="424"/>
        <v>#N/A</v>
      </c>
      <c r="CE357" s="15" t="b">
        <f t="shared" si="425"/>
        <v>1</v>
      </c>
      <c r="CF357" s="15" t="b">
        <f t="shared" si="457"/>
        <v>1</v>
      </c>
      <c r="CG357" s="15" t="b">
        <f t="shared" si="426"/>
        <v>0</v>
      </c>
      <c r="CH357" s="15" t="b">
        <f t="shared" si="427"/>
        <v>1</v>
      </c>
      <c r="CI357" t="e">
        <f t="shared" si="458"/>
        <v>#N/A</v>
      </c>
      <c r="CJ357" t="e">
        <f t="shared" si="459"/>
        <v>#N/A</v>
      </c>
      <c r="CK357" t="e">
        <f t="shared" si="468"/>
        <v>#N/A</v>
      </c>
      <c r="CL357" t="b">
        <f t="shared" si="428"/>
        <v>0</v>
      </c>
      <c r="CM357" t="e">
        <f t="shared" si="469"/>
        <v>#N/A</v>
      </c>
      <c r="CN357" t="b">
        <f t="shared" si="470"/>
        <v>0</v>
      </c>
      <c r="CO357" s="14">
        <f t="shared" si="471"/>
        <v>1</v>
      </c>
      <c r="CP357" s="16" t="str">
        <f t="shared" si="460"/>
        <v/>
      </c>
      <c r="CQ357" s="15">
        <f t="shared" si="461"/>
        <v>0</v>
      </c>
      <c r="CR357" s="15">
        <f t="shared" si="462"/>
        <v>0</v>
      </c>
      <c r="CS357" s="15">
        <f t="shared" si="463"/>
        <v>0</v>
      </c>
      <c r="CT357" s="58" t="e">
        <f t="shared" si="490"/>
        <v>#DIV/0!</v>
      </c>
      <c r="CU357" s="2">
        <f t="shared" si="464"/>
        <v>995</v>
      </c>
      <c r="CV357" t="str">
        <f t="shared" si="472"/>
        <v/>
      </c>
      <c r="CX357" t="str">
        <f t="shared" si="491"/>
        <v/>
      </c>
      <c r="CY357" t="b">
        <f>AND(CX357&lt;&gt;"",COUNTIF($CX$11:CX356,CX357)=0)</f>
        <v>0</v>
      </c>
      <c r="CZ357" s="2">
        <f>IF(CX357="",0,IF(CY357,MAX($CZ$11:CZ356)+1,VLOOKUP(CX357,$CX$11:CZ356,3,FALSE)))</f>
        <v>0</v>
      </c>
      <c r="DA357" s="2" t="str">
        <f t="shared" si="473"/>
        <v/>
      </c>
      <c r="DB357" t="str">
        <f t="shared" si="492"/>
        <v/>
      </c>
      <c r="DC357" t="b">
        <f>AND(DB357&lt;&gt;"",COUNTIF($DB$11:DB356,DB357)=0)</f>
        <v>0</v>
      </c>
      <c r="DD357" s="2">
        <f>IF(DB357="",0,IF(DC357,MAX($DD$11:DD356)+1,VLOOKUP(DB357,$DB$11:DD356,3,FALSE)))</f>
        <v>0</v>
      </c>
      <c r="DE357" s="2" t="str">
        <f t="shared" si="474"/>
        <v/>
      </c>
    </row>
    <row r="358" spans="1:109" x14ac:dyDescent="0.35">
      <c r="A358" s="119"/>
      <c r="B358" s="46"/>
      <c r="C358" s="46"/>
      <c r="D358" s="46"/>
      <c r="E358" s="46"/>
      <c r="F358" s="183"/>
      <c r="G358" s="48">
        <v>0</v>
      </c>
      <c r="H358" s="46">
        <v>0</v>
      </c>
      <c r="I358" s="46">
        <v>0</v>
      </c>
      <c r="J358" s="46">
        <v>0</v>
      </c>
      <c r="K358" s="46">
        <v>0</v>
      </c>
      <c r="L358" s="49">
        <v>0</v>
      </c>
      <c r="M358" s="50">
        <v>0</v>
      </c>
      <c r="N358" s="32"/>
      <c r="O358" s="31"/>
      <c r="P358" s="31"/>
      <c r="Q358" s="31"/>
      <c r="R358" s="31"/>
      <c r="S358" s="31"/>
      <c r="T358" s="31"/>
      <c r="U358" s="31"/>
      <c r="V358" s="99"/>
      <c r="W358" s="52" t="str">
        <f t="shared" si="499"/>
        <v/>
      </c>
      <c r="X358" s="120"/>
      <c r="Y358" s="97"/>
      <c r="Z358" t="e">
        <f t="shared" si="429"/>
        <v>#N/A</v>
      </c>
      <c r="AA358" t="e">
        <f t="shared" si="430"/>
        <v>#N/A</v>
      </c>
      <c r="AB358" t="e">
        <f t="shared" si="431"/>
        <v>#N/A</v>
      </c>
      <c r="AC358" s="53" t="b">
        <f t="shared" si="432"/>
        <v>0</v>
      </c>
      <c r="AD358" s="53" t="b">
        <f t="shared" si="433"/>
        <v>0</v>
      </c>
      <c r="AE358" s="53" t="b">
        <f t="shared" si="434"/>
        <v>0</v>
      </c>
      <c r="AF358" s="53" t="b">
        <f t="shared" si="435"/>
        <v>0</v>
      </c>
      <c r="AG358" s="53" t="b">
        <f t="shared" si="436"/>
        <v>0</v>
      </c>
      <c r="AH358" s="53" t="b">
        <f t="shared" si="437"/>
        <v>0</v>
      </c>
      <c r="AI358" s="53" t="b">
        <f t="shared" si="438"/>
        <v>0</v>
      </c>
      <c r="AJ358" s="53" t="b">
        <f t="shared" si="439"/>
        <v>0</v>
      </c>
      <c r="AK358" s="53" t="b">
        <f t="shared" si="493"/>
        <v>1</v>
      </c>
      <c r="AL358" s="53" t="b">
        <f t="shared" si="494"/>
        <v>1</v>
      </c>
      <c r="AM358" s="53" t="b">
        <f t="shared" si="495"/>
        <v>1</v>
      </c>
      <c r="AN358" s="53" t="b">
        <f t="shared" si="496"/>
        <v>1</v>
      </c>
      <c r="AO358" s="53" t="b">
        <f t="shared" si="497"/>
        <v>1</v>
      </c>
      <c r="AP358" s="53" t="b">
        <f t="shared" si="498"/>
        <v>1</v>
      </c>
      <c r="AQ358" s="53" t="b">
        <f t="shared" si="475"/>
        <v>0</v>
      </c>
      <c r="AR358" t="b">
        <f t="shared" si="440"/>
        <v>0</v>
      </c>
      <c r="AS358" s="54" t="e">
        <f t="shared" si="465"/>
        <v>#N/A</v>
      </c>
      <c r="AT358" t="b">
        <f t="shared" si="476"/>
        <v>0</v>
      </c>
      <c r="AU358" t="str">
        <f t="shared" si="477"/>
        <v/>
      </c>
      <c r="AV358" s="55" t="str">
        <f t="shared" si="466"/>
        <v/>
      </c>
      <c r="AW358" t="b">
        <f>AND(AV358&lt;&gt;"",COUNTIF($AV$11:AV357,AV358)=0)</f>
        <v>0</v>
      </c>
      <c r="AX358" s="2">
        <f>IF(AV358="",0,IF(AW358,MAX($AX$11:AX357)+1,VLOOKUP(AV358,$AV$11:AX357,3,FALSE)))</f>
        <v>0</v>
      </c>
      <c r="AY358" t="str">
        <f t="shared" si="467"/>
        <v/>
      </c>
      <c r="AZ358" t="e">
        <f t="shared" si="441"/>
        <v>#N/A</v>
      </c>
      <c r="BA358" t="e">
        <f>IF(ISNA(AZ358),NA(),COUNTIF(AZ$10:AZ358,AZ358)&gt;1)</f>
        <v>#N/A</v>
      </c>
      <c r="BB358" t="e">
        <f t="shared" si="442"/>
        <v>#N/A</v>
      </c>
      <c r="BC358" s="55" t="e">
        <f t="shared" si="443"/>
        <v>#N/A</v>
      </c>
      <c r="BD358" s="56" t="e">
        <f t="shared" si="444"/>
        <v>#N/A</v>
      </c>
      <c r="BE358" s="53">
        <f t="shared" si="445"/>
        <v>0</v>
      </c>
      <c r="BF358" s="53">
        <f t="shared" si="446"/>
        <v>0</v>
      </c>
      <c r="BG358" s="53">
        <f t="shared" si="447"/>
        <v>0</v>
      </c>
      <c r="BH358" s="53">
        <f t="shared" si="448"/>
        <v>0</v>
      </c>
      <c r="BI358" s="53">
        <f t="shared" si="449"/>
        <v>0</v>
      </c>
      <c r="BJ358" s="53">
        <f t="shared" si="450"/>
        <v>0</v>
      </c>
      <c r="BK358" s="57">
        <f t="shared" si="451"/>
        <v>0</v>
      </c>
      <c r="BL358" s="57">
        <f t="shared" si="452"/>
        <v>0</v>
      </c>
      <c r="BM358" s="57">
        <f t="shared" si="453"/>
        <v>0</v>
      </c>
      <c r="BN358" s="57">
        <f t="shared" si="454"/>
        <v>0</v>
      </c>
      <c r="BO358" s="57">
        <f t="shared" si="455"/>
        <v>0</v>
      </c>
      <c r="BP358" s="57">
        <f t="shared" si="456"/>
        <v>0</v>
      </c>
      <c r="BQ358">
        <f t="shared" si="478"/>
        <v>0</v>
      </c>
      <c r="BR358">
        <f t="shared" si="479"/>
        <v>0</v>
      </c>
      <c r="BS358">
        <f t="shared" si="480"/>
        <v>0</v>
      </c>
      <c r="BT358">
        <f t="shared" si="481"/>
        <v>0</v>
      </c>
      <c r="BU358">
        <f t="shared" si="482"/>
        <v>0</v>
      </c>
      <c r="BV358">
        <f t="shared" si="483"/>
        <v>0</v>
      </c>
      <c r="BW358">
        <f t="shared" si="484"/>
        <v>0</v>
      </c>
      <c r="BX358">
        <f t="shared" si="485"/>
        <v>0</v>
      </c>
      <c r="BY358">
        <f t="shared" si="486"/>
        <v>0</v>
      </c>
      <c r="BZ358">
        <f t="shared" si="487"/>
        <v>0</v>
      </c>
      <c r="CA358">
        <f t="shared" si="488"/>
        <v>0</v>
      </c>
      <c r="CB358">
        <f t="shared" si="489"/>
        <v>0</v>
      </c>
      <c r="CC358" t="e">
        <f>IF('Source and fuel input'!AS358,VLOOKUP(AA358,SourceIdData,8,FALSE),IF('Source and fuel input'!AQ358,V358,IF('Source and fuel input'!AR358,IF(AND(E358="Method 1",VLOOKUP(AA358,SourceIdData,8,FALSE)&gt;0),VLOOKUP(AA358,SourceIdData,8,FALSE),NA()),"")))</f>
        <v>#N/A</v>
      </c>
      <c r="CD358" s="15" t="e">
        <f t="shared" si="424"/>
        <v>#N/A</v>
      </c>
      <c r="CE358" s="15" t="b">
        <f t="shared" si="425"/>
        <v>1</v>
      </c>
      <c r="CF358" s="15" t="b">
        <f t="shared" si="457"/>
        <v>1</v>
      </c>
      <c r="CG358" s="15" t="b">
        <f t="shared" si="426"/>
        <v>0</v>
      </c>
      <c r="CH358" s="15" t="b">
        <f t="shared" si="427"/>
        <v>1</v>
      </c>
      <c r="CI358" t="e">
        <f t="shared" si="458"/>
        <v>#N/A</v>
      </c>
      <c r="CJ358" t="e">
        <f t="shared" si="459"/>
        <v>#N/A</v>
      </c>
      <c r="CK358" t="e">
        <f t="shared" si="468"/>
        <v>#N/A</v>
      </c>
      <c r="CL358" t="b">
        <f t="shared" si="428"/>
        <v>0</v>
      </c>
      <c r="CM358" t="e">
        <f t="shared" si="469"/>
        <v>#N/A</v>
      </c>
      <c r="CN358" t="b">
        <f t="shared" si="470"/>
        <v>0</v>
      </c>
      <c r="CO358" s="14">
        <f t="shared" si="471"/>
        <v>1</v>
      </c>
      <c r="CP358" s="16" t="str">
        <f t="shared" si="460"/>
        <v/>
      </c>
      <c r="CQ358" s="15">
        <f t="shared" si="461"/>
        <v>0</v>
      </c>
      <c r="CR358" s="15">
        <f t="shared" si="462"/>
        <v>0</v>
      </c>
      <c r="CS358" s="15">
        <f t="shared" si="463"/>
        <v>0</v>
      </c>
      <c r="CT358" s="58" t="e">
        <f t="shared" si="490"/>
        <v>#DIV/0!</v>
      </c>
      <c r="CU358" s="2">
        <f t="shared" si="464"/>
        <v>995</v>
      </c>
      <c r="CV358" t="str">
        <f t="shared" si="472"/>
        <v/>
      </c>
      <c r="CX358" t="str">
        <f t="shared" si="491"/>
        <v/>
      </c>
      <c r="CY358" t="b">
        <f>AND(CX358&lt;&gt;"",COUNTIF($CX$11:CX357,CX358)=0)</f>
        <v>0</v>
      </c>
      <c r="CZ358" s="2">
        <f>IF(CX358="",0,IF(CY358,MAX($CZ$11:CZ357)+1,VLOOKUP(CX358,$CX$11:CZ357,3,FALSE)))</f>
        <v>0</v>
      </c>
      <c r="DA358" s="2" t="str">
        <f t="shared" si="473"/>
        <v/>
      </c>
      <c r="DB358" t="str">
        <f t="shared" si="492"/>
        <v/>
      </c>
      <c r="DC358" t="b">
        <f>AND(DB358&lt;&gt;"",COUNTIF($DB$11:DB357,DB358)=0)</f>
        <v>0</v>
      </c>
      <c r="DD358" s="2">
        <f>IF(DB358="",0,IF(DC358,MAX($DD$11:DD357)+1,VLOOKUP(DB358,$DB$11:DD357,3,FALSE)))</f>
        <v>0</v>
      </c>
      <c r="DE358" s="2" t="str">
        <f t="shared" si="474"/>
        <v/>
      </c>
    </row>
    <row r="359" spans="1:109" x14ac:dyDescent="0.35">
      <c r="A359" s="119"/>
      <c r="B359" s="46"/>
      <c r="C359" s="46"/>
      <c r="D359" s="46"/>
      <c r="E359" s="46"/>
      <c r="F359" s="183"/>
      <c r="G359" s="48">
        <v>0</v>
      </c>
      <c r="H359" s="46">
        <v>0</v>
      </c>
      <c r="I359" s="46">
        <v>0</v>
      </c>
      <c r="J359" s="46">
        <v>0</v>
      </c>
      <c r="K359" s="46">
        <v>0</v>
      </c>
      <c r="L359" s="49">
        <v>0</v>
      </c>
      <c r="M359" s="50">
        <v>0</v>
      </c>
      <c r="N359" s="32"/>
      <c r="O359" s="31"/>
      <c r="P359" s="31"/>
      <c r="Q359" s="31"/>
      <c r="R359" s="31"/>
      <c r="S359" s="31"/>
      <c r="T359" s="31"/>
      <c r="U359" s="31"/>
      <c r="V359" s="99"/>
      <c r="W359" s="52" t="str">
        <f t="shared" si="499"/>
        <v/>
      </c>
      <c r="X359" s="120"/>
      <c r="Y359" s="97"/>
      <c r="Z359" t="e">
        <f t="shared" si="429"/>
        <v>#N/A</v>
      </c>
      <c r="AA359" t="e">
        <f t="shared" si="430"/>
        <v>#N/A</v>
      </c>
      <c r="AB359" t="e">
        <f t="shared" si="431"/>
        <v>#N/A</v>
      </c>
      <c r="AC359" s="53" t="b">
        <f t="shared" si="432"/>
        <v>0</v>
      </c>
      <c r="AD359" s="53" t="b">
        <f t="shared" si="433"/>
        <v>0</v>
      </c>
      <c r="AE359" s="53" t="b">
        <f t="shared" si="434"/>
        <v>0</v>
      </c>
      <c r="AF359" s="53" t="b">
        <f t="shared" si="435"/>
        <v>0</v>
      </c>
      <c r="AG359" s="53" t="b">
        <f t="shared" si="436"/>
        <v>0</v>
      </c>
      <c r="AH359" s="53" t="b">
        <f t="shared" si="437"/>
        <v>0</v>
      </c>
      <c r="AI359" s="53" t="b">
        <f t="shared" si="438"/>
        <v>0</v>
      </c>
      <c r="AJ359" s="53" t="b">
        <f t="shared" si="439"/>
        <v>0</v>
      </c>
      <c r="AK359" s="53" t="b">
        <f t="shared" si="493"/>
        <v>1</v>
      </c>
      <c r="AL359" s="53" t="b">
        <f t="shared" si="494"/>
        <v>1</v>
      </c>
      <c r="AM359" s="53" t="b">
        <f t="shared" si="495"/>
        <v>1</v>
      </c>
      <c r="AN359" s="53" t="b">
        <f t="shared" si="496"/>
        <v>1</v>
      </c>
      <c r="AO359" s="53" t="b">
        <f t="shared" si="497"/>
        <v>1</v>
      </c>
      <c r="AP359" s="53" t="b">
        <f t="shared" si="498"/>
        <v>1</v>
      </c>
      <c r="AQ359" s="53" t="b">
        <f t="shared" si="475"/>
        <v>0</v>
      </c>
      <c r="AR359" t="b">
        <f t="shared" si="440"/>
        <v>0</v>
      </c>
      <c r="AS359" s="54" t="e">
        <f t="shared" si="465"/>
        <v>#N/A</v>
      </c>
      <c r="AT359" t="b">
        <f t="shared" si="476"/>
        <v>0</v>
      </c>
      <c r="AU359" t="str">
        <f t="shared" si="477"/>
        <v/>
      </c>
      <c r="AV359" s="55" t="str">
        <f t="shared" si="466"/>
        <v/>
      </c>
      <c r="AW359" t="b">
        <f>AND(AV359&lt;&gt;"",COUNTIF($AV$11:AV358,AV359)=0)</f>
        <v>0</v>
      </c>
      <c r="AX359" s="2">
        <f>IF(AV359="",0,IF(AW359,MAX($AX$11:AX358)+1,VLOOKUP(AV359,$AV$11:AX358,3,FALSE)))</f>
        <v>0</v>
      </c>
      <c r="AY359" t="str">
        <f t="shared" si="467"/>
        <v/>
      </c>
      <c r="AZ359" t="e">
        <f t="shared" si="441"/>
        <v>#N/A</v>
      </c>
      <c r="BA359" t="e">
        <f>IF(ISNA(AZ359),NA(),COUNTIF(AZ$10:AZ359,AZ359)&gt;1)</f>
        <v>#N/A</v>
      </c>
      <c r="BB359" t="e">
        <f t="shared" si="442"/>
        <v>#N/A</v>
      </c>
      <c r="BC359" s="55" t="e">
        <f t="shared" si="443"/>
        <v>#N/A</v>
      </c>
      <c r="BD359" s="56" t="e">
        <f t="shared" si="444"/>
        <v>#N/A</v>
      </c>
      <c r="BE359" s="53">
        <f t="shared" si="445"/>
        <v>0</v>
      </c>
      <c r="BF359" s="53">
        <f t="shared" si="446"/>
        <v>0</v>
      </c>
      <c r="BG359" s="53">
        <f t="shared" si="447"/>
        <v>0</v>
      </c>
      <c r="BH359" s="53">
        <f t="shared" si="448"/>
        <v>0</v>
      </c>
      <c r="BI359" s="53">
        <f t="shared" si="449"/>
        <v>0</v>
      </c>
      <c r="BJ359" s="53">
        <f t="shared" si="450"/>
        <v>0</v>
      </c>
      <c r="BK359" s="57">
        <f t="shared" si="451"/>
        <v>0</v>
      </c>
      <c r="BL359" s="57">
        <f t="shared" si="452"/>
        <v>0</v>
      </c>
      <c r="BM359" s="57">
        <f t="shared" si="453"/>
        <v>0</v>
      </c>
      <c r="BN359" s="57">
        <f t="shared" si="454"/>
        <v>0</v>
      </c>
      <c r="BO359" s="57">
        <f t="shared" si="455"/>
        <v>0</v>
      </c>
      <c r="BP359" s="57">
        <f t="shared" si="456"/>
        <v>0</v>
      </c>
      <c r="BQ359">
        <f t="shared" si="478"/>
        <v>0</v>
      </c>
      <c r="BR359">
        <f t="shared" si="479"/>
        <v>0</v>
      </c>
      <c r="BS359">
        <f t="shared" si="480"/>
        <v>0</v>
      </c>
      <c r="BT359">
        <f t="shared" si="481"/>
        <v>0</v>
      </c>
      <c r="BU359">
        <f t="shared" si="482"/>
        <v>0</v>
      </c>
      <c r="BV359">
        <f t="shared" si="483"/>
        <v>0</v>
      </c>
      <c r="BW359">
        <f t="shared" si="484"/>
        <v>0</v>
      </c>
      <c r="BX359">
        <f t="shared" si="485"/>
        <v>0</v>
      </c>
      <c r="BY359">
        <f t="shared" si="486"/>
        <v>0</v>
      </c>
      <c r="BZ359">
        <f t="shared" si="487"/>
        <v>0</v>
      </c>
      <c r="CA359">
        <f t="shared" si="488"/>
        <v>0</v>
      </c>
      <c r="CB359">
        <f t="shared" si="489"/>
        <v>0</v>
      </c>
      <c r="CC359" t="e">
        <f>IF('Source and fuel input'!AS359,VLOOKUP(AA359,SourceIdData,8,FALSE),IF('Source and fuel input'!AQ359,V359,IF('Source and fuel input'!AR359,IF(AND(E359="Method 1",VLOOKUP(AA359,SourceIdData,8,FALSE)&gt;0),VLOOKUP(AA359,SourceIdData,8,FALSE),NA()),"")))</f>
        <v>#N/A</v>
      </c>
      <c r="CD359" s="15" t="e">
        <f t="shared" si="424"/>
        <v>#N/A</v>
      </c>
      <c r="CE359" s="15" t="b">
        <f t="shared" si="425"/>
        <v>1</v>
      </c>
      <c r="CF359" s="15" t="b">
        <f t="shared" si="457"/>
        <v>1</v>
      </c>
      <c r="CG359" s="15" t="b">
        <f t="shared" si="426"/>
        <v>0</v>
      </c>
      <c r="CH359" s="15" t="b">
        <f t="shared" si="427"/>
        <v>1</v>
      </c>
      <c r="CI359" t="e">
        <f t="shared" si="458"/>
        <v>#N/A</v>
      </c>
      <c r="CJ359" t="e">
        <f t="shared" si="459"/>
        <v>#N/A</v>
      </c>
      <c r="CK359" t="e">
        <f t="shared" si="468"/>
        <v>#N/A</v>
      </c>
      <c r="CL359" t="b">
        <f t="shared" si="428"/>
        <v>0</v>
      </c>
      <c r="CM359" t="e">
        <f t="shared" si="469"/>
        <v>#N/A</v>
      </c>
      <c r="CN359" t="b">
        <f t="shared" si="470"/>
        <v>0</v>
      </c>
      <c r="CO359" s="14">
        <f t="shared" si="471"/>
        <v>1</v>
      </c>
      <c r="CP359" s="16" t="str">
        <f t="shared" si="460"/>
        <v/>
      </c>
      <c r="CQ359" s="15">
        <f t="shared" si="461"/>
        <v>0</v>
      </c>
      <c r="CR359" s="15">
        <f t="shared" si="462"/>
        <v>0</v>
      </c>
      <c r="CS359" s="15">
        <f t="shared" si="463"/>
        <v>0</v>
      </c>
      <c r="CT359" s="58" t="e">
        <f t="shared" si="490"/>
        <v>#DIV/0!</v>
      </c>
      <c r="CU359" s="2">
        <f t="shared" si="464"/>
        <v>995</v>
      </c>
      <c r="CV359" t="str">
        <f t="shared" si="472"/>
        <v/>
      </c>
      <c r="CX359" t="str">
        <f t="shared" si="491"/>
        <v/>
      </c>
      <c r="CY359" t="b">
        <f>AND(CX359&lt;&gt;"",COUNTIF($CX$11:CX358,CX359)=0)</f>
        <v>0</v>
      </c>
      <c r="CZ359" s="2">
        <f>IF(CX359="",0,IF(CY359,MAX($CZ$11:CZ358)+1,VLOOKUP(CX359,$CX$11:CZ358,3,FALSE)))</f>
        <v>0</v>
      </c>
      <c r="DA359" s="2" t="str">
        <f t="shared" si="473"/>
        <v/>
      </c>
      <c r="DB359" t="str">
        <f t="shared" si="492"/>
        <v/>
      </c>
      <c r="DC359" t="b">
        <f>AND(DB359&lt;&gt;"",COUNTIF($DB$11:DB358,DB359)=0)</f>
        <v>0</v>
      </c>
      <c r="DD359" s="2">
        <f>IF(DB359="",0,IF(DC359,MAX($DD$11:DD358)+1,VLOOKUP(DB359,$DB$11:DD358,3,FALSE)))</f>
        <v>0</v>
      </c>
      <c r="DE359" s="2" t="str">
        <f t="shared" si="474"/>
        <v/>
      </c>
    </row>
    <row r="360" spans="1:109" x14ac:dyDescent="0.35">
      <c r="A360" s="119"/>
      <c r="B360" s="46"/>
      <c r="C360" s="46"/>
      <c r="D360" s="46"/>
      <c r="E360" s="46"/>
      <c r="F360" s="183"/>
      <c r="G360" s="48">
        <v>0</v>
      </c>
      <c r="H360" s="46">
        <v>0</v>
      </c>
      <c r="I360" s="46">
        <v>0</v>
      </c>
      <c r="J360" s="46">
        <v>0</v>
      </c>
      <c r="K360" s="46">
        <v>0</v>
      </c>
      <c r="L360" s="49">
        <v>0</v>
      </c>
      <c r="M360" s="50">
        <v>0</v>
      </c>
      <c r="N360" s="32"/>
      <c r="O360" s="31"/>
      <c r="P360" s="31"/>
      <c r="Q360" s="31"/>
      <c r="R360" s="31"/>
      <c r="S360" s="31"/>
      <c r="T360" s="31"/>
      <c r="U360" s="31"/>
      <c r="V360" s="99"/>
      <c r="W360" s="52" t="str">
        <f t="shared" si="499"/>
        <v/>
      </c>
      <c r="X360" s="120"/>
      <c r="Y360" s="97"/>
      <c r="Z360" t="e">
        <f t="shared" si="429"/>
        <v>#N/A</v>
      </c>
      <c r="AA360" t="e">
        <f t="shared" si="430"/>
        <v>#N/A</v>
      </c>
      <c r="AB360" t="e">
        <f t="shared" si="431"/>
        <v>#N/A</v>
      </c>
      <c r="AC360" s="53" t="b">
        <f t="shared" si="432"/>
        <v>0</v>
      </c>
      <c r="AD360" s="53" t="b">
        <f t="shared" si="433"/>
        <v>0</v>
      </c>
      <c r="AE360" s="53" t="b">
        <f t="shared" si="434"/>
        <v>0</v>
      </c>
      <c r="AF360" s="53" t="b">
        <f t="shared" si="435"/>
        <v>0</v>
      </c>
      <c r="AG360" s="53" t="b">
        <f t="shared" si="436"/>
        <v>0</v>
      </c>
      <c r="AH360" s="53" t="b">
        <f t="shared" si="437"/>
        <v>0</v>
      </c>
      <c r="AI360" s="53" t="b">
        <f t="shared" si="438"/>
        <v>0</v>
      </c>
      <c r="AJ360" s="53" t="b">
        <f t="shared" si="439"/>
        <v>0</v>
      </c>
      <c r="AK360" s="53" t="b">
        <f t="shared" si="493"/>
        <v>1</v>
      </c>
      <c r="AL360" s="53" t="b">
        <f t="shared" si="494"/>
        <v>1</v>
      </c>
      <c r="AM360" s="53" t="b">
        <f t="shared" si="495"/>
        <v>1</v>
      </c>
      <c r="AN360" s="53" t="b">
        <f t="shared" si="496"/>
        <v>1</v>
      </c>
      <c r="AO360" s="53" t="b">
        <f t="shared" si="497"/>
        <v>1</v>
      </c>
      <c r="AP360" s="53" t="b">
        <f t="shared" si="498"/>
        <v>1</v>
      </c>
      <c r="AQ360" s="53" t="b">
        <f t="shared" si="475"/>
        <v>0</v>
      </c>
      <c r="AR360" t="b">
        <f t="shared" si="440"/>
        <v>0</v>
      </c>
      <c r="AS360" s="54" t="e">
        <f t="shared" si="465"/>
        <v>#N/A</v>
      </c>
      <c r="AT360" t="b">
        <f t="shared" si="476"/>
        <v>0</v>
      </c>
      <c r="AU360" t="str">
        <f t="shared" si="477"/>
        <v/>
      </c>
      <c r="AV360" s="55" t="str">
        <f t="shared" si="466"/>
        <v/>
      </c>
      <c r="AW360" t="b">
        <f>AND(AV360&lt;&gt;"",COUNTIF($AV$11:AV359,AV360)=0)</f>
        <v>0</v>
      </c>
      <c r="AX360" s="2">
        <f>IF(AV360="",0,IF(AW360,MAX($AX$11:AX359)+1,VLOOKUP(AV360,$AV$11:AX359,3,FALSE)))</f>
        <v>0</v>
      </c>
      <c r="AY360" t="str">
        <f t="shared" si="467"/>
        <v/>
      </c>
      <c r="AZ360" t="e">
        <f t="shared" si="441"/>
        <v>#N/A</v>
      </c>
      <c r="BA360" t="e">
        <f>IF(ISNA(AZ360),NA(),COUNTIF(AZ$10:AZ360,AZ360)&gt;1)</f>
        <v>#N/A</v>
      </c>
      <c r="BB360" t="e">
        <f t="shared" si="442"/>
        <v>#N/A</v>
      </c>
      <c r="BC360" s="55" t="e">
        <f t="shared" si="443"/>
        <v>#N/A</v>
      </c>
      <c r="BD360" s="56" t="e">
        <f t="shared" si="444"/>
        <v>#N/A</v>
      </c>
      <c r="BE360" s="53">
        <f t="shared" si="445"/>
        <v>0</v>
      </c>
      <c r="BF360" s="53">
        <f t="shared" si="446"/>
        <v>0</v>
      </c>
      <c r="BG360" s="53">
        <f t="shared" si="447"/>
        <v>0</v>
      </c>
      <c r="BH360" s="53">
        <f t="shared" si="448"/>
        <v>0</v>
      </c>
      <c r="BI360" s="53">
        <f t="shared" si="449"/>
        <v>0</v>
      </c>
      <c r="BJ360" s="53">
        <f t="shared" si="450"/>
        <v>0</v>
      </c>
      <c r="BK360" s="57">
        <f t="shared" si="451"/>
        <v>0</v>
      </c>
      <c r="BL360" s="57">
        <f t="shared" si="452"/>
        <v>0</v>
      </c>
      <c r="BM360" s="57">
        <f t="shared" si="453"/>
        <v>0</v>
      </c>
      <c r="BN360" s="57">
        <f t="shared" si="454"/>
        <v>0</v>
      </c>
      <c r="BO360" s="57">
        <f t="shared" si="455"/>
        <v>0</v>
      </c>
      <c r="BP360" s="57">
        <f t="shared" si="456"/>
        <v>0</v>
      </c>
      <c r="BQ360">
        <f t="shared" si="478"/>
        <v>0</v>
      </c>
      <c r="BR360">
        <f t="shared" si="479"/>
        <v>0</v>
      </c>
      <c r="BS360">
        <f t="shared" si="480"/>
        <v>0</v>
      </c>
      <c r="BT360">
        <f t="shared" si="481"/>
        <v>0</v>
      </c>
      <c r="BU360">
        <f t="shared" si="482"/>
        <v>0</v>
      </c>
      <c r="BV360">
        <f t="shared" si="483"/>
        <v>0</v>
      </c>
      <c r="BW360">
        <f t="shared" si="484"/>
        <v>0</v>
      </c>
      <c r="BX360">
        <f t="shared" si="485"/>
        <v>0</v>
      </c>
      <c r="BY360">
        <f t="shared" si="486"/>
        <v>0</v>
      </c>
      <c r="BZ360">
        <f t="shared" si="487"/>
        <v>0</v>
      </c>
      <c r="CA360">
        <f t="shared" si="488"/>
        <v>0</v>
      </c>
      <c r="CB360">
        <f t="shared" si="489"/>
        <v>0</v>
      </c>
      <c r="CC360" t="e">
        <f>IF('Source and fuel input'!AS360,VLOOKUP(AA360,SourceIdData,8,FALSE),IF('Source and fuel input'!AQ360,V360,IF('Source and fuel input'!AR360,IF(AND(E360="Method 1",VLOOKUP(AA360,SourceIdData,8,FALSE)&gt;0),VLOOKUP(AA360,SourceIdData,8,FALSE),NA()),"")))</f>
        <v>#N/A</v>
      </c>
      <c r="CD360" s="15" t="e">
        <f t="shared" si="424"/>
        <v>#N/A</v>
      </c>
      <c r="CE360" s="15" t="b">
        <f t="shared" si="425"/>
        <v>1</v>
      </c>
      <c r="CF360" s="15" t="b">
        <f t="shared" si="457"/>
        <v>1</v>
      </c>
      <c r="CG360" s="15" t="b">
        <f t="shared" si="426"/>
        <v>0</v>
      </c>
      <c r="CH360" s="15" t="b">
        <f t="shared" si="427"/>
        <v>1</v>
      </c>
      <c r="CI360" t="e">
        <f t="shared" si="458"/>
        <v>#N/A</v>
      </c>
      <c r="CJ360" t="e">
        <f t="shared" si="459"/>
        <v>#N/A</v>
      </c>
      <c r="CK360" t="e">
        <f t="shared" si="468"/>
        <v>#N/A</v>
      </c>
      <c r="CL360" t="b">
        <f t="shared" si="428"/>
        <v>0</v>
      </c>
      <c r="CM360" t="e">
        <f t="shared" si="469"/>
        <v>#N/A</v>
      </c>
      <c r="CN360" t="b">
        <f t="shared" si="470"/>
        <v>0</v>
      </c>
      <c r="CO360" s="14">
        <f t="shared" si="471"/>
        <v>1</v>
      </c>
      <c r="CP360" s="16" t="str">
        <f t="shared" si="460"/>
        <v/>
      </c>
      <c r="CQ360" s="15">
        <f t="shared" si="461"/>
        <v>0</v>
      </c>
      <c r="CR360" s="15">
        <f t="shared" si="462"/>
        <v>0</v>
      </c>
      <c r="CS360" s="15">
        <f t="shared" si="463"/>
        <v>0</v>
      </c>
      <c r="CT360" s="58" t="e">
        <f t="shared" si="490"/>
        <v>#DIV/0!</v>
      </c>
      <c r="CU360" s="2">
        <f t="shared" si="464"/>
        <v>995</v>
      </c>
      <c r="CV360" t="str">
        <f t="shared" si="472"/>
        <v/>
      </c>
      <c r="CX360" t="str">
        <f t="shared" si="491"/>
        <v/>
      </c>
      <c r="CY360" t="b">
        <f>AND(CX360&lt;&gt;"",COUNTIF($CX$11:CX359,CX360)=0)</f>
        <v>0</v>
      </c>
      <c r="CZ360" s="2">
        <f>IF(CX360="",0,IF(CY360,MAX($CZ$11:CZ359)+1,VLOOKUP(CX360,$CX$11:CZ359,3,FALSE)))</f>
        <v>0</v>
      </c>
      <c r="DA360" s="2" t="str">
        <f t="shared" si="473"/>
        <v/>
      </c>
      <c r="DB360" t="str">
        <f t="shared" si="492"/>
        <v/>
      </c>
      <c r="DC360" t="b">
        <f>AND(DB360&lt;&gt;"",COUNTIF($DB$11:DB359,DB360)=0)</f>
        <v>0</v>
      </c>
      <c r="DD360" s="2">
        <f>IF(DB360="",0,IF(DC360,MAX($DD$11:DD359)+1,VLOOKUP(DB360,$DB$11:DD359,3,FALSE)))</f>
        <v>0</v>
      </c>
      <c r="DE360" s="2" t="str">
        <f t="shared" si="474"/>
        <v/>
      </c>
    </row>
    <row r="361" spans="1:109" x14ac:dyDescent="0.35">
      <c r="A361" s="119"/>
      <c r="B361" s="46"/>
      <c r="C361" s="46"/>
      <c r="D361" s="46"/>
      <c r="E361" s="46"/>
      <c r="F361" s="183"/>
      <c r="G361" s="48">
        <v>0</v>
      </c>
      <c r="H361" s="46">
        <v>0</v>
      </c>
      <c r="I361" s="46">
        <v>0</v>
      </c>
      <c r="J361" s="46">
        <v>0</v>
      </c>
      <c r="K361" s="46">
        <v>0</v>
      </c>
      <c r="L361" s="49">
        <v>0</v>
      </c>
      <c r="M361" s="50">
        <v>0</v>
      </c>
      <c r="N361" s="32"/>
      <c r="O361" s="31"/>
      <c r="P361" s="31"/>
      <c r="Q361" s="31"/>
      <c r="R361" s="31"/>
      <c r="S361" s="31"/>
      <c r="T361" s="31"/>
      <c r="U361" s="31"/>
      <c r="V361" s="99"/>
      <c r="W361" s="52" t="str">
        <f t="shared" si="499"/>
        <v/>
      </c>
      <c r="X361" s="120"/>
      <c r="Y361" s="97"/>
      <c r="Z361" t="e">
        <f t="shared" si="429"/>
        <v>#N/A</v>
      </c>
      <c r="AA361" t="e">
        <f t="shared" si="430"/>
        <v>#N/A</v>
      </c>
      <c r="AB361" t="e">
        <f t="shared" si="431"/>
        <v>#N/A</v>
      </c>
      <c r="AC361" s="53" t="b">
        <f t="shared" si="432"/>
        <v>0</v>
      </c>
      <c r="AD361" s="53" t="b">
        <f t="shared" si="433"/>
        <v>0</v>
      </c>
      <c r="AE361" s="53" t="b">
        <f t="shared" si="434"/>
        <v>0</v>
      </c>
      <c r="AF361" s="53" t="b">
        <f t="shared" si="435"/>
        <v>0</v>
      </c>
      <c r="AG361" s="53" t="b">
        <f t="shared" si="436"/>
        <v>0</v>
      </c>
      <c r="AH361" s="53" t="b">
        <f t="shared" si="437"/>
        <v>0</v>
      </c>
      <c r="AI361" s="53" t="b">
        <f t="shared" si="438"/>
        <v>0</v>
      </c>
      <c r="AJ361" s="53" t="b">
        <f t="shared" si="439"/>
        <v>0</v>
      </c>
      <c r="AK361" s="53" t="b">
        <f t="shared" si="493"/>
        <v>1</v>
      </c>
      <c r="AL361" s="53" t="b">
        <f t="shared" si="494"/>
        <v>1</v>
      </c>
      <c r="AM361" s="53" t="b">
        <f t="shared" si="495"/>
        <v>1</v>
      </c>
      <c r="AN361" s="53" t="b">
        <f t="shared" si="496"/>
        <v>1</v>
      </c>
      <c r="AO361" s="53" t="b">
        <f t="shared" si="497"/>
        <v>1</v>
      </c>
      <c r="AP361" s="53" t="b">
        <f t="shared" si="498"/>
        <v>1</v>
      </c>
      <c r="AQ361" s="53" t="b">
        <f t="shared" si="475"/>
        <v>0</v>
      </c>
      <c r="AR361" t="b">
        <f t="shared" si="440"/>
        <v>0</v>
      </c>
      <c r="AS361" s="54" t="e">
        <f t="shared" si="465"/>
        <v>#N/A</v>
      </c>
      <c r="AT361" t="b">
        <f t="shared" si="476"/>
        <v>0</v>
      </c>
      <c r="AU361" t="str">
        <f t="shared" si="477"/>
        <v/>
      </c>
      <c r="AV361" s="55" t="str">
        <f t="shared" si="466"/>
        <v/>
      </c>
      <c r="AW361" t="b">
        <f>AND(AV361&lt;&gt;"",COUNTIF($AV$11:AV360,AV361)=0)</f>
        <v>0</v>
      </c>
      <c r="AX361" s="2">
        <f>IF(AV361="",0,IF(AW361,MAX($AX$11:AX360)+1,VLOOKUP(AV361,$AV$11:AX360,3,FALSE)))</f>
        <v>0</v>
      </c>
      <c r="AY361" t="str">
        <f t="shared" si="467"/>
        <v/>
      </c>
      <c r="AZ361" t="e">
        <f t="shared" si="441"/>
        <v>#N/A</v>
      </c>
      <c r="BA361" t="e">
        <f>IF(ISNA(AZ361),NA(),COUNTIF(AZ$10:AZ361,AZ361)&gt;1)</f>
        <v>#N/A</v>
      </c>
      <c r="BB361" t="e">
        <f t="shared" si="442"/>
        <v>#N/A</v>
      </c>
      <c r="BC361" s="55" t="e">
        <f t="shared" si="443"/>
        <v>#N/A</v>
      </c>
      <c r="BD361" s="56" t="e">
        <f t="shared" si="444"/>
        <v>#N/A</v>
      </c>
      <c r="BE361" s="53">
        <f t="shared" si="445"/>
        <v>0</v>
      </c>
      <c r="BF361" s="53">
        <f t="shared" si="446"/>
        <v>0</v>
      </c>
      <c r="BG361" s="53">
        <f t="shared" si="447"/>
        <v>0</v>
      </c>
      <c r="BH361" s="53">
        <f t="shared" si="448"/>
        <v>0</v>
      </c>
      <c r="BI361" s="53">
        <f t="shared" si="449"/>
        <v>0</v>
      </c>
      <c r="BJ361" s="53">
        <f t="shared" si="450"/>
        <v>0</v>
      </c>
      <c r="BK361" s="57">
        <f t="shared" si="451"/>
        <v>0</v>
      </c>
      <c r="BL361" s="57">
        <f t="shared" si="452"/>
        <v>0</v>
      </c>
      <c r="BM361" s="57">
        <f t="shared" si="453"/>
        <v>0</v>
      </c>
      <c r="BN361" s="57">
        <f t="shared" si="454"/>
        <v>0</v>
      </c>
      <c r="BO361" s="57">
        <f t="shared" si="455"/>
        <v>0</v>
      </c>
      <c r="BP361" s="57">
        <f t="shared" si="456"/>
        <v>0</v>
      </c>
      <c r="BQ361">
        <f t="shared" si="478"/>
        <v>0</v>
      </c>
      <c r="BR361">
        <f t="shared" si="479"/>
        <v>0</v>
      </c>
      <c r="BS361">
        <f t="shared" si="480"/>
        <v>0</v>
      </c>
      <c r="BT361">
        <f t="shared" si="481"/>
        <v>0</v>
      </c>
      <c r="BU361">
        <f t="shared" si="482"/>
        <v>0</v>
      </c>
      <c r="BV361">
        <f t="shared" si="483"/>
        <v>0</v>
      </c>
      <c r="BW361">
        <f t="shared" si="484"/>
        <v>0</v>
      </c>
      <c r="BX361">
        <f t="shared" si="485"/>
        <v>0</v>
      </c>
      <c r="BY361">
        <f t="shared" si="486"/>
        <v>0</v>
      </c>
      <c r="BZ361">
        <f t="shared" si="487"/>
        <v>0</v>
      </c>
      <c r="CA361">
        <f t="shared" si="488"/>
        <v>0</v>
      </c>
      <c r="CB361">
        <f t="shared" si="489"/>
        <v>0</v>
      </c>
      <c r="CC361" t="e">
        <f>IF('Source and fuel input'!AS361,VLOOKUP(AA361,SourceIdData,8,FALSE),IF('Source and fuel input'!AQ361,V361,IF('Source and fuel input'!AR361,IF(AND(E361="Method 1",VLOOKUP(AA361,SourceIdData,8,FALSE)&gt;0),VLOOKUP(AA361,SourceIdData,8,FALSE),NA()),"")))</f>
        <v>#N/A</v>
      </c>
      <c r="CD361" s="15" t="e">
        <f t="shared" si="424"/>
        <v>#N/A</v>
      </c>
      <c r="CE361" s="15" t="b">
        <f t="shared" si="425"/>
        <v>1</v>
      </c>
      <c r="CF361" s="15" t="b">
        <f t="shared" si="457"/>
        <v>1</v>
      </c>
      <c r="CG361" s="15" t="b">
        <f t="shared" si="426"/>
        <v>0</v>
      </c>
      <c r="CH361" s="15" t="b">
        <f t="shared" si="427"/>
        <v>1</v>
      </c>
      <c r="CI361" t="e">
        <f t="shared" si="458"/>
        <v>#N/A</v>
      </c>
      <c r="CJ361" t="e">
        <f t="shared" si="459"/>
        <v>#N/A</v>
      </c>
      <c r="CK361" t="e">
        <f t="shared" si="468"/>
        <v>#N/A</v>
      </c>
      <c r="CL361" t="b">
        <f t="shared" si="428"/>
        <v>0</v>
      </c>
      <c r="CM361" t="e">
        <f t="shared" si="469"/>
        <v>#N/A</v>
      </c>
      <c r="CN361" t="b">
        <f t="shared" si="470"/>
        <v>0</v>
      </c>
      <c r="CO361" s="14">
        <f t="shared" si="471"/>
        <v>1</v>
      </c>
      <c r="CP361" s="16" t="str">
        <f t="shared" si="460"/>
        <v/>
      </c>
      <c r="CQ361" s="15">
        <f t="shared" si="461"/>
        <v>0</v>
      </c>
      <c r="CR361" s="15">
        <f t="shared" si="462"/>
        <v>0</v>
      </c>
      <c r="CS361" s="15">
        <f t="shared" si="463"/>
        <v>0</v>
      </c>
      <c r="CT361" s="58" t="e">
        <f t="shared" si="490"/>
        <v>#DIV/0!</v>
      </c>
      <c r="CU361" s="2">
        <f t="shared" si="464"/>
        <v>995</v>
      </c>
      <c r="CV361" t="str">
        <f t="shared" si="472"/>
        <v/>
      </c>
      <c r="CX361" t="str">
        <f t="shared" si="491"/>
        <v/>
      </c>
      <c r="CY361" t="b">
        <f>AND(CX361&lt;&gt;"",COUNTIF($CX$11:CX360,CX361)=0)</f>
        <v>0</v>
      </c>
      <c r="CZ361" s="2">
        <f>IF(CX361="",0,IF(CY361,MAX($CZ$11:CZ360)+1,VLOOKUP(CX361,$CX$11:CZ360,3,FALSE)))</f>
        <v>0</v>
      </c>
      <c r="DA361" s="2" t="str">
        <f t="shared" si="473"/>
        <v/>
      </c>
      <c r="DB361" t="str">
        <f t="shared" si="492"/>
        <v/>
      </c>
      <c r="DC361" t="b">
        <f>AND(DB361&lt;&gt;"",COUNTIF($DB$11:DB360,DB361)=0)</f>
        <v>0</v>
      </c>
      <c r="DD361" s="2">
        <f>IF(DB361="",0,IF(DC361,MAX($DD$11:DD360)+1,VLOOKUP(DB361,$DB$11:DD360,3,FALSE)))</f>
        <v>0</v>
      </c>
      <c r="DE361" s="2" t="str">
        <f t="shared" si="474"/>
        <v/>
      </c>
    </row>
    <row r="362" spans="1:109" x14ac:dyDescent="0.35">
      <c r="A362" s="119"/>
      <c r="B362" s="46"/>
      <c r="C362" s="46"/>
      <c r="D362" s="46"/>
      <c r="E362" s="46"/>
      <c r="F362" s="183"/>
      <c r="G362" s="48">
        <v>0</v>
      </c>
      <c r="H362" s="46">
        <v>0</v>
      </c>
      <c r="I362" s="46">
        <v>0</v>
      </c>
      <c r="J362" s="46">
        <v>0</v>
      </c>
      <c r="K362" s="46">
        <v>0</v>
      </c>
      <c r="L362" s="49">
        <v>0</v>
      </c>
      <c r="M362" s="50">
        <v>0</v>
      </c>
      <c r="N362" s="32"/>
      <c r="O362" s="31"/>
      <c r="P362" s="31"/>
      <c r="Q362" s="31"/>
      <c r="R362" s="31"/>
      <c r="S362" s="31"/>
      <c r="T362" s="31"/>
      <c r="U362" s="31"/>
      <c r="V362" s="99"/>
      <c r="W362" s="52" t="str">
        <f t="shared" si="499"/>
        <v/>
      </c>
      <c r="X362" s="120"/>
      <c r="Y362" s="97"/>
      <c r="Z362" t="e">
        <f t="shared" si="429"/>
        <v>#N/A</v>
      </c>
      <c r="AA362" t="e">
        <f t="shared" si="430"/>
        <v>#N/A</v>
      </c>
      <c r="AB362" t="e">
        <f t="shared" si="431"/>
        <v>#N/A</v>
      </c>
      <c r="AC362" s="53" t="b">
        <f t="shared" si="432"/>
        <v>0</v>
      </c>
      <c r="AD362" s="53" t="b">
        <f t="shared" si="433"/>
        <v>0</v>
      </c>
      <c r="AE362" s="53" t="b">
        <f t="shared" si="434"/>
        <v>0</v>
      </c>
      <c r="AF362" s="53" t="b">
        <f t="shared" si="435"/>
        <v>0</v>
      </c>
      <c r="AG362" s="53" t="b">
        <f t="shared" si="436"/>
        <v>0</v>
      </c>
      <c r="AH362" s="53" t="b">
        <f t="shared" si="437"/>
        <v>0</v>
      </c>
      <c r="AI362" s="53" t="b">
        <f t="shared" si="438"/>
        <v>0</v>
      </c>
      <c r="AJ362" s="53" t="b">
        <f t="shared" si="439"/>
        <v>0</v>
      </c>
      <c r="AK362" s="53" t="b">
        <f t="shared" si="493"/>
        <v>1</v>
      </c>
      <c r="AL362" s="53" t="b">
        <f t="shared" si="494"/>
        <v>1</v>
      </c>
      <c r="AM362" s="53" t="b">
        <f t="shared" si="495"/>
        <v>1</v>
      </c>
      <c r="AN362" s="53" t="b">
        <f t="shared" si="496"/>
        <v>1</v>
      </c>
      <c r="AO362" s="53" t="b">
        <f t="shared" si="497"/>
        <v>1</v>
      </c>
      <c r="AP362" s="53" t="b">
        <f t="shared" si="498"/>
        <v>1</v>
      </c>
      <c r="AQ362" s="53" t="b">
        <f t="shared" si="475"/>
        <v>0</v>
      </c>
      <c r="AR362" t="b">
        <f t="shared" si="440"/>
        <v>0</v>
      </c>
      <c r="AS362" s="54" t="e">
        <f t="shared" si="465"/>
        <v>#N/A</v>
      </c>
      <c r="AT362" t="b">
        <f t="shared" si="476"/>
        <v>0</v>
      </c>
      <c r="AU362" t="str">
        <f t="shared" si="477"/>
        <v/>
      </c>
      <c r="AV362" s="55" t="str">
        <f t="shared" si="466"/>
        <v/>
      </c>
      <c r="AW362" t="b">
        <f>AND(AV362&lt;&gt;"",COUNTIF($AV$11:AV361,AV362)=0)</f>
        <v>0</v>
      </c>
      <c r="AX362" s="2">
        <f>IF(AV362="",0,IF(AW362,MAX($AX$11:AX361)+1,VLOOKUP(AV362,$AV$11:AX361,3,FALSE)))</f>
        <v>0</v>
      </c>
      <c r="AY362" t="str">
        <f t="shared" si="467"/>
        <v/>
      </c>
      <c r="AZ362" t="e">
        <f t="shared" si="441"/>
        <v>#N/A</v>
      </c>
      <c r="BA362" t="e">
        <f>IF(ISNA(AZ362),NA(),COUNTIF(AZ$10:AZ362,AZ362)&gt;1)</f>
        <v>#N/A</v>
      </c>
      <c r="BB362" t="e">
        <f t="shared" si="442"/>
        <v>#N/A</v>
      </c>
      <c r="BC362" s="55" t="e">
        <f t="shared" si="443"/>
        <v>#N/A</v>
      </c>
      <c r="BD362" s="56" t="e">
        <f t="shared" si="444"/>
        <v>#N/A</v>
      </c>
      <c r="BE362" s="53">
        <f t="shared" si="445"/>
        <v>0</v>
      </c>
      <c r="BF362" s="53">
        <f t="shared" si="446"/>
        <v>0</v>
      </c>
      <c r="BG362" s="53">
        <f t="shared" si="447"/>
        <v>0</v>
      </c>
      <c r="BH362" s="53">
        <f t="shared" si="448"/>
        <v>0</v>
      </c>
      <c r="BI362" s="53">
        <f t="shared" si="449"/>
        <v>0</v>
      </c>
      <c r="BJ362" s="53">
        <f t="shared" si="450"/>
        <v>0</v>
      </c>
      <c r="BK362" s="57">
        <f t="shared" si="451"/>
        <v>0</v>
      </c>
      <c r="BL362" s="57">
        <f t="shared" si="452"/>
        <v>0</v>
      </c>
      <c r="BM362" s="57">
        <f t="shared" si="453"/>
        <v>0</v>
      </c>
      <c r="BN362" s="57">
        <f t="shared" si="454"/>
        <v>0</v>
      </c>
      <c r="BO362" s="57">
        <f t="shared" si="455"/>
        <v>0</v>
      </c>
      <c r="BP362" s="57">
        <f t="shared" si="456"/>
        <v>0</v>
      </c>
      <c r="BQ362">
        <f t="shared" si="478"/>
        <v>0</v>
      </c>
      <c r="BR362">
        <f t="shared" si="479"/>
        <v>0</v>
      </c>
      <c r="BS362">
        <f t="shared" si="480"/>
        <v>0</v>
      </c>
      <c r="BT362">
        <f t="shared" si="481"/>
        <v>0</v>
      </c>
      <c r="BU362">
        <f t="shared" si="482"/>
        <v>0</v>
      </c>
      <c r="BV362">
        <f t="shared" si="483"/>
        <v>0</v>
      </c>
      <c r="BW362">
        <f t="shared" si="484"/>
        <v>0</v>
      </c>
      <c r="BX362">
        <f t="shared" si="485"/>
        <v>0</v>
      </c>
      <c r="BY362">
        <f t="shared" si="486"/>
        <v>0</v>
      </c>
      <c r="BZ362">
        <f t="shared" si="487"/>
        <v>0</v>
      </c>
      <c r="CA362">
        <f t="shared" si="488"/>
        <v>0</v>
      </c>
      <c r="CB362">
        <f t="shared" si="489"/>
        <v>0</v>
      </c>
      <c r="CC362" t="e">
        <f>IF('Source and fuel input'!AS362,VLOOKUP(AA362,SourceIdData,8,FALSE),IF('Source and fuel input'!AQ362,V362,IF('Source and fuel input'!AR362,IF(AND(E362="Method 1",VLOOKUP(AA362,SourceIdData,8,FALSE)&gt;0),VLOOKUP(AA362,SourceIdData,8,FALSE),NA()),"")))</f>
        <v>#N/A</v>
      </c>
      <c r="CD362" s="15" t="e">
        <f t="shared" ref="CD362:CD425" si="500">IF(AND(CC362&lt;&gt;"",CC362&gt;0),(CC362*CR362)^2,SUM(BW362:CB362))</f>
        <v>#N/A</v>
      </c>
      <c r="CE362" s="15" t="b">
        <f t="shared" ref="CE362:CE425" si="501">OR(A362="",B362="")</f>
        <v>1</v>
      </c>
      <c r="CF362" s="15" t="b">
        <f t="shared" si="457"/>
        <v>1</v>
      </c>
      <c r="CG362" s="15" t="b">
        <f t="shared" ref="CG362:CG425" si="502">OR(G362&lt;0,H362&lt;0,I362&lt;0,J362&lt;0,K362&lt;0,L362&lt;0)</f>
        <v>0</v>
      </c>
      <c r="CH362" s="15" t="b">
        <f t="shared" ref="CH362:CH425" si="503">ISNA(AA362)</f>
        <v>1</v>
      </c>
      <c r="CI362" t="e">
        <f t="shared" si="458"/>
        <v>#N/A</v>
      </c>
      <c r="CJ362" t="e">
        <f t="shared" si="459"/>
        <v>#N/A</v>
      </c>
      <c r="CK362" t="e">
        <f t="shared" si="468"/>
        <v>#N/A</v>
      </c>
      <c r="CL362" t="b">
        <f t="shared" ref="CL362:CL425" si="504">AND(O362&gt;0,IF(G362&gt;0,P362&gt;0,TRUE),IF(H362&gt;0,Q362&gt;0,TRUE),IF(I362&gt;0,R362&gt;0,TRUE),IF(J362&gt;0,S362&gt;0,TRUE),IF(K362&gt;0,T362&gt;0,TRUE),IF(L362&gt;0,U362&gt;0,TRUE))</f>
        <v>0</v>
      </c>
      <c r="CM362" t="e">
        <f t="shared" si="469"/>
        <v>#N/A</v>
      </c>
      <c r="CN362" t="b">
        <f t="shared" si="470"/>
        <v>0</v>
      </c>
      <c r="CO362" s="14">
        <f t="shared" si="471"/>
        <v>1</v>
      </c>
      <c r="CP362" s="16" t="str">
        <f t="shared" si="460"/>
        <v/>
      </c>
      <c r="CQ362" s="15">
        <f t="shared" si="461"/>
        <v>0</v>
      </c>
      <c r="CR362" s="15">
        <f t="shared" si="462"/>
        <v>0</v>
      </c>
      <c r="CS362" s="15">
        <f t="shared" si="463"/>
        <v>0</v>
      </c>
      <c r="CT362" s="58" t="e">
        <f t="shared" si="490"/>
        <v>#DIV/0!</v>
      </c>
      <c r="CU362" s="2">
        <f t="shared" si="464"/>
        <v>995</v>
      </c>
      <c r="CV362" t="str">
        <f t="shared" si="472"/>
        <v/>
      </c>
      <c r="CX362" t="str">
        <f t="shared" si="491"/>
        <v/>
      </c>
      <c r="CY362" t="b">
        <f>AND(CX362&lt;&gt;"",COUNTIF($CX$11:CX361,CX362)=0)</f>
        <v>0</v>
      </c>
      <c r="CZ362" s="2">
        <f>IF(CX362="",0,IF(CY362,MAX($CZ$11:CZ361)+1,VLOOKUP(CX362,$CX$11:CZ361,3,FALSE)))</f>
        <v>0</v>
      </c>
      <c r="DA362" s="2" t="str">
        <f t="shared" si="473"/>
        <v/>
      </c>
      <c r="DB362" t="str">
        <f t="shared" si="492"/>
        <v/>
      </c>
      <c r="DC362" t="b">
        <f>AND(DB362&lt;&gt;"",COUNTIF($DB$11:DB361,DB362)=0)</f>
        <v>0</v>
      </c>
      <c r="DD362" s="2">
        <f>IF(DB362="",0,IF(DC362,MAX($DD$11:DD361)+1,VLOOKUP(DB362,$DB$11:DD361,3,FALSE)))</f>
        <v>0</v>
      </c>
      <c r="DE362" s="2" t="str">
        <f t="shared" si="474"/>
        <v/>
      </c>
    </row>
    <row r="363" spans="1:109" x14ac:dyDescent="0.35">
      <c r="A363" s="119"/>
      <c r="B363" s="46"/>
      <c r="C363" s="46"/>
      <c r="D363" s="46"/>
      <c r="E363" s="46"/>
      <c r="F363" s="183"/>
      <c r="G363" s="48">
        <v>0</v>
      </c>
      <c r="H363" s="46">
        <v>0</v>
      </c>
      <c r="I363" s="46">
        <v>0</v>
      </c>
      <c r="J363" s="46">
        <v>0</v>
      </c>
      <c r="K363" s="46">
        <v>0</v>
      </c>
      <c r="L363" s="49">
        <v>0</v>
      </c>
      <c r="M363" s="50">
        <v>0</v>
      </c>
      <c r="N363" s="32"/>
      <c r="O363" s="31"/>
      <c r="P363" s="31"/>
      <c r="Q363" s="31"/>
      <c r="R363" s="31"/>
      <c r="S363" s="31"/>
      <c r="T363" s="31"/>
      <c r="U363" s="31"/>
      <c r="V363" s="99"/>
      <c r="W363" s="52" t="str">
        <f t="shared" si="499"/>
        <v/>
      </c>
      <c r="X363" s="120"/>
      <c r="Y363" s="97"/>
      <c r="Z363" t="e">
        <f t="shared" si="429"/>
        <v>#N/A</v>
      </c>
      <c r="AA363" t="e">
        <f t="shared" si="430"/>
        <v>#N/A</v>
      </c>
      <c r="AB363" t="e">
        <f t="shared" si="431"/>
        <v>#N/A</v>
      </c>
      <c r="AC363" s="53" t="b">
        <f t="shared" si="432"/>
        <v>0</v>
      </c>
      <c r="AD363" s="53" t="b">
        <f t="shared" si="433"/>
        <v>0</v>
      </c>
      <c r="AE363" s="53" t="b">
        <f t="shared" si="434"/>
        <v>0</v>
      </c>
      <c r="AF363" s="53" t="b">
        <f t="shared" si="435"/>
        <v>0</v>
      </c>
      <c r="AG363" s="53" t="b">
        <f t="shared" si="436"/>
        <v>0</v>
      </c>
      <c r="AH363" s="53" t="b">
        <f t="shared" si="437"/>
        <v>0</v>
      </c>
      <c r="AI363" s="53" t="b">
        <f t="shared" si="438"/>
        <v>0</v>
      </c>
      <c r="AJ363" s="53" t="b">
        <f t="shared" si="439"/>
        <v>0</v>
      </c>
      <c r="AK363" s="53" t="b">
        <f t="shared" si="493"/>
        <v>1</v>
      </c>
      <c r="AL363" s="53" t="b">
        <f t="shared" si="494"/>
        <v>1</v>
      </c>
      <c r="AM363" s="53" t="b">
        <f t="shared" si="495"/>
        <v>1</v>
      </c>
      <c r="AN363" s="53" t="b">
        <f t="shared" si="496"/>
        <v>1</v>
      </c>
      <c r="AO363" s="53" t="b">
        <f t="shared" si="497"/>
        <v>1</v>
      </c>
      <c r="AP363" s="53" t="b">
        <f t="shared" si="498"/>
        <v>1</v>
      </c>
      <c r="AQ363" s="53" t="b">
        <f t="shared" si="475"/>
        <v>0</v>
      </c>
      <c r="AR363" t="b">
        <f t="shared" si="440"/>
        <v>0</v>
      </c>
      <c r="AS363" s="54" t="e">
        <f t="shared" si="465"/>
        <v>#N/A</v>
      </c>
      <c r="AT363" t="b">
        <f t="shared" si="476"/>
        <v>0</v>
      </c>
      <c r="AU363" t="str">
        <f t="shared" si="477"/>
        <v/>
      </c>
      <c r="AV363" s="55" t="str">
        <f t="shared" si="466"/>
        <v/>
      </c>
      <c r="AW363" t="b">
        <f>AND(AV363&lt;&gt;"",COUNTIF($AV$11:AV362,AV363)=0)</f>
        <v>0</v>
      </c>
      <c r="AX363" s="2">
        <f>IF(AV363="",0,IF(AW363,MAX($AX$11:AX362)+1,VLOOKUP(AV363,$AV$11:AX362,3,FALSE)))</f>
        <v>0</v>
      </c>
      <c r="AY363" t="str">
        <f t="shared" si="467"/>
        <v/>
      </c>
      <c r="AZ363" t="e">
        <f t="shared" si="441"/>
        <v>#N/A</v>
      </c>
      <c r="BA363" t="e">
        <f>IF(ISNA(AZ363),NA(),COUNTIF(AZ$10:AZ363,AZ363)&gt;1)</f>
        <v>#N/A</v>
      </c>
      <c r="BB363" t="e">
        <f t="shared" si="442"/>
        <v>#N/A</v>
      </c>
      <c r="BC363" s="55" t="e">
        <f t="shared" si="443"/>
        <v>#N/A</v>
      </c>
      <c r="BD363" s="56" t="e">
        <f t="shared" si="444"/>
        <v>#N/A</v>
      </c>
      <c r="BE363" s="53">
        <f t="shared" si="445"/>
        <v>0</v>
      </c>
      <c r="BF363" s="53">
        <f t="shared" si="446"/>
        <v>0</v>
      </c>
      <c r="BG363" s="53">
        <f t="shared" si="447"/>
        <v>0</v>
      </c>
      <c r="BH363" s="53">
        <f t="shared" si="448"/>
        <v>0</v>
      </c>
      <c r="BI363" s="53">
        <f t="shared" si="449"/>
        <v>0</v>
      </c>
      <c r="BJ363" s="53">
        <f t="shared" si="450"/>
        <v>0</v>
      </c>
      <c r="BK363" s="57">
        <f t="shared" si="451"/>
        <v>0</v>
      </c>
      <c r="BL363" s="57">
        <f t="shared" si="452"/>
        <v>0</v>
      </c>
      <c r="BM363" s="57">
        <f t="shared" si="453"/>
        <v>0</v>
      </c>
      <c r="BN363" s="57">
        <f t="shared" si="454"/>
        <v>0</v>
      </c>
      <c r="BO363" s="57">
        <f t="shared" si="455"/>
        <v>0</v>
      </c>
      <c r="BP363" s="57">
        <f t="shared" si="456"/>
        <v>0</v>
      </c>
      <c r="BQ363">
        <f t="shared" si="478"/>
        <v>0</v>
      </c>
      <c r="BR363">
        <f t="shared" si="479"/>
        <v>0</v>
      </c>
      <c r="BS363">
        <f t="shared" si="480"/>
        <v>0</v>
      </c>
      <c r="BT363">
        <f t="shared" si="481"/>
        <v>0</v>
      </c>
      <c r="BU363">
        <f t="shared" si="482"/>
        <v>0</v>
      </c>
      <c r="BV363">
        <f t="shared" si="483"/>
        <v>0</v>
      </c>
      <c r="BW363">
        <f t="shared" si="484"/>
        <v>0</v>
      </c>
      <c r="BX363">
        <f t="shared" si="485"/>
        <v>0</v>
      </c>
      <c r="BY363">
        <f t="shared" si="486"/>
        <v>0</v>
      </c>
      <c r="BZ363">
        <f t="shared" si="487"/>
        <v>0</v>
      </c>
      <c r="CA363">
        <f t="shared" si="488"/>
        <v>0</v>
      </c>
      <c r="CB363">
        <f t="shared" si="489"/>
        <v>0</v>
      </c>
      <c r="CC363" t="e">
        <f>IF('Source and fuel input'!AS363,VLOOKUP(AA363,SourceIdData,8,FALSE),IF('Source and fuel input'!AQ363,V363,IF('Source and fuel input'!AR363,IF(AND(E363="Method 1",VLOOKUP(AA363,SourceIdData,8,FALSE)&gt;0),VLOOKUP(AA363,SourceIdData,8,FALSE),NA()),"")))</f>
        <v>#N/A</v>
      </c>
      <c r="CD363" s="15" t="e">
        <f t="shared" si="500"/>
        <v>#N/A</v>
      </c>
      <c r="CE363" s="15" t="b">
        <f t="shared" si="501"/>
        <v>1</v>
      </c>
      <c r="CF363" s="15" t="b">
        <f t="shared" si="457"/>
        <v>1</v>
      </c>
      <c r="CG363" s="15" t="b">
        <f t="shared" si="502"/>
        <v>0</v>
      </c>
      <c r="CH363" s="15" t="b">
        <f t="shared" si="503"/>
        <v>1</v>
      </c>
      <c r="CI363" t="e">
        <f t="shared" si="458"/>
        <v>#N/A</v>
      </c>
      <c r="CJ363" t="e">
        <f t="shared" si="459"/>
        <v>#N/A</v>
      </c>
      <c r="CK363" t="e">
        <f t="shared" si="468"/>
        <v>#N/A</v>
      </c>
      <c r="CL363" t="b">
        <f t="shared" si="504"/>
        <v>0</v>
      </c>
      <c r="CM363" t="e">
        <f t="shared" si="469"/>
        <v>#N/A</v>
      </c>
      <c r="CN363" t="b">
        <f t="shared" si="470"/>
        <v>0</v>
      </c>
      <c r="CO363" s="14">
        <f t="shared" si="471"/>
        <v>1</v>
      </c>
      <c r="CP363" s="16" t="str">
        <f t="shared" si="460"/>
        <v/>
      </c>
      <c r="CQ363" s="15">
        <f t="shared" si="461"/>
        <v>0</v>
      </c>
      <c r="CR363" s="15">
        <f t="shared" si="462"/>
        <v>0</v>
      </c>
      <c r="CS363" s="15">
        <f t="shared" si="463"/>
        <v>0</v>
      </c>
      <c r="CT363" s="58" t="e">
        <f t="shared" si="490"/>
        <v>#DIV/0!</v>
      </c>
      <c r="CU363" s="2">
        <f t="shared" si="464"/>
        <v>995</v>
      </c>
      <c r="CV363" t="str">
        <f t="shared" si="472"/>
        <v/>
      </c>
      <c r="CX363" t="str">
        <f t="shared" si="491"/>
        <v/>
      </c>
      <c r="CY363" t="b">
        <f>AND(CX363&lt;&gt;"",COUNTIF($CX$11:CX362,CX363)=0)</f>
        <v>0</v>
      </c>
      <c r="CZ363" s="2">
        <f>IF(CX363="",0,IF(CY363,MAX($CZ$11:CZ362)+1,VLOOKUP(CX363,$CX$11:CZ362,3,FALSE)))</f>
        <v>0</v>
      </c>
      <c r="DA363" s="2" t="str">
        <f t="shared" si="473"/>
        <v/>
      </c>
      <c r="DB363" t="str">
        <f t="shared" si="492"/>
        <v/>
      </c>
      <c r="DC363" t="b">
        <f>AND(DB363&lt;&gt;"",COUNTIF($DB$11:DB362,DB363)=0)</f>
        <v>0</v>
      </c>
      <c r="DD363" s="2">
        <f>IF(DB363="",0,IF(DC363,MAX($DD$11:DD362)+1,VLOOKUP(DB363,$DB$11:DD362,3,FALSE)))</f>
        <v>0</v>
      </c>
      <c r="DE363" s="2" t="str">
        <f t="shared" si="474"/>
        <v/>
      </c>
    </row>
    <row r="364" spans="1:109" x14ac:dyDescent="0.35">
      <c r="A364" s="119"/>
      <c r="B364" s="46"/>
      <c r="C364" s="46"/>
      <c r="D364" s="46"/>
      <c r="E364" s="46"/>
      <c r="F364" s="183"/>
      <c r="G364" s="48">
        <v>0</v>
      </c>
      <c r="H364" s="46">
        <v>0</v>
      </c>
      <c r="I364" s="46">
        <v>0</v>
      </c>
      <c r="J364" s="46">
        <v>0</v>
      </c>
      <c r="K364" s="46">
        <v>0</v>
      </c>
      <c r="L364" s="49">
        <v>0</v>
      </c>
      <c r="M364" s="50">
        <v>0</v>
      </c>
      <c r="N364" s="32"/>
      <c r="O364" s="31"/>
      <c r="P364" s="31"/>
      <c r="Q364" s="31"/>
      <c r="R364" s="31"/>
      <c r="S364" s="31"/>
      <c r="T364" s="31"/>
      <c r="U364" s="31"/>
      <c r="V364" s="99"/>
      <c r="W364" s="52" t="str">
        <f t="shared" si="499"/>
        <v/>
      </c>
      <c r="X364" s="120"/>
      <c r="Y364" s="97"/>
      <c r="Z364" t="e">
        <f t="shared" si="429"/>
        <v>#N/A</v>
      </c>
      <c r="AA364" t="e">
        <f t="shared" si="430"/>
        <v>#N/A</v>
      </c>
      <c r="AB364" t="e">
        <f t="shared" si="431"/>
        <v>#N/A</v>
      </c>
      <c r="AC364" s="53" t="b">
        <f t="shared" si="432"/>
        <v>0</v>
      </c>
      <c r="AD364" s="53" t="b">
        <f t="shared" si="433"/>
        <v>0</v>
      </c>
      <c r="AE364" s="53" t="b">
        <f t="shared" si="434"/>
        <v>0</v>
      </c>
      <c r="AF364" s="53" t="b">
        <f t="shared" si="435"/>
        <v>0</v>
      </c>
      <c r="AG364" s="53" t="b">
        <f t="shared" si="436"/>
        <v>0</v>
      </c>
      <c r="AH364" s="53" t="b">
        <f t="shared" si="437"/>
        <v>0</v>
      </c>
      <c r="AI364" s="53" t="b">
        <f t="shared" si="438"/>
        <v>0</v>
      </c>
      <c r="AJ364" s="53" t="b">
        <f t="shared" si="439"/>
        <v>0</v>
      </c>
      <c r="AK364" s="53" t="b">
        <f t="shared" si="493"/>
        <v>1</v>
      </c>
      <c r="AL364" s="53" t="b">
        <f t="shared" si="494"/>
        <v>1</v>
      </c>
      <c r="AM364" s="53" t="b">
        <f t="shared" si="495"/>
        <v>1</v>
      </c>
      <c r="AN364" s="53" t="b">
        <f t="shared" si="496"/>
        <v>1</v>
      </c>
      <c r="AO364" s="53" t="b">
        <f t="shared" si="497"/>
        <v>1</v>
      </c>
      <c r="AP364" s="53" t="b">
        <f t="shared" si="498"/>
        <v>1</v>
      </c>
      <c r="AQ364" s="53" t="b">
        <f t="shared" si="475"/>
        <v>0</v>
      </c>
      <c r="AR364" t="b">
        <f t="shared" si="440"/>
        <v>0</v>
      </c>
      <c r="AS364" s="54" t="e">
        <f t="shared" si="465"/>
        <v>#N/A</v>
      </c>
      <c r="AT364" t="b">
        <f t="shared" si="476"/>
        <v>0</v>
      </c>
      <c r="AU364" t="str">
        <f t="shared" si="477"/>
        <v/>
      </c>
      <c r="AV364" s="55" t="str">
        <f t="shared" si="466"/>
        <v/>
      </c>
      <c r="AW364" t="b">
        <f>AND(AV364&lt;&gt;"",COUNTIF($AV$11:AV363,AV364)=0)</f>
        <v>0</v>
      </c>
      <c r="AX364" s="2">
        <f>IF(AV364="",0,IF(AW364,MAX($AX$11:AX363)+1,VLOOKUP(AV364,$AV$11:AX363,3,FALSE)))</f>
        <v>0</v>
      </c>
      <c r="AY364" t="str">
        <f t="shared" si="467"/>
        <v/>
      </c>
      <c r="AZ364" t="e">
        <f t="shared" si="441"/>
        <v>#N/A</v>
      </c>
      <c r="BA364" t="e">
        <f>IF(ISNA(AZ364),NA(),COUNTIF(AZ$10:AZ364,AZ364)&gt;1)</f>
        <v>#N/A</v>
      </c>
      <c r="BB364" t="e">
        <f t="shared" si="442"/>
        <v>#N/A</v>
      </c>
      <c r="BC364" s="55" t="e">
        <f t="shared" si="443"/>
        <v>#N/A</v>
      </c>
      <c r="BD364" s="56" t="e">
        <f t="shared" si="444"/>
        <v>#N/A</v>
      </c>
      <c r="BE364" s="53">
        <f t="shared" si="445"/>
        <v>0</v>
      </c>
      <c r="BF364" s="53">
        <f t="shared" si="446"/>
        <v>0</v>
      </c>
      <c r="BG364" s="53">
        <f t="shared" si="447"/>
        <v>0</v>
      </c>
      <c r="BH364" s="53">
        <f t="shared" si="448"/>
        <v>0</v>
      </c>
      <c r="BI364" s="53">
        <f t="shared" si="449"/>
        <v>0</v>
      </c>
      <c r="BJ364" s="53">
        <f t="shared" si="450"/>
        <v>0</v>
      </c>
      <c r="BK364" s="57">
        <f t="shared" si="451"/>
        <v>0</v>
      </c>
      <c r="BL364" s="57">
        <f t="shared" si="452"/>
        <v>0</v>
      </c>
      <c r="BM364" s="57">
        <f t="shared" si="453"/>
        <v>0</v>
      </c>
      <c r="BN364" s="57">
        <f t="shared" si="454"/>
        <v>0</v>
      </c>
      <c r="BO364" s="57">
        <f t="shared" si="455"/>
        <v>0</v>
      </c>
      <c r="BP364" s="57">
        <f t="shared" si="456"/>
        <v>0</v>
      </c>
      <c r="BQ364">
        <f t="shared" si="478"/>
        <v>0</v>
      </c>
      <c r="BR364">
        <f t="shared" si="479"/>
        <v>0</v>
      </c>
      <c r="BS364">
        <f t="shared" si="480"/>
        <v>0</v>
      </c>
      <c r="BT364">
        <f t="shared" si="481"/>
        <v>0</v>
      </c>
      <c r="BU364">
        <f t="shared" si="482"/>
        <v>0</v>
      </c>
      <c r="BV364">
        <f t="shared" si="483"/>
        <v>0</v>
      </c>
      <c r="BW364">
        <f t="shared" si="484"/>
        <v>0</v>
      </c>
      <c r="BX364">
        <f t="shared" si="485"/>
        <v>0</v>
      </c>
      <c r="BY364">
        <f t="shared" si="486"/>
        <v>0</v>
      </c>
      <c r="BZ364">
        <f t="shared" si="487"/>
        <v>0</v>
      </c>
      <c r="CA364">
        <f t="shared" si="488"/>
        <v>0</v>
      </c>
      <c r="CB364">
        <f t="shared" si="489"/>
        <v>0</v>
      </c>
      <c r="CC364" t="e">
        <f>IF('Source and fuel input'!AS364,VLOOKUP(AA364,SourceIdData,8,FALSE),IF('Source and fuel input'!AQ364,V364,IF('Source and fuel input'!AR364,IF(AND(E364="Method 1",VLOOKUP(AA364,SourceIdData,8,FALSE)&gt;0),VLOOKUP(AA364,SourceIdData,8,FALSE),NA()),"")))</f>
        <v>#N/A</v>
      </c>
      <c r="CD364" s="15" t="e">
        <f t="shared" si="500"/>
        <v>#N/A</v>
      </c>
      <c r="CE364" s="15" t="b">
        <f t="shared" si="501"/>
        <v>1</v>
      </c>
      <c r="CF364" s="15" t="b">
        <f t="shared" si="457"/>
        <v>1</v>
      </c>
      <c r="CG364" s="15" t="b">
        <f t="shared" si="502"/>
        <v>0</v>
      </c>
      <c r="CH364" s="15" t="b">
        <f t="shared" si="503"/>
        <v>1</v>
      </c>
      <c r="CI364" t="e">
        <f t="shared" si="458"/>
        <v>#N/A</v>
      </c>
      <c r="CJ364" t="e">
        <f t="shared" si="459"/>
        <v>#N/A</v>
      </c>
      <c r="CK364" t="e">
        <f t="shared" si="468"/>
        <v>#N/A</v>
      </c>
      <c r="CL364" t="b">
        <f t="shared" si="504"/>
        <v>0</v>
      </c>
      <c r="CM364" t="e">
        <f t="shared" si="469"/>
        <v>#N/A</v>
      </c>
      <c r="CN364" t="b">
        <f t="shared" si="470"/>
        <v>0</v>
      </c>
      <c r="CO364" s="14">
        <f t="shared" si="471"/>
        <v>1</v>
      </c>
      <c r="CP364" s="16" t="str">
        <f t="shared" si="460"/>
        <v/>
      </c>
      <c r="CQ364" s="15">
        <f t="shared" si="461"/>
        <v>0</v>
      </c>
      <c r="CR364" s="15">
        <f t="shared" si="462"/>
        <v>0</v>
      </c>
      <c r="CS364" s="15">
        <f t="shared" si="463"/>
        <v>0</v>
      </c>
      <c r="CT364" s="58" t="e">
        <f t="shared" si="490"/>
        <v>#DIV/0!</v>
      </c>
      <c r="CU364" s="2">
        <f t="shared" si="464"/>
        <v>995</v>
      </c>
      <c r="CV364" t="str">
        <f t="shared" si="472"/>
        <v/>
      </c>
      <c r="CX364" t="str">
        <f t="shared" si="491"/>
        <v/>
      </c>
      <c r="CY364" t="b">
        <f>AND(CX364&lt;&gt;"",COUNTIF($CX$11:CX363,CX364)=0)</f>
        <v>0</v>
      </c>
      <c r="CZ364" s="2">
        <f>IF(CX364="",0,IF(CY364,MAX($CZ$11:CZ363)+1,VLOOKUP(CX364,$CX$11:CZ363,3,FALSE)))</f>
        <v>0</v>
      </c>
      <c r="DA364" s="2" t="str">
        <f t="shared" si="473"/>
        <v/>
      </c>
      <c r="DB364" t="str">
        <f t="shared" si="492"/>
        <v/>
      </c>
      <c r="DC364" t="b">
        <f>AND(DB364&lt;&gt;"",COUNTIF($DB$11:DB363,DB364)=0)</f>
        <v>0</v>
      </c>
      <c r="DD364" s="2">
        <f>IF(DB364="",0,IF(DC364,MAX($DD$11:DD363)+1,VLOOKUP(DB364,$DB$11:DD363,3,FALSE)))</f>
        <v>0</v>
      </c>
      <c r="DE364" s="2" t="str">
        <f t="shared" si="474"/>
        <v/>
      </c>
    </row>
    <row r="365" spans="1:109" x14ac:dyDescent="0.35">
      <c r="A365" s="119"/>
      <c r="B365" s="46"/>
      <c r="C365" s="46"/>
      <c r="D365" s="46"/>
      <c r="E365" s="46"/>
      <c r="F365" s="183"/>
      <c r="G365" s="48">
        <v>0</v>
      </c>
      <c r="H365" s="46">
        <v>0</v>
      </c>
      <c r="I365" s="46">
        <v>0</v>
      </c>
      <c r="J365" s="46">
        <v>0</v>
      </c>
      <c r="K365" s="46">
        <v>0</v>
      </c>
      <c r="L365" s="49">
        <v>0</v>
      </c>
      <c r="M365" s="50">
        <v>0</v>
      </c>
      <c r="N365" s="32"/>
      <c r="O365" s="31"/>
      <c r="P365" s="31"/>
      <c r="Q365" s="31"/>
      <c r="R365" s="31"/>
      <c r="S365" s="31"/>
      <c r="T365" s="31"/>
      <c r="U365" s="31"/>
      <c r="V365" s="99"/>
      <c r="W365" s="52" t="str">
        <f t="shared" si="499"/>
        <v/>
      </c>
      <c r="X365" s="120"/>
      <c r="Y365" s="97"/>
      <c r="Z365" t="e">
        <f t="shared" si="429"/>
        <v>#N/A</v>
      </c>
      <c r="AA365" t="e">
        <f t="shared" si="430"/>
        <v>#N/A</v>
      </c>
      <c r="AB365" t="e">
        <f t="shared" si="431"/>
        <v>#N/A</v>
      </c>
      <c r="AC365" s="53" t="b">
        <f t="shared" si="432"/>
        <v>0</v>
      </c>
      <c r="AD365" s="53" t="b">
        <f t="shared" si="433"/>
        <v>0</v>
      </c>
      <c r="AE365" s="53" t="b">
        <f t="shared" si="434"/>
        <v>0</v>
      </c>
      <c r="AF365" s="53" t="b">
        <f t="shared" si="435"/>
        <v>0</v>
      </c>
      <c r="AG365" s="53" t="b">
        <f t="shared" si="436"/>
        <v>0</v>
      </c>
      <c r="AH365" s="53" t="b">
        <f t="shared" si="437"/>
        <v>0</v>
      </c>
      <c r="AI365" s="53" t="b">
        <f t="shared" si="438"/>
        <v>0</v>
      </c>
      <c r="AJ365" s="53" t="b">
        <f t="shared" si="439"/>
        <v>0</v>
      </c>
      <c r="AK365" s="53" t="b">
        <f t="shared" si="493"/>
        <v>1</v>
      </c>
      <c r="AL365" s="53" t="b">
        <f t="shared" si="494"/>
        <v>1</v>
      </c>
      <c r="AM365" s="53" t="b">
        <f t="shared" si="495"/>
        <v>1</v>
      </c>
      <c r="AN365" s="53" t="b">
        <f t="shared" si="496"/>
        <v>1</v>
      </c>
      <c r="AO365" s="53" t="b">
        <f t="shared" si="497"/>
        <v>1</v>
      </c>
      <c r="AP365" s="53" t="b">
        <f t="shared" si="498"/>
        <v>1</v>
      </c>
      <c r="AQ365" s="53" t="b">
        <f t="shared" si="475"/>
        <v>0</v>
      </c>
      <c r="AR365" t="b">
        <f t="shared" si="440"/>
        <v>0</v>
      </c>
      <c r="AS365" s="54" t="e">
        <f t="shared" si="465"/>
        <v>#N/A</v>
      </c>
      <c r="AT365" t="b">
        <f t="shared" si="476"/>
        <v>0</v>
      </c>
      <c r="AU365" t="str">
        <f t="shared" si="477"/>
        <v/>
      </c>
      <c r="AV365" s="55" t="str">
        <f t="shared" si="466"/>
        <v/>
      </c>
      <c r="AW365" t="b">
        <f>AND(AV365&lt;&gt;"",COUNTIF($AV$11:AV364,AV365)=0)</f>
        <v>0</v>
      </c>
      <c r="AX365" s="2">
        <f>IF(AV365="",0,IF(AW365,MAX($AX$11:AX364)+1,VLOOKUP(AV365,$AV$11:AX364,3,FALSE)))</f>
        <v>0</v>
      </c>
      <c r="AY365" t="str">
        <f t="shared" si="467"/>
        <v/>
      </c>
      <c r="AZ365" t="e">
        <f t="shared" si="441"/>
        <v>#N/A</v>
      </c>
      <c r="BA365" t="e">
        <f>IF(ISNA(AZ365),NA(),COUNTIF(AZ$10:AZ365,AZ365)&gt;1)</f>
        <v>#N/A</v>
      </c>
      <c r="BB365" t="e">
        <f t="shared" si="442"/>
        <v>#N/A</v>
      </c>
      <c r="BC365" s="55" t="e">
        <f t="shared" si="443"/>
        <v>#N/A</v>
      </c>
      <c r="BD365" s="56" t="e">
        <f t="shared" si="444"/>
        <v>#N/A</v>
      </c>
      <c r="BE365" s="53">
        <f t="shared" si="445"/>
        <v>0</v>
      </c>
      <c r="BF365" s="53">
        <f t="shared" si="446"/>
        <v>0</v>
      </c>
      <c r="BG365" s="53">
        <f t="shared" si="447"/>
        <v>0</v>
      </c>
      <c r="BH365" s="53">
        <f t="shared" si="448"/>
        <v>0</v>
      </c>
      <c r="BI365" s="53">
        <f t="shared" si="449"/>
        <v>0</v>
      </c>
      <c r="BJ365" s="53">
        <f t="shared" si="450"/>
        <v>0</v>
      </c>
      <c r="BK365" s="57">
        <f t="shared" si="451"/>
        <v>0</v>
      </c>
      <c r="BL365" s="57">
        <f t="shared" si="452"/>
        <v>0</v>
      </c>
      <c r="BM365" s="57">
        <f t="shared" si="453"/>
        <v>0</v>
      </c>
      <c r="BN365" s="57">
        <f t="shared" si="454"/>
        <v>0</v>
      </c>
      <c r="BO365" s="57">
        <f t="shared" si="455"/>
        <v>0</v>
      </c>
      <c r="BP365" s="57">
        <f t="shared" si="456"/>
        <v>0</v>
      </c>
      <c r="BQ365">
        <f t="shared" si="478"/>
        <v>0</v>
      </c>
      <c r="BR365">
        <f t="shared" si="479"/>
        <v>0</v>
      </c>
      <c r="BS365">
        <f t="shared" si="480"/>
        <v>0</v>
      </c>
      <c r="BT365">
        <f t="shared" si="481"/>
        <v>0</v>
      </c>
      <c r="BU365">
        <f t="shared" si="482"/>
        <v>0</v>
      </c>
      <c r="BV365">
        <f t="shared" si="483"/>
        <v>0</v>
      </c>
      <c r="BW365">
        <f t="shared" si="484"/>
        <v>0</v>
      </c>
      <c r="BX365">
        <f t="shared" si="485"/>
        <v>0</v>
      </c>
      <c r="BY365">
        <f t="shared" si="486"/>
        <v>0</v>
      </c>
      <c r="BZ365">
        <f t="shared" si="487"/>
        <v>0</v>
      </c>
      <c r="CA365">
        <f t="shared" si="488"/>
        <v>0</v>
      </c>
      <c r="CB365">
        <f t="shared" si="489"/>
        <v>0</v>
      </c>
      <c r="CC365" t="e">
        <f>IF('Source and fuel input'!AS365,VLOOKUP(AA365,SourceIdData,8,FALSE),IF('Source and fuel input'!AQ365,V365,IF('Source and fuel input'!AR365,IF(AND(E365="Method 1",VLOOKUP(AA365,SourceIdData,8,FALSE)&gt;0),VLOOKUP(AA365,SourceIdData,8,FALSE),NA()),"")))</f>
        <v>#N/A</v>
      </c>
      <c r="CD365" s="15" t="e">
        <f t="shared" si="500"/>
        <v>#N/A</v>
      </c>
      <c r="CE365" s="15" t="b">
        <f t="shared" si="501"/>
        <v>1</v>
      </c>
      <c r="CF365" s="15" t="b">
        <f t="shared" si="457"/>
        <v>1</v>
      </c>
      <c r="CG365" s="15" t="b">
        <f t="shared" si="502"/>
        <v>0</v>
      </c>
      <c r="CH365" s="15" t="b">
        <f t="shared" si="503"/>
        <v>1</v>
      </c>
      <c r="CI365" t="e">
        <f t="shared" si="458"/>
        <v>#N/A</v>
      </c>
      <c r="CJ365" t="e">
        <f t="shared" si="459"/>
        <v>#N/A</v>
      </c>
      <c r="CK365" t="e">
        <f t="shared" si="468"/>
        <v>#N/A</v>
      </c>
      <c r="CL365" t="b">
        <f t="shared" si="504"/>
        <v>0</v>
      </c>
      <c r="CM365" t="e">
        <f t="shared" si="469"/>
        <v>#N/A</v>
      </c>
      <c r="CN365" t="b">
        <f t="shared" si="470"/>
        <v>0</v>
      </c>
      <c r="CO365" s="14">
        <f t="shared" si="471"/>
        <v>1</v>
      </c>
      <c r="CP365" s="16" t="str">
        <f t="shared" si="460"/>
        <v/>
      </c>
      <c r="CQ365" s="15">
        <f t="shared" si="461"/>
        <v>0</v>
      </c>
      <c r="CR365" s="15">
        <f t="shared" si="462"/>
        <v>0</v>
      </c>
      <c r="CS365" s="15">
        <f t="shared" si="463"/>
        <v>0</v>
      </c>
      <c r="CT365" s="58" t="e">
        <f t="shared" si="490"/>
        <v>#DIV/0!</v>
      </c>
      <c r="CU365" s="2">
        <f t="shared" si="464"/>
        <v>995</v>
      </c>
      <c r="CV365" t="str">
        <f t="shared" si="472"/>
        <v/>
      </c>
      <c r="CX365" t="str">
        <f t="shared" si="491"/>
        <v/>
      </c>
      <c r="CY365" t="b">
        <f>AND(CX365&lt;&gt;"",COUNTIF($CX$11:CX364,CX365)=0)</f>
        <v>0</v>
      </c>
      <c r="CZ365" s="2">
        <f>IF(CX365="",0,IF(CY365,MAX($CZ$11:CZ364)+1,VLOOKUP(CX365,$CX$11:CZ364,3,FALSE)))</f>
        <v>0</v>
      </c>
      <c r="DA365" s="2" t="str">
        <f t="shared" si="473"/>
        <v/>
      </c>
      <c r="DB365" t="str">
        <f t="shared" si="492"/>
        <v/>
      </c>
      <c r="DC365" t="b">
        <f>AND(DB365&lt;&gt;"",COUNTIF($DB$11:DB364,DB365)=0)</f>
        <v>0</v>
      </c>
      <c r="DD365" s="2">
        <f>IF(DB365="",0,IF(DC365,MAX($DD$11:DD364)+1,VLOOKUP(DB365,$DB$11:DD364,3,FALSE)))</f>
        <v>0</v>
      </c>
      <c r="DE365" s="2" t="str">
        <f t="shared" si="474"/>
        <v/>
      </c>
    </row>
    <row r="366" spans="1:109" x14ac:dyDescent="0.35">
      <c r="A366" s="119"/>
      <c r="B366" s="46"/>
      <c r="C366" s="46"/>
      <c r="D366" s="46"/>
      <c r="E366" s="46"/>
      <c r="F366" s="183"/>
      <c r="G366" s="48">
        <v>0</v>
      </c>
      <c r="H366" s="46">
        <v>0</v>
      </c>
      <c r="I366" s="46">
        <v>0</v>
      </c>
      <c r="J366" s="46">
        <v>0</v>
      </c>
      <c r="K366" s="46">
        <v>0</v>
      </c>
      <c r="L366" s="49">
        <v>0</v>
      </c>
      <c r="M366" s="50">
        <v>0</v>
      </c>
      <c r="N366" s="32"/>
      <c r="O366" s="31"/>
      <c r="P366" s="31"/>
      <c r="Q366" s="31"/>
      <c r="R366" s="31"/>
      <c r="S366" s="31"/>
      <c r="T366" s="31"/>
      <c r="U366" s="31"/>
      <c r="V366" s="99"/>
      <c r="W366" s="52" t="str">
        <f t="shared" si="499"/>
        <v/>
      </c>
      <c r="X366" s="120"/>
      <c r="Y366" s="97"/>
      <c r="Z366" t="e">
        <f t="shared" si="429"/>
        <v>#N/A</v>
      </c>
      <c r="AA366" t="e">
        <f t="shared" si="430"/>
        <v>#N/A</v>
      </c>
      <c r="AB366" t="e">
        <f t="shared" si="431"/>
        <v>#N/A</v>
      </c>
      <c r="AC366" s="53" t="b">
        <f t="shared" si="432"/>
        <v>0</v>
      </c>
      <c r="AD366" s="53" t="b">
        <f t="shared" si="433"/>
        <v>0</v>
      </c>
      <c r="AE366" s="53" t="b">
        <f t="shared" si="434"/>
        <v>0</v>
      </c>
      <c r="AF366" s="53" t="b">
        <f t="shared" si="435"/>
        <v>0</v>
      </c>
      <c r="AG366" s="53" t="b">
        <f t="shared" si="436"/>
        <v>0</v>
      </c>
      <c r="AH366" s="53" t="b">
        <f t="shared" si="437"/>
        <v>0</v>
      </c>
      <c r="AI366" s="53" t="b">
        <f t="shared" si="438"/>
        <v>0</v>
      </c>
      <c r="AJ366" s="53" t="b">
        <f t="shared" si="439"/>
        <v>0</v>
      </c>
      <c r="AK366" s="53" t="b">
        <f t="shared" si="493"/>
        <v>1</v>
      </c>
      <c r="AL366" s="53" t="b">
        <f t="shared" si="494"/>
        <v>1</v>
      </c>
      <c r="AM366" s="53" t="b">
        <f t="shared" si="495"/>
        <v>1</v>
      </c>
      <c r="AN366" s="53" t="b">
        <f t="shared" si="496"/>
        <v>1</v>
      </c>
      <c r="AO366" s="53" t="b">
        <f t="shared" si="497"/>
        <v>1</v>
      </c>
      <c r="AP366" s="53" t="b">
        <f t="shared" si="498"/>
        <v>1</v>
      </c>
      <c r="AQ366" s="53" t="b">
        <f t="shared" si="475"/>
        <v>0</v>
      </c>
      <c r="AR366" t="b">
        <f t="shared" si="440"/>
        <v>0</v>
      </c>
      <c r="AS366" s="54" t="e">
        <f t="shared" si="465"/>
        <v>#N/A</v>
      </c>
      <c r="AT366" t="b">
        <f t="shared" si="476"/>
        <v>0</v>
      </c>
      <c r="AU366" t="str">
        <f t="shared" si="477"/>
        <v/>
      </c>
      <c r="AV366" s="55" t="str">
        <f t="shared" si="466"/>
        <v/>
      </c>
      <c r="AW366" t="b">
        <f>AND(AV366&lt;&gt;"",COUNTIF($AV$11:AV365,AV366)=0)</f>
        <v>0</v>
      </c>
      <c r="AX366" s="2">
        <f>IF(AV366="",0,IF(AW366,MAX($AX$11:AX365)+1,VLOOKUP(AV366,$AV$11:AX365,3,FALSE)))</f>
        <v>0</v>
      </c>
      <c r="AY366" t="str">
        <f t="shared" si="467"/>
        <v/>
      </c>
      <c r="AZ366" t="e">
        <f t="shared" si="441"/>
        <v>#N/A</v>
      </c>
      <c r="BA366" t="e">
        <f>IF(ISNA(AZ366),NA(),COUNTIF(AZ$10:AZ366,AZ366)&gt;1)</f>
        <v>#N/A</v>
      </c>
      <c r="BB366" t="e">
        <f t="shared" si="442"/>
        <v>#N/A</v>
      </c>
      <c r="BC366" s="55" t="e">
        <f t="shared" si="443"/>
        <v>#N/A</v>
      </c>
      <c r="BD366" s="56" t="e">
        <f t="shared" si="444"/>
        <v>#N/A</v>
      </c>
      <c r="BE366" s="53">
        <f t="shared" si="445"/>
        <v>0</v>
      </c>
      <c r="BF366" s="53">
        <f t="shared" si="446"/>
        <v>0</v>
      </c>
      <c r="BG366" s="53">
        <f t="shared" si="447"/>
        <v>0</v>
      </c>
      <c r="BH366" s="53">
        <f t="shared" si="448"/>
        <v>0</v>
      </c>
      <c r="BI366" s="53">
        <f t="shared" si="449"/>
        <v>0</v>
      </c>
      <c r="BJ366" s="53">
        <f t="shared" si="450"/>
        <v>0</v>
      </c>
      <c r="BK366" s="57">
        <f t="shared" si="451"/>
        <v>0</v>
      </c>
      <c r="BL366" s="57">
        <f t="shared" si="452"/>
        <v>0</v>
      </c>
      <c r="BM366" s="57">
        <f t="shared" si="453"/>
        <v>0</v>
      </c>
      <c r="BN366" s="57">
        <f t="shared" si="454"/>
        <v>0</v>
      </c>
      <c r="BO366" s="57">
        <f t="shared" si="455"/>
        <v>0</v>
      </c>
      <c r="BP366" s="57">
        <f t="shared" si="456"/>
        <v>0</v>
      </c>
      <c r="BQ366">
        <f t="shared" si="478"/>
        <v>0</v>
      </c>
      <c r="BR366">
        <f t="shared" si="479"/>
        <v>0</v>
      </c>
      <c r="BS366">
        <f t="shared" si="480"/>
        <v>0</v>
      </c>
      <c r="BT366">
        <f t="shared" si="481"/>
        <v>0</v>
      </c>
      <c r="BU366">
        <f t="shared" si="482"/>
        <v>0</v>
      </c>
      <c r="BV366">
        <f t="shared" si="483"/>
        <v>0</v>
      </c>
      <c r="BW366">
        <f t="shared" si="484"/>
        <v>0</v>
      </c>
      <c r="BX366">
        <f t="shared" si="485"/>
        <v>0</v>
      </c>
      <c r="BY366">
        <f t="shared" si="486"/>
        <v>0</v>
      </c>
      <c r="BZ366">
        <f t="shared" si="487"/>
        <v>0</v>
      </c>
      <c r="CA366">
        <f t="shared" si="488"/>
        <v>0</v>
      </c>
      <c r="CB366">
        <f t="shared" si="489"/>
        <v>0</v>
      </c>
      <c r="CC366" t="e">
        <f>IF('Source and fuel input'!AS366,VLOOKUP(AA366,SourceIdData,8,FALSE),IF('Source and fuel input'!AQ366,V366,IF('Source and fuel input'!AR366,IF(AND(E366="Method 1",VLOOKUP(AA366,SourceIdData,8,FALSE)&gt;0),VLOOKUP(AA366,SourceIdData,8,FALSE),NA()),"")))</f>
        <v>#N/A</v>
      </c>
      <c r="CD366" s="15" t="e">
        <f t="shared" si="500"/>
        <v>#N/A</v>
      </c>
      <c r="CE366" s="15" t="b">
        <f t="shared" si="501"/>
        <v>1</v>
      </c>
      <c r="CF366" s="15" t="b">
        <f t="shared" si="457"/>
        <v>1</v>
      </c>
      <c r="CG366" s="15" t="b">
        <f t="shared" si="502"/>
        <v>0</v>
      </c>
      <c r="CH366" s="15" t="b">
        <f t="shared" si="503"/>
        <v>1</v>
      </c>
      <c r="CI366" t="e">
        <f t="shared" si="458"/>
        <v>#N/A</v>
      </c>
      <c r="CJ366" t="e">
        <f t="shared" si="459"/>
        <v>#N/A</v>
      </c>
      <c r="CK366" t="e">
        <f t="shared" si="468"/>
        <v>#N/A</v>
      </c>
      <c r="CL366" t="b">
        <f t="shared" si="504"/>
        <v>0</v>
      </c>
      <c r="CM366" t="e">
        <f t="shared" si="469"/>
        <v>#N/A</v>
      </c>
      <c r="CN366" t="b">
        <f t="shared" si="470"/>
        <v>0</v>
      </c>
      <c r="CO366" s="14">
        <f t="shared" si="471"/>
        <v>1</v>
      </c>
      <c r="CP366" s="16" t="str">
        <f t="shared" si="460"/>
        <v/>
      </c>
      <c r="CQ366" s="15">
        <f t="shared" si="461"/>
        <v>0</v>
      </c>
      <c r="CR366" s="15">
        <f t="shared" si="462"/>
        <v>0</v>
      </c>
      <c r="CS366" s="15">
        <f t="shared" si="463"/>
        <v>0</v>
      </c>
      <c r="CT366" s="58" t="e">
        <f t="shared" si="490"/>
        <v>#DIV/0!</v>
      </c>
      <c r="CU366" s="2">
        <f t="shared" si="464"/>
        <v>995</v>
      </c>
      <c r="CV366" t="str">
        <f t="shared" si="472"/>
        <v/>
      </c>
      <c r="CX366" t="str">
        <f t="shared" si="491"/>
        <v/>
      </c>
      <c r="CY366" t="b">
        <f>AND(CX366&lt;&gt;"",COUNTIF($CX$11:CX365,CX366)=0)</f>
        <v>0</v>
      </c>
      <c r="CZ366" s="2">
        <f>IF(CX366="",0,IF(CY366,MAX($CZ$11:CZ365)+1,VLOOKUP(CX366,$CX$11:CZ365,3,FALSE)))</f>
        <v>0</v>
      </c>
      <c r="DA366" s="2" t="str">
        <f t="shared" si="473"/>
        <v/>
      </c>
      <c r="DB366" t="str">
        <f t="shared" si="492"/>
        <v/>
      </c>
      <c r="DC366" t="b">
        <f>AND(DB366&lt;&gt;"",COUNTIF($DB$11:DB365,DB366)=0)</f>
        <v>0</v>
      </c>
      <c r="DD366" s="2">
        <f>IF(DB366="",0,IF(DC366,MAX($DD$11:DD365)+1,VLOOKUP(DB366,$DB$11:DD365,3,FALSE)))</f>
        <v>0</v>
      </c>
      <c r="DE366" s="2" t="str">
        <f t="shared" si="474"/>
        <v/>
      </c>
    </row>
    <row r="367" spans="1:109" x14ac:dyDescent="0.35">
      <c r="A367" s="119"/>
      <c r="B367" s="46"/>
      <c r="C367" s="46"/>
      <c r="D367" s="46"/>
      <c r="E367" s="46"/>
      <c r="F367" s="183"/>
      <c r="G367" s="48">
        <v>0</v>
      </c>
      <c r="H367" s="46">
        <v>0</v>
      </c>
      <c r="I367" s="46">
        <v>0</v>
      </c>
      <c r="J367" s="46">
        <v>0</v>
      </c>
      <c r="K367" s="46">
        <v>0</v>
      </c>
      <c r="L367" s="49">
        <v>0</v>
      </c>
      <c r="M367" s="50">
        <v>0</v>
      </c>
      <c r="N367" s="32"/>
      <c r="O367" s="31"/>
      <c r="P367" s="31"/>
      <c r="Q367" s="31"/>
      <c r="R367" s="31"/>
      <c r="S367" s="31"/>
      <c r="T367" s="31"/>
      <c r="U367" s="31"/>
      <c r="V367" s="99"/>
      <c r="W367" s="52" t="str">
        <f t="shared" si="499"/>
        <v/>
      </c>
      <c r="X367" s="120"/>
      <c r="Y367" s="97"/>
      <c r="Z367" t="e">
        <f t="shared" si="429"/>
        <v>#N/A</v>
      </c>
      <c r="AA367" t="e">
        <f t="shared" si="430"/>
        <v>#N/A</v>
      </c>
      <c r="AB367" t="e">
        <f t="shared" si="431"/>
        <v>#N/A</v>
      </c>
      <c r="AC367" s="53" t="b">
        <f t="shared" si="432"/>
        <v>0</v>
      </c>
      <c r="AD367" s="53" t="b">
        <f t="shared" si="433"/>
        <v>0</v>
      </c>
      <c r="AE367" s="53" t="b">
        <f t="shared" si="434"/>
        <v>0</v>
      </c>
      <c r="AF367" s="53" t="b">
        <f t="shared" si="435"/>
        <v>0</v>
      </c>
      <c r="AG367" s="53" t="b">
        <f t="shared" si="436"/>
        <v>0</v>
      </c>
      <c r="AH367" s="53" t="b">
        <f t="shared" si="437"/>
        <v>0</v>
      </c>
      <c r="AI367" s="53" t="b">
        <f t="shared" si="438"/>
        <v>0</v>
      </c>
      <c r="AJ367" s="53" t="b">
        <f t="shared" si="439"/>
        <v>0</v>
      </c>
      <c r="AK367" s="53" t="b">
        <f t="shared" si="493"/>
        <v>1</v>
      </c>
      <c r="AL367" s="53" t="b">
        <f t="shared" si="494"/>
        <v>1</v>
      </c>
      <c r="AM367" s="53" t="b">
        <f t="shared" si="495"/>
        <v>1</v>
      </c>
      <c r="AN367" s="53" t="b">
        <f t="shared" si="496"/>
        <v>1</v>
      </c>
      <c r="AO367" s="53" t="b">
        <f t="shared" si="497"/>
        <v>1</v>
      </c>
      <c r="AP367" s="53" t="b">
        <f t="shared" si="498"/>
        <v>1</v>
      </c>
      <c r="AQ367" s="53" t="b">
        <f t="shared" si="475"/>
        <v>0</v>
      </c>
      <c r="AR367" t="b">
        <f t="shared" si="440"/>
        <v>0</v>
      </c>
      <c r="AS367" s="54" t="e">
        <f t="shared" si="465"/>
        <v>#N/A</v>
      </c>
      <c r="AT367" t="b">
        <f t="shared" si="476"/>
        <v>0</v>
      </c>
      <c r="AU367" t="str">
        <f t="shared" si="477"/>
        <v/>
      </c>
      <c r="AV367" s="55" t="str">
        <f t="shared" si="466"/>
        <v/>
      </c>
      <c r="AW367" t="b">
        <f>AND(AV367&lt;&gt;"",COUNTIF($AV$11:AV366,AV367)=0)</f>
        <v>0</v>
      </c>
      <c r="AX367" s="2">
        <f>IF(AV367="",0,IF(AW367,MAX($AX$11:AX366)+1,VLOOKUP(AV367,$AV$11:AX366,3,FALSE)))</f>
        <v>0</v>
      </c>
      <c r="AY367" t="str">
        <f t="shared" si="467"/>
        <v/>
      </c>
      <c r="AZ367" t="e">
        <f t="shared" si="441"/>
        <v>#N/A</v>
      </c>
      <c r="BA367" t="e">
        <f>IF(ISNA(AZ367),NA(),COUNTIF(AZ$10:AZ367,AZ367)&gt;1)</f>
        <v>#N/A</v>
      </c>
      <c r="BB367" t="e">
        <f t="shared" si="442"/>
        <v>#N/A</v>
      </c>
      <c r="BC367" s="55" t="e">
        <f t="shared" si="443"/>
        <v>#N/A</v>
      </c>
      <c r="BD367" s="56" t="e">
        <f t="shared" si="444"/>
        <v>#N/A</v>
      </c>
      <c r="BE367" s="53">
        <f t="shared" si="445"/>
        <v>0</v>
      </c>
      <c r="BF367" s="53">
        <f t="shared" si="446"/>
        <v>0</v>
      </c>
      <c r="BG367" s="53">
        <f t="shared" si="447"/>
        <v>0</v>
      </c>
      <c r="BH367" s="53">
        <f t="shared" si="448"/>
        <v>0</v>
      </c>
      <c r="BI367" s="53">
        <f t="shared" si="449"/>
        <v>0</v>
      </c>
      <c r="BJ367" s="53">
        <f t="shared" si="450"/>
        <v>0</v>
      </c>
      <c r="BK367" s="57">
        <f t="shared" si="451"/>
        <v>0</v>
      </c>
      <c r="BL367" s="57">
        <f t="shared" si="452"/>
        <v>0</v>
      </c>
      <c r="BM367" s="57">
        <f t="shared" si="453"/>
        <v>0</v>
      </c>
      <c r="BN367" s="57">
        <f t="shared" si="454"/>
        <v>0</v>
      </c>
      <c r="BO367" s="57">
        <f t="shared" si="455"/>
        <v>0</v>
      </c>
      <c r="BP367" s="57">
        <f t="shared" si="456"/>
        <v>0</v>
      </c>
      <c r="BQ367">
        <f t="shared" si="478"/>
        <v>0</v>
      </c>
      <c r="BR367">
        <f t="shared" si="479"/>
        <v>0</v>
      </c>
      <c r="BS367">
        <f t="shared" si="480"/>
        <v>0</v>
      </c>
      <c r="BT367">
        <f t="shared" si="481"/>
        <v>0</v>
      </c>
      <c r="BU367">
        <f t="shared" si="482"/>
        <v>0</v>
      </c>
      <c r="BV367">
        <f t="shared" si="483"/>
        <v>0</v>
      </c>
      <c r="BW367">
        <f t="shared" si="484"/>
        <v>0</v>
      </c>
      <c r="BX367">
        <f t="shared" si="485"/>
        <v>0</v>
      </c>
      <c r="BY367">
        <f t="shared" si="486"/>
        <v>0</v>
      </c>
      <c r="BZ367">
        <f t="shared" si="487"/>
        <v>0</v>
      </c>
      <c r="CA367">
        <f t="shared" si="488"/>
        <v>0</v>
      </c>
      <c r="CB367">
        <f t="shared" si="489"/>
        <v>0</v>
      </c>
      <c r="CC367" t="e">
        <f>IF('Source and fuel input'!AS367,VLOOKUP(AA367,SourceIdData,8,FALSE),IF('Source and fuel input'!AQ367,V367,IF('Source and fuel input'!AR367,IF(AND(E367="Method 1",VLOOKUP(AA367,SourceIdData,8,FALSE)&gt;0),VLOOKUP(AA367,SourceIdData,8,FALSE),NA()),"")))</f>
        <v>#N/A</v>
      </c>
      <c r="CD367" s="15" t="e">
        <f t="shared" si="500"/>
        <v>#N/A</v>
      </c>
      <c r="CE367" s="15" t="b">
        <f t="shared" si="501"/>
        <v>1</v>
      </c>
      <c r="CF367" s="15" t="b">
        <f t="shared" si="457"/>
        <v>1</v>
      </c>
      <c r="CG367" s="15" t="b">
        <f t="shared" si="502"/>
        <v>0</v>
      </c>
      <c r="CH367" s="15" t="b">
        <f t="shared" si="503"/>
        <v>1</v>
      </c>
      <c r="CI367" t="e">
        <f t="shared" si="458"/>
        <v>#N/A</v>
      </c>
      <c r="CJ367" t="e">
        <f t="shared" si="459"/>
        <v>#N/A</v>
      </c>
      <c r="CK367" t="e">
        <f t="shared" si="468"/>
        <v>#N/A</v>
      </c>
      <c r="CL367" t="b">
        <f t="shared" si="504"/>
        <v>0</v>
      </c>
      <c r="CM367" t="e">
        <f t="shared" si="469"/>
        <v>#N/A</v>
      </c>
      <c r="CN367" t="b">
        <f t="shared" si="470"/>
        <v>0</v>
      </c>
      <c r="CO367" s="14">
        <f t="shared" si="471"/>
        <v>1</v>
      </c>
      <c r="CP367" s="16" t="str">
        <f t="shared" si="460"/>
        <v/>
      </c>
      <c r="CQ367" s="15">
        <f t="shared" si="461"/>
        <v>0</v>
      </c>
      <c r="CR367" s="15">
        <f t="shared" si="462"/>
        <v>0</v>
      </c>
      <c r="CS367" s="15">
        <f t="shared" si="463"/>
        <v>0</v>
      </c>
      <c r="CT367" s="58" t="e">
        <f t="shared" si="490"/>
        <v>#DIV/0!</v>
      </c>
      <c r="CU367" s="2">
        <f t="shared" si="464"/>
        <v>995</v>
      </c>
      <c r="CV367" t="str">
        <f t="shared" si="472"/>
        <v/>
      </c>
      <c r="CX367" t="str">
        <f t="shared" si="491"/>
        <v/>
      </c>
      <c r="CY367" t="b">
        <f>AND(CX367&lt;&gt;"",COUNTIF($CX$11:CX366,CX367)=0)</f>
        <v>0</v>
      </c>
      <c r="CZ367" s="2">
        <f>IF(CX367="",0,IF(CY367,MAX($CZ$11:CZ366)+1,VLOOKUP(CX367,$CX$11:CZ366,3,FALSE)))</f>
        <v>0</v>
      </c>
      <c r="DA367" s="2" t="str">
        <f t="shared" si="473"/>
        <v/>
      </c>
      <c r="DB367" t="str">
        <f t="shared" si="492"/>
        <v/>
      </c>
      <c r="DC367" t="b">
        <f>AND(DB367&lt;&gt;"",COUNTIF($DB$11:DB366,DB367)=0)</f>
        <v>0</v>
      </c>
      <c r="DD367" s="2">
        <f>IF(DB367="",0,IF(DC367,MAX($DD$11:DD366)+1,VLOOKUP(DB367,$DB$11:DD366,3,FALSE)))</f>
        <v>0</v>
      </c>
      <c r="DE367" s="2" t="str">
        <f t="shared" si="474"/>
        <v/>
      </c>
    </row>
    <row r="368" spans="1:109" x14ac:dyDescent="0.35">
      <c r="A368" s="119"/>
      <c r="B368" s="46"/>
      <c r="C368" s="46"/>
      <c r="D368" s="46"/>
      <c r="E368" s="46"/>
      <c r="F368" s="183"/>
      <c r="G368" s="48">
        <v>0</v>
      </c>
      <c r="H368" s="46">
        <v>0</v>
      </c>
      <c r="I368" s="46">
        <v>0</v>
      </c>
      <c r="J368" s="46">
        <v>0</v>
      </c>
      <c r="K368" s="46">
        <v>0</v>
      </c>
      <c r="L368" s="49">
        <v>0</v>
      </c>
      <c r="M368" s="50">
        <v>0</v>
      </c>
      <c r="N368" s="32"/>
      <c r="O368" s="31"/>
      <c r="P368" s="31"/>
      <c r="Q368" s="31"/>
      <c r="R368" s="31"/>
      <c r="S368" s="31"/>
      <c r="T368" s="31"/>
      <c r="U368" s="31"/>
      <c r="V368" s="99"/>
      <c r="W368" s="52" t="str">
        <f t="shared" si="499"/>
        <v/>
      </c>
      <c r="X368" s="120"/>
      <c r="Y368" s="97"/>
      <c r="Z368" t="e">
        <f t="shared" si="429"/>
        <v>#N/A</v>
      </c>
      <c r="AA368" t="e">
        <f t="shared" si="430"/>
        <v>#N/A</v>
      </c>
      <c r="AB368" t="e">
        <f t="shared" si="431"/>
        <v>#N/A</v>
      </c>
      <c r="AC368" s="53" t="b">
        <f t="shared" si="432"/>
        <v>0</v>
      </c>
      <c r="AD368" s="53" t="b">
        <f t="shared" si="433"/>
        <v>0</v>
      </c>
      <c r="AE368" s="53" t="b">
        <f t="shared" si="434"/>
        <v>0</v>
      </c>
      <c r="AF368" s="53" t="b">
        <f t="shared" si="435"/>
        <v>0</v>
      </c>
      <c r="AG368" s="53" t="b">
        <f t="shared" si="436"/>
        <v>0</v>
      </c>
      <c r="AH368" s="53" t="b">
        <f t="shared" si="437"/>
        <v>0</v>
      </c>
      <c r="AI368" s="53" t="b">
        <f t="shared" si="438"/>
        <v>0</v>
      </c>
      <c r="AJ368" s="53" t="b">
        <f t="shared" si="439"/>
        <v>0</v>
      </c>
      <c r="AK368" s="53" t="b">
        <f t="shared" si="493"/>
        <v>1</v>
      </c>
      <c r="AL368" s="53" t="b">
        <f t="shared" si="494"/>
        <v>1</v>
      </c>
      <c r="AM368" s="53" t="b">
        <f t="shared" si="495"/>
        <v>1</v>
      </c>
      <c r="AN368" s="53" t="b">
        <f t="shared" si="496"/>
        <v>1</v>
      </c>
      <c r="AO368" s="53" t="b">
        <f t="shared" si="497"/>
        <v>1</v>
      </c>
      <c r="AP368" s="53" t="b">
        <f t="shared" si="498"/>
        <v>1</v>
      </c>
      <c r="AQ368" s="53" t="b">
        <f t="shared" si="475"/>
        <v>0</v>
      </c>
      <c r="AR368" t="b">
        <f t="shared" si="440"/>
        <v>0</v>
      </c>
      <c r="AS368" s="54" t="e">
        <f t="shared" si="465"/>
        <v>#N/A</v>
      </c>
      <c r="AT368" t="b">
        <f t="shared" si="476"/>
        <v>0</v>
      </c>
      <c r="AU368" t="str">
        <f t="shared" si="477"/>
        <v/>
      </c>
      <c r="AV368" s="55" t="str">
        <f t="shared" si="466"/>
        <v/>
      </c>
      <c r="AW368" t="b">
        <f>AND(AV368&lt;&gt;"",COUNTIF($AV$11:AV367,AV368)=0)</f>
        <v>0</v>
      </c>
      <c r="AX368" s="2">
        <f>IF(AV368="",0,IF(AW368,MAX($AX$11:AX367)+1,VLOOKUP(AV368,$AV$11:AX367,3,FALSE)))</f>
        <v>0</v>
      </c>
      <c r="AY368" t="str">
        <f t="shared" si="467"/>
        <v/>
      </c>
      <c r="AZ368" t="e">
        <f t="shared" si="441"/>
        <v>#N/A</v>
      </c>
      <c r="BA368" t="e">
        <f>IF(ISNA(AZ368),NA(),COUNTIF(AZ$10:AZ368,AZ368)&gt;1)</f>
        <v>#N/A</v>
      </c>
      <c r="BB368" t="e">
        <f t="shared" si="442"/>
        <v>#N/A</v>
      </c>
      <c r="BC368" s="55" t="e">
        <f t="shared" si="443"/>
        <v>#N/A</v>
      </c>
      <c r="BD368" s="56" t="e">
        <f t="shared" si="444"/>
        <v>#N/A</v>
      </c>
      <c r="BE368" s="53">
        <f t="shared" si="445"/>
        <v>0</v>
      </c>
      <c r="BF368" s="53">
        <f t="shared" si="446"/>
        <v>0</v>
      </c>
      <c r="BG368" s="53">
        <f t="shared" si="447"/>
        <v>0</v>
      </c>
      <c r="BH368" s="53">
        <f t="shared" si="448"/>
        <v>0</v>
      </c>
      <c r="BI368" s="53">
        <f t="shared" si="449"/>
        <v>0</v>
      </c>
      <c r="BJ368" s="53">
        <f t="shared" si="450"/>
        <v>0</v>
      </c>
      <c r="BK368" s="57">
        <f t="shared" si="451"/>
        <v>0</v>
      </c>
      <c r="BL368" s="57">
        <f t="shared" si="452"/>
        <v>0</v>
      </c>
      <c r="BM368" s="57">
        <f t="shared" si="453"/>
        <v>0</v>
      </c>
      <c r="BN368" s="57">
        <f t="shared" si="454"/>
        <v>0</v>
      </c>
      <c r="BO368" s="57">
        <f t="shared" si="455"/>
        <v>0</v>
      </c>
      <c r="BP368" s="57">
        <f t="shared" si="456"/>
        <v>0</v>
      </c>
      <c r="BQ368">
        <f t="shared" si="478"/>
        <v>0</v>
      </c>
      <c r="BR368">
        <f t="shared" si="479"/>
        <v>0</v>
      </c>
      <c r="BS368">
        <f t="shared" si="480"/>
        <v>0</v>
      </c>
      <c r="BT368">
        <f t="shared" si="481"/>
        <v>0</v>
      </c>
      <c r="BU368">
        <f t="shared" si="482"/>
        <v>0</v>
      </c>
      <c r="BV368">
        <f t="shared" si="483"/>
        <v>0</v>
      </c>
      <c r="BW368">
        <f t="shared" si="484"/>
        <v>0</v>
      </c>
      <c r="BX368">
        <f t="shared" si="485"/>
        <v>0</v>
      </c>
      <c r="BY368">
        <f t="shared" si="486"/>
        <v>0</v>
      </c>
      <c r="BZ368">
        <f t="shared" si="487"/>
        <v>0</v>
      </c>
      <c r="CA368">
        <f t="shared" si="488"/>
        <v>0</v>
      </c>
      <c r="CB368">
        <f t="shared" si="489"/>
        <v>0</v>
      </c>
      <c r="CC368" t="e">
        <f>IF('Source and fuel input'!AS368,VLOOKUP(AA368,SourceIdData,8,FALSE),IF('Source and fuel input'!AQ368,V368,IF('Source and fuel input'!AR368,IF(AND(E368="Method 1",VLOOKUP(AA368,SourceIdData,8,FALSE)&gt;0),VLOOKUP(AA368,SourceIdData,8,FALSE),NA()),"")))</f>
        <v>#N/A</v>
      </c>
      <c r="CD368" s="15" t="e">
        <f t="shared" si="500"/>
        <v>#N/A</v>
      </c>
      <c r="CE368" s="15" t="b">
        <f t="shared" si="501"/>
        <v>1</v>
      </c>
      <c r="CF368" s="15" t="b">
        <f t="shared" si="457"/>
        <v>1</v>
      </c>
      <c r="CG368" s="15" t="b">
        <f t="shared" si="502"/>
        <v>0</v>
      </c>
      <c r="CH368" s="15" t="b">
        <f t="shared" si="503"/>
        <v>1</v>
      </c>
      <c r="CI368" t="e">
        <f t="shared" si="458"/>
        <v>#N/A</v>
      </c>
      <c r="CJ368" t="e">
        <f t="shared" si="459"/>
        <v>#N/A</v>
      </c>
      <c r="CK368" t="e">
        <f t="shared" si="468"/>
        <v>#N/A</v>
      </c>
      <c r="CL368" t="b">
        <f t="shared" si="504"/>
        <v>0</v>
      </c>
      <c r="CM368" t="e">
        <f t="shared" si="469"/>
        <v>#N/A</v>
      </c>
      <c r="CN368" t="b">
        <f t="shared" si="470"/>
        <v>0</v>
      </c>
      <c r="CO368" s="14">
        <f t="shared" si="471"/>
        <v>1</v>
      </c>
      <c r="CP368" s="16" t="str">
        <f t="shared" si="460"/>
        <v/>
      </c>
      <c r="CQ368" s="15">
        <f t="shared" si="461"/>
        <v>0</v>
      </c>
      <c r="CR368" s="15">
        <f t="shared" si="462"/>
        <v>0</v>
      </c>
      <c r="CS368" s="15">
        <f t="shared" si="463"/>
        <v>0</v>
      </c>
      <c r="CT368" s="58" t="e">
        <f t="shared" si="490"/>
        <v>#DIV/0!</v>
      </c>
      <c r="CU368" s="2">
        <f t="shared" si="464"/>
        <v>995</v>
      </c>
      <c r="CV368" t="str">
        <f t="shared" si="472"/>
        <v/>
      </c>
      <c r="CX368" t="str">
        <f t="shared" si="491"/>
        <v/>
      </c>
      <c r="CY368" t="b">
        <f>AND(CX368&lt;&gt;"",COUNTIF($CX$11:CX367,CX368)=0)</f>
        <v>0</v>
      </c>
      <c r="CZ368" s="2">
        <f>IF(CX368="",0,IF(CY368,MAX($CZ$11:CZ367)+1,VLOOKUP(CX368,$CX$11:CZ367,3,FALSE)))</f>
        <v>0</v>
      </c>
      <c r="DA368" s="2" t="str">
        <f t="shared" si="473"/>
        <v/>
      </c>
      <c r="DB368" t="str">
        <f t="shared" si="492"/>
        <v/>
      </c>
      <c r="DC368" t="b">
        <f>AND(DB368&lt;&gt;"",COUNTIF($DB$11:DB367,DB368)=0)</f>
        <v>0</v>
      </c>
      <c r="DD368" s="2">
        <f>IF(DB368="",0,IF(DC368,MAX($DD$11:DD367)+1,VLOOKUP(DB368,$DB$11:DD367,3,FALSE)))</f>
        <v>0</v>
      </c>
      <c r="DE368" s="2" t="str">
        <f t="shared" si="474"/>
        <v/>
      </c>
    </row>
    <row r="369" spans="1:109" x14ac:dyDescent="0.35">
      <c r="A369" s="119"/>
      <c r="B369" s="46"/>
      <c r="C369" s="46"/>
      <c r="D369" s="46"/>
      <c r="E369" s="46"/>
      <c r="F369" s="183"/>
      <c r="G369" s="48">
        <v>0</v>
      </c>
      <c r="H369" s="46">
        <v>0</v>
      </c>
      <c r="I369" s="46">
        <v>0</v>
      </c>
      <c r="J369" s="46">
        <v>0</v>
      </c>
      <c r="K369" s="46">
        <v>0</v>
      </c>
      <c r="L369" s="49">
        <v>0</v>
      </c>
      <c r="M369" s="50">
        <v>0</v>
      </c>
      <c r="N369" s="32"/>
      <c r="O369" s="31"/>
      <c r="P369" s="31"/>
      <c r="Q369" s="31"/>
      <c r="R369" s="31"/>
      <c r="S369" s="31"/>
      <c r="T369" s="31"/>
      <c r="U369" s="31"/>
      <c r="V369" s="99"/>
      <c r="W369" s="52" t="str">
        <f t="shared" si="499"/>
        <v/>
      </c>
      <c r="X369" s="120"/>
      <c r="Y369" s="97"/>
      <c r="Z369" t="e">
        <f t="shared" si="429"/>
        <v>#N/A</v>
      </c>
      <c r="AA369" t="e">
        <f t="shared" si="430"/>
        <v>#N/A</v>
      </c>
      <c r="AB369" t="e">
        <f t="shared" si="431"/>
        <v>#N/A</v>
      </c>
      <c r="AC369" s="53" t="b">
        <f t="shared" si="432"/>
        <v>0</v>
      </c>
      <c r="AD369" s="53" t="b">
        <f t="shared" si="433"/>
        <v>0</v>
      </c>
      <c r="AE369" s="53" t="b">
        <f t="shared" si="434"/>
        <v>0</v>
      </c>
      <c r="AF369" s="53" t="b">
        <f t="shared" si="435"/>
        <v>0</v>
      </c>
      <c r="AG369" s="53" t="b">
        <f t="shared" si="436"/>
        <v>0</v>
      </c>
      <c r="AH369" s="53" t="b">
        <f t="shared" si="437"/>
        <v>0</v>
      </c>
      <c r="AI369" s="53" t="b">
        <f t="shared" si="438"/>
        <v>0</v>
      </c>
      <c r="AJ369" s="53" t="b">
        <f t="shared" si="439"/>
        <v>0</v>
      </c>
      <c r="AK369" s="53" t="b">
        <f t="shared" si="493"/>
        <v>1</v>
      </c>
      <c r="AL369" s="53" t="b">
        <f t="shared" si="494"/>
        <v>1</v>
      </c>
      <c r="AM369" s="53" t="b">
        <f t="shared" si="495"/>
        <v>1</v>
      </c>
      <c r="AN369" s="53" t="b">
        <f t="shared" si="496"/>
        <v>1</v>
      </c>
      <c r="AO369" s="53" t="b">
        <f t="shared" si="497"/>
        <v>1</v>
      </c>
      <c r="AP369" s="53" t="b">
        <f t="shared" si="498"/>
        <v>1</v>
      </c>
      <c r="AQ369" s="53" t="b">
        <f t="shared" si="475"/>
        <v>0</v>
      </c>
      <c r="AR369" t="b">
        <f t="shared" si="440"/>
        <v>0</v>
      </c>
      <c r="AS369" s="54" t="e">
        <f t="shared" si="465"/>
        <v>#N/A</v>
      </c>
      <c r="AT369" t="b">
        <f t="shared" si="476"/>
        <v>0</v>
      </c>
      <c r="AU369" t="str">
        <f t="shared" si="477"/>
        <v/>
      </c>
      <c r="AV369" s="55" t="str">
        <f t="shared" si="466"/>
        <v/>
      </c>
      <c r="AW369" t="b">
        <f>AND(AV369&lt;&gt;"",COUNTIF($AV$11:AV368,AV369)=0)</f>
        <v>0</v>
      </c>
      <c r="AX369" s="2">
        <f>IF(AV369="",0,IF(AW369,MAX($AX$11:AX368)+1,VLOOKUP(AV369,$AV$11:AX368,3,FALSE)))</f>
        <v>0</v>
      </c>
      <c r="AY369" t="str">
        <f t="shared" si="467"/>
        <v/>
      </c>
      <c r="AZ369" t="e">
        <f t="shared" si="441"/>
        <v>#N/A</v>
      </c>
      <c r="BA369" t="e">
        <f>IF(ISNA(AZ369),NA(),COUNTIF(AZ$10:AZ369,AZ369)&gt;1)</f>
        <v>#N/A</v>
      </c>
      <c r="BB369" t="e">
        <f t="shared" si="442"/>
        <v>#N/A</v>
      </c>
      <c r="BC369" s="55" t="e">
        <f t="shared" si="443"/>
        <v>#N/A</v>
      </c>
      <c r="BD369" s="56" t="e">
        <f t="shared" si="444"/>
        <v>#N/A</v>
      </c>
      <c r="BE369" s="53">
        <f t="shared" si="445"/>
        <v>0</v>
      </c>
      <c r="BF369" s="53">
        <f t="shared" si="446"/>
        <v>0</v>
      </c>
      <c r="BG369" s="53">
        <f t="shared" si="447"/>
        <v>0</v>
      </c>
      <c r="BH369" s="53">
        <f t="shared" si="448"/>
        <v>0</v>
      </c>
      <c r="BI369" s="53">
        <f t="shared" si="449"/>
        <v>0</v>
      </c>
      <c r="BJ369" s="53">
        <f t="shared" si="450"/>
        <v>0</v>
      </c>
      <c r="BK369" s="57">
        <f t="shared" si="451"/>
        <v>0</v>
      </c>
      <c r="BL369" s="57">
        <f t="shared" si="452"/>
        <v>0</v>
      </c>
      <c r="BM369" s="57">
        <f t="shared" si="453"/>
        <v>0</v>
      </c>
      <c r="BN369" s="57">
        <f t="shared" si="454"/>
        <v>0</v>
      </c>
      <c r="BO369" s="57">
        <f t="shared" si="455"/>
        <v>0</v>
      </c>
      <c r="BP369" s="57">
        <f t="shared" si="456"/>
        <v>0</v>
      </c>
      <c r="BQ369">
        <f t="shared" si="478"/>
        <v>0</v>
      </c>
      <c r="BR369">
        <f t="shared" si="479"/>
        <v>0</v>
      </c>
      <c r="BS369">
        <f t="shared" si="480"/>
        <v>0</v>
      </c>
      <c r="BT369">
        <f t="shared" si="481"/>
        <v>0</v>
      </c>
      <c r="BU369">
        <f t="shared" si="482"/>
        <v>0</v>
      </c>
      <c r="BV369">
        <f t="shared" si="483"/>
        <v>0</v>
      </c>
      <c r="BW369">
        <f t="shared" si="484"/>
        <v>0</v>
      </c>
      <c r="BX369">
        <f t="shared" si="485"/>
        <v>0</v>
      </c>
      <c r="BY369">
        <f t="shared" si="486"/>
        <v>0</v>
      </c>
      <c r="BZ369">
        <f t="shared" si="487"/>
        <v>0</v>
      </c>
      <c r="CA369">
        <f t="shared" si="488"/>
        <v>0</v>
      </c>
      <c r="CB369">
        <f t="shared" si="489"/>
        <v>0</v>
      </c>
      <c r="CC369" t="e">
        <f>IF('Source and fuel input'!AS369,VLOOKUP(AA369,SourceIdData,8,FALSE),IF('Source and fuel input'!AQ369,V369,IF('Source and fuel input'!AR369,IF(AND(E369="Method 1",VLOOKUP(AA369,SourceIdData,8,FALSE)&gt;0),VLOOKUP(AA369,SourceIdData,8,FALSE),NA()),"")))</f>
        <v>#N/A</v>
      </c>
      <c r="CD369" s="15" t="e">
        <f t="shared" si="500"/>
        <v>#N/A</v>
      </c>
      <c r="CE369" s="15" t="b">
        <f t="shared" si="501"/>
        <v>1</v>
      </c>
      <c r="CF369" s="15" t="b">
        <f t="shared" si="457"/>
        <v>1</v>
      </c>
      <c r="CG369" s="15" t="b">
        <f t="shared" si="502"/>
        <v>0</v>
      </c>
      <c r="CH369" s="15" t="b">
        <f t="shared" si="503"/>
        <v>1</v>
      </c>
      <c r="CI369" t="e">
        <f t="shared" si="458"/>
        <v>#N/A</v>
      </c>
      <c r="CJ369" t="e">
        <f t="shared" si="459"/>
        <v>#N/A</v>
      </c>
      <c r="CK369" t="e">
        <f t="shared" si="468"/>
        <v>#N/A</v>
      </c>
      <c r="CL369" t="b">
        <f t="shared" si="504"/>
        <v>0</v>
      </c>
      <c r="CM369" t="e">
        <f t="shared" si="469"/>
        <v>#N/A</v>
      </c>
      <c r="CN369" t="b">
        <f t="shared" si="470"/>
        <v>0</v>
      </c>
      <c r="CO369" s="14">
        <f t="shared" si="471"/>
        <v>1</v>
      </c>
      <c r="CP369" s="16" t="str">
        <f t="shared" si="460"/>
        <v/>
      </c>
      <c r="CQ369" s="15">
        <f t="shared" si="461"/>
        <v>0</v>
      </c>
      <c r="CR369" s="15">
        <f t="shared" si="462"/>
        <v>0</v>
      </c>
      <c r="CS369" s="15">
        <f t="shared" si="463"/>
        <v>0</v>
      </c>
      <c r="CT369" s="58" t="e">
        <f t="shared" si="490"/>
        <v>#DIV/0!</v>
      </c>
      <c r="CU369" s="2">
        <f t="shared" si="464"/>
        <v>995</v>
      </c>
      <c r="CV369" t="str">
        <f t="shared" si="472"/>
        <v/>
      </c>
      <c r="CX369" t="str">
        <f t="shared" si="491"/>
        <v/>
      </c>
      <c r="CY369" t="b">
        <f>AND(CX369&lt;&gt;"",COUNTIF($CX$11:CX368,CX369)=0)</f>
        <v>0</v>
      </c>
      <c r="CZ369" s="2">
        <f>IF(CX369="",0,IF(CY369,MAX($CZ$11:CZ368)+1,VLOOKUP(CX369,$CX$11:CZ368,3,FALSE)))</f>
        <v>0</v>
      </c>
      <c r="DA369" s="2" t="str">
        <f t="shared" si="473"/>
        <v/>
      </c>
      <c r="DB369" t="str">
        <f t="shared" si="492"/>
        <v/>
      </c>
      <c r="DC369" t="b">
        <f>AND(DB369&lt;&gt;"",COUNTIF($DB$11:DB368,DB369)=0)</f>
        <v>0</v>
      </c>
      <c r="DD369" s="2">
        <f>IF(DB369="",0,IF(DC369,MAX($DD$11:DD368)+1,VLOOKUP(DB369,$DB$11:DD368,3,FALSE)))</f>
        <v>0</v>
      </c>
      <c r="DE369" s="2" t="str">
        <f t="shared" si="474"/>
        <v/>
      </c>
    </row>
    <row r="370" spans="1:109" x14ac:dyDescent="0.35">
      <c r="A370" s="119"/>
      <c r="B370" s="46"/>
      <c r="C370" s="46"/>
      <c r="D370" s="46"/>
      <c r="E370" s="46"/>
      <c r="F370" s="183"/>
      <c r="G370" s="48">
        <v>0</v>
      </c>
      <c r="H370" s="46">
        <v>0</v>
      </c>
      <c r="I370" s="46">
        <v>0</v>
      </c>
      <c r="J370" s="46">
        <v>0</v>
      </c>
      <c r="K370" s="46">
        <v>0</v>
      </c>
      <c r="L370" s="49">
        <v>0</v>
      </c>
      <c r="M370" s="50">
        <v>0</v>
      </c>
      <c r="N370" s="32"/>
      <c r="O370" s="31"/>
      <c r="P370" s="31"/>
      <c r="Q370" s="31"/>
      <c r="R370" s="31"/>
      <c r="S370" s="31"/>
      <c r="T370" s="31"/>
      <c r="U370" s="31"/>
      <c r="V370" s="99"/>
      <c r="W370" s="52" t="str">
        <f t="shared" si="499"/>
        <v/>
      </c>
      <c r="X370" s="120"/>
      <c r="Y370" s="97"/>
      <c r="Z370" t="e">
        <f t="shared" si="429"/>
        <v>#N/A</v>
      </c>
      <c r="AA370" t="e">
        <f t="shared" si="430"/>
        <v>#N/A</v>
      </c>
      <c r="AB370" t="e">
        <f t="shared" si="431"/>
        <v>#N/A</v>
      </c>
      <c r="AC370" s="53" t="b">
        <f t="shared" si="432"/>
        <v>0</v>
      </c>
      <c r="AD370" s="53" t="b">
        <f t="shared" si="433"/>
        <v>0</v>
      </c>
      <c r="AE370" s="53" t="b">
        <f t="shared" si="434"/>
        <v>0</v>
      </c>
      <c r="AF370" s="53" t="b">
        <f t="shared" si="435"/>
        <v>0</v>
      </c>
      <c r="AG370" s="53" t="b">
        <f t="shared" si="436"/>
        <v>0</v>
      </c>
      <c r="AH370" s="53" t="b">
        <f t="shared" si="437"/>
        <v>0</v>
      </c>
      <c r="AI370" s="53" t="b">
        <f t="shared" si="438"/>
        <v>0</v>
      </c>
      <c r="AJ370" s="53" t="b">
        <f t="shared" si="439"/>
        <v>0</v>
      </c>
      <c r="AK370" s="53" t="b">
        <f t="shared" si="493"/>
        <v>1</v>
      </c>
      <c r="AL370" s="53" t="b">
        <f t="shared" si="494"/>
        <v>1</v>
      </c>
      <c r="AM370" s="53" t="b">
        <f t="shared" si="495"/>
        <v>1</v>
      </c>
      <c r="AN370" s="53" t="b">
        <f t="shared" si="496"/>
        <v>1</v>
      </c>
      <c r="AO370" s="53" t="b">
        <f t="shared" si="497"/>
        <v>1</v>
      </c>
      <c r="AP370" s="53" t="b">
        <f t="shared" si="498"/>
        <v>1</v>
      </c>
      <c r="AQ370" s="53" t="b">
        <f t="shared" si="475"/>
        <v>0</v>
      </c>
      <c r="AR370" t="b">
        <f t="shared" si="440"/>
        <v>0</v>
      </c>
      <c r="AS370" s="54" t="e">
        <f t="shared" si="465"/>
        <v>#N/A</v>
      </c>
      <c r="AT370" t="b">
        <f t="shared" si="476"/>
        <v>0</v>
      </c>
      <c r="AU370" t="str">
        <f t="shared" si="477"/>
        <v/>
      </c>
      <c r="AV370" s="55" t="str">
        <f t="shared" si="466"/>
        <v/>
      </c>
      <c r="AW370" t="b">
        <f>AND(AV370&lt;&gt;"",COUNTIF($AV$11:AV369,AV370)=0)</f>
        <v>0</v>
      </c>
      <c r="AX370" s="2">
        <f>IF(AV370="",0,IF(AW370,MAX($AX$11:AX369)+1,VLOOKUP(AV370,$AV$11:AX369,3,FALSE)))</f>
        <v>0</v>
      </c>
      <c r="AY370" t="str">
        <f t="shared" si="467"/>
        <v/>
      </c>
      <c r="AZ370" t="e">
        <f t="shared" si="441"/>
        <v>#N/A</v>
      </c>
      <c r="BA370" t="e">
        <f>IF(ISNA(AZ370),NA(),COUNTIF(AZ$10:AZ370,AZ370)&gt;1)</f>
        <v>#N/A</v>
      </c>
      <c r="BB370" t="e">
        <f t="shared" si="442"/>
        <v>#N/A</v>
      </c>
      <c r="BC370" s="55" t="e">
        <f t="shared" si="443"/>
        <v>#N/A</v>
      </c>
      <c r="BD370" s="56" t="e">
        <f t="shared" si="444"/>
        <v>#N/A</v>
      </c>
      <c r="BE370" s="53">
        <f t="shared" si="445"/>
        <v>0</v>
      </c>
      <c r="BF370" s="53">
        <f t="shared" si="446"/>
        <v>0</v>
      </c>
      <c r="BG370" s="53">
        <f t="shared" si="447"/>
        <v>0</v>
      </c>
      <c r="BH370" s="53">
        <f t="shared" si="448"/>
        <v>0</v>
      </c>
      <c r="BI370" s="53">
        <f t="shared" si="449"/>
        <v>0</v>
      </c>
      <c r="BJ370" s="53">
        <f t="shared" si="450"/>
        <v>0</v>
      </c>
      <c r="BK370" s="57">
        <f t="shared" si="451"/>
        <v>0</v>
      </c>
      <c r="BL370" s="57">
        <f t="shared" si="452"/>
        <v>0</v>
      </c>
      <c r="BM370" s="57">
        <f t="shared" si="453"/>
        <v>0</v>
      </c>
      <c r="BN370" s="57">
        <f t="shared" si="454"/>
        <v>0</v>
      </c>
      <c r="BO370" s="57">
        <f t="shared" si="455"/>
        <v>0</v>
      </c>
      <c r="BP370" s="57">
        <f t="shared" si="456"/>
        <v>0</v>
      </c>
      <c r="BQ370">
        <f t="shared" si="478"/>
        <v>0</v>
      </c>
      <c r="BR370">
        <f t="shared" si="479"/>
        <v>0</v>
      </c>
      <c r="BS370">
        <f t="shared" si="480"/>
        <v>0</v>
      </c>
      <c r="BT370">
        <f t="shared" si="481"/>
        <v>0</v>
      </c>
      <c r="BU370">
        <f t="shared" si="482"/>
        <v>0</v>
      </c>
      <c r="BV370">
        <f t="shared" si="483"/>
        <v>0</v>
      </c>
      <c r="BW370">
        <f t="shared" si="484"/>
        <v>0</v>
      </c>
      <c r="BX370">
        <f t="shared" si="485"/>
        <v>0</v>
      </c>
      <c r="BY370">
        <f t="shared" si="486"/>
        <v>0</v>
      </c>
      <c r="BZ370">
        <f t="shared" si="487"/>
        <v>0</v>
      </c>
      <c r="CA370">
        <f t="shared" si="488"/>
        <v>0</v>
      </c>
      <c r="CB370">
        <f t="shared" si="489"/>
        <v>0</v>
      </c>
      <c r="CC370" t="e">
        <f>IF('Source and fuel input'!AS370,VLOOKUP(AA370,SourceIdData,8,FALSE),IF('Source and fuel input'!AQ370,V370,IF('Source and fuel input'!AR370,IF(AND(E370="Method 1",VLOOKUP(AA370,SourceIdData,8,FALSE)&gt;0),VLOOKUP(AA370,SourceIdData,8,FALSE),NA()),"")))</f>
        <v>#N/A</v>
      </c>
      <c r="CD370" s="15" t="e">
        <f t="shared" si="500"/>
        <v>#N/A</v>
      </c>
      <c r="CE370" s="15" t="b">
        <f t="shared" si="501"/>
        <v>1</v>
      </c>
      <c r="CF370" s="15" t="b">
        <f t="shared" si="457"/>
        <v>1</v>
      </c>
      <c r="CG370" s="15" t="b">
        <f t="shared" si="502"/>
        <v>0</v>
      </c>
      <c r="CH370" s="15" t="b">
        <f t="shared" si="503"/>
        <v>1</v>
      </c>
      <c r="CI370" t="e">
        <f t="shared" si="458"/>
        <v>#N/A</v>
      </c>
      <c r="CJ370" t="e">
        <f t="shared" si="459"/>
        <v>#N/A</v>
      </c>
      <c r="CK370" t="e">
        <f t="shared" si="468"/>
        <v>#N/A</v>
      </c>
      <c r="CL370" t="b">
        <f t="shared" si="504"/>
        <v>0</v>
      </c>
      <c r="CM370" t="e">
        <f t="shared" si="469"/>
        <v>#N/A</v>
      </c>
      <c r="CN370" t="b">
        <f t="shared" si="470"/>
        <v>0</v>
      </c>
      <c r="CO370" s="14">
        <f t="shared" si="471"/>
        <v>1</v>
      </c>
      <c r="CP370" s="16" t="str">
        <f t="shared" si="460"/>
        <v/>
      </c>
      <c r="CQ370" s="15">
        <f t="shared" si="461"/>
        <v>0</v>
      </c>
      <c r="CR370" s="15">
        <f t="shared" si="462"/>
        <v>0</v>
      </c>
      <c r="CS370" s="15">
        <f t="shared" si="463"/>
        <v>0</v>
      </c>
      <c r="CT370" s="58" t="e">
        <f t="shared" si="490"/>
        <v>#DIV/0!</v>
      </c>
      <c r="CU370" s="2">
        <f t="shared" si="464"/>
        <v>995</v>
      </c>
      <c r="CV370" t="str">
        <f t="shared" si="472"/>
        <v/>
      </c>
      <c r="CX370" t="str">
        <f t="shared" si="491"/>
        <v/>
      </c>
      <c r="CY370" t="b">
        <f>AND(CX370&lt;&gt;"",COUNTIF($CX$11:CX369,CX370)=0)</f>
        <v>0</v>
      </c>
      <c r="CZ370" s="2">
        <f>IF(CX370="",0,IF(CY370,MAX($CZ$11:CZ369)+1,VLOOKUP(CX370,$CX$11:CZ369,3,FALSE)))</f>
        <v>0</v>
      </c>
      <c r="DA370" s="2" t="str">
        <f t="shared" si="473"/>
        <v/>
      </c>
      <c r="DB370" t="str">
        <f t="shared" si="492"/>
        <v/>
      </c>
      <c r="DC370" t="b">
        <f>AND(DB370&lt;&gt;"",COUNTIF($DB$11:DB369,DB370)=0)</f>
        <v>0</v>
      </c>
      <c r="DD370" s="2">
        <f>IF(DB370="",0,IF(DC370,MAX($DD$11:DD369)+1,VLOOKUP(DB370,$DB$11:DD369,3,FALSE)))</f>
        <v>0</v>
      </c>
      <c r="DE370" s="2" t="str">
        <f t="shared" si="474"/>
        <v/>
      </c>
    </row>
    <row r="371" spans="1:109" x14ac:dyDescent="0.35">
      <c r="A371" s="119"/>
      <c r="B371" s="46"/>
      <c r="C371" s="46"/>
      <c r="D371" s="46"/>
      <c r="E371" s="46"/>
      <c r="F371" s="183"/>
      <c r="G371" s="48">
        <v>0</v>
      </c>
      <c r="H371" s="46">
        <v>0</v>
      </c>
      <c r="I371" s="46">
        <v>0</v>
      </c>
      <c r="J371" s="46">
        <v>0</v>
      </c>
      <c r="K371" s="46">
        <v>0</v>
      </c>
      <c r="L371" s="49">
        <v>0</v>
      </c>
      <c r="M371" s="50">
        <v>0</v>
      </c>
      <c r="N371" s="32"/>
      <c r="O371" s="31"/>
      <c r="P371" s="31"/>
      <c r="Q371" s="31"/>
      <c r="R371" s="31"/>
      <c r="S371" s="31"/>
      <c r="T371" s="31"/>
      <c r="U371" s="31"/>
      <c r="V371" s="99"/>
      <c r="W371" s="52" t="str">
        <f t="shared" si="499"/>
        <v/>
      </c>
      <c r="X371" s="120"/>
      <c r="Y371" s="97"/>
      <c r="Z371" t="e">
        <f t="shared" si="429"/>
        <v>#N/A</v>
      </c>
      <c r="AA371" t="e">
        <f t="shared" si="430"/>
        <v>#N/A</v>
      </c>
      <c r="AB371" t="e">
        <f t="shared" si="431"/>
        <v>#N/A</v>
      </c>
      <c r="AC371" s="53" t="b">
        <f t="shared" si="432"/>
        <v>0</v>
      </c>
      <c r="AD371" s="53" t="b">
        <f t="shared" si="433"/>
        <v>0</v>
      </c>
      <c r="AE371" s="53" t="b">
        <f t="shared" si="434"/>
        <v>0</v>
      </c>
      <c r="AF371" s="53" t="b">
        <f t="shared" si="435"/>
        <v>0</v>
      </c>
      <c r="AG371" s="53" t="b">
        <f t="shared" si="436"/>
        <v>0</v>
      </c>
      <c r="AH371" s="53" t="b">
        <f t="shared" si="437"/>
        <v>0</v>
      </c>
      <c r="AI371" s="53" t="b">
        <f t="shared" si="438"/>
        <v>0</v>
      </c>
      <c r="AJ371" s="53" t="b">
        <f t="shared" si="439"/>
        <v>0</v>
      </c>
      <c r="AK371" s="53" t="b">
        <f t="shared" si="493"/>
        <v>1</v>
      </c>
      <c r="AL371" s="53" t="b">
        <f t="shared" si="494"/>
        <v>1</v>
      </c>
      <c r="AM371" s="53" t="b">
        <f t="shared" si="495"/>
        <v>1</v>
      </c>
      <c r="AN371" s="53" t="b">
        <f t="shared" si="496"/>
        <v>1</v>
      </c>
      <c r="AO371" s="53" t="b">
        <f t="shared" si="497"/>
        <v>1</v>
      </c>
      <c r="AP371" s="53" t="b">
        <f t="shared" si="498"/>
        <v>1</v>
      </c>
      <c r="AQ371" s="53" t="b">
        <f t="shared" si="475"/>
        <v>0</v>
      </c>
      <c r="AR371" t="b">
        <f t="shared" si="440"/>
        <v>0</v>
      </c>
      <c r="AS371" s="54" t="e">
        <f t="shared" si="465"/>
        <v>#N/A</v>
      </c>
      <c r="AT371" t="b">
        <f t="shared" si="476"/>
        <v>0</v>
      </c>
      <c r="AU371" t="str">
        <f t="shared" si="477"/>
        <v/>
      </c>
      <c r="AV371" s="55" t="str">
        <f t="shared" si="466"/>
        <v/>
      </c>
      <c r="AW371" t="b">
        <f>AND(AV371&lt;&gt;"",COUNTIF($AV$11:AV370,AV371)=0)</f>
        <v>0</v>
      </c>
      <c r="AX371" s="2">
        <f>IF(AV371="",0,IF(AW371,MAX($AX$11:AX370)+1,VLOOKUP(AV371,$AV$11:AX370,3,FALSE)))</f>
        <v>0</v>
      </c>
      <c r="AY371" t="str">
        <f t="shared" si="467"/>
        <v/>
      </c>
      <c r="AZ371" t="e">
        <f t="shared" si="441"/>
        <v>#N/A</v>
      </c>
      <c r="BA371" t="e">
        <f>IF(ISNA(AZ371),NA(),COUNTIF(AZ$10:AZ371,AZ371)&gt;1)</f>
        <v>#N/A</v>
      </c>
      <c r="BB371" t="e">
        <f t="shared" si="442"/>
        <v>#N/A</v>
      </c>
      <c r="BC371" s="55" t="e">
        <f t="shared" si="443"/>
        <v>#N/A</v>
      </c>
      <c r="BD371" s="56" t="e">
        <f t="shared" si="444"/>
        <v>#N/A</v>
      </c>
      <c r="BE371" s="53">
        <f t="shared" si="445"/>
        <v>0</v>
      </c>
      <c r="BF371" s="53">
        <f t="shared" si="446"/>
        <v>0</v>
      </c>
      <c r="BG371" s="53">
        <f t="shared" si="447"/>
        <v>0</v>
      </c>
      <c r="BH371" s="53">
        <f t="shared" si="448"/>
        <v>0</v>
      </c>
      <c r="BI371" s="53">
        <f t="shared" si="449"/>
        <v>0</v>
      </c>
      <c r="BJ371" s="53">
        <f t="shared" si="450"/>
        <v>0</v>
      </c>
      <c r="BK371" s="57">
        <f t="shared" si="451"/>
        <v>0</v>
      </c>
      <c r="BL371" s="57">
        <f t="shared" si="452"/>
        <v>0</v>
      </c>
      <c r="BM371" s="57">
        <f t="shared" si="453"/>
        <v>0</v>
      </c>
      <c r="BN371" s="57">
        <f t="shared" si="454"/>
        <v>0</v>
      </c>
      <c r="BO371" s="57">
        <f t="shared" si="455"/>
        <v>0</v>
      </c>
      <c r="BP371" s="57">
        <f t="shared" si="456"/>
        <v>0</v>
      </c>
      <c r="BQ371">
        <f t="shared" si="478"/>
        <v>0</v>
      </c>
      <c r="BR371">
        <f t="shared" si="479"/>
        <v>0</v>
      </c>
      <c r="BS371">
        <f t="shared" si="480"/>
        <v>0</v>
      </c>
      <c r="BT371">
        <f t="shared" si="481"/>
        <v>0</v>
      </c>
      <c r="BU371">
        <f t="shared" si="482"/>
        <v>0</v>
      </c>
      <c r="BV371">
        <f t="shared" si="483"/>
        <v>0</v>
      </c>
      <c r="BW371">
        <f t="shared" si="484"/>
        <v>0</v>
      </c>
      <c r="BX371">
        <f t="shared" si="485"/>
        <v>0</v>
      </c>
      <c r="BY371">
        <f t="shared" si="486"/>
        <v>0</v>
      </c>
      <c r="BZ371">
        <f t="shared" si="487"/>
        <v>0</v>
      </c>
      <c r="CA371">
        <f t="shared" si="488"/>
        <v>0</v>
      </c>
      <c r="CB371">
        <f t="shared" si="489"/>
        <v>0</v>
      </c>
      <c r="CC371" t="e">
        <f>IF('Source and fuel input'!AS371,VLOOKUP(AA371,SourceIdData,8,FALSE),IF('Source and fuel input'!AQ371,V371,IF('Source and fuel input'!AR371,IF(AND(E371="Method 1",VLOOKUP(AA371,SourceIdData,8,FALSE)&gt;0),VLOOKUP(AA371,SourceIdData,8,FALSE),NA()),"")))</f>
        <v>#N/A</v>
      </c>
      <c r="CD371" s="15" t="e">
        <f t="shared" si="500"/>
        <v>#N/A</v>
      </c>
      <c r="CE371" s="15" t="b">
        <f t="shared" si="501"/>
        <v>1</v>
      </c>
      <c r="CF371" s="15" t="b">
        <f t="shared" si="457"/>
        <v>1</v>
      </c>
      <c r="CG371" s="15" t="b">
        <f t="shared" si="502"/>
        <v>0</v>
      </c>
      <c r="CH371" s="15" t="b">
        <f t="shared" si="503"/>
        <v>1</v>
      </c>
      <c r="CI371" t="e">
        <f t="shared" si="458"/>
        <v>#N/A</v>
      </c>
      <c r="CJ371" t="e">
        <f t="shared" si="459"/>
        <v>#N/A</v>
      </c>
      <c r="CK371" t="e">
        <f t="shared" si="468"/>
        <v>#N/A</v>
      </c>
      <c r="CL371" t="b">
        <f t="shared" si="504"/>
        <v>0</v>
      </c>
      <c r="CM371" t="e">
        <f t="shared" si="469"/>
        <v>#N/A</v>
      </c>
      <c r="CN371" t="b">
        <f t="shared" si="470"/>
        <v>0</v>
      </c>
      <c r="CO371" s="14">
        <f t="shared" si="471"/>
        <v>1</v>
      </c>
      <c r="CP371" s="16" t="str">
        <f t="shared" si="460"/>
        <v/>
      </c>
      <c r="CQ371" s="15">
        <f t="shared" si="461"/>
        <v>0</v>
      </c>
      <c r="CR371" s="15">
        <f t="shared" si="462"/>
        <v>0</v>
      </c>
      <c r="CS371" s="15">
        <f t="shared" si="463"/>
        <v>0</v>
      </c>
      <c r="CT371" s="58" t="e">
        <f t="shared" si="490"/>
        <v>#DIV/0!</v>
      </c>
      <c r="CU371" s="2">
        <f t="shared" si="464"/>
        <v>995</v>
      </c>
      <c r="CV371" t="str">
        <f t="shared" si="472"/>
        <v/>
      </c>
      <c r="CX371" t="str">
        <f t="shared" si="491"/>
        <v/>
      </c>
      <c r="CY371" t="b">
        <f>AND(CX371&lt;&gt;"",COUNTIF($CX$11:CX370,CX371)=0)</f>
        <v>0</v>
      </c>
      <c r="CZ371" s="2">
        <f>IF(CX371="",0,IF(CY371,MAX($CZ$11:CZ370)+1,VLOOKUP(CX371,$CX$11:CZ370,3,FALSE)))</f>
        <v>0</v>
      </c>
      <c r="DA371" s="2" t="str">
        <f t="shared" si="473"/>
        <v/>
      </c>
      <c r="DB371" t="str">
        <f t="shared" si="492"/>
        <v/>
      </c>
      <c r="DC371" t="b">
        <f>AND(DB371&lt;&gt;"",COUNTIF($DB$11:DB370,DB371)=0)</f>
        <v>0</v>
      </c>
      <c r="DD371" s="2">
        <f>IF(DB371="",0,IF(DC371,MAX($DD$11:DD370)+1,VLOOKUP(DB371,$DB$11:DD370,3,FALSE)))</f>
        <v>0</v>
      </c>
      <c r="DE371" s="2" t="str">
        <f t="shared" si="474"/>
        <v/>
      </c>
    </row>
    <row r="372" spans="1:109" x14ac:dyDescent="0.35">
      <c r="A372" s="119"/>
      <c r="B372" s="46"/>
      <c r="C372" s="46"/>
      <c r="D372" s="46"/>
      <c r="E372" s="46"/>
      <c r="F372" s="183"/>
      <c r="G372" s="48">
        <v>0</v>
      </c>
      <c r="H372" s="46">
        <v>0</v>
      </c>
      <c r="I372" s="46">
        <v>0</v>
      </c>
      <c r="J372" s="46">
        <v>0</v>
      </c>
      <c r="K372" s="46">
        <v>0</v>
      </c>
      <c r="L372" s="49">
        <v>0</v>
      </c>
      <c r="M372" s="50">
        <v>0</v>
      </c>
      <c r="N372" s="32"/>
      <c r="O372" s="31"/>
      <c r="P372" s="31"/>
      <c r="Q372" s="31"/>
      <c r="R372" s="31"/>
      <c r="S372" s="31"/>
      <c r="T372" s="31"/>
      <c r="U372" s="31"/>
      <c r="V372" s="99"/>
      <c r="W372" s="52" t="str">
        <f t="shared" si="499"/>
        <v/>
      </c>
      <c r="X372" s="120"/>
      <c r="Y372" s="97"/>
      <c r="Z372" t="e">
        <f t="shared" si="429"/>
        <v>#N/A</v>
      </c>
      <c r="AA372" t="e">
        <f t="shared" si="430"/>
        <v>#N/A</v>
      </c>
      <c r="AB372" t="e">
        <f t="shared" si="431"/>
        <v>#N/A</v>
      </c>
      <c r="AC372" s="53" t="b">
        <f t="shared" si="432"/>
        <v>0</v>
      </c>
      <c r="AD372" s="53" t="b">
        <f t="shared" si="433"/>
        <v>0</v>
      </c>
      <c r="AE372" s="53" t="b">
        <f t="shared" si="434"/>
        <v>0</v>
      </c>
      <c r="AF372" s="53" t="b">
        <f t="shared" si="435"/>
        <v>0</v>
      </c>
      <c r="AG372" s="53" t="b">
        <f t="shared" si="436"/>
        <v>0</v>
      </c>
      <c r="AH372" s="53" t="b">
        <f t="shared" si="437"/>
        <v>0</v>
      </c>
      <c r="AI372" s="53" t="b">
        <f t="shared" si="438"/>
        <v>0</v>
      </c>
      <c r="AJ372" s="53" t="b">
        <f t="shared" si="439"/>
        <v>0</v>
      </c>
      <c r="AK372" s="53" t="b">
        <f t="shared" si="493"/>
        <v>1</v>
      </c>
      <c r="AL372" s="53" t="b">
        <f t="shared" si="494"/>
        <v>1</v>
      </c>
      <c r="AM372" s="53" t="b">
        <f t="shared" si="495"/>
        <v>1</v>
      </c>
      <c r="AN372" s="53" t="b">
        <f t="shared" si="496"/>
        <v>1</v>
      </c>
      <c r="AO372" s="53" t="b">
        <f t="shared" si="497"/>
        <v>1</v>
      </c>
      <c r="AP372" s="53" t="b">
        <f t="shared" si="498"/>
        <v>1</v>
      </c>
      <c r="AQ372" s="53" t="b">
        <f t="shared" si="475"/>
        <v>0</v>
      </c>
      <c r="AR372" t="b">
        <f t="shared" si="440"/>
        <v>0</v>
      </c>
      <c r="AS372" s="54" t="e">
        <f t="shared" si="465"/>
        <v>#N/A</v>
      </c>
      <c r="AT372" t="b">
        <f t="shared" si="476"/>
        <v>0</v>
      </c>
      <c r="AU372" t="str">
        <f t="shared" si="477"/>
        <v/>
      </c>
      <c r="AV372" s="55" t="str">
        <f t="shared" si="466"/>
        <v/>
      </c>
      <c r="AW372" t="b">
        <f>AND(AV372&lt;&gt;"",COUNTIF($AV$11:AV371,AV372)=0)</f>
        <v>0</v>
      </c>
      <c r="AX372" s="2">
        <f>IF(AV372="",0,IF(AW372,MAX($AX$11:AX371)+1,VLOOKUP(AV372,$AV$11:AX371,3,FALSE)))</f>
        <v>0</v>
      </c>
      <c r="AY372" t="str">
        <f t="shared" si="467"/>
        <v/>
      </c>
      <c r="AZ372" t="e">
        <f t="shared" si="441"/>
        <v>#N/A</v>
      </c>
      <c r="BA372" t="e">
        <f>IF(ISNA(AZ372),NA(),COUNTIF(AZ$10:AZ372,AZ372)&gt;1)</f>
        <v>#N/A</v>
      </c>
      <c r="BB372" t="e">
        <f t="shared" si="442"/>
        <v>#N/A</v>
      </c>
      <c r="BC372" s="55" t="e">
        <f t="shared" si="443"/>
        <v>#N/A</v>
      </c>
      <c r="BD372" s="56" t="e">
        <f t="shared" si="444"/>
        <v>#N/A</v>
      </c>
      <c r="BE372" s="53">
        <f t="shared" si="445"/>
        <v>0</v>
      </c>
      <c r="BF372" s="53">
        <f t="shared" si="446"/>
        <v>0</v>
      </c>
      <c r="BG372" s="53">
        <f t="shared" si="447"/>
        <v>0</v>
      </c>
      <c r="BH372" s="53">
        <f t="shared" si="448"/>
        <v>0</v>
      </c>
      <c r="BI372" s="53">
        <f t="shared" si="449"/>
        <v>0</v>
      </c>
      <c r="BJ372" s="53">
        <f t="shared" si="450"/>
        <v>0</v>
      </c>
      <c r="BK372" s="57">
        <f t="shared" si="451"/>
        <v>0</v>
      </c>
      <c r="BL372" s="57">
        <f t="shared" si="452"/>
        <v>0</v>
      </c>
      <c r="BM372" s="57">
        <f t="shared" si="453"/>
        <v>0</v>
      </c>
      <c r="BN372" s="57">
        <f t="shared" si="454"/>
        <v>0</v>
      </c>
      <c r="BO372" s="57">
        <f t="shared" si="455"/>
        <v>0</v>
      </c>
      <c r="BP372" s="57">
        <f t="shared" si="456"/>
        <v>0</v>
      </c>
      <c r="BQ372">
        <f t="shared" si="478"/>
        <v>0</v>
      </c>
      <c r="BR372">
        <f t="shared" si="479"/>
        <v>0</v>
      </c>
      <c r="BS372">
        <f t="shared" si="480"/>
        <v>0</v>
      </c>
      <c r="BT372">
        <f t="shared" si="481"/>
        <v>0</v>
      </c>
      <c r="BU372">
        <f t="shared" si="482"/>
        <v>0</v>
      </c>
      <c r="BV372">
        <f t="shared" si="483"/>
        <v>0</v>
      </c>
      <c r="BW372">
        <f t="shared" si="484"/>
        <v>0</v>
      </c>
      <c r="BX372">
        <f t="shared" si="485"/>
        <v>0</v>
      </c>
      <c r="BY372">
        <f t="shared" si="486"/>
        <v>0</v>
      </c>
      <c r="BZ372">
        <f t="shared" si="487"/>
        <v>0</v>
      </c>
      <c r="CA372">
        <f t="shared" si="488"/>
        <v>0</v>
      </c>
      <c r="CB372">
        <f t="shared" si="489"/>
        <v>0</v>
      </c>
      <c r="CC372" t="e">
        <f>IF('Source and fuel input'!AS372,VLOOKUP(AA372,SourceIdData,8,FALSE),IF('Source and fuel input'!AQ372,V372,IF('Source and fuel input'!AR372,IF(AND(E372="Method 1",VLOOKUP(AA372,SourceIdData,8,FALSE)&gt;0),VLOOKUP(AA372,SourceIdData,8,FALSE),NA()),"")))</f>
        <v>#N/A</v>
      </c>
      <c r="CD372" s="15" t="e">
        <f t="shared" si="500"/>
        <v>#N/A</v>
      </c>
      <c r="CE372" s="15" t="b">
        <f t="shared" si="501"/>
        <v>1</v>
      </c>
      <c r="CF372" s="15" t="b">
        <f t="shared" si="457"/>
        <v>1</v>
      </c>
      <c r="CG372" s="15" t="b">
        <f t="shared" si="502"/>
        <v>0</v>
      </c>
      <c r="CH372" s="15" t="b">
        <f t="shared" si="503"/>
        <v>1</v>
      </c>
      <c r="CI372" t="e">
        <f t="shared" si="458"/>
        <v>#N/A</v>
      </c>
      <c r="CJ372" t="e">
        <f t="shared" si="459"/>
        <v>#N/A</v>
      </c>
      <c r="CK372" t="e">
        <f t="shared" si="468"/>
        <v>#N/A</v>
      </c>
      <c r="CL372" t="b">
        <f t="shared" si="504"/>
        <v>0</v>
      </c>
      <c r="CM372" t="e">
        <f t="shared" si="469"/>
        <v>#N/A</v>
      </c>
      <c r="CN372" t="b">
        <f t="shared" si="470"/>
        <v>0</v>
      </c>
      <c r="CO372" s="14">
        <f t="shared" si="471"/>
        <v>1</v>
      </c>
      <c r="CP372" s="16" t="str">
        <f t="shared" si="460"/>
        <v/>
      </c>
      <c r="CQ372" s="15">
        <f t="shared" si="461"/>
        <v>0</v>
      </c>
      <c r="CR372" s="15">
        <f t="shared" si="462"/>
        <v>0</v>
      </c>
      <c r="CS372" s="15">
        <f t="shared" si="463"/>
        <v>0</v>
      </c>
      <c r="CT372" s="58" t="e">
        <f t="shared" si="490"/>
        <v>#DIV/0!</v>
      </c>
      <c r="CU372" s="2">
        <f t="shared" si="464"/>
        <v>995</v>
      </c>
      <c r="CV372" t="str">
        <f t="shared" si="472"/>
        <v/>
      </c>
      <c r="CX372" t="str">
        <f t="shared" si="491"/>
        <v/>
      </c>
      <c r="CY372" t="b">
        <f>AND(CX372&lt;&gt;"",COUNTIF($CX$11:CX371,CX372)=0)</f>
        <v>0</v>
      </c>
      <c r="CZ372" s="2">
        <f>IF(CX372="",0,IF(CY372,MAX($CZ$11:CZ371)+1,VLOOKUP(CX372,$CX$11:CZ371,3,FALSE)))</f>
        <v>0</v>
      </c>
      <c r="DA372" s="2" t="str">
        <f t="shared" si="473"/>
        <v/>
      </c>
      <c r="DB372" t="str">
        <f t="shared" si="492"/>
        <v/>
      </c>
      <c r="DC372" t="b">
        <f>AND(DB372&lt;&gt;"",COUNTIF($DB$11:DB371,DB372)=0)</f>
        <v>0</v>
      </c>
      <c r="DD372" s="2">
        <f>IF(DB372="",0,IF(DC372,MAX($DD$11:DD371)+1,VLOOKUP(DB372,$DB$11:DD371,3,FALSE)))</f>
        <v>0</v>
      </c>
      <c r="DE372" s="2" t="str">
        <f t="shared" si="474"/>
        <v/>
      </c>
    </row>
    <row r="373" spans="1:109" x14ac:dyDescent="0.35">
      <c r="A373" s="119"/>
      <c r="B373" s="46"/>
      <c r="C373" s="46"/>
      <c r="D373" s="46"/>
      <c r="E373" s="46"/>
      <c r="F373" s="183"/>
      <c r="G373" s="48">
        <v>0</v>
      </c>
      <c r="H373" s="46">
        <v>0</v>
      </c>
      <c r="I373" s="46">
        <v>0</v>
      </c>
      <c r="J373" s="46">
        <v>0</v>
      </c>
      <c r="K373" s="46">
        <v>0</v>
      </c>
      <c r="L373" s="49">
        <v>0</v>
      </c>
      <c r="M373" s="50">
        <v>0</v>
      </c>
      <c r="N373" s="32"/>
      <c r="O373" s="31"/>
      <c r="P373" s="31"/>
      <c r="Q373" s="31"/>
      <c r="R373" s="31"/>
      <c r="S373" s="31"/>
      <c r="T373" s="31"/>
      <c r="U373" s="31"/>
      <c r="V373" s="99"/>
      <c r="W373" s="52" t="str">
        <f t="shared" si="499"/>
        <v/>
      </c>
      <c r="X373" s="120"/>
      <c r="Y373" s="97"/>
      <c r="Z373" t="e">
        <f t="shared" si="429"/>
        <v>#N/A</v>
      </c>
      <c r="AA373" t="e">
        <f t="shared" si="430"/>
        <v>#N/A</v>
      </c>
      <c r="AB373" t="e">
        <f t="shared" si="431"/>
        <v>#N/A</v>
      </c>
      <c r="AC373" s="53" t="b">
        <f t="shared" si="432"/>
        <v>0</v>
      </c>
      <c r="AD373" s="53" t="b">
        <f t="shared" si="433"/>
        <v>0</v>
      </c>
      <c r="AE373" s="53" t="b">
        <f t="shared" si="434"/>
        <v>0</v>
      </c>
      <c r="AF373" s="53" t="b">
        <f t="shared" si="435"/>
        <v>0</v>
      </c>
      <c r="AG373" s="53" t="b">
        <f t="shared" si="436"/>
        <v>0</v>
      </c>
      <c r="AH373" s="53" t="b">
        <f t="shared" si="437"/>
        <v>0</v>
      </c>
      <c r="AI373" s="53" t="b">
        <f t="shared" si="438"/>
        <v>0</v>
      </c>
      <c r="AJ373" s="53" t="b">
        <f t="shared" si="439"/>
        <v>0</v>
      </c>
      <c r="AK373" s="53" t="b">
        <f t="shared" si="493"/>
        <v>1</v>
      </c>
      <c r="AL373" s="53" t="b">
        <f t="shared" si="494"/>
        <v>1</v>
      </c>
      <c r="AM373" s="53" t="b">
        <f t="shared" si="495"/>
        <v>1</v>
      </c>
      <c r="AN373" s="53" t="b">
        <f t="shared" si="496"/>
        <v>1</v>
      </c>
      <c r="AO373" s="53" t="b">
        <f t="shared" si="497"/>
        <v>1</v>
      </c>
      <c r="AP373" s="53" t="b">
        <f t="shared" si="498"/>
        <v>1</v>
      </c>
      <c r="AQ373" s="53" t="b">
        <f t="shared" si="475"/>
        <v>0</v>
      </c>
      <c r="AR373" t="b">
        <f t="shared" si="440"/>
        <v>0</v>
      </c>
      <c r="AS373" s="54" t="e">
        <f t="shared" si="465"/>
        <v>#N/A</v>
      </c>
      <c r="AT373" t="b">
        <f t="shared" si="476"/>
        <v>0</v>
      </c>
      <c r="AU373" t="str">
        <f t="shared" si="477"/>
        <v/>
      </c>
      <c r="AV373" s="55" t="str">
        <f t="shared" si="466"/>
        <v/>
      </c>
      <c r="AW373" t="b">
        <f>AND(AV373&lt;&gt;"",COUNTIF($AV$11:AV372,AV373)=0)</f>
        <v>0</v>
      </c>
      <c r="AX373" s="2">
        <f>IF(AV373="",0,IF(AW373,MAX($AX$11:AX372)+1,VLOOKUP(AV373,$AV$11:AX372,3,FALSE)))</f>
        <v>0</v>
      </c>
      <c r="AY373" t="str">
        <f t="shared" si="467"/>
        <v/>
      </c>
      <c r="AZ373" t="e">
        <f t="shared" si="441"/>
        <v>#N/A</v>
      </c>
      <c r="BA373" t="e">
        <f>IF(ISNA(AZ373),NA(),COUNTIF(AZ$10:AZ373,AZ373)&gt;1)</f>
        <v>#N/A</v>
      </c>
      <c r="BB373" t="e">
        <f t="shared" si="442"/>
        <v>#N/A</v>
      </c>
      <c r="BC373" s="55" t="e">
        <f t="shared" si="443"/>
        <v>#N/A</v>
      </c>
      <c r="BD373" s="56" t="e">
        <f t="shared" si="444"/>
        <v>#N/A</v>
      </c>
      <c r="BE373" s="53">
        <f t="shared" si="445"/>
        <v>0</v>
      </c>
      <c r="BF373" s="53">
        <f t="shared" si="446"/>
        <v>0</v>
      </c>
      <c r="BG373" s="53">
        <f t="shared" si="447"/>
        <v>0</v>
      </c>
      <c r="BH373" s="53">
        <f t="shared" si="448"/>
        <v>0</v>
      </c>
      <c r="BI373" s="53">
        <f t="shared" si="449"/>
        <v>0</v>
      </c>
      <c r="BJ373" s="53">
        <f t="shared" si="450"/>
        <v>0</v>
      </c>
      <c r="BK373" s="57">
        <f t="shared" si="451"/>
        <v>0</v>
      </c>
      <c r="BL373" s="57">
        <f t="shared" si="452"/>
        <v>0</v>
      </c>
      <c r="BM373" s="57">
        <f t="shared" si="453"/>
        <v>0</v>
      </c>
      <c r="BN373" s="57">
        <f t="shared" si="454"/>
        <v>0</v>
      </c>
      <c r="BO373" s="57">
        <f t="shared" si="455"/>
        <v>0</v>
      </c>
      <c r="BP373" s="57">
        <f t="shared" si="456"/>
        <v>0</v>
      </c>
      <c r="BQ373">
        <f t="shared" si="478"/>
        <v>0</v>
      </c>
      <c r="BR373">
        <f t="shared" si="479"/>
        <v>0</v>
      </c>
      <c r="BS373">
        <f t="shared" si="480"/>
        <v>0</v>
      </c>
      <c r="BT373">
        <f t="shared" si="481"/>
        <v>0</v>
      </c>
      <c r="BU373">
        <f t="shared" si="482"/>
        <v>0</v>
      </c>
      <c r="BV373">
        <f t="shared" si="483"/>
        <v>0</v>
      </c>
      <c r="BW373">
        <f t="shared" si="484"/>
        <v>0</v>
      </c>
      <c r="BX373">
        <f t="shared" si="485"/>
        <v>0</v>
      </c>
      <c r="BY373">
        <f t="shared" si="486"/>
        <v>0</v>
      </c>
      <c r="BZ373">
        <f t="shared" si="487"/>
        <v>0</v>
      </c>
      <c r="CA373">
        <f t="shared" si="488"/>
        <v>0</v>
      </c>
      <c r="CB373">
        <f t="shared" si="489"/>
        <v>0</v>
      </c>
      <c r="CC373" t="e">
        <f>IF('Source and fuel input'!AS373,VLOOKUP(AA373,SourceIdData,8,FALSE),IF('Source and fuel input'!AQ373,V373,IF('Source and fuel input'!AR373,IF(AND(E373="Method 1",VLOOKUP(AA373,SourceIdData,8,FALSE)&gt;0),VLOOKUP(AA373,SourceIdData,8,FALSE),NA()),"")))</f>
        <v>#N/A</v>
      </c>
      <c r="CD373" s="15" t="e">
        <f t="shared" si="500"/>
        <v>#N/A</v>
      </c>
      <c r="CE373" s="15" t="b">
        <f t="shared" si="501"/>
        <v>1</v>
      </c>
      <c r="CF373" s="15" t="b">
        <f t="shared" si="457"/>
        <v>1</v>
      </c>
      <c r="CG373" s="15" t="b">
        <f t="shared" si="502"/>
        <v>0</v>
      </c>
      <c r="CH373" s="15" t="b">
        <f t="shared" si="503"/>
        <v>1</v>
      </c>
      <c r="CI373" t="e">
        <f t="shared" si="458"/>
        <v>#N/A</v>
      </c>
      <c r="CJ373" t="e">
        <f t="shared" si="459"/>
        <v>#N/A</v>
      </c>
      <c r="CK373" t="e">
        <f t="shared" si="468"/>
        <v>#N/A</v>
      </c>
      <c r="CL373" t="b">
        <f t="shared" si="504"/>
        <v>0</v>
      </c>
      <c r="CM373" t="e">
        <f t="shared" si="469"/>
        <v>#N/A</v>
      </c>
      <c r="CN373" t="b">
        <f t="shared" si="470"/>
        <v>0</v>
      </c>
      <c r="CO373" s="14">
        <f t="shared" si="471"/>
        <v>1</v>
      </c>
      <c r="CP373" s="16" t="str">
        <f t="shared" si="460"/>
        <v/>
      </c>
      <c r="CQ373" s="15">
        <f t="shared" si="461"/>
        <v>0</v>
      </c>
      <c r="CR373" s="15">
        <f t="shared" si="462"/>
        <v>0</v>
      </c>
      <c r="CS373" s="15">
        <f t="shared" si="463"/>
        <v>0</v>
      </c>
      <c r="CT373" s="58" t="e">
        <f t="shared" si="490"/>
        <v>#DIV/0!</v>
      </c>
      <c r="CU373" s="2">
        <f t="shared" si="464"/>
        <v>995</v>
      </c>
      <c r="CV373" t="str">
        <f t="shared" si="472"/>
        <v/>
      </c>
      <c r="CX373" t="str">
        <f t="shared" si="491"/>
        <v/>
      </c>
      <c r="CY373" t="b">
        <f>AND(CX373&lt;&gt;"",COUNTIF($CX$11:CX372,CX373)=0)</f>
        <v>0</v>
      </c>
      <c r="CZ373" s="2">
        <f>IF(CX373="",0,IF(CY373,MAX($CZ$11:CZ372)+1,VLOOKUP(CX373,$CX$11:CZ372,3,FALSE)))</f>
        <v>0</v>
      </c>
      <c r="DA373" s="2" t="str">
        <f t="shared" si="473"/>
        <v/>
      </c>
      <c r="DB373" t="str">
        <f t="shared" si="492"/>
        <v/>
      </c>
      <c r="DC373" t="b">
        <f>AND(DB373&lt;&gt;"",COUNTIF($DB$11:DB372,DB373)=0)</f>
        <v>0</v>
      </c>
      <c r="DD373" s="2">
        <f>IF(DB373="",0,IF(DC373,MAX($DD$11:DD372)+1,VLOOKUP(DB373,$DB$11:DD372,3,FALSE)))</f>
        <v>0</v>
      </c>
      <c r="DE373" s="2" t="str">
        <f t="shared" si="474"/>
        <v/>
      </c>
    </row>
    <row r="374" spans="1:109" x14ac:dyDescent="0.35">
      <c r="A374" s="119"/>
      <c r="B374" s="46"/>
      <c r="C374" s="46"/>
      <c r="D374" s="46"/>
      <c r="E374" s="46"/>
      <c r="F374" s="183"/>
      <c r="G374" s="48">
        <v>0</v>
      </c>
      <c r="H374" s="46">
        <v>0</v>
      </c>
      <c r="I374" s="46">
        <v>0</v>
      </c>
      <c r="J374" s="46">
        <v>0</v>
      </c>
      <c r="K374" s="46">
        <v>0</v>
      </c>
      <c r="L374" s="49">
        <v>0</v>
      </c>
      <c r="M374" s="50">
        <v>0</v>
      </c>
      <c r="N374" s="32"/>
      <c r="O374" s="31"/>
      <c r="P374" s="31"/>
      <c r="Q374" s="31"/>
      <c r="R374" s="31"/>
      <c r="S374" s="31"/>
      <c r="T374" s="31"/>
      <c r="U374" s="31"/>
      <c r="V374" s="99"/>
      <c r="W374" s="52" t="str">
        <f t="shared" si="499"/>
        <v/>
      </c>
      <c r="X374" s="120"/>
      <c r="Y374" s="97"/>
      <c r="Z374" t="e">
        <f t="shared" si="429"/>
        <v>#N/A</v>
      </c>
      <c r="AA374" t="e">
        <f t="shared" si="430"/>
        <v>#N/A</v>
      </c>
      <c r="AB374" t="e">
        <f t="shared" si="431"/>
        <v>#N/A</v>
      </c>
      <c r="AC374" s="53" t="b">
        <f t="shared" si="432"/>
        <v>0</v>
      </c>
      <c r="AD374" s="53" t="b">
        <f t="shared" si="433"/>
        <v>0</v>
      </c>
      <c r="AE374" s="53" t="b">
        <f t="shared" si="434"/>
        <v>0</v>
      </c>
      <c r="AF374" s="53" t="b">
        <f t="shared" si="435"/>
        <v>0</v>
      </c>
      <c r="AG374" s="53" t="b">
        <f t="shared" si="436"/>
        <v>0</v>
      </c>
      <c r="AH374" s="53" t="b">
        <f t="shared" si="437"/>
        <v>0</v>
      </c>
      <c r="AI374" s="53" t="b">
        <f t="shared" si="438"/>
        <v>0</v>
      </c>
      <c r="AJ374" s="53" t="b">
        <f t="shared" si="439"/>
        <v>0</v>
      </c>
      <c r="AK374" s="53" t="b">
        <f t="shared" si="493"/>
        <v>1</v>
      </c>
      <c r="AL374" s="53" t="b">
        <f t="shared" si="494"/>
        <v>1</v>
      </c>
      <c r="AM374" s="53" t="b">
        <f t="shared" si="495"/>
        <v>1</v>
      </c>
      <c r="AN374" s="53" t="b">
        <f t="shared" si="496"/>
        <v>1</v>
      </c>
      <c r="AO374" s="53" t="b">
        <f t="shared" si="497"/>
        <v>1</v>
      </c>
      <c r="AP374" s="53" t="b">
        <f t="shared" si="498"/>
        <v>1</v>
      </c>
      <c r="AQ374" s="53" t="b">
        <f t="shared" si="475"/>
        <v>0</v>
      </c>
      <c r="AR374" t="b">
        <f t="shared" si="440"/>
        <v>0</v>
      </c>
      <c r="AS374" s="54" t="e">
        <f t="shared" si="465"/>
        <v>#N/A</v>
      </c>
      <c r="AT374" t="b">
        <f t="shared" si="476"/>
        <v>0</v>
      </c>
      <c r="AU374" t="str">
        <f t="shared" si="477"/>
        <v/>
      </c>
      <c r="AV374" s="55" t="str">
        <f t="shared" si="466"/>
        <v/>
      </c>
      <c r="AW374" t="b">
        <f>AND(AV374&lt;&gt;"",COUNTIF($AV$11:AV373,AV374)=0)</f>
        <v>0</v>
      </c>
      <c r="AX374" s="2">
        <f>IF(AV374="",0,IF(AW374,MAX($AX$11:AX373)+1,VLOOKUP(AV374,$AV$11:AX373,3,FALSE)))</f>
        <v>0</v>
      </c>
      <c r="AY374" t="str">
        <f t="shared" si="467"/>
        <v/>
      </c>
      <c r="AZ374" t="e">
        <f t="shared" si="441"/>
        <v>#N/A</v>
      </c>
      <c r="BA374" t="e">
        <f>IF(ISNA(AZ374),NA(),COUNTIF(AZ$10:AZ374,AZ374)&gt;1)</f>
        <v>#N/A</v>
      </c>
      <c r="BB374" t="e">
        <f t="shared" si="442"/>
        <v>#N/A</v>
      </c>
      <c r="BC374" s="55" t="e">
        <f t="shared" si="443"/>
        <v>#N/A</v>
      </c>
      <c r="BD374" s="56" t="e">
        <f t="shared" si="444"/>
        <v>#N/A</v>
      </c>
      <c r="BE374" s="53">
        <f t="shared" si="445"/>
        <v>0</v>
      </c>
      <c r="BF374" s="53">
        <f t="shared" si="446"/>
        <v>0</v>
      </c>
      <c r="BG374" s="53">
        <f t="shared" si="447"/>
        <v>0</v>
      </c>
      <c r="BH374" s="53">
        <f t="shared" si="448"/>
        <v>0</v>
      </c>
      <c r="BI374" s="53">
        <f t="shared" si="449"/>
        <v>0</v>
      </c>
      <c r="BJ374" s="53">
        <f t="shared" si="450"/>
        <v>0</v>
      </c>
      <c r="BK374" s="57">
        <f t="shared" si="451"/>
        <v>0</v>
      </c>
      <c r="BL374" s="57">
        <f t="shared" si="452"/>
        <v>0</v>
      </c>
      <c r="BM374" s="57">
        <f t="shared" si="453"/>
        <v>0</v>
      </c>
      <c r="BN374" s="57">
        <f t="shared" si="454"/>
        <v>0</v>
      </c>
      <c r="BO374" s="57">
        <f t="shared" si="455"/>
        <v>0</v>
      </c>
      <c r="BP374" s="57">
        <f t="shared" si="456"/>
        <v>0</v>
      </c>
      <c r="BQ374">
        <f t="shared" si="478"/>
        <v>0</v>
      </c>
      <c r="BR374">
        <f t="shared" si="479"/>
        <v>0</v>
      </c>
      <c r="BS374">
        <f t="shared" si="480"/>
        <v>0</v>
      </c>
      <c r="BT374">
        <f t="shared" si="481"/>
        <v>0</v>
      </c>
      <c r="BU374">
        <f t="shared" si="482"/>
        <v>0</v>
      </c>
      <c r="BV374">
        <f t="shared" si="483"/>
        <v>0</v>
      </c>
      <c r="BW374">
        <f t="shared" si="484"/>
        <v>0</v>
      </c>
      <c r="BX374">
        <f t="shared" si="485"/>
        <v>0</v>
      </c>
      <c r="BY374">
        <f t="shared" si="486"/>
        <v>0</v>
      </c>
      <c r="BZ374">
        <f t="shared" si="487"/>
        <v>0</v>
      </c>
      <c r="CA374">
        <f t="shared" si="488"/>
        <v>0</v>
      </c>
      <c r="CB374">
        <f t="shared" si="489"/>
        <v>0</v>
      </c>
      <c r="CC374" t="e">
        <f>IF('Source and fuel input'!AS374,VLOOKUP(AA374,SourceIdData,8,FALSE),IF('Source and fuel input'!AQ374,V374,IF('Source and fuel input'!AR374,IF(AND(E374="Method 1",VLOOKUP(AA374,SourceIdData,8,FALSE)&gt;0),VLOOKUP(AA374,SourceIdData,8,FALSE),NA()),"")))</f>
        <v>#N/A</v>
      </c>
      <c r="CD374" s="15" t="e">
        <f t="shared" si="500"/>
        <v>#N/A</v>
      </c>
      <c r="CE374" s="15" t="b">
        <f t="shared" si="501"/>
        <v>1</v>
      </c>
      <c r="CF374" s="15" t="b">
        <f t="shared" si="457"/>
        <v>1</v>
      </c>
      <c r="CG374" s="15" t="b">
        <f t="shared" si="502"/>
        <v>0</v>
      </c>
      <c r="CH374" s="15" t="b">
        <f t="shared" si="503"/>
        <v>1</v>
      </c>
      <c r="CI374" t="e">
        <f t="shared" si="458"/>
        <v>#N/A</v>
      </c>
      <c r="CJ374" t="e">
        <f t="shared" si="459"/>
        <v>#N/A</v>
      </c>
      <c r="CK374" t="e">
        <f t="shared" si="468"/>
        <v>#N/A</v>
      </c>
      <c r="CL374" t="b">
        <f t="shared" si="504"/>
        <v>0</v>
      </c>
      <c r="CM374" t="e">
        <f t="shared" si="469"/>
        <v>#N/A</v>
      </c>
      <c r="CN374" t="b">
        <f t="shared" si="470"/>
        <v>0</v>
      </c>
      <c r="CO374" s="14">
        <f t="shared" si="471"/>
        <v>1</v>
      </c>
      <c r="CP374" s="16" t="str">
        <f t="shared" si="460"/>
        <v/>
      </c>
      <c r="CQ374" s="15">
        <f t="shared" si="461"/>
        <v>0</v>
      </c>
      <c r="CR374" s="15">
        <f t="shared" si="462"/>
        <v>0</v>
      </c>
      <c r="CS374" s="15">
        <f t="shared" si="463"/>
        <v>0</v>
      </c>
      <c r="CT374" s="58" t="e">
        <f t="shared" si="490"/>
        <v>#DIV/0!</v>
      </c>
      <c r="CU374" s="2">
        <f t="shared" si="464"/>
        <v>995</v>
      </c>
      <c r="CV374" t="str">
        <f t="shared" si="472"/>
        <v/>
      </c>
      <c r="CX374" t="str">
        <f t="shared" si="491"/>
        <v/>
      </c>
      <c r="CY374" t="b">
        <f>AND(CX374&lt;&gt;"",COUNTIF($CX$11:CX373,CX374)=0)</f>
        <v>0</v>
      </c>
      <c r="CZ374" s="2">
        <f>IF(CX374="",0,IF(CY374,MAX($CZ$11:CZ373)+1,VLOOKUP(CX374,$CX$11:CZ373,3,FALSE)))</f>
        <v>0</v>
      </c>
      <c r="DA374" s="2" t="str">
        <f t="shared" si="473"/>
        <v/>
      </c>
      <c r="DB374" t="str">
        <f t="shared" si="492"/>
        <v/>
      </c>
      <c r="DC374" t="b">
        <f>AND(DB374&lt;&gt;"",COUNTIF($DB$11:DB373,DB374)=0)</f>
        <v>0</v>
      </c>
      <c r="DD374" s="2">
        <f>IF(DB374="",0,IF(DC374,MAX($DD$11:DD373)+1,VLOOKUP(DB374,$DB$11:DD373,3,FALSE)))</f>
        <v>0</v>
      </c>
      <c r="DE374" s="2" t="str">
        <f t="shared" si="474"/>
        <v/>
      </c>
    </row>
    <row r="375" spans="1:109" x14ac:dyDescent="0.35">
      <c r="A375" s="119"/>
      <c r="B375" s="46"/>
      <c r="C375" s="46"/>
      <c r="D375" s="46"/>
      <c r="E375" s="46"/>
      <c r="F375" s="183"/>
      <c r="G375" s="48">
        <v>0</v>
      </c>
      <c r="H375" s="46">
        <v>0</v>
      </c>
      <c r="I375" s="46">
        <v>0</v>
      </c>
      <c r="J375" s="46">
        <v>0</v>
      </c>
      <c r="K375" s="46">
        <v>0</v>
      </c>
      <c r="L375" s="49">
        <v>0</v>
      </c>
      <c r="M375" s="50">
        <v>0</v>
      </c>
      <c r="N375" s="32"/>
      <c r="O375" s="31"/>
      <c r="P375" s="31"/>
      <c r="Q375" s="31"/>
      <c r="R375" s="31"/>
      <c r="S375" s="31"/>
      <c r="T375" s="31"/>
      <c r="U375" s="31"/>
      <c r="V375" s="99"/>
      <c r="W375" s="52" t="str">
        <f t="shared" si="499"/>
        <v/>
      </c>
      <c r="X375" s="120"/>
      <c r="Y375" s="97"/>
      <c r="Z375" t="e">
        <f t="shared" si="429"/>
        <v>#N/A</v>
      </c>
      <c r="AA375" t="e">
        <f t="shared" si="430"/>
        <v>#N/A</v>
      </c>
      <c r="AB375" t="e">
        <f t="shared" si="431"/>
        <v>#N/A</v>
      </c>
      <c r="AC375" s="53" t="b">
        <f t="shared" si="432"/>
        <v>0</v>
      </c>
      <c r="AD375" s="53" t="b">
        <f t="shared" si="433"/>
        <v>0</v>
      </c>
      <c r="AE375" s="53" t="b">
        <f t="shared" si="434"/>
        <v>0</v>
      </c>
      <c r="AF375" s="53" t="b">
        <f t="shared" si="435"/>
        <v>0</v>
      </c>
      <c r="AG375" s="53" t="b">
        <f t="shared" si="436"/>
        <v>0</v>
      </c>
      <c r="AH375" s="53" t="b">
        <f t="shared" si="437"/>
        <v>0</v>
      </c>
      <c r="AI375" s="53" t="b">
        <f t="shared" si="438"/>
        <v>0</v>
      </c>
      <c r="AJ375" s="53" t="b">
        <f t="shared" si="439"/>
        <v>0</v>
      </c>
      <c r="AK375" s="53" t="b">
        <f t="shared" si="493"/>
        <v>1</v>
      </c>
      <c r="AL375" s="53" t="b">
        <f t="shared" si="494"/>
        <v>1</v>
      </c>
      <c r="AM375" s="53" t="b">
        <f t="shared" si="495"/>
        <v>1</v>
      </c>
      <c r="AN375" s="53" t="b">
        <f t="shared" si="496"/>
        <v>1</v>
      </c>
      <c r="AO375" s="53" t="b">
        <f t="shared" si="497"/>
        <v>1</v>
      </c>
      <c r="AP375" s="53" t="b">
        <f t="shared" si="498"/>
        <v>1</v>
      </c>
      <c r="AQ375" s="53" t="b">
        <f t="shared" si="475"/>
        <v>0</v>
      </c>
      <c r="AR375" t="b">
        <f t="shared" si="440"/>
        <v>0</v>
      </c>
      <c r="AS375" s="54" t="e">
        <f t="shared" si="465"/>
        <v>#N/A</v>
      </c>
      <c r="AT375" t="b">
        <f t="shared" si="476"/>
        <v>0</v>
      </c>
      <c r="AU375" t="str">
        <f t="shared" si="477"/>
        <v/>
      </c>
      <c r="AV375" s="55" t="str">
        <f t="shared" si="466"/>
        <v/>
      </c>
      <c r="AW375" t="b">
        <f>AND(AV375&lt;&gt;"",COUNTIF($AV$11:AV374,AV375)=0)</f>
        <v>0</v>
      </c>
      <c r="AX375" s="2">
        <f>IF(AV375="",0,IF(AW375,MAX($AX$11:AX374)+1,VLOOKUP(AV375,$AV$11:AX374,3,FALSE)))</f>
        <v>0</v>
      </c>
      <c r="AY375" t="str">
        <f t="shared" si="467"/>
        <v/>
      </c>
      <c r="AZ375" t="e">
        <f t="shared" si="441"/>
        <v>#N/A</v>
      </c>
      <c r="BA375" t="e">
        <f>IF(ISNA(AZ375),NA(),COUNTIF(AZ$10:AZ375,AZ375)&gt;1)</f>
        <v>#N/A</v>
      </c>
      <c r="BB375" t="e">
        <f t="shared" si="442"/>
        <v>#N/A</v>
      </c>
      <c r="BC375" s="55" t="e">
        <f t="shared" si="443"/>
        <v>#N/A</v>
      </c>
      <c r="BD375" s="56" t="e">
        <f t="shared" si="444"/>
        <v>#N/A</v>
      </c>
      <c r="BE375" s="53">
        <f t="shared" si="445"/>
        <v>0</v>
      </c>
      <c r="BF375" s="53">
        <f t="shared" si="446"/>
        <v>0</v>
      </c>
      <c r="BG375" s="53">
        <f t="shared" si="447"/>
        <v>0</v>
      </c>
      <c r="BH375" s="53">
        <f t="shared" si="448"/>
        <v>0</v>
      </c>
      <c r="BI375" s="53">
        <f t="shared" si="449"/>
        <v>0</v>
      </c>
      <c r="BJ375" s="53">
        <f t="shared" si="450"/>
        <v>0</v>
      </c>
      <c r="BK375" s="57">
        <f t="shared" si="451"/>
        <v>0</v>
      </c>
      <c r="BL375" s="57">
        <f t="shared" si="452"/>
        <v>0</v>
      </c>
      <c r="BM375" s="57">
        <f t="shared" si="453"/>
        <v>0</v>
      </c>
      <c r="BN375" s="57">
        <f t="shared" si="454"/>
        <v>0</v>
      </c>
      <c r="BO375" s="57">
        <f t="shared" si="455"/>
        <v>0</v>
      </c>
      <c r="BP375" s="57">
        <f t="shared" si="456"/>
        <v>0</v>
      </c>
      <c r="BQ375">
        <f t="shared" si="478"/>
        <v>0</v>
      </c>
      <c r="BR375">
        <f t="shared" si="479"/>
        <v>0</v>
      </c>
      <c r="BS375">
        <f t="shared" si="480"/>
        <v>0</v>
      </c>
      <c r="BT375">
        <f t="shared" si="481"/>
        <v>0</v>
      </c>
      <c r="BU375">
        <f t="shared" si="482"/>
        <v>0</v>
      </c>
      <c r="BV375">
        <f t="shared" si="483"/>
        <v>0</v>
      </c>
      <c r="BW375">
        <f t="shared" si="484"/>
        <v>0</v>
      </c>
      <c r="BX375">
        <f t="shared" si="485"/>
        <v>0</v>
      </c>
      <c r="BY375">
        <f t="shared" si="486"/>
        <v>0</v>
      </c>
      <c r="BZ375">
        <f t="shared" si="487"/>
        <v>0</v>
      </c>
      <c r="CA375">
        <f t="shared" si="488"/>
        <v>0</v>
      </c>
      <c r="CB375">
        <f t="shared" si="489"/>
        <v>0</v>
      </c>
      <c r="CC375" t="e">
        <f>IF('Source and fuel input'!AS375,VLOOKUP(AA375,SourceIdData,8,FALSE),IF('Source and fuel input'!AQ375,V375,IF('Source and fuel input'!AR375,IF(AND(E375="Method 1",VLOOKUP(AA375,SourceIdData,8,FALSE)&gt;0),VLOOKUP(AA375,SourceIdData,8,FALSE),NA()),"")))</f>
        <v>#N/A</v>
      </c>
      <c r="CD375" s="15" t="e">
        <f t="shared" si="500"/>
        <v>#N/A</v>
      </c>
      <c r="CE375" s="15" t="b">
        <f t="shared" si="501"/>
        <v>1</v>
      </c>
      <c r="CF375" s="15" t="b">
        <f t="shared" si="457"/>
        <v>1</v>
      </c>
      <c r="CG375" s="15" t="b">
        <f t="shared" si="502"/>
        <v>0</v>
      </c>
      <c r="CH375" s="15" t="b">
        <f t="shared" si="503"/>
        <v>1</v>
      </c>
      <c r="CI375" t="e">
        <f t="shared" si="458"/>
        <v>#N/A</v>
      </c>
      <c r="CJ375" t="e">
        <f t="shared" si="459"/>
        <v>#N/A</v>
      </c>
      <c r="CK375" t="e">
        <f t="shared" si="468"/>
        <v>#N/A</v>
      </c>
      <c r="CL375" t="b">
        <f t="shared" si="504"/>
        <v>0</v>
      </c>
      <c r="CM375" t="e">
        <f t="shared" si="469"/>
        <v>#N/A</v>
      </c>
      <c r="CN375" t="b">
        <f t="shared" si="470"/>
        <v>0</v>
      </c>
      <c r="CO375" s="14">
        <f t="shared" si="471"/>
        <v>1</v>
      </c>
      <c r="CP375" s="16" t="str">
        <f t="shared" si="460"/>
        <v/>
      </c>
      <c r="CQ375" s="15">
        <f t="shared" si="461"/>
        <v>0</v>
      </c>
      <c r="CR375" s="15">
        <f t="shared" si="462"/>
        <v>0</v>
      </c>
      <c r="CS375" s="15">
        <f t="shared" si="463"/>
        <v>0</v>
      </c>
      <c r="CT375" s="58" t="e">
        <f t="shared" si="490"/>
        <v>#DIV/0!</v>
      </c>
      <c r="CU375" s="2">
        <f t="shared" si="464"/>
        <v>995</v>
      </c>
      <c r="CV375" t="str">
        <f t="shared" si="472"/>
        <v/>
      </c>
      <c r="CX375" t="str">
        <f t="shared" si="491"/>
        <v/>
      </c>
      <c r="CY375" t="b">
        <f>AND(CX375&lt;&gt;"",COUNTIF($CX$11:CX374,CX375)=0)</f>
        <v>0</v>
      </c>
      <c r="CZ375" s="2">
        <f>IF(CX375="",0,IF(CY375,MAX($CZ$11:CZ374)+1,VLOOKUP(CX375,$CX$11:CZ374,3,FALSE)))</f>
        <v>0</v>
      </c>
      <c r="DA375" s="2" t="str">
        <f t="shared" si="473"/>
        <v/>
      </c>
      <c r="DB375" t="str">
        <f t="shared" si="492"/>
        <v/>
      </c>
      <c r="DC375" t="b">
        <f>AND(DB375&lt;&gt;"",COUNTIF($DB$11:DB374,DB375)=0)</f>
        <v>0</v>
      </c>
      <c r="DD375" s="2">
        <f>IF(DB375="",0,IF(DC375,MAX($DD$11:DD374)+1,VLOOKUP(DB375,$DB$11:DD374,3,FALSE)))</f>
        <v>0</v>
      </c>
      <c r="DE375" s="2" t="str">
        <f t="shared" si="474"/>
        <v/>
      </c>
    </row>
    <row r="376" spans="1:109" x14ac:dyDescent="0.35">
      <c r="A376" s="119"/>
      <c r="B376" s="46"/>
      <c r="C376" s="46"/>
      <c r="D376" s="46"/>
      <c r="E376" s="46"/>
      <c r="F376" s="183"/>
      <c r="G376" s="48">
        <v>0</v>
      </c>
      <c r="H376" s="46">
        <v>0</v>
      </c>
      <c r="I376" s="46">
        <v>0</v>
      </c>
      <c r="J376" s="46">
        <v>0</v>
      </c>
      <c r="K376" s="46">
        <v>0</v>
      </c>
      <c r="L376" s="49">
        <v>0</v>
      </c>
      <c r="M376" s="50">
        <v>0</v>
      </c>
      <c r="N376" s="32"/>
      <c r="O376" s="31"/>
      <c r="P376" s="31"/>
      <c r="Q376" s="31"/>
      <c r="R376" s="31"/>
      <c r="S376" s="31"/>
      <c r="T376" s="31"/>
      <c r="U376" s="31"/>
      <c r="V376" s="99"/>
      <c r="W376" s="52" t="str">
        <f t="shared" si="499"/>
        <v/>
      </c>
      <c r="X376" s="120"/>
      <c r="Y376" s="97"/>
      <c r="Z376" t="e">
        <f t="shared" si="429"/>
        <v>#N/A</v>
      </c>
      <c r="AA376" t="e">
        <f t="shared" si="430"/>
        <v>#N/A</v>
      </c>
      <c r="AB376" t="e">
        <f t="shared" si="431"/>
        <v>#N/A</v>
      </c>
      <c r="AC376" s="53" t="b">
        <f t="shared" si="432"/>
        <v>0</v>
      </c>
      <c r="AD376" s="53" t="b">
        <f t="shared" si="433"/>
        <v>0</v>
      </c>
      <c r="AE376" s="53" t="b">
        <f t="shared" si="434"/>
        <v>0</v>
      </c>
      <c r="AF376" s="53" t="b">
        <f t="shared" si="435"/>
        <v>0</v>
      </c>
      <c r="AG376" s="53" t="b">
        <f t="shared" si="436"/>
        <v>0</v>
      </c>
      <c r="AH376" s="53" t="b">
        <f t="shared" si="437"/>
        <v>0</v>
      </c>
      <c r="AI376" s="53" t="b">
        <f t="shared" si="438"/>
        <v>0</v>
      </c>
      <c r="AJ376" s="53" t="b">
        <f t="shared" si="439"/>
        <v>0</v>
      </c>
      <c r="AK376" s="53" t="b">
        <f t="shared" si="493"/>
        <v>1</v>
      </c>
      <c r="AL376" s="53" t="b">
        <f t="shared" si="494"/>
        <v>1</v>
      </c>
      <c r="AM376" s="53" t="b">
        <f t="shared" si="495"/>
        <v>1</v>
      </c>
      <c r="AN376" s="53" t="b">
        <f t="shared" si="496"/>
        <v>1</v>
      </c>
      <c r="AO376" s="53" t="b">
        <f t="shared" si="497"/>
        <v>1</v>
      </c>
      <c r="AP376" s="53" t="b">
        <f t="shared" si="498"/>
        <v>1</v>
      </c>
      <c r="AQ376" s="53" t="b">
        <f t="shared" si="475"/>
        <v>0</v>
      </c>
      <c r="AR376" t="b">
        <f t="shared" si="440"/>
        <v>0</v>
      </c>
      <c r="AS376" s="54" t="e">
        <f t="shared" si="465"/>
        <v>#N/A</v>
      </c>
      <c r="AT376" t="b">
        <f t="shared" si="476"/>
        <v>0</v>
      </c>
      <c r="AU376" t="str">
        <f t="shared" si="477"/>
        <v/>
      </c>
      <c r="AV376" s="55" t="str">
        <f t="shared" si="466"/>
        <v/>
      </c>
      <c r="AW376" t="b">
        <f>AND(AV376&lt;&gt;"",COUNTIF($AV$11:AV375,AV376)=0)</f>
        <v>0</v>
      </c>
      <c r="AX376" s="2">
        <f>IF(AV376="",0,IF(AW376,MAX($AX$11:AX375)+1,VLOOKUP(AV376,$AV$11:AX375,3,FALSE)))</f>
        <v>0</v>
      </c>
      <c r="AY376" t="str">
        <f t="shared" si="467"/>
        <v/>
      </c>
      <c r="AZ376" t="e">
        <f t="shared" si="441"/>
        <v>#N/A</v>
      </c>
      <c r="BA376" t="e">
        <f>IF(ISNA(AZ376),NA(),COUNTIF(AZ$10:AZ376,AZ376)&gt;1)</f>
        <v>#N/A</v>
      </c>
      <c r="BB376" t="e">
        <f t="shared" si="442"/>
        <v>#N/A</v>
      </c>
      <c r="BC376" s="55" t="e">
        <f t="shared" si="443"/>
        <v>#N/A</v>
      </c>
      <c r="BD376" s="56" t="e">
        <f t="shared" si="444"/>
        <v>#N/A</v>
      </c>
      <c r="BE376" s="53">
        <f t="shared" si="445"/>
        <v>0</v>
      </c>
      <c r="BF376" s="53">
        <f t="shared" si="446"/>
        <v>0</v>
      </c>
      <c r="BG376" s="53">
        <f t="shared" si="447"/>
        <v>0</v>
      </c>
      <c r="BH376" s="53">
        <f t="shared" si="448"/>
        <v>0</v>
      </c>
      <c r="BI376" s="53">
        <f t="shared" si="449"/>
        <v>0</v>
      </c>
      <c r="BJ376" s="53">
        <f t="shared" si="450"/>
        <v>0</v>
      </c>
      <c r="BK376" s="57">
        <f t="shared" si="451"/>
        <v>0</v>
      </c>
      <c r="BL376" s="57">
        <f t="shared" si="452"/>
        <v>0</v>
      </c>
      <c r="BM376" s="57">
        <f t="shared" si="453"/>
        <v>0</v>
      </c>
      <c r="BN376" s="57">
        <f t="shared" si="454"/>
        <v>0</v>
      </c>
      <c r="BO376" s="57">
        <f t="shared" si="455"/>
        <v>0</v>
      </c>
      <c r="BP376" s="57">
        <f t="shared" si="456"/>
        <v>0</v>
      </c>
      <c r="BQ376">
        <f t="shared" si="478"/>
        <v>0</v>
      </c>
      <c r="BR376">
        <f t="shared" si="479"/>
        <v>0</v>
      </c>
      <c r="BS376">
        <f t="shared" si="480"/>
        <v>0</v>
      </c>
      <c r="BT376">
        <f t="shared" si="481"/>
        <v>0</v>
      </c>
      <c r="BU376">
        <f t="shared" si="482"/>
        <v>0</v>
      </c>
      <c r="BV376">
        <f t="shared" si="483"/>
        <v>0</v>
      </c>
      <c r="BW376">
        <f t="shared" si="484"/>
        <v>0</v>
      </c>
      <c r="BX376">
        <f t="shared" si="485"/>
        <v>0</v>
      </c>
      <c r="BY376">
        <f t="shared" si="486"/>
        <v>0</v>
      </c>
      <c r="BZ376">
        <f t="shared" si="487"/>
        <v>0</v>
      </c>
      <c r="CA376">
        <f t="shared" si="488"/>
        <v>0</v>
      </c>
      <c r="CB376">
        <f t="shared" si="489"/>
        <v>0</v>
      </c>
      <c r="CC376" t="e">
        <f>IF('Source and fuel input'!AS376,VLOOKUP(AA376,SourceIdData,8,FALSE),IF('Source and fuel input'!AQ376,V376,IF('Source and fuel input'!AR376,IF(AND(E376="Method 1",VLOOKUP(AA376,SourceIdData,8,FALSE)&gt;0),VLOOKUP(AA376,SourceIdData,8,FALSE),NA()),"")))</f>
        <v>#N/A</v>
      </c>
      <c r="CD376" s="15" t="e">
        <f t="shared" si="500"/>
        <v>#N/A</v>
      </c>
      <c r="CE376" s="15" t="b">
        <f t="shared" si="501"/>
        <v>1</v>
      </c>
      <c r="CF376" s="15" t="b">
        <f t="shared" si="457"/>
        <v>1</v>
      </c>
      <c r="CG376" s="15" t="b">
        <f t="shared" si="502"/>
        <v>0</v>
      </c>
      <c r="CH376" s="15" t="b">
        <f t="shared" si="503"/>
        <v>1</v>
      </c>
      <c r="CI376" t="e">
        <f t="shared" si="458"/>
        <v>#N/A</v>
      </c>
      <c r="CJ376" t="e">
        <f t="shared" si="459"/>
        <v>#N/A</v>
      </c>
      <c r="CK376" t="e">
        <f t="shared" si="468"/>
        <v>#N/A</v>
      </c>
      <c r="CL376" t="b">
        <f t="shared" si="504"/>
        <v>0</v>
      </c>
      <c r="CM376" t="e">
        <f t="shared" si="469"/>
        <v>#N/A</v>
      </c>
      <c r="CN376" t="b">
        <f t="shared" si="470"/>
        <v>0</v>
      </c>
      <c r="CO376" s="14">
        <f t="shared" si="471"/>
        <v>1</v>
      </c>
      <c r="CP376" s="16" t="str">
        <f t="shared" si="460"/>
        <v/>
      </c>
      <c r="CQ376" s="15">
        <f t="shared" si="461"/>
        <v>0</v>
      </c>
      <c r="CR376" s="15">
        <f t="shared" si="462"/>
        <v>0</v>
      </c>
      <c r="CS376" s="15">
        <f t="shared" si="463"/>
        <v>0</v>
      </c>
      <c r="CT376" s="58" t="e">
        <f t="shared" si="490"/>
        <v>#DIV/0!</v>
      </c>
      <c r="CU376" s="2">
        <f t="shared" si="464"/>
        <v>995</v>
      </c>
      <c r="CV376" t="str">
        <f t="shared" si="472"/>
        <v/>
      </c>
      <c r="CX376" t="str">
        <f t="shared" si="491"/>
        <v/>
      </c>
      <c r="CY376" t="b">
        <f>AND(CX376&lt;&gt;"",COUNTIF($CX$11:CX375,CX376)=0)</f>
        <v>0</v>
      </c>
      <c r="CZ376" s="2">
        <f>IF(CX376="",0,IF(CY376,MAX($CZ$11:CZ375)+1,VLOOKUP(CX376,$CX$11:CZ375,3,FALSE)))</f>
        <v>0</v>
      </c>
      <c r="DA376" s="2" t="str">
        <f t="shared" si="473"/>
        <v/>
      </c>
      <c r="DB376" t="str">
        <f t="shared" si="492"/>
        <v/>
      </c>
      <c r="DC376" t="b">
        <f>AND(DB376&lt;&gt;"",COUNTIF($DB$11:DB375,DB376)=0)</f>
        <v>0</v>
      </c>
      <c r="DD376" s="2">
        <f>IF(DB376="",0,IF(DC376,MAX($DD$11:DD375)+1,VLOOKUP(DB376,$DB$11:DD375,3,FALSE)))</f>
        <v>0</v>
      </c>
      <c r="DE376" s="2" t="str">
        <f t="shared" si="474"/>
        <v/>
      </c>
    </row>
    <row r="377" spans="1:109" x14ac:dyDescent="0.35">
      <c r="A377" s="119"/>
      <c r="B377" s="46"/>
      <c r="C377" s="46"/>
      <c r="D377" s="46"/>
      <c r="E377" s="46"/>
      <c r="F377" s="183"/>
      <c r="G377" s="48">
        <v>0</v>
      </c>
      <c r="H377" s="46">
        <v>0</v>
      </c>
      <c r="I377" s="46">
        <v>0</v>
      </c>
      <c r="J377" s="46">
        <v>0</v>
      </c>
      <c r="K377" s="46">
        <v>0</v>
      </c>
      <c r="L377" s="49">
        <v>0</v>
      </c>
      <c r="M377" s="50">
        <v>0</v>
      </c>
      <c r="N377" s="32"/>
      <c r="O377" s="31"/>
      <c r="P377" s="31"/>
      <c r="Q377" s="31"/>
      <c r="R377" s="31"/>
      <c r="S377" s="31"/>
      <c r="T377" s="31"/>
      <c r="U377" s="31"/>
      <c r="V377" s="99"/>
      <c r="W377" s="52" t="str">
        <f t="shared" si="499"/>
        <v/>
      </c>
      <c r="X377" s="120"/>
      <c r="Y377" s="97"/>
      <c r="Z377" t="e">
        <f t="shared" si="429"/>
        <v>#N/A</v>
      </c>
      <c r="AA377" t="e">
        <f t="shared" si="430"/>
        <v>#N/A</v>
      </c>
      <c r="AB377" t="e">
        <f t="shared" si="431"/>
        <v>#N/A</v>
      </c>
      <c r="AC377" s="53" t="b">
        <f t="shared" si="432"/>
        <v>0</v>
      </c>
      <c r="AD377" s="53" t="b">
        <f t="shared" si="433"/>
        <v>0</v>
      </c>
      <c r="AE377" s="53" t="b">
        <f t="shared" si="434"/>
        <v>0</v>
      </c>
      <c r="AF377" s="53" t="b">
        <f t="shared" si="435"/>
        <v>0</v>
      </c>
      <c r="AG377" s="53" t="b">
        <f t="shared" si="436"/>
        <v>0</v>
      </c>
      <c r="AH377" s="53" t="b">
        <f t="shared" si="437"/>
        <v>0</v>
      </c>
      <c r="AI377" s="53" t="b">
        <f t="shared" si="438"/>
        <v>0</v>
      </c>
      <c r="AJ377" s="53" t="b">
        <f t="shared" si="439"/>
        <v>0</v>
      </c>
      <c r="AK377" s="53" t="b">
        <f t="shared" si="493"/>
        <v>1</v>
      </c>
      <c r="AL377" s="53" t="b">
        <f t="shared" si="494"/>
        <v>1</v>
      </c>
      <c r="AM377" s="53" t="b">
        <f t="shared" si="495"/>
        <v>1</v>
      </c>
      <c r="AN377" s="53" t="b">
        <f t="shared" si="496"/>
        <v>1</v>
      </c>
      <c r="AO377" s="53" t="b">
        <f t="shared" si="497"/>
        <v>1</v>
      </c>
      <c r="AP377" s="53" t="b">
        <f t="shared" si="498"/>
        <v>1</v>
      </c>
      <c r="AQ377" s="53" t="b">
        <f t="shared" si="475"/>
        <v>0</v>
      </c>
      <c r="AR377" t="b">
        <f t="shared" si="440"/>
        <v>0</v>
      </c>
      <c r="AS377" s="54" t="e">
        <f t="shared" si="465"/>
        <v>#N/A</v>
      </c>
      <c r="AT377" t="b">
        <f t="shared" si="476"/>
        <v>0</v>
      </c>
      <c r="AU377" t="str">
        <f t="shared" si="477"/>
        <v/>
      </c>
      <c r="AV377" s="55" t="str">
        <f t="shared" si="466"/>
        <v/>
      </c>
      <c r="AW377" t="b">
        <f>AND(AV377&lt;&gt;"",COUNTIF($AV$11:AV376,AV377)=0)</f>
        <v>0</v>
      </c>
      <c r="AX377" s="2">
        <f>IF(AV377="",0,IF(AW377,MAX($AX$11:AX376)+1,VLOOKUP(AV377,$AV$11:AX376,3,FALSE)))</f>
        <v>0</v>
      </c>
      <c r="AY377" t="str">
        <f t="shared" si="467"/>
        <v/>
      </c>
      <c r="AZ377" t="e">
        <f t="shared" si="441"/>
        <v>#N/A</v>
      </c>
      <c r="BA377" t="e">
        <f>IF(ISNA(AZ377),NA(),COUNTIF(AZ$10:AZ377,AZ377)&gt;1)</f>
        <v>#N/A</v>
      </c>
      <c r="BB377" t="e">
        <f t="shared" si="442"/>
        <v>#N/A</v>
      </c>
      <c r="BC377" s="55" t="e">
        <f t="shared" si="443"/>
        <v>#N/A</v>
      </c>
      <c r="BD377" s="56" t="e">
        <f t="shared" si="444"/>
        <v>#N/A</v>
      </c>
      <c r="BE377" s="53">
        <f t="shared" si="445"/>
        <v>0</v>
      </c>
      <c r="BF377" s="53">
        <f t="shared" si="446"/>
        <v>0</v>
      </c>
      <c r="BG377" s="53">
        <f t="shared" si="447"/>
        <v>0</v>
      </c>
      <c r="BH377" s="53">
        <f t="shared" si="448"/>
        <v>0</v>
      </c>
      <c r="BI377" s="53">
        <f t="shared" si="449"/>
        <v>0</v>
      </c>
      <c r="BJ377" s="53">
        <f t="shared" si="450"/>
        <v>0</v>
      </c>
      <c r="BK377" s="57">
        <f t="shared" si="451"/>
        <v>0</v>
      </c>
      <c r="BL377" s="57">
        <f t="shared" si="452"/>
        <v>0</v>
      </c>
      <c r="BM377" s="57">
        <f t="shared" si="453"/>
        <v>0</v>
      </c>
      <c r="BN377" s="57">
        <f t="shared" si="454"/>
        <v>0</v>
      </c>
      <c r="BO377" s="57">
        <f t="shared" si="455"/>
        <v>0</v>
      </c>
      <c r="BP377" s="57">
        <f t="shared" si="456"/>
        <v>0</v>
      </c>
      <c r="BQ377">
        <f t="shared" si="478"/>
        <v>0</v>
      </c>
      <c r="BR377">
        <f t="shared" si="479"/>
        <v>0</v>
      </c>
      <c r="BS377">
        <f t="shared" si="480"/>
        <v>0</v>
      </c>
      <c r="BT377">
        <f t="shared" si="481"/>
        <v>0</v>
      </c>
      <c r="BU377">
        <f t="shared" si="482"/>
        <v>0</v>
      </c>
      <c r="BV377">
        <f t="shared" si="483"/>
        <v>0</v>
      </c>
      <c r="BW377">
        <f t="shared" si="484"/>
        <v>0</v>
      </c>
      <c r="BX377">
        <f t="shared" si="485"/>
        <v>0</v>
      </c>
      <c r="BY377">
        <f t="shared" si="486"/>
        <v>0</v>
      </c>
      <c r="BZ377">
        <f t="shared" si="487"/>
        <v>0</v>
      </c>
      <c r="CA377">
        <f t="shared" si="488"/>
        <v>0</v>
      </c>
      <c r="CB377">
        <f t="shared" si="489"/>
        <v>0</v>
      </c>
      <c r="CC377" t="e">
        <f>IF('Source and fuel input'!AS377,VLOOKUP(AA377,SourceIdData,8,FALSE),IF('Source and fuel input'!AQ377,V377,IF('Source and fuel input'!AR377,IF(AND(E377="Method 1",VLOOKUP(AA377,SourceIdData,8,FALSE)&gt;0),VLOOKUP(AA377,SourceIdData,8,FALSE),NA()),"")))</f>
        <v>#N/A</v>
      </c>
      <c r="CD377" s="15" t="e">
        <f t="shared" si="500"/>
        <v>#N/A</v>
      </c>
      <c r="CE377" s="15" t="b">
        <f t="shared" si="501"/>
        <v>1</v>
      </c>
      <c r="CF377" s="15" t="b">
        <f t="shared" si="457"/>
        <v>1</v>
      </c>
      <c r="CG377" s="15" t="b">
        <f t="shared" si="502"/>
        <v>0</v>
      </c>
      <c r="CH377" s="15" t="b">
        <f t="shared" si="503"/>
        <v>1</v>
      </c>
      <c r="CI377" t="e">
        <f t="shared" si="458"/>
        <v>#N/A</v>
      </c>
      <c r="CJ377" t="e">
        <f t="shared" si="459"/>
        <v>#N/A</v>
      </c>
      <c r="CK377" t="e">
        <f t="shared" si="468"/>
        <v>#N/A</v>
      </c>
      <c r="CL377" t="b">
        <f t="shared" si="504"/>
        <v>0</v>
      </c>
      <c r="CM377" t="e">
        <f t="shared" si="469"/>
        <v>#N/A</v>
      </c>
      <c r="CN377" t="b">
        <f t="shared" si="470"/>
        <v>0</v>
      </c>
      <c r="CO377" s="14">
        <f t="shared" si="471"/>
        <v>1</v>
      </c>
      <c r="CP377" s="16" t="str">
        <f t="shared" si="460"/>
        <v/>
      </c>
      <c r="CQ377" s="15">
        <f t="shared" si="461"/>
        <v>0</v>
      </c>
      <c r="CR377" s="15">
        <f t="shared" si="462"/>
        <v>0</v>
      </c>
      <c r="CS377" s="15">
        <f t="shared" si="463"/>
        <v>0</v>
      </c>
      <c r="CT377" s="58" t="e">
        <f t="shared" si="490"/>
        <v>#DIV/0!</v>
      </c>
      <c r="CU377" s="2">
        <f t="shared" si="464"/>
        <v>995</v>
      </c>
      <c r="CV377" t="str">
        <f t="shared" si="472"/>
        <v/>
      </c>
      <c r="CX377" t="str">
        <f t="shared" si="491"/>
        <v/>
      </c>
      <c r="CY377" t="b">
        <f>AND(CX377&lt;&gt;"",COUNTIF($CX$11:CX376,CX377)=0)</f>
        <v>0</v>
      </c>
      <c r="CZ377" s="2">
        <f>IF(CX377="",0,IF(CY377,MAX($CZ$11:CZ376)+1,VLOOKUP(CX377,$CX$11:CZ376,3,FALSE)))</f>
        <v>0</v>
      </c>
      <c r="DA377" s="2" t="str">
        <f t="shared" si="473"/>
        <v/>
      </c>
      <c r="DB377" t="str">
        <f t="shared" si="492"/>
        <v/>
      </c>
      <c r="DC377" t="b">
        <f>AND(DB377&lt;&gt;"",COUNTIF($DB$11:DB376,DB377)=0)</f>
        <v>0</v>
      </c>
      <c r="DD377" s="2">
        <f>IF(DB377="",0,IF(DC377,MAX($DD$11:DD376)+1,VLOOKUP(DB377,$DB$11:DD376,3,FALSE)))</f>
        <v>0</v>
      </c>
      <c r="DE377" s="2" t="str">
        <f t="shared" si="474"/>
        <v/>
      </c>
    </row>
    <row r="378" spans="1:109" x14ac:dyDescent="0.35">
      <c r="A378" s="119"/>
      <c r="B378" s="46"/>
      <c r="C378" s="46"/>
      <c r="D378" s="46"/>
      <c r="E378" s="46"/>
      <c r="F378" s="183"/>
      <c r="G378" s="48">
        <v>0</v>
      </c>
      <c r="H378" s="46">
        <v>0</v>
      </c>
      <c r="I378" s="46">
        <v>0</v>
      </c>
      <c r="J378" s="46">
        <v>0</v>
      </c>
      <c r="K378" s="46">
        <v>0</v>
      </c>
      <c r="L378" s="49">
        <v>0</v>
      </c>
      <c r="M378" s="50">
        <v>0</v>
      </c>
      <c r="N378" s="32"/>
      <c r="O378" s="31"/>
      <c r="P378" s="31"/>
      <c r="Q378" s="31"/>
      <c r="R378" s="31"/>
      <c r="S378" s="31"/>
      <c r="T378" s="31"/>
      <c r="U378" s="31"/>
      <c r="V378" s="99"/>
      <c r="W378" s="52" t="str">
        <f t="shared" si="499"/>
        <v/>
      </c>
      <c r="X378" s="120"/>
      <c r="Y378" s="97"/>
      <c r="Z378" t="e">
        <f t="shared" si="429"/>
        <v>#N/A</v>
      </c>
      <c r="AA378" t="e">
        <f t="shared" si="430"/>
        <v>#N/A</v>
      </c>
      <c r="AB378" t="e">
        <f t="shared" si="431"/>
        <v>#N/A</v>
      </c>
      <c r="AC378" s="53" t="b">
        <f t="shared" si="432"/>
        <v>0</v>
      </c>
      <c r="AD378" s="53" t="b">
        <f t="shared" si="433"/>
        <v>0</v>
      </c>
      <c r="AE378" s="53" t="b">
        <f t="shared" si="434"/>
        <v>0</v>
      </c>
      <c r="AF378" s="53" t="b">
        <f t="shared" si="435"/>
        <v>0</v>
      </c>
      <c r="AG378" s="53" t="b">
        <f t="shared" si="436"/>
        <v>0</v>
      </c>
      <c r="AH378" s="53" t="b">
        <f t="shared" si="437"/>
        <v>0</v>
      </c>
      <c r="AI378" s="53" t="b">
        <f t="shared" si="438"/>
        <v>0</v>
      </c>
      <c r="AJ378" s="53" t="b">
        <f t="shared" si="439"/>
        <v>0</v>
      </c>
      <c r="AK378" s="53" t="b">
        <f t="shared" si="493"/>
        <v>1</v>
      </c>
      <c r="AL378" s="53" t="b">
        <f t="shared" si="494"/>
        <v>1</v>
      </c>
      <c r="AM378" s="53" t="b">
        <f t="shared" si="495"/>
        <v>1</v>
      </c>
      <c r="AN378" s="53" t="b">
        <f t="shared" si="496"/>
        <v>1</v>
      </c>
      <c r="AO378" s="53" t="b">
        <f t="shared" si="497"/>
        <v>1</v>
      </c>
      <c r="AP378" s="53" t="b">
        <f t="shared" si="498"/>
        <v>1</v>
      </c>
      <c r="AQ378" s="53" t="b">
        <f t="shared" si="475"/>
        <v>0</v>
      </c>
      <c r="AR378" t="b">
        <f t="shared" si="440"/>
        <v>0</v>
      </c>
      <c r="AS378" s="54" t="e">
        <f t="shared" si="465"/>
        <v>#N/A</v>
      </c>
      <c r="AT378" t="b">
        <f t="shared" si="476"/>
        <v>0</v>
      </c>
      <c r="AU378" t="str">
        <f t="shared" si="477"/>
        <v/>
      </c>
      <c r="AV378" s="55" t="str">
        <f t="shared" si="466"/>
        <v/>
      </c>
      <c r="AW378" t="b">
        <f>AND(AV378&lt;&gt;"",COUNTIF($AV$11:AV377,AV378)=0)</f>
        <v>0</v>
      </c>
      <c r="AX378" s="2">
        <f>IF(AV378="",0,IF(AW378,MAX($AX$11:AX377)+1,VLOOKUP(AV378,$AV$11:AX377,3,FALSE)))</f>
        <v>0</v>
      </c>
      <c r="AY378" t="str">
        <f t="shared" si="467"/>
        <v/>
      </c>
      <c r="AZ378" t="e">
        <f t="shared" si="441"/>
        <v>#N/A</v>
      </c>
      <c r="BA378" t="e">
        <f>IF(ISNA(AZ378),NA(),COUNTIF(AZ$10:AZ378,AZ378)&gt;1)</f>
        <v>#N/A</v>
      </c>
      <c r="BB378" t="e">
        <f t="shared" si="442"/>
        <v>#N/A</v>
      </c>
      <c r="BC378" s="55" t="e">
        <f t="shared" si="443"/>
        <v>#N/A</v>
      </c>
      <c r="BD378" s="56" t="e">
        <f t="shared" si="444"/>
        <v>#N/A</v>
      </c>
      <c r="BE378" s="53">
        <f t="shared" si="445"/>
        <v>0</v>
      </c>
      <c r="BF378" s="53">
        <f t="shared" si="446"/>
        <v>0</v>
      </c>
      <c r="BG378" s="53">
        <f t="shared" si="447"/>
        <v>0</v>
      </c>
      <c r="BH378" s="53">
        <f t="shared" si="448"/>
        <v>0</v>
      </c>
      <c r="BI378" s="53">
        <f t="shared" si="449"/>
        <v>0</v>
      </c>
      <c r="BJ378" s="53">
        <f t="shared" si="450"/>
        <v>0</v>
      </c>
      <c r="BK378" s="57">
        <f t="shared" si="451"/>
        <v>0</v>
      </c>
      <c r="BL378" s="57">
        <f t="shared" si="452"/>
        <v>0</v>
      </c>
      <c r="BM378" s="57">
        <f t="shared" si="453"/>
        <v>0</v>
      </c>
      <c r="BN378" s="57">
        <f t="shared" si="454"/>
        <v>0</v>
      </c>
      <c r="BO378" s="57">
        <f t="shared" si="455"/>
        <v>0</v>
      </c>
      <c r="BP378" s="57">
        <f t="shared" si="456"/>
        <v>0</v>
      </c>
      <c r="BQ378">
        <f t="shared" si="478"/>
        <v>0</v>
      </c>
      <c r="BR378">
        <f t="shared" si="479"/>
        <v>0</v>
      </c>
      <c r="BS378">
        <f t="shared" si="480"/>
        <v>0</v>
      </c>
      <c r="BT378">
        <f t="shared" si="481"/>
        <v>0</v>
      </c>
      <c r="BU378">
        <f t="shared" si="482"/>
        <v>0</v>
      </c>
      <c r="BV378">
        <f t="shared" si="483"/>
        <v>0</v>
      </c>
      <c r="BW378">
        <f t="shared" si="484"/>
        <v>0</v>
      </c>
      <c r="BX378">
        <f t="shared" si="485"/>
        <v>0</v>
      </c>
      <c r="BY378">
        <f t="shared" si="486"/>
        <v>0</v>
      </c>
      <c r="BZ378">
        <f t="shared" si="487"/>
        <v>0</v>
      </c>
      <c r="CA378">
        <f t="shared" si="488"/>
        <v>0</v>
      </c>
      <c r="CB378">
        <f t="shared" si="489"/>
        <v>0</v>
      </c>
      <c r="CC378" t="e">
        <f>IF('Source and fuel input'!AS378,VLOOKUP(AA378,SourceIdData,8,FALSE),IF('Source and fuel input'!AQ378,V378,IF('Source and fuel input'!AR378,IF(AND(E378="Method 1",VLOOKUP(AA378,SourceIdData,8,FALSE)&gt;0),VLOOKUP(AA378,SourceIdData,8,FALSE),NA()),"")))</f>
        <v>#N/A</v>
      </c>
      <c r="CD378" s="15" t="e">
        <f t="shared" si="500"/>
        <v>#N/A</v>
      </c>
      <c r="CE378" s="15" t="b">
        <f t="shared" si="501"/>
        <v>1</v>
      </c>
      <c r="CF378" s="15" t="b">
        <f t="shared" si="457"/>
        <v>1</v>
      </c>
      <c r="CG378" s="15" t="b">
        <f t="shared" si="502"/>
        <v>0</v>
      </c>
      <c r="CH378" s="15" t="b">
        <f t="shared" si="503"/>
        <v>1</v>
      </c>
      <c r="CI378" t="e">
        <f t="shared" si="458"/>
        <v>#N/A</v>
      </c>
      <c r="CJ378" t="e">
        <f t="shared" si="459"/>
        <v>#N/A</v>
      </c>
      <c r="CK378" t="e">
        <f t="shared" si="468"/>
        <v>#N/A</v>
      </c>
      <c r="CL378" t="b">
        <f t="shared" si="504"/>
        <v>0</v>
      </c>
      <c r="CM378" t="e">
        <f t="shared" si="469"/>
        <v>#N/A</v>
      </c>
      <c r="CN378" t="b">
        <f t="shared" si="470"/>
        <v>0</v>
      </c>
      <c r="CO378" s="14">
        <f t="shared" si="471"/>
        <v>1</v>
      </c>
      <c r="CP378" s="16" t="str">
        <f t="shared" si="460"/>
        <v/>
      </c>
      <c r="CQ378" s="15">
        <f t="shared" si="461"/>
        <v>0</v>
      </c>
      <c r="CR378" s="15">
        <f t="shared" si="462"/>
        <v>0</v>
      </c>
      <c r="CS378" s="15">
        <f t="shared" si="463"/>
        <v>0</v>
      </c>
      <c r="CT378" s="58" t="e">
        <f t="shared" si="490"/>
        <v>#DIV/0!</v>
      </c>
      <c r="CU378" s="2">
        <f t="shared" si="464"/>
        <v>995</v>
      </c>
      <c r="CV378" t="str">
        <f t="shared" si="472"/>
        <v/>
      </c>
      <c r="CX378" t="str">
        <f t="shared" si="491"/>
        <v/>
      </c>
      <c r="CY378" t="b">
        <f>AND(CX378&lt;&gt;"",COUNTIF($CX$11:CX377,CX378)=0)</f>
        <v>0</v>
      </c>
      <c r="CZ378" s="2">
        <f>IF(CX378="",0,IF(CY378,MAX($CZ$11:CZ377)+1,VLOOKUP(CX378,$CX$11:CZ377,3,FALSE)))</f>
        <v>0</v>
      </c>
      <c r="DA378" s="2" t="str">
        <f t="shared" si="473"/>
        <v/>
      </c>
      <c r="DB378" t="str">
        <f t="shared" si="492"/>
        <v/>
      </c>
      <c r="DC378" t="b">
        <f>AND(DB378&lt;&gt;"",COUNTIF($DB$11:DB377,DB378)=0)</f>
        <v>0</v>
      </c>
      <c r="DD378" s="2">
        <f>IF(DB378="",0,IF(DC378,MAX($DD$11:DD377)+1,VLOOKUP(DB378,$DB$11:DD377,3,FALSE)))</f>
        <v>0</v>
      </c>
      <c r="DE378" s="2" t="str">
        <f t="shared" si="474"/>
        <v/>
      </c>
    </row>
    <row r="379" spans="1:109" x14ac:dyDescent="0.35">
      <c r="A379" s="119"/>
      <c r="B379" s="46"/>
      <c r="C379" s="46"/>
      <c r="D379" s="46"/>
      <c r="E379" s="46"/>
      <c r="F379" s="183"/>
      <c r="G379" s="48">
        <v>0</v>
      </c>
      <c r="H379" s="46">
        <v>0</v>
      </c>
      <c r="I379" s="46">
        <v>0</v>
      </c>
      <c r="J379" s="46">
        <v>0</v>
      </c>
      <c r="K379" s="46">
        <v>0</v>
      </c>
      <c r="L379" s="49">
        <v>0</v>
      </c>
      <c r="M379" s="50">
        <v>0</v>
      </c>
      <c r="N379" s="32"/>
      <c r="O379" s="31"/>
      <c r="P379" s="31"/>
      <c r="Q379" s="31"/>
      <c r="R379" s="31"/>
      <c r="S379" s="31"/>
      <c r="T379" s="31"/>
      <c r="U379" s="31"/>
      <c r="V379" s="99"/>
      <c r="W379" s="52" t="str">
        <f t="shared" si="499"/>
        <v/>
      </c>
      <c r="X379" s="120"/>
      <c r="Y379" s="97"/>
      <c r="Z379" t="e">
        <f t="shared" si="429"/>
        <v>#N/A</v>
      </c>
      <c r="AA379" t="e">
        <f t="shared" si="430"/>
        <v>#N/A</v>
      </c>
      <c r="AB379" t="e">
        <f t="shared" si="431"/>
        <v>#N/A</v>
      </c>
      <c r="AC379" s="53" t="b">
        <f t="shared" si="432"/>
        <v>0</v>
      </c>
      <c r="AD379" s="53" t="b">
        <f t="shared" si="433"/>
        <v>0</v>
      </c>
      <c r="AE379" s="53" t="b">
        <f t="shared" si="434"/>
        <v>0</v>
      </c>
      <c r="AF379" s="53" t="b">
        <f t="shared" si="435"/>
        <v>0</v>
      </c>
      <c r="AG379" s="53" t="b">
        <f t="shared" si="436"/>
        <v>0</v>
      </c>
      <c r="AH379" s="53" t="b">
        <f t="shared" si="437"/>
        <v>0</v>
      </c>
      <c r="AI379" s="53" t="b">
        <f t="shared" si="438"/>
        <v>0</v>
      </c>
      <c r="AJ379" s="53" t="b">
        <f t="shared" si="439"/>
        <v>0</v>
      </c>
      <c r="AK379" s="53" t="b">
        <f t="shared" si="493"/>
        <v>1</v>
      </c>
      <c r="AL379" s="53" t="b">
        <f t="shared" si="494"/>
        <v>1</v>
      </c>
      <c r="AM379" s="53" t="b">
        <f t="shared" si="495"/>
        <v>1</v>
      </c>
      <c r="AN379" s="53" t="b">
        <f t="shared" si="496"/>
        <v>1</v>
      </c>
      <c r="AO379" s="53" t="b">
        <f t="shared" si="497"/>
        <v>1</v>
      </c>
      <c r="AP379" s="53" t="b">
        <f t="shared" si="498"/>
        <v>1</v>
      </c>
      <c r="AQ379" s="53" t="b">
        <f t="shared" si="475"/>
        <v>0</v>
      </c>
      <c r="AR379" t="b">
        <f t="shared" si="440"/>
        <v>0</v>
      </c>
      <c r="AS379" s="54" t="e">
        <f t="shared" si="465"/>
        <v>#N/A</v>
      </c>
      <c r="AT379" t="b">
        <f t="shared" si="476"/>
        <v>0</v>
      </c>
      <c r="AU379" t="str">
        <f t="shared" si="477"/>
        <v/>
      </c>
      <c r="AV379" s="55" t="str">
        <f t="shared" si="466"/>
        <v/>
      </c>
      <c r="AW379" t="b">
        <f>AND(AV379&lt;&gt;"",COUNTIF($AV$11:AV378,AV379)=0)</f>
        <v>0</v>
      </c>
      <c r="AX379" s="2">
        <f>IF(AV379="",0,IF(AW379,MAX($AX$11:AX378)+1,VLOOKUP(AV379,$AV$11:AX378,3,FALSE)))</f>
        <v>0</v>
      </c>
      <c r="AY379" t="str">
        <f t="shared" si="467"/>
        <v/>
      </c>
      <c r="AZ379" t="e">
        <f t="shared" si="441"/>
        <v>#N/A</v>
      </c>
      <c r="BA379" t="e">
        <f>IF(ISNA(AZ379),NA(),COUNTIF(AZ$10:AZ379,AZ379)&gt;1)</f>
        <v>#N/A</v>
      </c>
      <c r="BB379" t="e">
        <f t="shared" si="442"/>
        <v>#N/A</v>
      </c>
      <c r="BC379" s="55" t="e">
        <f t="shared" si="443"/>
        <v>#N/A</v>
      </c>
      <c r="BD379" s="56" t="e">
        <f t="shared" si="444"/>
        <v>#N/A</v>
      </c>
      <c r="BE379" s="53">
        <f t="shared" si="445"/>
        <v>0</v>
      </c>
      <c r="BF379" s="53">
        <f t="shared" si="446"/>
        <v>0</v>
      </c>
      <c r="BG379" s="53">
        <f t="shared" si="447"/>
        <v>0</v>
      </c>
      <c r="BH379" s="53">
        <f t="shared" si="448"/>
        <v>0</v>
      </c>
      <c r="BI379" s="53">
        <f t="shared" si="449"/>
        <v>0</v>
      </c>
      <c r="BJ379" s="53">
        <f t="shared" si="450"/>
        <v>0</v>
      </c>
      <c r="BK379" s="57">
        <f t="shared" si="451"/>
        <v>0</v>
      </c>
      <c r="BL379" s="57">
        <f t="shared" si="452"/>
        <v>0</v>
      </c>
      <c r="BM379" s="57">
        <f t="shared" si="453"/>
        <v>0</v>
      </c>
      <c r="BN379" s="57">
        <f t="shared" si="454"/>
        <v>0</v>
      </c>
      <c r="BO379" s="57">
        <f t="shared" si="455"/>
        <v>0</v>
      </c>
      <c r="BP379" s="57">
        <f t="shared" si="456"/>
        <v>0</v>
      </c>
      <c r="BQ379">
        <f t="shared" si="478"/>
        <v>0</v>
      </c>
      <c r="BR379">
        <f t="shared" si="479"/>
        <v>0</v>
      </c>
      <c r="BS379">
        <f t="shared" si="480"/>
        <v>0</v>
      </c>
      <c r="BT379">
        <f t="shared" si="481"/>
        <v>0</v>
      </c>
      <c r="BU379">
        <f t="shared" si="482"/>
        <v>0</v>
      </c>
      <c r="BV379">
        <f t="shared" si="483"/>
        <v>0</v>
      </c>
      <c r="BW379">
        <f t="shared" si="484"/>
        <v>0</v>
      </c>
      <c r="BX379">
        <f t="shared" si="485"/>
        <v>0</v>
      </c>
      <c r="BY379">
        <f t="shared" si="486"/>
        <v>0</v>
      </c>
      <c r="BZ379">
        <f t="shared" si="487"/>
        <v>0</v>
      </c>
      <c r="CA379">
        <f t="shared" si="488"/>
        <v>0</v>
      </c>
      <c r="CB379">
        <f t="shared" si="489"/>
        <v>0</v>
      </c>
      <c r="CC379" t="e">
        <f>IF('Source and fuel input'!AS379,VLOOKUP(AA379,SourceIdData,8,FALSE),IF('Source and fuel input'!AQ379,V379,IF('Source and fuel input'!AR379,IF(AND(E379="Method 1",VLOOKUP(AA379,SourceIdData,8,FALSE)&gt;0),VLOOKUP(AA379,SourceIdData,8,FALSE),NA()),"")))</f>
        <v>#N/A</v>
      </c>
      <c r="CD379" s="15" t="e">
        <f t="shared" si="500"/>
        <v>#N/A</v>
      </c>
      <c r="CE379" s="15" t="b">
        <f t="shared" si="501"/>
        <v>1</v>
      </c>
      <c r="CF379" s="15" t="b">
        <f t="shared" si="457"/>
        <v>1</v>
      </c>
      <c r="CG379" s="15" t="b">
        <f t="shared" si="502"/>
        <v>0</v>
      </c>
      <c r="CH379" s="15" t="b">
        <f t="shared" si="503"/>
        <v>1</v>
      </c>
      <c r="CI379" t="e">
        <f t="shared" si="458"/>
        <v>#N/A</v>
      </c>
      <c r="CJ379" t="e">
        <f t="shared" si="459"/>
        <v>#N/A</v>
      </c>
      <c r="CK379" t="e">
        <f t="shared" si="468"/>
        <v>#N/A</v>
      </c>
      <c r="CL379" t="b">
        <f t="shared" si="504"/>
        <v>0</v>
      </c>
      <c r="CM379" t="e">
        <f t="shared" si="469"/>
        <v>#N/A</v>
      </c>
      <c r="CN379" t="b">
        <f t="shared" si="470"/>
        <v>0</v>
      </c>
      <c r="CO379" s="14">
        <f t="shared" si="471"/>
        <v>1</v>
      </c>
      <c r="CP379" s="16" t="str">
        <f t="shared" si="460"/>
        <v/>
      </c>
      <c r="CQ379" s="15">
        <f t="shared" si="461"/>
        <v>0</v>
      </c>
      <c r="CR379" s="15">
        <f t="shared" si="462"/>
        <v>0</v>
      </c>
      <c r="CS379" s="15">
        <f t="shared" si="463"/>
        <v>0</v>
      </c>
      <c r="CT379" s="58" t="e">
        <f t="shared" si="490"/>
        <v>#DIV/0!</v>
      </c>
      <c r="CU379" s="2">
        <f t="shared" si="464"/>
        <v>995</v>
      </c>
      <c r="CV379" t="str">
        <f t="shared" si="472"/>
        <v/>
      </c>
      <c r="CX379" t="str">
        <f t="shared" si="491"/>
        <v/>
      </c>
      <c r="CY379" t="b">
        <f>AND(CX379&lt;&gt;"",COUNTIF($CX$11:CX378,CX379)=0)</f>
        <v>0</v>
      </c>
      <c r="CZ379" s="2">
        <f>IF(CX379="",0,IF(CY379,MAX($CZ$11:CZ378)+1,VLOOKUP(CX379,$CX$11:CZ378,3,FALSE)))</f>
        <v>0</v>
      </c>
      <c r="DA379" s="2" t="str">
        <f t="shared" si="473"/>
        <v/>
      </c>
      <c r="DB379" t="str">
        <f t="shared" si="492"/>
        <v/>
      </c>
      <c r="DC379" t="b">
        <f>AND(DB379&lt;&gt;"",COUNTIF($DB$11:DB378,DB379)=0)</f>
        <v>0</v>
      </c>
      <c r="DD379" s="2">
        <f>IF(DB379="",0,IF(DC379,MAX($DD$11:DD378)+1,VLOOKUP(DB379,$DB$11:DD378,3,FALSE)))</f>
        <v>0</v>
      </c>
      <c r="DE379" s="2" t="str">
        <f t="shared" si="474"/>
        <v/>
      </c>
    </row>
    <row r="380" spans="1:109" x14ac:dyDescent="0.35">
      <c r="A380" s="119"/>
      <c r="B380" s="46"/>
      <c r="C380" s="46"/>
      <c r="D380" s="46"/>
      <c r="E380" s="46"/>
      <c r="F380" s="183"/>
      <c r="G380" s="48">
        <v>0</v>
      </c>
      <c r="H380" s="46">
        <v>0</v>
      </c>
      <c r="I380" s="46">
        <v>0</v>
      </c>
      <c r="J380" s="46">
        <v>0</v>
      </c>
      <c r="K380" s="46">
        <v>0</v>
      </c>
      <c r="L380" s="49">
        <v>0</v>
      </c>
      <c r="M380" s="50">
        <v>0</v>
      </c>
      <c r="N380" s="32"/>
      <c r="O380" s="31"/>
      <c r="P380" s="31"/>
      <c r="Q380" s="31"/>
      <c r="R380" s="31"/>
      <c r="S380" s="31"/>
      <c r="T380" s="31"/>
      <c r="U380" s="31"/>
      <c r="V380" s="99"/>
      <c r="W380" s="52" t="str">
        <f t="shared" si="499"/>
        <v/>
      </c>
      <c r="X380" s="120"/>
      <c r="Y380" s="97"/>
      <c r="Z380" t="e">
        <f t="shared" si="429"/>
        <v>#N/A</v>
      </c>
      <c r="AA380" t="e">
        <f t="shared" si="430"/>
        <v>#N/A</v>
      </c>
      <c r="AB380" t="e">
        <f t="shared" si="431"/>
        <v>#N/A</v>
      </c>
      <c r="AC380" s="53" t="b">
        <f t="shared" si="432"/>
        <v>0</v>
      </c>
      <c r="AD380" s="53" t="b">
        <f t="shared" si="433"/>
        <v>0</v>
      </c>
      <c r="AE380" s="53" t="b">
        <f t="shared" si="434"/>
        <v>0</v>
      </c>
      <c r="AF380" s="53" t="b">
        <f t="shared" si="435"/>
        <v>0</v>
      </c>
      <c r="AG380" s="53" t="b">
        <f t="shared" si="436"/>
        <v>0</v>
      </c>
      <c r="AH380" s="53" t="b">
        <f t="shared" si="437"/>
        <v>0</v>
      </c>
      <c r="AI380" s="53" t="b">
        <f t="shared" si="438"/>
        <v>0</v>
      </c>
      <c r="AJ380" s="53" t="b">
        <f t="shared" si="439"/>
        <v>0</v>
      </c>
      <c r="AK380" s="53" t="b">
        <f t="shared" si="493"/>
        <v>1</v>
      </c>
      <c r="AL380" s="53" t="b">
        <f t="shared" si="494"/>
        <v>1</v>
      </c>
      <c r="AM380" s="53" t="b">
        <f t="shared" si="495"/>
        <v>1</v>
      </c>
      <c r="AN380" s="53" t="b">
        <f t="shared" si="496"/>
        <v>1</v>
      </c>
      <c r="AO380" s="53" t="b">
        <f t="shared" si="497"/>
        <v>1</v>
      </c>
      <c r="AP380" s="53" t="b">
        <f t="shared" si="498"/>
        <v>1</v>
      </c>
      <c r="AQ380" s="53" t="b">
        <f t="shared" si="475"/>
        <v>0</v>
      </c>
      <c r="AR380" t="b">
        <f t="shared" si="440"/>
        <v>0</v>
      </c>
      <c r="AS380" s="54" t="e">
        <f t="shared" si="465"/>
        <v>#N/A</v>
      </c>
      <c r="AT380" t="b">
        <f t="shared" si="476"/>
        <v>0</v>
      </c>
      <c r="AU380" t="str">
        <f t="shared" si="477"/>
        <v/>
      </c>
      <c r="AV380" s="55" t="str">
        <f t="shared" si="466"/>
        <v/>
      </c>
      <c r="AW380" t="b">
        <f>AND(AV380&lt;&gt;"",COUNTIF($AV$11:AV379,AV380)=0)</f>
        <v>0</v>
      </c>
      <c r="AX380" s="2">
        <f>IF(AV380="",0,IF(AW380,MAX($AX$11:AX379)+1,VLOOKUP(AV380,$AV$11:AX379,3,FALSE)))</f>
        <v>0</v>
      </c>
      <c r="AY380" t="str">
        <f t="shared" si="467"/>
        <v/>
      </c>
      <c r="AZ380" t="e">
        <f t="shared" si="441"/>
        <v>#N/A</v>
      </c>
      <c r="BA380" t="e">
        <f>IF(ISNA(AZ380),NA(),COUNTIF(AZ$10:AZ380,AZ380)&gt;1)</f>
        <v>#N/A</v>
      </c>
      <c r="BB380" t="e">
        <f t="shared" si="442"/>
        <v>#N/A</v>
      </c>
      <c r="BC380" s="55" t="e">
        <f t="shared" si="443"/>
        <v>#N/A</v>
      </c>
      <c r="BD380" s="56" t="e">
        <f t="shared" si="444"/>
        <v>#N/A</v>
      </c>
      <c r="BE380" s="53">
        <f t="shared" si="445"/>
        <v>0</v>
      </c>
      <c r="BF380" s="53">
        <f t="shared" si="446"/>
        <v>0</v>
      </c>
      <c r="BG380" s="53">
        <f t="shared" si="447"/>
        <v>0</v>
      </c>
      <c r="BH380" s="53">
        <f t="shared" si="448"/>
        <v>0</v>
      </c>
      <c r="BI380" s="53">
        <f t="shared" si="449"/>
        <v>0</v>
      </c>
      <c r="BJ380" s="53">
        <f t="shared" si="450"/>
        <v>0</v>
      </c>
      <c r="BK380" s="57">
        <f t="shared" si="451"/>
        <v>0</v>
      </c>
      <c r="BL380" s="57">
        <f t="shared" si="452"/>
        <v>0</v>
      </c>
      <c r="BM380" s="57">
        <f t="shared" si="453"/>
        <v>0</v>
      </c>
      <c r="BN380" s="57">
        <f t="shared" si="454"/>
        <v>0</v>
      </c>
      <c r="BO380" s="57">
        <f t="shared" si="455"/>
        <v>0</v>
      </c>
      <c r="BP380" s="57">
        <f t="shared" si="456"/>
        <v>0</v>
      </c>
      <c r="BQ380">
        <f t="shared" si="478"/>
        <v>0</v>
      </c>
      <c r="BR380">
        <f t="shared" si="479"/>
        <v>0</v>
      </c>
      <c r="BS380">
        <f t="shared" si="480"/>
        <v>0</v>
      </c>
      <c r="BT380">
        <f t="shared" si="481"/>
        <v>0</v>
      </c>
      <c r="BU380">
        <f t="shared" si="482"/>
        <v>0</v>
      </c>
      <c r="BV380">
        <f t="shared" si="483"/>
        <v>0</v>
      </c>
      <c r="BW380">
        <f t="shared" si="484"/>
        <v>0</v>
      </c>
      <c r="BX380">
        <f t="shared" si="485"/>
        <v>0</v>
      </c>
      <c r="BY380">
        <f t="shared" si="486"/>
        <v>0</v>
      </c>
      <c r="BZ380">
        <f t="shared" si="487"/>
        <v>0</v>
      </c>
      <c r="CA380">
        <f t="shared" si="488"/>
        <v>0</v>
      </c>
      <c r="CB380">
        <f t="shared" si="489"/>
        <v>0</v>
      </c>
      <c r="CC380" t="e">
        <f>IF('Source and fuel input'!AS380,VLOOKUP(AA380,SourceIdData,8,FALSE),IF('Source and fuel input'!AQ380,V380,IF('Source and fuel input'!AR380,IF(AND(E380="Method 1",VLOOKUP(AA380,SourceIdData,8,FALSE)&gt;0),VLOOKUP(AA380,SourceIdData,8,FALSE),NA()),"")))</f>
        <v>#N/A</v>
      </c>
      <c r="CD380" s="15" t="e">
        <f t="shared" si="500"/>
        <v>#N/A</v>
      </c>
      <c r="CE380" s="15" t="b">
        <f t="shared" si="501"/>
        <v>1</v>
      </c>
      <c r="CF380" s="15" t="b">
        <f t="shared" si="457"/>
        <v>1</v>
      </c>
      <c r="CG380" s="15" t="b">
        <f t="shared" si="502"/>
        <v>0</v>
      </c>
      <c r="CH380" s="15" t="b">
        <f t="shared" si="503"/>
        <v>1</v>
      </c>
      <c r="CI380" t="e">
        <f t="shared" si="458"/>
        <v>#N/A</v>
      </c>
      <c r="CJ380" t="e">
        <f t="shared" si="459"/>
        <v>#N/A</v>
      </c>
      <c r="CK380" t="e">
        <f t="shared" si="468"/>
        <v>#N/A</v>
      </c>
      <c r="CL380" t="b">
        <f t="shared" si="504"/>
        <v>0</v>
      </c>
      <c r="CM380" t="e">
        <f t="shared" si="469"/>
        <v>#N/A</v>
      </c>
      <c r="CN380" t="b">
        <f t="shared" si="470"/>
        <v>0</v>
      </c>
      <c r="CO380" s="14">
        <f t="shared" si="471"/>
        <v>1</v>
      </c>
      <c r="CP380" s="16" t="str">
        <f t="shared" si="460"/>
        <v/>
      </c>
      <c r="CQ380" s="15">
        <f t="shared" si="461"/>
        <v>0</v>
      </c>
      <c r="CR380" s="15">
        <f t="shared" si="462"/>
        <v>0</v>
      </c>
      <c r="CS380" s="15">
        <f t="shared" si="463"/>
        <v>0</v>
      </c>
      <c r="CT380" s="58" t="e">
        <f t="shared" si="490"/>
        <v>#DIV/0!</v>
      </c>
      <c r="CU380" s="2">
        <f t="shared" si="464"/>
        <v>995</v>
      </c>
      <c r="CV380" t="str">
        <f t="shared" si="472"/>
        <v/>
      </c>
      <c r="CX380" t="str">
        <f t="shared" si="491"/>
        <v/>
      </c>
      <c r="CY380" t="b">
        <f>AND(CX380&lt;&gt;"",COUNTIF($CX$11:CX379,CX380)=0)</f>
        <v>0</v>
      </c>
      <c r="CZ380" s="2">
        <f>IF(CX380="",0,IF(CY380,MAX($CZ$11:CZ379)+1,VLOOKUP(CX380,$CX$11:CZ379,3,FALSE)))</f>
        <v>0</v>
      </c>
      <c r="DA380" s="2" t="str">
        <f t="shared" si="473"/>
        <v/>
      </c>
      <c r="DB380" t="str">
        <f t="shared" si="492"/>
        <v/>
      </c>
      <c r="DC380" t="b">
        <f>AND(DB380&lt;&gt;"",COUNTIF($DB$11:DB379,DB380)=0)</f>
        <v>0</v>
      </c>
      <c r="DD380" s="2">
        <f>IF(DB380="",0,IF(DC380,MAX($DD$11:DD379)+1,VLOOKUP(DB380,$DB$11:DD379,3,FALSE)))</f>
        <v>0</v>
      </c>
      <c r="DE380" s="2" t="str">
        <f t="shared" si="474"/>
        <v/>
      </c>
    </row>
    <row r="381" spans="1:109" x14ac:dyDescent="0.35">
      <c r="A381" s="119"/>
      <c r="B381" s="46"/>
      <c r="C381" s="46"/>
      <c r="D381" s="46"/>
      <c r="E381" s="46"/>
      <c r="F381" s="183"/>
      <c r="G381" s="48">
        <v>0</v>
      </c>
      <c r="H381" s="46">
        <v>0</v>
      </c>
      <c r="I381" s="46">
        <v>0</v>
      </c>
      <c r="J381" s="46">
        <v>0</v>
      </c>
      <c r="K381" s="46">
        <v>0</v>
      </c>
      <c r="L381" s="49">
        <v>0</v>
      </c>
      <c r="M381" s="50">
        <v>0</v>
      </c>
      <c r="N381" s="32"/>
      <c r="O381" s="31"/>
      <c r="P381" s="31"/>
      <c r="Q381" s="31"/>
      <c r="R381" s="31"/>
      <c r="S381" s="31"/>
      <c r="T381" s="31"/>
      <c r="U381" s="31"/>
      <c r="V381" s="99"/>
      <c r="W381" s="52" t="str">
        <f t="shared" si="499"/>
        <v/>
      </c>
      <c r="X381" s="120"/>
      <c r="Y381" s="97"/>
      <c r="Z381" t="e">
        <f t="shared" si="429"/>
        <v>#N/A</v>
      </c>
      <c r="AA381" t="e">
        <f t="shared" si="430"/>
        <v>#N/A</v>
      </c>
      <c r="AB381" t="e">
        <f t="shared" si="431"/>
        <v>#N/A</v>
      </c>
      <c r="AC381" s="53" t="b">
        <f t="shared" si="432"/>
        <v>0</v>
      </c>
      <c r="AD381" s="53" t="b">
        <f t="shared" si="433"/>
        <v>0</v>
      </c>
      <c r="AE381" s="53" t="b">
        <f t="shared" si="434"/>
        <v>0</v>
      </c>
      <c r="AF381" s="53" t="b">
        <f t="shared" si="435"/>
        <v>0</v>
      </c>
      <c r="AG381" s="53" t="b">
        <f t="shared" si="436"/>
        <v>0</v>
      </c>
      <c r="AH381" s="53" t="b">
        <f t="shared" si="437"/>
        <v>0</v>
      </c>
      <c r="AI381" s="53" t="b">
        <f t="shared" si="438"/>
        <v>0</v>
      </c>
      <c r="AJ381" s="53" t="b">
        <f t="shared" si="439"/>
        <v>0</v>
      </c>
      <c r="AK381" s="53" t="b">
        <f t="shared" si="493"/>
        <v>1</v>
      </c>
      <c r="AL381" s="53" t="b">
        <f t="shared" si="494"/>
        <v>1</v>
      </c>
      <c r="AM381" s="53" t="b">
        <f t="shared" si="495"/>
        <v>1</v>
      </c>
      <c r="AN381" s="53" t="b">
        <f t="shared" si="496"/>
        <v>1</v>
      </c>
      <c r="AO381" s="53" t="b">
        <f t="shared" si="497"/>
        <v>1</v>
      </c>
      <c r="AP381" s="53" t="b">
        <f t="shared" si="498"/>
        <v>1</v>
      </c>
      <c r="AQ381" s="53" t="b">
        <f t="shared" si="475"/>
        <v>0</v>
      </c>
      <c r="AR381" t="b">
        <f t="shared" si="440"/>
        <v>0</v>
      </c>
      <c r="AS381" s="54" t="e">
        <f t="shared" si="465"/>
        <v>#N/A</v>
      </c>
      <c r="AT381" t="b">
        <f t="shared" si="476"/>
        <v>0</v>
      </c>
      <c r="AU381" t="str">
        <f t="shared" si="477"/>
        <v/>
      </c>
      <c r="AV381" s="55" t="str">
        <f t="shared" si="466"/>
        <v/>
      </c>
      <c r="AW381" t="b">
        <f>AND(AV381&lt;&gt;"",COUNTIF($AV$11:AV380,AV381)=0)</f>
        <v>0</v>
      </c>
      <c r="AX381" s="2">
        <f>IF(AV381="",0,IF(AW381,MAX($AX$11:AX380)+1,VLOOKUP(AV381,$AV$11:AX380,3,FALSE)))</f>
        <v>0</v>
      </c>
      <c r="AY381" t="str">
        <f t="shared" si="467"/>
        <v/>
      </c>
      <c r="AZ381" t="e">
        <f t="shared" si="441"/>
        <v>#N/A</v>
      </c>
      <c r="BA381" t="e">
        <f>IF(ISNA(AZ381),NA(),COUNTIF(AZ$10:AZ381,AZ381)&gt;1)</f>
        <v>#N/A</v>
      </c>
      <c r="BB381" t="e">
        <f t="shared" si="442"/>
        <v>#N/A</v>
      </c>
      <c r="BC381" s="55" t="e">
        <f t="shared" si="443"/>
        <v>#N/A</v>
      </c>
      <c r="BD381" s="56" t="e">
        <f t="shared" si="444"/>
        <v>#N/A</v>
      </c>
      <c r="BE381" s="53">
        <f t="shared" si="445"/>
        <v>0</v>
      </c>
      <c r="BF381" s="53">
        <f t="shared" si="446"/>
        <v>0</v>
      </c>
      <c r="BG381" s="53">
        <f t="shared" si="447"/>
        <v>0</v>
      </c>
      <c r="BH381" s="53">
        <f t="shared" si="448"/>
        <v>0</v>
      </c>
      <c r="BI381" s="53">
        <f t="shared" si="449"/>
        <v>0</v>
      </c>
      <c r="BJ381" s="53">
        <f t="shared" si="450"/>
        <v>0</v>
      </c>
      <c r="BK381" s="57">
        <f t="shared" si="451"/>
        <v>0</v>
      </c>
      <c r="BL381" s="57">
        <f t="shared" si="452"/>
        <v>0</v>
      </c>
      <c r="BM381" s="57">
        <f t="shared" si="453"/>
        <v>0</v>
      </c>
      <c r="BN381" s="57">
        <f t="shared" si="454"/>
        <v>0</v>
      </c>
      <c r="BO381" s="57">
        <f t="shared" si="455"/>
        <v>0</v>
      </c>
      <c r="BP381" s="57">
        <f t="shared" si="456"/>
        <v>0</v>
      </c>
      <c r="BQ381">
        <f t="shared" si="478"/>
        <v>0</v>
      </c>
      <c r="BR381">
        <f t="shared" si="479"/>
        <v>0</v>
      </c>
      <c r="BS381">
        <f t="shared" si="480"/>
        <v>0</v>
      </c>
      <c r="BT381">
        <f t="shared" si="481"/>
        <v>0</v>
      </c>
      <c r="BU381">
        <f t="shared" si="482"/>
        <v>0</v>
      </c>
      <c r="BV381">
        <f t="shared" si="483"/>
        <v>0</v>
      </c>
      <c r="BW381">
        <f t="shared" si="484"/>
        <v>0</v>
      </c>
      <c r="BX381">
        <f t="shared" si="485"/>
        <v>0</v>
      </c>
      <c r="BY381">
        <f t="shared" si="486"/>
        <v>0</v>
      </c>
      <c r="BZ381">
        <f t="shared" si="487"/>
        <v>0</v>
      </c>
      <c r="CA381">
        <f t="shared" si="488"/>
        <v>0</v>
      </c>
      <c r="CB381">
        <f t="shared" si="489"/>
        <v>0</v>
      </c>
      <c r="CC381" t="e">
        <f>IF('Source and fuel input'!AS381,VLOOKUP(AA381,SourceIdData,8,FALSE),IF('Source and fuel input'!AQ381,V381,IF('Source and fuel input'!AR381,IF(AND(E381="Method 1",VLOOKUP(AA381,SourceIdData,8,FALSE)&gt;0),VLOOKUP(AA381,SourceIdData,8,FALSE),NA()),"")))</f>
        <v>#N/A</v>
      </c>
      <c r="CD381" s="15" t="e">
        <f t="shared" si="500"/>
        <v>#N/A</v>
      </c>
      <c r="CE381" s="15" t="b">
        <f t="shared" si="501"/>
        <v>1</v>
      </c>
      <c r="CF381" s="15" t="b">
        <f t="shared" si="457"/>
        <v>1</v>
      </c>
      <c r="CG381" s="15" t="b">
        <f t="shared" si="502"/>
        <v>0</v>
      </c>
      <c r="CH381" s="15" t="b">
        <f t="shared" si="503"/>
        <v>1</v>
      </c>
      <c r="CI381" t="e">
        <f t="shared" si="458"/>
        <v>#N/A</v>
      </c>
      <c r="CJ381" t="e">
        <f t="shared" si="459"/>
        <v>#N/A</v>
      </c>
      <c r="CK381" t="e">
        <f t="shared" si="468"/>
        <v>#N/A</v>
      </c>
      <c r="CL381" t="b">
        <f t="shared" si="504"/>
        <v>0</v>
      </c>
      <c r="CM381" t="e">
        <f t="shared" si="469"/>
        <v>#N/A</v>
      </c>
      <c r="CN381" t="b">
        <f t="shared" si="470"/>
        <v>0</v>
      </c>
      <c r="CO381" s="14">
        <f t="shared" si="471"/>
        <v>1</v>
      </c>
      <c r="CP381" s="16" t="str">
        <f t="shared" si="460"/>
        <v/>
      </c>
      <c r="CQ381" s="15">
        <f t="shared" si="461"/>
        <v>0</v>
      </c>
      <c r="CR381" s="15">
        <f t="shared" si="462"/>
        <v>0</v>
      </c>
      <c r="CS381" s="15">
        <f t="shared" si="463"/>
        <v>0</v>
      </c>
      <c r="CT381" s="58" t="e">
        <f t="shared" si="490"/>
        <v>#DIV/0!</v>
      </c>
      <c r="CU381" s="2">
        <f t="shared" si="464"/>
        <v>995</v>
      </c>
      <c r="CV381" t="str">
        <f t="shared" si="472"/>
        <v/>
      </c>
      <c r="CX381" t="str">
        <f t="shared" si="491"/>
        <v/>
      </c>
      <c r="CY381" t="b">
        <f>AND(CX381&lt;&gt;"",COUNTIF($CX$11:CX380,CX381)=0)</f>
        <v>0</v>
      </c>
      <c r="CZ381" s="2">
        <f>IF(CX381="",0,IF(CY381,MAX($CZ$11:CZ380)+1,VLOOKUP(CX381,$CX$11:CZ380,3,FALSE)))</f>
        <v>0</v>
      </c>
      <c r="DA381" s="2" t="str">
        <f t="shared" si="473"/>
        <v/>
      </c>
      <c r="DB381" t="str">
        <f t="shared" si="492"/>
        <v/>
      </c>
      <c r="DC381" t="b">
        <f>AND(DB381&lt;&gt;"",COUNTIF($DB$11:DB380,DB381)=0)</f>
        <v>0</v>
      </c>
      <c r="DD381" s="2">
        <f>IF(DB381="",0,IF(DC381,MAX($DD$11:DD380)+1,VLOOKUP(DB381,$DB$11:DD380,3,FALSE)))</f>
        <v>0</v>
      </c>
      <c r="DE381" s="2" t="str">
        <f t="shared" si="474"/>
        <v/>
      </c>
    </row>
    <row r="382" spans="1:109" x14ac:dyDescent="0.35">
      <c r="A382" s="119"/>
      <c r="B382" s="46"/>
      <c r="C382" s="46"/>
      <c r="D382" s="46"/>
      <c r="E382" s="46"/>
      <c r="F382" s="183"/>
      <c r="G382" s="48">
        <v>0</v>
      </c>
      <c r="H382" s="46">
        <v>0</v>
      </c>
      <c r="I382" s="46">
        <v>0</v>
      </c>
      <c r="J382" s="46">
        <v>0</v>
      </c>
      <c r="K382" s="46">
        <v>0</v>
      </c>
      <c r="L382" s="49">
        <v>0</v>
      </c>
      <c r="M382" s="50">
        <v>0</v>
      </c>
      <c r="N382" s="32"/>
      <c r="O382" s="31"/>
      <c r="P382" s="31"/>
      <c r="Q382" s="31"/>
      <c r="R382" s="31"/>
      <c r="S382" s="31"/>
      <c r="T382" s="31"/>
      <c r="U382" s="31"/>
      <c r="V382" s="99"/>
      <c r="W382" s="52" t="str">
        <f t="shared" si="499"/>
        <v/>
      </c>
      <c r="X382" s="120"/>
      <c r="Y382" s="97"/>
      <c r="Z382" t="e">
        <f t="shared" si="429"/>
        <v>#N/A</v>
      </c>
      <c r="AA382" t="e">
        <f t="shared" si="430"/>
        <v>#N/A</v>
      </c>
      <c r="AB382" t="e">
        <f t="shared" si="431"/>
        <v>#N/A</v>
      </c>
      <c r="AC382" s="53" t="b">
        <f t="shared" si="432"/>
        <v>0</v>
      </c>
      <c r="AD382" s="53" t="b">
        <f t="shared" si="433"/>
        <v>0</v>
      </c>
      <c r="AE382" s="53" t="b">
        <f t="shared" si="434"/>
        <v>0</v>
      </c>
      <c r="AF382" s="53" t="b">
        <f t="shared" si="435"/>
        <v>0</v>
      </c>
      <c r="AG382" s="53" t="b">
        <f t="shared" si="436"/>
        <v>0</v>
      </c>
      <c r="AH382" s="53" t="b">
        <f t="shared" si="437"/>
        <v>0</v>
      </c>
      <c r="AI382" s="53" t="b">
        <f t="shared" si="438"/>
        <v>0</v>
      </c>
      <c r="AJ382" s="53" t="b">
        <f t="shared" si="439"/>
        <v>0</v>
      </c>
      <c r="AK382" s="53" t="b">
        <f t="shared" si="493"/>
        <v>1</v>
      </c>
      <c r="AL382" s="53" t="b">
        <f t="shared" si="494"/>
        <v>1</v>
      </c>
      <c r="AM382" s="53" t="b">
        <f t="shared" si="495"/>
        <v>1</v>
      </c>
      <c r="AN382" s="53" t="b">
        <f t="shared" si="496"/>
        <v>1</v>
      </c>
      <c r="AO382" s="53" t="b">
        <f t="shared" si="497"/>
        <v>1</v>
      </c>
      <c r="AP382" s="53" t="b">
        <f t="shared" si="498"/>
        <v>1</v>
      </c>
      <c r="AQ382" s="53" t="b">
        <f t="shared" si="475"/>
        <v>0</v>
      </c>
      <c r="AR382" t="b">
        <f t="shared" si="440"/>
        <v>0</v>
      </c>
      <c r="AS382" s="54" t="e">
        <f t="shared" si="465"/>
        <v>#N/A</v>
      </c>
      <c r="AT382" t="b">
        <f t="shared" si="476"/>
        <v>0</v>
      </c>
      <c r="AU382" t="str">
        <f t="shared" si="477"/>
        <v/>
      </c>
      <c r="AV382" s="55" t="str">
        <f t="shared" si="466"/>
        <v/>
      </c>
      <c r="AW382" t="b">
        <f>AND(AV382&lt;&gt;"",COUNTIF($AV$11:AV381,AV382)=0)</f>
        <v>0</v>
      </c>
      <c r="AX382" s="2">
        <f>IF(AV382="",0,IF(AW382,MAX($AX$11:AX381)+1,VLOOKUP(AV382,$AV$11:AX381,3,FALSE)))</f>
        <v>0</v>
      </c>
      <c r="AY382" t="str">
        <f t="shared" si="467"/>
        <v/>
      </c>
      <c r="AZ382" t="e">
        <f t="shared" si="441"/>
        <v>#N/A</v>
      </c>
      <c r="BA382" t="e">
        <f>IF(ISNA(AZ382),NA(),COUNTIF(AZ$10:AZ382,AZ382)&gt;1)</f>
        <v>#N/A</v>
      </c>
      <c r="BB382" t="e">
        <f t="shared" si="442"/>
        <v>#N/A</v>
      </c>
      <c r="BC382" s="55" t="e">
        <f t="shared" si="443"/>
        <v>#N/A</v>
      </c>
      <c r="BD382" s="56" t="e">
        <f t="shared" si="444"/>
        <v>#N/A</v>
      </c>
      <c r="BE382" s="53">
        <f t="shared" si="445"/>
        <v>0</v>
      </c>
      <c r="BF382" s="53">
        <f t="shared" si="446"/>
        <v>0</v>
      </c>
      <c r="BG382" s="53">
        <f t="shared" si="447"/>
        <v>0</v>
      </c>
      <c r="BH382" s="53">
        <f t="shared" si="448"/>
        <v>0</v>
      </c>
      <c r="BI382" s="53">
        <f t="shared" si="449"/>
        <v>0</v>
      </c>
      <c r="BJ382" s="53">
        <f t="shared" si="450"/>
        <v>0</v>
      </c>
      <c r="BK382" s="57">
        <f t="shared" si="451"/>
        <v>0</v>
      </c>
      <c r="BL382" s="57">
        <f t="shared" si="452"/>
        <v>0</v>
      </c>
      <c r="BM382" s="57">
        <f t="shared" si="453"/>
        <v>0</v>
      </c>
      <c r="BN382" s="57">
        <f t="shared" si="454"/>
        <v>0</v>
      </c>
      <c r="BO382" s="57">
        <f t="shared" si="455"/>
        <v>0</v>
      </c>
      <c r="BP382" s="57">
        <f t="shared" si="456"/>
        <v>0</v>
      </c>
      <c r="BQ382">
        <f t="shared" si="478"/>
        <v>0</v>
      </c>
      <c r="BR382">
        <f t="shared" si="479"/>
        <v>0</v>
      </c>
      <c r="BS382">
        <f t="shared" si="480"/>
        <v>0</v>
      </c>
      <c r="BT382">
        <f t="shared" si="481"/>
        <v>0</v>
      </c>
      <c r="BU382">
        <f t="shared" si="482"/>
        <v>0</v>
      </c>
      <c r="BV382">
        <f t="shared" si="483"/>
        <v>0</v>
      </c>
      <c r="BW382">
        <f t="shared" si="484"/>
        <v>0</v>
      </c>
      <c r="BX382">
        <f t="shared" si="485"/>
        <v>0</v>
      </c>
      <c r="BY382">
        <f t="shared" si="486"/>
        <v>0</v>
      </c>
      <c r="BZ382">
        <f t="shared" si="487"/>
        <v>0</v>
      </c>
      <c r="CA382">
        <f t="shared" si="488"/>
        <v>0</v>
      </c>
      <c r="CB382">
        <f t="shared" si="489"/>
        <v>0</v>
      </c>
      <c r="CC382" t="e">
        <f>IF('Source and fuel input'!AS382,VLOOKUP(AA382,SourceIdData,8,FALSE),IF('Source and fuel input'!AQ382,V382,IF('Source and fuel input'!AR382,IF(AND(E382="Method 1",VLOOKUP(AA382,SourceIdData,8,FALSE)&gt;0),VLOOKUP(AA382,SourceIdData,8,FALSE),NA()),"")))</f>
        <v>#N/A</v>
      </c>
      <c r="CD382" s="15" t="e">
        <f t="shared" si="500"/>
        <v>#N/A</v>
      </c>
      <c r="CE382" s="15" t="b">
        <f t="shared" si="501"/>
        <v>1</v>
      </c>
      <c r="CF382" s="15" t="b">
        <f t="shared" si="457"/>
        <v>1</v>
      </c>
      <c r="CG382" s="15" t="b">
        <f t="shared" si="502"/>
        <v>0</v>
      </c>
      <c r="CH382" s="15" t="b">
        <f t="shared" si="503"/>
        <v>1</v>
      </c>
      <c r="CI382" t="e">
        <f t="shared" si="458"/>
        <v>#N/A</v>
      </c>
      <c r="CJ382" t="e">
        <f t="shared" si="459"/>
        <v>#N/A</v>
      </c>
      <c r="CK382" t="e">
        <f t="shared" si="468"/>
        <v>#N/A</v>
      </c>
      <c r="CL382" t="b">
        <f t="shared" si="504"/>
        <v>0</v>
      </c>
      <c r="CM382" t="e">
        <f t="shared" si="469"/>
        <v>#N/A</v>
      </c>
      <c r="CN382" t="b">
        <f t="shared" si="470"/>
        <v>0</v>
      </c>
      <c r="CO382" s="14">
        <f t="shared" si="471"/>
        <v>1</v>
      </c>
      <c r="CP382" s="16" t="str">
        <f t="shared" si="460"/>
        <v/>
      </c>
      <c r="CQ382" s="15">
        <f t="shared" si="461"/>
        <v>0</v>
      </c>
      <c r="CR382" s="15">
        <f t="shared" si="462"/>
        <v>0</v>
      </c>
      <c r="CS382" s="15">
        <f t="shared" si="463"/>
        <v>0</v>
      </c>
      <c r="CT382" s="58" t="e">
        <f t="shared" si="490"/>
        <v>#DIV/0!</v>
      </c>
      <c r="CU382" s="2">
        <f t="shared" si="464"/>
        <v>995</v>
      </c>
      <c r="CV382" t="str">
        <f t="shared" si="472"/>
        <v/>
      </c>
      <c r="CX382" t="str">
        <f t="shared" si="491"/>
        <v/>
      </c>
      <c r="CY382" t="b">
        <f>AND(CX382&lt;&gt;"",COUNTIF($CX$11:CX381,CX382)=0)</f>
        <v>0</v>
      </c>
      <c r="CZ382" s="2">
        <f>IF(CX382="",0,IF(CY382,MAX($CZ$11:CZ381)+1,VLOOKUP(CX382,$CX$11:CZ381,3,FALSE)))</f>
        <v>0</v>
      </c>
      <c r="DA382" s="2" t="str">
        <f t="shared" si="473"/>
        <v/>
      </c>
      <c r="DB382" t="str">
        <f t="shared" si="492"/>
        <v/>
      </c>
      <c r="DC382" t="b">
        <f>AND(DB382&lt;&gt;"",COUNTIF($DB$11:DB381,DB382)=0)</f>
        <v>0</v>
      </c>
      <c r="DD382" s="2">
        <f>IF(DB382="",0,IF(DC382,MAX($DD$11:DD381)+1,VLOOKUP(DB382,$DB$11:DD381,3,FALSE)))</f>
        <v>0</v>
      </c>
      <c r="DE382" s="2" t="str">
        <f t="shared" si="474"/>
        <v/>
      </c>
    </row>
    <row r="383" spans="1:109" x14ac:dyDescent="0.35">
      <c r="A383" s="119"/>
      <c r="B383" s="46"/>
      <c r="C383" s="46"/>
      <c r="D383" s="46"/>
      <c r="E383" s="46"/>
      <c r="F383" s="183"/>
      <c r="G383" s="48">
        <v>0</v>
      </c>
      <c r="H383" s="46">
        <v>0</v>
      </c>
      <c r="I383" s="46">
        <v>0</v>
      </c>
      <c r="J383" s="46">
        <v>0</v>
      </c>
      <c r="K383" s="46">
        <v>0</v>
      </c>
      <c r="L383" s="49">
        <v>0</v>
      </c>
      <c r="M383" s="50">
        <v>0</v>
      </c>
      <c r="N383" s="32"/>
      <c r="O383" s="31"/>
      <c r="P383" s="31"/>
      <c r="Q383" s="31"/>
      <c r="R383" s="31"/>
      <c r="S383" s="31"/>
      <c r="T383" s="31"/>
      <c r="U383" s="31"/>
      <c r="V383" s="99"/>
      <c r="W383" s="52" t="str">
        <f t="shared" si="499"/>
        <v/>
      </c>
      <c r="X383" s="120"/>
      <c r="Y383" s="97"/>
      <c r="Z383" t="e">
        <f t="shared" si="429"/>
        <v>#N/A</v>
      </c>
      <c r="AA383" t="e">
        <f t="shared" si="430"/>
        <v>#N/A</v>
      </c>
      <c r="AB383" t="e">
        <f t="shared" si="431"/>
        <v>#N/A</v>
      </c>
      <c r="AC383" s="53" t="b">
        <f t="shared" si="432"/>
        <v>0</v>
      </c>
      <c r="AD383" s="53" t="b">
        <f t="shared" si="433"/>
        <v>0</v>
      </c>
      <c r="AE383" s="53" t="b">
        <f t="shared" si="434"/>
        <v>0</v>
      </c>
      <c r="AF383" s="53" t="b">
        <f t="shared" si="435"/>
        <v>0</v>
      </c>
      <c r="AG383" s="53" t="b">
        <f t="shared" si="436"/>
        <v>0</v>
      </c>
      <c r="AH383" s="53" t="b">
        <f t="shared" si="437"/>
        <v>0</v>
      </c>
      <c r="AI383" s="53" t="b">
        <f t="shared" si="438"/>
        <v>0</v>
      </c>
      <c r="AJ383" s="53" t="b">
        <f t="shared" si="439"/>
        <v>0</v>
      </c>
      <c r="AK383" s="53" t="b">
        <f t="shared" si="493"/>
        <v>1</v>
      </c>
      <c r="AL383" s="53" t="b">
        <f t="shared" si="494"/>
        <v>1</v>
      </c>
      <c r="AM383" s="53" t="b">
        <f t="shared" si="495"/>
        <v>1</v>
      </c>
      <c r="AN383" s="53" t="b">
        <f t="shared" si="496"/>
        <v>1</v>
      </c>
      <c r="AO383" s="53" t="b">
        <f t="shared" si="497"/>
        <v>1</v>
      </c>
      <c r="AP383" s="53" t="b">
        <f t="shared" si="498"/>
        <v>1</v>
      </c>
      <c r="AQ383" s="53" t="b">
        <f t="shared" si="475"/>
        <v>0</v>
      </c>
      <c r="AR383" t="b">
        <f t="shared" si="440"/>
        <v>0</v>
      </c>
      <c r="AS383" s="54" t="e">
        <f t="shared" si="465"/>
        <v>#N/A</v>
      </c>
      <c r="AT383" t="b">
        <f t="shared" si="476"/>
        <v>0</v>
      </c>
      <c r="AU383" t="str">
        <f t="shared" si="477"/>
        <v/>
      </c>
      <c r="AV383" s="55" t="str">
        <f t="shared" si="466"/>
        <v/>
      </c>
      <c r="AW383" t="b">
        <f>AND(AV383&lt;&gt;"",COUNTIF($AV$11:AV382,AV383)=0)</f>
        <v>0</v>
      </c>
      <c r="AX383" s="2">
        <f>IF(AV383="",0,IF(AW383,MAX($AX$11:AX382)+1,VLOOKUP(AV383,$AV$11:AX382,3,FALSE)))</f>
        <v>0</v>
      </c>
      <c r="AY383" t="str">
        <f t="shared" si="467"/>
        <v/>
      </c>
      <c r="AZ383" t="e">
        <f t="shared" si="441"/>
        <v>#N/A</v>
      </c>
      <c r="BA383" t="e">
        <f>IF(ISNA(AZ383),NA(),COUNTIF(AZ$10:AZ383,AZ383)&gt;1)</f>
        <v>#N/A</v>
      </c>
      <c r="BB383" t="e">
        <f t="shared" si="442"/>
        <v>#N/A</v>
      </c>
      <c r="BC383" s="55" t="e">
        <f t="shared" si="443"/>
        <v>#N/A</v>
      </c>
      <c r="BD383" s="56" t="e">
        <f t="shared" si="444"/>
        <v>#N/A</v>
      </c>
      <c r="BE383" s="53">
        <f t="shared" si="445"/>
        <v>0</v>
      </c>
      <c r="BF383" s="53">
        <f t="shared" si="446"/>
        <v>0</v>
      </c>
      <c r="BG383" s="53">
        <f t="shared" si="447"/>
        <v>0</v>
      </c>
      <c r="BH383" s="53">
        <f t="shared" si="448"/>
        <v>0</v>
      </c>
      <c r="BI383" s="53">
        <f t="shared" si="449"/>
        <v>0</v>
      </c>
      <c r="BJ383" s="53">
        <f t="shared" si="450"/>
        <v>0</v>
      </c>
      <c r="BK383" s="57">
        <f t="shared" si="451"/>
        <v>0</v>
      </c>
      <c r="BL383" s="57">
        <f t="shared" si="452"/>
        <v>0</v>
      </c>
      <c r="BM383" s="57">
        <f t="shared" si="453"/>
        <v>0</v>
      </c>
      <c r="BN383" s="57">
        <f t="shared" si="454"/>
        <v>0</v>
      </c>
      <c r="BO383" s="57">
        <f t="shared" si="455"/>
        <v>0</v>
      </c>
      <c r="BP383" s="57">
        <f t="shared" si="456"/>
        <v>0</v>
      </c>
      <c r="BQ383">
        <f t="shared" si="478"/>
        <v>0</v>
      </c>
      <c r="BR383">
        <f t="shared" si="479"/>
        <v>0</v>
      </c>
      <c r="BS383">
        <f t="shared" si="480"/>
        <v>0</v>
      </c>
      <c r="BT383">
        <f t="shared" si="481"/>
        <v>0</v>
      </c>
      <c r="BU383">
        <f t="shared" si="482"/>
        <v>0</v>
      </c>
      <c r="BV383">
        <f t="shared" si="483"/>
        <v>0</v>
      </c>
      <c r="BW383">
        <f t="shared" si="484"/>
        <v>0</v>
      </c>
      <c r="BX383">
        <f t="shared" si="485"/>
        <v>0</v>
      </c>
      <c r="BY383">
        <f t="shared" si="486"/>
        <v>0</v>
      </c>
      <c r="BZ383">
        <f t="shared" si="487"/>
        <v>0</v>
      </c>
      <c r="CA383">
        <f t="shared" si="488"/>
        <v>0</v>
      </c>
      <c r="CB383">
        <f t="shared" si="489"/>
        <v>0</v>
      </c>
      <c r="CC383" t="e">
        <f>IF('Source and fuel input'!AS383,VLOOKUP(AA383,SourceIdData,8,FALSE),IF('Source and fuel input'!AQ383,V383,IF('Source and fuel input'!AR383,IF(AND(E383="Method 1",VLOOKUP(AA383,SourceIdData,8,FALSE)&gt;0),VLOOKUP(AA383,SourceIdData,8,FALSE),NA()),"")))</f>
        <v>#N/A</v>
      </c>
      <c r="CD383" s="15" t="e">
        <f t="shared" si="500"/>
        <v>#N/A</v>
      </c>
      <c r="CE383" s="15" t="b">
        <f t="shared" si="501"/>
        <v>1</v>
      </c>
      <c r="CF383" s="15" t="b">
        <f t="shared" si="457"/>
        <v>1</v>
      </c>
      <c r="CG383" s="15" t="b">
        <f t="shared" si="502"/>
        <v>0</v>
      </c>
      <c r="CH383" s="15" t="b">
        <f t="shared" si="503"/>
        <v>1</v>
      </c>
      <c r="CI383" t="e">
        <f t="shared" si="458"/>
        <v>#N/A</v>
      </c>
      <c r="CJ383" t="e">
        <f t="shared" si="459"/>
        <v>#N/A</v>
      </c>
      <c r="CK383" t="e">
        <f t="shared" si="468"/>
        <v>#N/A</v>
      </c>
      <c r="CL383" t="b">
        <f t="shared" si="504"/>
        <v>0</v>
      </c>
      <c r="CM383" t="e">
        <f t="shared" si="469"/>
        <v>#N/A</v>
      </c>
      <c r="CN383" t="b">
        <f t="shared" si="470"/>
        <v>0</v>
      </c>
      <c r="CO383" s="14">
        <f t="shared" si="471"/>
        <v>1</v>
      </c>
      <c r="CP383" s="16" t="str">
        <f t="shared" si="460"/>
        <v/>
      </c>
      <c r="CQ383" s="15">
        <f t="shared" si="461"/>
        <v>0</v>
      </c>
      <c r="CR383" s="15">
        <f t="shared" si="462"/>
        <v>0</v>
      </c>
      <c r="CS383" s="15">
        <f t="shared" si="463"/>
        <v>0</v>
      </c>
      <c r="CT383" s="58" t="e">
        <f t="shared" si="490"/>
        <v>#DIV/0!</v>
      </c>
      <c r="CU383" s="2">
        <f t="shared" si="464"/>
        <v>995</v>
      </c>
      <c r="CV383" t="str">
        <f t="shared" si="472"/>
        <v/>
      </c>
      <c r="CX383" t="str">
        <f t="shared" si="491"/>
        <v/>
      </c>
      <c r="CY383" t="b">
        <f>AND(CX383&lt;&gt;"",COUNTIF($CX$11:CX382,CX383)=0)</f>
        <v>0</v>
      </c>
      <c r="CZ383" s="2">
        <f>IF(CX383="",0,IF(CY383,MAX($CZ$11:CZ382)+1,VLOOKUP(CX383,$CX$11:CZ382,3,FALSE)))</f>
        <v>0</v>
      </c>
      <c r="DA383" s="2" t="str">
        <f t="shared" si="473"/>
        <v/>
      </c>
      <c r="DB383" t="str">
        <f t="shared" si="492"/>
        <v/>
      </c>
      <c r="DC383" t="b">
        <f>AND(DB383&lt;&gt;"",COUNTIF($DB$11:DB382,DB383)=0)</f>
        <v>0</v>
      </c>
      <c r="DD383" s="2">
        <f>IF(DB383="",0,IF(DC383,MAX($DD$11:DD382)+1,VLOOKUP(DB383,$DB$11:DD382,3,FALSE)))</f>
        <v>0</v>
      </c>
      <c r="DE383" s="2" t="str">
        <f t="shared" si="474"/>
        <v/>
      </c>
    </row>
    <row r="384" spans="1:109" x14ac:dyDescent="0.35">
      <c r="A384" s="119"/>
      <c r="B384" s="46"/>
      <c r="C384" s="46"/>
      <c r="D384" s="46"/>
      <c r="E384" s="46"/>
      <c r="F384" s="183"/>
      <c r="G384" s="48">
        <v>0</v>
      </c>
      <c r="H384" s="46">
        <v>0</v>
      </c>
      <c r="I384" s="46">
        <v>0</v>
      </c>
      <c r="J384" s="46">
        <v>0</v>
      </c>
      <c r="K384" s="46">
        <v>0</v>
      </c>
      <c r="L384" s="49">
        <v>0</v>
      </c>
      <c r="M384" s="50">
        <v>0</v>
      </c>
      <c r="N384" s="32"/>
      <c r="O384" s="31"/>
      <c r="P384" s="31"/>
      <c r="Q384" s="31"/>
      <c r="R384" s="31"/>
      <c r="S384" s="31"/>
      <c r="T384" s="31"/>
      <c r="U384" s="31"/>
      <c r="V384" s="99"/>
      <c r="W384" s="52" t="str">
        <f t="shared" si="499"/>
        <v/>
      </c>
      <c r="X384" s="120"/>
      <c r="Y384" s="97"/>
      <c r="Z384" t="e">
        <f t="shared" si="429"/>
        <v>#N/A</v>
      </c>
      <c r="AA384" t="e">
        <f t="shared" si="430"/>
        <v>#N/A</v>
      </c>
      <c r="AB384" t="e">
        <f t="shared" si="431"/>
        <v>#N/A</v>
      </c>
      <c r="AC384" s="53" t="b">
        <f t="shared" si="432"/>
        <v>0</v>
      </c>
      <c r="AD384" s="53" t="b">
        <f t="shared" si="433"/>
        <v>0</v>
      </c>
      <c r="AE384" s="53" t="b">
        <f t="shared" si="434"/>
        <v>0</v>
      </c>
      <c r="AF384" s="53" t="b">
        <f t="shared" si="435"/>
        <v>0</v>
      </c>
      <c r="AG384" s="53" t="b">
        <f t="shared" si="436"/>
        <v>0</v>
      </c>
      <c r="AH384" s="53" t="b">
        <f t="shared" si="437"/>
        <v>0</v>
      </c>
      <c r="AI384" s="53" t="b">
        <f t="shared" si="438"/>
        <v>0</v>
      </c>
      <c r="AJ384" s="53" t="b">
        <f t="shared" si="439"/>
        <v>0</v>
      </c>
      <c r="AK384" s="53" t="b">
        <f t="shared" si="493"/>
        <v>1</v>
      </c>
      <c r="AL384" s="53" t="b">
        <f t="shared" si="494"/>
        <v>1</v>
      </c>
      <c r="AM384" s="53" t="b">
        <f t="shared" si="495"/>
        <v>1</v>
      </c>
      <c r="AN384" s="53" t="b">
        <f t="shared" si="496"/>
        <v>1</v>
      </c>
      <c r="AO384" s="53" t="b">
        <f t="shared" si="497"/>
        <v>1</v>
      </c>
      <c r="AP384" s="53" t="b">
        <f t="shared" si="498"/>
        <v>1</v>
      </c>
      <c r="AQ384" s="53" t="b">
        <f t="shared" si="475"/>
        <v>0</v>
      </c>
      <c r="AR384" t="b">
        <f t="shared" si="440"/>
        <v>0</v>
      </c>
      <c r="AS384" s="54" t="e">
        <f t="shared" si="465"/>
        <v>#N/A</v>
      </c>
      <c r="AT384" t="b">
        <f t="shared" si="476"/>
        <v>0</v>
      </c>
      <c r="AU384" t="str">
        <f t="shared" si="477"/>
        <v/>
      </c>
      <c r="AV384" s="55" t="str">
        <f t="shared" si="466"/>
        <v/>
      </c>
      <c r="AW384" t="b">
        <f>AND(AV384&lt;&gt;"",COUNTIF($AV$11:AV383,AV384)=0)</f>
        <v>0</v>
      </c>
      <c r="AX384" s="2">
        <f>IF(AV384="",0,IF(AW384,MAX($AX$11:AX383)+1,VLOOKUP(AV384,$AV$11:AX383,3,FALSE)))</f>
        <v>0</v>
      </c>
      <c r="AY384" t="str">
        <f t="shared" si="467"/>
        <v/>
      </c>
      <c r="AZ384" t="e">
        <f t="shared" si="441"/>
        <v>#N/A</v>
      </c>
      <c r="BA384" t="e">
        <f>IF(ISNA(AZ384),NA(),COUNTIF(AZ$10:AZ384,AZ384)&gt;1)</f>
        <v>#N/A</v>
      </c>
      <c r="BB384" t="e">
        <f t="shared" si="442"/>
        <v>#N/A</v>
      </c>
      <c r="BC384" s="55" t="e">
        <f t="shared" si="443"/>
        <v>#N/A</v>
      </c>
      <c r="BD384" s="56" t="e">
        <f t="shared" si="444"/>
        <v>#N/A</v>
      </c>
      <c r="BE384" s="53">
        <f t="shared" si="445"/>
        <v>0</v>
      </c>
      <c r="BF384" s="53">
        <f t="shared" si="446"/>
        <v>0</v>
      </c>
      <c r="BG384" s="53">
        <f t="shared" si="447"/>
        <v>0</v>
      </c>
      <c r="BH384" s="53">
        <f t="shared" si="448"/>
        <v>0</v>
      </c>
      <c r="BI384" s="53">
        <f t="shared" si="449"/>
        <v>0</v>
      </c>
      <c r="BJ384" s="53">
        <f t="shared" si="450"/>
        <v>0</v>
      </c>
      <c r="BK384" s="57">
        <f t="shared" si="451"/>
        <v>0</v>
      </c>
      <c r="BL384" s="57">
        <f t="shared" si="452"/>
        <v>0</v>
      </c>
      <c r="BM384" s="57">
        <f t="shared" si="453"/>
        <v>0</v>
      </c>
      <c r="BN384" s="57">
        <f t="shared" si="454"/>
        <v>0</v>
      </c>
      <c r="BO384" s="57">
        <f t="shared" si="455"/>
        <v>0</v>
      </c>
      <c r="BP384" s="57">
        <f t="shared" si="456"/>
        <v>0</v>
      </c>
      <c r="BQ384">
        <f t="shared" si="478"/>
        <v>0</v>
      </c>
      <c r="BR384">
        <f t="shared" si="479"/>
        <v>0</v>
      </c>
      <c r="BS384">
        <f t="shared" si="480"/>
        <v>0</v>
      </c>
      <c r="BT384">
        <f t="shared" si="481"/>
        <v>0</v>
      </c>
      <c r="BU384">
        <f t="shared" si="482"/>
        <v>0</v>
      </c>
      <c r="BV384">
        <f t="shared" si="483"/>
        <v>0</v>
      </c>
      <c r="BW384">
        <f t="shared" si="484"/>
        <v>0</v>
      </c>
      <c r="BX384">
        <f t="shared" si="485"/>
        <v>0</v>
      </c>
      <c r="BY384">
        <f t="shared" si="486"/>
        <v>0</v>
      </c>
      <c r="BZ384">
        <f t="shared" si="487"/>
        <v>0</v>
      </c>
      <c r="CA384">
        <f t="shared" si="488"/>
        <v>0</v>
      </c>
      <c r="CB384">
        <f t="shared" si="489"/>
        <v>0</v>
      </c>
      <c r="CC384" t="e">
        <f>IF('Source and fuel input'!AS384,VLOOKUP(AA384,SourceIdData,8,FALSE),IF('Source and fuel input'!AQ384,V384,IF('Source and fuel input'!AR384,IF(AND(E384="Method 1",VLOOKUP(AA384,SourceIdData,8,FALSE)&gt;0),VLOOKUP(AA384,SourceIdData,8,FALSE),NA()),"")))</f>
        <v>#N/A</v>
      </c>
      <c r="CD384" s="15" t="e">
        <f t="shared" si="500"/>
        <v>#N/A</v>
      </c>
      <c r="CE384" s="15" t="b">
        <f t="shared" si="501"/>
        <v>1</v>
      </c>
      <c r="CF384" s="15" t="b">
        <f t="shared" si="457"/>
        <v>1</v>
      </c>
      <c r="CG384" s="15" t="b">
        <f t="shared" si="502"/>
        <v>0</v>
      </c>
      <c r="CH384" s="15" t="b">
        <f t="shared" si="503"/>
        <v>1</v>
      </c>
      <c r="CI384" t="e">
        <f t="shared" si="458"/>
        <v>#N/A</v>
      </c>
      <c r="CJ384" t="e">
        <f t="shared" si="459"/>
        <v>#N/A</v>
      </c>
      <c r="CK384" t="e">
        <f t="shared" si="468"/>
        <v>#N/A</v>
      </c>
      <c r="CL384" t="b">
        <f t="shared" si="504"/>
        <v>0</v>
      </c>
      <c r="CM384" t="e">
        <f t="shared" si="469"/>
        <v>#N/A</v>
      </c>
      <c r="CN384" t="b">
        <f t="shared" si="470"/>
        <v>0</v>
      </c>
      <c r="CO384" s="14">
        <f t="shared" si="471"/>
        <v>1</v>
      </c>
      <c r="CP384" s="16" t="str">
        <f t="shared" si="460"/>
        <v/>
      </c>
      <c r="CQ384" s="15">
        <f t="shared" si="461"/>
        <v>0</v>
      </c>
      <c r="CR384" s="15">
        <f t="shared" si="462"/>
        <v>0</v>
      </c>
      <c r="CS384" s="15">
        <f t="shared" si="463"/>
        <v>0</v>
      </c>
      <c r="CT384" s="58" t="e">
        <f t="shared" si="490"/>
        <v>#DIV/0!</v>
      </c>
      <c r="CU384" s="2">
        <f t="shared" si="464"/>
        <v>995</v>
      </c>
      <c r="CV384" t="str">
        <f t="shared" si="472"/>
        <v/>
      </c>
      <c r="CX384" t="str">
        <f t="shared" si="491"/>
        <v/>
      </c>
      <c r="CY384" t="b">
        <f>AND(CX384&lt;&gt;"",COUNTIF($CX$11:CX383,CX384)=0)</f>
        <v>0</v>
      </c>
      <c r="CZ384" s="2">
        <f>IF(CX384="",0,IF(CY384,MAX($CZ$11:CZ383)+1,VLOOKUP(CX384,$CX$11:CZ383,3,FALSE)))</f>
        <v>0</v>
      </c>
      <c r="DA384" s="2" t="str">
        <f t="shared" si="473"/>
        <v/>
      </c>
      <c r="DB384" t="str">
        <f t="shared" si="492"/>
        <v/>
      </c>
      <c r="DC384" t="b">
        <f>AND(DB384&lt;&gt;"",COUNTIF($DB$11:DB383,DB384)=0)</f>
        <v>0</v>
      </c>
      <c r="DD384" s="2">
        <f>IF(DB384="",0,IF(DC384,MAX($DD$11:DD383)+1,VLOOKUP(DB384,$DB$11:DD383,3,FALSE)))</f>
        <v>0</v>
      </c>
      <c r="DE384" s="2" t="str">
        <f t="shared" si="474"/>
        <v/>
      </c>
    </row>
    <row r="385" spans="1:109" x14ac:dyDescent="0.35">
      <c r="A385" s="119"/>
      <c r="B385" s="46"/>
      <c r="C385" s="46"/>
      <c r="D385" s="46"/>
      <c r="E385" s="46"/>
      <c r="F385" s="183"/>
      <c r="G385" s="48">
        <v>0</v>
      </c>
      <c r="H385" s="46">
        <v>0</v>
      </c>
      <c r="I385" s="46">
        <v>0</v>
      </c>
      <c r="J385" s="46">
        <v>0</v>
      </c>
      <c r="K385" s="46">
        <v>0</v>
      </c>
      <c r="L385" s="49">
        <v>0</v>
      </c>
      <c r="M385" s="50">
        <v>0</v>
      </c>
      <c r="N385" s="32"/>
      <c r="O385" s="31"/>
      <c r="P385" s="31"/>
      <c r="Q385" s="31"/>
      <c r="R385" s="31"/>
      <c r="S385" s="31"/>
      <c r="T385" s="31"/>
      <c r="U385" s="31"/>
      <c r="V385" s="99"/>
      <c r="W385" s="52" t="str">
        <f t="shared" si="499"/>
        <v/>
      </c>
      <c r="X385" s="120"/>
      <c r="Y385" s="97"/>
      <c r="Z385" t="e">
        <f t="shared" si="429"/>
        <v>#N/A</v>
      </c>
      <c r="AA385" t="e">
        <f t="shared" si="430"/>
        <v>#N/A</v>
      </c>
      <c r="AB385" t="e">
        <f t="shared" si="431"/>
        <v>#N/A</v>
      </c>
      <c r="AC385" s="53" t="b">
        <f t="shared" si="432"/>
        <v>0</v>
      </c>
      <c r="AD385" s="53" t="b">
        <f t="shared" si="433"/>
        <v>0</v>
      </c>
      <c r="AE385" s="53" t="b">
        <f t="shared" si="434"/>
        <v>0</v>
      </c>
      <c r="AF385" s="53" t="b">
        <f t="shared" si="435"/>
        <v>0</v>
      </c>
      <c r="AG385" s="53" t="b">
        <f t="shared" si="436"/>
        <v>0</v>
      </c>
      <c r="AH385" s="53" t="b">
        <f t="shared" si="437"/>
        <v>0</v>
      </c>
      <c r="AI385" s="53" t="b">
        <f t="shared" si="438"/>
        <v>0</v>
      </c>
      <c r="AJ385" s="53" t="b">
        <f t="shared" si="439"/>
        <v>0</v>
      </c>
      <c r="AK385" s="53" t="b">
        <f t="shared" si="493"/>
        <v>1</v>
      </c>
      <c r="AL385" s="53" t="b">
        <f t="shared" si="494"/>
        <v>1</v>
      </c>
      <c r="AM385" s="53" t="b">
        <f t="shared" si="495"/>
        <v>1</v>
      </c>
      <c r="AN385" s="53" t="b">
        <f t="shared" si="496"/>
        <v>1</v>
      </c>
      <c r="AO385" s="53" t="b">
        <f t="shared" si="497"/>
        <v>1</v>
      </c>
      <c r="AP385" s="53" t="b">
        <f t="shared" si="498"/>
        <v>1</v>
      </c>
      <c r="AQ385" s="53" t="b">
        <f t="shared" si="475"/>
        <v>0</v>
      </c>
      <c r="AR385" t="b">
        <f t="shared" si="440"/>
        <v>0</v>
      </c>
      <c r="AS385" s="54" t="e">
        <f t="shared" si="465"/>
        <v>#N/A</v>
      </c>
      <c r="AT385" t="b">
        <f t="shared" si="476"/>
        <v>0</v>
      </c>
      <c r="AU385" t="str">
        <f t="shared" si="477"/>
        <v/>
      </c>
      <c r="AV385" s="55" t="str">
        <f t="shared" si="466"/>
        <v/>
      </c>
      <c r="AW385" t="b">
        <f>AND(AV385&lt;&gt;"",COUNTIF($AV$11:AV384,AV385)=0)</f>
        <v>0</v>
      </c>
      <c r="AX385" s="2">
        <f>IF(AV385="",0,IF(AW385,MAX($AX$11:AX384)+1,VLOOKUP(AV385,$AV$11:AX384,3,FALSE)))</f>
        <v>0</v>
      </c>
      <c r="AY385" t="str">
        <f t="shared" si="467"/>
        <v/>
      </c>
      <c r="AZ385" t="e">
        <f t="shared" si="441"/>
        <v>#N/A</v>
      </c>
      <c r="BA385" t="e">
        <f>IF(ISNA(AZ385),NA(),COUNTIF(AZ$10:AZ385,AZ385)&gt;1)</f>
        <v>#N/A</v>
      </c>
      <c r="BB385" t="e">
        <f t="shared" si="442"/>
        <v>#N/A</v>
      </c>
      <c r="BC385" s="55" t="e">
        <f t="shared" si="443"/>
        <v>#N/A</v>
      </c>
      <c r="BD385" s="56" t="e">
        <f t="shared" si="444"/>
        <v>#N/A</v>
      </c>
      <c r="BE385" s="53">
        <f t="shared" si="445"/>
        <v>0</v>
      </c>
      <c r="BF385" s="53">
        <f t="shared" si="446"/>
        <v>0</v>
      </c>
      <c r="BG385" s="53">
        <f t="shared" si="447"/>
        <v>0</v>
      </c>
      <c r="BH385" s="53">
        <f t="shared" si="448"/>
        <v>0</v>
      </c>
      <c r="BI385" s="53">
        <f t="shared" si="449"/>
        <v>0</v>
      </c>
      <c r="BJ385" s="53">
        <f t="shared" si="450"/>
        <v>0</v>
      </c>
      <c r="BK385" s="57">
        <f t="shared" si="451"/>
        <v>0</v>
      </c>
      <c r="BL385" s="57">
        <f t="shared" si="452"/>
        <v>0</v>
      </c>
      <c r="BM385" s="57">
        <f t="shared" si="453"/>
        <v>0</v>
      </c>
      <c r="BN385" s="57">
        <f t="shared" si="454"/>
        <v>0</v>
      </c>
      <c r="BO385" s="57">
        <f t="shared" si="455"/>
        <v>0</v>
      </c>
      <c r="BP385" s="57">
        <f t="shared" si="456"/>
        <v>0</v>
      </c>
      <c r="BQ385">
        <f t="shared" si="478"/>
        <v>0</v>
      </c>
      <c r="BR385">
        <f t="shared" si="479"/>
        <v>0</v>
      </c>
      <c r="BS385">
        <f t="shared" si="480"/>
        <v>0</v>
      </c>
      <c r="BT385">
        <f t="shared" si="481"/>
        <v>0</v>
      </c>
      <c r="BU385">
        <f t="shared" si="482"/>
        <v>0</v>
      </c>
      <c r="BV385">
        <f t="shared" si="483"/>
        <v>0</v>
      </c>
      <c r="BW385">
        <f t="shared" si="484"/>
        <v>0</v>
      </c>
      <c r="BX385">
        <f t="shared" si="485"/>
        <v>0</v>
      </c>
      <c r="BY385">
        <f t="shared" si="486"/>
        <v>0</v>
      </c>
      <c r="BZ385">
        <f t="shared" si="487"/>
        <v>0</v>
      </c>
      <c r="CA385">
        <f t="shared" si="488"/>
        <v>0</v>
      </c>
      <c r="CB385">
        <f t="shared" si="489"/>
        <v>0</v>
      </c>
      <c r="CC385" t="e">
        <f>IF('Source and fuel input'!AS385,VLOOKUP(AA385,SourceIdData,8,FALSE),IF('Source and fuel input'!AQ385,V385,IF('Source and fuel input'!AR385,IF(AND(E385="Method 1",VLOOKUP(AA385,SourceIdData,8,FALSE)&gt;0),VLOOKUP(AA385,SourceIdData,8,FALSE),NA()),"")))</f>
        <v>#N/A</v>
      </c>
      <c r="CD385" s="15" t="e">
        <f t="shared" si="500"/>
        <v>#N/A</v>
      </c>
      <c r="CE385" s="15" t="b">
        <f t="shared" si="501"/>
        <v>1</v>
      </c>
      <c r="CF385" s="15" t="b">
        <f t="shared" si="457"/>
        <v>1</v>
      </c>
      <c r="CG385" s="15" t="b">
        <f t="shared" si="502"/>
        <v>0</v>
      </c>
      <c r="CH385" s="15" t="b">
        <f t="shared" si="503"/>
        <v>1</v>
      </c>
      <c r="CI385" t="e">
        <f t="shared" si="458"/>
        <v>#N/A</v>
      </c>
      <c r="CJ385" t="e">
        <f t="shared" si="459"/>
        <v>#N/A</v>
      </c>
      <c r="CK385" t="e">
        <f t="shared" si="468"/>
        <v>#N/A</v>
      </c>
      <c r="CL385" t="b">
        <f t="shared" si="504"/>
        <v>0</v>
      </c>
      <c r="CM385" t="e">
        <f t="shared" si="469"/>
        <v>#N/A</v>
      </c>
      <c r="CN385" t="b">
        <f t="shared" si="470"/>
        <v>0</v>
      </c>
      <c r="CO385" s="14">
        <f t="shared" si="471"/>
        <v>1</v>
      </c>
      <c r="CP385" s="16" t="str">
        <f t="shared" si="460"/>
        <v/>
      </c>
      <c r="CQ385" s="15">
        <f t="shared" si="461"/>
        <v>0</v>
      </c>
      <c r="CR385" s="15">
        <f t="shared" si="462"/>
        <v>0</v>
      </c>
      <c r="CS385" s="15">
        <f t="shared" si="463"/>
        <v>0</v>
      </c>
      <c r="CT385" s="58" t="e">
        <f t="shared" si="490"/>
        <v>#DIV/0!</v>
      </c>
      <c r="CU385" s="2">
        <f t="shared" si="464"/>
        <v>995</v>
      </c>
      <c r="CV385" t="str">
        <f t="shared" si="472"/>
        <v/>
      </c>
      <c r="CX385" t="str">
        <f t="shared" si="491"/>
        <v/>
      </c>
      <c r="CY385" t="b">
        <f>AND(CX385&lt;&gt;"",COUNTIF($CX$11:CX384,CX385)=0)</f>
        <v>0</v>
      </c>
      <c r="CZ385" s="2">
        <f>IF(CX385="",0,IF(CY385,MAX($CZ$11:CZ384)+1,VLOOKUP(CX385,$CX$11:CZ384,3,FALSE)))</f>
        <v>0</v>
      </c>
      <c r="DA385" s="2" t="str">
        <f t="shared" si="473"/>
        <v/>
      </c>
      <c r="DB385" t="str">
        <f t="shared" si="492"/>
        <v/>
      </c>
      <c r="DC385" t="b">
        <f>AND(DB385&lt;&gt;"",COUNTIF($DB$11:DB384,DB385)=0)</f>
        <v>0</v>
      </c>
      <c r="DD385" s="2">
        <f>IF(DB385="",0,IF(DC385,MAX($DD$11:DD384)+1,VLOOKUP(DB385,$DB$11:DD384,3,FALSE)))</f>
        <v>0</v>
      </c>
      <c r="DE385" s="2" t="str">
        <f t="shared" si="474"/>
        <v/>
      </c>
    </row>
    <row r="386" spans="1:109" x14ac:dyDescent="0.35">
      <c r="A386" s="119"/>
      <c r="B386" s="46"/>
      <c r="C386" s="46"/>
      <c r="D386" s="46"/>
      <c r="E386" s="46"/>
      <c r="F386" s="183"/>
      <c r="G386" s="48">
        <v>0</v>
      </c>
      <c r="H386" s="46">
        <v>0</v>
      </c>
      <c r="I386" s="46">
        <v>0</v>
      </c>
      <c r="J386" s="46">
        <v>0</v>
      </c>
      <c r="K386" s="46">
        <v>0</v>
      </c>
      <c r="L386" s="49">
        <v>0</v>
      </c>
      <c r="M386" s="50">
        <v>0</v>
      </c>
      <c r="N386" s="32"/>
      <c r="O386" s="31"/>
      <c r="P386" s="31"/>
      <c r="Q386" s="31"/>
      <c r="R386" s="31"/>
      <c r="S386" s="31"/>
      <c r="T386" s="31"/>
      <c r="U386" s="31"/>
      <c r="V386" s="99"/>
      <c r="W386" s="52" t="str">
        <f t="shared" si="499"/>
        <v/>
      </c>
      <c r="X386" s="120"/>
      <c r="Y386" s="97"/>
      <c r="Z386" t="e">
        <f t="shared" si="429"/>
        <v>#N/A</v>
      </c>
      <c r="AA386" t="e">
        <f t="shared" si="430"/>
        <v>#N/A</v>
      </c>
      <c r="AB386" t="e">
        <f t="shared" si="431"/>
        <v>#N/A</v>
      </c>
      <c r="AC386" s="53" t="b">
        <f t="shared" si="432"/>
        <v>0</v>
      </c>
      <c r="AD386" s="53" t="b">
        <f t="shared" si="433"/>
        <v>0</v>
      </c>
      <c r="AE386" s="53" t="b">
        <f t="shared" si="434"/>
        <v>0</v>
      </c>
      <c r="AF386" s="53" t="b">
        <f t="shared" si="435"/>
        <v>0</v>
      </c>
      <c r="AG386" s="53" t="b">
        <f t="shared" si="436"/>
        <v>0</v>
      </c>
      <c r="AH386" s="53" t="b">
        <f t="shared" si="437"/>
        <v>0</v>
      </c>
      <c r="AI386" s="53" t="b">
        <f t="shared" si="438"/>
        <v>0</v>
      </c>
      <c r="AJ386" s="53" t="b">
        <f t="shared" si="439"/>
        <v>0</v>
      </c>
      <c r="AK386" s="53" t="b">
        <f t="shared" si="493"/>
        <v>1</v>
      </c>
      <c r="AL386" s="53" t="b">
        <f t="shared" si="494"/>
        <v>1</v>
      </c>
      <c r="AM386" s="53" t="b">
        <f t="shared" si="495"/>
        <v>1</v>
      </c>
      <c r="AN386" s="53" t="b">
        <f t="shared" si="496"/>
        <v>1</v>
      </c>
      <c r="AO386" s="53" t="b">
        <f t="shared" si="497"/>
        <v>1</v>
      </c>
      <c r="AP386" s="53" t="b">
        <f t="shared" si="498"/>
        <v>1</v>
      </c>
      <c r="AQ386" s="53" t="b">
        <f t="shared" si="475"/>
        <v>0</v>
      </c>
      <c r="AR386" t="b">
        <f t="shared" si="440"/>
        <v>0</v>
      </c>
      <c r="AS386" s="54" t="e">
        <f t="shared" si="465"/>
        <v>#N/A</v>
      </c>
      <c r="AT386" t="b">
        <f t="shared" si="476"/>
        <v>0</v>
      </c>
      <c r="AU386" t="str">
        <f t="shared" si="477"/>
        <v/>
      </c>
      <c r="AV386" s="55" t="str">
        <f t="shared" si="466"/>
        <v/>
      </c>
      <c r="AW386" t="b">
        <f>AND(AV386&lt;&gt;"",COUNTIF($AV$11:AV385,AV386)=0)</f>
        <v>0</v>
      </c>
      <c r="AX386" s="2">
        <f>IF(AV386="",0,IF(AW386,MAX($AX$11:AX385)+1,VLOOKUP(AV386,$AV$11:AX385,3,FALSE)))</f>
        <v>0</v>
      </c>
      <c r="AY386" t="str">
        <f t="shared" si="467"/>
        <v/>
      </c>
      <c r="AZ386" t="e">
        <f t="shared" si="441"/>
        <v>#N/A</v>
      </c>
      <c r="BA386" t="e">
        <f>IF(ISNA(AZ386),NA(),COUNTIF(AZ$10:AZ386,AZ386)&gt;1)</f>
        <v>#N/A</v>
      </c>
      <c r="BB386" t="e">
        <f t="shared" si="442"/>
        <v>#N/A</v>
      </c>
      <c r="BC386" s="55" t="e">
        <f t="shared" si="443"/>
        <v>#N/A</v>
      </c>
      <c r="BD386" s="56" t="e">
        <f t="shared" si="444"/>
        <v>#N/A</v>
      </c>
      <c r="BE386" s="53">
        <f t="shared" si="445"/>
        <v>0</v>
      </c>
      <c r="BF386" s="53">
        <f t="shared" si="446"/>
        <v>0</v>
      </c>
      <c r="BG386" s="53">
        <f t="shared" si="447"/>
        <v>0</v>
      </c>
      <c r="BH386" s="53">
        <f t="shared" si="448"/>
        <v>0</v>
      </c>
      <c r="BI386" s="53">
        <f t="shared" si="449"/>
        <v>0</v>
      </c>
      <c r="BJ386" s="53">
        <f t="shared" si="450"/>
        <v>0</v>
      </c>
      <c r="BK386" s="57">
        <f t="shared" si="451"/>
        <v>0</v>
      </c>
      <c r="BL386" s="57">
        <f t="shared" si="452"/>
        <v>0</v>
      </c>
      <c r="BM386" s="57">
        <f t="shared" si="453"/>
        <v>0</v>
      </c>
      <c r="BN386" s="57">
        <f t="shared" si="454"/>
        <v>0</v>
      </c>
      <c r="BO386" s="57">
        <f t="shared" si="455"/>
        <v>0</v>
      </c>
      <c r="BP386" s="57">
        <f t="shared" si="456"/>
        <v>0</v>
      </c>
      <c r="BQ386">
        <f t="shared" si="478"/>
        <v>0</v>
      </c>
      <c r="BR386">
        <f t="shared" si="479"/>
        <v>0</v>
      </c>
      <c r="BS386">
        <f t="shared" si="480"/>
        <v>0</v>
      </c>
      <c r="BT386">
        <f t="shared" si="481"/>
        <v>0</v>
      </c>
      <c r="BU386">
        <f t="shared" si="482"/>
        <v>0</v>
      </c>
      <c r="BV386">
        <f t="shared" si="483"/>
        <v>0</v>
      </c>
      <c r="BW386">
        <f t="shared" si="484"/>
        <v>0</v>
      </c>
      <c r="BX386">
        <f t="shared" si="485"/>
        <v>0</v>
      </c>
      <c r="BY386">
        <f t="shared" si="486"/>
        <v>0</v>
      </c>
      <c r="BZ386">
        <f t="shared" si="487"/>
        <v>0</v>
      </c>
      <c r="CA386">
        <f t="shared" si="488"/>
        <v>0</v>
      </c>
      <c r="CB386">
        <f t="shared" si="489"/>
        <v>0</v>
      </c>
      <c r="CC386" t="e">
        <f>IF('Source and fuel input'!AS386,VLOOKUP(AA386,SourceIdData,8,FALSE),IF('Source and fuel input'!AQ386,V386,IF('Source and fuel input'!AR386,IF(AND(E386="Method 1",VLOOKUP(AA386,SourceIdData,8,FALSE)&gt;0),VLOOKUP(AA386,SourceIdData,8,FALSE),NA()),"")))</f>
        <v>#N/A</v>
      </c>
      <c r="CD386" s="15" t="e">
        <f t="shared" si="500"/>
        <v>#N/A</v>
      </c>
      <c r="CE386" s="15" t="b">
        <f t="shared" si="501"/>
        <v>1</v>
      </c>
      <c r="CF386" s="15" t="b">
        <f t="shared" si="457"/>
        <v>1</v>
      </c>
      <c r="CG386" s="15" t="b">
        <f t="shared" si="502"/>
        <v>0</v>
      </c>
      <c r="CH386" s="15" t="b">
        <f t="shared" si="503"/>
        <v>1</v>
      </c>
      <c r="CI386" t="e">
        <f t="shared" si="458"/>
        <v>#N/A</v>
      </c>
      <c r="CJ386" t="e">
        <f t="shared" si="459"/>
        <v>#N/A</v>
      </c>
      <c r="CK386" t="e">
        <f t="shared" si="468"/>
        <v>#N/A</v>
      </c>
      <c r="CL386" t="b">
        <f t="shared" si="504"/>
        <v>0</v>
      </c>
      <c r="CM386" t="e">
        <f t="shared" si="469"/>
        <v>#N/A</v>
      </c>
      <c r="CN386" t="b">
        <f t="shared" si="470"/>
        <v>0</v>
      </c>
      <c r="CO386" s="14">
        <f t="shared" si="471"/>
        <v>1</v>
      </c>
      <c r="CP386" s="16" t="str">
        <f t="shared" si="460"/>
        <v/>
      </c>
      <c r="CQ386" s="15">
        <f t="shared" si="461"/>
        <v>0</v>
      </c>
      <c r="CR386" s="15">
        <f t="shared" si="462"/>
        <v>0</v>
      </c>
      <c r="CS386" s="15">
        <f t="shared" si="463"/>
        <v>0</v>
      </c>
      <c r="CT386" s="58" t="e">
        <f t="shared" si="490"/>
        <v>#DIV/0!</v>
      </c>
      <c r="CU386" s="2">
        <f t="shared" si="464"/>
        <v>995</v>
      </c>
      <c r="CV386" t="str">
        <f t="shared" si="472"/>
        <v/>
      </c>
      <c r="CX386" t="str">
        <f t="shared" si="491"/>
        <v/>
      </c>
      <c r="CY386" t="b">
        <f>AND(CX386&lt;&gt;"",COUNTIF($CX$11:CX385,CX386)=0)</f>
        <v>0</v>
      </c>
      <c r="CZ386" s="2">
        <f>IF(CX386="",0,IF(CY386,MAX($CZ$11:CZ385)+1,VLOOKUP(CX386,$CX$11:CZ385,3,FALSE)))</f>
        <v>0</v>
      </c>
      <c r="DA386" s="2" t="str">
        <f t="shared" si="473"/>
        <v/>
      </c>
      <c r="DB386" t="str">
        <f t="shared" si="492"/>
        <v/>
      </c>
      <c r="DC386" t="b">
        <f>AND(DB386&lt;&gt;"",COUNTIF($DB$11:DB385,DB386)=0)</f>
        <v>0</v>
      </c>
      <c r="DD386" s="2">
        <f>IF(DB386="",0,IF(DC386,MAX($DD$11:DD385)+1,VLOOKUP(DB386,$DB$11:DD385,3,FALSE)))</f>
        <v>0</v>
      </c>
      <c r="DE386" s="2" t="str">
        <f t="shared" si="474"/>
        <v/>
      </c>
    </row>
    <row r="387" spans="1:109" x14ac:dyDescent="0.35">
      <c r="A387" s="119"/>
      <c r="B387" s="46"/>
      <c r="C387" s="46"/>
      <c r="D387" s="46"/>
      <c r="E387" s="46"/>
      <c r="F387" s="183"/>
      <c r="G387" s="48">
        <v>0</v>
      </c>
      <c r="H387" s="46">
        <v>0</v>
      </c>
      <c r="I387" s="46">
        <v>0</v>
      </c>
      <c r="J387" s="46">
        <v>0</v>
      </c>
      <c r="K387" s="46">
        <v>0</v>
      </c>
      <c r="L387" s="49">
        <v>0</v>
      </c>
      <c r="M387" s="50">
        <v>0</v>
      </c>
      <c r="N387" s="32"/>
      <c r="O387" s="31"/>
      <c r="P387" s="31"/>
      <c r="Q387" s="31"/>
      <c r="R387" s="31"/>
      <c r="S387" s="31"/>
      <c r="T387" s="31"/>
      <c r="U387" s="31"/>
      <c r="V387" s="99"/>
      <c r="W387" s="52" t="str">
        <f t="shared" si="499"/>
        <v/>
      </c>
      <c r="X387" s="120"/>
      <c r="Y387" s="97"/>
      <c r="Z387" t="e">
        <f t="shared" si="429"/>
        <v>#N/A</v>
      </c>
      <c r="AA387" t="e">
        <f t="shared" si="430"/>
        <v>#N/A</v>
      </c>
      <c r="AB387" t="e">
        <f t="shared" si="431"/>
        <v>#N/A</v>
      </c>
      <c r="AC387" s="53" t="b">
        <f t="shared" si="432"/>
        <v>0</v>
      </c>
      <c r="AD387" s="53" t="b">
        <f t="shared" si="433"/>
        <v>0</v>
      </c>
      <c r="AE387" s="53" t="b">
        <f t="shared" si="434"/>
        <v>0</v>
      </c>
      <c r="AF387" s="53" t="b">
        <f t="shared" si="435"/>
        <v>0</v>
      </c>
      <c r="AG387" s="53" t="b">
        <f t="shared" si="436"/>
        <v>0</v>
      </c>
      <c r="AH387" s="53" t="b">
        <f t="shared" si="437"/>
        <v>0</v>
      </c>
      <c r="AI387" s="53" t="b">
        <f t="shared" si="438"/>
        <v>0</v>
      </c>
      <c r="AJ387" s="53" t="b">
        <f t="shared" si="439"/>
        <v>0</v>
      </c>
      <c r="AK387" s="53" t="b">
        <f t="shared" si="493"/>
        <v>1</v>
      </c>
      <c r="AL387" s="53" t="b">
        <f t="shared" si="494"/>
        <v>1</v>
      </c>
      <c r="AM387" s="53" t="b">
        <f t="shared" si="495"/>
        <v>1</v>
      </c>
      <c r="AN387" s="53" t="b">
        <f t="shared" si="496"/>
        <v>1</v>
      </c>
      <c r="AO387" s="53" t="b">
        <f t="shared" si="497"/>
        <v>1</v>
      </c>
      <c r="AP387" s="53" t="b">
        <f t="shared" si="498"/>
        <v>1</v>
      </c>
      <c r="AQ387" s="53" t="b">
        <f t="shared" si="475"/>
        <v>0</v>
      </c>
      <c r="AR387" t="b">
        <f t="shared" si="440"/>
        <v>0</v>
      </c>
      <c r="AS387" s="54" t="e">
        <f t="shared" si="465"/>
        <v>#N/A</v>
      </c>
      <c r="AT387" t="b">
        <f t="shared" si="476"/>
        <v>0</v>
      </c>
      <c r="AU387" t="str">
        <f t="shared" si="477"/>
        <v/>
      </c>
      <c r="AV387" s="55" t="str">
        <f t="shared" si="466"/>
        <v/>
      </c>
      <c r="AW387" t="b">
        <f>AND(AV387&lt;&gt;"",COUNTIF($AV$11:AV386,AV387)=0)</f>
        <v>0</v>
      </c>
      <c r="AX387" s="2">
        <f>IF(AV387="",0,IF(AW387,MAX($AX$11:AX386)+1,VLOOKUP(AV387,$AV$11:AX386,3,FALSE)))</f>
        <v>0</v>
      </c>
      <c r="AY387" t="str">
        <f t="shared" si="467"/>
        <v/>
      </c>
      <c r="AZ387" t="e">
        <f t="shared" si="441"/>
        <v>#N/A</v>
      </c>
      <c r="BA387" t="e">
        <f>IF(ISNA(AZ387),NA(),COUNTIF(AZ$10:AZ387,AZ387)&gt;1)</f>
        <v>#N/A</v>
      </c>
      <c r="BB387" t="e">
        <f t="shared" si="442"/>
        <v>#N/A</v>
      </c>
      <c r="BC387" s="55" t="e">
        <f t="shared" si="443"/>
        <v>#N/A</v>
      </c>
      <c r="BD387" s="56" t="e">
        <f t="shared" si="444"/>
        <v>#N/A</v>
      </c>
      <c r="BE387" s="53">
        <f t="shared" si="445"/>
        <v>0</v>
      </c>
      <c r="BF387" s="53">
        <f t="shared" si="446"/>
        <v>0</v>
      </c>
      <c r="BG387" s="53">
        <f t="shared" si="447"/>
        <v>0</v>
      </c>
      <c r="BH387" s="53">
        <f t="shared" si="448"/>
        <v>0</v>
      </c>
      <c r="BI387" s="53">
        <f t="shared" si="449"/>
        <v>0</v>
      </c>
      <c r="BJ387" s="53">
        <f t="shared" si="450"/>
        <v>0</v>
      </c>
      <c r="BK387" s="57">
        <f t="shared" si="451"/>
        <v>0</v>
      </c>
      <c r="BL387" s="57">
        <f t="shared" si="452"/>
        <v>0</v>
      </c>
      <c r="BM387" s="57">
        <f t="shared" si="453"/>
        <v>0</v>
      </c>
      <c r="BN387" s="57">
        <f t="shared" si="454"/>
        <v>0</v>
      </c>
      <c r="BO387" s="57">
        <f t="shared" si="455"/>
        <v>0</v>
      </c>
      <c r="BP387" s="57">
        <f t="shared" si="456"/>
        <v>0</v>
      </c>
      <c r="BQ387">
        <f t="shared" si="478"/>
        <v>0</v>
      </c>
      <c r="BR387">
        <f t="shared" si="479"/>
        <v>0</v>
      </c>
      <c r="BS387">
        <f t="shared" si="480"/>
        <v>0</v>
      </c>
      <c r="BT387">
        <f t="shared" si="481"/>
        <v>0</v>
      </c>
      <c r="BU387">
        <f t="shared" si="482"/>
        <v>0</v>
      </c>
      <c r="BV387">
        <f t="shared" si="483"/>
        <v>0</v>
      </c>
      <c r="BW387">
        <f t="shared" si="484"/>
        <v>0</v>
      </c>
      <c r="BX387">
        <f t="shared" si="485"/>
        <v>0</v>
      </c>
      <c r="BY387">
        <f t="shared" si="486"/>
        <v>0</v>
      </c>
      <c r="BZ387">
        <f t="shared" si="487"/>
        <v>0</v>
      </c>
      <c r="CA387">
        <f t="shared" si="488"/>
        <v>0</v>
      </c>
      <c r="CB387">
        <f t="shared" si="489"/>
        <v>0</v>
      </c>
      <c r="CC387" t="e">
        <f>IF('Source and fuel input'!AS387,VLOOKUP(AA387,SourceIdData,8,FALSE),IF('Source and fuel input'!AQ387,V387,IF('Source and fuel input'!AR387,IF(AND(E387="Method 1",VLOOKUP(AA387,SourceIdData,8,FALSE)&gt;0),VLOOKUP(AA387,SourceIdData,8,FALSE),NA()),"")))</f>
        <v>#N/A</v>
      </c>
      <c r="CD387" s="15" t="e">
        <f t="shared" si="500"/>
        <v>#N/A</v>
      </c>
      <c r="CE387" s="15" t="b">
        <f t="shared" si="501"/>
        <v>1</v>
      </c>
      <c r="CF387" s="15" t="b">
        <f t="shared" si="457"/>
        <v>1</v>
      </c>
      <c r="CG387" s="15" t="b">
        <f t="shared" si="502"/>
        <v>0</v>
      </c>
      <c r="CH387" s="15" t="b">
        <f t="shared" si="503"/>
        <v>1</v>
      </c>
      <c r="CI387" t="e">
        <f t="shared" si="458"/>
        <v>#N/A</v>
      </c>
      <c r="CJ387" t="e">
        <f t="shared" si="459"/>
        <v>#N/A</v>
      </c>
      <c r="CK387" t="e">
        <f t="shared" si="468"/>
        <v>#N/A</v>
      </c>
      <c r="CL387" t="b">
        <f t="shared" si="504"/>
        <v>0</v>
      </c>
      <c r="CM387" t="e">
        <f t="shared" si="469"/>
        <v>#N/A</v>
      </c>
      <c r="CN387" t="b">
        <f t="shared" si="470"/>
        <v>0</v>
      </c>
      <c r="CO387" s="14">
        <f t="shared" si="471"/>
        <v>1</v>
      </c>
      <c r="CP387" s="16" t="str">
        <f t="shared" si="460"/>
        <v/>
      </c>
      <c r="CQ387" s="15">
        <f t="shared" si="461"/>
        <v>0</v>
      </c>
      <c r="CR387" s="15">
        <f t="shared" si="462"/>
        <v>0</v>
      </c>
      <c r="CS387" s="15">
        <f t="shared" si="463"/>
        <v>0</v>
      </c>
      <c r="CT387" s="58" t="e">
        <f t="shared" si="490"/>
        <v>#DIV/0!</v>
      </c>
      <c r="CU387" s="2">
        <f t="shared" si="464"/>
        <v>995</v>
      </c>
      <c r="CV387" t="str">
        <f t="shared" si="472"/>
        <v/>
      </c>
      <c r="CX387" t="str">
        <f t="shared" si="491"/>
        <v/>
      </c>
      <c r="CY387" t="b">
        <f>AND(CX387&lt;&gt;"",COUNTIF($CX$11:CX386,CX387)=0)</f>
        <v>0</v>
      </c>
      <c r="CZ387" s="2">
        <f>IF(CX387="",0,IF(CY387,MAX($CZ$11:CZ386)+1,VLOOKUP(CX387,$CX$11:CZ386,3,FALSE)))</f>
        <v>0</v>
      </c>
      <c r="DA387" s="2" t="str">
        <f t="shared" si="473"/>
        <v/>
      </c>
      <c r="DB387" t="str">
        <f t="shared" si="492"/>
        <v/>
      </c>
      <c r="DC387" t="b">
        <f>AND(DB387&lt;&gt;"",COUNTIF($DB$11:DB386,DB387)=0)</f>
        <v>0</v>
      </c>
      <c r="DD387" s="2">
        <f>IF(DB387="",0,IF(DC387,MAX($DD$11:DD386)+1,VLOOKUP(DB387,$DB$11:DD386,3,FALSE)))</f>
        <v>0</v>
      </c>
      <c r="DE387" s="2" t="str">
        <f t="shared" si="474"/>
        <v/>
      </c>
    </row>
    <row r="388" spans="1:109" x14ac:dyDescent="0.35">
      <c r="A388" s="119"/>
      <c r="B388" s="46"/>
      <c r="C388" s="46"/>
      <c r="D388" s="46"/>
      <c r="E388" s="46"/>
      <c r="F388" s="183"/>
      <c r="G388" s="48">
        <v>0</v>
      </c>
      <c r="H388" s="46">
        <v>0</v>
      </c>
      <c r="I388" s="46">
        <v>0</v>
      </c>
      <c r="J388" s="46">
        <v>0</v>
      </c>
      <c r="K388" s="46">
        <v>0</v>
      </c>
      <c r="L388" s="49">
        <v>0</v>
      </c>
      <c r="M388" s="50">
        <v>0</v>
      </c>
      <c r="N388" s="32"/>
      <c r="O388" s="31"/>
      <c r="P388" s="31"/>
      <c r="Q388" s="31"/>
      <c r="R388" s="31"/>
      <c r="S388" s="31"/>
      <c r="T388" s="31"/>
      <c r="U388" s="31"/>
      <c r="V388" s="99"/>
      <c r="W388" s="52" t="str">
        <f t="shared" si="499"/>
        <v/>
      </c>
      <c r="X388" s="120"/>
      <c r="Y388" s="97"/>
      <c r="Z388" t="e">
        <f t="shared" si="429"/>
        <v>#N/A</v>
      </c>
      <c r="AA388" t="e">
        <f t="shared" si="430"/>
        <v>#N/A</v>
      </c>
      <c r="AB388" t="e">
        <f t="shared" si="431"/>
        <v>#N/A</v>
      </c>
      <c r="AC388" s="53" t="b">
        <f t="shared" si="432"/>
        <v>0</v>
      </c>
      <c r="AD388" s="53" t="b">
        <f t="shared" si="433"/>
        <v>0</v>
      </c>
      <c r="AE388" s="53" t="b">
        <f t="shared" si="434"/>
        <v>0</v>
      </c>
      <c r="AF388" s="53" t="b">
        <f t="shared" si="435"/>
        <v>0</v>
      </c>
      <c r="AG388" s="53" t="b">
        <f t="shared" si="436"/>
        <v>0</v>
      </c>
      <c r="AH388" s="53" t="b">
        <f t="shared" si="437"/>
        <v>0</v>
      </c>
      <c r="AI388" s="53" t="b">
        <f t="shared" si="438"/>
        <v>0</v>
      </c>
      <c r="AJ388" s="53" t="b">
        <f t="shared" si="439"/>
        <v>0</v>
      </c>
      <c r="AK388" s="53" t="b">
        <f t="shared" si="493"/>
        <v>1</v>
      </c>
      <c r="AL388" s="53" t="b">
        <f t="shared" si="494"/>
        <v>1</v>
      </c>
      <c r="AM388" s="53" t="b">
        <f t="shared" si="495"/>
        <v>1</v>
      </c>
      <c r="AN388" s="53" t="b">
        <f t="shared" si="496"/>
        <v>1</v>
      </c>
      <c r="AO388" s="53" t="b">
        <f t="shared" si="497"/>
        <v>1</v>
      </c>
      <c r="AP388" s="53" t="b">
        <f t="shared" si="498"/>
        <v>1</v>
      </c>
      <c r="AQ388" s="53" t="b">
        <f t="shared" si="475"/>
        <v>0</v>
      </c>
      <c r="AR388" t="b">
        <f t="shared" si="440"/>
        <v>0</v>
      </c>
      <c r="AS388" s="54" t="e">
        <f t="shared" si="465"/>
        <v>#N/A</v>
      </c>
      <c r="AT388" t="b">
        <f t="shared" si="476"/>
        <v>0</v>
      </c>
      <c r="AU388" t="str">
        <f t="shared" si="477"/>
        <v/>
      </c>
      <c r="AV388" s="55" t="str">
        <f t="shared" si="466"/>
        <v/>
      </c>
      <c r="AW388" t="b">
        <f>AND(AV388&lt;&gt;"",COUNTIF($AV$11:AV387,AV388)=0)</f>
        <v>0</v>
      </c>
      <c r="AX388" s="2">
        <f>IF(AV388="",0,IF(AW388,MAX($AX$11:AX387)+1,VLOOKUP(AV388,$AV$11:AX387,3,FALSE)))</f>
        <v>0</v>
      </c>
      <c r="AY388" t="str">
        <f t="shared" si="467"/>
        <v/>
      </c>
      <c r="AZ388" t="e">
        <f t="shared" si="441"/>
        <v>#N/A</v>
      </c>
      <c r="BA388" t="e">
        <f>IF(ISNA(AZ388),NA(),COUNTIF(AZ$10:AZ388,AZ388)&gt;1)</f>
        <v>#N/A</v>
      </c>
      <c r="BB388" t="e">
        <f t="shared" si="442"/>
        <v>#N/A</v>
      </c>
      <c r="BC388" s="55" t="e">
        <f t="shared" si="443"/>
        <v>#N/A</v>
      </c>
      <c r="BD388" s="56" t="e">
        <f t="shared" si="444"/>
        <v>#N/A</v>
      </c>
      <c r="BE388" s="53">
        <f t="shared" si="445"/>
        <v>0</v>
      </c>
      <c r="BF388" s="53">
        <f t="shared" si="446"/>
        <v>0</v>
      </c>
      <c r="BG388" s="53">
        <f t="shared" si="447"/>
        <v>0</v>
      </c>
      <c r="BH388" s="53">
        <f t="shared" si="448"/>
        <v>0</v>
      </c>
      <c r="BI388" s="53">
        <f t="shared" si="449"/>
        <v>0</v>
      </c>
      <c r="BJ388" s="53">
        <f t="shared" si="450"/>
        <v>0</v>
      </c>
      <c r="BK388" s="57">
        <f t="shared" si="451"/>
        <v>0</v>
      </c>
      <c r="BL388" s="57">
        <f t="shared" si="452"/>
        <v>0</v>
      </c>
      <c r="BM388" s="57">
        <f t="shared" si="453"/>
        <v>0</v>
      </c>
      <c r="BN388" s="57">
        <f t="shared" si="454"/>
        <v>0</v>
      </c>
      <c r="BO388" s="57">
        <f t="shared" si="455"/>
        <v>0</v>
      </c>
      <c r="BP388" s="57">
        <f t="shared" si="456"/>
        <v>0</v>
      </c>
      <c r="BQ388">
        <f t="shared" si="478"/>
        <v>0</v>
      </c>
      <c r="BR388">
        <f t="shared" si="479"/>
        <v>0</v>
      </c>
      <c r="BS388">
        <f t="shared" si="480"/>
        <v>0</v>
      </c>
      <c r="BT388">
        <f t="shared" si="481"/>
        <v>0</v>
      </c>
      <c r="BU388">
        <f t="shared" si="482"/>
        <v>0</v>
      </c>
      <c r="BV388">
        <f t="shared" si="483"/>
        <v>0</v>
      </c>
      <c r="BW388">
        <f t="shared" si="484"/>
        <v>0</v>
      </c>
      <c r="BX388">
        <f t="shared" si="485"/>
        <v>0</v>
      </c>
      <c r="BY388">
        <f t="shared" si="486"/>
        <v>0</v>
      </c>
      <c r="BZ388">
        <f t="shared" si="487"/>
        <v>0</v>
      </c>
      <c r="CA388">
        <f t="shared" si="488"/>
        <v>0</v>
      </c>
      <c r="CB388">
        <f t="shared" si="489"/>
        <v>0</v>
      </c>
      <c r="CC388" t="e">
        <f>IF('Source and fuel input'!AS388,VLOOKUP(AA388,SourceIdData,8,FALSE),IF('Source and fuel input'!AQ388,V388,IF('Source and fuel input'!AR388,IF(AND(E388="Method 1",VLOOKUP(AA388,SourceIdData,8,FALSE)&gt;0),VLOOKUP(AA388,SourceIdData,8,FALSE),NA()),"")))</f>
        <v>#N/A</v>
      </c>
      <c r="CD388" s="15" t="e">
        <f t="shared" si="500"/>
        <v>#N/A</v>
      </c>
      <c r="CE388" s="15" t="b">
        <f t="shared" si="501"/>
        <v>1</v>
      </c>
      <c r="CF388" s="15" t="b">
        <f t="shared" si="457"/>
        <v>1</v>
      </c>
      <c r="CG388" s="15" t="b">
        <f t="shared" si="502"/>
        <v>0</v>
      </c>
      <c r="CH388" s="15" t="b">
        <f t="shared" si="503"/>
        <v>1</v>
      </c>
      <c r="CI388" t="e">
        <f t="shared" si="458"/>
        <v>#N/A</v>
      </c>
      <c r="CJ388" t="e">
        <f t="shared" si="459"/>
        <v>#N/A</v>
      </c>
      <c r="CK388" t="e">
        <f t="shared" si="468"/>
        <v>#N/A</v>
      </c>
      <c r="CL388" t="b">
        <f t="shared" si="504"/>
        <v>0</v>
      </c>
      <c r="CM388" t="e">
        <f t="shared" si="469"/>
        <v>#N/A</v>
      </c>
      <c r="CN388" t="b">
        <f t="shared" si="470"/>
        <v>0</v>
      </c>
      <c r="CO388" s="14">
        <f t="shared" si="471"/>
        <v>1</v>
      </c>
      <c r="CP388" s="16" t="str">
        <f t="shared" si="460"/>
        <v/>
      </c>
      <c r="CQ388" s="15">
        <f t="shared" si="461"/>
        <v>0</v>
      </c>
      <c r="CR388" s="15">
        <f t="shared" si="462"/>
        <v>0</v>
      </c>
      <c r="CS388" s="15">
        <f t="shared" si="463"/>
        <v>0</v>
      </c>
      <c r="CT388" s="58" t="e">
        <f t="shared" si="490"/>
        <v>#DIV/0!</v>
      </c>
      <c r="CU388" s="2">
        <f t="shared" si="464"/>
        <v>995</v>
      </c>
      <c r="CV388" t="str">
        <f t="shared" si="472"/>
        <v/>
      </c>
      <c r="CX388" t="str">
        <f t="shared" si="491"/>
        <v/>
      </c>
      <c r="CY388" t="b">
        <f>AND(CX388&lt;&gt;"",COUNTIF($CX$11:CX387,CX388)=0)</f>
        <v>0</v>
      </c>
      <c r="CZ388" s="2">
        <f>IF(CX388="",0,IF(CY388,MAX($CZ$11:CZ387)+1,VLOOKUP(CX388,$CX$11:CZ387,3,FALSE)))</f>
        <v>0</v>
      </c>
      <c r="DA388" s="2" t="str">
        <f t="shared" si="473"/>
        <v/>
      </c>
      <c r="DB388" t="str">
        <f t="shared" si="492"/>
        <v/>
      </c>
      <c r="DC388" t="b">
        <f>AND(DB388&lt;&gt;"",COUNTIF($DB$11:DB387,DB388)=0)</f>
        <v>0</v>
      </c>
      <c r="DD388" s="2">
        <f>IF(DB388="",0,IF(DC388,MAX($DD$11:DD387)+1,VLOOKUP(DB388,$DB$11:DD387,3,FALSE)))</f>
        <v>0</v>
      </c>
      <c r="DE388" s="2" t="str">
        <f t="shared" si="474"/>
        <v/>
      </c>
    </row>
    <row r="389" spans="1:109" x14ac:dyDescent="0.35">
      <c r="A389" s="119"/>
      <c r="B389" s="46"/>
      <c r="C389" s="46"/>
      <c r="D389" s="46"/>
      <c r="E389" s="46"/>
      <c r="F389" s="183"/>
      <c r="G389" s="48">
        <v>0</v>
      </c>
      <c r="H389" s="46">
        <v>0</v>
      </c>
      <c r="I389" s="46">
        <v>0</v>
      </c>
      <c r="J389" s="46">
        <v>0</v>
      </c>
      <c r="K389" s="46">
        <v>0</v>
      </c>
      <c r="L389" s="49">
        <v>0</v>
      </c>
      <c r="M389" s="50">
        <v>0</v>
      </c>
      <c r="N389" s="32"/>
      <c r="O389" s="31"/>
      <c r="P389" s="31"/>
      <c r="Q389" s="31"/>
      <c r="R389" s="31"/>
      <c r="S389" s="31"/>
      <c r="T389" s="31"/>
      <c r="U389" s="31"/>
      <c r="V389" s="99"/>
      <c r="W389" s="52" t="str">
        <f t="shared" si="499"/>
        <v/>
      </c>
      <c r="X389" s="120"/>
      <c r="Y389" s="97"/>
      <c r="Z389" t="e">
        <f t="shared" si="429"/>
        <v>#N/A</v>
      </c>
      <c r="AA389" t="e">
        <f t="shared" si="430"/>
        <v>#N/A</v>
      </c>
      <c r="AB389" t="e">
        <f t="shared" si="431"/>
        <v>#N/A</v>
      </c>
      <c r="AC389" s="53" t="b">
        <f t="shared" si="432"/>
        <v>0</v>
      </c>
      <c r="AD389" s="53" t="b">
        <f t="shared" si="433"/>
        <v>0</v>
      </c>
      <c r="AE389" s="53" t="b">
        <f t="shared" si="434"/>
        <v>0</v>
      </c>
      <c r="AF389" s="53" t="b">
        <f t="shared" si="435"/>
        <v>0</v>
      </c>
      <c r="AG389" s="53" t="b">
        <f t="shared" si="436"/>
        <v>0</v>
      </c>
      <c r="AH389" s="53" t="b">
        <f t="shared" si="437"/>
        <v>0</v>
      </c>
      <c r="AI389" s="53" t="b">
        <f t="shared" si="438"/>
        <v>0</v>
      </c>
      <c r="AJ389" s="53" t="b">
        <f t="shared" si="439"/>
        <v>0</v>
      </c>
      <c r="AK389" s="53" t="b">
        <f t="shared" si="493"/>
        <v>1</v>
      </c>
      <c r="AL389" s="53" t="b">
        <f t="shared" si="494"/>
        <v>1</v>
      </c>
      <c r="AM389" s="53" t="b">
        <f t="shared" si="495"/>
        <v>1</v>
      </c>
      <c r="AN389" s="53" t="b">
        <f t="shared" si="496"/>
        <v>1</v>
      </c>
      <c r="AO389" s="53" t="b">
        <f t="shared" si="497"/>
        <v>1</v>
      </c>
      <c r="AP389" s="53" t="b">
        <f t="shared" si="498"/>
        <v>1</v>
      </c>
      <c r="AQ389" s="53" t="b">
        <f t="shared" si="475"/>
        <v>0</v>
      </c>
      <c r="AR389" t="b">
        <f t="shared" si="440"/>
        <v>0</v>
      </c>
      <c r="AS389" s="54" t="e">
        <f t="shared" si="465"/>
        <v>#N/A</v>
      </c>
      <c r="AT389" t="b">
        <f t="shared" si="476"/>
        <v>0</v>
      </c>
      <c r="AU389" t="str">
        <f t="shared" si="477"/>
        <v/>
      </c>
      <c r="AV389" s="55" t="str">
        <f t="shared" si="466"/>
        <v/>
      </c>
      <c r="AW389" t="b">
        <f>AND(AV389&lt;&gt;"",COUNTIF($AV$11:AV388,AV389)=0)</f>
        <v>0</v>
      </c>
      <c r="AX389" s="2">
        <f>IF(AV389="",0,IF(AW389,MAX($AX$11:AX388)+1,VLOOKUP(AV389,$AV$11:AX388,3,FALSE)))</f>
        <v>0</v>
      </c>
      <c r="AY389" t="str">
        <f t="shared" si="467"/>
        <v/>
      </c>
      <c r="AZ389" t="e">
        <f t="shared" si="441"/>
        <v>#N/A</v>
      </c>
      <c r="BA389" t="e">
        <f>IF(ISNA(AZ389),NA(),COUNTIF(AZ$10:AZ389,AZ389)&gt;1)</f>
        <v>#N/A</v>
      </c>
      <c r="BB389" t="e">
        <f t="shared" si="442"/>
        <v>#N/A</v>
      </c>
      <c r="BC389" s="55" t="e">
        <f t="shared" si="443"/>
        <v>#N/A</v>
      </c>
      <c r="BD389" s="56" t="e">
        <f t="shared" si="444"/>
        <v>#N/A</v>
      </c>
      <c r="BE389" s="53">
        <f t="shared" si="445"/>
        <v>0</v>
      </c>
      <c r="BF389" s="53">
        <f t="shared" si="446"/>
        <v>0</v>
      </c>
      <c r="BG389" s="53">
        <f t="shared" si="447"/>
        <v>0</v>
      </c>
      <c r="BH389" s="53">
        <f t="shared" si="448"/>
        <v>0</v>
      </c>
      <c r="BI389" s="53">
        <f t="shared" si="449"/>
        <v>0</v>
      </c>
      <c r="BJ389" s="53">
        <f t="shared" si="450"/>
        <v>0</v>
      </c>
      <c r="BK389" s="57">
        <f t="shared" si="451"/>
        <v>0</v>
      </c>
      <c r="BL389" s="57">
        <f t="shared" si="452"/>
        <v>0</v>
      </c>
      <c r="BM389" s="57">
        <f t="shared" si="453"/>
        <v>0</v>
      </c>
      <c r="BN389" s="57">
        <f t="shared" si="454"/>
        <v>0</v>
      </c>
      <c r="BO389" s="57">
        <f t="shared" si="455"/>
        <v>0</v>
      </c>
      <c r="BP389" s="57">
        <f t="shared" si="456"/>
        <v>0</v>
      </c>
      <c r="BQ389">
        <f t="shared" si="478"/>
        <v>0</v>
      </c>
      <c r="BR389">
        <f t="shared" si="479"/>
        <v>0</v>
      </c>
      <c r="BS389">
        <f t="shared" si="480"/>
        <v>0</v>
      </c>
      <c r="BT389">
        <f t="shared" si="481"/>
        <v>0</v>
      </c>
      <c r="BU389">
        <f t="shared" si="482"/>
        <v>0</v>
      </c>
      <c r="BV389">
        <f t="shared" si="483"/>
        <v>0</v>
      </c>
      <c r="BW389">
        <f t="shared" si="484"/>
        <v>0</v>
      </c>
      <c r="BX389">
        <f t="shared" si="485"/>
        <v>0</v>
      </c>
      <c r="BY389">
        <f t="shared" si="486"/>
        <v>0</v>
      </c>
      <c r="BZ389">
        <f t="shared" si="487"/>
        <v>0</v>
      </c>
      <c r="CA389">
        <f t="shared" si="488"/>
        <v>0</v>
      </c>
      <c r="CB389">
        <f t="shared" si="489"/>
        <v>0</v>
      </c>
      <c r="CC389" t="e">
        <f>IF('Source and fuel input'!AS389,VLOOKUP(AA389,SourceIdData,8,FALSE),IF('Source and fuel input'!AQ389,V389,IF('Source and fuel input'!AR389,IF(AND(E389="Method 1",VLOOKUP(AA389,SourceIdData,8,FALSE)&gt;0),VLOOKUP(AA389,SourceIdData,8,FALSE),NA()),"")))</f>
        <v>#N/A</v>
      </c>
      <c r="CD389" s="15" t="e">
        <f t="shared" si="500"/>
        <v>#N/A</v>
      </c>
      <c r="CE389" s="15" t="b">
        <f t="shared" si="501"/>
        <v>1</v>
      </c>
      <c r="CF389" s="15" t="b">
        <f t="shared" si="457"/>
        <v>1</v>
      </c>
      <c r="CG389" s="15" t="b">
        <f t="shared" si="502"/>
        <v>0</v>
      </c>
      <c r="CH389" s="15" t="b">
        <f t="shared" si="503"/>
        <v>1</v>
      </c>
      <c r="CI389" t="e">
        <f t="shared" si="458"/>
        <v>#N/A</v>
      </c>
      <c r="CJ389" t="e">
        <f t="shared" si="459"/>
        <v>#N/A</v>
      </c>
      <c r="CK389" t="e">
        <f t="shared" si="468"/>
        <v>#N/A</v>
      </c>
      <c r="CL389" t="b">
        <f t="shared" si="504"/>
        <v>0</v>
      </c>
      <c r="CM389" t="e">
        <f t="shared" si="469"/>
        <v>#N/A</v>
      </c>
      <c r="CN389" t="b">
        <f t="shared" si="470"/>
        <v>0</v>
      </c>
      <c r="CO389" s="14">
        <f t="shared" si="471"/>
        <v>1</v>
      </c>
      <c r="CP389" s="16" t="str">
        <f t="shared" si="460"/>
        <v/>
      </c>
      <c r="CQ389" s="15">
        <f t="shared" si="461"/>
        <v>0</v>
      </c>
      <c r="CR389" s="15">
        <f t="shared" si="462"/>
        <v>0</v>
      </c>
      <c r="CS389" s="15">
        <f t="shared" si="463"/>
        <v>0</v>
      </c>
      <c r="CT389" s="58" t="e">
        <f t="shared" si="490"/>
        <v>#DIV/0!</v>
      </c>
      <c r="CU389" s="2">
        <f t="shared" si="464"/>
        <v>995</v>
      </c>
      <c r="CV389" t="str">
        <f t="shared" si="472"/>
        <v/>
      </c>
      <c r="CX389" t="str">
        <f t="shared" si="491"/>
        <v/>
      </c>
      <c r="CY389" t="b">
        <f>AND(CX389&lt;&gt;"",COUNTIF($CX$11:CX388,CX389)=0)</f>
        <v>0</v>
      </c>
      <c r="CZ389" s="2">
        <f>IF(CX389="",0,IF(CY389,MAX($CZ$11:CZ388)+1,VLOOKUP(CX389,$CX$11:CZ388,3,FALSE)))</f>
        <v>0</v>
      </c>
      <c r="DA389" s="2" t="str">
        <f t="shared" si="473"/>
        <v/>
      </c>
      <c r="DB389" t="str">
        <f t="shared" si="492"/>
        <v/>
      </c>
      <c r="DC389" t="b">
        <f>AND(DB389&lt;&gt;"",COUNTIF($DB$11:DB388,DB389)=0)</f>
        <v>0</v>
      </c>
      <c r="DD389" s="2">
        <f>IF(DB389="",0,IF(DC389,MAX($DD$11:DD388)+1,VLOOKUP(DB389,$DB$11:DD388,3,FALSE)))</f>
        <v>0</v>
      </c>
      <c r="DE389" s="2" t="str">
        <f t="shared" si="474"/>
        <v/>
      </c>
    </row>
    <row r="390" spans="1:109" x14ac:dyDescent="0.35">
      <c r="A390" s="119"/>
      <c r="B390" s="46"/>
      <c r="C390" s="46"/>
      <c r="D390" s="46"/>
      <c r="E390" s="46"/>
      <c r="F390" s="183"/>
      <c r="G390" s="48">
        <v>0</v>
      </c>
      <c r="H390" s="46">
        <v>0</v>
      </c>
      <c r="I390" s="46">
        <v>0</v>
      </c>
      <c r="J390" s="46">
        <v>0</v>
      </c>
      <c r="K390" s="46">
        <v>0</v>
      </c>
      <c r="L390" s="49">
        <v>0</v>
      </c>
      <c r="M390" s="50">
        <v>0</v>
      </c>
      <c r="N390" s="32"/>
      <c r="O390" s="31"/>
      <c r="P390" s="31"/>
      <c r="Q390" s="31"/>
      <c r="R390" s="31"/>
      <c r="S390" s="31"/>
      <c r="T390" s="31"/>
      <c r="U390" s="31"/>
      <c r="V390" s="99"/>
      <c r="W390" s="52" t="str">
        <f t="shared" si="499"/>
        <v/>
      </c>
      <c r="X390" s="120"/>
      <c r="Y390" s="97"/>
      <c r="Z390" t="e">
        <f t="shared" si="429"/>
        <v>#N/A</v>
      </c>
      <c r="AA390" t="e">
        <f t="shared" si="430"/>
        <v>#N/A</v>
      </c>
      <c r="AB390" t="e">
        <f t="shared" si="431"/>
        <v>#N/A</v>
      </c>
      <c r="AC390" s="53" t="b">
        <f t="shared" si="432"/>
        <v>0</v>
      </c>
      <c r="AD390" s="53" t="b">
        <f t="shared" si="433"/>
        <v>0</v>
      </c>
      <c r="AE390" s="53" t="b">
        <f t="shared" si="434"/>
        <v>0</v>
      </c>
      <c r="AF390" s="53" t="b">
        <f t="shared" si="435"/>
        <v>0</v>
      </c>
      <c r="AG390" s="53" t="b">
        <f t="shared" si="436"/>
        <v>0</v>
      </c>
      <c r="AH390" s="53" t="b">
        <f t="shared" si="437"/>
        <v>0</v>
      </c>
      <c r="AI390" s="53" t="b">
        <f t="shared" si="438"/>
        <v>0</v>
      </c>
      <c r="AJ390" s="53" t="b">
        <f t="shared" si="439"/>
        <v>0</v>
      </c>
      <c r="AK390" s="53" t="b">
        <f t="shared" si="493"/>
        <v>1</v>
      </c>
      <c r="AL390" s="53" t="b">
        <f t="shared" si="494"/>
        <v>1</v>
      </c>
      <c r="AM390" s="53" t="b">
        <f t="shared" si="495"/>
        <v>1</v>
      </c>
      <c r="AN390" s="53" t="b">
        <f t="shared" si="496"/>
        <v>1</v>
      </c>
      <c r="AO390" s="53" t="b">
        <f t="shared" si="497"/>
        <v>1</v>
      </c>
      <c r="AP390" s="53" t="b">
        <f t="shared" si="498"/>
        <v>1</v>
      </c>
      <c r="AQ390" s="53" t="b">
        <f t="shared" si="475"/>
        <v>0</v>
      </c>
      <c r="AR390" t="b">
        <f t="shared" si="440"/>
        <v>0</v>
      </c>
      <c r="AS390" s="54" t="e">
        <f t="shared" si="465"/>
        <v>#N/A</v>
      </c>
      <c r="AT390" t="b">
        <f t="shared" si="476"/>
        <v>0</v>
      </c>
      <c r="AU390" t="str">
        <f t="shared" si="477"/>
        <v/>
      </c>
      <c r="AV390" s="55" t="str">
        <f t="shared" si="466"/>
        <v/>
      </c>
      <c r="AW390" t="b">
        <f>AND(AV390&lt;&gt;"",COUNTIF($AV$11:AV389,AV390)=0)</f>
        <v>0</v>
      </c>
      <c r="AX390" s="2">
        <f>IF(AV390="",0,IF(AW390,MAX($AX$11:AX389)+1,VLOOKUP(AV390,$AV$11:AX389,3,FALSE)))</f>
        <v>0</v>
      </c>
      <c r="AY390" t="str">
        <f t="shared" si="467"/>
        <v/>
      </c>
      <c r="AZ390" t="e">
        <f t="shared" si="441"/>
        <v>#N/A</v>
      </c>
      <c r="BA390" t="e">
        <f>IF(ISNA(AZ390),NA(),COUNTIF(AZ$10:AZ390,AZ390)&gt;1)</f>
        <v>#N/A</v>
      </c>
      <c r="BB390" t="e">
        <f t="shared" si="442"/>
        <v>#N/A</v>
      </c>
      <c r="BC390" s="55" t="e">
        <f t="shared" si="443"/>
        <v>#N/A</v>
      </c>
      <c r="BD390" s="56" t="e">
        <f t="shared" si="444"/>
        <v>#N/A</v>
      </c>
      <c r="BE390" s="53">
        <f t="shared" si="445"/>
        <v>0</v>
      </c>
      <c r="BF390" s="53">
        <f t="shared" si="446"/>
        <v>0</v>
      </c>
      <c r="BG390" s="53">
        <f t="shared" si="447"/>
        <v>0</v>
      </c>
      <c r="BH390" s="53">
        <f t="shared" si="448"/>
        <v>0</v>
      </c>
      <c r="BI390" s="53">
        <f t="shared" si="449"/>
        <v>0</v>
      </c>
      <c r="BJ390" s="53">
        <f t="shared" si="450"/>
        <v>0</v>
      </c>
      <c r="BK390" s="57">
        <f t="shared" si="451"/>
        <v>0</v>
      </c>
      <c r="BL390" s="57">
        <f t="shared" si="452"/>
        <v>0</v>
      </c>
      <c r="BM390" s="57">
        <f t="shared" si="453"/>
        <v>0</v>
      </c>
      <c r="BN390" s="57">
        <f t="shared" si="454"/>
        <v>0</v>
      </c>
      <c r="BO390" s="57">
        <f t="shared" si="455"/>
        <v>0</v>
      </c>
      <c r="BP390" s="57">
        <f t="shared" si="456"/>
        <v>0</v>
      </c>
      <c r="BQ390">
        <f t="shared" si="478"/>
        <v>0</v>
      </c>
      <c r="BR390">
        <f t="shared" si="479"/>
        <v>0</v>
      </c>
      <c r="BS390">
        <f t="shared" si="480"/>
        <v>0</v>
      </c>
      <c r="BT390">
        <f t="shared" si="481"/>
        <v>0</v>
      </c>
      <c r="BU390">
        <f t="shared" si="482"/>
        <v>0</v>
      </c>
      <c r="BV390">
        <f t="shared" si="483"/>
        <v>0</v>
      </c>
      <c r="BW390">
        <f t="shared" si="484"/>
        <v>0</v>
      </c>
      <c r="BX390">
        <f t="shared" si="485"/>
        <v>0</v>
      </c>
      <c r="BY390">
        <f t="shared" si="486"/>
        <v>0</v>
      </c>
      <c r="BZ390">
        <f t="shared" si="487"/>
        <v>0</v>
      </c>
      <c r="CA390">
        <f t="shared" si="488"/>
        <v>0</v>
      </c>
      <c r="CB390">
        <f t="shared" si="489"/>
        <v>0</v>
      </c>
      <c r="CC390" t="e">
        <f>IF('Source and fuel input'!AS390,VLOOKUP(AA390,SourceIdData,8,FALSE),IF('Source and fuel input'!AQ390,V390,IF('Source and fuel input'!AR390,IF(AND(E390="Method 1",VLOOKUP(AA390,SourceIdData,8,FALSE)&gt;0),VLOOKUP(AA390,SourceIdData,8,FALSE),NA()),"")))</f>
        <v>#N/A</v>
      </c>
      <c r="CD390" s="15" t="e">
        <f t="shared" si="500"/>
        <v>#N/A</v>
      </c>
      <c r="CE390" s="15" t="b">
        <f t="shared" si="501"/>
        <v>1</v>
      </c>
      <c r="CF390" s="15" t="b">
        <f t="shared" si="457"/>
        <v>1</v>
      </c>
      <c r="CG390" s="15" t="b">
        <f t="shared" si="502"/>
        <v>0</v>
      </c>
      <c r="CH390" s="15" t="b">
        <f t="shared" si="503"/>
        <v>1</v>
      </c>
      <c r="CI390" t="e">
        <f t="shared" si="458"/>
        <v>#N/A</v>
      </c>
      <c r="CJ390" t="e">
        <f t="shared" si="459"/>
        <v>#N/A</v>
      </c>
      <c r="CK390" t="e">
        <f t="shared" si="468"/>
        <v>#N/A</v>
      </c>
      <c r="CL390" t="b">
        <f t="shared" si="504"/>
        <v>0</v>
      </c>
      <c r="CM390" t="e">
        <f t="shared" si="469"/>
        <v>#N/A</v>
      </c>
      <c r="CN390" t="b">
        <f t="shared" si="470"/>
        <v>0</v>
      </c>
      <c r="CO390" s="14">
        <f t="shared" si="471"/>
        <v>1</v>
      </c>
      <c r="CP390" s="16" t="str">
        <f t="shared" si="460"/>
        <v/>
      </c>
      <c r="CQ390" s="15">
        <f t="shared" si="461"/>
        <v>0</v>
      </c>
      <c r="CR390" s="15">
        <f t="shared" si="462"/>
        <v>0</v>
      </c>
      <c r="CS390" s="15">
        <f t="shared" si="463"/>
        <v>0</v>
      </c>
      <c r="CT390" s="58" t="e">
        <f t="shared" si="490"/>
        <v>#DIV/0!</v>
      </c>
      <c r="CU390" s="2">
        <f t="shared" si="464"/>
        <v>995</v>
      </c>
      <c r="CV390" t="str">
        <f t="shared" si="472"/>
        <v/>
      </c>
      <c r="CX390" t="str">
        <f t="shared" si="491"/>
        <v/>
      </c>
      <c r="CY390" t="b">
        <f>AND(CX390&lt;&gt;"",COUNTIF($CX$11:CX389,CX390)=0)</f>
        <v>0</v>
      </c>
      <c r="CZ390" s="2">
        <f>IF(CX390="",0,IF(CY390,MAX($CZ$11:CZ389)+1,VLOOKUP(CX390,$CX$11:CZ389,3,FALSE)))</f>
        <v>0</v>
      </c>
      <c r="DA390" s="2" t="str">
        <f t="shared" si="473"/>
        <v/>
      </c>
      <c r="DB390" t="str">
        <f t="shared" si="492"/>
        <v/>
      </c>
      <c r="DC390" t="b">
        <f>AND(DB390&lt;&gt;"",COUNTIF($DB$11:DB389,DB390)=0)</f>
        <v>0</v>
      </c>
      <c r="DD390" s="2">
        <f>IF(DB390="",0,IF(DC390,MAX($DD$11:DD389)+1,VLOOKUP(DB390,$DB$11:DD389,3,FALSE)))</f>
        <v>0</v>
      </c>
      <c r="DE390" s="2" t="str">
        <f t="shared" si="474"/>
        <v/>
      </c>
    </row>
    <row r="391" spans="1:109" x14ac:dyDescent="0.35">
      <c r="A391" s="119"/>
      <c r="B391" s="46"/>
      <c r="C391" s="46"/>
      <c r="D391" s="46"/>
      <c r="E391" s="46"/>
      <c r="F391" s="183"/>
      <c r="G391" s="48">
        <v>0</v>
      </c>
      <c r="H391" s="46">
        <v>0</v>
      </c>
      <c r="I391" s="46">
        <v>0</v>
      </c>
      <c r="J391" s="46">
        <v>0</v>
      </c>
      <c r="K391" s="46">
        <v>0</v>
      </c>
      <c r="L391" s="49">
        <v>0</v>
      </c>
      <c r="M391" s="50">
        <v>0</v>
      </c>
      <c r="N391" s="32"/>
      <c r="O391" s="31"/>
      <c r="P391" s="31"/>
      <c r="Q391" s="31"/>
      <c r="R391" s="31"/>
      <c r="S391" s="31"/>
      <c r="T391" s="31"/>
      <c r="U391" s="31"/>
      <c r="V391" s="99"/>
      <c r="W391" s="52" t="str">
        <f t="shared" si="499"/>
        <v/>
      </c>
      <c r="X391" s="120"/>
      <c r="Y391" s="97"/>
      <c r="Z391" t="e">
        <f t="shared" si="429"/>
        <v>#N/A</v>
      </c>
      <c r="AA391" t="e">
        <f t="shared" si="430"/>
        <v>#N/A</v>
      </c>
      <c r="AB391" t="e">
        <f t="shared" si="431"/>
        <v>#N/A</v>
      </c>
      <c r="AC391" s="53" t="b">
        <f t="shared" si="432"/>
        <v>0</v>
      </c>
      <c r="AD391" s="53" t="b">
        <f t="shared" si="433"/>
        <v>0</v>
      </c>
      <c r="AE391" s="53" t="b">
        <f t="shared" si="434"/>
        <v>0</v>
      </c>
      <c r="AF391" s="53" t="b">
        <f t="shared" si="435"/>
        <v>0</v>
      </c>
      <c r="AG391" s="53" t="b">
        <f t="shared" si="436"/>
        <v>0</v>
      </c>
      <c r="AH391" s="53" t="b">
        <f t="shared" si="437"/>
        <v>0</v>
      </c>
      <c r="AI391" s="53" t="b">
        <f t="shared" si="438"/>
        <v>0</v>
      </c>
      <c r="AJ391" s="53" t="b">
        <f t="shared" si="439"/>
        <v>0</v>
      </c>
      <c r="AK391" s="53" t="b">
        <f t="shared" si="493"/>
        <v>1</v>
      </c>
      <c r="AL391" s="53" t="b">
        <f t="shared" si="494"/>
        <v>1</v>
      </c>
      <c r="AM391" s="53" t="b">
        <f t="shared" si="495"/>
        <v>1</v>
      </c>
      <c r="AN391" s="53" t="b">
        <f t="shared" si="496"/>
        <v>1</v>
      </c>
      <c r="AO391" s="53" t="b">
        <f t="shared" si="497"/>
        <v>1</v>
      </c>
      <c r="AP391" s="53" t="b">
        <f t="shared" si="498"/>
        <v>1</v>
      </c>
      <c r="AQ391" s="53" t="b">
        <f t="shared" si="475"/>
        <v>0</v>
      </c>
      <c r="AR391" t="b">
        <f t="shared" si="440"/>
        <v>0</v>
      </c>
      <c r="AS391" s="54" t="e">
        <f t="shared" si="465"/>
        <v>#N/A</v>
      </c>
      <c r="AT391" t="b">
        <f t="shared" si="476"/>
        <v>0</v>
      </c>
      <c r="AU391" t="str">
        <f t="shared" si="477"/>
        <v/>
      </c>
      <c r="AV391" s="55" t="str">
        <f t="shared" si="466"/>
        <v/>
      </c>
      <c r="AW391" t="b">
        <f>AND(AV391&lt;&gt;"",COUNTIF($AV$11:AV390,AV391)=0)</f>
        <v>0</v>
      </c>
      <c r="AX391" s="2">
        <f>IF(AV391="",0,IF(AW391,MAX($AX$11:AX390)+1,VLOOKUP(AV391,$AV$11:AX390,3,FALSE)))</f>
        <v>0</v>
      </c>
      <c r="AY391" t="str">
        <f t="shared" si="467"/>
        <v/>
      </c>
      <c r="AZ391" t="e">
        <f t="shared" si="441"/>
        <v>#N/A</v>
      </c>
      <c r="BA391" t="e">
        <f>IF(ISNA(AZ391),NA(),COUNTIF(AZ$10:AZ391,AZ391)&gt;1)</f>
        <v>#N/A</v>
      </c>
      <c r="BB391" t="e">
        <f t="shared" si="442"/>
        <v>#N/A</v>
      </c>
      <c r="BC391" s="55" t="e">
        <f t="shared" si="443"/>
        <v>#N/A</v>
      </c>
      <c r="BD391" s="56" t="e">
        <f t="shared" si="444"/>
        <v>#N/A</v>
      </c>
      <c r="BE391" s="53">
        <f t="shared" si="445"/>
        <v>0</v>
      </c>
      <c r="BF391" s="53">
        <f t="shared" si="446"/>
        <v>0</v>
      </c>
      <c r="BG391" s="53">
        <f t="shared" si="447"/>
        <v>0</v>
      </c>
      <c r="BH391" s="53">
        <f t="shared" si="448"/>
        <v>0</v>
      </c>
      <c r="BI391" s="53">
        <f t="shared" si="449"/>
        <v>0</v>
      </c>
      <c r="BJ391" s="53">
        <f t="shared" si="450"/>
        <v>0</v>
      </c>
      <c r="BK391" s="57">
        <f t="shared" si="451"/>
        <v>0</v>
      </c>
      <c r="BL391" s="57">
        <f t="shared" si="452"/>
        <v>0</v>
      </c>
      <c r="BM391" s="57">
        <f t="shared" si="453"/>
        <v>0</v>
      </c>
      <c r="BN391" s="57">
        <f t="shared" si="454"/>
        <v>0</v>
      </c>
      <c r="BO391" s="57">
        <f t="shared" si="455"/>
        <v>0</v>
      </c>
      <c r="BP391" s="57">
        <f t="shared" si="456"/>
        <v>0</v>
      </c>
      <c r="BQ391">
        <f t="shared" si="478"/>
        <v>0</v>
      </c>
      <c r="BR391">
        <f t="shared" si="479"/>
        <v>0</v>
      </c>
      <c r="BS391">
        <f t="shared" si="480"/>
        <v>0</v>
      </c>
      <c r="BT391">
        <f t="shared" si="481"/>
        <v>0</v>
      </c>
      <c r="BU391">
        <f t="shared" si="482"/>
        <v>0</v>
      </c>
      <c r="BV391">
        <f t="shared" si="483"/>
        <v>0</v>
      </c>
      <c r="BW391">
        <f t="shared" si="484"/>
        <v>0</v>
      </c>
      <c r="BX391">
        <f t="shared" si="485"/>
        <v>0</v>
      </c>
      <c r="BY391">
        <f t="shared" si="486"/>
        <v>0</v>
      </c>
      <c r="BZ391">
        <f t="shared" si="487"/>
        <v>0</v>
      </c>
      <c r="CA391">
        <f t="shared" si="488"/>
        <v>0</v>
      </c>
      <c r="CB391">
        <f t="shared" si="489"/>
        <v>0</v>
      </c>
      <c r="CC391" t="e">
        <f>IF('Source and fuel input'!AS391,VLOOKUP(AA391,SourceIdData,8,FALSE),IF('Source and fuel input'!AQ391,V391,IF('Source and fuel input'!AR391,IF(AND(E391="Method 1",VLOOKUP(AA391,SourceIdData,8,FALSE)&gt;0),VLOOKUP(AA391,SourceIdData,8,FALSE),NA()),"")))</f>
        <v>#N/A</v>
      </c>
      <c r="CD391" s="15" t="e">
        <f t="shared" si="500"/>
        <v>#N/A</v>
      </c>
      <c r="CE391" s="15" t="b">
        <f t="shared" si="501"/>
        <v>1</v>
      </c>
      <c r="CF391" s="15" t="b">
        <f t="shared" si="457"/>
        <v>1</v>
      </c>
      <c r="CG391" s="15" t="b">
        <f t="shared" si="502"/>
        <v>0</v>
      </c>
      <c r="CH391" s="15" t="b">
        <f t="shared" si="503"/>
        <v>1</v>
      </c>
      <c r="CI391" t="e">
        <f t="shared" si="458"/>
        <v>#N/A</v>
      </c>
      <c r="CJ391" t="e">
        <f t="shared" si="459"/>
        <v>#N/A</v>
      </c>
      <c r="CK391" t="e">
        <f t="shared" si="468"/>
        <v>#N/A</v>
      </c>
      <c r="CL391" t="b">
        <f t="shared" si="504"/>
        <v>0</v>
      </c>
      <c r="CM391" t="e">
        <f t="shared" si="469"/>
        <v>#N/A</v>
      </c>
      <c r="CN391" t="b">
        <f t="shared" si="470"/>
        <v>0</v>
      </c>
      <c r="CO391" s="14">
        <f t="shared" si="471"/>
        <v>1</v>
      </c>
      <c r="CP391" s="16" t="str">
        <f t="shared" si="460"/>
        <v/>
      </c>
      <c r="CQ391" s="15">
        <f t="shared" si="461"/>
        <v>0</v>
      </c>
      <c r="CR391" s="15">
        <f t="shared" si="462"/>
        <v>0</v>
      </c>
      <c r="CS391" s="15">
        <f t="shared" si="463"/>
        <v>0</v>
      </c>
      <c r="CT391" s="58" t="e">
        <f t="shared" si="490"/>
        <v>#DIV/0!</v>
      </c>
      <c r="CU391" s="2">
        <f t="shared" si="464"/>
        <v>995</v>
      </c>
      <c r="CV391" t="str">
        <f t="shared" si="472"/>
        <v/>
      </c>
      <c r="CX391" t="str">
        <f t="shared" si="491"/>
        <v/>
      </c>
      <c r="CY391" t="b">
        <f>AND(CX391&lt;&gt;"",COUNTIF($CX$11:CX390,CX391)=0)</f>
        <v>0</v>
      </c>
      <c r="CZ391" s="2">
        <f>IF(CX391="",0,IF(CY391,MAX($CZ$11:CZ390)+1,VLOOKUP(CX391,$CX$11:CZ390,3,FALSE)))</f>
        <v>0</v>
      </c>
      <c r="DA391" s="2" t="str">
        <f t="shared" si="473"/>
        <v/>
      </c>
      <c r="DB391" t="str">
        <f t="shared" si="492"/>
        <v/>
      </c>
      <c r="DC391" t="b">
        <f>AND(DB391&lt;&gt;"",COUNTIF($DB$11:DB390,DB391)=0)</f>
        <v>0</v>
      </c>
      <c r="DD391" s="2">
        <f>IF(DB391="",0,IF(DC391,MAX($DD$11:DD390)+1,VLOOKUP(DB391,$DB$11:DD390,3,FALSE)))</f>
        <v>0</v>
      </c>
      <c r="DE391" s="2" t="str">
        <f t="shared" si="474"/>
        <v/>
      </c>
    </row>
    <row r="392" spans="1:109" x14ac:dyDescent="0.35">
      <c r="A392" s="119"/>
      <c r="B392" s="46"/>
      <c r="C392" s="46"/>
      <c r="D392" s="46"/>
      <c r="E392" s="46"/>
      <c r="F392" s="183"/>
      <c r="G392" s="48">
        <v>0</v>
      </c>
      <c r="H392" s="46">
        <v>0</v>
      </c>
      <c r="I392" s="46">
        <v>0</v>
      </c>
      <c r="J392" s="46">
        <v>0</v>
      </c>
      <c r="K392" s="46">
        <v>0</v>
      </c>
      <c r="L392" s="49">
        <v>0</v>
      </c>
      <c r="M392" s="50">
        <v>0</v>
      </c>
      <c r="N392" s="32"/>
      <c r="O392" s="31"/>
      <c r="P392" s="31"/>
      <c r="Q392" s="31"/>
      <c r="R392" s="31"/>
      <c r="S392" s="31"/>
      <c r="T392" s="31"/>
      <c r="U392" s="31"/>
      <c r="V392" s="99"/>
      <c r="W392" s="52" t="str">
        <f t="shared" si="499"/>
        <v/>
      </c>
      <c r="X392" s="120"/>
      <c r="Y392" s="97"/>
      <c r="Z392" t="e">
        <f t="shared" si="429"/>
        <v>#N/A</v>
      </c>
      <c r="AA392" t="e">
        <f t="shared" si="430"/>
        <v>#N/A</v>
      </c>
      <c r="AB392" t="e">
        <f t="shared" si="431"/>
        <v>#N/A</v>
      </c>
      <c r="AC392" s="53" t="b">
        <f t="shared" si="432"/>
        <v>0</v>
      </c>
      <c r="AD392" s="53" t="b">
        <f t="shared" si="433"/>
        <v>0</v>
      </c>
      <c r="AE392" s="53" t="b">
        <f t="shared" si="434"/>
        <v>0</v>
      </c>
      <c r="AF392" s="53" t="b">
        <f t="shared" si="435"/>
        <v>0</v>
      </c>
      <c r="AG392" s="53" t="b">
        <f t="shared" si="436"/>
        <v>0</v>
      </c>
      <c r="AH392" s="53" t="b">
        <f t="shared" si="437"/>
        <v>0</v>
      </c>
      <c r="AI392" s="53" t="b">
        <f t="shared" si="438"/>
        <v>0</v>
      </c>
      <c r="AJ392" s="53" t="b">
        <f t="shared" si="439"/>
        <v>0</v>
      </c>
      <c r="AK392" s="53" t="b">
        <f t="shared" si="493"/>
        <v>1</v>
      </c>
      <c r="AL392" s="53" t="b">
        <f t="shared" si="494"/>
        <v>1</v>
      </c>
      <c r="AM392" s="53" t="b">
        <f t="shared" si="495"/>
        <v>1</v>
      </c>
      <c r="AN392" s="53" t="b">
        <f t="shared" si="496"/>
        <v>1</v>
      </c>
      <c r="AO392" s="53" t="b">
        <f t="shared" si="497"/>
        <v>1</v>
      </c>
      <c r="AP392" s="53" t="b">
        <f t="shared" si="498"/>
        <v>1</v>
      </c>
      <c r="AQ392" s="53" t="b">
        <f t="shared" si="475"/>
        <v>0</v>
      </c>
      <c r="AR392" t="b">
        <f t="shared" si="440"/>
        <v>0</v>
      </c>
      <c r="AS392" s="54" t="e">
        <f t="shared" si="465"/>
        <v>#N/A</v>
      </c>
      <c r="AT392" t="b">
        <f t="shared" si="476"/>
        <v>0</v>
      </c>
      <c r="AU392" t="str">
        <f t="shared" si="477"/>
        <v/>
      </c>
      <c r="AV392" s="55" t="str">
        <f t="shared" si="466"/>
        <v/>
      </c>
      <c r="AW392" t="b">
        <f>AND(AV392&lt;&gt;"",COUNTIF($AV$11:AV391,AV392)=0)</f>
        <v>0</v>
      </c>
      <c r="AX392" s="2">
        <f>IF(AV392="",0,IF(AW392,MAX($AX$11:AX391)+1,VLOOKUP(AV392,$AV$11:AX391,3,FALSE)))</f>
        <v>0</v>
      </c>
      <c r="AY392" t="str">
        <f t="shared" si="467"/>
        <v/>
      </c>
      <c r="AZ392" t="e">
        <f t="shared" si="441"/>
        <v>#N/A</v>
      </c>
      <c r="BA392" t="e">
        <f>IF(ISNA(AZ392),NA(),COUNTIF(AZ$10:AZ392,AZ392)&gt;1)</f>
        <v>#N/A</v>
      </c>
      <c r="BB392" t="e">
        <f t="shared" si="442"/>
        <v>#N/A</v>
      </c>
      <c r="BC392" s="55" t="e">
        <f t="shared" si="443"/>
        <v>#N/A</v>
      </c>
      <c r="BD392" s="56" t="e">
        <f t="shared" si="444"/>
        <v>#N/A</v>
      </c>
      <c r="BE392" s="53">
        <f t="shared" si="445"/>
        <v>0</v>
      </c>
      <c r="BF392" s="53">
        <f t="shared" si="446"/>
        <v>0</v>
      </c>
      <c r="BG392" s="53">
        <f t="shared" si="447"/>
        <v>0</v>
      </c>
      <c r="BH392" s="53">
        <f t="shared" si="448"/>
        <v>0</v>
      </c>
      <c r="BI392" s="53">
        <f t="shared" si="449"/>
        <v>0</v>
      </c>
      <c r="BJ392" s="53">
        <f t="shared" si="450"/>
        <v>0</v>
      </c>
      <c r="BK392" s="57">
        <f t="shared" si="451"/>
        <v>0</v>
      </c>
      <c r="BL392" s="57">
        <f t="shared" si="452"/>
        <v>0</v>
      </c>
      <c r="BM392" s="57">
        <f t="shared" si="453"/>
        <v>0</v>
      </c>
      <c r="BN392" s="57">
        <f t="shared" si="454"/>
        <v>0</v>
      </c>
      <c r="BO392" s="57">
        <f t="shared" si="455"/>
        <v>0</v>
      </c>
      <c r="BP392" s="57">
        <f t="shared" si="456"/>
        <v>0</v>
      </c>
      <c r="BQ392">
        <f t="shared" si="478"/>
        <v>0</v>
      </c>
      <c r="BR392">
        <f t="shared" si="479"/>
        <v>0</v>
      </c>
      <c r="BS392">
        <f t="shared" si="480"/>
        <v>0</v>
      </c>
      <c r="BT392">
        <f t="shared" si="481"/>
        <v>0</v>
      </c>
      <c r="BU392">
        <f t="shared" si="482"/>
        <v>0</v>
      </c>
      <c r="BV392">
        <f t="shared" si="483"/>
        <v>0</v>
      </c>
      <c r="BW392">
        <f t="shared" si="484"/>
        <v>0</v>
      </c>
      <c r="BX392">
        <f t="shared" si="485"/>
        <v>0</v>
      </c>
      <c r="BY392">
        <f t="shared" si="486"/>
        <v>0</v>
      </c>
      <c r="BZ392">
        <f t="shared" si="487"/>
        <v>0</v>
      </c>
      <c r="CA392">
        <f t="shared" si="488"/>
        <v>0</v>
      </c>
      <c r="CB392">
        <f t="shared" si="489"/>
        <v>0</v>
      </c>
      <c r="CC392" t="e">
        <f>IF('Source and fuel input'!AS392,VLOOKUP(AA392,SourceIdData,8,FALSE),IF('Source and fuel input'!AQ392,V392,IF('Source and fuel input'!AR392,IF(AND(E392="Method 1",VLOOKUP(AA392,SourceIdData,8,FALSE)&gt;0),VLOOKUP(AA392,SourceIdData,8,FALSE),NA()),"")))</f>
        <v>#N/A</v>
      </c>
      <c r="CD392" s="15" t="e">
        <f t="shared" si="500"/>
        <v>#N/A</v>
      </c>
      <c r="CE392" s="15" t="b">
        <f t="shared" si="501"/>
        <v>1</v>
      </c>
      <c r="CF392" s="15" t="b">
        <f t="shared" si="457"/>
        <v>1</v>
      </c>
      <c r="CG392" s="15" t="b">
        <f t="shared" si="502"/>
        <v>0</v>
      </c>
      <c r="CH392" s="15" t="b">
        <f t="shared" si="503"/>
        <v>1</v>
      </c>
      <c r="CI392" t="e">
        <f t="shared" si="458"/>
        <v>#N/A</v>
      </c>
      <c r="CJ392" t="e">
        <f t="shared" si="459"/>
        <v>#N/A</v>
      </c>
      <c r="CK392" t="e">
        <f t="shared" si="468"/>
        <v>#N/A</v>
      </c>
      <c r="CL392" t="b">
        <f t="shared" si="504"/>
        <v>0</v>
      </c>
      <c r="CM392" t="e">
        <f t="shared" si="469"/>
        <v>#N/A</v>
      </c>
      <c r="CN392" t="b">
        <f t="shared" si="470"/>
        <v>0</v>
      </c>
      <c r="CO392" s="14">
        <f t="shared" si="471"/>
        <v>1</v>
      </c>
      <c r="CP392" s="16" t="str">
        <f t="shared" si="460"/>
        <v/>
      </c>
      <c r="CQ392" s="15">
        <f t="shared" si="461"/>
        <v>0</v>
      </c>
      <c r="CR392" s="15">
        <f t="shared" si="462"/>
        <v>0</v>
      </c>
      <c r="CS392" s="15">
        <f t="shared" si="463"/>
        <v>0</v>
      </c>
      <c r="CT392" s="58" t="e">
        <f t="shared" si="490"/>
        <v>#DIV/0!</v>
      </c>
      <c r="CU392" s="2">
        <f t="shared" si="464"/>
        <v>995</v>
      </c>
      <c r="CV392" t="str">
        <f t="shared" si="472"/>
        <v/>
      </c>
      <c r="CX392" t="str">
        <f t="shared" si="491"/>
        <v/>
      </c>
      <c r="CY392" t="b">
        <f>AND(CX392&lt;&gt;"",COUNTIF($CX$11:CX391,CX392)=0)</f>
        <v>0</v>
      </c>
      <c r="CZ392" s="2">
        <f>IF(CX392="",0,IF(CY392,MAX($CZ$11:CZ391)+1,VLOOKUP(CX392,$CX$11:CZ391,3,FALSE)))</f>
        <v>0</v>
      </c>
      <c r="DA392" s="2" t="str">
        <f t="shared" si="473"/>
        <v/>
      </c>
      <c r="DB392" t="str">
        <f t="shared" si="492"/>
        <v/>
      </c>
      <c r="DC392" t="b">
        <f>AND(DB392&lt;&gt;"",COUNTIF($DB$11:DB391,DB392)=0)</f>
        <v>0</v>
      </c>
      <c r="DD392" s="2">
        <f>IF(DB392="",0,IF(DC392,MAX($DD$11:DD391)+1,VLOOKUP(DB392,$DB$11:DD391,3,FALSE)))</f>
        <v>0</v>
      </c>
      <c r="DE392" s="2" t="str">
        <f t="shared" si="474"/>
        <v/>
      </c>
    </row>
    <row r="393" spans="1:109" x14ac:dyDescent="0.35">
      <c r="A393" s="119"/>
      <c r="B393" s="46"/>
      <c r="C393" s="46"/>
      <c r="D393" s="46"/>
      <c r="E393" s="46"/>
      <c r="F393" s="183"/>
      <c r="G393" s="48">
        <v>0</v>
      </c>
      <c r="H393" s="46">
        <v>0</v>
      </c>
      <c r="I393" s="46">
        <v>0</v>
      </c>
      <c r="J393" s="46">
        <v>0</v>
      </c>
      <c r="K393" s="46">
        <v>0</v>
      </c>
      <c r="L393" s="49">
        <v>0</v>
      </c>
      <c r="M393" s="50">
        <v>0</v>
      </c>
      <c r="N393" s="32"/>
      <c r="O393" s="31"/>
      <c r="P393" s="31"/>
      <c r="Q393" s="31"/>
      <c r="R393" s="31"/>
      <c r="S393" s="31"/>
      <c r="T393" s="31"/>
      <c r="U393" s="31"/>
      <c r="V393" s="99"/>
      <c r="W393" s="52" t="str">
        <f t="shared" si="499"/>
        <v/>
      </c>
      <c r="X393" s="120"/>
      <c r="Y393" s="97"/>
      <c r="Z393" t="e">
        <f t="shared" si="429"/>
        <v>#N/A</v>
      </c>
      <c r="AA393" t="e">
        <f t="shared" si="430"/>
        <v>#N/A</v>
      </c>
      <c r="AB393" t="e">
        <f t="shared" si="431"/>
        <v>#N/A</v>
      </c>
      <c r="AC393" s="53" t="b">
        <f t="shared" si="432"/>
        <v>0</v>
      </c>
      <c r="AD393" s="53" t="b">
        <f t="shared" si="433"/>
        <v>0</v>
      </c>
      <c r="AE393" s="53" t="b">
        <f t="shared" si="434"/>
        <v>0</v>
      </c>
      <c r="AF393" s="53" t="b">
        <f t="shared" si="435"/>
        <v>0</v>
      </c>
      <c r="AG393" s="53" t="b">
        <f t="shared" si="436"/>
        <v>0</v>
      </c>
      <c r="AH393" s="53" t="b">
        <f t="shared" si="437"/>
        <v>0</v>
      </c>
      <c r="AI393" s="53" t="b">
        <f t="shared" si="438"/>
        <v>0</v>
      </c>
      <c r="AJ393" s="53" t="b">
        <f t="shared" si="439"/>
        <v>0</v>
      </c>
      <c r="AK393" s="53" t="b">
        <f t="shared" si="493"/>
        <v>1</v>
      </c>
      <c r="AL393" s="53" t="b">
        <f t="shared" si="494"/>
        <v>1</v>
      </c>
      <c r="AM393" s="53" t="b">
        <f t="shared" si="495"/>
        <v>1</v>
      </c>
      <c r="AN393" s="53" t="b">
        <f t="shared" si="496"/>
        <v>1</v>
      </c>
      <c r="AO393" s="53" t="b">
        <f t="shared" si="497"/>
        <v>1</v>
      </c>
      <c r="AP393" s="53" t="b">
        <f t="shared" si="498"/>
        <v>1</v>
      </c>
      <c r="AQ393" s="53" t="b">
        <f t="shared" si="475"/>
        <v>0</v>
      </c>
      <c r="AR393" t="b">
        <f t="shared" si="440"/>
        <v>0</v>
      </c>
      <c r="AS393" s="54" t="e">
        <f t="shared" si="465"/>
        <v>#N/A</v>
      </c>
      <c r="AT393" t="b">
        <f t="shared" si="476"/>
        <v>0</v>
      </c>
      <c r="AU393" t="str">
        <f t="shared" si="477"/>
        <v/>
      </c>
      <c r="AV393" s="55" t="str">
        <f t="shared" si="466"/>
        <v/>
      </c>
      <c r="AW393" t="b">
        <f>AND(AV393&lt;&gt;"",COUNTIF($AV$11:AV392,AV393)=0)</f>
        <v>0</v>
      </c>
      <c r="AX393" s="2">
        <f>IF(AV393="",0,IF(AW393,MAX($AX$11:AX392)+1,VLOOKUP(AV393,$AV$11:AX392,3,FALSE)))</f>
        <v>0</v>
      </c>
      <c r="AY393" t="str">
        <f t="shared" si="467"/>
        <v/>
      </c>
      <c r="AZ393" t="e">
        <f t="shared" si="441"/>
        <v>#N/A</v>
      </c>
      <c r="BA393" t="e">
        <f>IF(ISNA(AZ393),NA(),COUNTIF(AZ$10:AZ393,AZ393)&gt;1)</f>
        <v>#N/A</v>
      </c>
      <c r="BB393" t="e">
        <f t="shared" si="442"/>
        <v>#N/A</v>
      </c>
      <c r="BC393" s="55" t="e">
        <f t="shared" si="443"/>
        <v>#N/A</v>
      </c>
      <c r="BD393" s="56" t="e">
        <f t="shared" si="444"/>
        <v>#N/A</v>
      </c>
      <c r="BE393" s="53">
        <f t="shared" si="445"/>
        <v>0</v>
      </c>
      <c r="BF393" s="53">
        <f t="shared" si="446"/>
        <v>0</v>
      </c>
      <c r="BG393" s="53">
        <f t="shared" si="447"/>
        <v>0</v>
      </c>
      <c r="BH393" s="53">
        <f t="shared" si="448"/>
        <v>0</v>
      </c>
      <c r="BI393" s="53">
        <f t="shared" si="449"/>
        <v>0</v>
      </c>
      <c r="BJ393" s="53">
        <f t="shared" si="450"/>
        <v>0</v>
      </c>
      <c r="BK393" s="57">
        <f t="shared" si="451"/>
        <v>0</v>
      </c>
      <c r="BL393" s="57">
        <f t="shared" si="452"/>
        <v>0</v>
      </c>
      <c r="BM393" s="57">
        <f t="shared" si="453"/>
        <v>0</v>
      </c>
      <c r="BN393" s="57">
        <f t="shared" si="454"/>
        <v>0</v>
      </c>
      <c r="BO393" s="57">
        <f t="shared" si="455"/>
        <v>0</v>
      </c>
      <c r="BP393" s="57">
        <f t="shared" si="456"/>
        <v>0</v>
      </c>
      <c r="BQ393">
        <f t="shared" si="478"/>
        <v>0</v>
      </c>
      <c r="BR393">
        <f t="shared" si="479"/>
        <v>0</v>
      </c>
      <c r="BS393">
        <f t="shared" si="480"/>
        <v>0</v>
      </c>
      <c r="BT393">
        <f t="shared" si="481"/>
        <v>0</v>
      </c>
      <c r="BU393">
        <f t="shared" si="482"/>
        <v>0</v>
      </c>
      <c r="BV393">
        <f t="shared" si="483"/>
        <v>0</v>
      </c>
      <c r="BW393">
        <f t="shared" si="484"/>
        <v>0</v>
      </c>
      <c r="BX393">
        <f t="shared" si="485"/>
        <v>0</v>
      </c>
      <c r="BY393">
        <f t="shared" si="486"/>
        <v>0</v>
      </c>
      <c r="BZ393">
        <f t="shared" si="487"/>
        <v>0</v>
      </c>
      <c r="CA393">
        <f t="shared" si="488"/>
        <v>0</v>
      </c>
      <c r="CB393">
        <f t="shared" si="489"/>
        <v>0</v>
      </c>
      <c r="CC393" t="e">
        <f>IF('Source and fuel input'!AS393,VLOOKUP(AA393,SourceIdData,8,FALSE),IF('Source and fuel input'!AQ393,V393,IF('Source and fuel input'!AR393,IF(AND(E393="Method 1",VLOOKUP(AA393,SourceIdData,8,FALSE)&gt;0),VLOOKUP(AA393,SourceIdData,8,FALSE),NA()),"")))</f>
        <v>#N/A</v>
      </c>
      <c r="CD393" s="15" t="e">
        <f t="shared" si="500"/>
        <v>#N/A</v>
      </c>
      <c r="CE393" s="15" t="b">
        <f t="shared" si="501"/>
        <v>1</v>
      </c>
      <c r="CF393" s="15" t="b">
        <f t="shared" si="457"/>
        <v>1</v>
      </c>
      <c r="CG393" s="15" t="b">
        <f t="shared" si="502"/>
        <v>0</v>
      </c>
      <c r="CH393" s="15" t="b">
        <f t="shared" si="503"/>
        <v>1</v>
      </c>
      <c r="CI393" t="e">
        <f t="shared" si="458"/>
        <v>#N/A</v>
      </c>
      <c r="CJ393" t="e">
        <f t="shared" si="459"/>
        <v>#N/A</v>
      </c>
      <c r="CK393" t="e">
        <f t="shared" si="468"/>
        <v>#N/A</v>
      </c>
      <c r="CL393" t="b">
        <f t="shared" si="504"/>
        <v>0</v>
      </c>
      <c r="CM393" t="e">
        <f t="shared" si="469"/>
        <v>#N/A</v>
      </c>
      <c r="CN393" t="b">
        <f t="shared" si="470"/>
        <v>0</v>
      </c>
      <c r="CO393" s="14">
        <f t="shared" si="471"/>
        <v>1</v>
      </c>
      <c r="CP393" s="16" t="str">
        <f t="shared" si="460"/>
        <v/>
      </c>
      <c r="CQ393" s="15">
        <f t="shared" si="461"/>
        <v>0</v>
      </c>
      <c r="CR393" s="15">
        <f t="shared" si="462"/>
        <v>0</v>
      </c>
      <c r="CS393" s="15">
        <f t="shared" si="463"/>
        <v>0</v>
      </c>
      <c r="CT393" s="58" t="e">
        <f t="shared" si="490"/>
        <v>#DIV/0!</v>
      </c>
      <c r="CU393" s="2">
        <f t="shared" si="464"/>
        <v>995</v>
      </c>
      <c r="CV393" t="str">
        <f t="shared" si="472"/>
        <v/>
      </c>
      <c r="CX393" t="str">
        <f t="shared" si="491"/>
        <v/>
      </c>
      <c r="CY393" t="b">
        <f>AND(CX393&lt;&gt;"",COUNTIF($CX$11:CX392,CX393)=0)</f>
        <v>0</v>
      </c>
      <c r="CZ393" s="2">
        <f>IF(CX393="",0,IF(CY393,MAX($CZ$11:CZ392)+1,VLOOKUP(CX393,$CX$11:CZ392,3,FALSE)))</f>
        <v>0</v>
      </c>
      <c r="DA393" s="2" t="str">
        <f t="shared" si="473"/>
        <v/>
      </c>
      <c r="DB393" t="str">
        <f t="shared" si="492"/>
        <v/>
      </c>
      <c r="DC393" t="b">
        <f>AND(DB393&lt;&gt;"",COUNTIF($DB$11:DB392,DB393)=0)</f>
        <v>0</v>
      </c>
      <c r="DD393" s="2">
        <f>IF(DB393="",0,IF(DC393,MAX($DD$11:DD392)+1,VLOOKUP(DB393,$DB$11:DD392,3,FALSE)))</f>
        <v>0</v>
      </c>
      <c r="DE393" s="2" t="str">
        <f t="shared" si="474"/>
        <v/>
      </c>
    </row>
    <row r="394" spans="1:109" x14ac:dyDescent="0.35">
      <c r="A394" s="119"/>
      <c r="B394" s="46"/>
      <c r="C394" s="46"/>
      <c r="D394" s="46"/>
      <c r="E394" s="46"/>
      <c r="F394" s="183"/>
      <c r="G394" s="48">
        <v>0</v>
      </c>
      <c r="H394" s="46">
        <v>0</v>
      </c>
      <c r="I394" s="46">
        <v>0</v>
      </c>
      <c r="J394" s="46">
        <v>0</v>
      </c>
      <c r="K394" s="46">
        <v>0</v>
      </c>
      <c r="L394" s="49">
        <v>0</v>
      </c>
      <c r="M394" s="50">
        <v>0</v>
      </c>
      <c r="N394" s="32"/>
      <c r="O394" s="31"/>
      <c r="P394" s="31"/>
      <c r="Q394" s="31"/>
      <c r="R394" s="31"/>
      <c r="S394" s="31"/>
      <c r="T394" s="31"/>
      <c r="U394" s="31"/>
      <c r="V394" s="99"/>
      <c r="W394" s="52" t="str">
        <f t="shared" si="499"/>
        <v/>
      </c>
      <c r="X394" s="120"/>
      <c r="Y394" s="97"/>
      <c r="Z394" t="e">
        <f t="shared" si="429"/>
        <v>#N/A</v>
      </c>
      <c r="AA394" t="e">
        <f t="shared" si="430"/>
        <v>#N/A</v>
      </c>
      <c r="AB394" t="e">
        <f t="shared" si="431"/>
        <v>#N/A</v>
      </c>
      <c r="AC394" s="53" t="b">
        <f t="shared" si="432"/>
        <v>0</v>
      </c>
      <c r="AD394" s="53" t="b">
        <f t="shared" si="433"/>
        <v>0</v>
      </c>
      <c r="AE394" s="53" t="b">
        <f t="shared" si="434"/>
        <v>0</v>
      </c>
      <c r="AF394" s="53" t="b">
        <f t="shared" si="435"/>
        <v>0</v>
      </c>
      <c r="AG394" s="53" t="b">
        <f t="shared" si="436"/>
        <v>0</v>
      </c>
      <c r="AH394" s="53" t="b">
        <f t="shared" si="437"/>
        <v>0</v>
      </c>
      <c r="AI394" s="53" t="b">
        <f t="shared" si="438"/>
        <v>0</v>
      </c>
      <c r="AJ394" s="53" t="b">
        <f t="shared" si="439"/>
        <v>0</v>
      </c>
      <c r="AK394" s="53" t="b">
        <f t="shared" si="493"/>
        <v>1</v>
      </c>
      <c r="AL394" s="53" t="b">
        <f t="shared" si="494"/>
        <v>1</v>
      </c>
      <c r="AM394" s="53" t="b">
        <f t="shared" si="495"/>
        <v>1</v>
      </c>
      <c r="AN394" s="53" t="b">
        <f t="shared" si="496"/>
        <v>1</v>
      </c>
      <c r="AO394" s="53" t="b">
        <f t="shared" si="497"/>
        <v>1</v>
      </c>
      <c r="AP394" s="53" t="b">
        <f t="shared" si="498"/>
        <v>1</v>
      </c>
      <c r="AQ394" s="53" t="b">
        <f t="shared" si="475"/>
        <v>0</v>
      </c>
      <c r="AR394" t="b">
        <f t="shared" si="440"/>
        <v>0</v>
      </c>
      <c r="AS394" s="54" t="e">
        <f t="shared" si="465"/>
        <v>#N/A</v>
      </c>
      <c r="AT394" t="b">
        <f t="shared" si="476"/>
        <v>0</v>
      </c>
      <c r="AU394" t="str">
        <f t="shared" si="477"/>
        <v/>
      </c>
      <c r="AV394" s="55" t="str">
        <f t="shared" si="466"/>
        <v/>
      </c>
      <c r="AW394" t="b">
        <f>AND(AV394&lt;&gt;"",COUNTIF($AV$11:AV393,AV394)=0)</f>
        <v>0</v>
      </c>
      <c r="AX394" s="2">
        <f>IF(AV394="",0,IF(AW394,MAX($AX$11:AX393)+1,VLOOKUP(AV394,$AV$11:AX393,3,FALSE)))</f>
        <v>0</v>
      </c>
      <c r="AY394" t="str">
        <f t="shared" si="467"/>
        <v/>
      </c>
      <c r="AZ394" t="e">
        <f t="shared" si="441"/>
        <v>#N/A</v>
      </c>
      <c r="BA394" t="e">
        <f>IF(ISNA(AZ394),NA(),COUNTIF(AZ$10:AZ394,AZ394)&gt;1)</f>
        <v>#N/A</v>
      </c>
      <c r="BB394" t="e">
        <f t="shared" si="442"/>
        <v>#N/A</v>
      </c>
      <c r="BC394" s="55" t="e">
        <f t="shared" si="443"/>
        <v>#N/A</v>
      </c>
      <c r="BD394" s="56" t="e">
        <f t="shared" si="444"/>
        <v>#N/A</v>
      </c>
      <c r="BE394" s="53">
        <f t="shared" si="445"/>
        <v>0</v>
      </c>
      <c r="BF394" s="53">
        <f t="shared" si="446"/>
        <v>0</v>
      </c>
      <c r="BG394" s="53">
        <f t="shared" si="447"/>
        <v>0</v>
      </c>
      <c r="BH394" s="53">
        <f t="shared" si="448"/>
        <v>0</v>
      </c>
      <c r="BI394" s="53">
        <f t="shared" si="449"/>
        <v>0</v>
      </c>
      <c r="BJ394" s="53">
        <f t="shared" si="450"/>
        <v>0</v>
      </c>
      <c r="BK394" s="57">
        <f t="shared" si="451"/>
        <v>0</v>
      </c>
      <c r="BL394" s="57">
        <f t="shared" si="452"/>
        <v>0</v>
      </c>
      <c r="BM394" s="57">
        <f t="shared" si="453"/>
        <v>0</v>
      </c>
      <c r="BN394" s="57">
        <f t="shared" si="454"/>
        <v>0</v>
      </c>
      <c r="BO394" s="57">
        <f t="shared" si="455"/>
        <v>0</v>
      </c>
      <c r="BP394" s="57">
        <f t="shared" si="456"/>
        <v>0</v>
      </c>
      <c r="BQ394">
        <f t="shared" si="478"/>
        <v>0</v>
      </c>
      <c r="BR394">
        <f t="shared" si="479"/>
        <v>0</v>
      </c>
      <c r="BS394">
        <f t="shared" si="480"/>
        <v>0</v>
      </c>
      <c r="BT394">
        <f t="shared" si="481"/>
        <v>0</v>
      </c>
      <c r="BU394">
        <f t="shared" si="482"/>
        <v>0</v>
      </c>
      <c r="BV394">
        <f t="shared" si="483"/>
        <v>0</v>
      </c>
      <c r="BW394">
        <f t="shared" si="484"/>
        <v>0</v>
      </c>
      <c r="BX394">
        <f t="shared" si="485"/>
        <v>0</v>
      </c>
      <c r="BY394">
        <f t="shared" si="486"/>
        <v>0</v>
      </c>
      <c r="BZ394">
        <f t="shared" si="487"/>
        <v>0</v>
      </c>
      <c r="CA394">
        <f t="shared" si="488"/>
        <v>0</v>
      </c>
      <c r="CB394">
        <f t="shared" si="489"/>
        <v>0</v>
      </c>
      <c r="CC394" t="e">
        <f>IF('Source and fuel input'!AS394,VLOOKUP(AA394,SourceIdData,8,FALSE),IF('Source and fuel input'!AQ394,V394,IF('Source and fuel input'!AR394,IF(AND(E394="Method 1",VLOOKUP(AA394,SourceIdData,8,FALSE)&gt;0),VLOOKUP(AA394,SourceIdData,8,FALSE),NA()),"")))</f>
        <v>#N/A</v>
      </c>
      <c r="CD394" s="15" t="e">
        <f t="shared" si="500"/>
        <v>#N/A</v>
      </c>
      <c r="CE394" s="15" t="b">
        <f t="shared" si="501"/>
        <v>1</v>
      </c>
      <c r="CF394" s="15" t="b">
        <f t="shared" si="457"/>
        <v>1</v>
      </c>
      <c r="CG394" s="15" t="b">
        <f t="shared" si="502"/>
        <v>0</v>
      </c>
      <c r="CH394" s="15" t="b">
        <f t="shared" si="503"/>
        <v>1</v>
      </c>
      <c r="CI394" t="e">
        <f t="shared" si="458"/>
        <v>#N/A</v>
      </c>
      <c r="CJ394" t="e">
        <f t="shared" si="459"/>
        <v>#N/A</v>
      </c>
      <c r="CK394" t="e">
        <f t="shared" si="468"/>
        <v>#N/A</v>
      </c>
      <c r="CL394" t="b">
        <f t="shared" si="504"/>
        <v>0</v>
      </c>
      <c r="CM394" t="e">
        <f t="shared" si="469"/>
        <v>#N/A</v>
      </c>
      <c r="CN394" t="b">
        <f t="shared" si="470"/>
        <v>0</v>
      </c>
      <c r="CO394" s="14">
        <f t="shared" si="471"/>
        <v>1</v>
      </c>
      <c r="CP394" s="16" t="str">
        <f t="shared" si="460"/>
        <v/>
      </c>
      <c r="CQ394" s="15">
        <f t="shared" si="461"/>
        <v>0</v>
      </c>
      <c r="CR394" s="15">
        <f t="shared" si="462"/>
        <v>0</v>
      </c>
      <c r="CS394" s="15">
        <f t="shared" si="463"/>
        <v>0</v>
      </c>
      <c r="CT394" s="58" t="e">
        <f t="shared" si="490"/>
        <v>#DIV/0!</v>
      </c>
      <c r="CU394" s="2">
        <f t="shared" si="464"/>
        <v>995</v>
      </c>
      <c r="CV394" t="str">
        <f t="shared" si="472"/>
        <v/>
      </c>
      <c r="CX394" t="str">
        <f t="shared" si="491"/>
        <v/>
      </c>
      <c r="CY394" t="b">
        <f>AND(CX394&lt;&gt;"",COUNTIF($CX$11:CX393,CX394)=0)</f>
        <v>0</v>
      </c>
      <c r="CZ394" s="2">
        <f>IF(CX394="",0,IF(CY394,MAX($CZ$11:CZ393)+1,VLOOKUP(CX394,$CX$11:CZ393,3,FALSE)))</f>
        <v>0</v>
      </c>
      <c r="DA394" s="2" t="str">
        <f t="shared" si="473"/>
        <v/>
      </c>
      <c r="DB394" t="str">
        <f t="shared" si="492"/>
        <v/>
      </c>
      <c r="DC394" t="b">
        <f>AND(DB394&lt;&gt;"",COUNTIF($DB$11:DB393,DB394)=0)</f>
        <v>0</v>
      </c>
      <c r="DD394" s="2">
        <f>IF(DB394="",0,IF(DC394,MAX($DD$11:DD393)+1,VLOOKUP(DB394,$DB$11:DD393,3,FALSE)))</f>
        <v>0</v>
      </c>
      <c r="DE394" s="2" t="str">
        <f t="shared" si="474"/>
        <v/>
      </c>
    </row>
    <row r="395" spans="1:109" x14ac:dyDescent="0.35">
      <c r="A395" s="119"/>
      <c r="B395" s="46"/>
      <c r="C395" s="46"/>
      <c r="D395" s="46"/>
      <c r="E395" s="46"/>
      <c r="F395" s="183"/>
      <c r="G395" s="48">
        <v>0</v>
      </c>
      <c r="H395" s="46">
        <v>0</v>
      </c>
      <c r="I395" s="46">
        <v>0</v>
      </c>
      <c r="J395" s="46">
        <v>0</v>
      </c>
      <c r="K395" s="46">
        <v>0</v>
      </c>
      <c r="L395" s="49">
        <v>0</v>
      </c>
      <c r="M395" s="50">
        <v>0</v>
      </c>
      <c r="N395" s="32"/>
      <c r="O395" s="31"/>
      <c r="P395" s="31"/>
      <c r="Q395" s="31"/>
      <c r="R395" s="31"/>
      <c r="S395" s="31"/>
      <c r="T395" s="31"/>
      <c r="U395" s="31"/>
      <c r="V395" s="99"/>
      <c r="W395" s="52" t="str">
        <f t="shared" si="499"/>
        <v/>
      </c>
      <c r="X395" s="120"/>
      <c r="Y395" s="97"/>
      <c r="Z395" t="e">
        <f t="shared" ref="Z395:Z458" si="505">VLOOKUP(TRIM($C395),Sources,4,FALSE)</f>
        <v>#N/A</v>
      </c>
      <c r="AA395" t="e">
        <f t="shared" ref="AA395:AA458" si="506">VLOOKUP(LEFT(TRIM(C395),45)&amp;LEFT(TRIM(D395),75),SoFu,2,FALSE)</f>
        <v>#N/A</v>
      </c>
      <c r="AB395" t="e">
        <f t="shared" ref="AB395:AB458" si="507">VLOOKUP(TRIM($C395),Sources,5,FALSE)</f>
        <v>#N/A</v>
      </c>
      <c r="AC395" s="53" t="b">
        <f t="shared" ref="AC395:AC458" si="508">AND(N395&lt;&gt;"",N395&gt;=0,NOT(ISERROR(N395*1)),NOT($AR395))</f>
        <v>0</v>
      </c>
      <c r="AD395" s="53" t="b">
        <f t="shared" ref="AD395:AD458" si="509">AND(O395&lt;&gt;"",O395&gt;=0,NOT(ISERROR(O395*1)),NOT($AR395))</f>
        <v>0</v>
      </c>
      <c r="AE395" s="53" t="b">
        <f t="shared" ref="AE395:AE458" si="510">AND(P395&lt;&gt;"",P395&gt;=0,NOT(ISERROR(P395*1)),NOT($AR395))</f>
        <v>0</v>
      </c>
      <c r="AF395" s="53" t="b">
        <f t="shared" ref="AF395:AF458" si="511">AND(Q395&lt;&gt;"",Q395&gt;=0,NOT(ISERROR(Q395*1)),NOT($AR395))</f>
        <v>0</v>
      </c>
      <c r="AG395" s="53" t="b">
        <f t="shared" ref="AG395:AG458" si="512">AND(R395&lt;&gt;"",R395&gt;=0,NOT(ISERROR(R395*1)),NOT($AR395))</f>
        <v>0</v>
      </c>
      <c r="AH395" s="53" t="b">
        <f t="shared" ref="AH395:AH458" si="513">AND(S395&lt;&gt;"",S395&gt;=0,NOT(ISERROR(S395*1)),NOT($AR395))</f>
        <v>0</v>
      </c>
      <c r="AI395" s="53" t="b">
        <f t="shared" ref="AI395:AI458" si="514">AND(T395&lt;&gt;"",T395&gt;=0,NOT(ISERROR(T395*1)),NOT($AR395))</f>
        <v>0</v>
      </c>
      <c r="AJ395" s="53" t="b">
        <f t="shared" ref="AJ395:AJ458" si="515">AND(U395&lt;&gt;"",U395&gt;=0,NOT(ISERROR(U395*1)),NOT($AR395))</f>
        <v>0</v>
      </c>
      <c r="AK395" s="53" t="b">
        <f t="shared" si="493"/>
        <v>1</v>
      </c>
      <c r="AL395" s="53" t="b">
        <f t="shared" si="494"/>
        <v>1</v>
      </c>
      <c r="AM395" s="53" t="b">
        <f t="shared" si="495"/>
        <v>1</v>
      </c>
      <c r="AN395" s="53" t="b">
        <f t="shared" si="496"/>
        <v>1</v>
      </c>
      <c r="AO395" s="53" t="b">
        <f t="shared" si="497"/>
        <v>1</v>
      </c>
      <c r="AP395" s="53" t="b">
        <f t="shared" si="498"/>
        <v>1</v>
      </c>
      <c r="AQ395" s="53" t="b">
        <f t="shared" si="475"/>
        <v>0</v>
      </c>
      <c r="AR395" t="b">
        <f t="shared" ref="AR395:AR458" si="516">OR(E395="Method 4",IF(ISNA(AA395),FALSE,VLOOKUP(AA395,SourceIdData,17,FALSE)))</f>
        <v>0</v>
      </c>
      <c r="AS395" s="54" t="e">
        <f t="shared" si="465"/>
        <v>#N/A</v>
      </c>
      <c r="AT395" t="b">
        <f t="shared" si="476"/>
        <v>0</v>
      </c>
      <c r="AU395" t="str">
        <f t="shared" si="477"/>
        <v/>
      </c>
      <c r="AV395" s="55" t="str">
        <f t="shared" si="466"/>
        <v/>
      </c>
      <c r="AW395" t="b">
        <f>AND(AV395&lt;&gt;"",COUNTIF($AV$11:AV394,AV395)=0)</f>
        <v>0</v>
      </c>
      <c r="AX395" s="2">
        <f>IF(AV395="",0,IF(AW395,MAX($AX$11:AX394)+1,VLOOKUP(AV395,$AV$11:AX394,3,FALSE)))</f>
        <v>0</v>
      </c>
      <c r="AY395" t="str">
        <f t="shared" si="467"/>
        <v/>
      </c>
      <c r="AZ395" t="e">
        <f t="shared" ref="AZ395:AZ458" si="517">IF(OR(AB395="05",AB395="06"),VLOOKUP(AA395,SourceIdData,2,FALSE),C395)</f>
        <v>#N/A</v>
      </c>
      <c r="BA395" t="e">
        <f>IF(ISNA(AZ395),NA(),COUNTIF(AZ$10:AZ395,AZ395)&gt;1)</f>
        <v>#N/A</v>
      </c>
      <c r="BB395" t="e">
        <f t="shared" ref="BB395:BB458" si="518">CONCATENATE(VLOOKUP(AA395,SourceIdData,6,0)," - ",F395)</f>
        <v>#N/A</v>
      </c>
      <c r="BC395" s="55" t="e">
        <f t="shared" ref="BC395:BC458" si="519">IF($E395="Method 1",IF(N395="",VLOOKUP($AA395,SourceIdData,9,0),N395),IF(AND(VLOOKUP($AA395,SourceIdData,3,0)&lt;&gt;3,N395=""),NA(),N395))</f>
        <v>#N/A</v>
      </c>
      <c r="BD395" s="56" t="e">
        <f t="shared" ref="BD395:BD458" si="520">IF($E395="Method 1",IF($O395="",IF(ISBLANK(VLOOKUP($AA395,SourceIdData,7,0)),NA(),IF(VLOOKUP($AA395,SourceIdData,7,0)="Fuel",VLOOKUP($BB395,ActivityDataUncert,2,0),VLOOKUP($AA395,SourceIdData,7,0))),$O395),IF($O395="",NA(),$O395))</f>
        <v>#N/A</v>
      </c>
      <c r="BE395" s="53">
        <f t="shared" ref="BE395:BE458" si="521">IF($E395="Method 1",IF(P395="",VLOOKUP($AA395,SourceIdData,10,0),P395),P395)</f>
        <v>0</v>
      </c>
      <c r="BF395" s="53">
        <f t="shared" ref="BF395:BF458" si="522">IF($E395="Method 1",IF(Q395="",VLOOKUP($AA395,SourceIdData,11,0),Q395),Q395)</f>
        <v>0</v>
      </c>
      <c r="BG395" s="53">
        <f t="shared" ref="BG395:BG458" si="523">IF($E395="Method 1",IF(R395="",VLOOKUP($AA395,SourceIdData,12,0),R395),R395)</f>
        <v>0</v>
      </c>
      <c r="BH395" s="53">
        <f t="shared" ref="BH395:BH458" si="524">IF($E395="Method 1",IF(S395="",VLOOKUP($AA395,SourceIdData,13,0),S395),S395)</f>
        <v>0</v>
      </c>
      <c r="BI395" s="53">
        <f t="shared" ref="BI395:BI458" si="525">IF($E395="Method 1",IF(T395="",VLOOKUP($AA395,SourceIdData,14,0),T395),T395)</f>
        <v>0</v>
      </c>
      <c r="BJ395" s="53">
        <f t="shared" ref="BJ395:BJ458" si="526">IF($E395="Method 1",IF(U395="",VLOOKUP($AA395,SourceIdData,15,0),U395),U395)</f>
        <v>0</v>
      </c>
      <c r="BK395" s="57">
        <f t="shared" ref="BK395:BK458" si="527">G395</f>
        <v>0</v>
      </c>
      <c r="BL395" s="57">
        <f t="shared" ref="BL395:BL458" si="528">H395</f>
        <v>0</v>
      </c>
      <c r="BM395" s="57">
        <f t="shared" ref="BM395:BM458" si="529">I395</f>
        <v>0</v>
      </c>
      <c r="BN395" s="57">
        <f t="shared" ref="BN395:BN458" si="530">J395</f>
        <v>0</v>
      </c>
      <c r="BO395" s="57">
        <f t="shared" ref="BO395:BO458" si="531">K395</f>
        <v>0</v>
      </c>
      <c r="BP395" s="57">
        <f t="shared" ref="BP395:BP458" si="532">L395</f>
        <v>0</v>
      </c>
      <c r="BQ395">
        <f t="shared" si="478"/>
        <v>0</v>
      </c>
      <c r="BR395">
        <f t="shared" si="479"/>
        <v>0</v>
      </c>
      <c r="BS395">
        <f t="shared" si="480"/>
        <v>0</v>
      </c>
      <c r="BT395">
        <f t="shared" si="481"/>
        <v>0</v>
      </c>
      <c r="BU395">
        <f t="shared" si="482"/>
        <v>0</v>
      </c>
      <c r="BV395">
        <f t="shared" si="483"/>
        <v>0</v>
      </c>
      <c r="BW395">
        <f t="shared" si="484"/>
        <v>0</v>
      </c>
      <c r="BX395">
        <f t="shared" si="485"/>
        <v>0</v>
      </c>
      <c r="BY395">
        <f t="shared" si="486"/>
        <v>0</v>
      </c>
      <c r="BZ395">
        <f t="shared" si="487"/>
        <v>0</v>
      </c>
      <c r="CA395">
        <f t="shared" si="488"/>
        <v>0</v>
      </c>
      <c r="CB395">
        <f t="shared" si="489"/>
        <v>0</v>
      </c>
      <c r="CC395" t="e">
        <f>IF('Source and fuel input'!AS395,VLOOKUP(AA395,SourceIdData,8,FALSE),IF('Source and fuel input'!AQ395,V395,IF('Source and fuel input'!AR395,IF(AND(E395="Method 1",VLOOKUP(AA395,SourceIdData,8,FALSE)&gt;0),VLOOKUP(AA395,SourceIdData,8,FALSE),NA()),"")))</f>
        <v>#N/A</v>
      </c>
      <c r="CD395" s="15" t="e">
        <f t="shared" si="500"/>
        <v>#N/A</v>
      </c>
      <c r="CE395" s="15" t="b">
        <f t="shared" si="501"/>
        <v>1</v>
      </c>
      <c r="CF395" s="15" t="b">
        <f t="shared" ref="CF395:CF458" si="533">IF(ISERROR(VLOOKUP(E395,Methods,1,FALSE)),TRUE,IF(ISERROR(AA395),FALSE,IF(ISERROR(VLOOKUP(F395,_xlnm.Criteria,1,FALSE)),IF(VLOOKUP(AA395,SourceIdData,6,FALSE)="None",FALSE,TRUE),FALSE)))</f>
        <v>1</v>
      </c>
      <c r="CG395" s="15" t="b">
        <f t="shared" si="502"/>
        <v>0</v>
      </c>
      <c r="CH395" s="15" t="b">
        <f t="shared" si="503"/>
        <v>1</v>
      </c>
      <c r="CI395" t="e">
        <f t="shared" ref="CI395:CI458" si="534">OR(VLOOKUP(AA395,SourceIdData,3,FALSE)&lt;&gt;1,AQ395,AR395,AS395)</f>
        <v>#N/A</v>
      </c>
      <c r="CJ395" t="e">
        <f t="shared" ref="CJ395:CJ458" si="535">OR(VLOOKUP(AA395,SourceIdData,3,FALSE)=2,VLOOKUP(AA395,SourceIdData,3,FALSE)=4,AQ395,AR395,AS395)</f>
        <v>#N/A</v>
      </c>
      <c r="CK395" t="e">
        <f t="shared" si="468"/>
        <v>#N/A</v>
      </c>
      <c r="CL395" t="b">
        <f t="shared" si="504"/>
        <v>0</v>
      </c>
      <c r="CM395" t="e">
        <f t="shared" si="469"/>
        <v>#N/A</v>
      </c>
      <c r="CN395" t="b">
        <f t="shared" si="470"/>
        <v>0</v>
      </c>
      <c r="CO395" s="14">
        <f t="shared" si="471"/>
        <v>1</v>
      </c>
      <c r="CP395" s="16" t="str">
        <f t="shared" ref="CP395:CP458" si="536">IF(CO395=1,"",CD395)</f>
        <v/>
      </c>
      <c r="CQ395" s="15">
        <f t="shared" ref="CQ395:CQ458" si="537">SUMIF($AV$11:$AV$1023,AV395,$CP$11:$CP$1023)</f>
        <v>0</v>
      </c>
      <c r="CR395" s="15">
        <f t="shared" ref="CR395:CR458" si="538">SUM(BK395:BP395)</f>
        <v>0</v>
      </c>
      <c r="CS395" s="15">
        <f t="shared" ref="CS395:CS458" si="539">SUMIF($AV$11:$AV$1023,AV395,$CR$11:$CR$1023)</f>
        <v>0</v>
      </c>
      <c r="CT395" s="58" t="e">
        <f t="shared" si="490"/>
        <v>#DIV/0!</v>
      </c>
      <c r="CU395" s="2">
        <f t="shared" ref="CU395:CU458" si="540">SUMIF($AV$11:$AV$1005,AV395,$CO$11:$CO$1023)</f>
        <v>995</v>
      </c>
      <c r="CV395" t="str">
        <f t="shared" si="472"/>
        <v/>
      </c>
      <c r="CX395" t="str">
        <f t="shared" si="491"/>
        <v/>
      </c>
      <c r="CY395" t="b">
        <f>AND(CX395&lt;&gt;"",COUNTIF($CX$11:CX394,CX395)=0)</f>
        <v>0</v>
      </c>
      <c r="CZ395" s="2">
        <f>IF(CX395="",0,IF(CY395,MAX($CZ$11:CZ394)+1,VLOOKUP(CX395,$CX$11:CZ394,3,FALSE)))</f>
        <v>0</v>
      </c>
      <c r="DA395" s="2" t="str">
        <f t="shared" si="473"/>
        <v/>
      </c>
      <c r="DB395" t="str">
        <f t="shared" si="492"/>
        <v/>
      </c>
      <c r="DC395" t="b">
        <f>AND(DB395&lt;&gt;"",COUNTIF($DB$11:DB394,DB395)=0)</f>
        <v>0</v>
      </c>
      <c r="DD395" s="2">
        <f>IF(DB395="",0,IF(DC395,MAX($DD$11:DD394)+1,VLOOKUP(DB395,$DB$11:DD394,3,FALSE)))</f>
        <v>0</v>
      </c>
      <c r="DE395" s="2" t="str">
        <f t="shared" si="474"/>
        <v/>
      </c>
    </row>
    <row r="396" spans="1:109" x14ac:dyDescent="0.35">
      <c r="A396" s="119"/>
      <c r="B396" s="46"/>
      <c r="C396" s="46"/>
      <c r="D396" s="46"/>
      <c r="E396" s="46"/>
      <c r="F396" s="183"/>
      <c r="G396" s="48">
        <v>0</v>
      </c>
      <c r="H396" s="46">
        <v>0</v>
      </c>
      <c r="I396" s="46">
        <v>0</v>
      </c>
      <c r="J396" s="46">
        <v>0</v>
      </c>
      <c r="K396" s="46">
        <v>0</v>
      </c>
      <c r="L396" s="49">
        <v>0</v>
      </c>
      <c r="M396" s="50">
        <v>0</v>
      </c>
      <c r="N396" s="32"/>
      <c r="O396" s="31"/>
      <c r="P396" s="31"/>
      <c r="Q396" s="31"/>
      <c r="R396" s="31"/>
      <c r="S396" s="31"/>
      <c r="T396" s="31"/>
      <c r="U396" s="31"/>
      <c r="V396" s="99"/>
      <c r="W396" s="52" t="str">
        <f t="shared" si="499"/>
        <v/>
      </c>
      <c r="X396" s="120"/>
      <c r="Y396" s="97"/>
      <c r="Z396" t="e">
        <f t="shared" si="505"/>
        <v>#N/A</v>
      </c>
      <c r="AA396" t="e">
        <f t="shared" si="506"/>
        <v>#N/A</v>
      </c>
      <c r="AB396" t="e">
        <f t="shared" si="507"/>
        <v>#N/A</v>
      </c>
      <c r="AC396" s="53" t="b">
        <f t="shared" si="508"/>
        <v>0</v>
      </c>
      <c r="AD396" s="53" t="b">
        <f t="shared" si="509"/>
        <v>0</v>
      </c>
      <c r="AE396" s="53" t="b">
        <f t="shared" si="510"/>
        <v>0</v>
      </c>
      <c r="AF396" s="53" t="b">
        <f t="shared" si="511"/>
        <v>0</v>
      </c>
      <c r="AG396" s="53" t="b">
        <f t="shared" si="512"/>
        <v>0</v>
      </c>
      <c r="AH396" s="53" t="b">
        <f t="shared" si="513"/>
        <v>0</v>
      </c>
      <c r="AI396" s="53" t="b">
        <f t="shared" si="514"/>
        <v>0</v>
      </c>
      <c r="AJ396" s="53" t="b">
        <f t="shared" si="515"/>
        <v>0</v>
      </c>
      <c r="AK396" s="53" t="b">
        <f t="shared" si="493"/>
        <v>1</v>
      </c>
      <c r="AL396" s="53" t="b">
        <f t="shared" si="494"/>
        <v>1</v>
      </c>
      <c r="AM396" s="53" t="b">
        <f t="shared" si="495"/>
        <v>1</v>
      </c>
      <c r="AN396" s="53" t="b">
        <f t="shared" si="496"/>
        <v>1</v>
      </c>
      <c r="AO396" s="53" t="b">
        <f t="shared" si="497"/>
        <v>1</v>
      </c>
      <c r="AP396" s="53" t="b">
        <f t="shared" si="498"/>
        <v>1</v>
      </c>
      <c r="AQ396" s="53" t="b">
        <f t="shared" si="475"/>
        <v>0</v>
      </c>
      <c r="AR396" t="b">
        <f t="shared" si="516"/>
        <v>0</v>
      </c>
      <c r="AS396" s="54" t="e">
        <f t="shared" ref="AS396:AS459" si="541">AND(E396="Method 1",AB396=34)</f>
        <v>#N/A</v>
      </c>
      <c r="AT396" t="b">
        <f t="shared" si="476"/>
        <v>0</v>
      </c>
      <c r="AU396" t="str">
        <f t="shared" si="477"/>
        <v/>
      </c>
      <c r="AV396" s="55" t="str">
        <f t="shared" ref="AV396:AV459" si="542">IF(ISNA(AA396*1),"",IF(OR(AB396="05",AB396="06"),TRIM(A396)&amp;" "&amp;AA396,TRIM(A396)&amp;AB396))</f>
        <v/>
      </c>
      <c r="AW396" t="b">
        <f>AND(AV396&lt;&gt;"",COUNTIF($AV$11:AV395,AV396)=0)</f>
        <v>0</v>
      </c>
      <c r="AX396" s="2">
        <f>IF(AV396="",0,IF(AW396,MAX($AX$11:AX395)+1,VLOOKUP(AV396,$AV$11:AX395,3,FALSE)))</f>
        <v>0</v>
      </c>
      <c r="AY396" t="str">
        <f t="shared" ref="AY396:AY459" si="543">TRIM(B396)</f>
        <v/>
      </c>
      <c r="AZ396" t="e">
        <f t="shared" si="517"/>
        <v>#N/A</v>
      </c>
      <c r="BA396" t="e">
        <f>IF(ISNA(AZ396),NA(),COUNTIF(AZ$10:AZ396,AZ396)&gt;1)</f>
        <v>#N/A</v>
      </c>
      <c r="BB396" t="e">
        <f t="shared" si="518"/>
        <v>#N/A</v>
      </c>
      <c r="BC396" s="55" t="e">
        <f t="shared" si="519"/>
        <v>#N/A</v>
      </c>
      <c r="BD396" s="56" t="e">
        <f t="shared" si="520"/>
        <v>#N/A</v>
      </c>
      <c r="BE396" s="53">
        <f t="shared" si="521"/>
        <v>0</v>
      </c>
      <c r="BF396" s="53">
        <f t="shared" si="522"/>
        <v>0</v>
      </c>
      <c r="BG396" s="53">
        <f t="shared" si="523"/>
        <v>0</v>
      </c>
      <c r="BH396" s="53">
        <f t="shared" si="524"/>
        <v>0</v>
      </c>
      <c r="BI396" s="53">
        <f t="shared" si="525"/>
        <v>0</v>
      </c>
      <c r="BJ396" s="53">
        <f t="shared" si="526"/>
        <v>0</v>
      </c>
      <c r="BK396" s="57">
        <f t="shared" si="527"/>
        <v>0</v>
      </c>
      <c r="BL396" s="57">
        <f t="shared" si="528"/>
        <v>0</v>
      </c>
      <c r="BM396" s="57">
        <f t="shared" si="529"/>
        <v>0</v>
      </c>
      <c r="BN396" s="57">
        <f t="shared" si="530"/>
        <v>0</v>
      </c>
      <c r="BO396" s="57">
        <f t="shared" si="531"/>
        <v>0</v>
      </c>
      <c r="BP396" s="57">
        <f t="shared" si="532"/>
        <v>0</v>
      </c>
      <c r="BQ396">
        <f t="shared" si="478"/>
        <v>0</v>
      </c>
      <c r="BR396">
        <f t="shared" si="479"/>
        <v>0</v>
      </c>
      <c r="BS396">
        <f t="shared" si="480"/>
        <v>0</v>
      </c>
      <c r="BT396">
        <f t="shared" si="481"/>
        <v>0</v>
      </c>
      <c r="BU396">
        <f t="shared" si="482"/>
        <v>0</v>
      </c>
      <c r="BV396">
        <f t="shared" si="483"/>
        <v>0</v>
      </c>
      <c r="BW396">
        <f t="shared" si="484"/>
        <v>0</v>
      </c>
      <c r="BX396">
        <f t="shared" si="485"/>
        <v>0</v>
      </c>
      <c r="BY396">
        <f t="shared" si="486"/>
        <v>0</v>
      </c>
      <c r="BZ396">
        <f t="shared" si="487"/>
        <v>0</v>
      </c>
      <c r="CA396">
        <f t="shared" si="488"/>
        <v>0</v>
      </c>
      <c r="CB396">
        <f t="shared" si="489"/>
        <v>0</v>
      </c>
      <c r="CC396" t="e">
        <f>IF('Source and fuel input'!AS396,VLOOKUP(AA396,SourceIdData,8,FALSE),IF('Source and fuel input'!AQ396,V396,IF('Source and fuel input'!AR396,IF(AND(E396="Method 1",VLOOKUP(AA396,SourceIdData,8,FALSE)&gt;0),VLOOKUP(AA396,SourceIdData,8,FALSE),NA()),"")))</f>
        <v>#N/A</v>
      </c>
      <c r="CD396" s="15" t="e">
        <f t="shared" si="500"/>
        <v>#N/A</v>
      </c>
      <c r="CE396" s="15" t="b">
        <f t="shared" si="501"/>
        <v>1</v>
      </c>
      <c r="CF396" s="15" t="b">
        <f t="shared" si="533"/>
        <v>1</v>
      </c>
      <c r="CG396" s="15" t="b">
        <f t="shared" si="502"/>
        <v>0</v>
      </c>
      <c r="CH396" s="15" t="b">
        <f t="shared" si="503"/>
        <v>1</v>
      </c>
      <c r="CI396" t="e">
        <f t="shared" si="534"/>
        <v>#N/A</v>
      </c>
      <c r="CJ396" t="e">
        <f t="shared" si="535"/>
        <v>#N/A</v>
      </c>
      <c r="CK396" t="e">
        <f t="shared" ref="CK396:CK459" si="544">NOT(OR(CI396,N396&gt;0,E396="Method 1"))</f>
        <v>#N/A</v>
      </c>
      <c r="CL396" t="b">
        <f t="shared" si="504"/>
        <v>0</v>
      </c>
      <c r="CM396" t="e">
        <f t="shared" ref="CM396:CM459" si="545">NOT(OR(CJ396,CL396,E396="Method 1"))</f>
        <v>#N/A</v>
      </c>
      <c r="CN396" t="b">
        <f t="shared" ref="CN396:CN459" si="546">AND(E396&lt;&gt;"Method 1",AR396,NOT(AQ396))</f>
        <v>0</v>
      </c>
      <c r="CO396" s="14">
        <f t="shared" ref="CO396:CO459" si="547">IF(ISERROR(OR(CE396,CF396,CG396,CH396,CK396,CM396,CN396)),1,IF(OR(CE396,CF396,CG396,CH396,CK396,CM396,CN396),1,0))</f>
        <v>1</v>
      </c>
      <c r="CP396" s="16" t="str">
        <f t="shared" si="536"/>
        <v/>
      </c>
      <c r="CQ396" s="15">
        <f t="shared" si="537"/>
        <v>0</v>
      </c>
      <c r="CR396" s="15">
        <f t="shared" si="538"/>
        <v>0</v>
      </c>
      <c r="CS396" s="15">
        <f t="shared" si="539"/>
        <v>0</v>
      </c>
      <c r="CT396" s="58" t="e">
        <f t="shared" si="490"/>
        <v>#DIV/0!</v>
      </c>
      <c r="CU396" s="2">
        <f t="shared" si="540"/>
        <v>995</v>
      </c>
      <c r="CV396" t="str">
        <f t="shared" ref="CV396:CV459" si="548">IF(A396="","",A396)</f>
        <v/>
      </c>
      <c r="CX396" t="str">
        <f t="shared" si="491"/>
        <v/>
      </c>
      <c r="CY396" t="b">
        <f>AND(CX396&lt;&gt;"",COUNTIF($CX$11:CX395,CX396)=0)</f>
        <v>0</v>
      </c>
      <c r="CZ396" s="2">
        <f>IF(CX396="",0,IF(CY396,MAX($CZ$11:CZ395)+1,VLOOKUP(CX396,$CX$11:CZ395,3,FALSE)))</f>
        <v>0</v>
      </c>
      <c r="DA396" s="2" t="str">
        <f t="shared" ref="DA396:DA459" si="549">CX396</f>
        <v/>
      </c>
      <c r="DB396" t="str">
        <f t="shared" si="492"/>
        <v/>
      </c>
      <c r="DC396" t="b">
        <f>AND(DB396&lt;&gt;"",COUNTIF($DB$11:DB395,DB396)=0)</f>
        <v>0</v>
      </c>
      <c r="DD396" s="2">
        <f>IF(DB396="",0,IF(DC396,MAX($DD$11:DD395)+1,VLOOKUP(DB396,$DB$11:DD395,3,FALSE)))</f>
        <v>0</v>
      </c>
      <c r="DE396" s="2" t="str">
        <f t="shared" ref="DE396:DE459" si="550">DB396</f>
        <v/>
      </c>
    </row>
    <row r="397" spans="1:109" x14ac:dyDescent="0.35">
      <c r="A397" s="119"/>
      <c r="B397" s="46"/>
      <c r="C397" s="46"/>
      <c r="D397" s="46"/>
      <c r="E397" s="46"/>
      <c r="F397" s="183"/>
      <c r="G397" s="48">
        <v>0</v>
      </c>
      <c r="H397" s="46">
        <v>0</v>
      </c>
      <c r="I397" s="46">
        <v>0</v>
      </c>
      <c r="J397" s="46">
        <v>0</v>
      </c>
      <c r="K397" s="46">
        <v>0</v>
      </c>
      <c r="L397" s="49">
        <v>0</v>
      </c>
      <c r="M397" s="50">
        <v>0</v>
      </c>
      <c r="N397" s="32"/>
      <c r="O397" s="31"/>
      <c r="P397" s="31"/>
      <c r="Q397" s="31"/>
      <c r="R397" s="31"/>
      <c r="S397" s="31"/>
      <c r="T397" s="31"/>
      <c r="U397" s="31"/>
      <c r="V397" s="99"/>
      <c r="W397" s="52" t="str">
        <f t="shared" si="499"/>
        <v/>
      </c>
      <c r="X397" s="120"/>
      <c r="Y397" s="97"/>
      <c r="Z397" t="e">
        <f t="shared" si="505"/>
        <v>#N/A</v>
      </c>
      <c r="AA397" t="e">
        <f t="shared" si="506"/>
        <v>#N/A</v>
      </c>
      <c r="AB397" t="e">
        <f t="shared" si="507"/>
        <v>#N/A</v>
      </c>
      <c r="AC397" s="53" t="b">
        <f t="shared" si="508"/>
        <v>0</v>
      </c>
      <c r="AD397" s="53" t="b">
        <f t="shared" si="509"/>
        <v>0</v>
      </c>
      <c r="AE397" s="53" t="b">
        <f t="shared" si="510"/>
        <v>0</v>
      </c>
      <c r="AF397" s="53" t="b">
        <f t="shared" si="511"/>
        <v>0</v>
      </c>
      <c r="AG397" s="53" t="b">
        <f t="shared" si="512"/>
        <v>0</v>
      </c>
      <c r="AH397" s="53" t="b">
        <f t="shared" si="513"/>
        <v>0</v>
      </c>
      <c r="AI397" s="53" t="b">
        <f t="shared" si="514"/>
        <v>0</v>
      </c>
      <c r="AJ397" s="53" t="b">
        <f t="shared" si="515"/>
        <v>0</v>
      </c>
      <c r="AK397" s="53" t="b">
        <f t="shared" si="493"/>
        <v>1</v>
      </c>
      <c r="AL397" s="53" t="b">
        <f t="shared" si="494"/>
        <v>1</v>
      </c>
      <c r="AM397" s="53" t="b">
        <f t="shared" si="495"/>
        <v>1</v>
      </c>
      <c r="AN397" s="53" t="b">
        <f t="shared" si="496"/>
        <v>1</v>
      </c>
      <c r="AO397" s="53" t="b">
        <f t="shared" si="497"/>
        <v>1</v>
      </c>
      <c r="AP397" s="53" t="b">
        <f t="shared" si="498"/>
        <v>1</v>
      </c>
      <c r="AQ397" s="53" t="b">
        <f t="shared" si="475"/>
        <v>0</v>
      </c>
      <c r="AR397" t="b">
        <f t="shared" si="516"/>
        <v>0</v>
      </c>
      <c r="AS397" s="54" t="e">
        <f t="shared" si="541"/>
        <v>#N/A</v>
      </c>
      <c r="AT397" t="b">
        <f t="shared" si="476"/>
        <v>0</v>
      </c>
      <c r="AU397" t="str">
        <f t="shared" si="477"/>
        <v/>
      </c>
      <c r="AV397" s="55" t="str">
        <f t="shared" si="542"/>
        <v/>
      </c>
      <c r="AW397" t="b">
        <f>AND(AV397&lt;&gt;"",COUNTIF($AV$11:AV396,AV397)=0)</f>
        <v>0</v>
      </c>
      <c r="AX397" s="2">
        <f>IF(AV397="",0,IF(AW397,MAX($AX$11:AX396)+1,VLOOKUP(AV397,$AV$11:AX396,3,FALSE)))</f>
        <v>0</v>
      </c>
      <c r="AY397" t="str">
        <f t="shared" si="543"/>
        <v/>
      </c>
      <c r="AZ397" t="e">
        <f t="shared" si="517"/>
        <v>#N/A</v>
      </c>
      <c r="BA397" t="e">
        <f>IF(ISNA(AZ397),NA(),COUNTIF(AZ$10:AZ397,AZ397)&gt;1)</f>
        <v>#N/A</v>
      </c>
      <c r="BB397" t="e">
        <f t="shared" si="518"/>
        <v>#N/A</v>
      </c>
      <c r="BC397" s="55" t="e">
        <f t="shared" si="519"/>
        <v>#N/A</v>
      </c>
      <c r="BD397" s="56" t="e">
        <f t="shared" si="520"/>
        <v>#N/A</v>
      </c>
      <c r="BE397" s="53">
        <f t="shared" si="521"/>
        <v>0</v>
      </c>
      <c r="BF397" s="53">
        <f t="shared" si="522"/>
        <v>0</v>
      </c>
      <c r="BG397" s="53">
        <f t="shared" si="523"/>
        <v>0</v>
      </c>
      <c r="BH397" s="53">
        <f t="shared" si="524"/>
        <v>0</v>
      </c>
      <c r="BI397" s="53">
        <f t="shared" si="525"/>
        <v>0</v>
      </c>
      <c r="BJ397" s="53">
        <f t="shared" si="526"/>
        <v>0</v>
      </c>
      <c r="BK397" s="57">
        <f t="shared" si="527"/>
        <v>0</v>
      </c>
      <c r="BL397" s="57">
        <f t="shared" si="528"/>
        <v>0</v>
      </c>
      <c r="BM397" s="57">
        <f t="shared" si="529"/>
        <v>0</v>
      </c>
      <c r="BN397" s="57">
        <f t="shared" si="530"/>
        <v>0</v>
      </c>
      <c r="BO397" s="57">
        <f t="shared" si="531"/>
        <v>0</v>
      </c>
      <c r="BP397" s="57">
        <f t="shared" si="532"/>
        <v>0</v>
      </c>
      <c r="BQ397">
        <f t="shared" si="478"/>
        <v>0</v>
      </c>
      <c r="BR397">
        <f t="shared" si="479"/>
        <v>0</v>
      </c>
      <c r="BS397">
        <f t="shared" si="480"/>
        <v>0</v>
      </c>
      <c r="BT397">
        <f t="shared" si="481"/>
        <v>0</v>
      </c>
      <c r="BU397">
        <f t="shared" si="482"/>
        <v>0</v>
      </c>
      <c r="BV397">
        <f t="shared" si="483"/>
        <v>0</v>
      </c>
      <c r="BW397">
        <f t="shared" si="484"/>
        <v>0</v>
      </c>
      <c r="BX397">
        <f t="shared" si="485"/>
        <v>0</v>
      </c>
      <c r="BY397">
        <f t="shared" si="486"/>
        <v>0</v>
      </c>
      <c r="BZ397">
        <f t="shared" si="487"/>
        <v>0</v>
      </c>
      <c r="CA397">
        <f t="shared" si="488"/>
        <v>0</v>
      </c>
      <c r="CB397">
        <f t="shared" si="489"/>
        <v>0</v>
      </c>
      <c r="CC397" t="e">
        <f>IF('Source and fuel input'!AS397,VLOOKUP(AA397,SourceIdData,8,FALSE),IF('Source and fuel input'!AQ397,V397,IF('Source and fuel input'!AR397,IF(AND(E397="Method 1",VLOOKUP(AA397,SourceIdData,8,FALSE)&gt;0),VLOOKUP(AA397,SourceIdData,8,FALSE),NA()),"")))</f>
        <v>#N/A</v>
      </c>
      <c r="CD397" s="15" t="e">
        <f t="shared" si="500"/>
        <v>#N/A</v>
      </c>
      <c r="CE397" s="15" t="b">
        <f t="shared" si="501"/>
        <v>1</v>
      </c>
      <c r="CF397" s="15" t="b">
        <f t="shared" si="533"/>
        <v>1</v>
      </c>
      <c r="CG397" s="15" t="b">
        <f t="shared" si="502"/>
        <v>0</v>
      </c>
      <c r="CH397" s="15" t="b">
        <f t="shared" si="503"/>
        <v>1</v>
      </c>
      <c r="CI397" t="e">
        <f t="shared" si="534"/>
        <v>#N/A</v>
      </c>
      <c r="CJ397" t="e">
        <f t="shared" si="535"/>
        <v>#N/A</v>
      </c>
      <c r="CK397" t="e">
        <f t="shared" si="544"/>
        <v>#N/A</v>
      </c>
      <c r="CL397" t="b">
        <f t="shared" si="504"/>
        <v>0</v>
      </c>
      <c r="CM397" t="e">
        <f t="shared" si="545"/>
        <v>#N/A</v>
      </c>
      <c r="CN397" t="b">
        <f t="shared" si="546"/>
        <v>0</v>
      </c>
      <c r="CO397" s="14">
        <f t="shared" si="547"/>
        <v>1</v>
      </c>
      <c r="CP397" s="16" t="str">
        <f t="shared" si="536"/>
        <v/>
      </c>
      <c r="CQ397" s="15">
        <f t="shared" si="537"/>
        <v>0</v>
      </c>
      <c r="CR397" s="15">
        <f t="shared" si="538"/>
        <v>0</v>
      </c>
      <c r="CS397" s="15">
        <f t="shared" si="539"/>
        <v>0</v>
      </c>
      <c r="CT397" s="58" t="e">
        <f t="shared" si="490"/>
        <v>#DIV/0!</v>
      </c>
      <c r="CU397" s="2">
        <f t="shared" si="540"/>
        <v>995</v>
      </c>
      <c r="CV397" t="str">
        <f t="shared" si="548"/>
        <v/>
      </c>
      <c r="CX397" t="str">
        <f t="shared" si="491"/>
        <v/>
      </c>
      <c r="CY397" t="b">
        <f>AND(CX397&lt;&gt;"",COUNTIF($CX$11:CX396,CX397)=0)</f>
        <v>0</v>
      </c>
      <c r="CZ397" s="2">
        <f>IF(CX397="",0,IF(CY397,MAX($CZ$11:CZ396)+1,VLOOKUP(CX397,$CX$11:CZ396,3,FALSE)))</f>
        <v>0</v>
      </c>
      <c r="DA397" s="2" t="str">
        <f t="shared" si="549"/>
        <v/>
      </c>
      <c r="DB397" t="str">
        <f t="shared" si="492"/>
        <v/>
      </c>
      <c r="DC397" t="b">
        <f>AND(DB397&lt;&gt;"",COUNTIF($DB$11:DB396,DB397)=0)</f>
        <v>0</v>
      </c>
      <c r="DD397" s="2">
        <f>IF(DB397="",0,IF(DC397,MAX($DD$11:DD396)+1,VLOOKUP(DB397,$DB$11:DD396,3,FALSE)))</f>
        <v>0</v>
      </c>
      <c r="DE397" s="2" t="str">
        <f t="shared" si="550"/>
        <v/>
      </c>
    </row>
    <row r="398" spans="1:109" x14ac:dyDescent="0.35">
      <c r="A398" s="119"/>
      <c r="B398" s="46"/>
      <c r="C398" s="46"/>
      <c r="D398" s="46"/>
      <c r="E398" s="46"/>
      <c r="F398" s="183"/>
      <c r="G398" s="48">
        <v>0</v>
      </c>
      <c r="H398" s="46">
        <v>0</v>
      </c>
      <c r="I398" s="46">
        <v>0</v>
      </c>
      <c r="J398" s="46">
        <v>0</v>
      </c>
      <c r="K398" s="46">
        <v>0</v>
      </c>
      <c r="L398" s="49">
        <v>0</v>
      </c>
      <c r="M398" s="50">
        <v>0</v>
      </c>
      <c r="N398" s="32"/>
      <c r="O398" s="31"/>
      <c r="P398" s="31"/>
      <c r="Q398" s="31"/>
      <c r="R398" s="31"/>
      <c r="S398" s="31"/>
      <c r="T398" s="31"/>
      <c r="U398" s="31"/>
      <c r="V398" s="99"/>
      <c r="W398" s="52" t="str">
        <f t="shared" si="499"/>
        <v/>
      </c>
      <c r="X398" s="120"/>
      <c r="Y398" s="97"/>
      <c r="Z398" t="e">
        <f t="shared" si="505"/>
        <v>#N/A</v>
      </c>
      <c r="AA398" t="e">
        <f t="shared" si="506"/>
        <v>#N/A</v>
      </c>
      <c r="AB398" t="e">
        <f t="shared" si="507"/>
        <v>#N/A</v>
      </c>
      <c r="AC398" s="53" t="b">
        <f t="shared" si="508"/>
        <v>0</v>
      </c>
      <c r="AD398" s="53" t="b">
        <f t="shared" si="509"/>
        <v>0</v>
      </c>
      <c r="AE398" s="53" t="b">
        <f t="shared" si="510"/>
        <v>0</v>
      </c>
      <c r="AF398" s="53" t="b">
        <f t="shared" si="511"/>
        <v>0</v>
      </c>
      <c r="AG398" s="53" t="b">
        <f t="shared" si="512"/>
        <v>0</v>
      </c>
      <c r="AH398" s="53" t="b">
        <f t="shared" si="513"/>
        <v>0</v>
      </c>
      <c r="AI398" s="53" t="b">
        <f t="shared" si="514"/>
        <v>0</v>
      </c>
      <c r="AJ398" s="53" t="b">
        <f t="shared" si="515"/>
        <v>0</v>
      </c>
      <c r="AK398" s="53" t="b">
        <f t="shared" si="493"/>
        <v>1</v>
      </c>
      <c r="AL398" s="53" t="b">
        <f t="shared" si="494"/>
        <v>1</v>
      </c>
      <c r="AM398" s="53" t="b">
        <f t="shared" si="495"/>
        <v>1</v>
      </c>
      <c r="AN398" s="53" t="b">
        <f t="shared" si="496"/>
        <v>1</v>
      </c>
      <c r="AO398" s="53" t="b">
        <f t="shared" si="497"/>
        <v>1</v>
      </c>
      <c r="AP398" s="53" t="b">
        <f t="shared" si="498"/>
        <v>1</v>
      </c>
      <c r="AQ398" s="53" t="b">
        <f t="shared" ref="AQ398:AQ461" si="551">AND(V398&lt;&gt;"",V398&gt;0,NOT(ISERROR(V398*1)))</f>
        <v>0</v>
      </c>
      <c r="AR398" t="b">
        <f t="shared" si="516"/>
        <v>0</v>
      </c>
      <c r="AS398" s="54" t="e">
        <f t="shared" si="541"/>
        <v>#N/A</v>
      </c>
      <c r="AT398" t="b">
        <f t="shared" ref="AT398:AT461" si="552">CO398=0</f>
        <v>0</v>
      </c>
      <c r="AU398" t="str">
        <f t="shared" ref="AU398:AU461" si="553">IF(ISERROR(AT398),"",IF(AT398,"OK",""))</f>
        <v/>
      </c>
      <c r="AV398" s="55" t="str">
        <f t="shared" si="542"/>
        <v/>
      </c>
      <c r="AW398" t="b">
        <f>AND(AV398&lt;&gt;"",COUNTIF($AV$11:AV397,AV398)=0)</f>
        <v>0</v>
      </c>
      <c r="AX398" s="2">
        <f>IF(AV398="",0,IF(AW398,MAX($AX$11:AX397)+1,VLOOKUP(AV398,$AV$11:AX397,3,FALSE)))</f>
        <v>0</v>
      </c>
      <c r="AY398" t="str">
        <f t="shared" si="543"/>
        <v/>
      </c>
      <c r="AZ398" t="e">
        <f t="shared" si="517"/>
        <v>#N/A</v>
      </c>
      <c r="BA398" t="e">
        <f>IF(ISNA(AZ398),NA(),COUNTIF(AZ$10:AZ398,AZ398)&gt;1)</f>
        <v>#N/A</v>
      </c>
      <c r="BB398" t="e">
        <f t="shared" si="518"/>
        <v>#N/A</v>
      </c>
      <c r="BC398" s="55" t="e">
        <f t="shared" si="519"/>
        <v>#N/A</v>
      </c>
      <c r="BD398" s="56" t="e">
        <f t="shared" si="520"/>
        <v>#N/A</v>
      </c>
      <c r="BE398" s="53">
        <f t="shared" si="521"/>
        <v>0</v>
      </c>
      <c r="BF398" s="53">
        <f t="shared" si="522"/>
        <v>0</v>
      </c>
      <c r="BG398" s="53">
        <f t="shared" si="523"/>
        <v>0</v>
      </c>
      <c r="BH398" s="53">
        <f t="shared" si="524"/>
        <v>0</v>
      </c>
      <c r="BI398" s="53">
        <f t="shared" si="525"/>
        <v>0</v>
      </c>
      <c r="BJ398" s="53">
        <f t="shared" si="526"/>
        <v>0</v>
      </c>
      <c r="BK398" s="57">
        <f t="shared" si="527"/>
        <v>0</v>
      </c>
      <c r="BL398" s="57">
        <f t="shared" si="528"/>
        <v>0</v>
      </c>
      <c r="BM398" s="57">
        <f t="shared" si="529"/>
        <v>0</v>
      </c>
      <c r="BN398" s="57">
        <f t="shared" si="530"/>
        <v>0</v>
      </c>
      <c r="BO398" s="57">
        <f t="shared" si="531"/>
        <v>0</v>
      </c>
      <c r="BP398" s="57">
        <f t="shared" si="532"/>
        <v>0</v>
      </c>
      <c r="BQ398">
        <f t="shared" ref="BQ398:BQ461" si="554">IF(ISERROR(BE398*1),0,IF(BE398&gt;0,SUMSQ(BE398,$BC398,$BD398),0))</f>
        <v>0</v>
      </c>
      <c r="BR398">
        <f t="shared" ref="BR398:BR461" si="555">IF(ISERROR(BF398*1),0,IF(BF398&gt;0,SUMSQ(BF398,$BC398,$BD398),0))</f>
        <v>0</v>
      </c>
      <c r="BS398">
        <f t="shared" ref="BS398:BS461" si="556">IF(ISERROR(BG398*1),0,IF(BG398&gt;0,SUMSQ(BG398,$BC398,$BD398),0))</f>
        <v>0</v>
      </c>
      <c r="BT398">
        <f t="shared" ref="BT398:BT461" si="557">IF(ISERROR(BH398*1),0,IF(BH398&gt;0,SUMSQ(BH398,$BC398,$BD398),0))</f>
        <v>0</v>
      </c>
      <c r="BU398">
        <f t="shared" ref="BU398:BU461" si="558">IF(ISERROR(BI398*1),0,IF(BI398&gt;0,SUMSQ(BI398,$BC398,$BD398),0))</f>
        <v>0</v>
      </c>
      <c r="BV398">
        <f t="shared" ref="BV398:BV461" si="559">IF(ISERROR(BJ398*1),0,IF(BJ398&gt;0,SUMSQ(BJ398,$BC398,$BD398),0))</f>
        <v>0</v>
      </c>
      <c r="BW398">
        <f t="shared" ref="BW398:BW461" si="560">BQ398*(BK398^2)</f>
        <v>0</v>
      </c>
      <c r="BX398">
        <f t="shared" ref="BX398:BX461" si="561">BR398*(BL398^2)</f>
        <v>0</v>
      </c>
      <c r="BY398">
        <f t="shared" ref="BY398:BY461" si="562">BS398*(BM398^2)</f>
        <v>0</v>
      </c>
      <c r="BZ398">
        <f t="shared" ref="BZ398:BZ461" si="563">BT398*(BN398^2)</f>
        <v>0</v>
      </c>
      <c r="CA398">
        <f t="shared" ref="CA398:CA461" si="564">BU398*(BO398^2)</f>
        <v>0</v>
      </c>
      <c r="CB398">
        <f t="shared" ref="CB398:CB461" si="565">BV398*(BP398^2)</f>
        <v>0</v>
      </c>
      <c r="CC398" t="e">
        <f>IF('Source and fuel input'!AS398,VLOOKUP(AA398,SourceIdData,8,FALSE),IF('Source and fuel input'!AQ398,V398,IF('Source and fuel input'!AR398,IF(AND(E398="Method 1",VLOOKUP(AA398,SourceIdData,8,FALSE)&gt;0),VLOOKUP(AA398,SourceIdData,8,FALSE),NA()),"")))</f>
        <v>#N/A</v>
      </c>
      <c r="CD398" s="15" t="e">
        <f t="shared" si="500"/>
        <v>#N/A</v>
      </c>
      <c r="CE398" s="15" t="b">
        <f t="shared" si="501"/>
        <v>1</v>
      </c>
      <c r="CF398" s="15" t="b">
        <f t="shared" si="533"/>
        <v>1</v>
      </c>
      <c r="CG398" s="15" t="b">
        <f t="shared" si="502"/>
        <v>0</v>
      </c>
      <c r="CH398" s="15" t="b">
        <f t="shared" si="503"/>
        <v>1</v>
      </c>
      <c r="CI398" t="e">
        <f t="shared" si="534"/>
        <v>#N/A</v>
      </c>
      <c r="CJ398" t="e">
        <f t="shared" si="535"/>
        <v>#N/A</v>
      </c>
      <c r="CK398" t="e">
        <f t="shared" si="544"/>
        <v>#N/A</v>
      </c>
      <c r="CL398" t="b">
        <f t="shared" si="504"/>
        <v>0</v>
      </c>
      <c r="CM398" t="e">
        <f t="shared" si="545"/>
        <v>#N/A</v>
      </c>
      <c r="CN398" t="b">
        <f t="shared" si="546"/>
        <v>0</v>
      </c>
      <c r="CO398" s="14">
        <f t="shared" si="547"/>
        <v>1</v>
      </c>
      <c r="CP398" s="16" t="str">
        <f t="shared" si="536"/>
        <v/>
      </c>
      <c r="CQ398" s="15">
        <f t="shared" si="537"/>
        <v>0</v>
      </c>
      <c r="CR398" s="15">
        <f t="shared" si="538"/>
        <v>0</v>
      </c>
      <c r="CS398" s="15">
        <f t="shared" si="539"/>
        <v>0</v>
      </c>
      <c r="CT398" s="58" t="e">
        <f t="shared" ref="CT398:CT461" si="566">CQ398/CS398</f>
        <v>#DIV/0!</v>
      </c>
      <c r="CU398" s="2">
        <f t="shared" si="540"/>
        <v>995</v>
      </c>
      <c r="CV398" t="str">
        <f t="shared" si="548"/>
        <v/>
      </c>
      <c r="CX398" t="str">
        <f t="shared" ref="CX398:CX461" si="567">TRIM(A398)</f>
        <v/>
      </c>
      <c r="CY398" t="b">
        <f>AND(CX398&lt;&gt;"",COUNTIF($CX$11:CX397,CX398)=0)</f>
        <v>0</v>
      </c>
      <c r="CZ398" s="2">
        <f>IF(CX398="",0,IF(CY398,MAX($CZ$11:CZ397)+1,VLOOKUP(CX398,$CX$11:CZ397,3,FALSE)))</f>
        <v>0</v>
      </c>
      <c r="DA398" s="2" t="str">
        <f t="shared" si="549"/>
        <v/>
      </c>
      <c r="DB398" t="str">
        <f t="shared" ref="DB398:DB461" si="568">TRIM(B398)</f>
        <v/>
      </c>
      <c r="DC398" t="b">
        <f>AND(DB398&lt;&gt;"",COUNTIF($DB$11:DB397,DB398)=0)</f>
        <v>0</v>
      </c>
      <c r="DD398" s="2">
        <f>IF(DB398="",0,IF(DC398,MAX($DD$11:DD397)+1,VLOOKUP(DB398,$DB$11:DD397,3,FALSE)))</f>
        <v>0</v>
      </c>
      <c r="DE398" s="2" t="str">
        <f t="shared" si="550"/>
        <v/>
      </c>
    </row>
    <row r="399" spans="1:109" x14ac:dyDescent="0.35">
      <c r="A399" s="119"/>
      <c r="B399" s="46"/>
      <c r="C399" s="46"/>
      <c r="D399" s="46"/>
      <c r="E399" s="46"/>
      <c r="F399" s="183"/>
      <c r="G399" s="48">
        <v>0</v>
      </c>
      <c r="H399" s="46">
        <v>0</v>
      </c>
      <c r="I399" s="46">
        <v>0</v>
      </c>
      <c r="J399" s="46">
        <v>0</v>
      </c>
      <c r="K399" s="46">
        <v>0</v>
      </c>
      <c r="L399" s="49">
        <v>0</v>
      </c>
      <c r="M399" s="50">
        <v>0</v>
      </c>
      <c r="N399" s="32"/>
      <c r="O399" s="31"/>
      <c r="P399" s="31"/>
      <c r="Q399" s="31"/>
      <c r="R399" s="31"/>
      <c r="S399" s="31"/>
      <c r="T399" s="31"/>
      <c r="U399" s="31"/>
      <c r="V399" s="99"/>
      <c r="W399" s="52" t="str">
        <f t="shared" si="499"/>
        <v/>
      </c>
      <c r="X399" s="120"/>
      <c r="Y399" s="97"/>
      <c r="Z399" t="e">
        <f t="shared" si="505"/>
        <v>#N/A</v>
      </c>
      <c r="AA399" t="e">
        <f t="shared" si="506"/>
        <v>#N/A</v>
      </c>
      <c r="AB399" t="e">
        <f t="shared" si="507"/>
        <v>#N/A</v>
      </c>
      <c r="AC399" s="53" t="b">
        <f t="shared" si="508"/>
        <v>0</v>
      </c>
      <c r="AD399" s="53" t="b">
        <f t="shared" si="509"/>
        <v>0</v>
      </c>
      <c r="AE399" s="53" t="b">
        <f t="shared" si="510"/>
        <v>0</v>
      </c>
      <c r="AF399" s="53" t="b">
        <f t="shared" si="511"/>
        <v>0</v>
      </c>
      <c r="AG399" s="53" t="b">
        <f t="shared" si="512"/>
        <v>0</v>
      </c>
      <c r="AH399" s="53" t="b">
        <f t="shared" si="513"/>
        <v>0</v>
      </c>
      <c r="AI399" s="53" t="b">
        <f t="shared" si="514"/>
        <v>0</v>
      </c>
      <c r="AJ399" s="53" t="b">
        <f t="shared" si="515"/>
        <v>0</v>
      </c>
      <c r="AK399" s="53" t="b">
        <f t="shared" si="493"/>
        <v>1</v>
      </c>
      <c r="AL399" s="53" t="b">
        <f t="shared" si="494"/>
        <v>1</v>
      </c>
      <c r="AM399" s="53" t="b">
        <f t="shared" si="495"/>
        <v>1</v>
      </c>
      <c r="AN399" s="53" t="b">
        <f t="shared" si="496"/>
        <v>1</v>
      </c>
      <c r="AO399" s="53" t="b">
        <f t="shared" si="497"/>
        <v>1</v>
      </c>
      <c r="AP399" s="53" t="b">
        <f t="shared" si="498"/>
        <v>1</v>
      </c>
      <c r="AQ399" s="53" t="b">
        <f t="shared" si="551"/>
        <v>0</v>
      </c>
      <c r="AR399" t="b">
        <f t="shared" si="516"/>
        <v>0</v>
      </c>
      <c r="AS399" s="54" t="e">
        <f t="shared" si="541"/>
        <v>#N/A</v>
      </c>
      <c r="AT399" t="b">
        <f t="shared" si="552"/>
        <v>0</v>
      </c>
      <c r="AU399" t="str">
        <f t="shared" si="553"/>
        <v/>
      </c>
      <c r="AV399" s="55" t="str">
        <f t="shared" si="542"/>
        <v/>
      </c>
      <c r="AW399" t="b">
        <f>AND(AV399&lt;&gt;"",COUNTIF($AV$11:AV398,AV399)=0)</f>
        <v>0</v>
      </c>
      <c r="AX399" s="2">
        <f>IF(AV399="",0,IF(AW399,MAX($AX$11:AX398)+1,VLOOKUP(AV399,$AV$11:AX398,3,FALSE)))</f>
        <v>0</v>
      </c>
      <c r="AY399" t="str">
        <f t="shared" si="543"/>
        <v/>
      </c>
      <c r="AZ399" t="e">
        <f t="shared" si="517"/>
        <v>#N/A</v>
      </c>
      <c r="BA399" t="e">
        <f>IF(ISNA(AZ399),NA(),COUNTIF(AZ$10:AZ399,AZ399)&gt;1)</f>
        <v>#N/A</v>
      </c>
      <c r="BB399" t="e">
        <f t="shared" si="518"/>
        <v>#N/A</v>
      </c>
      <c r="BC399" s="55" t="e">
        <f t="shared" si="519"/>
        <v>#N/A</v>
      </c>
      <c r="BD399" s="56" t="e">
        <f t="shared" si="520"/>
        <v>#N/A</v>
      </c>
      <c r="BE399" s="53">
        <f t="shared" si="521"/>
        <v>0</v>
      </c>
      <c r="BF399" s="53">
        <f t="shared" si="522"/>
        <v>0</v>
      </c>
      <c r="BG399" s="53">
        <f t="shared" si="523"/>
        <v>0</v>
      </c>
      <c r="BH399" s="53">
        <f t="shared" si="524"/>
        <v>0</v>
      </c>
      <c r="BI399" s="53">
        <f t="shared" si="525"/>
        <v>0</v>
      </c>
      <c r="BJ399" s="53">
        <f t="shared" si="526"/>
        <v>0</v>
      </c>
      <c r="BK399" s="57">
        <f t="shared" si="527"/>
        <v>0</v>
      </c>
      <c r="BL399" s="57">
        <f t="shared" si="528"/>
        <v>0</v>
      </c>
      <c r="BM399" s="57">
        <f t="shared" si="529"/>
        <v>0</v>
      </c>
      <c r="BN399" s="57">
        <f t="shared" si="530"/>
        <v>0</v>
      </c>
      <c r="BO399" s="57">
        <f t="shared" si="531"/>
        <v>0</v>
      </c>
      <c r="BP399" s="57">
        <f t="shared" si="532"/>
        <v>0</v>
      </c>
      <c r="BQ399">
        <f t="shared" si="554"/>
        <v>0</v>
      </c>
      <c r="BR399">
        <f t="shared" si="555"/>
        <v>0</v>
      </c>
      <c r="BS399">
        <f t="shared" si="556"/>
        <v>0</v>
      </c>
      <c r="BT399">
        <f t="shared" si="557"/>
        <v>0</v>
      </c>
      <c r="BU399">
        <f t="shared" si="558"/>
        <v>0</v>
      </c>
      <c r="BV399">
        <f t="shared" si="559"/>
        <v>0</v>
      </c>
      <c r="BW399">
        <f t="shared" si="560"/>
        <v>0</v>
      </c>
      <c r="BX399">
        <f t="shared" si="561"/>
        <v>0</v>
      </c>
      <c r="BY399">
        <f t="shared" si="562"/>
        <v>0</v>
      </c>
      <c r="BZ399">
        <f t="shared" si="563"/>
        <v>0</v>
      </c>
      <c r="CA399">
        <f t="shared" si="564"/>
        <v>0</v>
      </c>
      <c r="CB399">
        <f t="shared" si="565"/>
        <v>0</v>
      </c>
      <c r="CC399" t="e">
        <f>IF('Source and fuel input'!AS399,VLOOKUP(AA399,SourceIdData,8,FALSE),IF('Source and fuel input'!AQ399,V399,IF('Source and fuel input'!AR399,IF(AND(E399="Method 1",VLOOKUP(AA399,SourceIdData,8,FALSE)&gt;0),VLOOKUP(AA399,SourceIdData,8,FALSE),NA()),"")))</f>
        <v>#N/A</v>
      </c>
      <c r="CD399" s="15" t="e">
        <f t="shared" si="500"/>
        <v>#N/A</v>
      </c>
      <c r="CE399" s="15" t="b">
        <f t="shared" si="501"/>
        <v>1</v>
      </c>
      <c r="CF399" s="15" t="b">
        <f t="shared" si="533"/>
        <v>1</v>
      </c>
      <c r="CG399" s="15" t="b">
        <f t="shared" si="502"/>
        <v>0</v>
      </c>
      <c r="CH399" s="15" t="b">
        <f t="shared" si="503"/>
        <v>1</v>
      </c>
      <c r="CI399" t="e">
        <f t="shared" si="534"/>
        <v>#N/A</v>
      </c>
      <c r="CJ399" t="e">
        <f t="shared" si="535"/>
        <v>#N/A</v>
      </c>
      <c r="CK399" t="e">
        <f t="shared" si="544"/>
        <v>#N/A</v>
      </c>
      <c r="CL399" t="b">
        <f t="shared" si="504"/>
        <v>0</v>
      </c>
      <c r="CM399" t="e">
        <f t="shared" si="545"/>
        <v>#N/A</v>
      </c>
      <c r="CN399" t="b">
        <f t="shared" si="546"/>
        <v>0</v>
      </c>
      <c r="CO399" s="14">
        <f t="shared" si="547"/>
        <v>1</v>
      </c>
      <c r="CP399" s="16" t="str">
        <f t="shared" si="536"/>
        <v/>
      </c>
      <c r="CQ399" s="15">
        <f t="shared" si="537"/>
        <v>0</v>
      </c>
      <c r="CR399" s="15">
        <f t="shared" si="538"/>
        <v>0</v>
      </c>
      <c r="CS399" s="15">
        <f t="shared" si="539"/>
        <v>0</v>
      </c>
      <c r="CT399" s="58" t="e">
        <f t="shared" si="566"/>
        <v>#DIV/0!</v>
      </c>
      <c r="CU399" s="2">
        <f t="shared" si="540"/>
        <v>995</v>
      </c>
      <c r="CV399" t="str">
        <f t="shared" si="548"/>
        <v/>
      </c>
      <c r="CX399" t="str">
        <f t="shared" si="567"/>
        <v/>
      </c>
      <c r="CY399" t="b">
        <f>AND(CX399&lt;&gt;"",COUNTIF($CX$11:CX398,CX399)=0)</f>
        <v>0</v>
      </c>
      <c r="CZ399" s="2">
        <f>IF(CX399="",0,IF(CY399,MAX($CZ$11:CZ398)+1,VLOOKUP(CX399,$CX$11:CZ398,3,FALSE)))</f>
        <v>0</v>
      </c>
      <c r="DA399" s="2" t="str">
        <f t="shared" si="549"/>
        <v/>
      </c>
      <c r="DB399" t="str">
        <f t="shared" si="568"/>
        <v/>
      </c>
      <c r="DC399" t="b">
        <f>AND(DB399&lt;&gt;"",COUNTIF($DB$11:DB398,DB399)=0)</f>
        <v>0</v>
      </c>
      <c r="DD399" s="2">
        <f>IF(DB399="",0,IF(DC399,MAX($DD$11:DD398)+1,VLOOKUP(DB399,$DB$11:DD398,3,FALSE)))</f>
        <v>0</v>
      </c>
      <c r="DE399" s="2" t="str">
        <f t="shared" si="550"/>
        <v/>
      </c>
    </row>
    <row r="400" spans="1:109" x14ac:dyDescent="0.35">
      <c r="A400" s="119"/>
      <c r="B400" s="46"/>
      <c r="C400" s="46"/>
      <c r="D400" s="46"/>
      <c r="E400" s="46"/>
      <c r="F400" s="183"/>
      <c r="G400" s="48">
        <v>0</v>
      </c>
      <c r="H400" s="46">
        <v>0</v>
      </c>
      <c r="I400" s="46">
        <v>0</v>
      </c>
      <c r="J400" s="46">
        <v>0</v>
      </c>
      <c r="K400" s="46">
        <v>0</v>
      </c>
      <c r="L400" s="49">
        <v>0</v>
      </c>
      <c r="M400" s="50">
        <v>0</v>
      </c>
      <c r="N400" s="32"/>
      <c r="O400" s="31"/>
      <c r="P400" s="31"/>
      <c r="Q400" s="31"/>
      <c r="R400" s="31"/>
      <c r="S400" s="31"/>
      <c r="T400" s="31"/>
      <c r="U400" s="31"/>
      <c r="V400" s="99"/>
      <c r="W400" s="52" t="str">
        <f t="shared" si="499"/>
        <v/>
      </c>
      <c r="X400" s="120"/>
      <c r="Y400" s="97"/>
      <c r="Z400" t="e">
        <f t="shared" si="505"/>
        <v>#N/A</v>
      </c>
      <c r="AA400" t="e">
        <f t="shared" si="506"/>
        <v>#N/A</v>
      </c>
      <c r="AB400" t="e">
        <f t="shared" si="507"/>
        <v>#N/A</v>
      </c>
      <c r="AC400" s="53" t="b">
        <f t="shared" si="508"/>
        <v>0</v>
      </c>
      <c r="AD400" s="53" t="b">
        <f t="shared" si="509"/>
        <v>0</v>
      </c>
      <c r="AE400" s="53" t="b">
        <f t="shared" si="510"/>
        <v>0</v>
      </c>
      <c r="AF400" s="53" t="b">
        <f t="shared" si="511"/>
        <v>0</v>
      </c>
      <c r="AG400" s="53" t="b">
        <f t="shared" si="512"/>
        <v>0</v>
      </c>
      <c r="AH400" s="53" t="b">
        <f t="shared" si="513"/>
        <v>0</v>
      </c>
      <c r="AI400" s="53" t="b">
        <f t="shared" si="514"/>
        <v>0</v>
      </c>
      <c r="AJ400" s="53" t="b">
        <f t="shared" si="515"/>
        <v>0</v>
      </c>
      <c r="AK400" s="53" t="b">
        <f t="shared" si="493"/>
        <v>1</v>
      </c>
      <c r="AL400" s="53" t="b">
        <f t="shared" si="494"/>
        <v>1</v>
      </c>
      <c r="AM400" s="53" t="b">
        <f t="shared" si="495"/>
        <v>1</v>
      </c>
      <c r="AN400" s="53" t="b">
        <f t="shared" si="496"/>
        <v>1</v>
      </c>
      <c r="AO400" s="53" t="b">
        <f t="shared" si="497"/>
        <v>1</v>
      </c>
      <c r="AP400" s="53" t="b">
        <f t="shared" si="498"/>
        <v>1</v>
      </c>
      <c r="AQ400" s="53" t="b">
        <f t="shared" si="551"/>
        <v>0</v>
      </c>
      <c r="AR400" t="b">
        <f t="shared" si="516"/>
        <v>0</v>
      </c>
      <c r="AS400" s="54" t="e">
        <f t="shared" si="541"/>
        <v>#N/A</v>
      </c>
      <c r="AT400" t="b">
        <f t="shared" si="552"/>
        <v>0</v>
      </c>
      <c r="AU400" t="str">
        <f t="shared" si="553"/>
        <v/>
      </c>
      <c r="AV400" s="55" t="str">
        <f t="shared" si="542"/>
        <v/>
      </c>
      <c r="AW400" t="b">
        <f>AND(AV400&lt;&gt;"",COUNTIF($AV$11:AV399,AV400)=0)</f>
        <v>0</v>
      </c>
      <c r="AX400" s="2">
        <f>IF(AV400="",0,IF(AW400,MAX($AX$11:AX399)+1,VLOOKUP(AV400,$AV$11:AX399,3,FALSE)))</f>
        <v>0</v>
      </c>
      <c r="AY400" t="str">
        <f t="shared" si="543"/>
        <v/>
      </c>
      <c r="AZ400" t="e">
        <f t="shared" si="517"/>
        <v>#N/A</v>
      </c>
      <c r="BA400" t="e">
        <f>IF(ISNA(AZ400),NA(),COUNTIF(AZ$10:AZ400,AZ400)&gt;1)</f>
        <v>#N/A</v>
      </c>
      <c r="BB400" t="e">
        <f t="shared" si="518"/>
        <v>#N/A</v>
      </c>
      <c r="BC400" s="55" t="e">
        <f t="shared" si="519"/>
        <v>#N/A</v>
      </c>
      <c r="BD400" s="56" t="e">
        <f t="shared" si="520"/>
        <v>#N/A</v>
      </c>
      <c r="BE400" s="53">
        <f t="shared" si="521"/>
        <v>0</v>
      </c>
      <c r="BF400" s="53">
        <f t="shared" si="522"/>
        <v>0</v>
      </c>
      <c r="BG400" s="53">
        <f t="shared" si="523"/>
        <v>0</v>
      </c>
      <c r="BH400" s="53">
        <f t="shared" si="524"/>
        <v>0</v>
      </c>
      <c r="BI400" s="53">
        <f t="shared" si="525"/>
        <v>0</v>
      </c>
      <c r="BJ400" s="53">
        <f t="shared" si="526"/>
        <v>0</v>
      </c>
      <c r="BK400" s="57">
        <f t="shared" si="527"/>
        <v>0</v>
      </c>
      <c r="BL400" s="57">
        <f t="shared" si="528"/>
        <v>0</v>
      </c>
      <c r="BM400" s="57">
        <f t="shared" si="529"/>
        <v>0</v>
      </c>
      <c r="BN400" s="57">
        <f t="shared" si="530"/>
        <v>0</v>
      </c>
      <c r="BO400" s="57">
        <f t="shared" si="531"/>
        <v>0</v>
      </c>
      <c r="BP400" s="57">
        <f t="shared" si="532"/>
        <v>0</v>
      </c>
      <c r="BQ400">
        <f t="shared" si="554"/>
        <v>0</v>
      </c>
      <c r="BR400">
        <f t="shared" si="555"/>
        <v>0</v>
      </c>
      <c r="BS400">
        <f t="shared" si="556"/>
        <v>0</v>
      </c>
      <c r="BT400">
        <f t="shared" si="557"/>
        <v>0</v>
      </c>
      <c r="BU400">
        <f t="shared" si="558"/>
        <v>0</v>
      </c>
      <c r="BV400">
        <f t="shared" si="559"/>
        <v>0</v>
      </c>
      <c r="BW400">
        <f t="shared" si="560"/>
        <v>0</v>
      </c>
      <c r="BX400">
        <f t="shared" si="561"/>
        <v>0</v>
      </c>
      <c r="BY400">
        <f t="shared" si="562"/>
        <v>0</v>
      </c>
      <c r="BZ400">
        <f t="shared" si="563"/>
        <v>0</v>
      </c>
      <c r="CA400">
        <f t="shared" si="564"/>
        <v>0</v>
      </c>
      <c r="CB400">
        <f t="shared" si="565"/>
        <v>0</v>
      </c>
      <c r="CC400" t="e">
        <f>IF('Source and fuel input'!AS400,VLOOKUP(AA400,SourceIdData,8,FALSE),IF('Source and fuel input'!AQ400,V400,IF('Source and fuel input'!AR400,IF(AND(E400="Method 1",VLOOKUP(AA400,SourceIdData,8,FALSE)&gt;0),VLOOKUP(AA400,SourceIdData,8,FALSE),NA()),"")))</f>
        <v>#N/A</v>
      </c>
      <c r="CD400" s="15" t="e">
        <f t="shared" si="500"/>
        <v>#N/A</v>
      </c>
      <c r="CE400" s="15" t="b">
        <f t="shared" si="501"/>
        <v>1</v>
      </c>
      <c r="CF400" s="15" t="b">
        <f t="shared" si="533"/>
        <v>1</v>
      </c>
      <c r="CG400" s="15" t="b">
        <f t="shared" si="502"/>
        <v>0</v>
      </c>
      <c r="CH400" s="15" t="b">
        <f t="shared" si="503"/>
        <v>1</v>
      </c>
      <c r="CI400" t="e">
        <f t="shared" si="534"/>
        <v>#N/A</v>
      </c>
      <c r="CJ400" t="e">
        <f t="shared" si="535"/>
        <v>#N/A</v>
      </c>
      <c r="CK400" t="e">
        <f t="shared" si="544"/>
        <v>#N/A</v>
      </c>
      <c r="CL400" t="b">
        <f t="shared" si="504"/>
        <v>0</v>
      </c>
      <c r="CM400" t="e">
        <f t="shared" si="545"/>
        <v>#N/A</v>
      </c>
      <c r="CN400" t="b">
        <f t="shared" si="546"/>
        <v>0</v>
      </c>
      <c r="CO400" s="14">
        <f t="shared" si="547"/>
        <v>1</v>
      </c>
      <c r="CP400" s="16" t="str">
        <f t="shared" si="536"/>
        <v/>
      </c>
      <c r="CQ400" s="15">
        <f t="shared" si="537"/>
        <v>0</v>
      </c>
      <c r="CR400" s="15">
        <f t="shared" si="538"/>
        <v>0</v>
      </c>
      <c r="CS400" s="15">
        <f t="shared" si="539"/>
        <v>0</v>
      </c>
      <c r="CT400" s="58" t="e">
        <f t="shared" si="566"/>
        <v>#DIV/0!</v>
      </c>
      <c r="CU400" s="2">
        <f t="shared" si="540"/>
        <v>995</v>
      </c>
      <c r="CV400" t="str">
        <f t="shared" si="548"/>
        <v/>
      </c>
      <c r="CX400" t="str">
        <f t="shared" si="567"/>
        <v/>
      </c>
      <c r="CY400" t="b">
        <f>AND(CX400&lt;&gt;"",COUNTIF($CX$11:CX399,CX400)=0)</f>
        <v>0</v>
      </c>
      <c r="CZ400" s="2">
        <f>IF(CX400="",0,IF(CY400,MAX($CZ$11:CZ399)+1,VLOOKUP(CX400,$CX$11:CZ399,3,FALSE)))</f>
        <v>0</v>
      </c>
      <c r="DA400" s="2" t="str">
        <f t="shared" si="549"/>
        <v/>
      </c>
      <c r="DB400" t="str">
        <f t="shared" si="568"/>
        <v/>
      </c>
      <c r="DC400" t="b">
        <f>AND(DB400&lt;&gt;"",COUNTIF($DB$11:DB399,DB400)=0)</f>
        <v>0</v>
      </c>
      <c r="DD400" s="2">
        <f>IF(DB400="",0,IF(DC400,MAX($DD$11:DD399)+1,VLOOKUP(DB400,$DB$11:DD399,3,FALSE)))</f>
        <v>0</v>
      </c>
      <c r="DE400" s="2" t="str">
        <f t="shared" si="550"/>
        <v/>
      </c>
    </row>
    <row r="401" spans="1:109" x14ac:dyDescent="0.35">
      <c r="A401" s="119"/>
      <c r="B401" s="46"/>
      <c r="C401" s="46"/>
      <c r="D401" s="46"/>
      <c r="E401" s="46"/>
      <c r="F401" s="183"/>
      <c r="G401" s="48">
        <v>0</v>
      </c>
      <c r="H401" s="46">
        <v>0</v>
      </c>
      <c r="I401" s="46">
        <v>0</v>
      </c>
      <c r="J401" s="46">
        <v>0</v>
      </c>
      <c r="K401" s="46">
        <v>0</v>
      </c>
      <c r="L401" s="49">
        <v>0</v>
      </c>
      <c r="M401" s="50">
        <v>0</v>
      </c>
      <c r="N401" s="32"/>
      <c r="O401" s="31"/>
      <c r="P401" s="31"/>
      <c r="Q401" s="31"/>
      <c r="R401" s="31"/>
      <c r="S401" s="31"/>
      <c r="T401" s="31"/>
      <c r="U401" s="31"/>
      <c r="V401" s="99"/>
      <c r="W401" s="52" t="str">
        <f t="shared" si="499"/>
        <v/>
      </c>
      <c r="X401" s="120"/>
      <c r="Y401" s="97"/>
      <c r="Z401" t="e">
        <f t="shared" si="505"/>
        <v>#N/A</v>
      </c>
      <c r="AA401" t="e">
        <f t="shared" si="506"/>
        <v>#N/A</v>
      </c>
      <c r="AB401" t="e">
        <f t="shared" si="507"/>
        <v>#N/A</v>
      </c>
      <c r="AC401" s="53" t="b">
        <f t="shared" si="508"/>
        <v>0</v>
      </c>
      <c r="AD401" s="53" t="b">
        <f t="shared" si="509"/>
        <v>0</v>
      </c>
      <c r="AE401" s="53" t="b">
        <f t="shared" si="510"/>
        <v>0</v>
      </c>
      <c r="AF401" s="53" t="b">
        <f t="shared" si="511"/>
        <v>0</v>
      </c>
      <c r="AG401" s="53" t="b">
        <f t="shared" si="512"/>
        <v>0</v>
      </c>
      <c r="AH401" s="53" t="b">
        <f t="shared" si="513"/>
        <v>0</v>
      </c>
      <c r="AI401" s="53" t="b">
        <f t="shared" si="514"/>
        <v>0</v>
      </c>
      <c r="AJ401" s="53" t="b">
        <f t="shared" si="515"/>
        <v>0</v>
      </c>
      <c r="AK401" s="53" t="b">
        <f t="shared" si="493"/>
        <v>1</v>
      </c>
      <c r="AL401" s="53" t="b">
        <f t="shared" si="494"/>
        <v>1</v>
      </c>
      <c r="AM401" s="53" t="b">
        <f t="shared" si="495"/>
        <v>1</v>
      </c>
      <c r="AN401" s="53" t="b">
        <f t="shared" si="496"/>
        <v>1</v>
      </c>
      <c r="AO401" s="53" t="b">
        <f t="shared" si="497"/>
        <v>1</v>
      </c>
      <c r="AP401" s="53" t="b">
        <f t="shared" si="498"/>
        <v>1</v>
      </c>
      <c r="AQ401" s="53" t="b">
        <f t="shared" si="551"/>
        <v>0</v>
      </c>
      <c r="AR401" t="b">
        <f t="shared" si="516"/>
        <v>0</v>
      </c>
      <c r="AS401" s="54" t="e">
        <f t="shared" si="541"/>
        <v>#N/A</v>
      </c>
      <c r="AT401" t="b">
        <f t="shared" si="552"/>
        <v>0</v>
      </c>
      <c r="AU401" t="str">
        <f t="shared" si="553"/>
        <v/>
      </c>
      <c r="AV401" s="55" t="str">
        <f t="shared" si="542"/>
        <v/>
      </c>
      <c r="AW401" t="b">
        <f>AND(AV401&lt;&gt;"",COUNTIF($AV$11:AV400,AV401)=0)</f>
        <v>0</v>
      </c>
      <c r="AX401" s="2">
        <f>IF(AV401="",0,IF(AW401,MAX($AX$11:AX400)+1,VLOOKUP(AV401,$AV$11:AX400,3,FALSE)))</f>
        <v>0</v>
      </c>
      <c r="AY401" t="str">
        <f t="shared" si="543"/>
        <v/>
      </c>
      <c r="AZ401" t="e">
        <f t="shared" si="517"/>
        <v>#N/A</v>
      </c>
      <c r="BA401" t="e">
        <f>IF(ISNA(AZ401),NA(),COUNTIF(AZ$10:AZ401,AZ401)&gt;1)</f>
        <v>#N/A</v>
      </c>
      <c r="BB401" t="e">
        <f t="shared" si="518"/>
        <v>#N/A</v>
      </c>
      <c r="BC401" s="55" t="e">
        <f t="shared" si="519"/>
        <v>#N/A</v>
      </c>
      <c r="BD401" s="56" t="e">
        <f t="shared" si="520"/>
        <v>#N/A</v>
      </c>
      <c r="BE401" s="53">
        <f t="shared" si="521"/>
        <v>0</v>
      </c>
      <c r="BF401" s="53">
        <f t="shared" si="522"/>
        <v>0</v>
      </c>
      <c r="BG401" s="53">
        <f t="shared" si="523"/>
        <v>0</v>
      </c>
      <c r="BH401" s="53">
        <f t="shared" si="524"/>
        <v>0</v>
      </c>
      <c r="BI401" s="53">
        <f t="shared" si="525"/>
        <v>0</v>
      </c>
      <c r="BJ401" s="53">
        <f t="shared" si="526"/>
        <v>0</v>
      </c>
      <c r="BK401" s="57">
        <f t="shared" si="527"/>
        <v>0</v>
      </c>
      <c r="BL401" s="57">
        <f t="shared" si="528"/>
        <v>0</v>
      </c>
      <c r="BM401" s="57">
        <f t="shared" si="529"/>
        <v>0</v>
      </c>
      <c r="BN401" s="57">
        <f t="shared" si="530"/>
        <v>0</v>
      </c>
      <c r="BO401" s="57">
        <f t="shared" si="531"/>
        <v>0</v>
      </c>
      <c r="BP401" s="57">
        <f t="shared" si="532"/>
        <v>0</v>
      </c>
      <c r="BQ401">
        <f t="shared" si="554"/>
        <v>0</v>
      </c>
      <c r="BR401">
        <f t="shared" si="555"/>
        <v>0</v>
      </c>
      <c r="BS401">
        <f t="shared" si="556"/>
        <v>0</v>
      </c>
      <c r="BT401">
        <f t="shared" si="557"/>
        <v>0</v>
      </c>
      <c r="BU401">
        <f t="shared" si="558"/>
        <v>0</v>
      </c>
      <c r="BV401">
        <f t="shared" si="559"/>
        <v>0</v>
      </c>
      <c r="BW401">
        <f t="shared" si="560"/>
        <v>0</v>
      </c>
      <c r="BX401">
        <f t="shared" si="561"/>
        <v>0</v>
      </c>
      <c r="BY401">
        <f t="shared" si="562"/>
        <v>0</v>
      </c>
      <c r="BZ401">
        <f t="shared" si="563"/>
        <v>0</v>
      </c>
      <c r="CA401">
        <f t="shared" si="564"/>
        <v>0</v>
      </c>
      <c r="CB401">
        <f t="shared" si="565"/>
        <v>0</v>
      </c>
      <c r="CC401" t="e">
        <f>IF('Source and fuel input'!AS401,VLOOKUP(AA401,SourceIdData,8,FALSE),IF('Source and fuel input'!AQ401,V401,IF('Source and fuel input'!AR401,IF(AND(E401="Method 1",VLOOKUP(AA401,SourceIdData,8,FALSE)&gt;0),VLOOKUP(AA401,SourceIdData,8,FALSE),NA()),"")))</f>
        <v>#N/A</v>
      </c>
      <c r="CD401" s="15" t="e">
        <f t="shared" si="500"/>
        <v>#N/A</v>
      </c>
      <c r="CE401" s="15" t="b">
        <f t="shared" si="501"/>
        <v>1</v>
      </c>
      <c r="CF401" s="15" t="b">
        <f t="shared" si="533"/>
        <v>1</v>
      </c>
      <c r="CG401" s="15" t="b">
        <f t="shared" si="502"/>
        <v>0</v>
      </c>
      <c r="CH401" s="15" t="b">
        <f t="shared" si="503"/>
        <v>1</v>
      </c>
      <c r="CI401" t="e">
        <f t="shared" si="534"/>
        <v>#N/A</v>
      </c>
      <c r="CJ401" t="e">
        <f t="shared" si="535"/>
        <v>#N/A</v>
      </c>
      <c r="CK401" t="e">
        <f t="shared" si="544"/>
        <v>#N/A</v>
      </c>
      <c r="CL401" t="b">
        <f t="shared" si="504"/>
        <v>0</v>
      </c>
      <c r="CM401" t="e">
        <f t="shared" si="545"/>
        <v>#N/A</v>
      </c>
      <c r="CN401" t="b">
        <f t="shared" si="546"/>
        <v>0</v>
      </c>
      <c r="CO401" s="14">
        <f t="shared" si="547"/>
        <v>1</v>
      </c>
      <c r="CP401" s="16" t="str">
        <f t="shared" si="536"/>
        <v/>
      </c>
      <c r="CQ401" s="15">
        <f t="shared" si="537"/>
        <v>0</v>
      </c>
      <c r="CR401" s="15">
        <f t="shared" si="538"/>
        <v>0</v>
      </c>
      <c r="CS401" s="15">
        <f t="shared" si="539"/>
        <v>0</v>
      </c>
      <c r="CT401" s="58" t="e">
        <f t="shared" si="566"/>
        <v>#DIV/0!</v>
      </c>
      <c r="CU401" s="2">
        <f t="shared" si="540"/>
        <v>995</v>
      </c>
      <c r="CV401" t="str">
        <f t="shared" si="548"/>
        <v/>
      </c>
      <c r="CX401" t="str">
        <f t="shared" si="567"/>
        <v/>
      </c>
      <c r="CY401" t="b">
        <f>AND(CX401&lt;&gt;"",COUNTIF($CX$11:CX400,CX401)=0)</f>
        <v>0</v>
      </c>
      <c r="CZ401" s="2">
        <f>IF(CX401="",0,IF(CY401,MAX($CZ$11:CZ400)+1,VLOOKUP(CX401,$CX$11:CZ400,3,FALSE)))</f>
        <v>0</v>
      </c>
      <c r="DA401" s="2" t="str">
        <f t="shared" si="549"/>
        <v/>
      </c>
      <c r="DB401" t="str">
        <f t="shared" si="568"/>
        <v/>
      </c>
      <c r="DC401" t="b">
        <f>AND(DB401&lt;&gt;"",COUNTIF($DB$11:DB400,DB401)=0)</f>
        <v>0</v>
      </c>
      <c r="DD401" s="2">
        <f>IF(DB401="",0,IF(DC401,MAX($DD$11:DD400)+1,VLOOKUP(DB401,$DB$11:DD400,3,FALSE)))</f>
        <v>0</v>
      </c>
      <c r="DE401" s="2" t="str">
        <f t="shared" si="550"/>
        <v/>
      </c>
    </row>
    <row r="402" spans="1:109" x14ac:dyDescent="0.35">
      <c r="A402" s="119"/>
      <c r="B402" s="46"/>
      <c r="C402" s="46"/>
      <c r="D402" s="46"/>
      <c r="E402" s="46"/>
      <c r="F402" s="183"/>
      <c r="G402" s="48">
        <v>0</v>
      </c>
      <c r="H402" s="46">
        <v>0</v>
      </c>
      <c r="I402" s="46">
        <v>0</v>
      </c>
      <c r="J402" s="46">
        <v>0</v>
      </c>
      <c r="K402" s="46">
        <v>0</v>
      </c>
      <c r="L402" s="49">
        <v>0</v>
      </c>
      <c r="M402" s="50">
        <v>0</v>
      </c>
      <c r="N402" s="32"/>
      <c r="O402" s="31"/>
      <c r="P402" s="31"/>
      <c r="Q402" s="31"/>
      <c r="R402" s="31"/>
      <c r="S402" s="31"/>
      <c r="T402" s="31"/>
      <c r="U402" s="31"/>
      <c r="V402" s="99"/>
      <c r="W402" s="52" t="str">
        <f t="shared" si="499"/>
        <v/>
      </c>
      <c r="X402" s="120"/>
      <c r="Y402" s="97"/>
      <c r="Z402" t="e">
        <f t="shared" si="505"/>
        <v>#N/A</v>
      </c>
      <c r="AA402" t="e">
        <f t="shared" si="506"/>
        <v>#N/A</v>
      </c>
      <c r="AB402" t="e">
        <f t="shared" si="507"/>
        <v>#N/A</v>
      </c>
      <c r="AC402" s="53" t="b">
        <f t="shared" si="508"/>
        <v>0</v>
      </c>
      <c r="AD402" s="53" t="b">
        <f t="shared" si="509"/>
        <v>0</v>
      </c>
      <c r="AE402" s="53" t="b">
        <f t="shared" si="510"/>
        <v>0</v>
      </c>
      <c r="AF402" s="53" t="b">
        <f t="shared" si="511"/>
        <v>0</v>
      </c>
      <c r="AG402" s="53" t="b">
        <f t="shared" si="512"/>
        <v>0</v>
      </c>
      <c r="AH402" s="53" t="b">
        <f t="shared" si="513"/>
        <v>0</v>
      </c>
      <c r="AI402" s="53" t="b">
        <f t="shared" si="514"/>
        <v>0</v>
      </c>
      <c r="AJ402" s="53" t="b">
        <f t="shared" si="515"/>
        <v>0</v>
      </c>
      <c r="AK402" s="53" t="b">
        <f t="shared" si="493"/>
        <v>1</v>
      </c>
      <c r="AL402" s="53" t="b">
        <f t="shared" si="494"/>
        <v>1</v>
      </c>
      <c r="AM402" s="53" t="b">
        <f t="shared" si="495"/>
        <v>1</v>
      </c>
      <c r="AN402" s="53" t="b">
        <f t="shared" si="496"/>
        <v>1</v>
      </c>
      <c r="AO402" s="53" t="b">
        <f t="shared" si="497"/>
        <v>1</v>
      </c>
      <c r="AP402" s="53" t="b">
        <f t="shared" si="498"/>
        <v>1</v>
      </c>
      <c r="AQ402" s="53" t="b">
        <f t="shared" si="551"/>
        <v>0</v>
      </c>
      <c r="AR402" t="b">
        <f t="shared" si="516"/>
        <v>0</v>
      </c>
      <c r="AS402" s="54" t="e">
        <f t="shared" si="541"/>
        <v>#N/A</v>
      </c>
      <c r="AT402" t="b">
        <f t="shared" si="552"/>
        <v>0</v>
      </c>
      <c r="AU402" t="str">
        <f t="shared" si="553"/>
        <v/>
      </c>
      <c r="AV402" s="55" t="str">
        <f t="shared" si="542"/>
        <v/>
      </c>
      <c r="AW402" t="b">
        <f>AND(AV402&lt;&gt;"",COUNTIF($AV$11:AV401,AV402)=0)</f>
        <v>0</v>
      </c>
      <c r="AX402" s="2">
        <f>IF(AV402="",0,IF(AW402,MAX($AX$11:AX401)+1,VLOOKUP(AV402,$AV$11:AX401,3,FALSE)))</f>
        <v>0</v>
      </c>
      <c r="AY402" t="str">
        <f t="shared" si="543"/>
        <v/>
      </c>
      <c r="AZ402" t="e">
        <f t="shared" si="517"/>
        <v>#N/A</v>
      </c>
      <c r="BA402" t="e">
        <f>IF(ISNA(AZ402),NA(),COUNTIF(AZ$10:AZ402,AZ402)&gt;1)</f>
        <v>#N/A</v>
      </c>
      <c r="BB402" t="e">
        <f t="shared" si="518"/>
        <v>#N/A</v>
      </c>
      <c r="BC402" s="55" t="e">
        <f t="shared" si="519"/>
        <v>#N/A</v>
      </c>
      <c r="BD402" s="56" t="e">
        <f t="shared" si="520"/>
        <v>#N/A</v>
      </c>
      <c r="BE402" s="53">
        <f t="shared" si="521"/>
        <v>0</v>
      </c>
      <c r="BF402" s="53">
        <f t="shared" si="522"/>
        <v>0</v>
      </c>
      <c r="BG402" s="53">
        <f t="shared" si="523"/>
        <v>0</v>
      </c>
      <c r="BH402" s="53">
        <f t="shared" si="524"/>
        <v>0</v>
      </c>
      <c r="BI402" s="53">
        <f t="shared" si="525"/>
        <v>0</v>
      </c>
      <c r="BJ402" s="53">
        <f t="shared" si="526"/>
        <v>0</v>
      </c>
      <c r="BK402" s="57">
        <f t="shared" si="527"/>
        <v>0</v>
      </c>
      <c r="BL402" s="57">
        <f t="shared" si="528"/>
        <v>0</v>
      </c>
      <c r="BM402" s="57">
        <f t="shared" si="529"/>
        <v>0</v>
      </c>
      <c r="BN402" s="57">
        <f t="shared" si="530"/>
        <v>0</v>
      </c>
      <c r="BO402" s="57">
        <f t="shared" si="531"/>
        <v>0</v>
      </c>
      <c r="BP402" s="57">
        <f t="shared" si="532"/>
        <v>0</v>
      </c>
      <c r="BQ402">
        <f t="shared" si="554"/>
        <v>0</v>
      </c>
      <c r="BR402">
        <f t="shared" si="555"/>
        <v>0</v>
      </c>
      <c r="BS402">
        <f t="shared" si="556"/>
        <v>0</v>
      </c>
      <c r="BT402">
        <f t="shared" si="557"/>
        <v>0</v>
      </c>
      <c r="BU402">
        <f t="shared" si="558"/>
        <v>0</v>
      </c>
      <c r="BV402">
        <f t="shared" si="559"/>
        <v>0</v>
      </c>
      <c r="BW402">
        <f t="shared" si="560"/>
        <v>0</v>
      </c>
      <c r="BX402">
        <f t="shared" si="561"/>
        <v>0</v>
      </c>
      <c r="BY402">
        <f t="shared" si="562"/>
        <v>0</v>
      </c>
      <c r="BZ402">
        <f t="shared" si="563"/>
        <v>0</v>
      </c>
      <c r="CA402">
        <f t="shared" si="564"/>
        <v>0</v>
      </c>
      <c r="CB402">
        <f t="shared" si="565"/>
        <v>0</v>
      </c>
      <c r="CC402" t="e">
        <f>IF('Source and fuel input'!AS402,VLOOKUP(AA402,SourceIdData,8,FALSE),IF('Source and fuel input'!AQ402,V402,IF('Source and fuel input'!AR402,IF(AND(E402="Method 1",VLOOKUP(AA402,SourceIdData,8,FALSE)&gt;0),VLOOKUP(AA402,SourceIdData,8,FALSE),NA()),"")))</f>
        <v>#N/A</v>
      </c>
      <c r="CD402" s="15" t="e">
        <f t="shared" si="500"/>
        <v>#N/A</v>
      </c>
      <c r="CE402" s="15" t="b">
        <f t="shared" si="501"/>
        <v>1</v>
      </c>
      <c r="CF402" s="15" t="b">
        <f t="shared" si="533"/>
        <v>1</v>
      </c>
      <c r="CG402" s="15" t="b">
        <f t="shared" si="502"/>
        <v>0</v>
      </c>
      <c r="CH402" s="15" t="b">
        <f t="shared" si="503"/>
        <v>1</v>
      </c>
      <c r="CI402" t="e">
        <f t="shared" si="534"/>
        <v>#N/A</v>
      </c>
      <c r="CJ402" t="e">
        <f t="shared" si="535"/>
        <v>#N/A</v>
      </c>
      <c r="CK402" t="e">
        <f t="shared" si="544"/>
        <v>#N/A</v>
      </c>
      <c r="CL402" t="b">
        <f t="shared" si="504"/>
        <v>0</v>
      </c>
      <c r="CM402" t="e">
        <f t="shared" si="545"/>
        <v>#N/A</v>
      </c>
      <c r="CN402" t="b">
        <f t="shared" si="546"/>
        <v>0</v>
      </c>
      <c r="CO402" s="14">
        <f t="shared" si="547"/>
        <v>1</v>
      </c>
      <c r="CP402" s="16" t="str">
        <f t="shared" si="536"/>
        <v/>
      </c>
      <c r="CQ402" s="15">
        <f t="shared" si="537"/>
        <v>0</v>
      </c>
      <c r="CR402" s="15">
        <f t="shared" si="538"/>
        <v>0</v>
      </c>
      <c r="CS402" s="15">
        <f t="shared" si="539"/>
        <v>0</v>
      </c>
      <c r="CT402" s="58" t="e">
        <f t="shared" si="566"/>
        <v>#DIV/0!</v>
      </c>
      <c r="CU402" s="2">
        <f t="shared" si="540"/>
        <v>995</v>
      </c>
      <c r="CV402" t="str">
        <f t="shared" si="548"/>
        <v/>
      </c>
      <c r="CX402" t="str">
        <f t="shared" si="567"/>
        <v/>
      </c>
      <c r="CY402" t="b">
        <f>AND(CX402&lt;&gt;"",COUNTIF($CX$11:CX401,CX402)=0)</f>
        <v>0</v>
      </c>
      <c r="CZ402" s="2">
        <f>IF(CX402="",0,IF(CY402,MAX($CZ$11:CZ401)+1,VLOOKUP(CX402,$CX$11:CZ401,3,FALSE)))</f>
        <v>0</v>
      </c>
      <c r="DA402" s="2" t="str">
        <f t="shared" si="549"/>
        <v/>
      </c>
      <c r="DB402" t="str">
        <f t="shared" si="568"/>
        <v/>
      </c>
      <c r="DC402" t="b">
        <f>AND(DB402&lt;&gt;"",COUNTIF($DB$11:DB401,DB402)=0)</f>
        <v>0</v>
      </c>
      <c r="DD402" s="2">
        <f>IF(DB402="",0,IF(DC402,MAX($DD$11:DD401)+1,VLOOKUP(DB402,$DB$11:DD401,3,FALSE)))</f>
        <v>0</v>
      </c>
      <c r="DE402" s="2" t="str">
        <f t="shared" si="550"/>
        <v/>
      </c>
    </row>
    <row r="403" spans="1:109" x14ac:dyDescent="0.35">
      <c r="A403" s="119"/>
      <c r="B403" s="46"/>
      <c r="C403" s="46"/>
      <c r="D403" s="46"/>
      <c r="E403" s="46"/>
      <c r="F403" s="183"/>
      <c r="G403" s="48">
        <v>0</v>
      </c>
      <c r="H403" s="46">
        <v>0</v>
      </c>
      <c r="I403" s="46">
        <v>0</v>
      </c>
      <c r="J403" s="46">
        <v>0</v>
      </c>
      <c r="K403" s="46">
        <v>0</v>
      </c>
      <c r="L403" s="49">
        <v>0</v>
      </c>
      <c r="M403" s="50">
        <v>0</v>
      </c>
      <c r="N403" s="32"/>
      <c r="O403" s="31"/>
      <c r="P403" s="31"/>
      <c r="Q403" s="31"/>
      <c r="R403" s="31"/>
      <c r="S403" s="31"/>
      <c r="T403" s="31"/>
      <c r="U403" s="31"/>
      <c r="V403" s="99"/>
      <c r="W403" s="52" t="str">
        <f t="shared" si="499"/>
        <v/>
      </c>
      <c r="X403" s="120"/>
      <c r="Y403" s="97"/>
      <c r="Z403" t="e">
        <f t="shared" si="505"/>
        <v>#N/A</v>
      </c>
      <c r="AA403" t="e">
        <f t="shared" si="506"/>
        <v>#N/A</v>
      </c>
      <c r="AB403" t="e">
        <f t="shared" si="507"/>
        <v>#N/A</v>
      </c>
      <c r="AC403" s="53" t="b">
        <f t="shared" si="508"/>
        <v>0</v>
      </c>
      <c r="AD403" s="53" t="b">
        <f t="shared" si="509"/>
        <v>0</v>
      </c>
      <c r="AE403" s="53" t="b">
        <f t="shared" si="510"/>
        <v>0</v>
      </c>
      <c r="AF403" s="53" t="b">
        <f t="shared" si="511"/>
        <v>0</v>
      </c>
      <c r="AG403" s="53" t="b">
        <f t="shared" si="512"/>
        <v>0</v>
      </c>
      <c r="AH403" s="53" t="b">
        <f t="shared" si="513"/>
        <v>0</v>
      </c>
      <c r="AI403" s="53" t="b">
        <f t="shared" si="514"/>
        <v>0</v>
      </c>
      <c r="AJ403" s="53" t="b">
        <f t="shared" si="515"/>
        <v>0</v>
      </c>
      <c r="AK403" s="53" t="b">
        <f t="shared" si="493"/>
        <v>1</v>
      </c>
      <c r="AL403" s="53" t="b">
        <f t="shared" si="494"/>
        <v>1</v>
      </c>
      <c r="AM403" s="53" t="b">
        <f t="shared" si="495"/>
        <v>1</v>
      </c>
      <c r="AN403" s="53" t="b">
        <f t="shared" si="496"/>
        <v>1</v>
      </c>
      <c r="AO403" s="53" t="b">
        <f t="shared" si="497"/>
        <v>1</v>
      </c>
      <c r="AP403" s="53" t="b">
        <f t="shared" si="498"/>
        <v>1</v>
      </c>
      <c r="AQ403" s="53" t="b">
        <f t="shared" si="551"/>
        <v>0</v>
      </c>
      <c r="AR403" t="b">
        <f t="shared" si="516"/>
        <v>0</v>
      </c>
      <c r="AS403" s="54" t="e">
        <f t="shared" si="541"/>
        <v>#N/A</v>
      </c>
      <c r="AT403" t="b">
        <f t="shared" si="552"/>
        <v>0</v>
      </c>
      <c r="AU403" t="str">
        <f t="shared" si="553"/>
        <v/>
      </c>
      <c r="AV403" s="55" t="str">
        <f t="shared" si="542"/>
        <v/>
      </c>
      <c r="AW403" t="b">
        <f>AND(AV403&lt;&gt;"",COUNTIF($AV$11:AV402,AV403)=0)</f>
        <v>0</v>
      </c>
      <c r="AX403" s="2">
        <f>IF(AV403="",0,IF(AW403,MAX($AX$11:AX402)+1,VLOOKUP(AV403,$AV$11:AX402,3,FALSE)))</f>
        <v>0</v>
      </c>
      <c r="AY403" t="str">
        <f t="shared" si="543"/>
        <v/>
      </c>
      <c r="AZ403" t="e">
        <f t="shared" si="517"/>
        <v>#N/A</v>
      </c>
      <c r="BA403" t="e">
        <f>IF(ISNA(AZ403),NA(),COUNTIF(AZ$10:AZ403,AZ403)&gt;1)</f>
        <v>#N/A</v>
      </c>
      <c r="BB403" t="e">
        <f t="shared" si="518"/>
        <v>#N/A</v>
      </c>
      <c r="BC403" s="55" t="e">
        <f t="shared" si="519"/>
        <v>#N/A</v>
      </c>
      <c r="BD403" s="56" t="e">
        <f t="shared" si="520"/>
        <v>#N/A</v>
      </c>
      <c r="BE403" s="53">
        <f t="shared" si="521"/>
        <v>0</v>
      </c>
      <c r="BF403" s="53">
        <f t="shared" si="522"/>
        <v>0</v>
      </c>
      <c r="BG403" s="53">
        <f t="shared" si="523"/>
        <v>0</v>
      </c>
      <c r="BH403" s="53">
        <f t="shared" si="524"/>
        <v>0</v>
      </c>
      <c r="BI403" s="53">
        <f t="shared" si="525"/>
        <v>0</v>
      </c>
      <c r="BJ403" s="53">
        <f t="shared" si="526"/>
        <v>0</v>
      </c>
      <c r="BK403" s="57">
        <f t="shared" si="527"/>
        <v>0</v>
      </c>
      <c r="BL403" s="57">
        <f t="shared" si="528"/>
        <v>0</v>
      </c>
      <c r="BM403" s="57">
        <f t="shared" si="529"/>
        <v>0</v>
      </c>
      <c r="BN403" s="57">
        <f t="shared" si="530"/>
        <v>0</v>
      </c>
      <c r="BO403" s="57">
        <f t="shared" si="531"/>
        <v>0</v>
      </c>
      <c r="BP403" s="57">
        <f t="shared" si="532"/>
        <v>0</v>
      </c>
      <c r="BQ403">
        <f t="shared" si="554"/>
        <v>0</v>
      </c>
      <c r="BR403">
        <f t="shared" si="555"/>
        <v>0</v>
      </c>
      <c r="BS403">
        <f t="shared" si="556"/>
        <v>0</v>
      </c>
      <c r="BT403">
        <f t="shared" si="557"/>
        <v>0</v>
      </c>
      <c r="BU403">
        <f t="shared" si="558"/>
        <v>0</v>
      </c>
      <c r="BV403">
        <f t="shared" si="559"/>
        <v>0</v>
      </c>
      <c r="BW403">
        <f t="shared" si="560"/>
        <v>0</v>
      </c>
      <c r="BX403">
        <f t="shared" si="561"/>
        <v>0</v>
      </c>
      <c r="BY403">
        <f t="shared" si="562"/>
        <v>0</v>
      </c>
      <c r="BZ403">
        <f t="shared" si="563"/>
        <v>0</v>
      </c>
      <c r="CA403">
        <f t="shared" si="564"/>
        <v>0</v>
      </c>
      <c r="CB403">
        <f t="shared" si="565"/>
        <v>0</v>
      </c>
      <c r="CC403" t="e">
        <f>IF('Source and fuel input'!AS403,VLOOKUP(AA403,SourceIdData,8,FALSE),IF('Source and fuel input'!AQ403,V403,IF('Source and fuel input'!AR403,IF(AND(E403="Method 1",VLOOKUP(AA403,SourceIdData,8,FALSE)&gt;0),VLOOKUP(AA403,SourceIdData,8,FALSE),NA()),"")))</f>
        <v>#N/A</v>
      </c>
      <c r="CD403" s="15" t="e">
        <f t="shared" si="500"/>
        <v>#N/A</v>
      </c>
      <c r="CE403" s="15" t="b">
        <f t="shared" si="501"/>
        <v>1</v>
      </c>
      <c r="CF403" s="15" t="b">
        <f t="shared" si="533"/>
        <v>1</v>
      </c>
      <c r="CG403" s="15" t="b">
        <f t="shared" si="502"/>
        <v>0</v>
      </c>
      <c r="CH403" s="15" t="b">
        <f t="shared" si="503"/>
        <v>1</v>
      </c>
      <c r="CI403" t="e">
        <f t="shared" si="534"/>
        <v>#N/A</v>
      </c>
      <c r="CJ403" t="e">
        <f t="shared" si="535"/>
        <v>#N/A</v>
      </c>
      <c r="CK403" t="e">
        <f t="shared" si="544"/>
        <v>#N/A</v>
      </c>
      <c r="CL403" t="b">
        <f t="shared" si="504"/>
        <v>0</v>
      </c>
      <c r="CM403" t="e">
        <f t="shared" si="545"/>
        <v>#N/A</v>
      </c>
      <c r="CN403" t="b">
        <f t="shared" si="546"/>
        <v>0</v>
      </c>
      <c r="CO403" s="14">
        <f t="shared" si="547"/>
        <v>1</v>
      </c>
      <c r="CP403" s="16" t="str">
        <f t="shared" si="536"/>
        <v/>
      </c>
      <c r="CQ403" s="15">
        <f t="shared" si="537"/>
        <v>0</v>
      </c>
      <c r="CR403" s="15">
        <f t="shared" si="538"/>
        <v>0</v>
      </c>
      <c r="CS403" s="15">
        <f t="shared" si="539"/>
        <v>0</v>
      </c>
      <c r="CT403" s="58" t="e">
        <f t="shared" si="566"/>
        <v>#DIV/0!</v>
      </c>
      <c r="CU403" s="2">
        <f t="shared" si="540"/>
        <v>995</v>
      </c>
      <c r="CV403" t="str">
        <f t="shared" si="548"/>
        <v/>
      </c>
      <c r="CX403" t="str">
        <f t="shared" si="567"/>
        <v/>
      </c>
      <c r="CY403" t="b">
        <f>AND(CX403&lt;&gt;"",COUNTIF($CX$11:CX402,CX403)=0)</f>
        <v>0</v>
      </c>
      <c r="CZ403" s="2">
        <f>IF(CX403="",0,IF(CY403,MAX($CZ$11:CZ402)+1,VLOOKUP(CX403,$CX$11:CZ402,3,FALSE)))</f>
        <v>0</v>
      </c>
      <c r="DA403" s="2" t="str">
        <f t="shared" si="549"/>
        <v/>
      </c>
      <c r="DB403" t="str">
        <f t="shared" si="568"/>
        <v/>
      </c>
      <c r="DC403" t="b">
        <f>AND(DB403&lt;&gt;"",COUNTIF($DB$11:DB402,DB403)=0)</f>
        <v>0</v>
      </c>
      <c r="DD403" s="2">
        <f>IF(DB403="",0,IF(DC403,MAX($DD$11:DD402)+1,VLOOKUP(DB403,$DB$11:DD402,3,FALSE)))</f>
        <v>0</v>
      </c>
      <c r="DE403" s="2" t="str">
        <f t="shared" si="550"/>
        <v/>
      </c>
    </row>
    <row r="404" spans="1:109" x14ac:dyDescent="0.35">
      <c r="A404" s="119"/>
      <c r="B404" s="46"/>
      <c r="C404" s="46"/>
      <c r="D404" s="46"/>
      <c r="E404" s="46"/>
      <c r="F404" s="183"/>
      <c r="G404" s="48">
        <v>0</v>
      </c>
      <c r="H404" s="46">
        <v>0</v>
      </c>
      <c r="I404" s="46">
        <v>0</v>
      </c>
      <c r="J404" s="46">
        <v>0</v>
      </c>
      <c r="K404" s="46">
        <v>0</v>
      </c>
      <c r="L404" s="49">
        <v>0</v>
      </c>
      <c r="M404" s="50">
        <v>0</v>
      </c>
      <c r="N404" s="32"/>
      <c r="O404" s="31"/>
      <c r="P404" s="31"/>
      <c r="Q404" s="31"/>
      <c r="R404" s="31"/>
      <c r="S404" s="31"/>
      <c r="T404" s="31"/>
      <c r="U404" s="31"/>
      <c r="V404" s="99"/>
      <c r="W404" s="52" t="str">
        <f t="shared" si="499"/>
        <v/>
      </c>
      <c r="X404" s="120"/>
      <c r="Y404" s="97"/>
      <c r="Z404" t="e">
        <f t="shared" si="505"/>
        <v>#N/A</v>
      </c>
      <c r="AA404" t="e">
        <f t="shared" si="506"/>
        <v>#N/A</v>
      </c>
      <c r="AB404" t="e">
        <f t="shared" si="507"/>
        <v>#N/A</v>
      </c>
      <c r="AC404" s="53" t="b">
        <f t="shared" si="508"/>
        <v>0</v>
      </c>
      <c r="AD404" s="53" t="b">
        <f t="shared" si="509"/>
        <v>0</v>
      </c>
      <c r="AE404" s="53" t="b">
        <f t="shared" si="510"/>
        <v>0</v>
      </c>
      <c r="AF404" s="53" t="b">
        <f t="shared" si="511"/>
        <v>0</v>
      </c>
      <c r="AG404" s="53" t="b">
        <f t="shared" si="512"/>
        <v>0</v>
      </c>
      <c r="AH404" s="53" t="b">
        <f t="shared" si="513"/>
        <v>0</v>
      </c>
      <c r="AI404" s="53" t="b">
        <f t="shared" si="514"/>
        <v>0</v>
      </c>
      <c r="AJ404" s="53" t="b">
        <f t="shared" si="515"/>
        <v>0</v>
      </c>
      <c r="AK404" s="53" t="b">
        <f t="shared" si="493"/>
        <v>1</v>
      </c>
      <c r="AL404" s="53" t="b">
        <f t="shared" si="494"/>
        <v>1</v>
      </c>
      <c r="AM404" s="53" t="b">
        <f t="shared" si="495"/>
        <v>1</v>
      </c>
      <c r="AN404" s="53" t="b">
        <f t="shared" si="496"/>
        <v>1</v>
      </c>
      <c r="AO404" s="53" t="b">
        <f t="shared" si="497"/>
        <v>1</v>
      </c>
      <c r="AP404" s="53" t="b">
        <f t="shared" si="498"/>
        <v>1</v>
      </c>
      <c r="AQ404" s="53" t="b">
        <f t="shared" si="551"/>
        <v>0</v>
      </c>
      <c r="AR404" t="b">
        <f t="shared" si="516"/>
        <v>0</v>
      </c>
      <c r="AS404" s="54" t="e">
        <f t="shared" si="541"/>
        <v>#N/A</v>
      </c>
      <c r="AT404" t="b">
        <f t="shared" si="552"/>
        <v>0</v>
      </c>
      <c r="AU404" t="str">
        <f t="shared" si="553"/>
        <v/>
      </c>
      <c r="AV404" s="55" t="str">
        <f t="shared" si="542"/>
        <v/>
      </c>
      <c r="AW404" t="b">
        <f>AND(AV404&lt;&gt;"",COUNTIF($AV$11:AV403,AV404)=0)</f>
        <v>0</v>
      </c>
      <c r="AX404" s="2">
        <f>IF(AV404="",0,IF(AW404,MAX($AX$11:AX403)+1,VLOOKUP(AV404,$AV$11:AX403,3,FALSE)))</f>
        <v>0</v>
      </c>
      <c r="AY404" t="str">
        <f t="shared" si="543"/>
        <v/>
      </c>
      <c r="AZ404" t="e">
        <f t="shared" si="517"/>
        <v>#N/A</v>
      </c>
      <c r="BA404" t="e">
        <f>IF(ISNA(AZ404),NA(),COUNTIF(AZ$10:AZ404,AZ404)&gt;1)</f>
        <v>#N/A</v>
      </c>
      <c r="BB404" t="e">
        <f t="shared" si="518"/>
        <v>#N/A</v>
      </c>
      <c r="BC404" s="55" t="e">
        <f t="shared" si="519"/>
        <v>#N/A</v>
      </c>
      <c r="BD404" s="56" t="e">
        <f t="shared" si="520"/>
        <v>#N/A</v>
      </c>
      <c r="BE404" s="53">
        <f t="shared" si="521"/>
        <v>0</v>
      </c>
      <c r="BF404" s="53">
        <f t="shared" si="522"/>
        <v>0</v>
      </c>
      <c r="BG404" s="53">
        <f t="shared" si="523"/>
        <v>0</v>
      </c>
      <c r="BH404" s="53">
        <f t="shared" si="524"/>
        <v>0</v>
      </c>
      <c r="BI404" s="53">
        <f t="shared" si="525"/>
        <v>0</v>
      </c>
      <c r="BJ404" s="53">
        <f t="shared" si="526"/>
        <v>0</v>
      </c>
      <c r="BK404" s="57">
        <f t="shared" si="527"/>
        <v>0</v>
      </c>
      <c r="BL404" s="57">
        <f t="shared" si="528"/>
        <v>0</v>
      </c>
      <c r="BM404" s="57">
        <f t="shared" si="529"/>
        <v>0</v>
      </c>
      <c r="BN404" s="57">
        <f t="shared" si="530"/>
        <v>0</v>
      </c>
      <c r="BO404" s="57">
        <f t="shared" si="531"/>
        <v>0</v>
      </c>
      <c r="BP404" s="57">
        <f t="shared" si="532"/>
        <v>0</v>
      </c>
      <c r="BQ404">
        <f t="shared" si="554"/>
        <v>0</v>
      </c>
      <c r="BR404">
        <f t="shared" si="555"/>
        <v>0</v>
      </c>
      <c r="BS404">
        <f t="shared" si="556"/>
        <v>0</v>
      </c>
      <c r="BT404">
        <f t="shared" si="557"/>
        <v>0</v>
      </c>
      <c r="BU404">
        <f t="shared" si="558"/>
        <v>0</v>
      </c>
      <c r="BV404">
        <f t="shared" si="559"/>
        <v>0</v>
      </c>
      <c r="BW404">
        <f t="shared" si="560"/>
        <v>0</v>
      </c>
      <c r="BX404">
        <f t="shared" si="561"/>
        <v>0</v>
      </c>
      <c r="BY404">
        <f t="shared" si="562"/>
        <v>0</v>
      </c>
      <c r="BZ404">
        <f t="shared" si="563"/>
        <v>0</v>
      </c>
      <c r="CA404">
        <f t="shared" si="564"/>
        <v>0</v>
      </c>
      <c r="CB404">
        <f t="shared" si="565"/>
        <v>0</v>
      </c>
      <c r="CC404" t="e">
        <f>IF('Source and fuel input'!AS404,VLOOKUP(AA404,SourceIdData,8,FALSE),IF('Source and fuel input'!AQ404,V404,IF('Source and fuel input'!AR404,IF(AND(E404="Method 1",VLOOKUP(AA404,SourceIdData,8,FALSE)&gt;0),VLOOKUP(AA404,SourceIdData,8,FALSE),NA()),"")))</f>
        <v>#N/A</v>
      </c>
      <c r="CD404" s="15" t="e">
        <f t="shared" si="500"/>
        <v>#N/A</v>
      </c>
      <c r="CE404" s="15" t="b">
        <f t="shared" si="501"/>
        <v>1</v>
      </c>
      <c r="CF404" s="15" t="b">
        <f t="shared" si="533"/>
        <v>1</v>
      </c>
      <c r="CG404" s="15" t="b">
        <f t="shared" si="502"/>
        <v>0</v>
      </c>
      <c r="CH404" s="15" t="b">
        <f t="shared" si="503"/>
        <v>1</v>
      </c>
      <c r="CI404" t="e">
        <f t="shared" si="534"/>
        <v>#N/A</v>
      </c>
      <c r="CJ404" t="e">
        <f t="shared" si="535"/>
        <v>#N/A</v>
      </c>
      <c r="CK404" t="e">
        <f t="shared" si="544"/>
        <v>#N/A</v>
      </c>
      <c r="CL404" t="b">
        <f t="shared" si="504"/>
        <v>0</v>
      </c>
      <c r="CM404" t="e">
        <f t="shared" si="545"/>
        <v>#N/A</v>
      </c>
      <c r="CN404" t="b">
        <f t="shared" si="546"/>
        <v>0</v>
      </c>
      <c r="CO404" s="14">
        <f t="shared" si="547"/>
        <v>1</v>
      </c>
      <c r="CP404" s="16" t="str">
        <f t="shared" si="536"/>
        <v/>
      </c>
      <c r="CQ404" s="15">
        <f t="shared" si="537"/>
        <v>0</v>
      </c>
      <c r="CR404" s="15">
        <f t="shared" si="538"/>
        <v>0</v>
      </c>
      <c r="CS404" s="15">
        <f t="shared" si="539"/>
        <v>0</v>
      </c>
      <c r="CT404" s="58" t="e">
        <f t="shared" si="566"/>
        <v>#DIV/0!</v>
      </c>
      <c r="CU404" s="2">
        <f t="shared" si="540"/>
        <v>995</v>
      </c>
      <c r="CV404" t="str">
        <f t="shared" si="548"/>
        <v/>
      </c>
      <c r="CX404" t="str">
        <f t="shared" si="567"/>
        <v/>
      </c>
      <c r="CY404" t="b">
        <f>AND(CX404&lt;&gt;"",COUNTIF($CX$11:CX403,CX404)=0)</f>
        <v>0</v>
      </c>
      <c r="CZ404" s="2">
        <f>IF(CX404="",0,IF(CY404,MAX($CZ$11:CZ403)+1,VLOOKUP(CX404,$CX$11:CZ403,3,FALSE)))</f>
        <v>0</v>
      </c>
      <c r="DA404" s="2" t="str">
        <f t="shared" si="549"/>
        <v/>
      </c>
      <c r="DB404" t="str">
        <f t="shared" si="568"/>
        <v/>
      </c>
      <c r="DC404" t="b">
        <f>AND(DB404&lt;&gt;"",COUNTIF($DB$11:DB403,DB404)=0)</f>
        <v>0</v>
      </c>
      <c r="DD404" s="2">
        <f>IF(DB404="",0,IF(DC404,MAX($DD$11:DD403)+1,VLOOKUP(DB404,$DB$11:DD403,3,FALSE)))</f>
        <v>0</v>
      </c>
      <c r="DE404" s="2" t="str">
        <f t="shared" si="550"/>
        <v/>
      </c>
    </row>
    <row r="405" spans="1:109" x14ac:dyDescent="0.35">
      <c r="A405" s="119"/>
      <c r="B405" s="46"/>
      <c r="C405" s="46"/>
      <c r="D405" s="46"/>
      <c r="E405" s="46"/>
      <c r="F405" s="183"/>
      <c r="G405" s="48">
        <v>0</v>
      </c>
      <c r="H405" s="46">
        <v>0</v>
      </c>
      <c r="I405" s="46">
        <v>0</v>
      </c>
      <c r="J405" s="46">
        <v>0</v>
      </c>
      <c r="K405" s="46">
        <v>0</v>
      </c>
      <c r="L405" s="49">
        <v>0</v>
      </c>
      <c r="M405" s="50">
        <v>0</v>
      </c>
      <c r="N405" s="32"/>
      <c r="O405" s="31"/>
      <c r="P405" s="31"/>
      <c r="Q405" s="31"/>
      <c r="R405" s="31"/>
      <c r="S405" s="31"/>
      <c r="T405" s="31"/>
      <c r="U405" s="31"/>
      <c r="V405" s="99"/>
      <c r="W405" s="52" t="str">
        <f t="shared" si="499"/>
        <v/>
      </c>
      <c r="X405" s="120"/>
      <c r="Y405" s="97"/>
      <c r="Z405" t="e">
        <f t="shared" si="505"/>
        <v>#N/A</v>
      </c>
      <c r="AA405" t="e">
        <f t="shared" si="506"/>
        <v>#N/A</v>
      </c>
      <c r="AB405" t="e">
        <f t="shared" si="507"/>
        <v>#N/A</v>
      </c>
      <c r="AC405" s="53" t="b">
        <f t="shared" si="508"/>
        <v>0</v>
      </c>
      <c r="AD405" s="53" t="b">
        <f t="shared" si="509"/>
        <v>0</v>
      </c>
      <c r="AE405" s="53" t="b">
        <f t="shared" si="510"/>
        <v>0</v>
      </c>
      <c r="AF405" s="53" t="b">
        <f t="shared" si="511"/>
        <v>0</v>
      </c>
      <c r="AG405" s="53" t="b">
        <f t="shared" si="512"/>
        <v>0</v>
      </c>
      <c r="AH405" s="53" t="b">
        <f t="shared" si="513"/>
        <v>0</v>
      </c>
      <c r="AI405" s="53" t="b">
        <f t="shared" si="514"/>
        <v>0</v>
      </c>
      <c r="AJ405" s="53" t="b">
        <f t="shared" si="515"/>
        <v>0</v>
      </c>
      <c r="AK405" s="53" t="b">
        <f t="shared" si="493"/>
        <v>1</v>
      </c>
      <c r="AL405" s="53" t="b">
        <f t="shared" si="494"/>
        <v>1</v>
      </c>
      <c r="AM405" s="53" t="b">
        <f t="shared" si="495"/>
        <v>1</v>
      </c>
      <c r="AN405" s="53" t="b">
        <f t="shared" si="496"/>
        <v>1</v>
      </c>
      <c r="AO405" s="53" t="b">
        <f t="shared" si="497"/>
        <v>1</v>
      </c>
      <c r="AP405" s="53" t="b">
        <f t="shared" si="498"/>
        <v>1</v>
      </c>
      <c r="AQ405" s="53" t="b">
        <f t="shared" si="551"/>
        <v>0</v>
      </c>
      <c r="AR405" t="b">
        <f t="shared" si="516"/>
        <v>0</v>
      </c>
      <c r="AS405" s="54" t="e">
        <f t="shared" si="541"/>
        <v>#N/A</v>
      </c>
      <c r="AT405" t="b">
        <f t="shared" si="552"/>
        <v>0</v>
      </c>
      <c r="AU405" t="str">
        <f t="shared" si="553"/>
        <v/>
      </c>
      <c r="AV405" s="55" t="str">
        <f t="shared" si="542"/>
        <v/>
      </c>
      <c r="AW405" t="b">
        <f>AND(AV405&lt;&gt;"",COUNTIF($AV$11:AV404,AV405)=0)</f>
        <v>0</v>
      </c>
      <c r="AX405" s="2">
        <f>IF(AV405="",0,IF(AW405,MAX($AX$11:AX404)+1,VLOOKUP(AV405,$AV$11:AX404,3,FALSE)))</f>
        <v>0</v>
      </c>
      <c r="AY405" t="str">
        <f t="shared" si="543"/>
        <v/>
      </c>
      <c r="AZ405" t="e">
        <f t="shared" si="517"/>
        <v>#N/A</v>
      </c>
      <c r="BA405" t="e">
        <f>IF(ISNA(AZ405),NA(),COUNTIF(AZ$10:AZ405,AZ405)&gt;1)</f>
        <v>#N/A</v>
      </c>
      <c r="BB405" t="e">
        <f t="shared" si="518"/>
        <v>#N/A</v>
      </c>
      <c r="BC405" s="55" t="e">
        <f t="shared" si="519"/>
        <v>#N/A</v>
      </c>
      <c r="BD405" s="56" t="e">
        <f t="shared" si="520"/>
        <v>#N/A</v>
      </c>
      <c r="BE405" s="53">
        <f t="shared" si="521"/>
        <v>0</v>
      </c>
      <c r="BF405" s="53">
        <f t="shared" si="522"/>
        <v>0</v>
      </c>
      <c r="BG405" s="53">
        <f t="shared" si="523"/>
        <v>0</v>
      </c>
      <c r="BH405" s="53">
        <f t="shared" si="524"/>
        <v>0</v>
      </c>
      <c r="BI405" s="53">
        <f t="shared" si="525"/>
        <v>0</v>
      </c>
      <c r="BJ405" s="53">
        <f t="shared" si="526"/>
        <v>0</v>
      </c>
      <c r="BK405" s="57">
        <f t="shared" si="527"/>
        <v>0</v>
      </c>
      <c r="BL405" s="57">
        <f t="shared" si="528"/>
        <v>0</v>
      </c>
      <c r="BM405" s="57">
        <f t="shared" si="529"/>
        <v>0</v>
      </c>
      <c r="BN405" s="57">
        <f t="shared" si="530"/>
        <v>0</v>
      </c>
      <c r="BO405" s="57">
        <f t="shared" si="531"/>
        <v>0</v>
      </c>
      <c r="BP405" s="57">
        <f t="shared" si="532"/>
        <v>0</v>
      </c>
      <c r="BQ405">
        <f t="shared" si="554"/>
        <v>0</v>
      </c>
      <c r="BR405">
        <f t="shared" si="555"/>
        <v>0</v>
      </c>
      <c r="BS405">
        <f t="shared" si="556"/>
        <v>0</v>
      </c>
      <c r="BT405">
        <f t="shared" si="557"/>
        <v>0</v>
      </c>
      <c r="BU405">
        <f t="shared" si="558"/>
        <v>0</v>
      </c>
      <c r="BV405">
        <f t="shared" si="559"/>
        <v>0</v>
      </c>
      <c r="BW405">
        <f t="shared" si="560"/>
        <v>0</v>
      </c>
      <c r="BX405">
        <f t="shared" si="561"/>
        <v>0</v>
      </c>
      <c r="BY405">
        <f t="shared" si="562"/>
        <v>0</v>
      </c>
      <c r="BZ405">
        <f t="shared" si="563"/>
        <v>0</v>
      </c>
      <c r="CA405">
        <f t="shared" si="564"/>
        <v>0</v>
      </c>
      <c r="CB405">
        <f t="shared" si="565"/>
        <v>0</v>
      </c>
      <c r="CC405" t="e">
        <f>IF('Source and fuel input'!AS405,VLOOKUP(AA405,SourceIdData,8,FALSE),IF('Source and fuel input'!AQ405,V405,IF('Source and fuel input'!AR405,IF(AND(E405="Method 1",VLOOKUP(AA405,SourceIdData,8,FALSE)&gt;0),VLOOKUP(AA405,SourceIdData,8,FALSE),NA()),"")))</f>
        <v>#N/A</v>
      </c>
      <c r="CD405" s="15" t="e">
        <f t="shared" si="500"/>
        <v>#N/A</v>
      </c>
      <c r="CE405" s="15" t="b">
        <f t="shared" si="501"/>
        <v>1</v>
      </c>
      <c r="CF405" s="15" t="b">
        <f t="shared" si="533"/>
        <v>1</v>
      </c>
      <c r="CG405" s="15" t="b">
        <f t="shared" si="502"/>
        <v>0</v>
      </c>
      <c r="CH405" s="15" t="b">
        <f t="shared" si="503"/>
        <v>1</v>
      </c>
      <c r="CI405" t="e">
        <f t="shared" si="534"/>
        <v>#N/A</v>
      </c>
      <c r="CJ405" t="e">
        <f t="shared" si="535"/>
        <v>#N/A</v>
      </c>
      <c r="CK405" t="e">
        <f t="shared" si="544"/>
        <v>#N/A</v>
      </c>
      <c r="CL405" t="b">
        <f t="shared" si="504"/>
        <v>0</v>
      </c>
      <c r="CM405" t="e">
        <f t="shared" si="545"/>
        <v>#N/A</v>
      </c>
      <c r="CN405" t="b">
        <f t="shared" si="546"/>
        <v>0</v>
      </c>
      <c r="CO405" s="14">
        <f t="shared" si="547"/>
        <v>1</v>
      </c>
      <c r="CP405" s="16" t="str">
        <f t="shared" si="536"/>
        <v/>
      </c>
      <c r="CQ405" s="15">
        <f t="shared" si="537"/>
        <v>0</v>
      </c>
      <c r="CR405" s="15">
        <f t="shared" si="538"/>
        <v>0</v>
      </c>
      <c r="CS405" s="15">
        <f t="shared" si="539"/>
        <v>0</v>
      </c>
      <c r="CT405" s="58" t="e">
        <f t="shared" si="566"/>
        <v>#DIV/0!</v>
      </c>
      <c r="CU405" s="2">
        <f t="shared" si="540"/>
        <v>995</v>
      </c>
      <c r="CV405" t="str">
        <f t="shared" si="548"/>
        <v/>
      </c>
      <c r="CX405" t="str">
        <f t="shared" si="567"/>
        <v/>
      </c>
      <c r="CY405" t="b">
        <f>AND(CX405&lt;&gt;"",COUNTIF($CX$11:CX404,CX405)=0)</f>
        <v>0</v>
      </c>
      <c r="CZ405" s="2">
        <f>IF(CX405="",0,IF(CY405,MAX($CZ$11:CZ404)+1,VLOOKUP(CX405,$CX$11:CZ404,3,FALSE)))</f>
        <v>0</v>
      </c>
      <c r="DA405" s="2" t="str">
        <f t="shared" si="549"/>
        <v/>
      </c>
      <c r="DB405" t="str">
        <f t="shared" si="568"/>
        <v/>
      </c>
      <c r="DC405" t="b">
        <f>AND(DB405&lt;&gt;"",COUNTIF($DB$11:DB404,DB405)=0)</f>
        <v>0</v>
      </c>
      <c r="DD405" s="2">
        <f>IF(DB405="",0,IF(DC405,MAX($DD$11:DD404)+1,VLOOKUP(DB405,$DB$11:DD404,3,FALSE)))</f>
        <v>0</v>
      </c>
      <c r="DE405" s="2" t="str">
        <f t="shared" si="550"/>
        <v/>
      </c>
    </row>
    <row r="406" spans="1:109" x14ac:dyDescent="0.35">
      <c r="A406" s="119"/>
      <c r="B406" s="46"/>
      <c r="C406" s="46"/>
      <c r="D406" s="46"/>
      <c r="E406" s="46"/>
      <c r="F406" s="183"/>
      <c r="G406" s="48">
        <v>0</v>
      </c>
      <c r="H406" s="46">
        <v>0</v>
      </c>
      <c r="I406" s="46">
        <v>0</v>
      </c>
      <c r="J406" s="46">
        <v>0</v>
      </c>
      <c r="K406" s="46">
        <v>0</v>
      </c>
      <c r="L406" s="49">
        <v>0</v>
      </c>
      <c r="M406" s="50">
        <v>0</v>
      </c>
      <c r="N406" s="32"/>
      <c r="O406" s="31"/>
      <c r="P406" s="31"/>
      <c r="Q406" s="31"/>
      <c r="R406" s="31"/>
      <c r="S406" s="31"/>
      <c r="T406" s="31"/>
      <c r="U406" s="31"/>
      <c r="V406" s="99"/>
      <c r="W406" s="52" t="str">
        <f t="shared" si="499"/>
        <v/>
      </c>
      <c r="X406" s="120"/>
      <c r="Y406" s="97"/>
      <c r="Z406" t="e">
        <f t="shared" si="505"/>
        <v>#N/A</v>
      </c>
      <c r="AA406" t="e">
        <f t="shared" si="506"/>
        <v>#N/A</v>
      </c>
      <c r="AB406" t="e">
        <f t="shared" si="507"/>
        <v>#N/A</v>
      </c>
      <c r="AC406" s="53" t="b">
        <f t="shared" si="508"/>
        <v>0</v>
      </c>
      <c r="AD406" s="53" t="b">
        <f t="shared" si="509"/>
        <v>0</v>
      </c>
      <c r="AE406" s="53" t="b">
        <f t="shared" si="510"/>
        <v>0</v>
      </c>
      <c r="AF406" s="53" t="b">
        <f t="shared" si="511"/>
        <v>0</v>
      </c>
      <c r="AG406" s="53" t="b">
        <f t="shared" si="512"/>
        <v>0</v>
      </c>
      <c r="AH406" s="53" t="b">
        <f t="shared" si="513"/>
        <v>0</v>
      </c>
      <c r="AI406" s="53" t="b">
        <f t="shared" si="514"/>
        <v>0</v>
      </c>
      <c r="AJ406" s="53" t="b">
        <f t="shared" si="515"/>
        <v>0</v>
      </c>
      <c r="AK406" s="53" t="b">
        <f t="shared" si="493"/>
        <v>1</v>
      </c>
      <c r="AL406" s="53" t="b">
        <f t="shared" si="494"/>
        <v>1</v>
      </c>
      <c r="AM406" s="53" t="b">
        <f t="shared" si="495"/>
        <v>1</v>
      </c>
      <c r="AN406" s="53" t="b">
        <f t="shared" si="496"/>
        <v>1</v>
      </c>
      <c r="AO406" s="53" t="b">
        <f t="shared" si="497"/>
        <v>1</v>
      </c>
      <c r="AP406" s="53" t="b">
        <f t="shared" si="498"/>
        <v>1</v>
      </c>
      <c r="AQ406" s="53" t="b">
        <f t="shared" si="551"/>
        <v>0</v>
      </c>
      <c r="AR406" t="b">
        <f t="shared" si="516"/>
        <v>0</v>
      </c>
      <c r="AS406" s="54" t="e">
        <f t="shared" si="541"/>
        <v>#N/A</v>
      </c>
      <c r="AT406" t="b">
        <f t="shared" si="552"/>
        <v>0</v>
      </c>
      <c r="AU406" t="str">
        <f t="shared" si="553"/>
        <v/>
      </c>
      <c r="AV406" s="55" t="str">
        <f t="shared" si="542"/>
        <v/>
      </c>
      <c r="AW406" t="b">
        <f>AND(AV406&lt;&gt;"",COUNTIF($AV$11:AV405,AV406)=0)</f>
        <v>0</v>
      </c>
      <c r="AX406" s="2">
        <f>IF(AV406="",0,IF(AW406,MAX($AX$11:AX405)+1,VLOOKUP(AV406,$AV$11:AX405,3,FALSE)))</f>
        <v>0</v>
      </c>
      <c r="AY406" t="str">
        <f t="shared" si="543"/>
        <v/>
      </c>
      <c r="AZ406" t="e">
        <f t="shared" si="517"/>
        <v>#N/A</v>
      </c>
      <c r="BA406" t="e">
        <f>IF(ISNA(AZ406),NA(),COUNTIF(AZ$10:AZ406,AZ406)&gt;1)</f>
        <v>#N/A</v>
      </c>
      <c r="BB406" t="e">
        <f t="shared" si="518"/>
        <v>#N/A</v>
      </c>
      <c r="BC406" s="55" t="e">
        <f t="shared" si="519"/>
        <v>#N/A</v>
      </c>
      <c r="BD406" s="56" t="e">
        <f t="shared" si="520"/>
        <v>#N/A</v>
      </c>
      <c r="BE406" s="53">
        <f t="shared" si="521"/>
        <v>0</v>
      </c>
      <c r="BF406" s="53">
        <f t="shared" si="522"/>
        <v>0</v>
      </c>
      <c r="BG406" s="53">
        <f t="shared" si="523"/>
        <v>0</v>
      </c>
      <c r="BH406" s="53">
        <f t="shared" si="524"/>
        <v>0</v>
      </c>
      <c r="BI406" s="53">
        <f t="shared" si="525"/>
        <v>0</v>
      </c>
      <c r="BJ406" s="53">
        <f t="shared" si="526"/>
        <v>0</v>
      </c>
      <c r="BK406" s="57">
        <f t="shared" si="527"/>
        <v>0</v>
      </c>
      <c r="BL406" s="57">
        <f t="shared" si="528"/>
        <v>0</v>
      </c>
      <c r="BM406" s="57">
        <f t="shared" si="529"/>
        <v>0</v>
      </c>
      <c r="BN406" s="57">
        <f t="shared" si="530"/>
        <v>0</v>
      </c>
      <c r="BO406" s="57">
        <f t="shared" si="531"/>
        <v>0</v>
      </c>
      <c r="BP406" s="57">
        <f t="shared" si="532"/>
        <v>0</v>
      </c>
      <c r="BQ406">
        <f t="shared" si="554"/>
        <v>0</v>
      </c>
      <c r="BR406">
        <f t="shared" si="555"/>
        <v>0</v>
      </c>
      <c r="BS406">
        <f t="shared" si="556"/>
        <v>0</v>
      </c>
      <c r="BT406">
        <f t="shared" si="557"/>
        <v>0</v>
      </c>
      <c r="BU406">
        <f t="shared" si="558"/>
        <v>0</v>
      </c>
      <c r="BV406">
        <f t="shared" si="559"/>
        <v>0</v>
      </c>
      <c r="BW406">
        <f t="shared" si="560"/>
        <v>0</v>
      </c>
      <c r="BX406">
        <f t="shared" si="561"/>
        <v>0</v>
      </c>
      <c r="BY406">
        <f t="shared" si="562"/>
        <v>0</v>
      </c>
      <c r="BZ406">
        <f t="shared" si="563"/>
        <v>0</v>
      </c>
      <c r="CA406">
        <f t="shared" si="564"/>
        <v>0</v>
      </c>
      <c r="CB406">
        <f t="shared" si="565"/>
        <v>0</v>
      </c>
      <c r="CC406" t="e">
        <f>IF('Source and fuel input'!AS406,VLOOKUP(AA406,SourceIdData,8,FALSE),IF('Source and fuel input'!AQ406,V406,IF('Source and fuel input'!AR406,IF(AND(E406="Method 1",VLOOKUP(AA406,SourceIdData,8,FALSE)&gt;0),VLOOKUP(AA406,SourceIdData,8,FALSE),NA()),"")))</f>
        <v>#N/A</v>
      </c>
      <c r="CD406" s="15" t="e">
        <f t="shared" si="500"/>
        <v>#N/A</v>
      </c>
      <c r="CE406" s="15" t="b">
        <f t="shared" si="501"/>
        <v>1</v>
      </c>
      <c r="CF406" s="15" t="b">
        <f t="shared" si="533"/>
        <v>1</v>
      </c>
      <c r="CG406" s="15" t="b">
        <f t="shared" si="502"/>
        <v>0</v>
      </c>
      <c r="CH406" s="15" t="b">
        <f t="shared" si="503"/>
        <v>1</v>
      </c>
      <c r="CI406" t="e">
        <f t="shared" si="534"/>
        <v>#N/A</v>
      </c>
      <c r="CJ406" t="e">
        <f t="shared" si="535"/>
        <v>#N/A</v>
      </c>
      <c r="CK406" t="e">
        <f t="shared" si="544"/>
        <v>#N/A</v>
      </c>
      <c r="CL406" t="b">
        <f t="shared" si="504"/>
        <v>0</v>
      </c>
      <c r="CM406" t="e">
        <f t="shared" si="545"/>
        <v>#N/A</v>
      </c>
      <c r="CN406" t="b">
        <f t="shared" si="546"/>
        <v>0</v>
      </c>
      <c r="CO406" s="14">
        <f t="shared" si="547"/>
        <v>1</v>
      </c>
      <c r="CP406" s="16" t="str">
        <f t="shared" si="536"/>
        <v/>
      </c>
      <c r="CQ406" s="15">
        <f t="shared" si="537"/>
        <v>0</v>
      </c>
      <c r="CR406" s="15">
        <f t="shared" si="538"/>
        <v>0</v>
      </c>
      <c r="CS406" s="15">
        <f t="shared" si="539"/>
        <v>0</v>
      </c>
      <c r="CT406" s="58" t="e">
        <f t="shared" si="566"/>
        <v>#DIV/0!</v>
      </c>
      <c r="CU406" s="2">
        <f t="shared" si="540"/>
        <v>995</v>
      </c>
      <c r="CV406" t="str">
        <f t="shared" si="548"/>
        <v/>
      </c>
      <c r="CX406" t="str">
        <f t="shared" si="567"/>
        <v/>
      </c>
      <c r="CY406" t="b">
        <f>AND(CX406&lt;&gt;"",COUNTIF($CX$11:CX405,CX406)=0)</f>
        <v>0</v>
      </c>
      <c r="CZ406" s="2">
        <f>IF(CX406="",0,IF(CY406,MAX($CZ$11:CZ405)+1,VLOOKUP(CX406,$CX$11:CZ405,3,FALSE)))</f>
        <v>0</v>
      </c>
      <c r="DA406" s="2" t="str">
        <f t="shared" si="549"/>
        <v/>
      </c>
      <c r="DB406" t="str">
        <f t="shared" si="568"/>
        <v/>
      </c>
      <c r="DC406" t="b">
        <f>AND(DB406&lt;&gt;"",COUNTIF($DB$11:DB405,DB406)=0)</f>
        <v>0</v>
      </c>
      <c r="DD406" s="2">
        <f>IF(DB406="",0,IF(DC406,MAX($DD$11:DD405)+1,VLOOKUP(DB406,$DB$11:DD405,3,FALSE)))</f>
        <v>0</v>
      </c>
      <c r="DE406" s="2" t="str">
        <f t="shared" si="550"/>
        <v/>
      </c>
    </row>
    <row r="407" spans="1:109" x14ac:dyDescent="0.35">
      <c r="A407" s="119"/>
      <c r="B407" s="46"/>
      <c r="C407" s="46"/>
      <c r="D407" s="46"/>
      <c r="E407" s="46"/>
      <c r="F407" s="183"/>
      <c r="G407" s="48">
        <v>0</v>
      </c>
      <c r="H407" s="46">
        <v>0</v>
      </c>
      <c r="I407" s="46">
        <v>0</v>
      </c>
      <c r="J407" s="46">
        <v>0</v>
      </c>
      <c r="K407" s="46">
        <v>0</v>
      </c>
      <c r="L407" s="49">
        <v>0</v>
      </c>
      <c r="M407" s="50">
        <v>0</v>
      </c>
      <c r="N407" s="32"/>
      <c r="O407" s="31"/>
      <c r="P407" s="31"/>
      <c r="Q407" s="31"/>
      <c r="R407" s="31"/>
      <c r="S407" s="31"/>
      <c r="T407" s="31"/>
      <c r="U407" s="31"/>
      <c r="V407" s="99"/>
      <c r="W407" s="52" t="str">
        <f t="shared" si="499"/>
        <v/>
      </c>
      <c r="X407" s="120"/>
      <c r="Y407" s="97"/>
      <c r="Z407" t="e">
        <f t="shared" si="505"/>
        <v>#N/A</v>
      </c>
      <c r="AA407" t="e">
        <f t="shared" si="506"/>
        <v>#N/A</v>
      </c>
      <c r="AB407" t="e">
        <f t="shared" si="507"/>
        <v>#N/A</v>
      </c>
      <c r="AC407" s="53" t="b">
        <f t="shared" si="508"/>
        <v>0</v>
      </c>
      <c r="AD407" s="53" t="b">
        <f t="shared" si="509"/>
        <v>0</v>
      </c>
      <c r="AE407" s="53" t="b">
        <f t="shared" si="510"/>
        <v>0</v>
      </c>
      <c r="AF407" s="53" t="b">
        <f t="shared" si="511"/>
        <v>0</v>
      </c>
      <c r="AG407" s="53" t="b">
        <f t="shared" si="512"/>
        <v>0</v>
      </c>
      <c r="AH407" s="53" t="b">
        <f t="shared" si="513"/>
        <v>0</v>
      </c>
      <c r="AI407" s="53" t="b">
        <f t="shared" si="514"/>
        <v>0</v>
      </c>
      <c r="AJ407" s="53" t="b">
        <f t="shared" si="515"/>
        <v>0</v>
      </c>
      <c r="AK407" s="53" t="b">
        <f t="shared" si="493"/>
        <v>1</v>
      </c>
      <c r="AL407" s="53" t="b">
        <f t="shared" si="494"/>
        <v>1</v>
      </c>
      <c r="AM407" s="53" t="b">
        <f t="shared" si="495"/>
        <v>1</v>
      </c>
      <c r="AN407" s="53" t="b">
        <f t="shared" si="496"/>
        <v>1</v>
      </c>
      <c r="AO407" s="53" t="b">
        <f t="shared" si="497"/>
        <v>1</v>
      </c>
      <c r="AP407" s="53" t="b">
        <f t="shared" si="498"/>
        <v>1</v>
      </c>
      <c r="AQ407" s="53" t="b">
        <f t="shared" si="551"/>
        <v>0</v>
      </c>
      <c r="AR407" t="b">
        <f t="shared" si="516"/>
        <v>0</v>
      </c>
      <c r="AS407" s="54" t="e">
        <f t="shared" si="541"/>
        <v>#N/A</v>
      </c>
      <c r="AT407" t="b">
        <f t="shared" si="552"/>
        <v>0</v>
      </c>
      <c r="AU407" t="str">
        <f t="shared" si="553"/>
        <v/>
      </c>
      <c r="AV407" s="55" t="str">
        <f t="shared" si="542"/>
        <v/>
      </c>
      <c r="AW407" t="b">
        <f>AND(AV407&lt;&gt;"",COUNTIF($AV$11:AV406,AV407)=0)</f>
        <v>0</v>
      </c>
      <c r="AX407" s="2">
        <f>IF(AV407="",0,IF(AW407,MAX($AX$11:AX406)+1,VLOOKUP(AV407,$AV$11:AX406,3,FALSE)))</f>
        <v>0</v>
      </c>
      <c r="AY407" t="str">
        <f t="shared" si="543"/>
        <v/>
      </c>
      <c r="AZ407" t="e">
        <f t="shared" si="517"/>
        <v>#N/A</v>
      </c>
      <c r="BA407" t="e">
        <f>IF(ISNA(AZ407),NA(),COUNTIF(AZ$10:AZ407,AZ407)&gt;1)</f>
        <v>#N/A</v>
      </c>
      <c r="BB407" t="e">
        <f t="shared" si="518"/>
        <v>#N/A</v>
      </c>
      <c r="BC407" s="55" t="e">
        <f t="shared" si="519"/>
        <v>#N/A</v>
      </c>
      <c r="BD407" s="56" t="e">
        <f t="shared" si="520"/>
        <v>#N/A</v>
      </c>
      <c r="BE407" s="53">
        <f t="shared" si="521"/>
        <v>0</v>
      </c>
      <c r="BF407" s="53">
        <f t="shared" si="522"/>
        <v>0</v>
      </c>
      <c r="BG407" s="53">
        <f t="shared" si="523"/>
        <v>0</v>
      </c>
      <c r="BH407" s="53">
        <f t="shared" si="524"/>
        <v>0</v>
      </c>
      <c r="BI407" s="53">
        <f t="shared" si="525"/>
        <v>0</v>
      </c>
      <c r="BJ407" s="53">
        <f t="shared" si="526"/>
        <v>0</v>
      </c>
      <c r="BK407" s="57">
        <f t="shared" si="527"/>
        <v>0</v>
      </c>
      <c r="BL407" s="57">
        <f t="shared" si="528"/>
        <v>0</v>
      </c>
      <c r="BM407" s="57">
        <f t="shared" si="529"/>
        <v>0</v>
      </c>
      <c r="BN407" s="57">
        <f t="shared" si="530"/>
        <v>0</v>
      </c>
      <c r="BO407" s="57">
        <f t="shared" si="531"/>
        <v>0</v>
      </c>
      <c r="BP407" s="57">
        <f t="shared" si="532"/>
        <v>0</v>
      </c>
      <c r="BQ407">
        <f t="shared" si="554"/>
        <v>0</v>
      </c>
      <c r="BR407">
        <f t="shared" si="555"/>
        <v>0</v>
      </c>
      <c r="BS407">
        <f t="shared" si="556"/>
        <v>0</v>
      </c>
      <c r="BT407">
        <f t="shared" si="557"/>
        <v>0</v>
      </c>
      <c r="BU407">
        <f t="shared" si="558"/>
        <v>0</v>
      </c>
      <c r="BV407">
        <f t="shared" si="559"/>
        <v>0</v>
      </c>
      <c r="BW407">
        <f t="shared" si="560"/>
        <v>0</v>
      </c>
      <c r="BX407">
        <f t="shared" si="561"/>
        <v>0</v>
      </c>
      <c r="BY407">
        <f t="shared" si="562"/>
        <v>0</v>
      </c>
      <c r="BZ407">
        <f t="shared" si="563"/>
        <v>0</v>
      </c>
      <c r="CA407">
        <f t="shared" si="564"/>
        <v>0</v>
      </c>
      <c r="CB407">
        <f t="shared" si="565"/>
        <v>0</v>
      </c>
      <c r="CC407" t="e">
        <f>IF('Source and fuel input'!AS407,VLOOKUP(AA407,SourceIdData,8,FALSE),IF('Source and fuel input'!AQ407,V407,IF('Source and fuel input'!AR407,IF(AND(E407="Method 1",VLOOKUP(AA407,SourceIdData,8,FALSE)&gt;0),VLOOKUP(AA407,SourceIdData,8,FALSE),NA()),"")))</f>
        <v>#N/A</v>
      </c>
      <c r="CD407" s="15" t="e">
        <f t="shared" si="500"/>
        <v>#N/A</v>
      </c>
      <c r="CE407" s="15" t="b">
        <f t="shared" si="501"/>
        <v>1</v>
      </c>
      <c r="CF407" s="15" t="b">
        <f t="shared" si="533"/>
        <v>1</v>
      </c>
      <c r="CG407" s="15" t="b">
        <f t="shared" si="502"/>
        <v>0</v>
      </c>
      <c r="CH407" s="15" t="b">
        <f t="shared" si="503"/>
        <v>1</v>
      </c>
      <c r="CI407" t="e">
        <f t="shared" si="534"/>
        <v>#N/A</v>
      </c>
      <c r="CJ407" t="e">
        <f t="shared" si="535"/>
        <v>#N/A</v>
      </c>
      <c r="CK407" t="e">
        <f t="shared" si="544"/>
        <v>#N/A</v>
      </c>
      <c r="CL407" t="b">
        <f t="shared" si="504"/>
        <v>0</v>
      </c>
      <c r="CM407" t="e">
        <f t="shared" si="545"/>
        <v>#N/A</v>
      </c>
      <c r="CN407" t="b">
        <f t="shared" si="546"/>
        <v>0</v>
      </c>
      <c r="CO407" s="14">
        <f t="shared" si="547"/>
        <v>1</v>
      </c>
      <c r="CP407" s="16" t="str">
        <f t="shared" si="536"/>
        <v/>
      </c>
      <c r="CQ407" s="15">
        <f t="shared" si="537"/>
        <v>0</v>
      </c>
      <c r="CR407" s="15">
        <f t="shared" si="538"/>
        <v>0</v>
      </c>
      <c r="CS407" s="15">
        <f t="shared" si="539"/>
        <v>0</v>
      </c>
      <c r="CT407" s="58" t="e">
        <f t="shared" si="566"/>
        <v>#DIV/0!</v>
      </c>
      <c r="CU407" s="2">
        <f t="shared" si="540"/>
        <v>995</v>
      </c>
      <c r="CV407" t="str">
        <f t="shared" si="548"/>
        <v/>
      </c>
      <c r="CX407" t="str">
        <f t="shared" si="567"/>
        <v/>
      </c>
      <c r="CY407" t="b">
        <f>AND(CX407&lt;&gt;"",COUNTIF($CX$11:CX406,CX407)=0)</f>
        <v>0</v>
      </c>
      <c r="CZ407" s="2">
        <f>IF(CX407="",0,IF(CY407,MAX($CZ$11:CZ406)+1,VLOOKUP(CX407,$CX$11:CZ406,3,FALSE)))</f>
        <v>0</v>
      </c>
      <c r="DA407" s="2" t="str">
        <f t="shared" si="549"/>
        <v/>
      </c>
      <c r="DB407" t="str">
        <f t="shared" si="568"/>
        <v/>
      </c>
      <c r="DC407" t="b">
        <f>AND(DB407&lt;&gt;"",COUNTIF($DB$11:DB406,DB407)=0)</f>
        <v>0</v>
      </c>
      <c r="DD407" s="2">
        <f>IF(DB407="",0,IF(DC407,MAX($DD$11:DD406)+1,VLOOKUP(DB407,$DB$11:DD406,3,FALSE)))</f>
        <v>0</v>
      </c>
      <c r="DE407" s="2" t="str">
        <f t="shared" si="550"/>
        <v/>
      </c>
    </row>
    <row r="408" spans="1:109" x14ac:dyDescent="0.35">
      <c r="A408" s="119"/>
      <c r="B408" s="46"/>
      <c r="C408" s="46"/>
      <c r="D408" s="46"/>
      <c r="E408" s="46"/>
      <c r="F408" s="183"/>
      <c r="G408" s="48">
        <v>0</v>
      </c>
      <c r="H408" s="46">
        <v>0</v>
      </c>
      <c r="I408" s="46">
        <v>0</v>
      </c>
      <c r="J408" s="46">
        <v>0</v>
      </c>
      <c r="K408" s="46">
        <v>0</v>
      </c>
      <c r="L408" s="49">
        <v>0</v>
      </c>
      <c r="M408" s="50">
        <v>0</v>
      </c>
      <c r="N408" s="32"/>
      <c r="O408" s="31"/>
      <c r="P408" s="31"/>
      <c r="Q408" s="31"/>
      <c r="R408" s="31"/>
      <c r="S408" s="31"/>
      <c r="T408" s="31"/>
      <c r="U408" s="31"/>
      <c r="V408" s="99"/>
      <c r="W408" s="52" t="str">
        <f t="shared" si="499"/>
        <v/>
      </c>
      <c r="X408" s="120"/>
      <c r="Y408" s="97"/>
      <c r="Z408" t="e">
        <f t="shared" si="505"/>
        <v>#N/A</v>
      </c>
      <c r="AA408" t="e">
        <f t="shared" si="506"/>
        <v>#N/A</v>
      </c>
      <c r="AB408" t="e">
        <f t="shared" si="507"/>
        <v>#N/A</v>
      </c>
      <c r="AC408" s="53" t="b">
        <f t="shared" si="508"/>
        <v>0</v>
      </c>
      <c r="AD408" s="53" t="b">
        <f t="shared" si="509"/>
        <v>0</v>
      </c>
      <c r="AE408" s="53" t="b">
        <f t="shared" si="510"/>
        <v>0</v>
      </c>
      <c r="AF408" s="53" t="b">
        <f t="shared" si="511"/>
        <v>0</v>
      </c>
      <c r="AG408" s="53" t="b">
        <f t="shared" si="512"/>
        <v>0</v>
      </c>
      <c r="AH408" s="53" t="b">
        <f t="shared" si="513"/>
        <v>0</v>
      </c>
      <c r="AI408" s="53" t="b">
        <f t="shared" si="514"/>
        <v>0</v>
      </c>
      <c r="AJ408" s="53" t="b">
        <f t="shared" si="515"/>
        <v>0</v>
      </c>
      <c r="AK408" s="53" t="b">
        <f t="shared" si="493"/>
        <v>1</v>
      </c>
      <c r="AL408" s="53" t="b">
        <f t="shared" si="494"/>
        <v>1</v>
      </c>
      <c r="AM408" s="53" t="b">
        <f t="shared" si="495"/>
        <v>1</v>
      </c>
      <c r="AN408" s="53" t="b">
        <f t="shared" si="496"/>
        <v>1</v>
      </c>
      <c r="AO408" s="53" t="b">
        <f t="shared" si="497"/>
        <v>1</v>
      </c>
      <c r="AP408" s="53" t="b">
        <f t="shared" si="498"/>
        <v>1</v>
      </c>
      <c r="AQ408" s="53" t="b">
        <f t="shared" si="551"/>
        <v>0</v>
      </c>
      <c r="AR408" t="b">
        <f t="shared" si="516"/>
        <v>0</v>
      </c>
      <c r="AS408" s="54" t="e">
        <f t="shared" si="541"/>
        <v>#N/A</v>
      </c>
      <c r="AT408" t="b">
        <f t="shared" si="552"/>
        <v>0</v>
      </c>
      <c r="AU408" t="str">
        <f t="shared" si="553"/>
        <v/>
      </c>
      <c r="AV408" s="55" t="str">
        <f t="shared" si="542"/>
        <v/>
      </c>
      <c r="AW408" t="b">
        <f>AND(AV408&lt;&gt;"",COUNTIF($AV$11:AV407,AV408)=0)</f>
        <v>0</v>
      </c>
      <c r="AX408" s="2">
        <f>IF(AV408="",0,IF(AW408,MAX($AX$11:AX407)+1,VLOOKUP(AV408,$AV$11:AX407,3,FALSE)))</f>
        <v>0</v>
      </c>
      <c r="AY408" t="str">
        <f t="shared" si="543"/>
        <v/>
      </c>
      <c r="AZ408" t="e">
        <f t="shared" si="517"/>
        <v>#N/A</v>
      </c>
      <c r="BA408" t="e">
        <f>IF(ISNA(AZ408),NA(),COUNTIF(AZ$10:AZ408,AZ408)&gt;1)</f>
        <v>#N/A</v>
      </c>
      <c r="BB408" t="e">
        <f t="shared" si="518"/>
        <v>#N/A</v>
      </c>
      <c r="BC408" s="55" t="e">
        <f t="shared" si="519"/>
        <v>#N/A</v>
      </c>
      <c r="BD408" s="56" t="e">
        <f t="shared" si="520"/>
        <v>#N/A</v>
      </c>
      <c r="BE408" s="53">
        <f t="shared" si="521"/>
        <v>0</v>
      </c>
      <c r="BF408" s="53">
        <f t="shared" si="522"/>
        <v>0</v>
      </c>
      <c r="BG408" s="53">
        <f t="shared" si="523"/>
        <v>0</v>
      </c>
      <c r="BH408" s="53">
        <f t="shared" si="524"/>
        <v>0</v>
      </c>
      <c r="BI408" s="53">
        <f t="shared" si="525"/>
        <v>0</v>
      </c>
      <c r="BJ408" s="53">
        <f t="shared" si="526"/>
        <v>0</v>
      </c>
      <c r="BK408" s="57">
        <f t="shared" si="527"/>
        <v>0</v>
      </c>
      <c r="BL408" s="57">
        <f t="shared" si="528"/>
        <v>0</v>
      </c>
      <c r="BM408" s="57">
        <f t="shared" si="529"/>
        <v>0</v>
      </c>
      <c r="BN408" s="57">
        <f t="shared" si="530"/>
        <v>0</v>
      </c>
      <c r="BO408" s="57">
        <f t="shared" si="531"/>
        <v>0</v>
      </c>
      <c r="BP408" s="57">
        <f t="shared" si="532"/>
        <v>0</v>
      </c>
      <c r="BQ408">
        <f t="shared" si="554"/>
        <v>0</v>
      </c>
      <c r="BR408">
        <f t="shared" si="555"/>
        <v>0</v>
      </c>
      <c r="BS408">
        <f t="shared" si="556"/>
        <v>0</v>
      </c>
      <c r="BT408">
        <f t="shared" si="557"/>
        <v>0</v>
      </c>
      <c r="BU408">
        <f t="shared" si="558"/>
        <v>0</v>
      </c>
      <c r="BV408">
        <f t="shared" si="559"/>
        <v>0</v>
      </c>
      <c r="BW408">
        <f t="shared" si="560"/>
        <v>0</v>
      </c>
      <c r="BX408">
        <f t="shared" si="561"/>
        <v>0</v>
      </c>
      <c r="BY408">
        <f t="shared" si="562"/>
        <v>0</v>
      </c>
      <c r="BZ408">
        <f t="shared" si="563"/>
        <v>0</v>
      </c>
      <c r="CA408">
        <f t="shared" si="564"/>
        <v>0</v>
      </c>
      <c r="CB408">
        <f t="shared" si="565"/>
        <v>0</v>
      </c>
      <c r="CC408" t="e">
        <f>IF('Source and fuel input'!AS408,VLOOKUP(AA408,SourceIdData,8,FALSE),IF('Source and fuel input'!AQ408,V408,IF('Source and fuel input'!AR408,IF(AND(E408="Method 1",VLOOKUP(AA408,SourceIdData,8,FALSE)&gt;0),VLOOKUP(AA408,SourceIdData,8,FALSE),NA()),"")))</f>
        <v>#N/A</v>
      </c>
      <c r="CD408" s="15" t="e">
        <f t="shared" si="500"/>
        <v>#N/A</v>
      </c>
      <c r="CE408" s="15" t="b">
        <f t="shared" si="501"/>
        <v>1</v>
      </c>
      <c r="CF408" s="15" t="b">
        <f t="shared" si="533"/>
        <v>1</v>
      </c>
      <c r="CG408" s="15" t="b">
        <f t="shared" si="502"/>
        <v>0</v>
      </c>
      <c r="CH408" s="15" t="b">
        <f t="shared" si="503"/>
        <v>1</v>
      </c>
      <c r="CI408" t="e">
        <f t="shared" si="534"/>
        <v>#N/A</v>
      </c>
      <c r="CJ408" t="e">
        <f t="shared" si="535"/>
        <v>#N/A</v>
      </c>
      <c r="CK408" t="e">
        <f t="shared" si="544"/>
        <v>#N/A</v>
      </c>
      <c r="CL408" t="b">
        <f t="shared" si="504"/>
        <v>0</v>
      </c>
      <c r="CM408" t="e">
        <f t="shared" si="545"/>
        <v>#N/A</v>
      </c>
      <c r="CN408" t="b">
        <f t="shared" si="546"/>
        <v>0</v>
      </c>
      <c r="CO408" s="14">
        <f t="shared" si="547"/>
        <v>1</v>
      </c>
      <c r="CP408" s="16" t="str">
        <f t="shared" si="536"/>
        <v/>
      </c>
      <c r="CQ408" s="15">
        <f t="shared" si="537"/>
        <v>0</v>
      </c>
      <c r="CR408" s="15">
        <f t="shared" si="538"/>
        <v>0</v>
      </c>
      <c r="CS408" s="15">
        <f t="shared" si="539"/>
        <v>0</v>
      </c>
      <c r="CT408" s="58" t="e">
        <f t="shared" si="566"/>
        <v>#DIV/0!</v>
      </c>
      <c r="CU408" s="2">
        <f t="shared" si="540"/>
        <v>995</v>
      </c>
      <c r="CV408" t="str">
        <f t="shared" si="548"/>
        <v/>
      </c>
      <c r="CX408" t="str">
        <f t="shared" si="567"/>
        <v/>
      </c>
      <c r="CY408" t="b">
        <f>AND(CX408&lt;&gt;"",COUNTIF($CX$11:CX407,CX408)=0)</f>
        <v>0</v>
      </c>
      <c r="CZ408" s="2">
        <f>IF(CX408="",0,IF(CY408,MAX($CZ$11:CZ407)+1,VLOOKUP(CX408,$CX$11:CZ407,3,FALSE)))</f>
        <v>0</v>
      </c>
      <c r="DA408" s="2" t="str">
        <f t="shared" si="549"/>
        <v/>
      </c>
      <c r="DB408" t="str">
        <f t="shared" si="568"/>
        <v/>
      </c>
      <c r="DC408" t="b">
        <f>AND(DB408&lt;&gt;"",COUNTIF($DB$11:DB407,DB408)=0)</f>
        <v>0</v>
      </c>
      <c r="DD408" s="2">
        <f>IF(DB408="",0,IF(DC408,MAX($DD$11:DD407)+1,VLOOKUP(DB408,$DB$11:DD407,3,FALSE)))</f>
        <v>0</v>
      </c>
      <c r="DE408" s="2" t="str">
        <f t="shared" si="550"/>
        <v/>
      </c>
    </row>
    <row r="409" spans="1:109" x14ac:dyDescent="0.35">
      <c r="A409" s="119"/>
      <c r="B409" s="46"/>
      <c r="C409" s="46"/>
      <c r="D409" s="46"/>
      <c r="E409" s="46"/>
      <c r="F409" s="183"/>
      <c r="G409" s="48">
        <v>0</v>
      </c>
      <c r="H409" s="46">
        <v>0</v>
      </c>
      <c r="I409" s="46">
        <v>0</v>
      </c>
      <c r="J409" s="46">
        <v>0</v>
      </c>
      <c r="K409" s="46">
        <v>0</v>
      </c>
      <c r="L409" s="49">
        <v>0</v>
      </c>
      <c r="M409" s="50">
        <v>0</v>
      </c>
      <c r="N409" s="32"/>
      <c r="O409" s="31"/>
      <c r="P409" s="31"/>
      <c r="Q409" s="31"/>
      <c r="R409" s="31"/>
      <c r="S409" s="31"/>
      <c r="T409" s="31"/>
      <c r="U409" s="31"/>
      <c r="V409" s="99"/>
      <c r="W409" s="52" t="str">
        <f t="shared" si="499"/>
        <v/>
      </c>
      <c r="X409" s="120"/>
      <c r="Y409" s="97"/>
      <c r="Z409" t="e">
        <f t="shared" si="505"/>
        <v>#N/A</v>
      </c>
      <c r="AA409" t="e">
        <f t="shared" si="506"/>
        <v>#N/A</v>
      </c>
      <c r="AB409" t="e">
        <f t="shared" si="507"/>
        <v>#N/A</v>
      </c>
      <c r="AC409" s="53" t="b">
        <f t="shared" si="508"/>
        <v>0</v>
      </c>
      <c r="AD409" s="53" t="b">
        <f t="shared" si="509"/>
        <v>0</v>
      </c>
      <c r="AE409" s="53" t="b">
        <f t="shared" si="510"/>
        <v>0</v>
      </c>
      <c r="AF409" s="53" t="b">
        <f t="shared" si="511"/>
        <v>0</v>
      </c>
      <c r="AG409" s="53" t="b">
        <f t="shared" si="512"/>
        <v>0</v>
      </c>
      <c r="AH409" s="53" t="b">
        <f t="shared" si="513"/>
        <v>0</v>
      </c>
      <c r="AI409" s="53" t="b">
        <f t="shared" si="514"/>
        <v>0</v>
      </c>
      <c r="AJ409" s="53" t="b">
        <f t="shared" si="515"/>
        <v>0</v>
      </c>
      <c r="AK409" s="53" t="b">
        <f t="shared" ref="AK409:AK472" si="569">AND(G409&lt;&gt;"",G409&gt;=0,NOT(ISERROR(G409*1)))</f>
        <v>1</v>
      </c>
      <c r="AL409" s="53" t="b">
        <f t="shared" ref="AL409:AL472" si="570">AND(H409&lt;&gt;"",H409&gt;=0,NOT(ISERROR(H409*1)))</f>
        <v>1</v>
      </c>
      <c r="AM409" s="53" t="b">
        <f t="shared" ref="AM409:AM472" si="571">AND(I409&lt;&gt;"",I409&gt;=0,NOT(ISERROR(I409*1)))</f>
        <v>1</v>
      </c>
      <c r="AN409" s="53" t="b">
        <f t="shared" ref="AN409:AN472" si="572">AND(J409&lt;&gt;"",J409&gt;=0,NOT(ISERROR(J409*1)))</f>
        <v>1</v>
      </c>
      <c r="AO409" s="53" t="b">
        <f t="shared" ref="AO409:AO472" si="573">AND(K409&lt;&gt;"",K409&gt;=0,NOT(ISERROR(K409*1)))</f>
        <v>1</v>
      </c>
      <c r="AP409" s="53" t="b">
        <f t="shared" ref="AP409:AP472" si="574">AND(L409&lt;&gt;"",L409&gt;=0,NOT(ISERROR(L409*1)))</f>
        <v>1</v>
      </c>
      <c r="AQ409" s="53" t="b">
        <f t="shared" si="551"/>
        <v>0</v>
      </c>
      <c r="AR409" t="b">
        <f t="shared" si="516"/>
        <v>0</v>
      </c>
      <c r="AS409" s="54" t="e">
        <f t="shared" si="541"/>
        <v>#N/A</v>
      </c>
      <c r="AT409" t="b">
        <f t="shared" si="552"/>
        <v>0</v>
      </c>
      <c r="AU409" t="str">
        <f t="shared" si="553"/>
        <v/>
      </c>
      <c r="AV409" s="55" t="str">
        <f t="shared" si="542"/>
        <v/>
      </c>
      <c r="AW409" t="b">
        <f>AND(AV409&lt;&gt;"",COUNTIF($AV$11:AV408,AV409)=0)</f>
        <v>0</v>
      </c>
      <c r="AX409" s="2">
        <f>IF(AV409="",0,IF(AW409,MAX($AX$11:AX408)+1,VLOOKUP(AV409,$AV$11:AX408,3,FALSE)))</f>
        <v>0</v>
      </c>
      <c r="AY409" t="str">
        <f t="shared" si="543"/>
        <v/>
      </c>
      <c r="AZ409" t="e">
        <f t="shared" si="517"/>
        <v>#N/A</v>
      </c>
      <c r="BA409" t="e">
        <f>IF(ISNA(AZ409),NA(),COUNTIF(AZ$10:AZ409,AZ409)&gt;1)</f>
        <v>#N/A</v>
      </c>
      <c r="BB409" t="e">
        <f t="shared" si="518"/>
        <v>#N/A</v>
      </c>
      <c r="BC409" s="55" t="e">
        <f t="shared" si="519"/>
        <v>#N/A</v>
      </c>
      <c r="BD409" s="56" t="e">
        <f t="shared" si="520"/>
        <v>#N/A</v>
      </c>
      <c r="BE409" s="53">
        <f t="shared" si="521"/>
        <v>0</v>
      </c>
      <c r="BF409" s="53">
        <f t="shared" si="522"/>
        <v>0</v>
      </c>
      <c r="BG409" s="53">
        <f t="shared" si="523"/>
        <v>0</v>
      </c>
      <c r="BH409" s="53">
        <f t="shared" si="524"/>
        <v>0</v>
      </c>
      <c r="BI409" s="53">
        <f t="shared" si="525"/>
        <v>0</v>
      </c>
      <c r="BJ409" s="53">
        <f t="shared" si="526"/>
        <v>0</v>
      </c>
      <c r="BK409" s="57">
        <f t="shared" si="527"/>
        <v>0</v>
      </c>
      <c r="BL409" s="57">
        <f t="shared" si="528"/>
        <v>0</v>
      </c>
      <c r="BM409" s="57">
        <f t="shared" si="529"/>
        <v>0</v>
      </c>
      <c r="BN409" s="57">
        <f t="shared" si="530"/>
        <v>0</v>
      </c>
      <c r="BO409" s="57">
        <f t="shared" si="531"/>
        <v>0</v>
      </c>
      <c r="BP409" s="57">
        <f t="shared" si="532"/>
        <v>0</v>
      </c>
      <c r="BQ409">
        <f t="shared" si="554"/>
        <v>0</v>
      </c>
      <c r="BR409">
        <f t="shared" si="555"/>
        <v>0</v>
      </c>
      <c r="BS409">
        <f t="shared" si="556"/>
        <v>0</v>
      </c>
      <c r="BT409">
        <f t="shared" si="557"/>
        <v>0</v>
      </c>
      <c r="BU409">
        <f t="shared" si="558"/>
        <v>0</v>
      </c>
      <c r="BV409">
        <f t="shared" si="559"/>
        <v>0</v>
      </c>
      <c r="BW409">
        <f t="shared" si="560"/>
        <v>0</v>
      </c>
      <c r="BX409">
        <f t="shared" si="561"/>
        <v>0</v>
      </c>
      <c r="BY409">
        <f t="shared" si="562"/>
        <v>0</v>
      </c>
      <c r="BZ409">
        <f t="shared" si="563"/>
        <v>0</v>
      </c>
      <c r="CA409">
        <f t="shared" si="564"/>
        <v>0</v>
      </c>
      <c r="CB409">
        <f t="shared" si="565"/>
        <v>0</v>
      </c>
      <c r="CC409" t="e">
        <f>IF('Source and fuel input'!AS409,VLOOKUP(AA409,SourceIdData,8,FALSE),IF('Source and fuel input'!AQ409,V409,IF('Source and fuel input'!AR409,IF(AND(E409="Method 1",VLOOKUP(AA409,SourceIdData,8,FALSE)&gt;0),VLOOKUP(AA409,SourceIdData,8,FALSE),NA()),"")))</f>
        <v>#N/A</v>
      </c>
      <c r="CD409" s="15" t="e">
        <f t="shared" si="500"/>
        <v>#N/A</v>
      </c>
      <c r="CE409" s="15" t="b">
        <f t="shared" si="501"/>
        <v>1</v>
      </c>
      <c r="CF409" s="15" t="b">
        <f t="shared" si="533"/>
        <v>1</v>
      </c>
      <c r="CG409" s="15" t="b">
        <f t="shared" si="502"/>
        <v>0</v>
      </c>
      <c r="CH409" s="15" t="b">
        <f t="shared" si="503"/>
        <v>1</v>
      </c>
      <c r="CI409" t="e">
        <f t="shared" si="534"/>
        <v>#N/A</v>
      </c>
      <c r="CJ409" t="e">
        <f t="shared" si="535"/>
        <v>#N/A</v>
      </c>
      <c r="CK409" t="e">
        <f t="shared" si="544"/>
        <v>#N/A</v>
      </c>
      <c r="CL409" t="b">
        <f t="shared" si="504"/>
        <v>0</v>
      </c>
      <c r="CM409" t="e">
        <f t="shared" si="545"/>
        <v>#N/A</v>
      </c>
      <c r="CN409" t="b">
        <f t="shared" si="546"/>
        <v>0</v>
      </c>
      <c r="CO409" s="14">
        <f t="shared" si="547"/>
        <v>1</v>
      </c>
      <c r="CP409" s="16" t="str">
        <f t="shared" si="536"/>
        <v/>
      </c>
      <c r="CQ409" s="15">
        <f t="shared" si="537"/>
        <v>0</v>
      </c>
      <c r="CR409" s="15">
        <f t="shared" si="538"/>
        <v>0</v>
      </c>
      <c r="CS409" s="15">
        <f t="shared" si="539"/>
        <v>0</v>
      </c>
      <c r="CT409" s="58" t="e">
        <f t="shared" si="566"/>
        <v>#DIV/0!</v>
      </c>
      <c r="CU409" s="2">
        <f t="shared" si="540"/>
        <v>995</v>
      </c>
      <c r="CV409" t="str">
        <f t="shared" si="548"/>
        <v/>
      </c>
      <c r="CX409" t="str">
        <f t="shared" si="567"/>
        <v/>
      </c>
      <c r="CY409" t="b">
        <f>AND(CX409&lt;&gt;"",COUNTIF($CX$11:CX408,CX409)=0)</f>
        <v>0</v>
      </c>
      <c r="CZ409" s="2">
        <f>IF(CX409="",0,IF(CY409,MAX($CZ$11:CZ408)+1,VLOOKUP(CX409,$CX$11:CZ408,3,FALSE)))</f>
        <v>0</v>
      </c>
      <c r="DA409" s="2" t="str">
        <f t="shared" si="549"/>
        <v/>
      </c>
      <c r="DB409" t="str">
        <f t="shared" si="568"/>
        <v/>
      </c>
      <c r="DC409" t="b">
        <f>AND(DB409&lt;&gt;"",COUNTIF($DB$11:DB408,DB409)=0)</f>
        <v>0</v>
      </c>
      <c r="DD409" s="2">
        <f>IF(DB409="",0,IF(DC409,MAX($DD$11:DD408)+1,VLOOKUP(DB409,$DB$11:DD408,3,FALSE)))</f>
        <v>0</v>
      </c>
      <c r="DE409" s="2" t="str">
        <f t="shared" si="550"/>
        <v/>
      </c>
    </row>
    <row r="410" spans="1:109" x14ac:dyDescent="0.35">
      <c r="A410" s="119"/>
      <c r="B410" s="46"/>
      <c r="C410" s="46"/>
      <c r="D410" s="46"/>
      <c r="E410" s="46"/>
      <c r="F410" s="183"/>
      <c r="G410" s="48">
        <v>0</v>
      </c>
      <c r="H410" s="46">
        <v>0</v>
      </c>
      <c r="I410" s="46">
        <v>0</v>
      </c>
      <c r="J410" s="46">
        <v>0</v>
      </c>
      <c r="K410" s="46">
        <v>0</v>
      </c>
      <c r="L410" s="49">
        <v>0</v>
      </c>
      <c r="M410" s="50">
        <v>0</v>
      </c>
      <c r="N410" s="32"/>
      <c r="O410" s="31"/>
      <c r="P410" s="31"/>
      <c r="Q410" s="31"/>
      <c r="R410" s="31"/>
      <c r="S410" s="31"/>
      <c r="T410" s="31"/>
      <c r="U410" s="31"/>
      <c r="V410" s="99"/>
      <c r="W410" s="52" t="str">
        <f t="shared" si="499"/>
        <v/>
      </c>
      <c r="X410" s="120"/>
      <c r="Y410" s="97"/>
      <c r="Z410" t="e">
        <f t="shared" si="505"/>
        <v>#N/A</v>
      </c>
      <c r="AA410" t="e">
        <f t="shared" si="506"/>
        <v>#N/A</v>
      </c>
      <c r="AB410" t="e">
        <f t="shared" si="507"/>
        <v>#N/A</v>
      </c>
      <c r="AC410" s="53" t="b">
        <f t="shared" si="508"/>
        <v>0</v>
      </c>
      <c r="AD410" s="53" t="b">
        <f t="shared" si="509"/>
        <v>0</v>
      </c>
      <c r="AE410" s="53" t="b">
        <f t="shared" si="510"/>
        <v>0</v>
      </c>
      <c r="AF410" s="53" t="b">
        <f t="shared" si="511"/>
        <v>0</v>
      </c>
      <c r="AG410" s="53" t="b">
        <f t="shared" si="512"/>
        <v>0</v>
      </c>
      <c r="AH410" s="53" t="b">
        <f t="shared" si="513"/>
        <v>0</v>
      </c>
      <c r="AI410" s="53" t="b">
        <f t="shared" si="514"/>
        <v>0</v>
      </c>
      <c r="AJ410" s="53" t="b">
        <f t="shared" si="515"/>
        <v>0</v>
      </c>
      <c r="AK410" s="53" t="b">
        <f t="shared" si="569"/>
        <v>1</v>
      </c>
      <c r="AL410" s="53" t="b">
        <f t="shared" si="570"/>
        <v>1</v>
      </c>
      <c r="AM410" s="53" t="b">
        <f t="shared" si="571"/>
        <v>1</v>
      </c>
      <c r="AN410" s="53" t="b">
        <f t="shared" si="572"/>
        <v>1</v>
      </c>
      <c r="AO410" s="53" t="b">
        <f t="shared" si="573"/>
        <v>1</v>
      </c>
      <c r="AP410" s="53" t="b">
        <f t="shared" si="574"/>
        <v>1</v>
      </c>
      <c r="AQ410" s="53" t="b">
        <f t="shared" si="551"/>
        <v>0</v>
      </c>
      <c r="AR410" t="b">
        <f t="shared" si="516"/>
        <v>0</v>
      </c>
      <c r="AS410" s="54" t="e">
        <f t="shared" si="541"/>
        <v>#N/A</v>
      </c>
      <c r="AT410" t="b">
        <f t="shared" si="552"/>
        <v>0</v>
      </c>
      <c r="AU410" t="str">
        <f t="shared" si="553"/>
        <v/>
      </c>
      <c r="AV410" s="55" t="str">
        <f t="shared" si="542"/>
        <v/>
      </c>
      <c r="AW410" t="b">
        <f>AND(AV410&lt;&gt;"",COUNTIF($AV$11:AV409,AV410)=0)</f>
        <v>0</v>
      </c>
      <c r="AX410" s="2">
        <f>IF(AV410="",0,IF(AW410,MAX($AX$11:AX409)+1,VLOOKUP(AV410,$AV$11:AX409,3,FALSE)))</f>
        <v>0</v>
      </c>
      <c r="AY410" t="str">
        <f t="shared" si="543"/>
        <v/>
      </c>
      <c r="AZ410" t="e">
        <f t="shared" si="517"/>
        <v>#N/A</v>
      </c>
      <c r="BA410" t="e">
        <f>IF(ISNA(AZ410),NA(),COUNTIF(AZ$10:AZ410,AZ410)&gt;1)</f>
        <v>#N/A</v>
      </c>
      <c r="BB410" t="e">
        <f t="shared" si="518"/>
        <v>#N/A</v>
      </c>
      <c r="BC410" s="55" t="e">
        <f t="shared" si="519"/>
        <v>#N/A</v>
      </c>
      <c r="BD410" s="56" t="e">
        <f t="shared" si="520"/>
        <v>#N/A</v>
      </c>
      <c r="BE410" s="53">
        <f t="shared" si="521"/>
        <v>0</v>
      </c>
      <c r="BF410" s="53">
        <f t="shared" si="522"/>
        <v>0</v>
      </c>
      <c r="BG410" s="53">
        <f t="shared" si="523"/>
        <v>0</v>
      </c>
      <c r="BH410" s="53">
        <f t="shared" si="524"/>
        <v>0</v>
      </c>
      <c r="BI410" s="53">
        <f t="shared" si="525"/>
        <v>0</v>
      </c>
      <c r="BJ410" s="53">
        <f t="shared" si="526"/>
        <v>0</v>
      </c>
      <c r="BK410" s="57">
        <f t="shared" si="527"/>
        <v>0</v>
      </c>
      <c r="BL410" s="57">
        <f t="shared" si="528"/>
        <v>0</v>
      </c>
      <c r="BM410" s="57">
        <f t="shared" si="529"/>
        <v>0</v>
      </c>
      <c r="BN410" s="57">
        <f t="shared" si="530"/>
        <v>0</v>
      </c>
      <c r="BO410" s="57">
        <f t="shared" si="531"/>
        <v>0</v>
      </c>
      <c r="BP410" s="57">
        <f t="shared" si="532"/>
        <v>0</v>
      </c>
      <c r="BQ410">
        <f t="shared" si="554"/>
        <v>0</v>
      </c>
      <c r="BR410">
        <f t="shared" si="555"/>
        <v>0</v>
      </c>
      <c r="BS410">
        <f t="shared" si="556"/>
        <v>0</v>
      </c>
      <c r="BT410">
        <f t="shared" si="557"/>
        <v>0</v>
      </c>
      <c r="BU410">
        <f t="shared" si="558"/>
        <v>0</v>
      </c>
      <c r="BV410">
        <f t="shared" si="559"/>
        <v>0</v>
      </c>
      <c r="BW410">
        <f t="shared" si="560"/>
        <v>0</v>
      </c>
      <c r="BX410">
        <f t="shared" si="561"/>
        <v>0</v>
      </c>
      <c r="BY410">
        <f t="shared" si="562"/>
        <v>0</v>
      </c>
      <c r="BZ410">
        <f t="shared" si="563"/>
        <v>0</v>
      </c>
      <c r="CA410">
        <f t="shared" si="564"/>
        <v>0</v>
      </c>
      <c r="CB410">
        <f t="shared" si="565"/>
        <v>0</v>
      </c>
      <c r="CC410" t="e">
        <f>IF('Source and fuel input'!AS410,VLOOKUP(AA410,SourceIdData,8,FALSE),IF('Source and fuel input'!AQ410,V410,IF('Source and fuel input'!AR410,IF(AND(E410="Method 1",VLOOKUP(AA410,SourceIdData,8,FALSE)&gt;0),VLOOKUP(AA410,SourceIdData,8,FALSE),NA()),"")))</f>
        <v>#N/A</v>
      </c>
      <c r="CD410" s="15" t="e">
        <f t="shared" si="500"/>
        <v>#N/A</v>
      </c>
      <c r="CE410" s="15" t="b">
        <f t="shared" si="501"/>
        <v>1</v>
      </c>
      <c r="CF410" s="15" t="b">
        <f t="shared" si="533"/>
        <v>1</v>
      </c>
      <c r="CG410" s="15" t="b">
        <f t="shared" si="502"/>
        <v>0</v>
      </c>
      <c r="CH410" s="15" t="b">
        <f t="shared" si="503"/>
        <v>1</v>
      </c>
      <c r="CI410" t="e">
        <f t="shared" si="534"/>
        <v>#N/A</v>
      </c>
      <c r="CJ410" t="e">
        <f t="shared" si="535"/>
        <v>#N/A</v>
      </c>
      <c r="CK410" t="e">
        <f t="shared" si="544"/>
        <v>#N/A</v>
      </c>
      <c r="CL410" t="b">
        <f t="shared" si="504"/>
        <v>0</v>
      </c>
      <c r="CM410" t="e">
        <f t="shared" si="545"/>
        <v>#N/A</v>
      </c>
      <c r="CN410" t="b">
        <f t="shared" si="546"/>
        <v>0</v>
      </c>
      <c r="CO410" s="14">
        <f t="shared" si="547"/>
        <v>1</v>
      </c>
      <c r="CP410" s="16" t="str">
        <f t="shared" si="536"/>
        <v/>
      </c>
      <c r="CQ410" s="15">
        <f t="shared" si="537"/>
        <v>0</v>
      </c>
      <c r="CR410" s="15">
        <f t="shared" si="538"/>
        <v>0</v>
      </c>
      <c r="CS410" s="15">
        <f t="shared" si="539"/>
        <v>0</v>
      </c>
      <c r="CT410" s="58" t="e">
        <f t="shared" si="566"/>
        <v>#DIV/0!</v>
      </c>
      <c r="CU410" s="2">
        <f t="shared" si="540"/>
        <v>995</v>
      </c>
      <c r="CV410" t="str">
        <f t="shared" si="548"/>
        <v/>
      </c>
      <c r="CX410" t="str">
        <f t="shared" si="567"/>
        <v/>
      </c>
      <c r="CY410" t="b">
        <f>AND(CX410&lt;&gt;"",COUNTIF($CX$11:CX409,CX410)=0)</f>
        <v>0</v>
      </c>
      <c r="CZ410" s="2">
        <f>IF(CX410="",0,IF(CY410,MAX($CZ$11:CZ409)+1,VLOOKUP(CX410,$CX$11:CZ409,3,FALSE)))</f>
        <v>0</v>
      </c>
      <c r="DA410" s="2" t="str">
        <f t="shared" si="549"/>
        <v/>
      </c>
      <c r="DB410" t="str">
        <f t="shared" si="568"/>
        <v/>
      </c>
      <c r="DC410" t="b">
        <f>AND(DB410&lt;&gt;"",COUNTIF($DB$11:DB409,DB410)=0)</f>
        <v>0</v>
      </c>
      <c r="DD410" s="2">
        <f>IF(DB410="",0,IF(DC410,MAX($DD$11:DD409)+1,VLOOKUP(DB410,$DB$11:DD409,3,FALSE)))</f>
        <v>0</v>
      </c>
      <c r="DE410" s="2" t="str">
        <f t="shared" si="550"/>
        <v/>
      </c>
    </row>
    <row r="411" spans="1:109" x14ac:dyDescent="0.35">
      <c r="A411" s="119"/>
      <c r="B411" s="46"/>
      <c r="C411" s="46"/>
      <c r="D411" s="46"/>
      <c r="E411" s="46"/>
      <c r="F411" s="183"/>
      <c r="G411" s="48">
        <v>0</v>
      </c>
      <c r="H411" s="46">
        <v>0</v>
      </c>
      <c r="I411" s="46">
        <v>0</v>
      </c>
      <c r="J411" s="46">
        <v>0</v>
      </c>
      <c r="K411" s="46">
        <v>0</v>
      </c>
      <c r="L411" s="49">
        <v>0</v>
      </c>
      <c r="M411" s="50">
        <v>0</v>
      </c>
      <c r="N411" s="32"/>
      <c r="O411" s="31"/>
      <c r="P411" s="31"/>
      <c r="Q411" s="31"/>
      <c r="R411" s="31"/>
      <c r="S411" s="31"/>
      <c r="T411" s="31"/>
      <c r="U411" s="31"/>
      <c r="V411" s="99"/>
      <c r="W411" s="52" t="str">
        <f t="shared" si="499"/>
        <v/>
      </c>
      <c r="X411" s="120"/>
      <c r="Y411" s="97"/>
      <c r="Z411" t="e">
        <f t="shared" si="505"/>
        <v>#N/A</v>
      </c>
      <c r="AA411" t="e">
        <f t="shared" si="506"/>
        <v>#N/A</v>
      </c>
      <c r="AB411" t="e">
        <f t="shared" si="507"/>
        <v>#N/A</v>
      </c>
      <c r="AC411" s="53" t="b">
        <f t="shared" si="508"/>
        <v>0</v>
      </c>
      <c r="AD411" s="53" t="b">
        <f t="shared" si="509"/>
        <v>0</v>
      </c>
      <c r="AE411" s="53" t="b">
        <f t="shared" si="510"/>
        <v>0</v>
      </c>
      <c r="AF411" s="53" t="b">
        <f t="shared" si="511"/>
        <v>0</v>
      </c>
      <c r="AG411" s="53" t="b">
        <f t="shared" si="512"/>
        <v>0</v>
      </c>
      <c r="AH411" s="53" t="b">
        <f t="shared" si="513"/>
        <v>0</v>
      </c>
      <c r="AI411" s="53" t="b">
        <f t="shared" si="514"/>
        <v>0</v>
      </c>
      <c r="AJ411" s="53" t="b">
        <f t="shared" si="515"/>
        <v>0</v>
      </c>
      <c r="AK411" s="53" t="b">
        <f t="shared" si="569"/>
        <v>1</v>
      </c>
      <c r="AL411" s="53" t="b">
        <f t="shared" si="570"/>
        <v>1</v>
      </c>
      <c r="AM411" s="53" t="b">
        <f t="shared" si="571"/>
        <v>1</v>
      </c>
      <c r="AN411" s="53" t="b">
        <f t="shared" si="572"/>
        <v>1</v>
      </c>
      <c r="AO411" s="53" t="b">
        <f t="shared" si="573"/>
        <v>1</v>
      </c>
      <c r="AP411" s="53" t="b">
        <f t="shared" si="574"/>
        <v>1</v>
      </c>
      <c r="AQ411" s="53" t="b">
        <f t="shared" si="551"/>
        <v>0</v>
      </c>
      <c r="AR411" t="b">
        <f t="shared" si="516"/>
        <v>0</v>
      </c>
      <c r="AS411" s="54" t="e">
        <f t="shared" si="541"/>
        <v>#N/A</v>
      </c>
      <c r="AT411" t="b">
        <f t="shared" si="552"/>
        <v>0</v>
      </c>
      <c r="AU411" t="str">
        <f t="shared" si="553"/>
        <v/>
      </c>
      <c r="AV411" s="55" t="str">
        <f t="shared" si="542"/>
        <v/>
      </c>
      <c r="AW411" t="b">
        <f>AND(AV411&lt;&gt;"",COUNTIF($AV$11:AV410,AV411)=0)</f>
        <v>0</v>
      </c>
      <c r="AX411" s="2">
        <f>IF(AV411="",0,IF(AW411,MAX($AX$11:AX410)+1,VLOOKUP(AV411,$AV$11:AX410,3,FALSE)))</f>
        <v>0</v>
      </c>
      <c r="AY411" t="str">
        <f t="shared" si="543"/>
        <v/>
      </c>
      <c r="AZ411" t="e">
        <f t="shared" si="517"/>
        <v>#N/A</v>
      </c>
      <c r="BA411" t="e">
        <f>IF(ISNA(AZ411),NA(),COUNTIF(AZ$10:AZ411,AZ411)&gt;1)</f>
        <v>#N/A</v>
      </c>
      <c r="BB411" t="e">
        <f t="shared" si="518"/>
        <v>#N/A</v>
      </c>
      <c r="BC411" s="55" t="e">
        <f t="shared" si="519"/>
        <v>#N/A</v>
      </c>
      <c r="BD411" s="56" t="e">
        <f t="shared" si="520"/>
        <v>#N/A</v>
      </c>
      <c r="BE411" s="53">
        <f t="shared" si="521"/>
        <v>0</v>
      </c>
      <c r="BF411" s="53">
        <f t="shared" si="522"/>
        <v>0</v>
      </c>
      <c r="BG411" s="53">
        <f t="shared" si="523"/>
        <v>0</v>
      </c>
      <c r="BH411" s="53">
        <f t="shared" si="524"/>
        <v>0</v>
      </c>
      <c r="BI411" s="53">
        <f t="shared" si="525"/>
        <v>0</v>
      </c>
      <c r="BJ411" s="53">
        <f t="shared" si="526"/>
        <v>0</v>
      </c>
      <c r="BK411" s="57">
        <f t="shared" si="527"/>
        <v>0</v>
      </c>
      <c r="BL411" s="57">
        <f t="shared" si="528"/>
        <v>0</v>
      </c>
      <c r="BM411" s="57">
        <f t="shared" si="529"/>
        <v>0</v>
      </c>
      <c r="BN411" s="57">
        <f t="shared" si="530"/>
        <v>0</v>
      </c>
      <c r="BO411" s="57">
        <f t="shared" si="531"/>
        <v>0</v>
      </c>
      <c r="BP411" s="57">
        <f t="shared" si="532"/>
        <v>0</v>
      </c>
      <c r="BQ411">
        <f t="shared" si="554"/>
        <v>0</v>
      </c>
      <c r="BR411">
        <f t="shared" si="555"/>
        <v>0</v>
      </c>
      <c r="BS411">
        <f t="shared" si="556"/>
        <v>0</v>
      </c>
      <c r="BT411">
        <f t="shared" si="557"/>
        <v>0</v>
      </c>
      <c r="BU411">
        <f t="shared" si="558"/>
        <v>0</v>
      </c>
      <c r="BV411">
        <f t="shared" si="559"/>
        <v>0</v>
      </c>
      <c r="BW411">
        <f t="shared" si="560"/>
        <v>0</v>
      </c>
      <c r="BX411">
        <f t="shared" si="561"/>
        <v>0</v>
      </c>
      <c r="BY411">
        <f t="shared" si="562"/>
        <v>0</v>
      </c>
      <c r="BZ411">
        <f t="shared" si="563"/>
        <v>0</v>
      </c>
      <c r="CA411">
        <f t="shared" si="564"/>
        <v>0</v>
      </c>
      <c r="CB411">
        <f t="shared" si="565"/>
        <v>0</v>
      </c>
      <c r="CC411" t="e">
        <f>IF('Source and fuel input'!AS411,VLOOKUP(AA411,SourceIdData,8,FALSE),IF('Source and fuel input'!AQ411,V411,IF('Source and fuel input'!AR411,IF(AND(E411="Method 1",VLOOKUP(AA411,SourceIdData,8,FALSE)&gt;0),VLOOKUP(AA411,SourceIdData,8,FALSE),NA()),"")))</f>
        <v>#N/A</v>
      </c>
      <c r="CD411" s="15" t="e">
        <f t="shared" si="500"/>
        <v>#N/A</v>
      </c>
      <c r="CE411" s="15" t="b">
        <f t="shared" si="501"/>
        <v>1</v>
      </c>
      <c r="CF411" s="15" t="b">
        <f t="shared" si="533"/>
        <v>1</v>
      </c>
      <c r="CG411" s="15" t="b">
        <f t="shared" si="502"/>
        <v>0</v>
      </c>
      <c r="CH411" s="15" t="b">
        <f t="shared" si="503"/>
        <v>1</v>
      </c>
      <c r="CI411" t="e">
        <f t="shared" si="534"/>
        <v>#N/A</v>
      </c>
      <c r="CJ411" t="e">
        <f t="shared" si="535"/>
        <v>#N/A</v>
      </c>
      <c r="CK411" t="e">
        <f t="shared" si="544"/>
        <v>#N/A</v>
      </c>
      <c r="CL411" t="b">
        <f t="shared" si="504"/>
        <v>0</v>
      </c>
      <c r="CM411" t="e">
        <f t="shared" si="545"/>
        <v>#N/A</v>
      </c>
      <c r="CN411" t="b">
        <f t="shared" si="546"/>
        <v>0</v>
      </c>
      <c r="CO411" s="14">
        <f t="shared" si="547"/>
        <v>1</v>
      </c>
      <c r="CP411" s="16" t="str">
        <f t="shared" si="536"/>
        <v/>
      </c>
      <c r="CQ411" s="15">
        <f t="shared" si="537"/>
        <v>0</v>
      </c>
      <c r="CR411" s="15">
        <f t="shared" si="538"/>
        <v>0</v>
      </c>
      <c r="CS411" s="15">
        <f t="shared" si="539"/>
        <v>0</v>
      </c>
      <c r="CT411" s="58" t="e">
        <f t="shared" si="566"/>
        <v>#DIV/0!</v>
      </c>
      <c r="CU411" s="2">
        <f t="shared" si="540"/>
        <v>995</v>
      </c>
      <c r="CV411" t="str">
        <f t="shared" si="548"/>
        <v/>
      </c>
      <c r="CX411" t="str">
        <f t="shared" si="567"/>
        <v/>
      </c>
      <c r="CY411" t="b">
        <f>AND(CX411&lt;&gt;"",COUNTIF($CX$11:CX410,CX411)=0)</f>
        <v>0</v>
      </c>
      <c r="CZ411" s="2">
        <f>IF(CX411="",0,IF(CY411,MAX($CZ$11:CZ410)+1,VLOOKUP(CX411,$CX$11:CZ410,3,FALSE)))</f>
        <v>0</v>
      </c>
      <c r="DA411" s="2" t="str">
        <f t="shared" si="549"/>
        <v/>
      </c>
      <c r="DB411" t="str">
        <f t="shared" si="568"/>
        <v/>
      </c>
      <c r="DC411" t="b">
        <f>AND(DB411&lt;&gt;"",COUNTIF($DB$11:DB410,DB411)=0)</f>
        <v>0</v>
      </c>
      <c r="DD411" s="2">
        <f>IF(DB411="",0,IF(DC411,MAX($DD$11:DD410)+1,VLOOKUP(DB411,$DB$11:DD410,3,FALSE)))</f>
        <v>0</v>
      </c>
      <c r="DE411" s="2" t="str">
        <f t="shared" si="550"/>
        <v/>
      </c>
    </row>
    <row r="412" spans="1:109" x14ac:dyDescent="0.35">
      <c r="A412" s="119"/>
      <c r="B412" s="46"/>
      <c r="C412" s="46"/>
      <c r="D412" s="46"/>
      <c r="E412" s="46"/>
      <c r="F412" s="183"/>
      <c r="G412" s="48">
        <v>0</v>
      </c>
      <c r="H412" s="46">
        <v>0</v>
      </c>
      <c r="I412" s="46">
        <v>0</v>
      </c>
      <c r="J412" s="46">
        <v>0</v>
      </c>
      <c r="K412" s="46">
        <v>0</v>
      </c>
      <c r="L412" s="49">
        <v>0</v>
      </c>
      <c r="M412" s="50">
        <v>0</v>
      </c>
      <c r="N412" s="32"/>
      <c r="O412" s="31"/>
      <c r="P412" s="31"/>
      <c r="Q412" s="31"/>
      <c r="R412" s="31"/>
      <c r="S412" s="31"/>
      <c r="T412" s="31"/>
      <c r="U412" s="31"/>
      <c r="V412" s="99"/>
      <c r="W412" s="52" t="str">
        <f t="shared" si="499"/>
        <v/>
      </c>
      <c r="X412" s="120"/>
      <c r="Y412" s="97"/>
      <c r="Z412" t="e">
        <f t="shared" si="505"/>
        <v>#N/A</v>
      </c>
      <c r="AA412" t="e">
        <f t="shared" si="506"/>
        <v>#N/A</v>
      </c>
      <c r="AB412" t="e">
        <f t="shared" si="507"/>
        <v>#N/A</v>
      </c>
      <c r="AC412" s="53" t="b">
        <f t="shared" si="508"/>
        <v>0</v>
      </c>
      <c r="AD412" s="53" t="b">
        <f t="shared" si="509"/>
        <v>0</v>
      </c>
      <c r="AE412" s="53" t="b">
        <f t="shared" si="510"/>
        <v>0</v>
      </c>
      <c r="AF412" s="53" t="b">
        <f t="shared" si="511"/>
        <v>0</v>
      </c>
      <c r="AG412" s="53" t="b">
        <f t="shared" si="512"/>
        <v>0</v>
      </c>
      <c r="AH412" s="53" t="b">
        <f t="shared" si="513"/>
        <v>0</v>
      </c>
      <c r="AI412" s="53" t="b">
        <f t="shared" si="514"/>
        <v>0</v>
      </c>
      <c r="AJ412" s="53" t="b">
        <f t="shared" si="515"/>
        <v>0</v>
      </c>
      <c r="AK412" s="53" t="b">
        <f t="shared" si="569"/>
        <v>1</v>
      </c>
      <c r="AL412" s="53" t="b">
        <f t="shared" si="570"/>
        <v>1</v>
      </c>
      <c r="AM412" s="53" t="b">
        <f t="shared" si="571"/>
        <v>1</v>
      </c>
      <c r="AN412" s="53" t="b">
        <f t="shared" si="572"/>
        <v>1</v>
      </c>
      <c r="AO412" s="53" t="b">
        <f t="shared" si="573"/>
        <v>1</v>
      </c>
      <c r="AP412" s="53" t="b">
        <f t="shared" si="574"/>
        <v>1</v>
      </c>
      <c r="AQ412" s="53" t="b">
        <f t="shared" si="551"/>
        <v>0</v>
      </c>
      <c r="AR412" t="b">
        <f t="shared" si="516"/>
        <v>0</v>
      </c>
      <c r="AS412" s="54" t="e">
        <f t="shared" si="541"/>
        <v>#N/A</v>
      </c>
      <c r="AT412" t="b">
        <f t="shared" si="552"/>
        <v>0</v>
      </c>
      <c r="AU412" t="str">
        <f t="shared" si="553"/>
        <v/>
      </c>
      <c r="AV412" s="55" t="str">
        <f t="shared" si="542"/>
        <v/>
      </c>
      <c r="AW412" t="b">
        <f>AND(AV412&lt;&gt;"",COUNTIF($AV$11:AV411,AV412)=0)</f>
        <v>0</v>
      </c>
      <c r="AX412" s="2">
        <f>IF(AV412="",0,IF(AW412,MAX($AX$11:AX411)+1,VLOOKUP(AV412,$AV$11:AX411,3,FALSE)))</f>
        <v>0</v>
      </c>
      <c r="AY412" t="str">
        <f t="shared" si="543"/>
        <v/>
      </c>
      <c r="AZ412" t="e">
        <f t="shared" si="517"/>
        <v>#N/A</v>
      </c>
      <c r="BA412" t="e">
        <f>IF(ISNA(AZ412),NA(),COUNTIF(AZ$10:AZ412,AZ412)&gt;1)</f>
        <v>#N/A</v>
      </c>
      <c r="BB412" t="e">
        <f t="shared" si="518"/>
        <v>#N/A</v>
      </c>
      <c r="BC412" s="55" t="e">
        <f t="shared" si="519"/>
        <v>#N/A</v>
      </c>
      <c r="BD412" s="56" t="e">
        <f t="shared" si="520"/>
        <v>#N/A</v>
      </c>
      <c r="BE412" s="53">
        <f t="shared" si="521"/>
        <v>0</v>
      </c>
      <c r="BF412" s="53">
        <f t="shared" si="522"/>
        <v>0</v>
      </c>
      <c r="BG412" s="53">
        <f t="shared" si="523"/>
        <v>0</v>
      </c>
      <c r="BH412" s="53">
        <f t="shared" si="524"/>
        <v>0</v>
      </c>
      <c r="BI412" s="53">
        <f t="shared" si="525"/>
        <v>0</v>
      </c>
      <c r="BJ412" s="53">
        <f t="shared" si="526"/>
        <v>0</v>
      </c>
      <c r="BK412" s="57">
        <f t="shared" si="527"/>
        <v>0</v>
      </c>
      <c r="BL412" s="57">
        <f t="shared" si="528"/>
        <v>0</v>
      </c>
      <c r="BM412" s="57">
        <f t="shared" si="529"/>
        <v>0</v>
      </c>
      <c r="BN412" s="57">
        <f t="shared" si="530"/>
        <v>0</v>
      </c>
      <c r="BO412" s="57">
        <f t="shared" si="531"/>
        <v>0</v>
      </c>
      <c r="BP412" s="57">
        <f t="shared" si="532"/>
        <v>0</v>
      </c>
      <c r="BQ412">
        <f t="shared" si="554"/>
        <v>0</v>
      </c>
      <c r="BR412">
        <f t="shared" si="555"/>
        <v>0</v>
      </c>
      <c r="BS412">
        <f t="shared" si="556"/>
        <v>0</v>
      </c>
      <c r="BT412">
        <f t="shared" si="557"/>
        <v>0</v>
      </c>
      <c r="BU412">
        <f t="shared" si="558"/>
        <v>0</v>
      </c>
      <c r="BV412">
        <f t="shared" si="559"/>
        <v>0</v>
      </c>
      <c r="BW412">
        <f t="shared" si="560"/>
        <v>0</v>
      </c>
      <c r="BX412">
        <f t="shared" si="561"/>
        <v>0</v>
      </c>
      <c r="BY412">
        <f t="shared" si="562"/>
        <v>0</v>
      </c>
      <c r="BZ412">
        <f t="shared" si="563"/>
        <v>0</v>
      </c>
      <c r="CA412">
        <f t="shared" si="564"/>
        <v>0</v>
      </c>
      <c r="CB412">
        <f t="shared" si="565"/>
        <v>0</v>
      </c>
      <c r="CC412" t="e">
        <f>IF('Source and fuel input'!AS412,VLOOKUP(AA412,SourceIdData,8,FALSE),IF('Source and fuel input'!AQ412,V412,IF('Source and fuel input'!AR412,IF(AND(E412="Method 1",VLOOKUP(AA412,SourceIdData,8,FALSE)&gt;0),VLOOKUP(AA412,SourceIdData,8,FALSE),NA()),"")))</f>
        <v>#N/A</v>
      </c>
      <c r="CD412" s="15" t="e">
        <f t="shared" si="500"/>
        <v>#N/A</v>
      </c>
      <c r="CE412" s="15" t="b">
        <f t="shared" si="501"/>
        <v>1</v>
      </c>
      <c r="CF412" s="15" t="b">
        <f t="shared" si="533"/>
        <v>1</v>
      </c>
      <c r="CG412" s="15" t="b">
        <f t="shared" si="502"/>
        <v>0</v>
      </c>
      <c r="CH412" s="15" t="b">
        <f t="shared" si="503"/>
        <v>1</v>
      </c>
      <c r="CI412" t="e">
        <f t="shared" si="534"/>
        <v>#N/A</v>
      </c>
      <c r="CJ412" t="e">
        <f t="shared" si="535"/>
        <v>#N/A</v>
      </c>
      <c r="CK412" t="e">
        <f t="shared" si="544"/>
        <v>#N/A</v>
      </c>
      <c r="CL412" t="b">
        <f t="shared" si="504"/>
        <v>0</v>
      </c>
      <c r="CM412" t="e">
        <f t="shared" si="545"/>
        <v>#N/A</v>
      </c>
      <c r="CN412" t="b">
        <f t="shared" si="546"/>
        <v>0</v>
      </c>
      <c r="CO412" s="14">
        <f t="shared" si="547"/>
        <v>1</v>
      </c>
      <c r="CP412" s="16" t="str">
        <f t="shared" si="536"/>
        <v/>
      </c>
      <c r="CQ412" s="15">
        <f t="shared" si="537"/>
        <v>0</v>
      </c>
      <c r="CR412" s="15">
        <f t="shared" si="538"/>
        <v>0</v>
      </c>
      <c r="CS412" s="15">
        <f t="shared" si="539"/>
        <v>0</v>
      </c>
      <c r="CT412" s="58" t="e">
        <f t="shared" si="566"/>
        <v>#DIV/0!</v>
      </c>
      <c r="CU412" s="2">
        <f t="shared" si="540"/>
        <v>995</v>
      </c>
      <c r="CV412" t="str">
        <f t="shared" si="548"/>
        <v/>
      </c>
      <c r="CX412" t="str">
        <f t="shared" si="567"/>
        <v/>
      </c>
      <c r="CY412" t="b">
        <f>AND(CX412&lt;&gt;"",COUNTIF($CX$11:CX411,CX412)=0)</f>
        <v>0</v>
      </c>
      <c r="CZ412" s="2">
        <f>IF(CX412="",0,IF(CY412,MAX($CZ$11:CZ411)+1,VLOOKUP(CX412,$CX$11:CZ411,3,FALSE)))</f>
        <v>0</v>
      </c>
      <c r="DA412" s="2" t="str">
        <f t="shared" si="549"/>
        <v/>
      </c>
      <c r="DB412" t="str">
        <f t="shared" si="568"/>
        <v/>
      </c>
      <c r="DC412" t="b">
        <f>AND(DB412&lt;&gt;"",COUNTIF($DB$11:DB411,DB412)=0)</f>
        <v>0</v>
      </c>
      <c r="DD412" s="2">
        <f>IF(DB412="",0,IF(DC412,MAX($DD$11:DD411)+1,VLOOKUP(DB412,$DB$11:DD411,3,FALSE)))</f>
        <v>0</v>
      </c>
      <c r="DE412" s="2" t="str">
        <f t="shared" si="550"/>
        <v/>
      </c>
    </row>
    <row r="413" spans="1:109" x14ac:dyDescent="0.35">
      <c r="A413" s="119"/>
      <c r="B413" s="46"/>
      <c r="C413" s="46"/>
      <c r="D413" s="46"/>
      <c r="E413" s="46"/>
      <c r="F413" s="183"/>
      <c r="G413" s="48">
        <v>0</v>
      </c>
      <c r="H413" s="46">
        <v>0</v>
      </c>
      <c r="I413" s="46">
        <v>0</v>
      </c>
      <c r="J413" s="46">
        <v>0</v>
      </c>
      <c r="K413" s="46">
        <v>0</v>
      </c>
      <c r="L413" s="49">
        <v>0</v>
      </c>
      <c r="M413" s="50">
        <v>0</v>
      </c>
      <c r="N413" s="32"/>
      <c r="O413" s="31"/>
      <c r="P413" s="31"/>
      <c r="Q413" s="31"/>
      <c r="R413" s="31"/>
      <c r="S413" s="31"/>
      <c r="T413" s="31"/>
      <c r="U413" s="31"/>
      <c r="V413" s="99"/>
      <c r="W413" s="52" t="str">
        <f t="shared" si="499"/>
        <v/>
      </c>
      <c r="X413" s="120"/>
      <c r="Y413" s="97"/>
      <c r="Z413" t="e">
        <f t="shared" si="505"/>
        <v>#N/A</v>
      </c>
      <c r="AA413" t="e">
        <f t="shared" si="506"/>
        <v>#N/A</v>
      </c>
      <c r="AB413" t="e">
        <f t="shared" si="507"/>
        <v>#N/A</v>
      </c>
      <c r="AC413" s="53" t="b">
        <f t="shared" si="508"/>
        <v>0</v>
      </c>
      <c r="AD413" s="53" t="b">
        <f t="shared" si="509"/>
        <v>0</v>
      </c>
      <c r="AE413" s="53" t="b">
        <f t="shared" si="510"/>
        <v>0</v>
      </c>
      <c r="AF413" s="53" t="b">
        <f t="shared" si="511"/>
        <v>0</v>
      </c>
      <c r="AG413" s="53" t="b">
        <f t="shared" si="512"/>
        <v>0</v>
      </c>
      <c r="AH413" s="53" t="b">
        <f t="shared" si="513"/>
        <v>0</v>
      </c>
      <c r="AI413" s="53" t="b">
        <f t="shared" si="514"/>
        <v>0</v>
      </c>
      <c r="AJ413" s="53" t="b">
        <f t="shared" si="515"/>
        <v>0</v>
      </c>
      <c r="AK413" s="53" t="b">
        <f t="shared" si="569"/>
        <v>1</v>
      </c>
      <c r="AL413" s="53" t="b">
        <f t="shared" si="570"/>
        <v>1</v>
      </c>
      <c r="AM413" s="53" t="b">
        <f t="shared" si="571"/>
        <v>1</v>
      </c>
      <c r="AN413" s="53" t="b">
        <f t="shared" si="572"/>
        <v>1</v>
      </c>
      <c r="AO413" s="53" t="b">
        <f t="shared" si="573"/>
        <v>1</v>
      </c>
      <c r="AP413" s="53" t="b">
        <f t="shared" si="574"/>
        <v>1</v>
      </c>
      <c r="AQ413" s="53" t="b">
        <f t="shared" si="551"/>
        <v>0</v>
      </c>
      <c r="AR413" t="b">
        <f t="shared" si="516"/>
        <v>0</v>
      </c>
      <c r="AS413" s="54" t="e">
        <f t="shared" si="541"/>
        <v>#N/A</v>
      </c>
      <c r="AT413" t="b">
        <f t="shared" si="552"/>
        <v>0</v>
      </c>
      <c r="AU413" t="str">
        <f t="shared" si="553"/>
        <v/>
      </c>
      <c r="AV413" s="55" t="str">
        <f t="shared" si="542"/>
        <v/>
      </c>
      <c r="AW413" t="b">
        <f>AND(AV413&lt;&gt;"",COUNTIF($AV$11:AV412,AV413)=0)</f>
        <v>0</v>
      </c>
      <c r="AX413" s="2">
        <f>IF(AV413="",0,IF(AW413,MAX($AX$11:AX412)+1,VLOOKUP(AV413,$AV$11:AX412,3,FALSE)))</f>
        <v>0</v>
      </c>
      <c r="AY413" t="str">
        <f t="shared" si="543"/>
        <v/>
      </c>
      <c r="AZ413" t="e">
        <f t="shared" si="517"/>
        <v>#N/A</v>
      </c>
      <c r="BA413" t="e">
        <f>IF(ISNA(AZ413),NA(),COUNTIF(AZ$10:AZ413,AZ413)&gt;1)</f>
        <v>#N/A</v>
      </c>
      <c r="BB413" t="e">
        <f t="shared" si="518"/>
        <v>#N/A</v>
      </c>
      <c r="BC413" s="55" t="e">
        <f t="shared" si="519"/>
        <v>#N/A</v>
      </c>
      <c r="BD413" s="56" t="e">
        <f t="shared" si="520"/>
        <v>#N/A</v>
      </c>
      <c r="BE413" s="53">
        <f t="shared" si="521"/>
        <v>0</v>
      </c>
      <c r="BF413" s="53">
        <f t="shared" si="522"/>
        <v>0</v>
      </c>
      <c r="BG413" s="53">
        <f t="shared" si="523"/>
        <v>0</v>
      </c>
      <c r="BH413" s="53">
        <f t="shared" si="524"/>
        <v>0</v>
      </c>
      <c r="BI413" s="53">
        <f t="shared" si="525"/>
        <v>0</v>
      </c>
      <c r="BJ413" s="53">
        <f t="shared" si="526"/>
        <v>0</v>
      </c>
      <c r="BK413" s="57">
        <f t="shared" si="527"/>
        <v>0</v>
      </c>
      <c r="BL413" s="57">
        <f t="shared" si="528"/>
        <v>0</v>
      </c>
      <c r="BM413" s="57">
        <f t="shared" si="529"/>
        <v>0</v>
      </c>
      <c r="BN413" s="57">
        <f t="shared" si="530"/>
        <v>0</v>
      </c>
      <c r="BO413" s="57">
        <f t="shared" si="531"/>
        <v>0</v>
      </c>
      <c r="BP413" s="57">
        <f t="shared" si="532"/>
        <v>0</v>
      </c>
      <c r="BQ413">
        <f t="shared" si="554"/>
        <v>0</v>
      </c>
      <c r="BR413">
        <f t="shared" si="555"/>
        <v>0</v>
      </c>
      <c r="BS413">
        <f t="shared" si="556"/>
        <v>0</v>
      </c>
      <c r="BT413">
        <f t="shared" si="557"/>
        <v>0</v>
      </c>
      <c r="BU413">
        <f t="shared" si="558"/>
        <v>0</v>
      </c>
      <c r="BV413">
        <f t="shared" si="559"/>
        <v>0</v>
      </c>
      <c r="BW413">
        <f t="shared" si="560"/>
        <v>0</v>
      </c>
      <c r="BX413">
        <f t="shared" si="561"/>
        <v>0</v>
      </c>
      <c r="BY413">
        <f t="shared" si="562"/>
        <v>0</v>
      </c>
      <c r="BZ413">
        <f t="shared" si="563"/>
        <v>0</v>
      </c>
      <c r="CA413">
        <f t="shared" si="564"/>
        <v>0</v>
      </c>
      <c r="CB413">
        <f t="shared" si="565"/>
        <v>0</v>
      </c>
      <c r="CC413" t="e">
        <f>IF('Source and fuel input'!AS413,VLOOKUP(AA413,SourceIdData,8,FALSE),IF('Source and fuel input'!AQ413,V413,IF('Source and fuel input'!AR413,IF(AND(E413="Method 1",VLOOKUP(AA413,SourceIdData,8,FALSE)&gt;0),VLOOKUP(AA413,SourceIdData,8,FALSE),NA()),"")))</f>
        <v>#N/A</v>
      </c>
      <c r="CD413" s="15" t="e">
        <f t="shared" si="500"/>
        <v>#N/A</v>
      </c>
      <c r="CE413" s="15" t="b">
        <f t="shared" si="501"/>
        <v>1</v>
      </c>
      <c r="CF413" s="15" t="b">
        <f t="shared" si="533"/>
        <v>1</v>
      </c>
      <c r="CG413" s="15" t="b">
        <f t="shared" si="502"/>
        <v>0</v>
      </c>
      <c r="CH413" s="15" t="b">
        <f t="shared" si="503"/>
        <v>1</v>
      </c>
      <c r="CI413" t="e">
        <f t="shared" si="534"/>
        <v>#N/A</v>
      </c>
      <c r="CJ413" t="e">
        <f t="shared" si="535"/>
        <v>#N/A</v>
      </c>
      <c r="CK413" t="e">
        <f t="shared" si="544"/>
        <v>#N/A</v>
      </c>
      <c r="CL413" t="b">
        <f t="shared" si="504"/>
        <v>0</v>
      </c>
      <c r="CM413" t="e">
        <f t="shared" si="545"/>
        <v>#N/A</v>
      </c>
      <c r="CN413" t="b">
        <f t="shared" si="546"/>
        <v>0</v>
      </c>
      <c r="CO413" s="14">
        <f t="shared" si="547"/>
        <v>1</v>
      </c>
      <c r="CP413" s="16" t="str">
        <f t="shared" si="536"/>
        <v/>
      </c>
      <c r="CQ413" s="15">
        <f t="shared" si="537"/>
        <v>0</v>
      </c>
      <c r="CR413" s="15">
        <f t="shared" si="538"/>
        <v>0</v>
      </c>
      <c r="CS413" s="15">
        <f t="shared" si="539"/>
        <v>0</v>
      </c>
      <c r="CT413" s="58" t="e">
        <f t="shared" si="566"/>
        <v>#DIV/0!</v>
      </c>
      <c r="CU413" s="2">
        <f t="shared" si="540"/>
        <v>995</v>
      </c>
      <c r="CV413" t="str">
        <f t="shared" si="548"/>
        <v/>
      </c>
      <c r="CX413" t="str">
        <f t="shared" si="567"/>
        <v/>
      </c>
      <c r="CY413" t="b">
        <f>AND(CX413&lt;&gt;"",COUNTIF($CX$11:CX412,CX413)=0)</f>
        <v>0</v>
      </c>
      <c r="CZ413" s="2">
        <f>IF(CX413="",0,IF(CY413,MAX($CZ$11:CZ412)+1,VLOOKUP(CX413,$CX$11:CZ412,3,FALSE)))</f>
        <v>0</v>
      </c>
      <c r="DA413" s="2" t="str">
        <f t="shared" si="549"/>
        <v/>
      </c>
      <c r="DB413" t="str">
        <f t="shared" si="568"/>
        <v/>
      </c>
      <c r="DC413" t="b">
        <f>AND(DB413&lt;&gt;"",COUNTIF($DB$11:DB412,DB413)=0)</f>
        <v>0</v>
      </c>
      <c r="DD413" s="2">
        <f>IF(DB413="",0,IF(DC413,MAX($DD$11:DD412)+1,VLOOKUP(DB413,$DB$11:DD412,3,FALSE)))</f>
        <v>0</v>
      </c>
      <c r="DE413" s="2" t="str">
        <f t="shared" si="550"/>
        <v/>
      </c>
    </row>
    <row r="414" spans="1:109" x14ac:dyDescent="0.35">
      <c r="A414" s="119"/>
      <c r="B414" s="46"/>
      <c r="C414" s="46"/>
      <c r="D414" s="46"/>
      <c r="E414" s="46"/>
      <c r="F414" s="183"/>
      <c r="G414" s="48">
        <v>0</v>
      </c>
      <c r="H414" s="46">
        <v>0</v>
      </c>
      <c r="I414" s="46">
        <v>0</v>
      </c>
      <c r="J414" s="46">
        <v>0</v>
      </c>
      <c r="K414" s="46">
        <v>0</v>
      </c>
      <c r="L414" s="49">
        <v>0</v>
      </c>
      <c r="M414" s="50">
        <v>0</v>
      </c>
      <c r="N414" s="32"/>
      <c r="O414" s="31"/>
      <c r="P414" s="31"/>
      <c r="Q414" s="31"/>
      <c r="R414" s="31"/>
      <c r="S414" s="31"/>
      <c r="T414" s="31"/>
      <c r="U414" s="31"/>
      <c r="V414" s="99"/>
      <c r="W414" s="52" t="str">
        <f t="shared" si="499"/>
        <v/>
      </c>
      <c r="X414" s="120"/>
      <c r="Y414" s="97"/>
      <c r="Z414" t="e">
        <f t="shared" si="505"/>
        <v>#N/A</v>
      </c>
      <c r="AA414" t="e">
        <f t="shared" si="506"/>
        <v>#N/A</v>
      </c>
      <c r="AB414" t="e">
        <f t="shared" si="507"/>
        <v>#N/A</v>
      </c>
      <c r="AC414" s="53" t="b">
        <f t="shared" si="508"/>
        <v>0</v>
      </c>
      <c r="AD414" s="53" t="b">
        <f t="shared" si="509"/>
        <v>0</v>
      </c>
      <c r="AE414" s="53" t="b">
        <f t="shared" si="510"/>
        <v>0</v>
      </c>
      <c r="AF414" s="53" t="b">
        <f t="shared" si="511"/>
        <v>0</v>
      </c>
      <c r="AG414" s="53" t="b">
        <f t="shared" si="512"/>
        <v>0</v>
      </c>
      <c r="AH414" s="53" t="b">
        <f t="shared" si="513"/>
        <v>0</v>
      </c>
      <c r="AI414" s="53" t="b">
        <f t="shared" si="514"/>
        <v>0</v>
      </c>
      <c r="AJ414" s="53" t="b">
        <f t="shared" si="515"/>
        <v>0</v>
      </c>
      <c r="AK414" s="53" t="b">
        <f t="shared" si="569"/>
        <v>1</v>
      </c>
      <c r="AL414" s="53" t="b">
        <f t="shared" si="570"/>
        <v>1</v>
      </c>
      <c r="AM414" s="53" t="b">
        <f t="shared" si="571"/>
        <v>1</v>
      </c>
      <c r="AN414" s="53" t="b">
        <f t="shared" si="572"/>
        <v>1</v>
      </c>
      <c r="AO414" s="53" t="b">
        <f t="shared" si="573"/>
        <v>1</v>
      </c>
      <c r="AP414" s="53" t="b">
        <f t="shared" si="574"/>
        <v>1</v>
      </c>
      <c r="AQ414" s="53" t="b">
        <f t="shared" si="551"/>
        <v>0</v>
      </c>
      <c r="AR414" t="b">
        <f t="shared" si="516"/>
        <v>0</v>
      </c>
      <c r="AS414" s="54" t="e">
        <f t="shared" si="541"/>
        <v>#N/A</v>
      </c>
      <c r="AT414" t="b">
        <f t="shared" si="552"/>
        <v>0</v>
      </c>
      <c r="AU414" t="str">
        <f t="shared" si="553"/>
        <v/>
      </c>
      <c r="AV414" s="55" t="str">
        <f t="shared" si="542"/>
        <v/>
      </c>
      <c r="AW414" t="b">
        <f>AND(AV414&lt;&gt;"",COUNTIF($AV$11:AV413,AV414)=0)</f>
        <v>0</v>
      </c>
      <c r="AX414" s="2">
        <f>IF(AV414="",0,IF(AW414,MAX($AX$11:AX413)+1,VLOOKUP(AV414,$AV$11:AX413,3,FALSE)))</f>
        <v>0</v>
      </c>
      <c r="AY414" t="str">
        <f t="shared" si="543"/>
        <v/>
      </c>
      <c r="AZ414" t="e">
        <f t="shared" si="517"/>
        <v>#N/A</v>
      </c>
      <c r="BA414" t="e">
        <f>IF(ISNA(AZ414),NA(),COUNTIF(AZ$10:AZ414,AZ414)&gt;1)</f>
        <v>#N/A</v>
      </c>
      <c r="BB414" t="e">
        <f t="shared" si="518"/>
        <v>#N/A</v>
      </c>
      <c r="BC414" s="55" t="e">
        <f t="shared" si="519"/>
        <v>#N/A</v>
      </c>
      <c r="BD414" s="56" t="e">
        <f t="shared" si="520"/>
        <v>#N/A</v>
      </c>
      <c r="BE414" s="53">
        <f t="shared" si="521"/>
        <v>0</v>
      </c>
      <c r="BF414" s="53">
        <f t="shared" si="522"/>
        <v>0</v>
      </c>
      <c r="BG414" s="53">
        <f t="shared" si="523"/>
        <v>0</v>
      </c>
      <c r="BH414" s="53">
        <f t="shared" si="524"/>
        <v>0</v>
      </c>
      <c r="BI414" s="53">
        <f t="shared" si="525"/>
        <v>0</v>
      </c>
      <c r="BJ414" s="53">
        <f t="shared" si="526"/>
        <v>0</v>
      </c>
      <c r="BK414" s="57">
        <f t="shared" si="527"/>
        <v>0</v>
      </c>
      <c r="BL414" s="57">
        <f t="shared" si="528"/>
        <v>0</v>
      </c>
      <c r="BM414" s="57">
        <f t="shared" si="529"/>
        <v>0</v>
      </c>
      <c r="BN414" s="57">
        <f t="shared" si="530"/>
        <v>0</v>
      </c>
      <c r="BO414" s="57">
        <f t="shared" si="531"/>
        <v>0</v>
      </c>
      <c r="BP414" s="57">
        <f t="shared" si="532"/>
        <v>0</v>
      </c>
      <c r="BQ414">
        <f t="shared" si="554"/>
        <v>0</v>
      </c>
      <c r="BR414">
        <f t="shared" si="555"/>
        <v>0</v>
      </c>
      <c r="BS414">
        <f t="shared" si="556"/>
        <v>0</v>
      </c>
      <c r="BT414">
        <f t="shared" si="557"/>
        <v>0</v>
      </c>
      <c r="BU414">
        <f t="shared" si="558"/>
        <v>0</v>
      </c>
      <c r="BV414">
        <f t="shared" si="559"/>
        <v>0</v>
      </c>
      <c r="BW414">
        <f t="shared" si="560"/>
        <v>0</v>
      </c>
      <c r="BX414">
        <f t="shared" si="561"/>
        <v>0</v>
      </c>
      <c r="BY414">
        <f t="shared" si="562"/>
        <v>0</v>
      </c>
      <c r="BZ414">
        <f t="shared" si="563"/>
        <v>0</v>
      </c>
      <c r="CA414">
        <f t="shared" si="564"/>
        <v>0</v>
      </c>
      <c r="CB414">
        <f t="shared" si="565"/>
        <v>0</v>
      </c>
      <c r="CC414" t="e">
        <f>IF('Source and fuel input'!AS414,VLOOKUP(AA414,SourceIdData,8,FALSE),IF('Source and fuel input'!AQ414,V414,IF('Source and fuel input'!AR414,IF(AND(E414="Method 1",VLOOKUP(AA414,SourceIdData,8,FALSE)&gt;0),VLOOKUP(AA414,SourceIdData,8,FALSE),NA()),"")))</f>
        <v>#N/A</v>
      </c>
      <c r="CD414" s="15" t="e">
        <f t="shared" si="500"/>
        <v>#N/A</v>
      </c>
      <c r="CE414" s="15" t="b">
        <f t="shared" si="501"/>
        <v>1</v>
      </c>
      <c r="CF414" s="15" t="b">
        <f t="shared" si="533"/>
        <v>1</v>
      </c>
      <c r="CG414" s="15" t="b">
        <f t="shared" si="502"/>
        <v>0</v>
      </c>
      <c r="CH414" s="15" t="b">
        <f t="shared" si="503"/>
        <v>1</v>
      </c>
      <c r="CI414" t="e">
        <f t="shared" si="534"/>
        <v>#N/A</v>
      </c>
      <c r="CJ414" t="e">
        <f t="shared" si="535"/>
        <v>#N/A</v>
      </c>
      <c r="CK414" t="e">
        <f t="shared" si="544"/>
        <v>#N/A</v>
      </c>
      <c r="CL414" t="b">
        <f t="shared" si="504"/>
        <v>0</v>
      </c>
      <c r="CM414" t="e">
        <f t="shared" si="545"/>
        <v>#N/A</v>
      </c>
      <c r="CN414" t="b">
        <f t="shared" si="546"/>
        <v>0</v>
      </c>
      <c r="CO414" s="14">
        <f t="shared" si="547"/>
        <v>1</v>
      </c>
      <c r="CP414" s="16" t="str">
        <f t="shared" si="536"/>
        <v/>
      </c>
      <c r="CQ414" s="15">
        <f t="shared" si="537"/>
        <v>0</v>
      </c>
      <c r="CR414" s="15">
        <f t="shared" si="538"/>
        <v>0</v>
      </c>
      <c r="CS414" s="15">
        <f t="shared" si="539"/>
        <v>0</v>
      </c>
      <c r="CT414" s="58" t="e">
        <f t="shared" si="566"/>
        <v>#DIV/0!</v>
      </c>
      <c r="CU414" s="2">
        <f t="shared" si="540"/>
        <v>995</v>
      </c>
      <c r="CV414" t="str">
        <f t="shared" si="548"/>
        <v/>
      </c>
      <c r="CX414" t="str">
        <f t="shared" si="567"/>
        <v/>
      </c>
      <c r="CY414" t="b">
        <f>AND(CX414&lt;&gt;"",COUNTIF($CX$11:CX413,CX414)=0)</f>
        <v>0</v>
      </c>
      <c r="CZ414" s="2">
        <f>IF(CX414="",0,IF(CY414,MAX($CZ$11:CZ413)+1,VLOOKUP(CX414,$CX$11:CZ413,3,FALSE)))</f>
        <v>0</v>
      </c>
      <c r="DA414" s="2" t="str">
        <f t="shared" si="549"/>
        <v/>
      </c>
      <c r="DB414" t="str">
        <f t="shared" si="568"/>
        <v/>
      </c>
      <c r="DC414" t="b">
        <f>AND(DB414&lt;&gt;"",COUNTIF($DB$11:DB413,DB414)=0)</f>
        <v>0</v>
      </c>
      <c r="DD414" s="2">
        <f>IF(DB414="",0,IF(DC414,MAX($DD$11:DD413)+1,VLOOKUP(DB414,$DB$11:DD413,3,FALSE)))</f>
        <v>0</v>
      </c>
      <c r="DE414" s="2" t="str">
        <f t="shared" si="550"/>
        <v/>
      </c>
    </row>
    <row r="415" spans="1:109" x14ac:dyDescent="0.35">
      <c r="A415" s="119"/>
      <c r="B415" s="46"/>
      <c r="C415" s="46"/>
      <c r="D415" s="46"/>
      <c r="E415" s="46"/>
      <c r="F415" s="183"/>
      <c r="G415" s="48">
        <v>0</v>
      </c>
      <c r="H415" s="46">
        <v>0</v>
      </c>
      <c r="I415" s="46">
        <v>0</v>
      </c>
      <c r="J415" s="46">
        <v>0</v>
      </c>
      <c r="K415" s="46">
        <v>0</v>
      </c>
      <c r="L415" s="49">
        <v>0</v>
      </c>
      <c r="M415" s="50">
        <v>0</v>
      </c>
      <c r="N415" s="32"/>
      <c r="O415" s="31"/>
      <c r="P415" s="31"/>
      <c r="Q415" s="31"/>
      <c r="R415" s="31"/>
      <c r="S415" s="31"/>
      <c r="T415" s="31"/>
      <c r="U415" s="31"/>
      <c r="V415" s="99"/>
      <c r="W415" s="52" t="str">
        <f t="shared" si="499"/>
        <v/>
      </c>
      <c r="X415" s="120"/>
      <c r="Y415" s="97"/>
      <c r="Z415" t="e">
        <f t="shared" si="505"/>
        <v>#N/A</v>
      </c>
      <c r="AA415" t="e">
        <f t="shared" si="506"/>
        <v>#N/A</v>
      </c>
      <c r="AB415" t="e">
        <f t="shared" si="507"/>
        <v>#N/A</v>
      </c>
      <c r="AC415" s="53" t="b">
        <f t="shared" si="508"/>
        <v>0</v>
      </c>
      <c r="AD415" s="53" t="b">
        <f t="shared" si="509"/>
        <v>0</v>
      </c>
      <c r="AE415" s="53" t="b">
        <f t="shared" si="510"/>
        <v>0</v>
      </c>
      <c r="AF415" s="53" t="b">
        <f t="shared" si="511"/>
        <v>0</v>
      </c>
      <c r="AG415" s="53" t="b">
        <f t="shared" si="512"/>
        <v>0</v>
      </c>
      <c r="AH415" s="53" t="b">
        <f t="shared" si="513"/>
        <v>0</v>
      </c>
      <c r="AI415" s="53" t="b">
        <f t="shared" si="514"/>
        <v>0</v>
      </c>
      <c r="AJ415" s="53" t="b">
        <f t="shared" si="515"/>
        <v>0</v>
      </c>
      <c r="AK415" s="53" t="b">
        <f t="shared" si="569"/>
        <v>1</v>
      </c>
      <c r="AL415" s="53" t="b">
        <f t="shared" si="570"/>
        <v>1</v>
      </c>
      <c r="AM415" s="53" t="b">
        <f t="shared" si="571"/>
        <v>1</v>
      </c>
      <c r="AN415" s="53" t="b">
        <f t="shared" si="572"/>
        <v>1</v>
      </c>
      <c r="AO415" s="53" t="b">
        <f t="shared" si="573"/>
        <v>1</v>
      </c>
      <c r="AP415" s="53" t="b">
        <f t="shared" si="574"/>
        <v>1</v>
      </c>
      <c r="AQ415" s="53" t="b">
        <f t="shared" si="551"/>
        <v>0</v>
      </c>
      <c r="AR415" t="b">
        <f t="shared" si="516"/>
        <v>0</v>
      </c>
      <c r="AS415" s="54" t="e">
        <f t="shared" si="541"/>
        <v>#N/A</v>
      </c>
      <c r="AT415" t="b">
        <f t="shared" si="552"/>
        <v>0</v>
      </c>
      <c r="AU415" t="str">
        <f t="shared" si="553"/>
        <v/>
      </c>
      <c r="AV415" s="55" t="str">
        <f t="shared" si="542"/>
        <v/>
      </c>
      <c r="AW415" t="b">
        <f>AND(AV415&lt;&gt;"",COUNTIF($AV$11:AV414,AV415)=0)</f>
        <v>0</v>
      </c>
      <c r="AX415" s="2">
        <f>IF(AV415="",0,IF(AW415,MAX($AX$11:AX414)+1,VLOOKUP(AV415,$AV$11:AX414,3,FALSE)))</f>
        <v>0</v>
      </c>
      <c r="AY415" t="str">
        <f t="shared" si="543"/>
        <v/>
      </c>
      <c r="AZ415" t="e">
        <f t="shared" si="517"/>
        <v>#N/A</v>
      </c>
      <c r="BA415" t="e">
        <f>IF(ISNA(AZ415),NA(),COUNTIF(AZ$10:AZ415,AZ415)&gt;1)</f>
        <v>#N/A</v>
      </c>
      <c r="BB415" t="e">
        <f t="shared" si="518"/>
        <v>#N/A</v>
      </c>
      <c r="BC415" s="55" t="e">
        <f t="shared" si="519"/>
        <v>#N/A</v>
      </c>
      <c r="BD415" s="56" t="e">
        <f t="shared" si="520"/>
        <v>#N/A</v>
      </c>
      <c r="BE415" s="53">
        <f t="shared" si="521"/>
        <v>0</v>
      </c>
      <c r="BF415" s="53">
        <f t="shared" si="522"/>
        <v>0</v>
      </c>
      <c r="BG415" s="53">
        <f t="shared" si="523"/>
        <v>0</v>
      </c>
      <c r="BH415" s="53">
        <f t="shared" si="524"/>
        <v>0</v>
      </c>
      <c r="BI415" s="53">
        <f t="shared" si="525"/>
        <v>0</v>
      </c>
      <c r="BJ415" s="53">
        <f t="shared" si="526"/>
        <v>0</v>
      </c>
      <c r="BK415" s="57">
        <f t="shared" si="527"/>
        <v>0</v>
      </c>
      <c r="BL415" s="57">
        <f t="shared" si="528"/>
        <v>0</v>
      </c>
      <c r="BM415" s="57">
        <f t="shared" si="529"/>
        <v>0</v>
      </c>
      <c r="BN415" s="57">
        <f t="shared" si="530"/>
        <v>0</v>
      </c>
      <c r="BO415" s="57">
        <f t="shared" si="531"/>
        <v>0</v>
      </c>
      <c r="BP415" s="57">
        <f t="shared" si="532"/>
        <v>0</v>
      </c>
      <c r="BQ415">
        <f t="shared" si="554"/>
        <v>0</v>
      </c>
      <c r="BR415">
        <f t="shared" si="555"/>
        <v>0</v>
      </c>
      <c r="BS415">
        <f t="shared" si="556"/>
        <v>0</v>
      </c>
      <c r="BT415">
        <f t="shared" si="557"/>
        <v>0</v>
      </c>
      <c r="BU415">
        <f t="shared" si="558"/>
        <v>0</v>
      </c>
      <c r="BV415">
        <f t="shared" si="559"/>
        <v>0</v>
      </c>
      <c r="BW415">
        <f t="shared" si="560"/>
        <v>0</v>
      </c>
      <c r="BX415">
        <f t="shared" si="561"/>
        <v>0</v>
      </c>
      <c r="BY415">
        <f t="shared" si="562"/>
        <v>0</v>
      </c>
      <c r="BZ415">
        <f t="shared" si="563"/>
        <v>0</v>
      </c>
      <c r="CA415">
        <f t="shared" si="564"/>
        <v>0</v>
      </c>
      <c r="CB415">
        <f t="shared" si="565"/>
        <v>0</v>
      </c>
      <c r="CC415" t="e">
        <f>IF('Source and fuel input'!AS415,VLOOKUP(AA415,SourceIdData,8,FALSE),IF('Source and fuel input'!AQ415,V415,IF('Source and fuel input'!AR415,IF(AND(E415="Method 1",VLOOKUP(AA415,SourceIdData,8,FALSE)&gt;0),VLOOKUP(AA415,SourceIdData,8,FALSE),NA()),"")))</f>
        <v>#N/A</v>
      </c>
      <c r="CD415" s="15" t="e">
        <f t="shared" si="500"/>
        <v>#N/A</v>
      </c>
      <c r="CE415" s="15" t="b">
        <f t="shared" si="501"/>
        <v>1</v>
      </c>
      <c r="CF415" s="15" t="b">
        <f t="shared" si="533"/>
        <v>1</v>
      </c>
      <c r="CG415" s="15" t="b">
        <f t="shared" si="502"/>
        <v>0</v>
      </c>
      <c r="CH415" s="15" t="b">
        <f t="shared" si="503"/>
        <v>1</v>
      </c>
      <c r="CI415" t="e">
        <f t="shared" si="534"/>
        <v>#N/A</v>
      </c>
      <c r="CJ415" t="e">
        <f t="shared" si="535"/>
        <v>#N/A</v>
      </c>
      <c r="CK415" t="e">
        <f t="shared" si="544"/>
        <v>#N/A</v>
      </c>
      <c r="CL415" t="b">
        <f t="shared" si="504"/>
        <v>0</v>
      </c>
      <c r="CM415" t="e">
        <f t="shared" si="545"/>
        <v>#N/A</v>
      </c>
      <c r="CN415" t="b">
        <f t="shared" si="546"/>
        <v>0</v>
      </c>
      <c r="CO415" s="14">
        <f t="shared" si="547"/>
        <v>1</v>
      </c>
      <c r="CP415" s="16" t="str">
        <f t="shared" si="536"/>
        <v/>
      </c>
      <c r="CQ415" s="15">
        <f t="shared" si="537"/>
        <v>0</v>
      </c>
      <c r="CR415" s="15">
        <f t="shared" si="538"/>
        <v>0</v>
      </c>
      <c r="CS415" s="15">
        <f t="shared" si="539"/>
        <v>0</v>
      </c>
      <c r="CT415" s="58" t="e">
        <f t="shared" si="566"/>
        <v>#DIV/0!</v>
      </c>
      <c r="CU415" s="2">
        <f t="shared" si="540"/>
        <v>995</v>
      </c>
      <c r="CV415" t="str">
        <f t="shared" si="548"/>
        <v/>
      </c>
      <c r="CX415" t="str">
        <f t="shared" si="567"/>
        <v/>
      </c>
      <c r="CY415" t="b">
        <f>AND(CX415&lt;&gt;"",COUNTIF($CX$11:CX414,CX415)=0)</f>
        <v>0</v>
      </c>
      <c r="CZ415" s="2">
        <f>IF(CX415="",0,IF(CY415,MAX($CZ$11:CZ414)+1,VLOOKUP(CX415,$CX$11:CZ414,3,FALSE)))</f>
        <v>0</v>
      </c>
      <c r="DA415" s="2" t="str">
        <f t="shared" si="549"/>
        <v/>
      </c>
      <c r="DB415" t="str">
        <f t="shared" si="568"/>
        <v/>
      </c>
      <c r="DC415" t="b">
        <f>AND(DB415&lt;&gt;"",COUNTIF($DB$11:DB414,DB415)=0)</f>
        <v>0</v>
      </c>
      <c r="DD415" s="2">
        <f>IF(DB415="",0,IF(DC415,MAX($DD$11:DD414)+1,VLOOKUP(DB415,$DB$11:DD414,3,FALSE)))</f>
        <v>0</v>
      </c>
      <c r="DE415" s="2" t="str">
        <f t="shared" si="550"/>
        <v/>
      </c>
    </row>
    <row r="416" spans="1:109" x14ac:dyDescent="0.35">
      <c r="A416" s="119"/>
      <c r="B416" s="46"/>
      <c r="C416" s="46"/>
      <c r="D416" s="46"/>
      <c r="E416" s="46"/>
      <c r="F416" s="183"/>
      <c r="G416" s="48">
        <v>0</v>
      </c>
      <c r="H416" s="46">
        <v>0</v>
      </c>
      <c r="I416" s="46">
        <v>0</v>
      </c>
      <c r="J416" s="46">
        <v>0</v>
      </c>
      <c r="K416" s="46">
        <v>0</v>
      </c>
      <c r="L416" s="49">
        <v>0</v>
      </c>
      <c r="M416" s="50">
        <v>0</v>
      </c>
      <c r="N416" s="32"/>
      <c r="O416" s="31"/>
      <c r="P416" s="31"/>
      <c r="Q416" s="31"/>
      <c r="R416" s="31"/>
      <c r="S416" s="31"/>
      <c r="T416" s="31"/>
      <c r="U416" s="31"/>
      <c r="V416" s="99"/>
      <c r="W416" s="52" t="str">
        <f t="shared" ref="W416:W479" si="575">AU416</f>
        <v/>
      </c>
      <c r="X416" s="120"/>
      <c r="Y416" s="97"/>
      <c r="Z416" t="e">
        <f t="shared" si="505"/>
        <v>#N/A</v>
      </c>
      <c r="AA416" t="e">
        <f t="shared" si="506"/>
        <v>#N/A</v>
      </c>
      <c r="AB416" t="e">
        <f t="shared" si="507"/>
        <v>#N/A</v>
      </c>
      <c r="AC416" s="53" t="b">
        <f t="shared" si="508"/>
        <v>0</v>
      </c>
      <c r="AD416" s="53" t="b">
        <f t="shared" si="509"/>
        <v>0</v>
      </c>
      <c r="AE416" s="53" t="b">
        <f t="shared" si="510"/>
        <v>0</v>
      </c>
      <c r="AF416" s="53" t="b">
        <f t="shared" si="511"/>
        <v>0</v>
      </c>
      <c r="AG416" s="53" t="b">
        <f t="shared" si="512"/>
        <v>0</v>
      </c>
      <c r="AH416" s="53" t="b">
        <f t="shared" si="513"/>
        <v>0</v>
      </c>
      <c r="AI416" s="53" t="b">
        <f t="shared" si="514"/>
        <v>0</v>
      </c>
      <c r="AJ416" s="53" t="b">
        <f t="shared" si="515"/>
        <v>0</v>
      </c>
      <c r="AK416" s="53" t="b">
        <f t="shared" si="569"/>
        <v>1</v>
      </c>
      <c r="AL416" s="53" t="b">
        <f t="shared" si="570"/>
        <v>1</v>
      </c>
      <c r="AM416" s="53" t="b">
        <f t="shared" si="571"/>
        <v>1</v>
      </c>
      <c r="AN416" s="53" t="b">
        <f t="shared" si="572"/>
        <v>1</v>
      </c>
      <c r="AO416" s="53" t="b">
        <f t="shared" si="573"/>
        <v>1</v>
      </c>
      <c r="AP416" s="53" t="b">
        <f t="shared" si="574"/>
        <v>1</v>
      </c>
      <c r="AQ416" s="53" t="b">
        <f t="shared" si="551"/>
        <v>0</v>
      </c>
      <c r="AR416" t="b">
        <f t="shared" si="516"/>
        <v>0</v>
      </c>
      <c r="AS416" s="54" t="e">
        <f t="shared" si="541"/>
        <v>#N/A</v>
      </c>
      <c r="AT416" t="b">
        <f t="shared" si="552"/>
        <v>0</v>
      </c>
      <c r="AU416" t="str">
        <f t="shared" si="553"/>
        <v/>
      </c>
      <c r="AV416" s="55" t="str">
        <f t="shared" si="542"/>
        <v/>
      </c>
      <c r="AW416" t="b">
        <f>AND(AV416&lt;&gt;"",COUNTIF($AV$11:AV415,AV416)=0)</f>
        <v>0</v>
      </c>
      <c r="AX416" s="2">
        <f>IF(AV416="",0,IF(AW416,MAX($AX$11:AX415)+1,VLOOKUP(AV416,$AV$11:AX415,3,FALSE)))</f>
        <v>0</v>
      </c>
      <c r="AY416" t="str">
        <f t="shared" si="543"/>
        <v/>
      </c>
      <c r="AZ416" t="e">
        <f t="shared" si="517"/>
        <v>#N/A</v>
      </c>
      <c r="BA416" t="e">
        <f>IF(ISNA(AZ416),NA(),COUNTIF(AZ$10:AZ416,AZ416)&gt;1)</f>
        <v>#N/A</v>
      </c>
      <c r="BB416" t="e">
        <f t="shared" si="518"/>
        <v>#N/A</v>
      </c>
      <c r="BC416" s="55" t="e">
        <f t="shared" si="519"/>
        <v>#N/A</v>
      </c>
      <c r="BD416" s="56" t="e">
        <f t="shared" si="520"/>
        <v>#N/A</v>
      </c>
      <c r="BE416" s="53">
        <f t="shared" si="521"/>
        <v>0</v>
      </c>
      <c r="BF416" s="53">
        <f t="shared" si="522"/>
        <v>0</v>
      </c>
      <c r="BG416" s="53">
        <f t="shared" si="523"/>
        <v>0</v>
      </c>
      <c r="BH416" s="53">
        <f t="shared" si="524"/>
        <v>0</v>
      </c>
      <c r="BI416" s="53">
        <f t="shared" si="525"/>
        <v>0</v>
      </c>
      <c r="BJ416" s="53">
        <f t="shared" si="526"/>
        <v>0</v>
      </c>
      <c r="BK416" s="57">
        <f t="shared" si="527"/>
        <v>0</v>
      </c>
      <c r="BL416" s="57">
        <f t="shared" si="528"/>
        <v>0</v>
      </c>
      <c r="BM416" s="57">
        <f t="shared" si="529"/>
        <v>0</v>
      </c>
      <c r="BN416" s="57">
        <f t="shared" si="530"/>
        <v>0</v>
      </c>
      <c r="BO416" s="57">
        <f t="shared" si="531"/>
        <v>0</v>
      </c>
      <c r="BP416" s="57">
        <f t="shared" si="532"/>
        <v>0</v>
      </c>
      <c r="BQ416">
        <f t="shared" si="554"/>
        <v>0</v>
      </c>
      <c r="BR416">
        <f t="shared" si="555"/>
        <v>0</v>
      </c>
      <c r="BS416">
        <f t="shared" si="556"/>
        <v>0</v>
      </c>
      <c r="BT416">
        <f t="shared" si="557"/>
        <v>0</v>
      </c>
      <c r="BU416">
        <f t="shared" si="558"/>
        <v>0</v>
      </c>
      <c r="BV416">
        <f t="shared" si="559"/>
        <v>0</v>
      </c>
      <c r="BW416">
        <f t="shared" si="560"/>
        <v>0</v>
      </c>
      <c r="BX416">
        <f t="shared" si="561"/>
        <v>0</v>
      </c>
      <c r="BY416">
        <f t="shared" si="562"/>
        <v>0</v>
      </c>
      <c r="BZ416">
        <f t="shared" si="563"/>
        <v>0</v>
      </c>
      <c r="CA416">
        <f t="shared" si="564"/>
        <v>0</v>
      </c>
      <c r="CB416">
        <f t="shared" si="565"/>
        <v>0</v>
      </c>
      <c r="CC416" t="e">
        <f>IF('Source and fuel input'!AS416,VLOOKUP(AA416,SourceIdData,8,FALSE),IF('Source and fuel input'!AQ416,V416,IF('Source and fuel input'!AR416,IF(AND(E416="Method 1",VLOOKUP(AA416,SourceIdData,8,FALSE)&gt;0),VLOOKUP(AA416,SourceIdData,8,FALSE),NA()),"")))</f>
        <v>#N/A</v>
      </c>
      <c r="CD416" s="15" t="e">
        <f t="shared" si="500"/>
        <v>#N/A</v>
      </c>
      <c r="CE416" s="15" t="b">
        <f t="shared" si="501"/>
        <v>1</v>
      </c>
      <c r="CF416" s="15" t="b">
        <f t="shared" si="533"/>
        <v>1</v>
      </c>
      <c r="CG416" s="15" t="b">
        <f t="shared" si="502"/>
        <v>0</v>
      </c>
      <c r="CH416" s="15" t="b">
        <f t="shared" si="503"/>
        <v>1</v>
      </c>
      <c r="CI416" t="e">
        <f t="shared" si="534"/>
        <v>#N/A</v>
      </c>
      <c r="CJ416" t="e">
        <f t="shared" si="535"/>
        <v>#N/A</v>
      </c>
      <c r="CK416" t="e">
        <f t="shared" si="544"/>
        <v>#N/A</v>
      </c>
      <c r="CL416" t="b">
        <f t="shared" si="504"/>
        <v>0</v>
      </c>
      <c r="CM416" t="e">
        <f t="shared" si="545"/>
        <v>#N/A</v>
      </c>
      <c r="CN416" t="b">
        <f t="shared" si="546"/>
        <v>0</v>
      </c>
      <c r="CO416" s="14">
        <f t="shared" si="547"/>
        <v>1</v>
      </c>
      <c r="CP416" s="16" t="str">
        <f t="shared" si="536"/>
        <v/>
      </c>
      <c r="CQ416" s="15">
        <f t="shared" si="537"/>
        <v>0</v>
      </c>
      <c r="CR416" s="15">
        <f t="shared" si="538"/>
        <v>0</v>
      </c>
      <c r="CS416" s="15">
        <f t="shared" si="539"/>
        <v>0</v>
      </c>
      <c r="CT416" s="58" t="e">
        <f t="shared" si="566"/>
        <v>#DIV/0!</v>
      </c>
      <c r="CU416" s="2">
        <f t="shared" si="540"/>
        <v>995</v>
      </c>
      <c r="CV416" t="str">
        <f t="shared" si="548"/>
        <v/>
      </c>
      <c r="CX416" t="str">
        <f t="shared" si="567"/>
        <v/>
      </c>
      <c r="CY416" t="b">
        <f>AND(CX416&lt;&gt;"",COUNTIF($CX$11:CX415,CX416)=0)</f>
        <v>0</v>
      </c>
      <c r="CZ416" s="2">
        <f>IF(CX416="",0,IF(CY416,MAX($CZ$11:CZ415)+1,VLOOKUP(CX416,$CX$11:CZ415,3,FALSE)))</f>
        <v>0</v>
      </c>
      <c r="DA416" s="2" t="str">
        <f t="shared" si="549"/>
        <v/>
      </c>
      <c r="DB416" t="str">
        <f t="shared" si="568"/>
        <v/>
      </c>
      <c r="DC416" t="b">
        <f>AND(DB416&lt;&gt;"",COUNTIF($DB$11:DB415,DB416)=0)</f>
        <v>0</v>
      </c>
      <c r="DD416" s="2">
        <f>IF(DB416="",0,IF(DC416,MAX($DD$11:DD415)+1,VLOOKUP(DB416,$DB$11:DD415,3,FALSE)))</f>
        <v>0</v>
      </c>
      <c r="DE416" s="2" t="str">
        <f t="shared" si="550"/>
        <v/>
      </c>
    </row>
    <row r="417" spans="1:109" x14ac:dyDescent="0.35">
      <c r="A417" s="119"/>
      <c r="B417" s="46"/>
      <c r="C417" s="46"/>
      <c r="D417" s="46"/>
      <c r="E417" s="46"/>
      <c r="F417" s="183"/>
      <c r="G417" s="48">
        <v>0</v>
      </c>
      <c r="H417" s="46">
        <v>0</v>
      </c>
      <c r="I417" s="46">
        <v>0</v>
      </c>
      <c r="J417" s="46">
        <v>0</v>
      </c>
      <c r="K417" s="46">
        <v>0</v>
      </c>
      <c r="L417" s="49">
        <v>0</v>
      </c>
      <c r="M417" s="50">
        <v>0</v>
      </c>
      <c r="N417" s="32"/>
      <c r="O417" s="31"/>
      <c r="P417" s="31"/>
      <c r="Q417" s="31"/>
      <c r="R417" s="31"/>
      <c r="S417" s="31"/>
      <c r="T417" s="31"/>
      <c r="U417" s="31"/>
      <c r="V417" s="99"/>
      <c r="W417" s="52" t="str">
        <f t="shared" si="575"/>
        <v/>
      </c>
      <c r="X417" s="120"/>
      <c r="Y417" s="97"/>
      <c r="Z417" t="e">
        <f t="shared" si="505"/>
        <v>#N/A</v>
      </c>
      <c r="AA417" t="e">
        <f t="shared" si="506"/>
        <v>#N/A</v>
      </c>
      <c r="AB417" t="e">
        <f t="shared" si="507"/>
        <v>#N/A</v>
      </c>
      <c r="AC417" s="53" t="b">
        <f t="shared" si="508"/>
        <v>0</v>
      </c>
      <c r="AD417" s="53" t="b">
        <f t="shared" si="509"/>
        <v>0</v>
      </c>
      <c r="AE417" s="53" t="b">
        <f t="shared" si="510"/>
        <v>0</v>
      </c>
      <c r="AF417" s="53" t="b">
        <f t="shared" si="511"/>
        <v>0</v>
      </c>
      <c r="AG417" s="53" t="b">
        <f t="shared" si="512"/>
        <v>0</v>
      </c>
      <c r="AH417" s="53" t="b">
        <f t="shared" si="513"/>
        <v>0</v>
      </c>
      <c r="AI417" s="53" t="b">
        <f t="shared" si="514"/>
        <v>0</v>
      </c>
      <c r="AJ417" s="53" t="b">
        <f t="shared" si="515"/>
        <v>0</v>
      </c>
      <c r="AK417" s="53" t="b">
        <f t="shared" si="569"/>
        <v>1</v>
      </c>
      <c r="AL417" s="53" t="b">
        <f t="shared" si="570"/>
        <v>1</v>
      </c>
      <c r="AM417" s="53" t="b">
        <f t="shared" si="571"/>
        <v>1</v>
      </c>
      <c r="AN417" s="53" t="b">
        <f t="shared" si="572"/>
        <v>1</v>
      </c>
      <c r="AO417" s="53" t="b">
        <f t="shared" si="573"/>
        <v>1</v>
      </c>
      <c r="AP417" s="53" t="b">
        <f t="shared" si="574"/>
        <v>1</v>
      </c>
      <c r="AQ417" s="53" t="b">
        <f t="shared" si="551"/>
        <v>0</v>
      </c>
      <c r="AR417" t="b">
        <f t="shared" si="516"/>
        <v>0</v>
      </c>
      <c r="AS417" s="54" t="e">
        <f t="shared" si="541"/>
        <v>#N/A</v>
      </c>
      <c r="AT417" t="b">
        <f t="shared" si="552"/>
        <v>0</v>
      </c>
      <c r="AU417" t="str">
        <f t="shared" si="553"/>
        <v/>
      </c>
      <c r="AV417" s="55" t="str">
        <f t="shared" si="542"/>
        <v/>
      </c>
      <c r="AW417" t="b">
        <f>AND(AV417&lt;&gt;"",COUNTIF($AV$11:AV416,AV417)=0)</f>
        <v>0</v>
      </c>
      <c r="AX417" s="2">
        <f>IF(AV417="",0,IF(AW417,MAX($AX$11:AX416)+1,VLOOKUP(AV417,$AV$11:AX416,3,FALSE)))</f>
        <v>0</v>
      </c>
      <c r="AY417" t="str">
        <f t="shared" si="543"/>
        <v/>
      </c>
      <c r="AZ417" t="e">
        <f t="shared" si="517"/>
        <v>#N/A</v>
      </c>
      <c r="BA417" t="e">
        <f>IF(ISNA(AZ417),NA(),COUNTIF(AZ$10:AZ417,AZ417)&gt;1)</f>
        <v>#N/A</v>
      </c>
      <c r="BB417" t="e">
        <f t="shared" si="518"/>
        <v>#N/A</v>
      </c>
      <c r="BC417" s="55" t="e">
        <f t="shared" si="519"/>
        <v>#N/A</v>
      </c>
      <c r="BD417" s="56" t="e">
        <f t="shared" si="520"/>
        <v>#N/A</v>
      </c>
      <c r="BE417" s="53">
        <f t="shared" si="521"/>
        <v>0</v>
      </c>
      <c r="BF417" s="53">
        <f t="shared" si="522"/>
        <v>0</v>
      </c>
      <c r="BG417" s="53">
        <f t="shared" si="523"/>
        <v>0</v>
      </c>
      <c r="BH417" s="53">
        <f t="shared" si="524"/>
        <v>0</v>
      </c>
      <c r="BI417" s="53">
        <f t="shared" si="525"/>
        <v>0</v>
      </c>
      <c r="BJ417" s="53">
        <f t="shared" si="526"/>
        <v>0</v>
      </c>
      <c r="BK417" s="57">
        <f t="shared" si="527"/>
        <v>0</v>
      </c>
      <c r="BL417" s="57">
        <f t="shared" si="528"/>
        <v>0</v>
      </c>
      <c r="BM417" s="57">
        <f t="shared" si="529"/>
        <v>0</v>
      </c>
      <c r="BN417" s="57">
        <f t="shared" si="530"/>
        <v>0</v>
      </c>
      <c r="BO417" s="57">
        <f t="shared" si="531"/>
        <v>0</v>
      </c>
      <c r="BP417" s="57">
        <f t="shared" si="532"/>
        <v>0</v>
      </c>
      <c r="BQ417">
        <f t="shared" si="554"/>
        <v>0</v>
      </c>
      <c r="BR417">
        <f t="shared" si="555"/>
        <v>0</v>
      </c>
      <c r="BS417">
        <f t="shared" si="556"/>
        <v>0</v>
      </c>
      <c r="BT417">
        <f t="shared" si="557"/>
        <v>0</v>
      </c>
      <c r="BU417">
        <f t="shared" si="558"/>
        <v>0</v>
      </c>
      <c r="BV417">
        <f t="shared" si="559"/>
        <v>0</v>
      </c>
      <c r="BW417">
        <f t="shared" si="560"/>
        <v>0</v>
      </c>
      <c r="BX417">
        <f t="shared" si="561"/>
        <v>0</v>
      </c>
      <c r="BY417">
        <f t="shared" si="562"/>
        <v>0</v>
      </c>
      <c r="BZ417">
        <f t="shared" si="563"/>
        <v>0</v>
      </c>
      <c r="CA417">
        <f t="shared" si="564"/>
        <v>0</v>
      </c>
      <c r="CB417">
        <f t="shared" si="565"/>
        <v>0</v>
      </c>
      <c r="CC417" t="e">
        <f>IF('Source and fuel input'!AS417,VLOOKUP(AA417,SourceIdData,8,FALSE),IF('Source and fuel input'!AQ417,V417,IF('Source and fuel input'!AR417,IF(AND(E417="Method 1",VLOOKUP(AA417,SourceIdData,8,FALSE)&gt;0),VLOOKUP(AA417,SourceIdData,8,FALSE),NA()),"")))</f>
        <v>#N/A</v>
      </c>
      <c r="CD417" s="15" t="e">
        <f t="shared" si="500"/>
        <v>#N/A</v>
      </c>
      <c r="CE417" s="15" t="b">
        <f t="shared" si="501"/>
        <v>1</v>
      </c>
      <c r="CF417" s="15" t="b">
        <f t="shared" si="533"/>
        <v>1</v>
      </c>
      <c r="CG417" s="15" t="b">
        <f t="shared" si="502"/>
        <v>0</v>
      </c>
      <c r="CH417" s="15" t="b">
        <f t="shared" si="503"/>
        <v>1</v>
      </c>
      <c r="CI417" t="e">
        <f t="shared" si="534"/>
        <v>#N/A</v>
      </c>
      <c r="CJ417" t="e">
        <f t="shared" si="535"/>
        <v>#N/A</v>
      </c>
      <c r="CK417" t="e">
        <f t="shared" si="544"/>
        <v>#N/A</v>
      </c>
      <c r="CL417" t="b">
        <f t="shared" si="504"/>
        <v>0</v>
      </c>
      <c r="CM417" t="e">
        <f t="shared" si="545"/>
        <v>#N/A</v>
      </c>
      <c r="CN417" t="b">
        <f t="shared" si="546"/>
        <v>0</v>
      </c>
      <c r="CO417" s="14">
        <f t="shared" si="547"/>
        <v>1</v>
      </c>
      <c r="CP417" s="16" t="str">
        <f t="shared" si="536"/>
        <v/>
      </c>
      <c r="CQ417" s="15">
        <f t="shared" si="537"/>
        <v>0</v>
      </c>
      <c r="CR417" s="15">
        <f t="shared" si="538"/>
        <v>0</v>
      </c>
      <c r="CS417" s="15">
        <f t="shared" si="539"/>
        <v>0</v>
      </c>
      <c r="CT417" s="58" t="e">
        <f t="shared" si="566"/>
        <v>#DIV/0!</v>
      </c>
      <c r="CU417" s="2">
        <f t="shared" si="540"/>
        <v>995</v>
      </c>
      <c r="CV417" t="str">
        <f t="shared" si="548"/>
        <v/>
      </c>
      <c r="CX417" t="str">
        <f t="shared" si="567"/>
        <v/>
      </c>
      <c r="CY417" t="b">
        <f>AND(CX417&lt;&gt;"",COUNTIF($CX$11:CX416,CX417)=0)</f>
        <v>0</v>
      </c>
      <c r="CZ417" s="2">
        <f>IF(CX417="",0,IF(CY417,MAX($CZ$11:CZ416)+1,VLOOKUP(CX417,$CX$11:CZ416,3,FALSE)))</f>
        <v>0</v>
      </c>
      <c r="DA417" s="2" t="str">
        <f t="shared" si="549"/>
        <v/>
      </c>
      <c r="DB417" t="str">
        <f t="shared" si="568"/>
        <v/>
      </c>
      <c r="DC417" t="b">
        <f>AND(DB417&lt;&gt;"",COUNTIF($DB$11:DB416,DB417)=0)</f>
        <v>0</v>
      </c>
      <c r="DD417" s="2">
        <f>IF(DB417="",0,IF(DC417,MAX($DD$11:DD416)+1,VLOOKUP(DB417,$DB$11:DD416,3,FALSE)))</f>
        <v>0</v>
      </c>
      <c r="DE417" s="2" t="str">
        <f t="shared" si="550"/>
        <v/>
      </c>
    </row>
    <row r="418" spans="1:109" x14ac:dyDescent="0.35">
      <c r="A418" s="119"/>
      <c r="B418" s="46"/>
      <c r="C418" s="46"/>
      <c r="D418" s="46"/>
      <c r="E418" s="46"/>
      <c r="F418" s="183"/>
      <c r="G418" s="48">
        <v>0</v>
      </c>
      <c r="H418" s="46">
        <v>0</v>
      </c>
      <c r="I418" s="46">
        <v>0</v>
      </c>
      <c r="J418" s="46">
        <v>0</v>
      </c>
      <c r="K418" s="46">
        <v>0</v>
      </c>
      <c r="L418" s="49">
        <v>0</v>
      </c>
      <c r="M418" s="50">
        <v>0</v>
      </c>
      <c r="N418" s="32"/>
      <c r="O418" s="31"/>
      <c r="P418" s="31"/>
      <c r="Q418" s="31"/>
      <c r="R418" s="31"/>
      <c r="S418" s="31"/>
      <c r="T418" s="31"/>
      <c r="U418" s="31"/>
      <c r="V418" s="99"/>
      <c r="W418" s="52" t="str">
        <f t="shared" si="575"/>
        <v/>
      </c>
      <c r="X418" s="120"/>
      <c r="Y418" s="97"/>
      <c r="Z418" t="e">
        <f t="shared" si="505"/>
        <v>#N/A</v>
      </c>
      <c r="AA418" t="e">
        <f t="shared" si="506"/>
        <v>#N/A</v>
      </c>
      <c r="AB418" t="e">
        <f t="shared" si="507"/>
        <v>#N/A</v>
      </c>
      <c r="AC418" s="53" t="b">
        <f t="shared" si="508"/>
        <v>0</v>
      </c>
      <c r="AD418" s="53" t="b">
        <f t="shared" si="509"/>
        <v>0</v>
      </c>
      <c r="AE418" s="53" t="b">
        <f t="shared" si="510"/>
        <v>0</v>
      </c>
      <c r="AF418" s="53" t="b">
        <f t="shared" si="511"/>
        <v>0</v>
      </c>
      <c r="AG418" s="53" t="b">
        <f t="shared" si="512"/>
        <v>0</v>
      </c>
      <c r="AH418" s="53" t="b">
        <f t="shared" si="513"/>
        <v>0</v>
      </c>
      <c r="AI418" s="53" t="b">
        <f t="shared" si="514"/>
        <v>0</v>
      </c>
      <c r="AJ418" s="53" t="b">
        <f t="shared" si="515"/>
        <v>0</v>
      </c>
      <c r="AK418" s="53" t="b">
        <f t="shared" si="569"/>
        <v>1</v>
      </c>
      <c r="AL418" s="53" t="b">
        <f t="shared" si="570"/>
        <v>1</v>
      </c>
      <c r="AM418" s="53" t="b">
        <f t="shared" si="571"/>
        <v>1</v>
      </c>
      <c r="AN418" s="53" t="b">
        <f t="shared" si="572"/>
        <v>1</v>
      </c>
      <c r="AO418" s="53" t="b">
        <f t="shared" si="573"/>
        <v>1</v>
      </c>
      <c r="AP418" s="53" t="b">
        <f t="shared" si="574"/>
        <v>1</v>
      </c>
      <c r="AQ418" s="53" t="b">
        <f t="shared" si="551"/>
        <v>0</v>
      </c>
      <c r="AR418" t="b">
        <f t="shared" si="516"/>
        <v>0</v>
      </c>
      <c r="AS418" s="54" t="e">
        <f t="shared" si="541"/>
        <v>#N/A</v>
      </c>
      <c r="AT418" t="b">
        <f t="shared" si="552"/>
        <v>0</v>
      </c>
      <c r="AU418" t="str">
        <f t="shared" si="553"/>
        <v/>
      </c>
      <c r="AV418" s="55" t="str">
        <f t="shared" si="542"/>
        <v/>
      </c>
      <c r="AW418" t="b">
        <f>AND(AV418&lt;&gt;"",COUNTIF($AV$11:AV417,AV418)=0)</f>
        <v>0</v>
      </c>
      <c r="AX418" s="2">
        <f>IF(AV418="",0,IF(AW418,MAX($AX$11:AX417)+1,VLOOKUP(AV418,$AV$11:AX417,3,FALSE)))</f>
        <v>0</v>
      </c>
      <c r="AY418" t="str">
        <f t="shared" si="543"/>
        <v/>
      </c>
      <c r="AZ418" t="e">
        <f t="shared" si="517"/>
        <v>#N/A</v>
      </c>
      <c r="BA418" t="e">
        <f>IF(ISNA(AZ418),NA(),COUNTIF(AZ$10:AZ418,AZ418)&gt;1)</f>
        <v>#N/A</v>
      </c>
      <c r="BB418" t="e">
        <f t="shared" si="518"/>
        <v>#N/A</v>
      </c>
      <c r="BC418" s="55" t="e">
        <f t="shared" si="519"/>
        <v>#N/A</v>
      </c>
      <c r="BD418" s="56" t="e">
        <f t="shared" si="520"/>
        <v>#N/A</v>
      </c>
      <c r="BE418" s="53">
        <f t="shared" si="521"/>
        <v>0</v>
      </c>
      <c r="BF418" s="53">
        <f t="shared" si="522"/>
        <v>0</v>
      </c>
      <c r="BG418" s="53">
        <f t="shared" si="523"/>
        <v>0</v>
      </c>
      <c r="BH418" s="53">
        <f t="shared" si="524"/>
        <v>0</v>
      </c>
      <c r="BI418" s="53">
        <f t="shared" si="525"/>
        <v>0</v>
      </c>
      <c r="BJ418" s="53">
        <f t="shared" si="526"/>
        <v>0</v>
      </c>
      <c r="BK418" s="57">
        <f t="shared" si="527"/>
        <v>0</v>
      </c>
      <c r="BL418" s="57">
        <f t="shared" si="528"/>
        <v>0</v>
      </c>
      <c r="BM418" s="57">
        <f t="shared" si="529"/>
        <v>0</v>
      </c>
      <c r="BN418" s="57">
        <f t="shared" si="530"/>
        <v>0</v>
      </c>
      <c r="BO418" s="57">
        <f t="shared" si="531"/>
        <v>0</v>
      </c>
      <c r="BP418" s="57">
        <f t="shared" si="532"/>
        <v>0</v>
      </c>
      <c r="BQ418">
        <f t="shared" si="554"/>
        <v>0</v>
      </c>
      <c r="BR418">
        <f t="shared" si="555"/>
        <v>0</v>
      </c>
      <c r="BS418">
        <f t="shared" si="556"/>
        <v>0</v>
      </c>
      <c r="BT418">
        <f t="shared" si="557"/>
        <v>0</v>
      </c>
      <c r="BU418">
        <f t="shared" si="558"/>
        <v>0</v>
      </c>
      <c r="BV418">
        <f t="shared" si="559"/>
        <v>0</v>
      </c>
      <c r="BW418">
        <f t="shared" si="560"/>
        <v>0</v>
      </c>
      <c r="BX418">
        <f t="shared" si="561"/>
        <v>0</v>
      </c>
      <c r="BY418">
        <f t="shared" si="562"/>
        <v>0</v>
      </c>
      <c r="BZ418">
        <f t="shared" si="563"/>
        <v>0</v>
      </c>
      <c r="CA418">
        <f t="shared" si="564"/>
        <v>0</v>
      </c>
      <c r="CB418">
        <f t="shared" si="565"/>
        <v>0</v>
      </c>
      <c r="CC418" t="e">
        <f>IF('Source and fuel input'!AS418,VLOOKUP(AA418,SourceIdData,8,FALSE),IF('Source and fuel input'!AQ418,V418,IF('Source and fuel input'!AR418,IF(AND(E418="Method 1",VLOOKUP(AA418,SourceIdData,8,FALSE)&gt;0),VLOOKUP(AA418,SourceIdData,8,FALSE),NA()),"")))</f>
        <v>#N/A</v>
      </c>
      <c r="CD418" s="15" t="e">
        <f t="shared" si="500"/>
        <v>#N/A</v>
      </c>
      <c r="CE418" s="15" t="b">
        <f t="shared" si="501"/>
        <v>1</v>
      </c>
      <c r="CF418" s="15" t="b">
        <f t="shared" si="533"/>
        <v>1</v>
      </c>
      <c r="CG418" s="15" t="b">
        <f t="shared" si="502"/>
        <v>0</v>
      </c>
      <c r="CH418" s="15" t="b">
        <f t="shared" si="503"/>
        <v>1</v>
      </c>
      <c r="CI418" t="e">
        <f t="shared" si="534"/>
        <v>#N/A</v>
      </c>
      <c r="CJ418" t="e">
        <f t="shared" si="535"/>
        <v>#N/A</v>
      </c>
      <c r="CK418" t="e">
        <f t="shared" si="544"/>
        <v>#N/A</v>
      </c>
      <c r="CL418" t="b">
        <f t="shared" si="504"/>
        <v>0</v>
      </c>
      <c r="CM418" t="e">
        <f t="shared" si="545"/>
        <v>#N/A</v>
      </c>
      <c r="CN418" t="b">
        <f t="shared" si="546"/>
        <v>0</v>
      </c>
      <c r="CO418" s="14">
        <f t="shared" si="547"/>
        <v>1</v>
      </c>
      <c r="CP418" s="16" t="str">
        <f t="shared" si="536"/>
        <v/>
      </c>
      <c r="CQ418" s="15">
        <f t="shared" si="537"/>
        <v>0</v>
      </c>
      <c r="CR418" s="15">
        <f t="shared" si="538"/>
        <v>0</v>
      </c>
      <c r="CS418" s="15">
        <f t="shared" si="539"/>
        <v>0</v>
      </c>
      <c r="CT418" s="58" t="e">
        <f t="shared" si="566"/>
        <v>#DIV/0!</v>
      </c>
      <c r="CU418" s="2">
        <f t="shared" si="540"/>
        <v>995</v>
      </c>
      <c r="CV418" t="str">
        <f t="shared" si="548"/>
        <v/>
      </c>
      <c r="CX418" t="str">
        <f t="shared" si="567"/>
        <v/>
      </c>
      <c r="CY418" t="b">
        <f>AND(CX418&lt;&gt;"",COUNTIF($CX$11:CX417,CX418)=0)</f>
        <v>0</v>
      </c>
      <c r="CZ418" s="2">
        <f>IF(CX418="",0,IF(CY418,MAX($CZ$11:CZ417)+1,VLOOKUP(CX418,$CX$11:CZ417,3,FALSE)))</f>
        <v>0</v>
      </c>
      <c r="DA418" s="2" t="str">
        <f t="shared" si="549"/>
        <v/>
      </c>
      <c r="DB418" t="str">
        <f t="shared" si="568"/>
        <v/>
      </c>
      <c r="DC418" t="b">
        <f>AND(DB418&lt;&gt;"",COUNTIF($DB$11:DB417,DB418)=0)</f>
        <v>0</v>
      </c>
      <c r="DD418" s="2">
        <f>IF(DB418="",0,IF(DC418,MAX($DD$11:DD417)+1,VLOOKUP(DB418,$DB$11:DD417,3,FALSE)))</f>
        <v>0</v>
      </c>
      <c r="DE418" s="2" t="str">
        <f t="shared" si="550"/>
        <v/>
      </c>
    </row>
    <row r="419" spans="1:109" x14ac:dyDescent="0.35">
      <c r="A419" s="119"/>
      <c r="B419" s="46"/>
      <c r="C419" s="46"/>
      <c r="D419" s="46"/>
      <c r="E419" s="46"/>
      <c r="F419" s="183"/>
      <c r="G419" s="48">
        <v>0</v>
      </c>
      <c r="H419" s="46">
        <v>0</v>
      </c>
      <c r="I419" s="46">
        <v>0</v>
      </c>
      <c r="J419" s="46">
        <v>0</v>
      </c>
      <c r="K419" s="46">
        <v>0</v>
      </c>
      <c r="L419" s="49">
        <v>0</v>
      </c>
      <c r="M419" s="50">
        <v>0</v>
      </c>
      <c r="N419" s="32"/>
      <c r="O419" s="31"/>
      <c r="P419" s="31"/>
      <c r="Q419" s="31"/>
      <c r="R419" s="31"/>
      <c r="S419" s="31"/>
      <c r="T419" s="31"/>
      <c r="U419" s="31"/>
      <c r="V419" s="99"/>
      <c r="W419" s="52" t="str">
        <f t="shared" si="575"/>
        <v/>
      </c>
      <c r="X419" s="120"/>
      <c r="Y419" s="97"/>
      <c r="Z419" t="e">
        <f t="shared" si="505"/>
        <v>#N/A</v>
      </c>
      <c r="AA419" t="e">
        <f t="shared" si="506"/>
        <v>#N/A</v>
      </c>
      <c r="AB419" t="e">
        <f t="shared" si="507"/>
        <v>#N/A</v>
      </c>
      <c r="AC419" s="53" t="b">
        <f t="shared" si="508"/>
        <v>0</v>
      </c>
      <c r="AD419" s="53" t="b">
        <f t="shared" si="509"/>
        <v>0</v>
      </c>
      <c r="AE419" s="53" t="b">
        <f t="shared" si="510"/>
        <v>0</v>
      </c>
      <c r="AF419" s="53" t="b">
        <f t="shared" si="511"/>
        <v>0</v>
      </c>
      <c r="AG419" s="53" t="b">
        <f t="shared" si="512"/>
        <v>0</v>
      </c>
      <c r="AH419" s="53" t="b">
        <f t="shared" si="513"/>
        <v>0</v>
      </c>
      <c r="AI419" s="53" t="b">
        <f t="shared" si="514"/>
        <v>0</v>
      </c>
      <c r="AJ419" s="53" t="b">
        <f t="shared" si="515"/>
        <v>0</v>
      </c>
      <c r="AK419" s="53" t="b">
        <f t="shared" si="569"/>
        <v>1</v>
      </c>
      <c r="AL419" s="53" t="b">
        <f t="shared" si="570"/>
        <v>1</v>
      </c>
      <c r="AM419" s="53" t="b">
        <f t="shared" si="571"/>
        <v>1</v>
      </c>
      <c r="AN419" s="53" t="b">
        <f t="shared" si="572"/>
        <v>1</v>
      </c>
      <c r="AO419" s="53" t="b">
        <f t="shared" si="573"/>
        <v>1</v>
      </c>
      <c r="AP419" s="53" t="b">
        <f t="shared" si="574"/>
        <v>1</v>
      </c>
      <c r="AQ419" s="53" t="b">
        <f t="shared" si="551"/>
        <v>0</v>
      </c>
      <c r="AR419" t="b">
        <f t="shared" si="516"/>
        <v>0</v>
      </c>
      <c r="AS419" s="54" t="e">
        <f t="shared" si="541"/>
        <v>#N/A</v>
      </c>
      <c r="AT419" t="b">
        <f t="shared" si="552"/>
        <v>0</v>
      </c>
      <c r="AU419" t="str">
        <f t="shared" si="553"/>
        <v/>
      </c>
      <c r="AV419" s="55" t="str">
        <f t="shared" si="542"/>
        <v/>
      </c>
      <c r="AW419" t="b">
        <f>AND(AV419&lt;&gt;"",COUNTIF($AV$11:AV418,AV419)=0)</f>
        <v>0</v>
      </c>
      <c r="AX419" s="2">
        <f>IF(AV419="",0,IF(AW419,MAX($AX$11:AX418)+1,VLOOKUP(AV419,$AV$11:AX418,3,FALSE)))</f>
        <v>0</v>
      </c>
      <c r="AY419" t="str">
        <f t="shared" si="543"/>
        <v/>
      </c>
      <c r="AZ419" t="e">
        <f t="shared" si="517"/>
        <v>#N/A</v>
      </c>
      <c r="BA419" t="e">
        <f>IF(ISNA(AZ419),NA(),COUNTIF(AZ$10:AZ419,AZ419)&gt;1)</f>
        <v>#N/A</v>
      </c>
      <c r="BB419" t="e">
        <f t="shared" si="518"/>
        <v>#N/A</v>
      </c>
      <c r="BC419" s="55" t="e">
        <f t="shared" si="519"/>
        <v>#N/A</v>
      </c>
      <c r="BD419" s="56" t="e">
        <f t="shared" si="520"/>
        <v>#N/A</v>
      </c>
      <c r="BE419" s="53">
        <f t="shared" si="521"/>
        <v>0</v>
      </c>
      <c r="BF419" s="53">
        <f t="shared" si="522"/>
        <v>0</v>
      </c>
      <c r="BG419" s="53">
        <f t="shared" si="523"/>
        <v>0</v>
      </c>
      <c r="BH419" s="53">
        <f t="shared" si="524"/>
        <v>0</v>
      </c>
      <c r="BI419" s="53">
        <f t="shared" si="525"/>
        <v>0</v>
      </c>
      <c r="BJ419" s="53">
        <f t="shared" si="526"/>
        <v>0</v>
      </c>
      <c r="BK419" s="57">
        <f t="shared" si="527"/>
        <v>0</v>
      </c>
      <c r="BL419" s="57">
        <f t="shared" si="528"/>
        <v>0</v>
      </c>
      <c r="BM419" s="57">
        <f t="shared" si="529"/>
        <v>0</v>
      </c>
      <c r="BN419" s="57">
        <f t="shared" si="530"/>
        <v>0</v>
      </c>
      <c r="BO419" s="57">
        <f t="shared" si="531"/>
        <v>0</v>
      </c>
      <c r="BP419" s="57">
        <f t="shared" si="532"/>
        <v>0</v>
      </c>
      <c r="BQ419">
        <f t="shared" si="554"/>
        <v>0</v>
      </c>
      <c r="BR419">
        <f t="shared" si="555"/>
        <v>0</v>
      </c>
      <c r="BS419">
        <f t="shared" si="556"/>
        <v>0</v>
      </c>
      <c r="BT419">
        <f t="shared" si="557"/>
        <v>0</v>
      </c>
      <c r="BU419">
        <f t="shared" si="558"/>
        <v>0</v>
      </c>
      <c r="BV419">
        <f t="shared" si="559"/>
        <v>0</v>
      </c>
      <c r="BW419">
        <f t="shared" si="560"/>
        <v>0</v>
      </c>
      <c r="BX419">
        <f t="shared" si="561"/>
        <v>0</v>
      </c>
      <c r="BY419">
        <f t="shared" si="562"/>
        <v>0</v>
      </c>
      <c r="BZ419">
        <f t="shared" si="563"/>
        <v>0</v>
      </c>
      <c r="CA419">
        <f t="shared" si="564"/>
        <v>0</v>
      </c>
      <c r="CB419">
        <f t="shared" si="565"/>
        <v>0</v>
      </c>
      <c r="CC419" t="e">
        <f>IF('Source and fuel input'!AS419,VLOOKUP(AA419,SourceIdData,8,FALSE),IF('Source and fuel input'!AQ419,V419,IF('Source and fuel input'!AR419,IF(AND(E419="Method 1",VLOOKUP(AA419,SourceIdData,8,FALSE)&gt;0),VLOOKUP(AA419,SourceIdData,8,FALSE),NA()),"")))</f>
        <v>#N/A</v>
      </c>
      <c r="CD419" s="15" t="e">
        <f t="shared" si="500"/>
        <v>#N/A</v>
      </c>
      <c r="CE419" s="15" t="b">
        <f t="shared" si="501"/>
        <v>1</v>
      </c>
      <c r="CF419" s="15" t="b">
        <f t="shared" si="533"/>
        <v>1</v>
      </c>
      <c r="CG419" s="15" t="b">
        <f t="shared" si="502"/>
        <v>0</v>
      </c>
      <c r="CH419" s="15" t="b">
        <f t="shared" si="503"/>
        <v>1</v>
      </c>
      <c r="CI419" t="e">
        <f t="shared" si="534"/>
        <v>#N/A</v>
      </c>
      <c r="CJ419" t="e">
        <f t="shared" si="535"/>
        <v>#N/A</v>
      </c>
      <c r="CK419" t="e">
        <f t="shared" si="544"/>
        <v>#N/A</v>
      </c>
      <c r="CL419" t="b">
        <f t="shared" si="504"/>
        <v>0</v>
      </c>
      <c r="CM419" t="e">
        <f t="shared" si="545"/>
        <v>#N/A</v>
      </c>
      <c r="CN419" t="b">
        <f t="shared" si="546"/>
        <v>0</v>
      </c>
      <c r="CO419" s="14">
        <f t="shared" si="547"/>
        <v>1</v>
      </c>
      <c r="CP419" s="16" t="str">
        <f t="shared" si="536"/>
        <v/>
      </c>
      <c r="CQ419" s="15">
        <f t="shared" si="537"/>
        <v>0</v>
      </c>
      <c r="CR419" s="15">
        <f t="shared" si="538"/>
        <v>0</v>
      </c>
      <c r="CS419" s="15">
        <f t="shared" si="539"/>
        <v>0</v>
      </c>
      <c r="CT419" s="58" t="e">
        <f t="shared" si="566"/>
        <v>#DIV/0!</v>
      </c>
      <c r="CU419" s="2">
        <f t="shared" si="540"/>
        <v>995</v>
      </c>
      <c r="CV419" t="str">
        <f t="shared" si="548"/>
        <v/>
      </c>
      <c r="CX419" t="str">
        <f t="shared" si="567"/>
        <v/>
      </c>
      <c r="CY419" t="b">
        <f>AND(CX419&lt;&gt;"",COUNTIF($CX$11:CX418,CX419)=0)</f>
        <v>0</v>
      </c>
      <c r="CZ419" s="2">
        <f>IF(CX419="",0,IF(CY419,MAX($CZ$11:CZ418)+1,VLOOKUP(CX419,$CX$11:CZ418,3,FALSE)))</f>
        <v>0</v>
      </c>
      <c r="DA419" s="2" t="str">
        <f t="shared" si="549"/>
        <v/>
      </c>
      <c r="DB419" t="str">
        <f t="shared" si="568"/>
        <v/>
      </c>
      <c r="DC419" t="b">
        <f>AND(DB419&lt;&gt;"",COUNTIF($DB$11:DB418,DB419)=0)</f>
        <v>0</v>
      </c>
      <c r="DD419" s="2">
        <f>IF(DB419="",0,IF(DC419,MAX($DD$11:DD418)+1,VLOOKUP(DB419,$DB$11:DD418,3,FALSE)))</f>
        <v>0</v>
      </c>
      <c r="DE419" s="2" t="str">
        <f t="shared" si="550"/>
        <v/>
      </c>
    </row>
    <row r="420" spans="1:109" x14ac:dyDescent="0.35">
      <c r="A420" s="119"/>
      <c r="B420" s="46"/>
      <c r="C420" s="46"/>
      <c r="D420" s="46"/>
      <c r="E420" s="46"/>
      <c r="F420" s="183"/>
      <c r="G420" s="48">
        <v>0</v>
      </c>
      <c r="H420" s="46">
        <v>0</v>
      </c>
      <c r="I420" s="46">
        <v>0</v>
      </c>
      <c r="J420" s="46">
        <v>0</v>
      </c>
      <c r="K420" s="46">
        <v>0</v>
      </c>
      <c r="L420" s="49">
        <v>0</v>
      </c>
      <c r="M420" s="50">
        <v>0</v>
      </c>
      <c r="N420" s="32"/>
      <c r="O420" s="31"/>
      <c r="P420" s="31"/>
      <c r="Q420" s="31"/>
      <c r="R420" s="31"/>
      <c r="S420" s="31"/>
      <c r="T420" s="31"/>
      <c r="U420" s="31"/>
      <c r="V420" s="99"/>
      <c r="W420" s="52" t="str">
        <f t="shared" si="575"/>
        <v/>
      </c>
      <c r="X420" s="120"/>
      <c r="Y420" s="97"/>
      <c r="Z420" t="e">
        <f t="shared" si="505"/>
        <v>#N/A</v>
      </c>
      <c r="AA420" t="e">
        <f t="shared" si="506"/>
        <v>#N/A</v>
      </c>
      <c r="AB420" t="e">
        <f t="shared" si="507"/>
        <v>#N/A</v>
      </c>
      <c r="AC420" s="53" t="b">
        <f t="shared" si="508"/>
        <v>0</v>
      </c>
      <c r="AD420" s="53" t="b">
        <f t="shared" si="509"/>
        <v>0</v>
      </c>
      <c r="AE420" s="53" t="b">
        <f t="shared" si="510"/>
        <v>0</v>
      </c>
      <c r="AF420" s="53" t="b">
        <f t="shared" si="511"/>
        <v>0</v>
      </c>
      <c r="AG420" s="53" t="b">
        <f t="shared" si="512"/>
        <v>0</v>
      </c>
      <c r="AH420" s="53" t="b">
        <f t="shared" si="513"/>
        <v>0</v>
      </c>
      <c r="AI420" s="53" t="b">
        <f t="shared" si="514"/>
        <v>0</v>
      </c>
      <c r="AJ420" s="53" t="b">
        <f t="shared" si="515"/>
        <v>0</v>
      </c>
      <c r="AK420" s="53" t="b">
        <f t="shared" si="569"/>
        <v>1</v>
      </c>
      <c r="AL420" s="53" t="b">
        <f t="shared" si="570"/>
        <v>1</v>
      </c>
      <c r="AM420" s="53" t="b">
        <f t="shared" si="571"/>
        <v>1</v>
      </c>
      <c r="AN420" s="53" t="b">
        <f t="shared" si="572"/>
        <v>1</v>
      </c>
      <c r="AO420" s="53" t="b">
        <f t="shared" si="573"/>
        <v>1</v>
      </c>
      <c r="AP420" s="53" t="b">
        <f t="shared" si="574"/>
        <v>1</v>
      </c>
      <c r="AQ420" s="53" t="b">
        <f t="shared" si="551"/>
        <v>0</v>
      </c>
      <c r="AR420" t="b">
        <f t="shared" si="516"/>
        <v>0</v>
      </c>
      <c r="AS420" s="54" t="e">
        <f t="shared" si="541"/>
        <v>#N/A</v>
      </c>
      <c r="AT420" t="b">
        <f t="shared" si="552"/>
        <v>0</v>
      </c>
      <c r="AU420" t="str">
        <f t="shared" si="553"/>
        <v/>
      </c>
      <c r="AV420" s="55" t="str">
        <f t="shared" si="542"/>
        <v/>
      </c>
      <c r="AW420" t="b">
        <f>AND(AV420&lt;&gt;"",COUNTIF($AV$11:AV419,AV420)=0)</f>
        <v>0</v>
      </c>
      <c r="AX420" s="2">
        <f>IF(AV420="",0,IF(AW420,MAX($AX$11:AX419)+1,VLOOKUP(AV420,$AV$11:AX419,3,FALSE)))</f>
        <v>0</v>
      </c>
      <c r="AY420" t="str">
        <f t="shared" si="543"/>
        <v/>
      </c>
      <c r="AZ420" t="e">
        <f t="shared" si="517"/>
        <v>#N/A</v>
      </c>
      <c r="BA420" t="e">
        <f>IF(ISNA(AZ420),NA(),COUNTIF(AZ$10:AZ420,AZ420)&gt;1)</f>
        <v>#N/A</v>
      </c>
      <c r="BB420" t="e">
        <f t="shared" si="518"/>
        <v>#N/A</v>
      </c>
      <c r="BC420" s="55" t="e">
        <f t="shared" si="519"/>
        <v>#N/A</v>
      </c>
      <c r="BD420" s="56" t="e">
        <f t="shared" si="520"/>
        <v>#N/A</v>
      </c>
      <c r="BE420" s="53">
        <f t="shared" si="521"/>
        <v>0</v>
      </c>
      <c r="BF420" s="53">
        <f t="shared" si="522"/>
        <v>0</v>
      </c>
      <c r="BG420" s="53">
        <f t="shared" si="523"/>
        <v>0</v>
      </c>
      <c r="BH420" s="53">
        <f t="shared" si="524"/>
        <v>0</v>
      </c>
      <c r="BI420" s="53">
        <f t="shared" si="525"/>
        <v>0</v>
      </c>
      <c r="BJ420" s="53">
        <f t="shared" si="526"/>
        <v>0</v>
      </c>
      <c r="BK420" s="57">
        <f t="shared" si="527"/>
        <v>0</v>
      </c>
      <c r="BL420" s="57">
        <f t="shared" si="528"/>
        <v>0</v>
      </c>
      <c r="BM420" s="57">
        <f t="shared" si="529"/>
        <v>0</v>
      </c>
      <c r="BN420" s="57">
        <f t="shared" si="530"/>
        <v>0</v>
      </c>
      <c r="BO420" s="57">
        <f t="shared" si="531"/>
        <v>0</v>
      </c>
      <c r="BP420" s="57">
        <f t="shared" si="532"/>
        <v>0</v>
      </c>
      <c r="BQ420">
        <f t="shared" si="554"/>
        <v>0</v>
      </c>
      <c r="BR420">
        <f t="shared" si="555"/>
        <v>0</v>
      </c>
      <c r="BS420">
        <f t="shared" si="556"/>
        <v>0</v>
      </c>
      <c r="BT420">
        <f t="shared" si="557"/>
        <v>0</v>
      </c>
      <c r="BU420">
        <f t="shared" si="558"/>
        <v>0</v>
      </c>
      <c r="BV420">
        <f t="shared" si="559"/>
        <v>0</v>
      </c>
      <c r="BW420">
        <f t="shared" si="560"/>
        <v>0</v>
      </c>
      <c r="BX420">
        <f t="shared" si="561"/>
        <v>0</v>
      </c>
      <c r="BY420">
        <f t="shared" si="562"/>
        <v>0</v>
      </c>
      <c r="BZ420">
        <f t="shared" si="563"/>
        <v>0</v>
      </c>
      <c r="CA420">
        <f t="shared" si="564"/>
        <v>0</v>
      </c>
      <c r="CB420">
        <f t="shared" si="565"/>
        <v>0</v>
      </c>
      <c r="CC420" t="e">
        <f>IF('Source and fuel input'!AS420,VLOOKUP(AA420,SourceIdData,8,FALSE),IF('Source and fuel input'!AQ420,V420,IF('Source and fuel input'!AR420,IF(AND(E420="Method 1",VLOOKUP(AA420,SourceIdData,8,FALSE)&gt;0),VLOOKUP(AA420,SourceIdData,8,FALSE),NA()),"")))</f>
        <v>#N/A</v>
      </c>
      <c r="CD420" s="15" t="e">
        <f t="shared" si="500"/>
        <v>#N/A</v>
      </c>
      <c r="CE420" s="15" t="b">
        <f t="shared" si="501"/>
        <v>1</v>
      </c>
      <c r="CF420" s="15" t="b">
        <f t="shared" si="533"/>
        <v>1</v>
      </c>
      <c r="CG420" s="15" t="b">
        <f t="shared" si="502"/>
        <v>0</v>
      </c>
      <c r="CH420" s="15" t="b">
        <f t="shared" si="503"/>
        <v>1</v>
      </c>
      <c r="CI420" t="e">
        <f t="shared" si="534"/>
        <v>#N/A</v>
      </c>
      <c r="CJ420" t="e">
        <f t="shared" si="535"/>
        <v>#N/A</v>
      </c>
      <c r="CK420" t="e">
        <f t="shared" si="544"/>
        <v>#N/A</v>
      </c>
      <c r="CL420" t="b">
        <f t="shared" si="504"/>
        <v>0</v>
      </c>
      <c r="CM420" t="e">
        <f t="shared" si="545"/>
        <v>#N/A</v>
      </c>
      <c r="CN420" t="b">
        <f t="shared" si="546"/>
        <v>0</v>
      </c>
      <c r="CO420" s="14">
        <f t="shared" si="547"/>
        <v>1</v>
      </c>
      <c r="CP420" s="16" t="str">
        <f t="shared" si="536"/>
        <v/>
      </c>
      <c r="CQ420" s="15">
        <f t="shared" si="537"/>
        <v>0</v>
      </c>
      <c r="CR420" s="15">
        <f t="shared" si="538"/>
        <v>0</v>
      </c>
      <c r="CS420" s="15">
        <f t="shared" si="539"/>
        <v>0</v>
      </c>
      <c r="CT420" s="58" t="e">
        <f t="shared" si="566"/>
        <v>#DIV/0!</v>
      </c>
      <c r="CU420" s="2">
        <f t="shared" si="540"/>
        <v>995</v>
      </c>
      <c r="CV420" t="str">
        <f t="shared" si="548"/>
        <v/>
      </c>
      <c r="CX420" t="str">
        <f t="shared" si="567"/>
        <v/>
      </c>
      <c r="CY420" t="b">
        <f>AND(CX420&lt;&gt;"",COUNTIF($CX$11:CX419,CX420)=0)</f>
        <v>0</v>
      </c>
      <c r="CZ420" s="2">
        <f>IF(CX420="",0,IF(CY420,MAX($CZ$11:CZ419)+1,VLOOKUP(CX420,$CX$11:CZ419,3,FALSE)))</f>
        <v>0</v>
      </c>
      <c r="DA420" s="2" t="str">
        <f t="shared" si="549"/>
        <v/>
      </c>
      <c r="DB420" t="str">
        <f t="shared" si="568"/>
        <v/>
      </c>
      <c r="DC420" t="b">
        <f>AND(DB420&lt;&gt;"",COUNTIF($DB$11:DB419,DB420)=0)</f>
        <v>0</v>
      </c>
      <c r="DD420" s="2">
        <f>IF(DB420="",0,IF(DC420,MAX($DD$11:DD419)+1,VLOOKUP(DB420,$DB$11:DD419,3,FALSE)))</f>
        <v>0</v>
      </c>
      <c r="DE420" s="2" t="str">
        <f t="shared" si="550"/>
        <v/>
      </c>
    </row>
    <row r="421" spans="1:109" x14ac:dyDescent="0.35">
      <c r="A421" s="119"/>
      <c r="B421" s="46"/>
      <c r="C421" s="46"/>
      <c r="D421" s="46"/>
      <c r="E421" s="46"/>
      <c r="F421" s="183"/>
      <c r="G421" s="48">
        <v>0</v>
      </c>
      <c r="H421" s="46">
        <v>0</v>
      </c>
      <c r="I421" s="46">
        <v>0</v>
      </c>
      <c r="J421" s="46">
        <v>0</v>
      </c>
      <c r="K421" s="46">
        <v>0</v>
      </c>
      <c r="L421" s="49">
        <v>0</v>
      </c>
      <c r="M421" s="50">
        <v>0</v>
      </c>
      <c r="N421" s="32"/>
      <c r="O421" s="31"/>
      <c r="P421" s="31"/>
      <c r="Q421" s="31"/>
      <c r="R421" s="31"/>
      <c r="S421" s="31"/>
      <c r="T421" s="31"/>
      <c r="U421" s="31"/>
      <c r="V421" s="99"/>
      <c r="W421" s="52" t="str">
        <f t="shared" si="575"/>
        <v/>
      </c>
      <c r="X421" s="120"/>
      <c r="Y421" s="97"/>
      <c r="Z421" t="e">
        <f t="shared" si="505"/>
        <v>#N/A</v>
      </c>
      <c r="AA421" t="e">
        <f t="shared" si="506"/>
        <v>#N/A</v>
      </c>
      <c r="AB421" t="e">
        <f t="shared" si="507"/>
        <v>#N/A</v>
      </c>
      <c r="AC421" s="53" t="b">
        <f t="shared" si="508"/>
        <v>0</v>
      </c>
      <c r="AD421" s="53" t="b">
        <f t="shared" si="509"/>
        <v>0</v>
      </c>
      <c r="AE421" s="53" t="b">
        <f t="shared" si="510"/>
        <v>0</v>
      </c>
      <c r="AF421" s="53" t="b">
        <f t="shared" si="511"/>
        <v>0</v>
      </c>
      <c r="AG421" s="53" t="b">
        <f t="shared" si="512"/>
        <v>0</v>
      </c>
      <c r="AH421" s="53" t="b">
        <f t="shared" si="513"/>
        <v>0</v>
      </c>
      <c r="AI421" s="53" t="b">
        <f t="shared" si="514"/>
        <v>0</v>
      </c>
      <c r="AJ421" s="53" t="b">
        <f t="shared" si="515"/>
        <v>0</v>
      </c>
      <c r="AK421" s="53" t="b">
        <f t="shared" si="569"/>
        <v>1</v>
      </c>
      <c r="AL421" s="53" t="b">
        <f t="shared" si="570"/>
        <v>1</v>
      </c>
      <c r="AM421" s="53" t="b">
        <f t="shared" si="571"/>
        <v>1</v>
      </c>
      <c r="AN421" s="53" t="b">
        <f t="shared" si="572"/>
        <v>1</v>
      </c>
      <c r="AO421" s="53" t="b">
        <f t="shared" si="573"/>
        <v>1</v>
      </c>
      <c r="AP421" s="53" t="b">
        <f t="shared" si="574"/>
        <v>1</v>
      </c>
      <c r="AQ421" s="53" t="b">
        <f t="shared" si="551"/>
        <v>0</v>
      </c>
      <c r="AR421" t="b">
        <f t="shared" si="516"/>
        <v>0</v>
      </c>
      <c r="AS421" s="54" t="e">
        <f t="shared" si="541"/>
        <v>#N/A</v>
      </c>
      <c r="AT421" t="b">
        <f t="shared" si="552"/>
        <v>0</v>
      </c>
      <c r="AU421" t="str">
        <f t="shared" si="553"/>
        <v/>
      </c>
      <c r="AV421" s="55" t="str">
        <f t="shared" si="542"/>
        <v/>
      </c>
      <c r="AW421" t="b">
        <f>AND(AV421&lt;&gt;"",COUNTIF($AV$11:AV420,AV421)=0)</f>
        <v>0</v>
      </c>
      <c r="AX421" s="2">
        <f>IF(AV421="",0,IF(AW421,MAX($AX$11:AX420)+1,VLOOKUP(AV421,$AV$11:AX420,3,FALSE)))</f>
        <v>0</v>
      </c>
      <c r="AY421" t="str">
        <f t="shared" si="543"/>
        <v/>
      </c>
      <c r="AZ421" t="e">
        <f t="shared" si="517"/>
        <v>#N/A</v>
      </c>
      <c r="BA421" t="e">
        <f>IF(ISNA(AZ421),NA(),COUNTIF(AZ$10:AZ421,AZ421)&gt;1)</f>
        <v>#N/A</v>
      </c>
      <c r="BB421" t="e">
        <f t="shared" si="518"/>
        <v>#N/A</v>
      </c>
      <c r="BC421" s="55" t="e">
        <f t="shared" si="519"/>
        <v>#N/A</v>
      </c>
      <c r="BD421" s="56" t="e">
        <f t="shared" si="520"/>
        <v>#N/A</v>
      </c>
      <c r="BE421" s="53">
        <f t="shared" si="521"/>
        <v>0</v>
      </c>
      <c r="BF421" s="53">
        <f t="shared" si="522"/>
        <v>0</v>
      </c>
      <c r="BG421" s="53">
        <f t="shared" si="523"/>
        <v>0</v>
      </c>
      <c r="BH421" s="53">
        <f t="shared" si="524"/>
        <v>0</v>
      </c>
      <c r="BI421" s="53">
        <f t="shared" si="525"/>
        <v>0</v>
      </c>
      <c r="BJ421" s="53">
        <f t="shared" si="526"/>
        <v>0</v>
      </c>
      <c r="BK421" s="57">
        <f t="shared" si="527"/>
        <v>0</v>
      </c>
      <c r="BL421" s="57">
        <f t="shared" si="528"/>
        <v>0</v>
      </c>
      <c r="BM421" s="57">
        <f t="shared" si="529"/>
        <v>0</v>
      </c>
      <c r="BN421" s="57">
        <f t="shared" si="530"/>
        <v>0</v>
      </c>
      <c r="BO421" s="57">
        <f t="shared" si="531"/>
        <v>0</v>
      </c>
      <c r="BP421" s="57">
        <f t="shared" si="532"/>
        <v>0</v>
      </c>
      <c r="BQ421">
        <f t="shared" si="554"/>
        <v>0</v>
      </c>
      <c r="BR421">
        <f t="shared" si="555"/>
        <v>0</v>
      </c>
      <c r="BS421">
        <f t="shared" si="556"/>
        <v>0</v>
      </c>
      <c r="BT421">
        <f t="shared" si="557"/>
        <v>0</v>
      </c>
      <c r="BU421">
        <f t="shared" si="558"/>
        <v>0</v>
      </c>
      <c r="BV421">
        <f t="shared" si="559"/>
        <v>0</v>
      </c>
      <c r="BW421">
        <f t="shared" si="560"/>
        <v>0</v>
      </c>
      <c r="BX421">
        <f t="shared" si="561"/>
        <v>0</v>
      </c>
      <c r="BY421">
        <f t="shared" si="562"/>
        <v>0</v>
      </c>
      <c r="BZ421">
        <f t="shared" si="563"/>
        <v>0</v>
      </c>
      <c r="CA421">
        <f t="shared" si="564"/>
        <v>0</v>
      </c>
      <c r="CB421">
        <f t="shared" si="565"/>
        <v>0</v>
      </c>
      <c r="CC421" t="e">
        <f>IF('Source and fuel input'!AS421,VLOOKUP(AA421,SourceIdData,8,FALSE),IF('Source and fuel input'!AQ421,V421,IF('Source and fuel input'!AR421,IF(AND(E421="Method 1",VLOOKUP(AA421,SourceIdData,8,FALSE)&gt;0),VLOOKUP(AA421,SourceIdData,8,FALSE),NA()),"")))</f>
        <v>#N/A</v>
      </c>
      <c r="CD421" s="15" t="e">
        <f t="shared" si="500"/>
        <v>#N/A</v>
      </c>
      <c r="CE421" s="15" t="b">
        <f t="shared" si="501"/>
        <v>1</v>
      </c>
      <c r="CF421" s="15" t="b">
        <f t="shared" si="533"/>
        <v>1</v>
      </c>
      <c r="CG421" s="15" t="b">
        <f t="shared" si="502"/>
        <v>0</v>
      </c>
      <c r="CH421" s="15" t="b">
        <f t="shared" si="503"/>
        <v>1</v>
      </c>
      <c r="CI421" t="e">
        <f t="shared" si="534"/>
        <v>#N/A</v>
      </c>
      <c r="CJ421" t="e">
        <f t="shared" si="535"/>
        <v>#N/A</v>
      </c>
      <c r="CK421" t="e">
        <f t="shared" si="544"/>
        <v>#N/A</v>
      </c>
      <c r="CL421" t="b">
        <f t="shared" si="504"/>
        <v>0</v>
      </c>
      <c r="CM421" t="e">
        <f t="shared" si="545"/>
        <v>#N/A</v>
      </c>
      <c r="CN421" t="b">
        <f t="shared" si="546"/>
        <v>0</v>
      </c>
      <c r="CO421" s="14">
        <f t="shared" si="547"/>
        <v>1</v>
      </c>
      <c r="CP421" s="16" t="str">
        <f t="shared" si="536"/>
        <v/>
      </c>
      <c r="CQ421" s="15">
        <f t="shared" si="537"/>
        <v>0</v>
      </c>
      <c r="CR421" s="15">
        <f t="shared" si="538"/>
        <v>0</v>
      </c>
      <c r="CS421" s="15">
        <f t="shared" si="539"/>
        <v>0</v>
      </c>
      <c r="CT421" s="58" t="e">
        <f t="shared" si="566"/>
        <v>#DIV/0!</v>
      </c>
      <c r="CU421" s="2">
        <f t="shared" si="540"/>
        <v>995</v>
      </c>
      <c r="CV421" t="str">
        <f t="shared" si="548"/>
        <v/>
      </c>
      <c r="CX421" t="str">
        <f t="shared" si="567"/>
        <v/>
      </c>
      <c r="CY421" t="b">
        <f>AND(CX421&lt;&gt;"",COUNTIF($CX$11:CX420,CX421)=0)</f>
        <v>0</v>
      </c>
      <c r="CZ421" s="2">
        <f>IF(CX421="",0,IF(CY421,MAX($CZ$11:CZ420)+1,VLOOKUP(CX421,$CX$11:CZ420,3,FALSE)))</f>
        <v>0</v>
      </c>
      <c r="DA421" s="2" t="str">
        <f t="shared" si="549"/>
        <v/>
      </c>
      <c r="DB421" t="str">
        <f t="shared" si="568"/>
        <v/>
      </c>
      <c r="DC421" t="b">
        <f>AND(DB421&lt;&gt;"",COUNTIF($DB$11:DB420,DB421)=0)</f>
        <v>0</v>
      </c>
      <c r="DD421" s="2">
        <f>IF(DB421="",0,IF(DC421,MAX($DD$11:DD420)+1,VLOOKUP(DB421,$DB$11:DD420,3,FALSE)))</f>
        <v>0</v>
      </c>
      <c r="DE421" s="2" t="str">
        <f t="shared" si="550"/>
        <v/>
      </c>
    </row>
    <row r="422" spans="1:109" x14ac:dyDescent="0.35">
      <c r="A422" s="119"/>
      <c r="B422" s="46"/>
      <c r="C422" s="46"/>
      <c r="D422" s="46"/>
      <c r="E422" s="46"/>
      <c r="F422" s="183"/>
      <c r="G422" s="48">
        <v>0</v>
      </c>
      <c r="H422" s="46">
        <v>0</v>
      </c>
      <c r="I422" s="46">
        <v>0</v>
      </c>
      <c r="J422" s="46">
        <v>0</v>
      </c>
      <c r="K422" s="46">
        <v>0</v>
      </c>
      <c r="L422" s="49">
        <v>0</v>
      </c>
      <c r="M422" s="50">
        <v>0</v>
      </c>
      <c r="N422" s="32"/>
      <c r="O422" s="31"/>
      <c r="P422" s="31"/>
      <c r="Q422" s="31"/>
      <c r="R422" s="31"/>
      <c r="S422" s="31"/>
      <c r="T422" s="31"/>
      <c r="U422" s="31"/>
      <c r="V422" s="99"/>
      <c r="W422" s="52" t="str">
        <f t="shared" si="575"/>
        <v/>
      </c>
      <c r="X422" s="120"/>
      <c r="Y422" s="97"/>
      <c r="Z422" t="e">
        <f t="shared" si="505"/>
        <v>#N/A</v>
      </c>
      <c r="AA422" t="e">
        <f t="shared" si="506"/>
        <v>#N/A</v>
      </c>
      <c r="AB422" t="e">
        <f t="shared" si="507"/>
        <v>#N/A</v>
      </c>
      <c r="AC422" s="53" t="b">
        <f t="shared" si="508"/>
        <v>0</v>
      </c>
      <c r="AD422" s="53" t="b">
        <f t="shared" si="509"/>
        <v>0</v>
      </c>
      <c r="AE422" s="53" t="b">
        <f t="shared" si="510"/>
        <v>0</v>
      </c>
      <c r="AF422" s="53" t="b">
        <f t="shared" si="511"/>
        <v>0</v>
      </c>
      <c r="AG422" s="53" t="b">
        <f t="shared" si="512"/>
        <v>0</v>
      </c>
      <c r="AH422" s="53" t="b">
        <f t="shared" si="513"/>
        <v>0</v>
      </c>
      <c r="AI422" s="53" t="b">
        <f t="shared" si="514"/>
        <v>0</v>
      </c>
      <c r="AJ422" s="53" t="b">
        <f t="shared" si="515"/>
        <v>0</v>
      </c>
      <c r="AK422" s="53" t="b">
        <f t="shared" si="569"/>
        <v>1</v>
      </c>
      <c r="AL422" s="53" t="b">
        <f t="shared" si="570"/>
        <v>1</v>
      </c>
      <c r="AM422" s="53" t="b">
        <f t="shared" si="571"/>
        <v>1</v>
      </c>
      <c r="AN422" s="53" t="b">
        <f t="shared" si="572"/>
        <v>1</v>
      </c>
      <c r="AO422" s="53" t="b">
        <f t="shared" si="573"/>
        <v>1</v>
      </c>
      <c r="AP422" s="53" t="b">
        <f t="shared" si="574"/>
        <v>1</v>
      </c>
      <c r="AQ422" s="53" t="b">
        <f t="shared" si="551"/>
        <v>0</v>
      </c>
      <c r="AR422" t="b">
        <f t="shared" si="516"/>
        <v>0</v>
      </c>
      <c r="AS422" s="54" t="e">
        <f t="shared" si="541"/>
        <v>#N/A</v>
      </c>
      <c r="AT422" t="b">
        <f t="shared" si="552"/>
        <v>0</v>
      </c>
      <c r="AU422" t="str">
        <f t="shared" si="553"/>
        <v/>
      </c>
      <c r="AV422" s="55" t="str">
        <f t="shared" si="542"/>
        <v/>
      </c>
      <c r="AW422" t="b">
        <f>AND(AV422&lt;&gt;"",COUNTIF($AV$11:AV421,AV422)=0)</f>
        <v>0</v>
      </c>
      <c r="AX422" s="2">
        <f>IF(AV422="",0,IF(AW422,MAX($AX$11:AX421)+1,VLOOKUP(AV422,$AV$11:AX421,3,FALSE)))</f>
        <v>0</v>
      </c>
      <c r="AY422" t="str">
        <f t="shared" si="543"/>
        <v/>
      </c>
      <c r="AZ422" t="e">
        <f t="shared" si="517"/>
        <v>#N/A</v>
      </c>
      <c r="BA422" t="e">
        <f>IF(ISNA(AZ422),NA(),COUNTIF(AZ$10:AZ422,AZ422)&gt;1)</f>
        <v>#N/A</v>
      </c>
      <c r="BB422" t="e">
        <f t="shared" si="518"/>
        <v>#N/A</v>
      </c>
      <c r="BC422" s="55" t="e">
        <f t="shared" si="519"/>
        <v>#N/A</v>
      </c>
      <c r="BD422" s="56" t="e">
        <f t="shared" si="520"/>
        <v>#N/A</v>
      </c>
      <c r="BE422" s="53">
        <f t="shared" si="521"/>
        <v>0</v>
      </c>
      <c r="BF422" s="53">
        <f t="shared" si="522"/>
        <v>0</v>
      </c>
      <c r="BG422" s="53">
        <f t="shared" si="523"/>
        <v>0</v>
      </c>
      <c r="BH422" s="53">
        <f t="shared" si="524"/>
        <v>0</v>
      </c>
      <c r="BI422" s="53">
        <f t="shared" si="525"/>
        <v>0</v>
      </c>
      <c r="BJ422" s="53">
        <f t="shared" si="526"/>
        <v>0</v>
      </c>
      <c r="BK422" s="57">
        <f t="shared" si="527"/>
        <v>0</v>
      </c>
      <c r="BL422" s="57">
        <f t="shared" si="528"/>
        <v>0</v>
      </c>
      <c r="BM422" s="57">
        <f t="shared" si="529"/>
        <v>0</v>
      </c>
      <c r="BN422" s="57">
        <f t="shared" si="530"/>
        <v>0</v>
      </c>
      <c r="BO422" s="57">
        <f t="shared" si="531"/>
        <v>0</v>
      </c>
      <c r="BP422" s="57">
        <f t="shared" si="532"/>
        <v>0</v>
      </c>
      <c r="BQ422">
        <f t="shared" si="554"/>
        <v>0</v>
      </c>
      <c r="BR422">
        <f t="shared" si="555"/>
        <v>0</v>
      </c>
      <c r="BS422">
        <f t="shared" si="556"/>
        <v>0</v>
      </c>
      <c r="BT422">
        <f t="shared" si="557"/>
        <v>0</v>
      </c>
      <c r="BU422">
        <f t="shared" si="558"/>
        <v>0</v>
      </c>
      <c r="BV422">
        <f t="shared" si="559"/>
        <v>0</v>
      </c>
      <c r="BW422">
        <f t="shared" si="560"/>
        <v>0</v>
      </c>
      <c r="BX422">
        <f t="shared" si="561"/>
        <v>0</v>
      </c>
      <c r="BY422">
        <f t="shared" si="562"/>
        <v>0</v>
      </c>
      <c r="BZ422">
        <f t="shared" si="563"/>
        <v>0</v>
      </c>
      <c r="CA422">
        <f t="shared" si="564"/>
        <v>0</v>
      </c>
      <c r="CB422">
        <f t="shared" si="565"/>
        <v>0</v>
      </c>
      <c r="CC422" t="e">
        <f>IF('Source and fuel input'!AS422,VLOOKUP(AA422,SourceIdData,8,FALSE),IF('Source and fuel input'!AQ422,V422,IF('Source and fuel input'!AR422,IF(AND(E422="Method 1",VLOOKUP(AA422,SourceIdData,8,FALSE)&gt;0),VLOOKUP(AA422,SourceIdData,8,FALSE),NA()),"")))</f>
        <v>#N/A</v>
      </c>
      <c r="CD422" s="15" t="e">
        <f t="shared" si="500"/>
        <v>#N/A</v>
      </c>
      <c r="CE422" s="15" t="b">
        <f t="shared" si="501"/>
        <v>1</v>
      </c>
      <c r="CF422" s="15" t="b">
        <f t="shared" si="533"/>
        <v>1</v>
      </c>
      <c r="CG422" s="15" t="b">
        <f t="shared" si="502"/>
        <v>0</v>
      </c>
      <c r="CH422" s="15" t="b">
        <f t="shared" si="503"/>
        <v>1</v>
      </c>
      <c r="CI422" t="e">
        <f t="shared" si="534"/>
        <v>#N/A</v>
      </c>
      <c r="CJ422" t="e">
        <f t="shared" si="535"/>
        <v>#N/A</v>
      </c>
      <c r="CK422" t="e">
        <f t="shared" si="544"/>
        <v>#N/A</v>
      </c>
      <c r="CL422" t="b">
        <f t="shared" si="504"/>
        <v>0</v>
      </c>
      <c r="CM422" t="e">
        <f t="shared" si="545"/>
        <v>#N/A</v>
      </c>
      <c r="CN422" t="b">
        <f t="shared" si="546"/>
        <v>0</v>
      </c>
      <c r="CO422" s="14">
        <f t="shared" si="547"/>
        <v>1</v>
      </c>
      <c r="CP422" s="16" t="str">
        <f t="shared" si="536"/>
        <v/>
      </c>
      <c r="CQ422" s="15">
        <f t="shared" si="537"/>
        <v>0</v>
      </c>
      <c r="CR422" s="15">
        <f t="shared" si="538"/>
        <v>0</v>
      </c>
      <c r="CS422" s="15">
        <f t="shared" si="539"/>
        <v>0</v>
      </c>
      <c r="CT422" s="58" t="e">
        <f t="shared" si="566"/>
        <v>#DIV/0!</v>
      </c>
      <c r="CU422" s="2">
        <f t="shared" si="540"/>
        <v>995</v>
      </c>
      <c r="CV422" t="str">
        <f t="shared" si="548"/>
        <v/>
      </c>
      <c r="CX422" t="str">
        <f t="shared" si="567"/>
        <v/>
      </c>
      <c r="CY422" t="b">
        <f>AND(CX422&lt;&gt;"",COUNTIF($CX$11:CX421,CX422)=0)</f>
        <v>0</v>
      </c>
      <c r="CZ422" s="2">
        <f>IF(CX422="",0,IF(CY422,MAX($CZ$11:CZ421)+1,VLOOKUP(CX422,$CX$11:CZ421,3,FALSE)))</f>
        <v>0</v>
      </c>
      <c r="DA422" s="2" t="str">
        <f t="shared" si="549"/>
        <v/>
      </c>
      <c r="DB422" t="str">
        <f t="shared" si="568"/>
        <v/>
      </c>
      <c r="DC422" t="b">
        <f>AND(DB422&lt;&gt;"",COUNTIF($DB$11:DB421,DB422)=0)</f>
        <v>0</v>
      </c>
      <c r="DD422" s="2">
        <f>IF(DB422="",0,IF(DC422,MAX($DD$11:DD421)+1,VLOOKUP(DB422,$DB$11:DD421,3,FALSE)))</f>
        <v>0</v>
      </c>
      <c r="DE422" s="2" t="str">
        <f t="shared" si="550"/>
        <v/>
      </c>
    </row>
    <row r="423" spans="1:109" x14ac:dyDescent="0.35">
      <c r="A423" s="119"/>
      <c r="B423" s="46"/>
      <c r="C423" s="46"/>
      <c r="D423" s="46"/>
      <c r="E423" s="46"/>
      <c r="F423" s="183"/>
      <c r="G423" s="48">
        <v>0</v>
      </c>
      <c r="H423" s="46">
        <v>0</v>
      </c>
      <c r="I423" s="46">
        <v>0</v>
      </c>
      <c r="J423" s="46">
        <v>0</v>
      </c>
      <c r="K423" s="46">
        <v>0</v>
      </c>
      <c r="L423" s="49">
        <v>0</v>
      </c>
      <c r="M423" s="50">
        <v>0</v>
      </c>
      <c r="N423" s="32"/>
      <c r="O423" s="31"/>
      <c r="P423" s="31"/>
      <c r="Q423" s="31"/>
      <c r="R423" s="31"/>
      <c r="S423" s="31"/>
      <c r="T423" s="31"/>
      <c r="U423" s="31"/>
      <c r="V423" s="99"/>
      <c r="W423" s="52" t="str">
        <f t="shared" si="575"/>
        <v/>
      </c>
      <c r="X423" s="120"/>
      <c r="Y423" s="97"/>
      <c r="Z423" t="e">
        <f t="shared" si="505"/>
        <v>#N/A</v>
      </c>
      <c r="AA423" t="e">
        <f t="shared" si="506"/>
        <v>#N/A</v>
      </c>
      <c r="AB423" t="e">
        <f t="shared" si="507"/>
        <v>#N/A</v>
      </c>
      <c r="AC423" s="53" t="b">
        <f t="shared" si="508"/>
        <v>0</v>
      </c>
      <c r="AD423" s="53" t="b">
        <f t="shared" si="509"/>
        <v>0</v>
      </c>
      <c r="AE423" s="53" t="b">
        <f t="shared" si="510"/>
        <v>0</v>
      </c>
      <c r="AF423" s="53" t="b">
        <f t="shared" si="511"/>
        <v>0</v>
      </c>
      <c r="AG423" s="53" t="b">
        <f t="shared" si="512"/>
        <v>0</v>
      </c>
      <c r="AH423" s="53" t="b">
        <f t="shared" si="513"/>
        <v>0</v>
      </c>
      <c r="AI423" s="53" t="b">
        <f t="shared" si="514"/>
        <v>0</v>
      </c>
      <c r="AJ423" s="53" t="b">
        <f t="shared" si="515"/>
        <v>0</v>
      </c>
      <c r="AK423" s="53" t="b">
        <f t="shared" si="569"/>
        <v>1</v>
      </c>
      <c r="AL423" s="53" t="b">
        <f t="shared" si="570"/>
        <v>1</v>
      </c>
      <c r="AM423" s="53" t="b">
        <f t="shared" si="571"/>
        <v>1</v>
      </c>
      <c r="AN423" s="53" t="b">
        <f t="shared" si="572"/>
        <v>1</v>
      </c>
      <c r="AO423" s="53" t="b">
        <f t="shared" si="573"/>
        <v>1</v>
      </c>
      <c r="AP423" s="53" t="b">
        <f t="shared" si="574"/>
        <v>1</v>
      </c>
      <c r="AQ423" s="53" t="b">
        <f t="shared" si="551"/>
        <v>0</v>
      </c>
      <c r="AR423" t="b">
        <f t="shared" si="516"/>
        <v>0</v>
      </c>
      <c r="AS423" s="54" t="e">
        <f t="shared" si="541"/>
        <v>#N/A</v>
      </c>
      <c r="AT423" t="b">
        <f t="shared" si="552"/>
        <v>0</v>
      </c>
      <c r="AU423" t="str">
        <f t="shared" si="553"/>
        <v/>
      </c>
      <c r="AV423" s="55" t="str">
        <f t="shared" si="542"/>
        <v/>
      </c>
      <c r="AW423" t="b">
        <f>AND(AV423&lt;&gt;"",COUNTIF($AV$11:AV422,AV423)=0)</f>
        <v>0</v>
      </c>
      <c r="AX423" s="2">
        <f>IF(AV423="",0,IF(AW423,MAX($AX$11:AX422)+1,VLOOKUP(AV423,$AV$11:AX422,3,FALSE)))</f>
        <v>0</v>
      </c>
      <c r="AY423" t="str">
        <f t="shared" si="543"/>
        <v/>
      </c>
      <c r="AZ423" t="e">
        <f t="shared" si="517"/>
        <v>#N/A</v>
      </c>
      <c r="BA423" t="e">
        <f>IF(ISNA(AZ423),NA(),COUNTIF(AZ$10:AZ423,AZ423)&gt;1)</f>
        <v>#N/A</v>
      </c>
      <c r="BB423" t="e">
        <f t="shared" si="518"/>
        <v>#N/A</v>
      </c>
      <c r="BC423" s="55" t="e">
        <f t="shared" si="519"/>
        <v>#N/A</v>
      </c>
      <c r="BD423" s="56" t="e">
        <f t="shared" si="520"/>
        <v>#N/A</v>
      </c>
      <c r="BE423" s="53">
        <f t="shared" si="521"/>
        <v>0</v>
      </c>
      <c r="BF423" s="53">
        <f t="shared" si="522"/>
        <v>0</v>
      </c>
      <c r="BG423" s="53">
        <f t="shared" si="523"/>
        <v>0</v>
      </c>
      <c r="BH423" s="53">
        <f t="shared" si="524"/>
        <v>0</v>
      </c>
      <c r="BI423" s="53">
        <f t="shared" si="525"/>
        <v>0</v>
      </c>
      <c r="BJ423" s="53">
        <f t="shared" si="526"/>
        <v>0</v>
      </c>
      <c r="BK423" s="57">
        <f t="shared" si="527"/>
        <v>0</v>
      </c>
      <c r="BL423" s="57">
        <f t="shared" si="528"/>
        <v>0</v>
      </c>
      <c r="BM423" s="57">
        <f t="shared" si="529"/>
        <v>0</v>
      </c>
      <c r="BN423" s="57">
        <f t="shared" si="530"/>
        <v>0</v>
      </c>
      <c r="BO423" s="57">
        <f t="shared" si="531"/>
        <v>0</v>
      </c>
      <c r="BP423" s="57">
        <f t="shared" si="532"/>
        <v>0</v>
      </c>
      <c r="BQ423">
        <f t="shared" si="554"/>
        <v>0</v>
      </c>
      <c r="BR423">
        <f t="shared" si="555"/>
        <v>0</v>
      </c>
      <c r="BS423">
        <f t="shared" si="556"/>
        <v>0</v>
      </c>
      <c r="BT423">
        <f t="shared" si="557"/>
        <v>0</v>
      </c>
      <c r="BU423">
        <f t="shared" si="558"/>
        <v>0</v>
      </c>
      <c r="BV423">
        <f t="shared" si="559"/>
        <v>0</v>
      </c>
      <c r="BW423">
        <f t="shared" si="560"/>
        <v>0</v>
      </c>
      <c r="BX423">
        <f t="shared" si="561"/>
        <v>0</v>
      </c>
      <c r="BY423">
        <f t="shared" si="562"/>
        <v>0</v>
      </c>
      <c r="BZ423">
        <f t="shared" si="563"/>
        <v>0</v>
      </c>
      <c r="CA423">
        <f t="shared" si="564"/>
        <v>0</v>
      </c>
      <c r="CB423">
        <f t="shared" si="565"/>
        <v>0</v>
      </c>
      <c r="CC423" t="e">
        <f>IF('Source and fuel input'!AS423,VLOOKUP(AA423,SourceIdData,8,FALSE),IF('Source and fuel input'!AQ423,V423,IF('Source and fuel input'!AR423,IF(AND(E423="Method 1",VLOOKUP(AA423,SourceIdData,8,FALSE)&gt;0),VLOOKUP(AA423,SourceIdData,8,FALSE),NA()),"")))</f>
        <v>#N/A</v>
      </c>
      <c r="CD423" s="15" t="e">
        <f t="shared" si="500"/>
        <v>#N/A</v>
      </c>
      <c r="CE423" s="15" t="b">
        <f t="shared" si="501"/>
        <v>1</v>
      </c>
      <c r="CF423" s="15" t="b">
        <f t="shared" si="533"/>
        <v>1</v>
      </c>
      <c r="CG423" s="15" t="b">
        <f t="shared" si="502"/>
        <v>0</v>
      </c>
      <c r="CH423" s="15" t="b">
        <f t="shared" si="503"/>
        <v>1</v>
      </c>
      <c r="CI423" t="e">
        <f t="shared" si="534"/>
        <v>#N/A</v>
      </c>
      <c r="CJ423" t="e">
        <f t="shared" si="535"/>
        <v>#N/A</v>
      </c>
      <c r="CK423" t="e">
        <f t="shared" si="544"/>
        <v>#N/A</v>
      </c>
      <c r="CL423" t="b">
        <f t="shared" si="504"/>
        <v>0</v>
      </c>
      <c r="CM423" t="e">
        <f t="shared" si="545"/>
        <v>#N/A</v>
      </c>
      <c r="CN423" t="b">
        <f t="shared" si="546"/>
        <v>0</v>
      </c>
      <c r="CO423" s="14">
        <f t="shared" si="547"/>
        <v>1</v>
      </c>
      <c r="CP423" s="16" t="str">
        <f t="shared" si="536"/>
        <v/>
      </c>
      <c r="CQ423" s="15">
        <f t="shared" si="537"/>
        <v>0</v>
      </c>
      <c r="CR423" s="15">
        <f t="shared" si="538"/>
        <v>0</v>
      </c>
      <c r="CS423" s="15">
        <f t="shared" si="539"/>
        <v>0</v>
      </c>
      <c r="CT423" s="58" t="e">
        <f t="shared" si="566"/>
        <v>#DIV/0!</v>
      </c>
      <c r="CU423" s="2">
        <f t="shared" si="540"/>
        <v>995</v>
      </c>
      <c r="CV423" t="str">
        <f t="shared" si="548"/>
        <v/>
      </c>
      <c r="CX423" t="str">
        <f t="shared" si="567"/>
        <v/>
      </c>
      <c r="CY423" t="b">
        <f>AND(CX423&lt;&gt;"",COUNTIF($CX$11:CX422,CX423)=0)</f>
        <v>0</v>
      </c>
      <c r="CZ423" s="2">
        <f>IF(CX423="",0,IF(CY423,MAX($CZ$11:CZ422)+1,VLOOKUP(CX423,$CX$11:CZ422,3,FALSE)))</f>
        <v>0</v>
      </c>
      <c r="DA423" s="2" t="str">
        <f t="shared" si="549"/>
        <v/>
      </c>
      <c r="DB423" t="str">
        <f t="shared" si="568"/>
        <v/>
      </c>
      <c r="DC423" t="b">
        <f>AND(DB423&lt;&gt;"",COUNTIF($DB$11:DB422,DB423)=0)</f>
        <v>0</v>
      </c>
      <c r="DD423" s="2">
        <f>IF(DB423="",0,IF(DC423,MAX($DD$11:DD422)+1,VLOOKUP(DB423,$DB$11:DD422,3,FALSE)))</f>
        <v>0</v>
      </c>
      <c r="DE423" s="2" t="str">
        <f t="shared" si="550"/>
        <v/>
      </c>
    </row>
    <row r="424" spans="1:109" x14ac:dyDescent="0.35">
      <c r="A424" s="119"/>
      <c r="B424" s="46"/>
      <c r="C424" s="46"/>
      <c r="D424" s="46"/>
      <c r="E424" s="46"/>
      <c r="F424" s="183"/>
      <c r="G424" s="48">
        <v>0</v>
      </c>
      <c r="H424" s="46">
        <v>0</v>
      </c>
      <c r="I424" s="46">
        <v>0</v>
      </c>
      <c r="J424" s="46">
        <v>0</v>
      </c>
      <c r="K424" s="46">
        <v>0</v>
      </c>
      <c r="L424" s="49">
        <v>0</v>
      </c>
      <c r="M424" s="50">
        <v>0</v>
      </c>
      <c r="N424" s="32"/>
      <c r="O424" s="31"/>
      <c r="P424" s="31"/>
      <c r="Q424" s="31"/>
      <c r="R424" s="31"/>
      <c r="S424" s="31"/>
      <c r="T424" s="31"/>
      <c r="U424" s="31"/>
      <c r="V424" s="99"/>
      <c r="W424" s="52" t="str">
        <f t="shared" si="575"/>
        <v/>
      </c>
      <c r="X424" s="120"/>
      <c r="Y424" s="97"/>
      <c r="Z424" t="e">
        <f t="shared" si="505"/>
        <v>#N/A</v>
      </c>
      <c r="AA424" t="e">
        <f t="shared" si="506"/>
        <v>#N/A</v>
      </c>
      <c r="AB424" t="e">
        <f t="shared" si="507"/>
        <v>#N/A</v>
      </c>
      <c r="AC424" s="53" t="b">
        <f t="shared" si="508"/>
        <v>0</v>
      </c>
      <c r="AD424" s="53" t="b">
        <f t="shared" si="509"/>
        <v>0</v>
      </c>
      <c r="AE424" s="53" t="b">
        <f t="shared" si="510"/>
        <v>0</v>
      </c>
      <c r="AF424" s="53" t="b">
        <f t="shared" si="511"/>
        <v>0</v>
      </c>
      <c r="AG424" s="53" t="b">
        <f t="shared" si="512"/>
        <v>0</v>
      </c>
      <c r="AH424" s="53" t="b">
        <f t="shared" si="513"/>
        <v>0</v>
      </c>
      <c r="AI424" s="53" t="b">
        <f t="shared" si="514"/>
        <v>0</v>
      </c>
      <c r="AJ424" s="53" t="b">
        <f t="shared" si="515"/>
        <v>0</v>
      </c>
      <c r="AK424" s="53" t="b">
        <f t="shared" si="569"/>
        <v>1</v>
      </c>
      <c r="AL424" s="53" t="b">
        <f t="shared" si="570"/>
        <v>1</v>
      </c>
      <c r="AM424" s="53" t="b">
        <f t="shared" si="571"/>
        <v>1</v>
      </c>
      <c r="AN424" s="53" t="b">
        <f t="shared" si="572"/>
        <v>1</v>
      </c>
      <c r="AO424" s="53" t="b">
        <f t="shared" si="573"/>
        <v>1</v>
      </c>
      <c r="AP424" s="53" t="b">
        <f t="shared" si="574"/>
        <v>1</v>
      </c>
      <c r="AQ424" s="53" t="b">
        <f t="shared" si="551"/>
        <v>0</v>
      </c>
      <c r="AR424" t="b">
        <f t="shared" si="516"/>
        <v>0</v>
      </c>
      <c r="AS424" s="54" t="e">
        <f t="shared" si="541"/>
        <v>#N/A</v>
      </c>
      <c r="AT424" t="b">
        <f t="shared" si="552"/>
        <v>0</v>
      </c>
      <c r="AU424" t="str">
        <f t="shared" si="553"/>
        <v/>
      </c>
      <c r="AV424" s="55" t="str">
        <f t="shared" si="542"/>
        <v/>
      </c>
      <c r="AW424" t="b">
        <f>AND(AV424&lt;&gt;"",COUNTIF($AV$11:AV423,AV424)=0)</f>
        <v>0</v>
      </c>
      <c r="AX424" s="2">
        <f>IF(AV424="",0,IF(AW424,MAX($AX$11:AX423)+1,VLOOKUP(AV424,$AV$11:AX423,3,FALSE)))</f>
        <v>0</v>
      </c>
      <c r="AY424" t="str">
        <f t="shared" si="543"/>
        <v/>
      </c>
      <c r="AZ424" t="e">
        <f t="shared" si="517"/>
        <v>#N/A</v>
      </c>
      <c r="BA424" t="e">
        <f>IF(ISNA(AZ424),NA(),COUNTIF(AZ$10:AZ424,AZ424)&gt;1)</f>
        <v>#N/A</v>
      </c>
      <c r="BB424" t="e">
        <f t="shared" si="518"/>
        <v>#N/A</v>
      </c>
      <c r="BC424" s="55" t="e">
        <f t="shared" si="519"/>
        <v>#N/A</v>
      </c>
      <c r="BD424" s="56" t="e">
        <f t="shared" si="520"/>
        <v>#N/A</v>
      </c>
      <c r="BE424" s="53">
        <f t="shared" si="521"/>
        <v>0</v>
      </c>
      <c r="BF424" s="53">
        <f t="shared" si="522"/>
        <v>0</v>
      </c>
      <c r="BG424" s="53">
        <f t="shared" si="523"/>
        <v>0</v>
      </c>
      <c r="BH424" s="53">
        <f t="shared" si="524"/>
        <v>0</v>
      </c>
      <c r="BI424" s="53">
        <f t="shared" si="525"/>
        <v>0</v>
      </c>
      <c r="BJ424" s="53">
        <f t="shared" si="526"/>
        <v>0</v>
      </c>
      <c r="BK424" s="57">
        <f t="shared" si="527"/>
        <v>0</v>
      </c>
      <c r="BL424" s="57">
        <f t="shared" si="528"/>
        <v>0</v>
      </c>
      <c r="BM424" s="57">
        <f t="shared" si="529"/>
        <v>0</v>
      </c>
      <c r="BN424" s="57">
        <f t="shared" si="530"/>
        <v>0</v>
      </c>
      <c r="BO424" s="57">
        <f t="shared" si="531"/>
        <v>0</v>
      </c>
      <c r="BP424" s="57">
        <f t="shared" si="532"/>
        <v>0</v>
      </c>
      <c r="BQ424">
        <f t="shared" si="554"/>
        <v>0</v>
      </c>
      <c r="BR424">
        <f t="shared" si="555"/>
        <v>0</v>
      </c>
      <c r="BS424">
        <f t="shared" si="556"/>
        <v>0</v>
      </c>
      <c r="BT424">
        <f t="shared" si="557"/>
        <v>0</v>
      </c>
      <c r="BU424">
        <f t="shared" si="558"/>
        <v>0</v>
      </c>
      <c r="BV424">
        <f t="shared" si="559"/>
        <v>0</v>
      </c>
      <c r="BW424">
        <f t="shared" si="560"/>
        <v>0</v>
      </c>
      <c r="BX424">
        <f t="shared" si="561"/>
        <v>0</v>
      </c>
      <c r="BY424">
        <f t="shared" si="562"/>
        <v>0</v>
      </c>
      <c r="BZ424">
        <f t="shared" si="563"/>
        <v>0</v>
      </c>
      <c r="CA424">
        <f t="shared" si="564"/>
        <v>0</v>
      </c>
      <c r="CB424">
        <f t="shared" si="565"/>
        <v>0</v>
      </c>
      <c r="CC424" t="e">
        <f>IF('Source and fuel input'!AS424,VLOOKUP(AA424,SourceIdData,8,FALSE),IF('Source and fuel input'!AQ424,V424,IF('Source and fuel input'!AR424,IF(AND(E424="Method 1",VLOOKUP(AA424,SourceIdData,8,FALSE)&gt;0),VLOOKUP(AA424,SourceIdData,8,FALSE),NA()),"")))</f>
        <v>#N/A</v>
      </c>
      <c r="CD424" s="15" t="e">
        <f t="shared" si="500"/>
        <v>#N/A</v>
      </c>
      <c r="CE424" s="15" t="b">
        <f t="shared" si="501"/>
        <v>1</v>
      </c>
      <c r="CF424" s="15" t="b">
        <f t="shared" si="533"/>
        <v>1</v>
      </c>
      <c r="CG424" s="15" t="b">
        <f t="shared" si="502"/>
        <v>0</v>
      </c>
      <c r="CH424" s="15" t="b">
        <f t="shared" si="503"/>
        <v>1</v>
      </c>
      <c r="CI424" t="e">
        <f t="shared" si="534"/>
        <v>#N/A</v>
      </c>
      <c r="CJ424" t="e">
        <f t="shared" si="535"/>
        <v>#N/A</v>
      </c>
      <c r="CK424" t="e">
        <f t="shared" si="544"/>
        <v>#N/A</v>
      </c>
      <c r="CL424" t="b">
        <f t="shared" si="504"/>
        <v>0</v>
      </c>
      <c r="CM424" t="e">
        <f t="shared" si="545"/>
        <v>#N/A</v>
      </c>
      <c r="CN424" t="b">
        <f t="shared" si="546"/>
        <v>0</v>
      </c>
      <c r="CO424" s="14">
        <f t="shared" si="547"/>
        <v>1</v>
      </c>
      <c r="CP424" s="16" t="str">
        <f t="shared" si="536"/>
        <v/>
      </c>
      <c r="CQ424" s="15">
        <f t="shared" si="537"/>
        <v>0</v>
      </c>
      <c r="CR424" s="15">
        <f t="shared" si="538"/>
        <v>0</v>
      </c>
      <c r="CS424" s="15">
        <f t="shared" si="539"/>
        <v>0</v>
      </c>
      <c r="CT424" s="58" t="e">
        <f t="shared" si="566"/>
        <v>#DIV/0!</v>
      </c>
      <c r="CU424" s="2">
        <f t="shared" si="540"/>
        <v>995</v>
      </c>
      <c r="CV424" t="str">
        <f t="shared" si="548"/>
        <v/>
      </c>
      <c r="CX424" t="str">
        <f t="shared" si="567"/>
        <v/>
      </c>
      <c r="CY424" t="b">
        <f>AND(CX424&lt;&gt;"",COUNTIF($CX$11:CX423,CX424)=0)</f>
        <v>0</v>
      </c>
      <c r="CZ424" s="2">
        <f>IF(CX424="",0,IF(CY424,MAX($CZ$11:CZ423)+1,VLOOKUP(CX424,$CX$11:CZ423,3,FALSE)))</f>
        <v>0</v>
      </c>
      <c r="DA424" s="2" t="str">
        <f t="shared" si="549"/>
        <v/>
      </c>
      <c r="DB424" t="str">
        <f t="shared" si="568"/>
        <v/>
      </c>
      <c r="DC424" t="b">
        <f>AND(DB424&lt;&gt;"",COUNTIF($DB$11:DB423,DB424)=0)</f>
        <v>0</v>
      </c>
      <c r="DD424" s="2">
        <f>IF(DB424="",0,IF(DC424,MAX($DD$11:DD423)+1,VLOOKUP(DB424,$DB$11:DD423,3,FALSE)))</f>
        <v>0</v>
      </c>
      <c r="DE424" s="2" t="str">
        <f t="shared" si="550"/>
        <v/>
      </c>
    </row>
    <row r="425" spans="1:109" x14ac:dyDescent="0.35">
      <c r="A425" s="119"/>
      <c r="B425" s="46"/>
      <c r="C425" s="46"/>
      <c r="D425" s="46"/>
      <c r="E425" s="46"/>
      <c r="F425" s="183"/>
      <c r="G425" s="48">
        <v>0</v>
      </c>
      <c r="H425" s="46">
        <v>0</v>
      </c>
      <c r="I425" s="46">
        <v>0</v>
      </c>
      <c r="J425" s="46">
        <v>0</v>
      </c>
      <c r="K425" s="46">
        <v>0</v>
      </c>
      <c r="L425" s="49">
        <v>0</v>
      </c>
      <c r="M425" s="50">
        <v>0</v>
      </c>
      <c r="N425" s="32"/>
      <c r="O425" s="31"/>
      <c r="P425" s="31"/>
      <c r="Q425" s="31"/>
      <c r="R425" s="31"/>
      <c r="S425" s="31"/>
      <c r="T425" s="31"/>
      <c r="U425" s="31"/>
      <c r="V425" s="99"/>
      <c r="W425" s="52" t="str">
        <f t="shared" si="575"/>
        <v/>
      </c>
      <c r="X425" s="120"/>
      <c r="Y425" s="97"/>
      <c r="Z425" t="e">
        <f t="shared" si="505"/>
        <v>#N/A</v>
      </c>
      <c r="AA425" t="e">
        <f t="shared" si="506"/>
        <v>#N/A</v>
      </c>
      <c r="AB425" t="e">
        <f t="shared" si="507"/>
        <v>#N/A</v>
      </c>
      <c r="AC425" s="53" t="b">
        <f t="shared" si="508"/>
        <v>0</v>
      </c>
      <c r="AD425" s="53" t="b">
        <f t="shared" si="509"/>
        <v>0</v>
      </c>
      <c r="AE425" s="53" t="b">
        <f t="shared" si="510"/>
        <v>0</v>
      </c>
      <c r="AF425" s="53" t="b">
        <f t="shared" si="511"/>
        <v>0</v>
      </c>
      <c r="AG425" s="53" t="b">
        <f t="shared" si="512"/>
        <v>0</v>
      </c>
      <c r="AH425" s="53" t="b">
        <f t="shared" si="513"/>
        <v>0</v>
      </c>
      <c r="AI425" s="53" t="b">
        <f t="shared" si="514"/>
        <v>0</v>
      </c>
      <c r="AJ425" s="53" t="b">
        <f t="shared" si="515"/>
        <v>0</v>
      </c>
      <c r="AK425" s="53" t="b">
        <f t="shared" si="569"/>
        <v>1</v>
      </c>
      <c r="AL425" s="53" t="b">
        <f t="shared" si="570"/>
        <v>1</v>
      </c>
      <c r="AM425" s="53" t="b">
        <f t="shared" si="571"/>
        <v>1</v>
      </c>
      <c r="AN425" s="53" t="b">
        <f t="shared" si="572"/>
        <v>1</v>
      </c>
      <c r="AO425" s="53" t="b">
        <f t="shared" si="573"/>
        <v>1</v>
      </c>
      <c r="AP425" s="53" t="b">
        <f t="shared" si="574"/>
        <v>1</v>
      </c>
      <c r="AQ425" s="53" t="b">
        <f t="shared" si="551"/>
        <v>0</v>
      </c>
      <c r="AR425" t="b">
        <f t="shared" si="516"/>
        <v>0</v>
      </c>
      <c r="AS425" s="54" t="e">
        <f t="shared" si="541"/>
        <v>#N/A</v>
      </c>
      <c r="AT425" t="b">
        <f t="shared" si="552"/>
        <v>0</v>
      </c>
      <c r="AU425" t="str">
        <f t="shared" si="553"/>
        <v/>
      </c>
      <c r="AV425" s="55" t="str">
        <f t="shared" si="542"/>
        <v/>
      </c>
      <c r="AW425" t="b">
        <f>AND(AV425&lt;&gt;"",COUNTIF($AV$11:AV424,AV425)=0)</f>
        <v>0</v>
      </c>
      <c r="AX425" s="2">
        <f>IF(AV425="",0,IF(AW425,MAX($AX$11:AX424)+1,VLOOKUP(AV425,$AV$11:AX424,3,FALSE)))</f>
        <v>0</v>
      </c>
      <c r="AY425" t="str">
        <f t="shared" si="543"/>
        <v/>
      </c>
      <c r="AZ425" t="e">
        <f t="shared" si="517"/>
        <v>#N/A</v>
      </c>
      <c r="BA425" t="e">
        <f>IF(ISNA(AZ425),NA(),COUNTIF(AZ$10:AZ425,AZ425)&gt;1)</f>
        <v>#N/A</v>
      </c>
      <c r="BB425" t="e">
        <f t="shared" si="518"/>
        <v>#N/A</v>
      </c>
      <c r="BC425" s="55" t="e">
        <f t="shared" si="519"/>
        <v>#N/A</v>
      </c>
      <c r="BD425" s="56" t="e">
        <f t="shared" si="520"/>
        <v>#N/A</v>
      </c>
      <c r="BE425" s="53">
        <f t="shared" si="521"/>
        <v>0</v>
      </c>
      <c r="BF425" s="53">
        <f t="shared" si="522"/>
        <v>0</v>
      </c>
      <c r="BG425" s="53">
        <f t="shared" si="523"/>
        <v>0</v>
      </c>
      <c r="BH425" s="53">
        <f t="shared" si="524"/>
        <v>0</v>
      </c>
      <c r="BI425" s="53">
        <f t="shared" si="525"/>
        <v>0</v>
      </c>
      <c r="BJ425" s="53">
        <f t="shared" si="526"/>
        <v>0</v>
      </c>
      <c r="BK425" s="57">
        <f t="shared" si="527"/>
        <v>0</v>
      </c>
      <c r="BL425" s="57">
        <f t="shared" si="528"/>
        <v>0</v>
      </c>
      <c r="BM425" s="57">
        <f t="shared" si="529"/>
        <v>0</v>
      </c>
      <c r="BN425" s="57">
        <f t="shared" si="530"/>
        <v>0</v>
      </c>
      <c r="BO425" s="57">
        <f t="shared" si="531"/>
        <v>0</v>
      </c>
      <c r="BP425" s="57">
        <f t="shared" si="532"/>
        <v>0</v>
      </c>
      <c r="BQ425">
        <f t="shared" si="554"/>
        <v>0</v>
      </c>
      <c r="BR425">
        <f t="shared" si="555"/>
        <v>0</v>
      </c>
      <c r="BS425">
        <f t="shared" si="556"/>
        <v>0</v>
      </c>
      <c r="BT425">
        <f t="shared" si="557"/>
        <v>0</v>
      </c>
      <c r="BU425">
        <f t="shared" si="558"/>
        <v>0</v>
      </c>
      <c r="BV425">
        <f t="shared" si="559"/>
        <v>0</v>
      </c>
      <c r="BW425">
        <f t="shared" si="560"/>
        <v>0</v>
      </c>
      <c r="BX425">
        <f t="shared" si="561"/>
        <v>0</v>
      </c>
      <c r="BY425">
        <f t="shared" si="562"/>
        <v>0</v>
      </c>
      <c r="BZ425">
        <f t="shared" si="563"/>
        <v>0</v>
      </c>
      <c r="CA425">
        <f t="shared" si="564"/>
        <v>0</v>
      </c>
      <c r="CB425">
        <f t="shared" si="565"/>
        <v>0</v>
      </c>
      <c r="CC425" t="e">
        <f>IF('Source and fuel input'!AS425,VLOOKUP(AA425,SourceIdData,8,FALSE),IF('Source and fuel input'!AQ425,V425,IF('Source and fuel input'!AR425,IF(AND(E425="Method 1",VLOOKUP(AA425,SourceIdData,8,FALSE)&gt;0),VLOOKUP(AA425,SourceIdData,8,FALSE),NA()),"")))</f>
        <v>#N/A</v>
      </c>
      <c r="CD425" s="15" t="e">
        <f t="shared" si="500"/>
        <v>#N/A</v>
      </c>
      <c r="CE425" s="15" t="b">
        <f t="shared" si="501"/>
        <v>1</v>
      </c>
      <c r="CF425" s="15" t="b">
        <f t="shared" si="533"/>
        <v>1</v>
      </c>
      <c r="CG425" s="15" t="b">
        <f t="shared" si="502"/>
        <v>0</v>
      </c>
      <c r="CH425" s="15" t="b">
        <f t="shared" si="503"/>
        <v>1</v>
      </c>
      <c r="CI425" t="e">
        <f t="shared" si="534"/>
        <v>#N/A</v>
      </c>
      <c r="CJ425" t="e">
        <f t="shared" si="535"/>
        <v>#N/A</v>
      </c>
      <c r="CK425" t="e">
        <f t="shared" si="544"/>
        <v>#N/A</v>
      </c>
      <c r="CL425" t="b">
        <f t="shared" si="504"/>
        <v>0</v>
      </c>
      <c r="CM425" t="e">
        <f t="shared" si="545"/>
        <v>#N/A</v>
      </c>
      <c r="CN425" t="b">
        <f t="shared" si="546"/>
        <v>0</v>
      </c>
      <c r="CO425" s="14">
        <f t="shared" si="547"/>
        <v>1</v>
      </c>
      <c r="CP425" s="16" t="str">
        <f t="shared" si="536"/>
        <v/>
      </c>
      <c r="CQ425" s="15">
        <f t="shared" si="537"/>
        <v>0</v>
      </c>
      <c r="CR425" s="15">
        <f t="shared" si="538"/>
        <v>0</v>
      </c>
      <c r="CS425" s="15">
        <f t="shared" si="539"/>
        <v>0</v>
      </c>
      <c r="CT425" s="58" t="e">
        <f t="shared" si="566"/>
        <v>#DIV/0!</v>
      </c>
      <c r="CU425" s="2">
        <f t="shared" si="540"/>
        <v>995</v>
      </c>
      <c r="CV425" t="str">
        <f t="shared" si="548"/>
        <v/>
      </c>
      <c r="CX425" t="str">
        <f t="shared" si="567"/>
        <v/>
      </c>
      <c r="CY425" t="b">
        <f>AND(CX425&lt;&gt;"",COUNTIF($CX$11:CX424,CX425)=0)</f>
        <v>0</v>
      </c>
      <c r="CZ425" s="2">
        <f>IF(CX425="",0,IF(CY425,MAX($CZ$11:CZ424)+1,VLOOKUP(CX425,$CX$11:CZ424,3,FALSE)))</f>
        <v>0</v>
      </c>
      <c r="DA425" s="2" t="str">
        <f t="shared" si="549"/>
        <v/>
      </c>
      <c r="DB425" t="str">
        <f t="shared" si="568"/>
        <v/>
      </c>
      <c r="DC425" t="b">
        <f>AND(DB425&lt;&gt;"",COUNTIF($DB$11:DB424,DB425)=0)</f>
        <v>0</v>
      </c>
      <c r="DD425" s="2">
        <f>IF(DB425="",0,IF(DC425,MAX($DD$11:DD424)+1,VLOOKUP(DB425,$DB$11:DD424,3,FALSE)))</f>
        <v>0</v>
      </c>
      <c r="DE425" s="2" t="str">
        <f t="shared" si="550"/>
        <v/>
      </c>
    </row>
    <row r="426" spans="1:109" x14ac:dyDescent="0.35">
      <c r="A426" s="119"/>
      <c r="B426" s="46"/>
      <c r="C426" s="46"/>
      <c r="D426" s="46"/>
      <c r="E426" s="46"/>
      <c r="F426" s="183"/>
      <c r="G426" s="48">
        <v>0</v>
      </c>
      <c r="H426" s="46">
        <v>0</v>
      </c>
      <c r="I426" s="46">
        <v>0</v>
      </c>
      <c r="J426" s="46">
        <v>0</v>
      </c>
      <c r="K426" s="46">
        <v>0</v>
      </c>
      <c r="L426" s="49">
        <v>0</v>
      </c>
      <c r="M426" s="50">
        <v>0</v>
      </c>
      <c r="N426" s="32"/>
      <c r="O426" s="31"/>
      <c r="P426" s="31"/>
      <c r="Q426" s="31"/>
      <c r="R426" s="31"/>
      <c r="S426" s="31"/>
      <c r="T426" s="31"/>
      <c r="U426" s="31"/>
      <c r="V426" s="99"/>
      <c r="W426" s="52" t="str">
        <f t="shared" si="575"/>
        <v/>
      </c>
      <c r="X426" s="120"/>
      <c r="Y426" s="97"/>
      <c r="Z426" t="e">
        <f t="shared" si="505"/>
        <v>#N/A</v>
      </c>
      <c r="AA426" t="e">
        <f t="shared" si="506"/>
        <v>#N/A</v>
      </c>
      <c r="AB426" t="e">
        <f t="shared" si="507"/>
        <v>#N/A</v>
      </c>
      <c r="AC426" s="53" t="b">
        <f t="shared" si="508"/>
        <v>0</v>
      </c>
      <c r="AD426" s="53" t="b">
        <f t="shared" si="509"/>
        <v>0</v>
      </c>
      <c r="AE426" s="53" t="b">
        <f t="shared" si="510"/>
        <v>0</v>
      </c>
      <c r="AF426" s="53" t="b">
        <f t="shared" si="511"/>
        <v>0</v>
      </c>
      <c r="AG426" s="53" t="b">
        <f t="shared" si="512"/>
        <v>0</v>
      </c>
      <c r="AH426" s="53" t="b">
        <f t="shared" si="513"/>
        <v>0</v>
      </c>
      <c r="AI426" s="53" t="b">
        <f t="shared" si="514"/>
        <v>0</v>
      </c>
      <c r="AJ426" s="53" t="b">
        <f t="shared" si="515"/>
        <v>0</v>
      </c>
      <c r="AK426" s="53" t="b">
        <f t="shared" si="569"/>
        <v>1</v>
      </c>
      <c r="AL426" s="53" t="b">
        <f t="shared" si="570"/>
        <v>1</v>
      </c>
      <c r="AM426" s="53" t="b">
        <f t="shared" si="571"/>
        <v>1</v>
      </c>
      <c r="AN426" s="53" t="b">
        <f t="shared" si="572"/>
        <v>1</v>
      </c>
      <c r="AO426" s="53" t="b">
        <f t="shared" si="573"/>
        <v>1</v>
      </c>
      <c r="AP426" s="53" t="b">
        <f t="shared" si="574"/>
        <v>1</v>
      </c>
      <c r="AQ426" s="53" t="b">
        <f t="shared" si="551"/>
        <v>0</v>
      </c>
      <c r="AR426" t="b">
        <f t="shared" si="516"/>
        <v>0</v>
      </c>
      <c r="AS426" s="54" t="e">
        <f t="shared" si="541"/>
        <v>#N/A</v>
      </c>
      <c r="AT426" t="b">
        <f t="shared" si="552"/>
        <v>0</v>
      </c>
      <c r="AU426" t="str">
        <f t="shared" si="553"/>
        <v/>
      </c>
      <c r="AV426" s="55" t="str">
        <f t="shared" si="542"/>
        <v/>
      </c>
      <c r="AW426" t="b">
        <f>AND(AV426&lt;&gt;"",COUNTIF($AV$11:AV425,AV426)=0)</f>
        <v>0</v>
      </c>
      <c r="AX426" s="2">
        <f>IF(AV426="",0,IF(AW426,MAX($AX$11:AX425)+1,VLOOKUP(AV426,$AV$11:AX425,3,FALSE)))</f>
        <v>0</v>
      </c>
      <c r="AY426" t="str">
        <f t="shared" si="543"/>
        <v/>
      </c>
      <c r="AZ426" t="e">
        <f t="shared" si="517"/>
        <v>#N/A</v>
      </c>
      <c r="BA426" t="e">
        <f>IF(ISNA(AZ426),NA(),COUNTIF(AZ$10:AZ426,AZ426)&gt;1)</f>
        <v>#N/A</v>
      </c>
      <c r="BB426" t="e">
        <f t="shared" si="518"/>
        <v>#N/A</v>
      </c>
      <c r="BC426" s="55" t="e">
        <f t="shared" si="519"/>
        <v>#N/A</v>
      </c>
      <c r="BD426" s="56" t="e">
        <f t="shared" si="520"/>
        <v>#N/A</v>
      </c>
      <c r="BE426" s="53">
        <f t="shared" si="521"/>
        <v>0</v>
      </c>
      <c r="BF426" s="53">
        <f t="shared" si="522"/>
        <v>0</v>
      </c>
      <c r="BG426" s="53">
        <f t="shared" si="523"/>
        <v>0</v>
      </c>
      <c r="BH426" s="53">
        <f t="shared" si="524"/>
        <v>0</v>
      </c>
      <c r="BI426" s="53">
        <f t="shared" si="525"/>
        <v>0</v>
      </c>
      <c r="BJ426" s="53">
        <f t="shared" si="526"/>
        <v>0</v>
      </c>
      <c r="BK426" s="57">
        <f t="shared" si="527"/>
        <v>0</v>
      </c>
      <c r="BL426" s="57">
        <f t="shared" si="528"/>
        <v>0</v>
      </c>
      <c r="BM426" s="57">
        <f t="shared" si="529"/>
        <v>0</v>
      </c>
      <c r="BN426" s="57">
        <f t="shared" si="530"/>
        <v>0</v>
      </c>
      <c r="BO426" s="57">
        <f t="shared" si="531"/>
        <v>0</v>
      </c>
      <c r="BP426" s="57">
        <f t="shared" si="532"/>
        <v>0</v>
      </c>
      <c r="BQ426">
        <f t="shared" si="554"/>
        <v>0</v>
      </c>
      <c r="BR426">
        <f t="shared" si="555"/>
        <v>0</v>
      </c>
      <c r="BS426">
        <f t="shared" si="556"/>
        <v>0</v>
      </c>
      <c r="BT426">
        <f t="shared" si="557"/>
        <v>0</v>
      </c>
      <c r="BU426">
        <f t="shared" si="558"/>
        <v>0</v>
      </c>
      <c r="BV426">
        <f t="shared" si="559"/>
        <v>0</v>
      </c>
      <c r="BW426">
        <f t="shared" si="560"/>
        <v>0</v>
      </c>
      <c r="BX426">
        <f t="shared" si="561"/>
        <v>0</v>
      </c>
      <c r="BY426">
        <f t="shared" si="562"/>
        <v>0</v>
      </c>
      <c r="BZ426">
        <f t="shared" si="563"/>
        <v>0</v>
      </c>
      <c r="CA426">
        <f t="shared" si="564"/>
        <v>0</v>
      </c>
      <c r="CB426">
        <f t="shared" si="565"/>
        <v>0</v>
      </c>
      <c r="CC426" t="e">
        <f>IF('Source and fuel input'!AS426,VLOOKUP(AA426,SourceIdData,8,FALSE),IF('Source and fuel input'!AQ426,V426,IF('Source and fuel input'!AR426,IF(AND(E426="Method 1",VLOOKUP(AA426,SourceIdData,8,FALSE)&gt;0),VLOOKUP(AA426,SourceIdData,8,FALSE),NA()),"")))</f>
        <v>#N/A</v>
      </c>
      <c r="CD426" s="15" t="e">
        <f t="shared" ref="CD426:CD489" si="576">IF(AND(CC426&lt;&gt;"",CC426&gt;0),(CC426*CR426)^2,SUM(BW426:CB426))</f>
        <v>#N/A</v>
      </c>
      <c r="CE426" s="15" t="b">
        <f t="shared" ref="CE426:CE489" si="577">OR(A426="",B426="")</f>
        <v>1</v>
      </c>
      <c r="CF426" s="15" t="b">
        <f t="shared" si="533"/>
        <v>1</v>
      </c>
      <c r="CG426" s="15" t="b">
        <f t="shared" ref="CG426:CG489" si="578">OR(G426&lt;0,H426&lt;0,I426&lt;0,J426&lt;0,K426&lt;0,L426&lt;0)</f>
        <v>0</v>
      </c>
      <c r="CH426" s="15" t="b">
        <f t="shared" ref="CH426:CH489" si="579">ISNA(AA426)</f>
        <v>1</v>
      </c>
      <c r="CI426" t="e">
        <f t="shared" si="534"/>
        <v>#N/A</v>
      </c>
      <c r="CJ426" t="e">
        <f t="shared" si="535"/>
        <v>#N/A</v>
      </c>
      <c r="CK426" t="e">
        <f t="shared" si="544"/>
        <v>#N/A</v>
      </c>
      <c r="CL426" t="b">
        <f t="shared" ref="CL426:CL489" si="580">AND(O426&gt;0,IF(G426&gt;0,P426&gt;0,TRUE),IF(H426&gt;0,Q426&gt;0,TRUE),IF(I426&gt;0,R426&gt;0,TRUE),IF(J426&gt;0,S426&gt;0,TRUE),IF(K426&gt;0,T426&gt;0,TRUE),IF(L426&gt;0,U426&gt;0,TRUE))</f>
        <v>0</v>
      </c>
      <c r="CM426" t="e">
        <f t="shared" si="545"/>
        <v>#N/A</v>
      </c>
      <c r="CN426" t="b">
        <f t="shared" si="546"/>
        <v>0</v>
      </c>
      <c r="CO426" s="14">
        <f t="shared" si="547"/>
        <v>1</v>
      </c>
      <c r="CP426" s="16" t="str">
        <f t="shared" si="536"/>
        <v/>
      </c>
      <c r="CQ426" s="15">
        <f t="shared" si="537"/>
        <v>0</v>
      </c>
      <c r="CR426" s="15">
        <f t="shared" si="538"/>
        <v>0</v>
      </c>
      <c r="CS426" s="15">
        <f t="shared" si="539"/>
        <v>0</v>
      </c>
      <c r="CT426" s="58" t="e">
        <f t="shared" si="566"/>
        <v>#DIV/0!</v>
      </c>
      <c r="CU426" s="2">
        <f t="shared" si="540"/>
        <v>995</v>
      </c>
      <c r="CV426" t="str">
        <f t="shared" si="548"/>
        <v/>
      </c>
      <c r="CX426" t="str">
        <f t="shared" si="567"/>
        <v/>
      </c>
      <c r="CY426" t="b">
        <f>AND(CX426&lt;&gt;"",COUNTIF($CX$11:CX425,CX426)=0)</f>
        <v>0</v>
      </c>
      <c r="CZ426" s="2">
        <f>IF(CX426="",0,IF(CY426,MAX($CZ$11:CZ425)+1,VLOOKUP(CX426,$CX$11:CZ425,3,FALSE)))</f>
        <v>0</v>
      </c>
      <c r="DA426" s="2" t="str">
        <f t="shared" si="549"/>
        <v/>
      </c>
      <c r="DB426" t="str">
        <f t="shared" si="568"/>
        <v/>
      </c>
      <c r="DC426" t="b">
        <f>AND(DB426&lt;&gt;"",COUNTIF($DB$11:DB425,DB426)=0)</f>
        <v>0</v>
      </c>
      <c r="DD426" s="2">
        <f>IF(DB426="",0,IF(DC426,MAX($DD$11:DD425)+1,VLOOKUP(DB426,$DB$11:DD425,3,FALSE)))</f>
        <v>0</v>
      </c>
      <c r="DE426" s="2" t="str">
        <f t="shared" si="550"/>
        <v/>
      </c>
    </row>
    <row r="427" spans="1:109" x14ac:dyDescent="0.35">
      <c r="A427" s="119"/>
      <c r="B427" s="46"/>
      <c r="C427" s="46"/>
      <c r="D427" s="46"/>
      <c r="E427" s="46"/>
      <c r="F427" s="183"/>
      <c r="G427" s="48">
        <v>0</v>
      </c>
      <c r="H427" s="46">
        <v>0</v>
      </c>
      <c r="I427" s="46">
        <v>0</v>
      </c>
      <c r="J427" s="46">
        <v>0</v>
      </c>
      <c r="K427" s="46">
        <v>0</v>
      </c>
      <c r="L427" s="49">
        <v>0</v>
      </c>
      <c r="M427" s="50">
        <v>0</v>
      </c>
      <c r="N427" s="32"/>
      <c r="O427" s="31"/>
      <c r="P427" s="31"/>
      <c r="Q427" s="31"/>
      <c r="R427" s="31"/>
      <c r="S427" s="31"/>
      <c r="T427" s="31"/>
      <c r="U427" s="31"/>
      <c r="V427" s="99"/>
      <c r="W427" s="52" t="str">
        <f t="shared" si="575"/>
        <v/>
      </c>
      <c r="X427" s="120"/>
      <c r="Y427" s="97"/>
      <c r="Z427" t="e">
        <f t="shared" si="505"/>
        <v>#N/A</v>
      </c>
      <c r="AA427" t="e">
        <f t="shared" si="506"/>
        <v>#N/A</v>
      </c>
      <c r="AB427" t="e">
        <f t="shared" si="507"/>
        <v>#N/A</v>
      </c>
      <c r="AC427" s="53" t="b">
        <f t="shared" si="508"/>
        <v>0</v>
      </c>
      <c r="AD427" s="53" t="b">
        <f t="shared" si="509"/>
        <v>0</v>
      </c>
      <c r="AE427" s="53" t="b">
        <f t="shared" si="510"/>
        <v>0</v>
      </c>
      <c r="AF427" s="53" t="b">
        <f t="shared" si="511"/>
        <v>0</v>
      </c>
      <c r="AG427" s="53" t="b">
        <f t="shared" si="512"/>
        <v>0</v>
      </c>
      <c r="AH427" s="53" t="b">
        <f t="shared" si="513"/>
        <v>0</v>
      </c>
      <c r="AI427" s="53" t="b">
        <f t="shared" si="514"/>
        <v>0</v>
      </c>
      <c r="AJ427" s="53" t="b">
        <f t="shared" si="515"/>
        <v>0</v>
      </c>
      <c r="AK427" s="53" t="b">
        <f t="shared" si="569"/>
        <v>1</v>
      </c>
      <c r="AL427" s="53" t="b">
        <f t="shared" si="570"/>
        <v>1</v>
      </c>
      <c r="AM427" s="53" t="b">
        <f t="shared" si="571"/>
        <v>1</v>
      </c>
      <c r="AN427" s="53" t="b">
        <f t="shared" si="572"/>
        <v>1</v>
      </c>
      <c r="AO427" s="53" t="b">
        <f t="shared" si="573"/>
        <v>1</v>
      </c>
      <c r="AP427" s="53" t="b">
        <f t="shared" si="574"/>
        <v>1</v>
      </c>
      <c r="AQ427" s="53" t="b">
        <f t="shared" si="551"/>
        <v>0</v>
      </c>
      <c r="AR427" t="b">
        <f t="shared" si="516"/>
        <v>0</v>
      </c>
      <c r="AS427" s="54" t="e">
        <f t="shared" si="541"/>
        <v>#N/A</v>
      </c>
      <c r="AT427" t="b">
        <f t="shared" si="552"/>
        <v>0</v>
      </c>
      <c r="AU427" t="str">
        <f t="shared" si="553"/>
        <v/>
      </c>
      <c r="AV427" s="55" t="str">
        <f t="shared" si="542"/>
        <v/>
      </c>
      <c r="AW427" t="b">
        <f>AND(AV427&lt;&gt;"",COUNTIF($AV$11:AV426,AV427)=0)</f>
        <v>0</v>
      </c>
      <c r="AX427" s="2">
        <f>IF(AV427="",0,IF(AW427,MAX($AX$11:AX426)+1,VLOOKUP(AV427,$AV$11:AX426,3,FALSE)))</f>
        <v>0</v>
      </c>
      <c r="AY427" t="str">
        <f t="shared" si="543"/>
        <v/>
      </c>
      <c r="AZ427" t="e">
        <f t="shared" si="517"/>
        <v>#N/A</v>
      </c>
      <c r="BA427" t="e">
        <f>IF(ISNA(AZ427),NA(),COUNTIF(AZ$10:AZ427,AZ427)&gt;1)</f>
        <v>#N/A</v>
      </c>
      <c r="BB427" t="e">
        <f t="shared" si="518"/>
        <v>#N/A</v>
      </c>
      <c r="BC427" s="55" t="e">
        <f t="shared" si="519"/>
        <v>#N/A</v>
      </c>
      <c r="BD427" s="56" t="e">
        <f t="shared" si="520"/>
        <v>#N/A</v>
      </c>
      <c r="BE427" s="53">
        <f t="shared" si="521"/>
        <v>0</v>
      </c>
      <c r="BF427" s="53">
        <f t="shared" si="522"/>
        <v>0</v>
      </c>
      <c r="BG427" s="53">
        <f t="shared" si="523"/>
        <v>0</v>
      </c>
      <c r="BH427" s="53">
        <f t="shared" si="524"/>
        <v>0</v>
      </c>
      <c r="BI427" s="53">
        <f t="shared" si="525"/>
        <v>0</v>
      </c>
      <c r="BJ427" s="53">
        <f t="shared" si="526"/>
        <v>0</v>
      </c>
      <c r="BK427" s="57">
        <f t="shared" si="527"/>
        <v>0</v>
      </c>
      <c r="BL427" s="57">
        <f t="shared" si="528"/>
        <v>0</v>
      </c>
      <c r="BM427" s="57">
        <f t="shared" si="529"/>
        <v>0</v>
      </c>
      <c r="BN427" s="57">
        <f t="shared" si="530"/>
        <v>0</v>
      </c>
      <c r="BO427" s="57">
        <f t="shared" si="531"/>
        <v>0</v>
      </c>
      <c r="BP427" s="57">
        <f t="shared" si="532"/>
        <v>0</v>
      </c>
      <c r="BQ427">
        <f t="shared" si="554"/>
        <v>0</v>
      </c>
      <c r="BR427">
        <f t="shared" si="555"/>
        <v>0</v>
      </c>
      <c r="BS427">
        <f t="shared" si="556"/>
        <v>0</v>
      </c>
      <c r="BT427">
        <f t="shared" si="557"/>
        <v>0</v>
      </c>
      <c r="BU427">
        <f t="shared" si="558"/>
        <v>0</v>
      </c>
      <c r="BV427">
        <f t="shared" si="559"/>
        <v>0</v>
      </c>
      <c r="BW427">
        <f t="shared" si="560"/>
        <v>0</v>
      </c>
      <c r="BX427">
        <f t="shared" si="561"/>
        <v>0</v>
      </c>
      <c r="BY427">
        <f t="shared" si="562"/>
        <v>0</v>
      </c>
      <c r="BZ427">
        <f t="shared" si="563"/>
        <v>0</v>
      </c>
      <c r="CA427">
        <f t="shared" si="564"/>
        <v>0</v>
      </c>
      <c r="CB427">
        <f t="shared" si="565"/>
        <v>0</v>
      </c>
      <c r="CC427" t="e">
        <f>IF('Source and fuel input'!AS427,VLOOKUP(AA427,SourceIdData,8,FALSE),IF('Source and fuel input'!AQ427,V427,IF('Source and fuel input'!AR427,IF(AND(E427="Method 1",VLOOKUP(AA427,SourceIdData,8,FALSE)&gt;0),VLOOKUP(AA427,SourceIdData,8,FALSE),NA()),"")))</f>
        <v>#N/A</v>
      </c>
      <c r="CD427" s="15" t="e">
        <f t="shared" si="576"/>
        <v>#N/A</v>
      </c>
      <c r="CE427" s="15" t="b">
        <f t="shared" si="577"/>
        <v>1</v>
      </c>
      <c r="CF427" s="15" t="b">
        <f t="shared" si="533"/>
        <v>1</v>
      </c>
      <c r="CG427" s="15" t="b">
        <f t="shared" si="578"/>
        <v>0</v>
      </c>
      <c r="CH427" s="15" t="b">
        <f t="shared" si="579"/>
        <v>1</v>
      </c>
      <c r="CI427" t="e">
        <f t="shared" si="534"/>
        <v>#N/A</v>
      </c>
      <c r="CJ427" t="e">
        <f t="shared" si="535"/>
        <v>#N/A</v>
      </c>
      <c r="CK427" t="e">
        <f t="shared" si="544"/>
        <v>#N/A</v>
      </c>
      <c r="CL427" t="b">
        <f t="shared" si="580"/>
        <v>0</v>
      </c>
      <c r="CM427" t="e">
        <f t="shared" si="545"/>
        <v>#N/A</v>
      </c>
      <c r="CN427" t="b">
        <f t="shared" si="546"/>
        <v>0</v>
      </c>
      <c r="CO427" s="14">
        <f t="shared" si="547"/>
        <v>1</v>
      </c>
      <c r="CP427" s="16" t="str">
        <f t="shared" si="536"/>
        <v/>
      </c>
      <c r="CQ427" s="15">
        <f t="shared" si="537"/>
        <v>0</v>
      </c>
      <c r="CR427" s="15">
        <f t="shared" si="538"/>
        <v>0</v>
      </c>
      <c r="CS427" s="15">
        <f t="shared" si="539"/>
        <v>0</v>
      </c>
      <c r="CT427" s="58" t="e">
        <f t="shared" si="566"/>
        <v>#DIV/0!</v>
      </c>
      <c r="CU427" s="2">
        <f t="shared" si="540"/>
        <v>995</v>
      </c>
      <c r="CV427" t="str">
        <f t="shared" si="548"/>
        <v/>
      </c>
      <c r="CX427" t="str">
        <f t="shared" si="567"/>
        <v/>
      </c>
      <c r="CY427" t="b">
        <f>AND(CX427&lt;&gt;"",COUNTIF($CX$11:CX426,CX427)=0)</f>
        <v>0</v>
      </c>
      <c r="CZ427" s="2">
        <f>IF(CX427="",0,IF(CY427,MAX($CZ$11:CZ426)+1,VLOOKUP(CX427,$CX$11:CZ426,3,FALSE)))</f>
        <v>0</v>
      </c>
      <c r="DA427" s="2" t="str">
        <f t="shared" si="549"/>
        <v/>
      </c>
      <c r="DB427" t="str">
        <f t="shared" si="568"/>
        <v/>
      </c>
      <c r="DC427" t="b">
        <f>AND(DB427&lt;&gt;"",COUNTIF($DB$11:DB426,DB427)=0)</f>
        <v>0</v>
      </c>
      <c r="DD427" s="2">
        <f>IF(DB427="",0,IF(DC427,MAX($DD$11:DD426)+1,VLOOKUP(DB427,$DB$11:DD426,3,FALSE)))</f>
        <v>0</v>
      </c>
      <c r="DE427" s="2" t="str">
        <f t="shared" si="550"/>
        <v/>
      </c>
    </row>
    <row r="428" spans="1:109" x14ac:dyDescent="0.35">
      <c r="A428" s="119"/>
      <c r="B428" s="46"/>
      <c r="C428" s="46"/>
      <c r="D428" s="46"/>
      <c r="E428" s="46"/>
      <c r="F428" s="183"/>
      <c r="G428" s="48">
        <v>0</v>
      </c>
      <c r="H428" s="46">
        <v>0</v>
      </c>
      <c r="I428" s="46">
        <v>0</v>
      </c>
      <c r="J428" s="46">
        <v>0</v>
      </c>
      <c r="K428" s="46">
        <v>0</v>
      </c>
      <c r="L428" s="49">
        <v>0</v>
      </c>
      <c r="M428" s="50">
        <v>0</v>
      </c>
      <c r="N428" s="32"/>
      <c r="O428" s="31"/>
      <c r="P428" s="31"/>
      <c r="Q428" s="31"/>
      <c r="R428" s="31"/>
      <c r="S428" s="31"/>
      <c r="T428" s="31"/>
      <c r="U428" s="31"/>
      <c r="V428" s="99"/>
      <c r="W428" s="52" t="str">
        <f t="shared" si="575"/>
        <v/>
      </c>
      <c r="X428" s="120"/>
      <c r="Y428" s="97"/>
      <c r="Z428" t="e">
        <f t="shared" si="505"/>
        <v>#N/A</v>
      </c>
      <c r="AA428" t="e">
        <f t="shared" si="506"/>
        <v>#N/A</v>
      </c>
      <c r="AB428" t="e">
        <f t="shared" si="507"/>
        <v>#N/A</v>
      </c>
      <c r="AC428" s="53" t="b">
        <f t="shared" si="508"/>
        <v>0</v>
      </c>
      <c r="AD428" s="53" t="b">
        <f t="shared" si="509"/>
        <v>0</v>
      </c>
      <c r="AE428" s="53" t="b">
        <f t="shared" si="510"/>
        <v>0</v>
      </c>
      <c r="AF428" s="53" t="b">
        <f t="shared" si="511"/>
        <v>0</v>
      </c>
      <c r="AG428" s="53" t="b">
        <f t="shared" si="512"/>
        <v>0</v>
      </c>
      <c r="AH428" s="53" t="b">
        <f t="shared" si="513"/>
        <v>0</v>
      </c>
      <c r="AI428" s="53" t="b">
        <f t="shared" si="514"/>
        <v>0</v>
      </c>
      <c r="AJ428" s="53" t="b">
        <f t="shared" si="515"/>
        <v>0</v>
      </c>
      <c r="AK428" s="53" t="b">
        <f t="shared" si="569"/>
        <v>1</v>
      </c>
      <c r="AL428" s="53" t="b">
        <f t="shared" si="570"/>
        <v>1</v>
      </c>
      <c r="AM428" s="53" t="b">
        <f t="shared" si="571"/>
        <v>1</v>
      </c>
      <c r="AN428" s="53" t="b">
        <f t="shared" si="572"/>
        <v>1</v>
      </c>
      <c r="AO428" s="53" t="b">
        <f t="shared" si="573"/>
        <v>1</v>
      </c>
      <c r="AP428" s="53" t="b">
        <f t="shared" si="574"/>
        <v>1</v>
      </c>
      <c r="AQ428" s="53" t="b">
        <f t="shared" si="551"/>
        <v>0</v>
      </c>
      <c r="AR428" t="b">
        <f t="shared" si="516"/>
        <v>0</v>
      </c>
      <c r="AS428" s="54" t="e">
        <f t="shared" si="541"/>
        <v>#N/A</v>
      </c>
      <c r="AT428" t="b">
        <f t="shared" si="552"/>
        <v>0</v>
      </c>
      <c r="AU428" t="str">
        <f t="shared" si="553"/>
        <v/>
      </c>
      <c r="AV428" s="55" t="str">
        <f t="shared" si="542"/>
        <v/>
      </c>
      <c r="AW428" t="b">
        <f>AND(AV428&lt;&gt;"",COUNTIF($AV$11:AV427,AV428)=0)</f>
        <v>0</v>
      </c>
      <c r="AX428" s="2">
        <f>IF(AV428="",0,IF(AW428,MAX($AX$11:AX427)+1,VLOOKUP(AV428,$AV$11:AX427,3,FALSE)))</f>
        <v>0</v>
      </c>
      <c r="AY428" t="str">
        <f t="shared" si="543"/>
        <v/>
      </c>
      <c r="AZ428" t="e">
        <f t="shared" si="517"/>
        <v>#N/A</v>
      </c>
      <c r="BA428" t="e">
        <f>IF(ISNA(AZ428),NA(),COUNTIF(AZ$10:AZ428,AZ428)&gt;1)</f>
        <v>#N/A</v>
      </c>
      <c r="BB428" t="e">
        <f t="shared" si="518"/>
        <v>#N/A</v>
      </c>
      <c r="BC428" s="55" t="e">
        <f t="shared" si="519"/>
        <v>#N/A</v>
      </c>
      <c r="BD428" s="56" t="e">
        <f t="shared" si="520"/>
        <v>#N/A</v>
      </c>
      <c r="BE428" s="53">
        <f t="shared" si="521"/>
        <v>0</v>
      </c>
      <c r="BF428" s="53">
        <f t="shared" si="522"/>
        <v>0</v>
      </c>
      <c r="BG428" s="53">
        <f t="shared" si="523"/>
        <v>0</v>
      </c>
      <c r="BH428" s="53">
        <f t="shared" si="524"/>
        <v>0</v>
      </c>
      <c r="BI428" s="53">
        <f t="shared" si="525"/>
        <v>0</v>
      </c>
      <c r="BJ428" s="53">
        <f t="shared" si="526"/>
        <v>0</v>
      </c>
      <c r="BK428" s="57">
        <f t="shared" si="527"/>
        <v>0</v>
      </c>
      <c r="BL428" s="57">
        <f t="shared" si="528"/>
        <v>0</v>
      </c>
      <c r="BM428" s="57">
        <f t="shared" si="529"/>
        <v>0</v>
      </c>
      <c r="BN428" s="57">
        <f t="shared" si="530"/>
        <v>0</v>
      </c>
      <c r="BO428" s="57">
        <f t="shared" si="531"/>
        <v>0</v>
      </c>
      <c r="BP428" s="57">
        <f t="shared" si="532"/>
        <v>0</v>
      </c>
      <c r="BQ428">
        <f t="shared" si="554"/>
        <v>0</v>
      </c>
      <c r="BR428">
        <f t="shared" si="555"/>
        <v>0</v>
      </c>
      <c r="BS428">
        <f t="shared" si="556"/>
        <v>0</v>
      </c>
      <c r="BT428">
        <f t="shared" si="557"/>
        <v>0</v>
      </c>
      <c r="BU428">
        <f t="shared" si="558"/>
        <v>0</v>
      </c>
      <c r="BV428">
        <f t="shared" si="559"/>
        <v>0</v>
      </c>
      <c r="BW428">
        <f t="shared" si="560"/>
        <v>0</v>
      </c>
      <c r="BX428">
        <f t="shared" si="561"/>
        <v>0</v>
      </c>
      <c r="BY428">
        <f t="shared" si="562"/>
        <v>0</v>
      </c>
      <c r="BZ428">
        <f t="shared" si="563"/>
        <v>0</v>
      </c>
      <c r="CA428">
        <f t="shared" si="564"/>
        <v>0</v>
      </c>
      <c r="CB428">
        <f t="shared" si="565"/>
        <v>0</v>
      </c>
      <c r="CC428" t="e">
        <f>IF('Source and fuel input'!AS428,VLOOKUP(AA428,SourceIdData,8,FALSE),IF('Source and fuel input'!AQ428,V428,IF('Source and fuel input'!AR428,IF(AND(E428="Method 1",VLOOKUP(AA428,SourceIdData,8,FALSE)&gt;0),VLOOKUP(AA428,SourceIdData,8,FALSE),NA()),"")))</f>
        <v>#N/A</v>
      </c>
      <c r="CD428" s="15" t="e">
        <f t="shared" si="576"/>
        <v>#N/A</v>
      </c>
      <c r="CE428" s="15" t="b">
        <f t="shared" si="577"/>
        <v>1</v>
      </c>
      <c r="CF428" s="15" t="b">
        <f t="shared" si="533"/>
        <v>1</v>
      </c>
      <c r="CG428" s="15" t="b">
        <f t="shared" si="578"/>
        <v>0</v>
      </c>
      <c r="CH428" s="15" t="b">
        <f t="shared" si="579"/>
        <v>1</v>
      </c>
      <c r="CI428" t="e">
        <f t="shared" si="534"/>
        <v>#N/A</v>
      </c>
      <c r="CJ428" t="e">
        <f t="shared" si="535"/>
        <v>#N/A</v>
      </c>
      <c r="CK428" t="e">
        <f t="shared" si="544"/>
        <v>#N/A</v>
      </c>
      <c r="CL428" t="b">
        <f t="shared" si="580"/>
        <v>0</v>
      </c>
      <c r="CM428" t="e">
        <f t="shared" si="545"/>
        <v>#N/A</v>
      </c>
      <c r="CN428" t="b">
        <f t="shared" si="546"/>
        <v>0</v>
      </c>
      <c r="CO428" s="14">
        <f t="shared" si="547"/>
        <v>1</v>
      </c>
      <c r="CP428" s="16" t="str">
        <f t="shared" si="536"/>
        <v/>
      </c>
      <c r="CQ428" s="15">
        <f t="shared" si="537"/>
        <v>0</v>
      </c>
      <c r="CR428" s="15">
        <f t="shared" si="538"/>
        <v>0</v>
      </c>
      <c r="CS428" s="15">
        <f t="shared" si="539"/>
        <v>0</v>
      </c>
      <c r="CT428" s="58" t="e">
        <f t="shared" si="566"/>
        <v>#DIV/0!</v>
      </c>
      <c r="CU428" s="2">
        <f t="shared" si="540"/>
        <v>995</v>
      </c>
      <c r="CV428" t="str">
        <f t="shared" si="548"/>
        <v/>
      </c>
      <c r="CX428" t="str">
        <f t="shared" si="567"/>
        <v/>
      </c>
      <c r="CY428" t="b">
        <f>AND(CX428&lt;&gt;"",COUNTIF($CX$11:CX427,CX428)=0)</f>
        <v>0</v>
      </c>
      <c r="CZ428" s="2">
        <f>IF(CX428="",0,IF(CY428,MAX($CZ$11:CZ427)+1,VLOOKUP(CX428,$CX$11:CZ427,3,FALSE)))</f>
        <v>0</v>
      </c>
      <c r="DA428" s="2" t="str">
        <f t="shared" si="549"/>
        <v/>
      </c>
      <c r="DB428" t="str">
        <f t="shared" si="568"/>
        <v/>
      </c>
      <c r="DC428" t="b">
        <f>AND(DB428&lt;&gt;"",COUNTIF($DB$11:DB427,DB428)=0)</f>
        <v>0</v>
      </c>
      <c r="DD428" s="2">
        <f>IF(DB428="",0,IF(DC428,MAX($DD$11:DD427)+1,VLOOKUP(DB428,$DB$11:DD427,3,FALSE)))</f>
        <v>0</v>
      </c>
      <c r="DE428" s="2" t="str">
        <f t="shared" si="550"/>
        <v/>
      </c>
    </row>
    <row r="429" spans="1:109" x14ac:dyDescent="0.35">
      <c r="A429" s="119"/>
      <c r="B429" s="46"/>
      <c r="C429" s="46"/>
      <c r="D429" s="46"/>
      <c r="E429" s="46"/>
      <c r="F429" s="183"/>
      <c r="G429" s="48">
        <v>0</v>
      </c>
      <c r="H429" s="46">
        <v>0</v>
      </c>
      <c r="I429" s="46">
        <v>0</v>
      </c>
      <c r="J429" s="46">
        <v>0</v>
      </c>
      <c r="K429" s="46">
        <v>0</v>
      </c>
      <c r="L429" s="49">
        <v>0</v>
      </c>
      <c r="M429" s="50">
        <v>0</v>
      </c>
      <c r="N429" s="32"/>
      <c r="O429" s="31"/>
      <c r="P429" s="31"/>
      <c r="Q429" s="31"/>
      <c r="R429" s="31"/>
      <c r="S429" s="31"/>
      <c r="T429" s="31"/>
      <c r="U429" s="31"/>
      <c r="V429" s="99"/>
      <c r="W429" s="52" t="str">
        <f t="shared" si="575"/>
        <v/>
      </c>
      <c r="X429" s="120"/>
      <c r="Y429" s="97"/>
      <c r="Z429" t="e">
        <f t="shared" si="505"/>
        <v>#N/A</v>
      </c>
      <c r="AA429" t="e">
        <f t="shared" si="506"/>
        <v>#N/A</v>
      </c>
      <c r="AB429" t="e">
        <f t="shared" si="507"/>
        <v>#N/A</v>
      </c>
      <c r="AC429" s="53" t="b">
        <f t="shared" si="508"/>
        <v>0</v>
      </c>
      <c r="AD429" s="53" t="b">
        <f t="shared" si="509"/>
        <v>0</v>
      </c>
      <c r="AE429" s="53" t="b">
        <f t="shared" si="510"/>
        <v>0</v>
      </c>
      <c r="AF429" s="53" t="b">
        <f t="shared" si="511"/>
        <v>0</v>
      </c>
      <c r="AG429" s="53" t="b">
        <f t="shared" si="512"/>
        <v>0</v>
      </c>
      <c r="AH429" s="53" t="b">
        <f t="shared" si="513"/>
        <v>0</v>
      </c>
      <c r="AI429" s="53" t="b">
        <f t="shared" si="514"/>
        <v>0</v>
      </c>
      <c r="AJ429" s="53" t="b">
        <f t="shared" si="515"/>
        <v>0</v>
      </c>
      <c r="AK429" s="53" t="b">
        <f t="shared" si="569"/>
        <v>1</v>
      </c>
      <c r="AL429" s="53" t="b">
        <f t="shared" si="570"/>
        <v>1</v>
      </c>
      <c r="AM429" s="53" t="b">
        <f t="shared" si="571"/>
        <v>1</v>
      </c>
      <c r="AN429" s="53" t="b">
        <f t="shared" si="572"/>
        <v>1</v>
      </c>
      <c r="AO429" s="53" t="b">
        <f t="shared" si="573"/>
        <v>1</v>
      </c>
      <c r="AP429" s="53" t="b">
        <f t="shared" si="574"/>
        <v>1</v>
      </c>
      <c r="AQ429" s="53" t="b">
        <f t="shared" si="551"/>
        <v>0</v>
      </c>
      <c r="AR429" t="b">
        <f t="shared" si="516"/>
        <v>0</v>
      </c>
      <c r="AS429" s="54" t="e">
        <f t="shared" si="541"/>
        <v>#N/A</v>
      </c>
      <c r="AT429" t="b">
        <f t="shared" si="552"/>
        <v>0</v>
      </c>
      <c r="AU429" t="str">
        <f t="shared" si="553"/>
        <v/>
      </c>
      <c r="AV429" s="55" t="str">
        <f t="shared" si="542"/>
        <v/>
      </c>
      <c r="AW429" t="b">
        <f>AND(AV429&lt;&gt;"",COUNTIF($AV$11:AV428,AV429)=0)</f>
        <v>0</v>
      </c>
      <c r="AX429" s="2">
        <f>IF(AV429="",0,IF(AW429,MAX($AX$11:AX428)+1,VLOOKUP(AV429,$AV$11:AX428,3,FALSE)))</f>
        <v>0</v>
      </c>
      <c r="AY429" t="str">
        <f t="shared" si="543"/>
        <v/>
      </c>
      <c r="AZ429" t="e">
        <f t="shared" si="517"/>
        <v>#N/A</v>
      </c>
      <c r="BA429" t="e">
        <f>IF(ISNA(AZ429),NA(),COUNTIF(AZ$10:AZ429,AZ429)&gt;1)</f>
        <v>#N/A</v>
      </c>
      <c r="BB429" t="e">
        <f t="shared" si="518"/>
        <v>#N/A</v>
      </c>
      <c r="BC429" s="55" t="e">
        <f t="shared" si="519"/>
        <v>#N/A</v>
      </c>
      <c r="BD429" s="56" t="e">
        <f t="shared" si="520"/>
        <v>#N/A</v>
      </c>
      <c r="BE429" s="53">
        <f t="shared" si="521"/>
        <v>0</v>
      </c>
      <c r="BF429" s="53">
        <f t="shared" si="522"/>
        <v>0</v>
      </c>
      <c r="BG429" s="53">
        <f t="shared" si="523"/>
        <v>0</v>
      </c>
      <c r="BH429" s="53">
        <f t="shared" si="524"/>
        <v>0</v>
      </c>
      <c r="BI429" s="53">
        <f t="shared" si="525"/>
        <v>0</v>
      </c>
      <c r="BJ429" s="53">
        <f t="shared" si="526"/>
        <v>0</v>
      </c>
      <c r="BK429" s="57">
        <f t="shared" si="527"/>
        <v>0</v>
      </c>
      <c r="BL429" s="57">
        <f t="shared" si="528"/>
        <v>0</v>
      </c>
      <c r="BM429" s="57">
        <f t="shared" si="529"/>
        <v>0</v>
      </c>
      <c r="BN429" s="57">
        <f t="shared" si="530"/>
        <v>0</v>
      </c>
      <c r="BO429" s="57">
        <f t="shared" si="531"/>
        <v>0</v>
      </c>
      <c r="BP429" s="57">
        <f t="shared" si="532"/>
        <v>0</v>
      </c>
      <c r="BQ429">
        <f t="shared" si="554"/>
        <v>0</v>
      </c>
      <c r="BR429">
        <f t="shared" si="555"/>
        <v>0</v>
      </c>
      <c r="BS429">
        <f t="shared" si="556"/>
        <v>0</v>
      </c>
      <c r="BT429">
        <f t="shared" si="557"/>
        <v>0</v>
      </c>
      <c r="BU429">
        <f t="shared" si="558"/>
        <v>0</v>
      </c>
      <c r="BV429">
        <f t="shared" si="559"/>
        <v>0</v>
      </c>
      <c r="BW429">
        <f t="shared" si="560"/>
        <v>0</v>
      </c>
      <c r="BX429">
        <f t="shared" si="561"/>
        <v>0</v>
      </c>
      <c r="BY429">
        <f t="shared" si="562"/>
        <v>0</v>
      </c>
      <c r="BZ429">
        <f t="shared" si="563"/>
        <v>0</v>
      </c>
      <c r="CA429">
        <f t="shared" si="564"/>
        <v>0</v>
      </c>
      <c r="CB429">
        <f t="shared" si="565"/>
        <v>0</v>
      </c>
      <c r="CC429" t="e">
        <f>IF('Source and fuel input'!AS429,VLOOKUP(AA429,SourceIdData,8,FALSE),IF('Source and fuel input'!AQ429,V429,IF('Source and fuel input'!AR429,IF(AND(E429="Method 1",VLOOKUP(AA429,SourceIdData,8,FALSE)&gt;0),VLOOKUP(AA429,SourceIdData,8,FALSE),NA()),"")))</f>
        <v>#N/A</v>
      </c>
      <c r="CD429" s="15" t="e">
        <f t="shared" si="576"/>
        <v>#N/A</v>
      </c>
      <c r="CE429" s="15" t="b">
        <f t="shared" si="577"/>
        <v>1</v>
      </c>
      <c r="CF429" s="15" t="b">
        <f t="shared" si="533"/>
        <v>1</v>
      </c>
      <c r="CG429" s="15" t="b">
        <f t="shared" si="578"/>
        <v>0</v>
      </c>
      <c r="CH429" s="15" t="b">
        <f t="shared" si="579"/>
        <v>1</v>
      </c>
      <c r="CI429" t="e">
        <f t="shared" si="534"/>
        <v>#N/A</v>
      </c>
      <c r="CJ429" t="e">
        <f t="shared" si="535"/>
        <v>#N/A</v>
      </c>
      <c r="CK429" t="e">
        <f t="shared" si="544"/>
        <v>#N/A</v>
      </c>
      <c r="CL429" t="b">
        <f t="shared" si="580"/>
        <v>0</v>
      </c>
      <c r="CM429" t="e">
        <f t="shared" si="545"/>
        <v>#N/A</v>
      </c>
      <c r="CN429" t="b">
        <f t="shared" si="546"/>
        <v>0</v>
      </c>
      <c r="CO429" s="14">
        <f t="shared" si="547"/>
        <v>1</v>
      </c>
      <c r="CP429" s="16" t="str">
        <f t="shared" si="536"/>
        <v/>
      </c>
      <c r="CQ429" s="15">
        <f t="shared" si="537"/>
        <v>0</v>
      </c>
      <c r="CR429" s="15">
        <f t="shared" si="538"/>
        <v>0</v>
      </c>
      <c r="CS429" s="15">
        <f t="shared" si="539"/>
        <v>0</v>
      </c>
      <c r="CT429" s="58" t="e">
        <f t="shared" si="566"/>
        <v>#DIV/0!</v>
      </c>
      <c r="CU429" s="2">
        <f t="shared" si="540"/>
        <v>995</v>
      </c>
      <c r="CV429" t="str">
        <f t="shared" si="548"/>
        <v/>
      </c>
      <c r="CX429" t="str">
        <f t="shared" si="567"/>
        <v/>
      </c>
      <c r="CY429" t="b">
        <f>AND(CX429&lt;&gt;"",COUNTIF($CX$11:CX428,CX429)=0)</f>
        <v>0</v>
      </c>
      <c r="CZ429" s="2">
        <f>IF(CX429="",0,IF(CY429,MAX($CZ$11:CZ428)+1,VLOOKUP(CX429,$CX$11:CZ428,3,FALSE)))</f>
        <v>0</v>
      </c>
      <c r="DA429" s="2" t="str">
        <f t="shared" si="549"/>
        <v/>
      </c>
      <c r="DB429" t="str">
        <f t="shared" si="568"/>
        <v/>
      </c>
      <c r="DC429" t="b">
        <f>AND(DB429&lt;&gt;"",COUNTIF($DB$11:DB428,DB429)=0)</f>
        <v>0</v>
      </c>
      <c r="DD429" s="2">
        <f>IF(DB429="",0,IF(DC429,MAX($DD$11:DD428)+1,VLOOKUP(DB429,$DB$11:DD428,3,FALSE)))</f>
        <v>0</v>
      </c>
      <c r="DE429" s="2" t="str">
        <f t="shared" si="550"/>
        <v/>
      </c>
    </row>
    <row r="430" spans="1:109" x14ac:dyDescent="0.35">
      <c r="A430" s="119"/>
      <c r="B430" s="46"/>
      <c r="C430" s="46"/>
      <c r="D430" s="46"/>
      <c r="E430" s="46"/>
      <c r="F430" s="183"/>
      <c r="G430" s="48">
        <v>0</v>
      </c>
      <c r="H430" s="46">
        <v>0</v>
      </c>
      <c r="I430" s="46">
        <v>0</v>
      </c>
      <c r="J430" s="46">
        <v>0</v>
      </c>
      <c r="K430" s="46">
        <v>0</v>
      </c>
      <c r="L430" s="49">
        <v>0</v>
      </c>
      <c r="M430" s="50">
        <v>0</v>
      </c>
      <c r="N430" s="32"/>
      <c r="O430" s="31"/>
      <c r="P430" s="31"/>
      <c r="Q430" s="31"/>
      <c r="R430" s="31"/>
      <c r="S430" s="31"/>
      <c r="T430" s="31"/>
      <c r="U430" s="31"/>
      <c r="V430" s="99"/>
      <c r="W430" s="52" t="str">
        <f t="shared" si="575"/>
        <v/>
      </c>
      <c r="X430" s="120"/>
      <c r="Y430" s="97"/>
      <c r="Z430" t="e">
        <f t="shared" si="505"/>
        <v>#N/A</v>
      </c>
      <c r="AA430" t="e">
        <f t="shared" si="506"/>
        <v>#N/A</v>
      </c>
      <c r="AB430" t="e">
        <f t="shared" si="507"/>
        <v>#N/A</v>
      </c>
      <c r="AC430" s="53" t="b">
        <f t="shared" si="508"/>
        <v>0</v>
      </c>
      <c r="AD430" s="53" t="b">
        <f t="shared" si="509"/>
        <v>0</v>
      </c>
      <c r="AE430" s="53" t="b">
        <f t="shared" si="510"/>
        <v>0</v>
      </c>
      <c r="AF430" s="53" t="b">
        <f t="shared" si="511"/>
        <v>0</v>
      </c>
      <c r="AG430" s="53" t="b">
        <f t="shared" si="512"/>
        <v>0</v>
      </c>
      <c r="AH430" s="53" t="b">
        <f t="shared" si="513"/>
        <v>0</v>
      </c>
      <c r="AI430" s="53" t="b">
        <f t="shared" si="514"/>
        <v>0</v>
      </c>
      <c r="AJ430" s="53" t="b">
        <f t="shared" si="515"/>
        <v>0</v>
      </c>
      <c r="AK430" s="53" t="b">
        <f t="shared" si="569"/>
        <v>1</v>
      </c>
      <c r="AL430" s="53" t="b">
        <f t="shared" si="570"/>
        <v>1</v>
      </c>
      <c r="AM430" s="53" t="b">
        <f t="shared" si="571"/>
        <v>1</v>
      </c>
      <c r="AN430" s="53" t="b">
        <f t="shared" si="572"/>
        <v>1</v>
      </c>
      <c r="AO430" s="53" t="b">
        <f t="shared" si="573"/>
        <v>1</v>
      </c>
      <c r="AP430" s="53" t="b">
        <f t="shared" si="574"/>
        <v>1</v>
      </c>
      <c r="AQ430" s="53" t="b">
        <f t="shared" si="551"/>
        <v>0</v>
      </c>
      <c r="AR430" t="b">
        <f t="shared" si="516"/>
        <v>0</v>
      </c>
      <c r="AS430" s="54" t="e">
        <f t="shared" si="541"/>
        <v>#N/A</v>
      </c>
      <c r="AT430" t="b">
        <f t="shared" si="552"/>
        <v>0</v>
      </c>
      <c r="AU430" t="str">
        <f t="shared" si="553"/>
        <v/>
      </c>
      <c r="AV430" s="55" t="str">
        <f t="shared" si="542"/>
        <v/>
      </c>
      <c r="AW430" t="b">
        <f>AND(AV430&lt;&gt;"",COUNTIF($AV$11:AV429,AV430)=0)</f>
        <v>0</v>
      </c>
      <c r="AX430" s="2">
        <f>IF(AV430="",0,IF(AW430,MAX($AX$11:AX429)+1,VLOOKUP(AV430,$AV$11:AX429,3,FALSE)))</f>
        <v>0</v>
      </c>
      <c r="AY430" t="str">
        <f t="shared" si="543"/>
        <v/>
      </c>
      <c r="AZ430" t="e">
        <f t="shared" si="517"/>
        <v>#N/A</v>
      </c>
      <c r="BA430" t="e">
        <f>IF(ISNA(AZ430),NA(),COUNTIF(AZ$10:AZ430,AZ430)&gt;1)</f>
        <v>#N/A</v>
      </c>
      <c r="BB430" t="e">
        <f t="shared" si="518"/>
        <v>#N/A</v>
      </c>
      <c r="BC430" s="55" t="e">
        <f t="shared" si="519"/>
        <v>#N/A</v>
      </c>
      <c r="BD430" s="56" t="e">
        <f t="shared" si="520"/>
        <v>#N/A</v>
      </c>
      <c r="BE430" s="53">
        <f t="shared" si="521"/>
        <v>0</v>
      </c>
      <c r="BF430" s="53">
        <f t="shared" si="522"/>
        <v>0</v>
      </c>
      <c r="BG430" s="53">
        <f t="shared" si="523"/>
        <v>0</v>
      </c>
      <c r="BH430" s="53">
        <f t="shared" si="524"/>
        <v>0</v>
      </c>
      <c r="BI430" s="53">
        <f t="shared" si="525"/>
        <v>0</v>
      </c>
      <c r="BJ430" s="53">
        <f t="shared" si="526"/>
        <v>0</v>
      </c>
      <c r="BK430" s="57">
        <f t="shared" si="527"/>
        <v>0</v>
      </c>
      <c r="BL430" s="57">
        <f t="shared" si="528"/>
        <v>0</v>
      </c>
      <c r="BM430" s="57">
        <f t="shared" si="529"/>
        <v>0</v>
      </c>
      <c r="BN430" s="57">
        <f t="shared" si="530"/>
        <v>0</v>
      </c>
      <c r="BO430" s="57">
        <f t="shared" si="531"/>
        <v>0</v>
      </c>
      <c r="BP430" s="57">
        <f t="shared" si="532"/>
        <v>0</v>
      </c>
      <c r="BQ430">
        <f t="shared" si="554"/>
        <v>0</v>
      </c>
      <c r="BR430">
        <f t="shared" si="555"/>
        <v>0</v>
      </c>
      <c r="BS430">
        <f t="shared" si="556"/>
        <v>0</v>
      </c>
      <c r="BT430">
        <f t="shared" si="557"/>
        <v>0</v>
      </c>
      <c r="BU430">
        <f t="shared" si="558"/>
        <v>0</v>
      </c>
      <c r="BV430">
        <f t="shared" si="559"/>
        <v>0</v>
      </c>
      <c r="BW430">
        <f t="shared" si="560"/>
        <v>0</v>
      </c>
      <c r="BX430">
        <f t="shared" si="561"/>
        <v>0</v>
      </c>
      <c r="BY430">
        <f t="shared" si="562"/>
        <v>0</v>
      </c>
      <c r="BZ430">
        <f t="shared" si="563"/>
        <v>0</v>
      </c>
      <c r="CA430">
        <f t="shared" si="564"/>
        <v>0</v>
      </c>
      <c r="CB430">
        <f t="shared" si="565"/>
        <v>0</v>
      </c>
      <c r="CC430" t="e">
        <f>IF('Source and fuel input'!AS430,VLOOKUP(AA430,SourceIdData,8,FALSE),IF('Source and fuel input'!AQ430,V430,IF('Source and fuel input'!AR430,IF(AND(E430="Method 1",VLOOKUP(AA430,SourceIdData,8,FALSE)&gt;0),VLOOKUP(AA430,SourceIdData,8,FALSE),NA()),"")))</f>
        <v>#N/A</v>
      </c>
      <c r="CD430" s="15" t="e">
        <f t="shared" si="576"/>
        <v>#N/A</v>
      </c>
      <c r="CE430" s="15" t="b">
        <f t="shared" si="577"/>
        <v>1</v>
      </c>
      <c r="CF430" s="15" t="b">
        <f t="shared" si="533"/>
        <v>1</v>
      </c>
      <c r="CG430" s="15" t="b">
        <f t="shared" si="578"/>
        <v>0</v>
      </c>
      <c r="CH430" s="15" t="b">
        <f t="shared" si="579"/>
        <v>1</v>
      </c>
      <c r="CI430" t="e">
        <f t="shared" si="534"/>
        <v>#N/A</v>
      </c>
      <c r="CJ430" t="e">
        <f t="shared" si="535"/>
        <v>#N/A</v>
      </c>
      <c r="CK430" t="e">
        <f t="shared" si="544"/>
        <v>#N/A</v>
      </c>
      <c r="CL430" t="b">
        <f t="shared" si="580"/>
        <v>0</v>
      </c>
      <c r="CM430" t="e">
        <f t="shared" si="545"/>
        <v>#N/A</v>
      </c>
      <c r="CN430" t="b">
        <f t="shared" si="546"/>
        <v>0</v>
      </c>
      <c r="CO430" s="14">
        <f t="shared" si="547"/>
        <v>1</v>
      </c>
      <c r="CP430" s="16" t="str">
        <f t="shared" si="536"/>
        <v/>
      </c>
      <c r="CQ430" s="15">
        <f t="shared" si="537"/>
        <v>0</v>
      </c>
      <c r="CR430" s="15">
        <f t="shared" si="538"/>
        <v>0</v>
      </c>
      <c r="CS430" s="15">
        <f t="shared" si="539"/>
        <v>0</v>
      </c>
      <c r="CT430" s="58" t="e">
        <f t="shared" si="566"/>
        <v>#DIV/0!</v>
      </c>
      <c r="CU430" s="2">
        <f t="shared" si="540"/>
        <v>995</v>
      </c>
      <c r="CV430" t="str">
        <f t="shared" si="548"/>
        <v/>
      </c>
      <c r="CX430" t="str">
        <f t="shared" si="567"/>
        <v/>
      </c>
      <c r="CY430" t="b">
        <f>AND(CX430&lt;&gt;"",COUNTIF($CX$11:CX429,CX430)=0)</f>
        <v>0</v>
      </c>
      <c r="CZ430" s="2">
        <f>IF(CX430="",0,IF(CY430,MAX($CZ$11:CZ429)+1,VLOOKUP(CX430,$CX$11:CZ429,3,FALSE)))</f>
        <v>0</v>
      </c>
      <c r="DA430" s="2" t="str">
        <f t="shared" si="549"/>
        <v/>
      </c>
      <c r="DB430" t="str">
        <f t="shared" si="568"/>
        <v/>
      </c>
      <c r="DC430" t="b">
        <f>AND(DB430&lt;&gt;"",COUNTIF($DB$11:DB429,DB430)=0)</f>
        <v>0</v>
      </c>
      <c r="DD430" s="2">
        <f>IF(DB430="",0,IF(DC430,MAX($DD$11:DD429)+1,VLOOKUP(DB430,$DB$11:DD429,3,FALSE)))</f>
        <v>0</v>
      </c>
      <c r="DE430" s="2" t="str">
        <f t="shared" si="550"/>
        <v/>
      </c>
    </row>
    <row r="431" spans="1:109" x14ac:dyDescent="0.35">
      <c r="A431" s="119"/>
      <c r="B431" s="46"/>
      <c r="C431" s="46"/>
      <c r="D431" s="46"/>
      <c r="E431" s="46"/>
      <c r="F431" s="183"/>
      <c r="G431" s="48">
        <v>0</v>
      </c>
      <c r="H431" s="46">
        <v>0</v>
      </c>
      <c r="I431" s="46">
        <v>0</v>
      </c>
      <c r="J431" s="46">
        <v>0</v>
      </c>
      <c r="K431" s="46">
        <v>0</v>
      </c>
      <c r="L431" s="49">
        <v>0</v>
      </c>
      <c r="M431" s="50">
        <v>0</v>
      </c>
      <c r="N431" s="32"/>
      <c r="O431" s="31"/>
      <c r="P431" s="31"/>
      <c r="Q431" s="31"/>
      <c r="R431" s="31"/>
      <c r="S431" s="31"/>
      <c r="T431" s="31"/>
      <c r="U431" s="31"/>
      <c r="V431" s="99"/>
      <c r="W431" s="52" t="str">
        <f t="shared" si="575"/>
        <v/>
      </c>
      <c r="X431" s="120"/>
      <c r="Y431" s="97"/>
      <c r="Z431" t="e">
        <f t="shared" si="505"/>
        <v>#N/A</v>
      </c>
      <c r="AA431" t="e">
        <f t="shared" si="506"/>
        <v>#N/A</v>
      </c>
      <c r="AB431" t="e">
        <f t="shared" si="507"/>
        <v>#N/A</v>
      </c>
      <c r="AC431" s="53" t="b">
        <f t="shared" si="508"/>
        <v>0</v>
      </c>
      <c r="AD431" s="53" t="b">
        <f t="shared" si="509"/>
        <v>0</v>
      </c>
      <c r="AE431" s="53" t="b">
        <f t="shared" si="510"/>
        <v>0</v>
      </c>
      <c r="AF431" s="53" t="b">
        <f t="shared" si="511"/>
        <v>0</v>
      </c>
      <c r="AG431" s="53" t="b">
        <f t="shared" si="512"/>
        <v>0</v>
      </c>
      <c r="AH431" s="53" t="b">
        <f t="shared" si="513"/>
        <v>0</v>
      </c>
      <c r="AI431" s="53" t="b">
        <f t="shared" si="514"/>
        <v>0</v>
      </c>
      <c r="AJ431" s="53" t="b">
        <f t="shared" si="515"/>
        <v>0</v>
      </c>
      <c r="AK431" s="53" t="b">
        <f t="shared" si="569"/>
        <v>1</v>
      </c>
      <c r="AL431" s="53" t="b">
        <f t="shared" si="570"/>
        <v>1</v>
      </c>
      <c r="AM431" s="53" t="b">
        <f t="shared" si="571"/>
        <v>1</v>
      </c>
      <c r="AN431" s="53" t="b">
        <f t="shared" si="572"/>
        <v>1</v>
      </c>
      <c r="AO431" s="53" t="b">
        <f t="shared" si="573"/>
        <v>1</v>
      </c>
      <c r="AP431" s="53" t="b">
        <f t="shared" si="574"/>
        <v>1</v>
      </c>
      <c r="AQ431" s="53" t="b">
        <f t="shared" si="551"/>
        <v>0</v>
      </c>
      <c r="AR431" t="b">
        <f t="shared" si="516"/>
        <v>0</v>
      </c>
      <c r="AS431" s="54" t="e">
        <f t="shared" si="541"/>
        <v>#N/A</v>
      </c>
      <c r="AT431" t="b">
        <f t="shared" si="552"/>
        <v>0</v>
      </c>
      <c r="AU431" t="str">
        <f t="shared" si="553"/>
        <v/>
      </c>
      <c r="AV431" s="55" t="str">
        <f t="shared" si="542"/>
        <v/>
      </c>
      <c r="AW431" t="b">
        <f>AND(AV431&lt;&gt;"",COUNTIF($AV$11:AV430,AV431)=0)</f>
        <v>0</v>
      </c>
      <c r="AX431" s="2">
        <f>IF(AV431="",0,IF(AW431,MAX($AX$11:AX430)+1,VLOOKUP(AV431,$AV$11:AX430,3,FALSE)))</f>
        <v>0</v>
      </c>
      <c r="AY431" t="str">
        <f t="shared" si="543"/>
        <v/>
      </c>
      <c r="AZ431" t="e">
        <f t="shared" si="517"/>
        <v>#N/A</v>
      </c>
      <c r="BA431" t="e">
        <f>IF(ISNA(AZ431),NA(),COUNTIF(AZ$10:AZ431,AZ431)&gt;1)</f>
        <v>#N/A</v>
      </c>
      <c r="BB431" t="e">
        <f t="shared" si="518"/>
        <v>#N/A</v>
      </c>
      <c r="BC431" s="55" t="e">
        <f t="shared" si="519"/>
        <v>#N/A</v>
      </c>
      <c r="BD431" s="56" t="e">
        <f t="shared" si="520"/>
        <v>#N/A</v>
      </c>
      <c r="BE431" s="53">
        <f t="shared" si="521"/>
        <v>0</v>
      </c>
      <c r="BF431" s="53">
        <f t="shared" si="522"/>
        <v>0</v>
      </c>
      <c r="BG431" s="53">
        <f t="shared" si="523"/>
        <v>0</v>
      </c>
      <c r="BH431" s="53">
        <f t="shared" si="524"/>
        <v>0</v>
      </c>
      <c r="BI431" s="53">
        <f t="shared" si="525"/>
        <v>0</v>
      </c>
      <c r="BJ431" s="53">
        <f t="shared" si="526"/>
        <v>0</v>
      </c>
      <c r="BK431" s="57">
        <f t="shared" si="527"/>
        <v>0</v>
      </c>
      <c r="BL431" s="57">
        <f t="shared" si="528"/>
        <v>0</v>
      </c>
      <c r="BM431" s="57">
        <f t="shared" si="529"/>
        <v>0</v>
      </c>
      <c r="BN431" s="57">
        <f t="shared" si="530"/>
        <v>0</v>
      </c>
      <c r="BO431" s="57">
        <f t="shared" si="531"/>
        <v>0</v>
      </c>
      <c r="BP431" s="57">
        <f t="shared" si="532"/>
        <v>0</v>
      </c>
      <c r="BQ431">
        <f t="shared" si="554"/>
        <v>0</v>
      </c>
      <c r="BR431">
        <f t="shared" si="555"/>
        <v>0</v>
      </c>
      <c r="BS431">
        <f t="shared" si="556"/>
        <v>0</v>
      </c>
      <c r="BT431">
        <f t="shared" si="557"/>
        <v>0</v>
      </c>
      <c r="BU431">
        <f t="shared" si="558"/>
        <v>0</v>
      </c>
      <c r="BV431">
        <f t="shared" si="559"/>
        <v>0</v>
      </c>
      <c r="BW431">
        <f t="shared" si="560"/>
        <v>0</v>
      </c>
      <c r="BX431">
        <f t="shared" si="561"/>
        <v>0</v>
      </c>
      <c r="BY431">
        <f t="shared" si="562"/>
        <v>0</v>
      </c>
      <c r="BZ431">
        <f t="shared" si="563"/>
        <v>0</v>
      </c>
      <c r="CA431">
        <f t="shared" si="564"/>
        <v>0</v>
      </c>
      <c r="CB431">
        <f t="shared" si="565"/>
        <v>0</v>
      </c>
      <c r="CC431" t="e">
        <f>IF('Source and fuel input'!AS431,VLOOKUP(AA431,SourceIdData,8,FALSE),IF('Source and fuel input'!AQ431,V431,IF('Source and fuel input'!AR431,IF(AND(E431="Method 1",VLOOKUP(AA431,SourceIdData,8,FALSE)&gt;0),VLOOKUP(AA431,SourceIdData,8,FALSE),NA()),"")))</f>
        <v>#N/A</v>
      </c>
      <c r="CD431" s="15" t="e">
        <f t="shared" si="576"/>
        <v>#N/A</v>
      </c>
      <c r="CE431" s="15" t="b">
        <f t="shared" si="577"/>
        <v>1</v>
      </c>
      <c r="CF431" s="15" t="b">
        <f t="shared" si="533"/>
        <v>1</v>
      </c>
      <c r="CG431" s="15" t="b">
        <f t="shared" si="578"/>
        <v>0</v>
      </c>
      <c r="CH431" s="15" t="b">
        <f t="shared" si="579"/>
        <v>1</v>
      </c>
      <c r="CI431" t="e">
        <f t="shared" si="534"/>
        <v>#N/A</v>
      </c>
      <c r="CJ431" t="e">
        <f t="shared" si="535"/>
        <v>#N/A</v>
      </c>
      <c r="CK431" t="e">
        <f t="shared" si="544"/>
        <v>#N/A</v>
      </c>
      <c r="CL431" t="b">
        <f t="shared" si="580"/>
        <v>0</v>
      </c>
      <c r="CM431" t="e">
        <f t="shared" si="545"/>
        <v>#N/A</v>
      </c>
      <c r="CN431" t="b">
        <f t="shared" si="546"/>
        <v>0</v>
      </c>
      <c r="CO431" s="14">
        <f t="shared" si="547"/>
        <v>1</v>
      </c>
      <c r="CP431" s="16" t="str">
        <f t="shared" si="536"/>
        <v/>
      </c>
      <c r="CQ431" s="15">
        <f t="shared" si="537"/>
        <v>0</v>
      </c>
      <c r="CR431" s="15">
        <f t="shared" si="538"/>
        <v>0</v>
      </c>
      <c r="CS431" s="15">
        <f t="shared" si="539"/>
        <v>0</v>
      </c>
      <c r="CT431" s="58" t="e">
        <f t="shared" si="566"/>
        <v>#DIV/0!</v>
      </c>
      <c r="CU431" s="2">
        <f t="shared" si="540"/>
        <v>995</v>
      </c>
      <c r="CV431" t="str">
        <f t="shared" si="548"/>
        <v/>
      </c>
      <c r="CX431" t="str">
        <f t="shared" si="567"/>
        <v/>
      </c>
      <c r="CY431" t="b">
        <f>AND(CX431&lt;&gt;"",COUNTIF($CX$11:CX430,CX431)=0)</f>
        <v>0</v>
      </c>
      <c r="CZ431" s="2">
        <f>IF(CX431="",0,IF(CY431,MAX($CZ$11:CZ430)+1,VLOOKUP(CX431,$CX$11:CZ430,3,FALSE)))</f>
        <v>0</v>
      </c>
      <c r="DA431" s="2" t="str">
        <f t="shared" si="549"/>
        <v/>
      </c>
      <c r="DB431" t="str">
        <f t="shared" si="568"/>
        <v/>
      </c>
      <c r="DC431" t="b">
        <f>AND(DB431&lt;&gt;"",COUNTIF($DB$11:DB430,DB431)=0)</f>
        <v>0</v>
      </c>
      <c r="DD431" s="2">
        <f>IF(DB431="",0,IF(DC431,MAX($DD$11:DD430)+1,VLOOKUP(DB431,$DB$11:DD430,3,FALSE)))</f>
        <v>0</v>
      </c>
      <c r="DE431" s="2" t="str">
        <f t="shared" si="550"/>
        <v/>
      </c>
    </row>
    <row r="432" spans="1:109" x14ac:dyDescent="0.35">
      <c r="A432" s="119"/>
      <c r="B432" s="46"/>
      <c r="C432" s="46"/>
      <c r="D432" s="46"/>
      <c r="E432" s="46"/>
      <c r="F432" s="183"/>
      <c r="G432" s="48">
        <v>0</v>
      </c>
      <c r="H432" s="46">
        <v>0</v>
      </c>
      <c r="I432" s="46">
        <v>0</v>
      </c>
      <c r="J432" s="46">
        <v>0</v>
      </c>
      <c r="K432" s="46">
        <v>0</v>
      </c>
      <c r="L432" s="49">
        <v>0</v>
      </c>
      <c r="M432" s="50">
        <v>0</v>
      </c>
      <c r="N432" s="32"/>
      <c r="O432" s="31"/>
      <c r="P432" s="31"/>
      <c r="Q432" s="31"/>
      <c r="R432" s="31"/>
      <c r="S432" s="31"/>
      <c r="T432" s="31"/>
      <c r="U432" s="31"/>
      <c r="V432" s="99"/>
      <c r="W432" s="52" t="str">
        <f t="shared" si="575"/>
        <v/>
      </c>
      <c r="X432" s="120"/>
      <c r="Y432" s="97"/>
      <c r="Z432" t="e">
        <f t="shared" si="505"/>
        <v>#N/A</v>
      </c>
      <c r="AA432" t="e">
        <f t="shared" si="506"/>
        <v>#N/A</v>
      </c>
      <c r="AB432" t="e">
        <f t="shared" si="507"/>
        <v>#N/A</v>
      </c>
      <c r="AC432" s="53" t="b">
        <f t="shared" si="508"/>
        <v>0</v>
      </c>
      <c r="AD432" s="53" t="b">
        <f t="shared" si="509"/>
        <v>0</v>
      </c>
      <c r="AE432" s="53" t="b">
        <f t="shared" si="510"/>
        <v>0</v>
      </c>
      <c r="AF432" s="53" t="b">
        <f t="shared" si="511"/>
        <v>0</v>
      </c>
      <c r="AG432" s="53" t="b">
        <f t="shared" si="512"/>
        <v>0</v>
      </c>
      <c r="AH432" s="53" t="b">
        <f t="shared" si="513"/>
        <v>0</v>
      </c>
      <c r="AI432" s="53" t="b">
        <f t="shared" si="514"/>
        <v>0</v>
      </c>
      <c r="AJ432" s="53" t="b">
        <f t="shared" si="515"/>
        <v>0</v>
      </c>
      <c r="AK432" s="53" t="b">
        <f t="shared" si="569"/>
        <v>1</v>
      </c>
      <c r="AL432" s="53" t="b">
        <f t="shared" si="570"/>
        <v>1</v>
      </c>
      <c r="AM432" s="53" t="b">
        <f t="shared" si="571"/>
        <v>1</v>
      </c>
      <c r="AN432" s="53" t="b">
        <f t="shared" si="572"/>
        <v>1</v>
      </c>
      <c r="AO432" s="53" t="b">
        <f t="shared" si="573"/>
        <v>1</v>
      </c>
      <c r="AP432" s="53" t="b">
        <f t="shared" si="574"/>
        <v>1</v>
      </c>
      <c r="AQ432" s="53" t="b">
        <f t="shared" si="551"/>
        <v>0</v>
      </c>
      <c r="AR432" t="b">
        <f t="shared" si="516"/>
        <v>0</v>
      </c>
      <c r="AS432" s="54" t="e">
        <f t="shared" si="541"/>
        <v>#N/A</v>
      </c>
      <c r="AT432" t="b">
        <f t="shared" si="552"/>
        <v>0</v>
      </c>
      <c r="AU432" t="str">
        <f t="shared" si="553"/>
        <v/>
      </c>
      <c r="AV432" s="55" t="str">
        <f t="shared" si="542"/>
        <v/>
      </c>
      <c r="AW432" t="b">
        <f>AND(AV432&lt;&gt;"",COUNTIF($AV$11:AV431,AV432)=0)</f>
        <v>0</v>
      </c>
      <c r="AX432" s="2">
        <f>IF(AV432="",0,IF(AW432,MAX($AX$11:AX431)+1,VLOOKUP(AV432,$AV$11:AX431,3,FALSE)))</f>
        <v>0</v>
      </c>
      <c r="AY432" t="str">
        <f t="shared" si="543"/>
        <v/>
      </c>
      <c r="AZ432" t="e">
        <f t="shared" si="517"/>
        <v>#N/A</v>
      </c>
      <c r="BA432" t="e">
        <f>IF(ISNA(AZ432),NA(),COUNTIF(AZ$10:AZ432,AZ432)&gt;1)</f>
        <v>#N/A</v>
      </c>
      <c r="BB432" t="e">
        <f t="shared" si="518"/>
        <v>#N/A</v>
      </c>
      <c r="BC432" s="55" t="e">
        <f t="shared" si="519"/>
        <v>#N/A</v>
      </c>
      <c r="BD432" s="56" t="e">
        <f t="shared" si="520"/>
        <v>#N/A</v>
      </c>
      <c r="BE432" s="53">
        <f t="shared" si="521"/>
        <v>0</v>
      </c>
      <c r="BF432" s="53">
        <f t="shared" si="522"/>
        <v>0</v>
      </c>
      <c r="BG432" s="53">
        <f t="shared" si="523"/>
        <v>0</v>
      </c>
      <c r="BH432" s="53">
        <f t="shared" si="524"/>
        <v>0</v>
      </c>
      <c r="BI432" s="53">
        <f t="shared" si="525"/>
        <v>0</v>
      </c>
      <c r="BJ432" s="53">
        <f t="shared" si="526"/>
        <v>0</v>
      </c>
      <c r="BK432" s="57">
        <f t="shared" si="527"/>
        <v>0</v>
      </c>
      <c r="BL432" s="57">
        <f t="shared" si="528"/>
        <v>0</v>
      </c>
      <c r="BM432" s="57">
        <f t="shared" si="529"/>
        <v>0</v>
      </c>
      <c r="BN432" s="57">
        <f t="shared" si="530"/>
        <v>0</v>
      </c>
      <c r="BO432" s="57">
        <f t="shared" si="531"/>
        <v>0</v>
      </c>
      <c r="BP432" s="57">
        <f t="shared" si="532"/>
        <v>0</v>
      </c>
      <c r="BQ432">
        <f t="shared" si="554"/>
        <v>0</v>
      </c>
      <c r="BR432">
        <f t="shared" si="555"/>
        <v>0</v>
      </c>
      <c r="BS432">
        <f t="shared" si="556"/>
        <v>0</v>
      </c>
      <c r="BT432">
        <f t="shared" si="557"/>
        <v>0</v>
      </c>
      <c r="BU432">
        <f t="shared" si="558"/>
        <v>0</v>
      </c>
      <c r="BV432">
        <f t="shared" si="559"/>
        <v>0</v>
      </c>
      <c r="BW432">
        <f t="shared" si="560"/>
        <v>0</v>
      </c>
      <c r="BX432">
        <f t="shared" si="561"/>
        <v>0</v>
      </c>
      <c r="BY432">
        <f t="shared" si="562"/>
        <v>0</v>
      </c>
      <c r="BZ432">
        <f t="shared" si="563"/>
        <v>0</v>
      </c>
      <c r="CA432">
        <f t="shared" si="564"/>
        <v>0</v>
      </c>
      <c r="CB432">
        <f t="shared" si="565"/>
        <v>0</v>
      </c>
      <c r="CC432" t="e">
        <f>IF('Source and fuel input'!AS432,VLOOKUP(AA432,SourceIdData,8,FALSE),IF('Source and fuel input'!AQ432,V432,IF('Source and fuel input'!AR432,IF(AND(E432="Method 1",VLOOKUP(AA432,SourceIdData,8,FALSE)&gt;0),VLOOKUP(AA432,SourceIdData,8,FALSE),NA()),"")))</f>
        <v>#N/A</v>
      </c>
      <c r="CD432" s="15" t="e">
        <f t="shared" si="576"/>
        <v>#N/A</v>
      </c>
      <c r="CE432" s="15" t="b">
        <f t="shared" si="577"/>
        <v>1</v>
      </c>
      <c r="CF432" s="15" t="b">
        <f t="shared" si="533"/>
        <v>1</v>
      </c>
      <c r="CG432" s="15" t="b">
        <f t="shared" si="578"/>
        <v>0</v>
      </c>
      <c r="CH432" s="15" t="b">
        <f t="shared" si="579"/>
        <v>1</v>
      </c>
      <c r="CI432" t="e">
        <f t="shared" si="534"/>
        <v>#N/A</v>
      </c>
      <c r="CJ432" t="e">
        <f t="shared" si="535"/>
        <v>#N/A</v>
      </c>
      <c r="CK432" t="e">
        <f t="shared" si="544"/>
        <v>#N/A</v>
      </c>
      <c r="CL432" t="b">
        <f t="shared" si="580"/>
        <v>0</v>
      </c>
      <c r="CM432" t="e">
        <f t="shared" si="545"/>
        <v>#N/A</v>
      </c>
      <c r="CN432" t="b">
        <f t="shared" si="546"/>
        <v>0</v>
      </c>
      <c r="CO432" s="14">
        <f t="shared" si="547"/>
        <v>1</v>
      </c>
      <c r="CP432" s="16" t="str">
        <f t="shared" si="536"/>
        <v/>
      </c>
      <c r="CQ432" s="15">
        <f t="shared" si="537"/>
        <v>0</v>
      </c>
      <c r="CR432" s="15">
        <f t="shared" si="538"/>
        <v>0</v>
      </c>
      <c r="CS432" s="15">
        <f t="shared" si="539"/>
        <v>0</v>
      </c>
      <c r="CT432" s="58" t="e">
        <f t="shared" si="566"/>
        <v>#DIV/0!</v>
      </c>
      <c r="CU432" s="2">
        <f t="shared" si="540"/>
        <v>995</v>
      </c>
      <c r="CV432" t="str">
        <f t="shared" si="548"/>
        <v/>
      </c>
      <c r="CX432" t="str">
        <f t="shared" si="567"/>
        <v/>
      </c>
      <c r="CY432" t="b">
        <f>AND(CX432&lt;&gt;"",COUNTIF($CX$11:CX431,CX432)=0)</f>
        <v>0</v>
      </c>
      <c r="CZ432" s="2">
        <f>IF(CX432="",0,IF(CY432,MAX($CZ$11:CZ431)+1,VLOOKUP(CX432,$CX$11:CZ431,3,FALSE)))</f>
        <v>0</v>
      </c>
      <c r="DA432" s="2" t="str">
        <f t="shared" si="549"/>
        <v/>
      </c>
      <c r="DB432" t="str">
        <f t="shared" si="568"/>
        <v/>
      </c>
      <c r="DC432" t="b">
        <f>AND(DB432&lt;&gt;"",COUNTIF($DB$11:DB431,DB432)=0)</f>
        <v>0</v>
      </c>
      <c r="DD432" s="2">
        <f>IF(DB432="",0,IF(DC432,MAX($DD$11:DD431)+1,VLOOKUP(DB432,$DB$11:DD431,3,FALSE)))</f>
        <v>0</v>
      </c>
      <c r="DE432" s="2" t="str">
        <f t="shared" si="550"/>
        <v/>
      </c>
    </row>
    <row r="433" spans="1:109" x14ac:dyDescent="0.35">
      <c r="A433" s="119"/>
      <c r="B433" s="46"/>
      <c r="C433" s="46"/>
      <c r="D433" s="46"/>
      <c r="E433" s="46"/>
      <c r="F433" s="183"/>
      <c r="G433" s="48">
        <v>0</v>
      </c>
      <c r="H433" s="46">
        <v>0</v>
      </c>
      <c r="I433" s="46">
        <v>0</v>
      </c>
      <c r="J433" s="46">
        <v>0</v>
      </c>
      <c r="K433" s="46">
        <v>0</v>
      </c>
      <c r="L433" s="49">
        <v>0</v>
      </c>
      <c r="M433" s="50">
        <v>0</v>
      </c>
      <c r="N433" s="32"/>
      <c r="O433" s="31"/>
      <c r="P433" s="31"/>
      <c r="Q433" s="31"/>
      <c r="R433" s="31"/>
      <c r="S433" s="31"/>
      <c r="T433" s="31"/>
      <c r="U433" s="31"/>
      <c r="V433" s="99"/>
      <c r="W433" s="52" t="str">
        <f t="shared" si="575"/>
        <v/>
      </c>
      <c r="X433" s="120"/>
      <c r="Y433" s="97"/>
      <c r="Z433" t="e">
        <f t="shared" si="505"/>
        <v>#N/A</v>
      </c>
      <c r="AA433" t="e">
        <f t="shared" si="506"/>
        <v>#N/A</v>
      </c>
      <c r="AB433" t="e">
        <f t="shared" si="507"/>
        <v>#N/A</v>
      </c>
      <c r="AC433" s="53" t="b">
        <f t="shared" si="508"/>
        <v>0</v>
      </c>
      <c r="AD433" s="53" t="b">
        <f t="shared" si="509"/>
        <v>0</v>
      </c>
      <c r="AE433" s="53" t="b">
        <f t="shared" si="510"/>
        <v>0</v>
      </c>
      <c r="AF433" s="53" t="b">
        <f t="shared" si="511"/>
        <v>0</v>
      </c>
      <c r="AG433" s="53" t="b">
        <f t="shared" si="512"/>
        <v>0</v>
      </c>
      <c r="AH433" s="53" t="b">
        <f t="shared" si="513"/>
        <v>0</v>
      </c>
      <c r="AI433" s="53" t="b">
        <f t="shared" si="514"/>
        <v>0</v>
      </c>
      <c r="AJ433" s="53" t="b">
        <f t="shared" si="515"/>
        <v>0</v>
      </c>
      <c r="AK433" s="53" t="b">
        <f t="shared" si="569"/>
        <v>1</v>
      </c>
      <c r="AL433" s="53" t="b">
        <f t="shared" si="570"/>
        <v>1</v>
      </c>
      <c r="AM433" s="53" t="b">
        <f t="shared" si="571"/>
        <v>1</v>
      </c>
      <c r="AN433" s="53" t="b">
        <f t="shared" si="572"/>
        <v>1</v>
      </c>
      <c r="AO433" s="53" t="b">
        <f t="shared" si="573"/>
        <v>1</v>
      </c>
      <c r="AP433" s="53" t="b">
        <f t="shared" si="574"/>
        <v>1</v>
      </c>
      <c r="AQ433" s="53" t="b">
        <f t="shared" si="551"/>
        <v>0</v>
      </c>
      <c r="AR433" t="b">
        <f t="shared" si="516"/>
        <v>0</v>
      </c>
      <c r="AS433" s="54" t="e">
        <f t="shared" si="541"/>
        <v>#N/A</v>
      </c>
      <c r="AT433" t="b">
        <f t="shared" si="552"/>
        <v>0</v>
      </c>
      <c r="AU433" t="str">
        <f t="shared" si="553"/>
        <v/>
      </c>
      <c r="AV433" s="55" t="str">
        <f t="shared" si="542"/>
        <v/>
      </c>
      <c r="AW433" t="b">
        <f>AND(AV433&lt;&gt;"",COUNTIF($AV$11:AV432,AV433)=0)</f>
        <v>0</v>
      </c>
      <c r="AX433" s="2">
        <f>IF(AV433="",0,IF(AW433,MAX($AX$11:AX432)+1,VLOOKUP(AV433,$AV$11:AX432,3,FALSE)))</f>
        <v>0</v>
      </c>
      <c r="AY433" t="str">
        <f t="shared" si="543"/>
        <v/>
      </c>
      <c r="AZ433" t="e">
        <f t="shared" si="517"/>
        <v>#N/A</v>
      </c>
      <c r="BA433" t="e">
        <f>IF(ISNA(AZ433),NA(),COUNTIF(AZ$10:AZ433,AZ433)&gt;1)</f>
        <v>#N/A</v>
      </c>
      <c r="BB433" t="e">
        <f t="shared" si="518"/>
        <v>#N/A</v>
      </c>
      <c r="BC433" s="55" t="e">
        <f t="shared" si="519"/>
        <v>#N/A</v>
      </c>
      <c r="BD433" s="56" t="e">
        <f t="shared" si="520"/>
        <v>#N/A</v>
      </c>
      <c r="BE433" s="53">
        <f t="shared" si="521"/>
        <v>0</v>
      </c>
      <c r="BF433" s="53">
        <f t="shared" si="522"/>
        <v>0</v>
      </c>
      <c r="BG433" s="53">
        <f t="shared" si="523"/>
        <v>0</v>
      </c>
      <c r="BH433" s="53">
        <f t="shared" si="524"/>
        <v>0</v>
      </c>
      <c r="BI433" s="53">
        <f t="shared" si="525"/>
        <v>0</v>
      </c>
      <c r="BJ433" s="53">
        <f t="shared" si="526"/>
        <v>0</v>
      </c>
      <c r="BK433" s="57">
        <f t="shared" si="527"/>
        <v>0</v>
      </c>
      <c r="BL433" s="57">
        <f t="shared" si="528"/>
        <v>0</v>
      </c>
      <c r="BM433" s="57">
        <f t="shared" si="529"/>
        <v>0</v>
      </c>
      <c r="BN433" s="57">
        <f t="shared" si="530"/>
        <v>0</v>
      </c>
      <c r="BO433" s="57">
        <f t="shared" si="531"/>
        <v>0</v>
      </c>
      <c r="BP433" s="57">
        <f t="shared" si="532"/>
        <v>0</v>
      </c>
      <c r="BQ433">
        <f t="shared" si="554"/>
        <v>0</v>
      </c>
      <c r="BR433">
        <f t="shared" si="555"/>
        <v>0</v>
      </c>
      <c r="BS433">
        <f t="shared" si="556"/>
        <v>0</v>
      </c>
      <c r="BT433">
        <f t="shared" si="557"/>
        <v>0</v>
      </c>
      <c r="BU433">
        <f t="shared" si="558"/>
        <v>0</v>
      </c>
      <c r="BV433">
        <f t="shared" si="559"/>
        <v>0</v>
      </c>
      <c r="BW433">
        <f t="shared" si="560"/>
        <v>0</v>
      </c>
      <c r="BX433">
        <f t="shared" si="561"/>
        <v>0</v>
      </c>
      <c r="BY433">
        <f t="shared" si="562"/>
        <v>0</v>
      </c>
      <c r="BZ433">
        <f t="shared" si="563"/>
        <v>0</v>
      </c>
      <c r="CA433">
        <f t="shared" si="564"/>
        <v>0</v>
      </c>
      <c r="CB433">
        <f t="shared" si="565"/>
        <v>0</v>
      </c>
      <c r="CC433" t="e">
        <f>IF('Source and fuel input'!AS433,VLOOKUP(AA433,SourceIdData,8,FALSE),IF('Source and fuel input'!AQ433,V433,IF('Source and fuel input'!AR433,IF(AND(E433="Method 1",VLOOKUP(AA433,SourceIdData,8,FALSE)&gt;0),VLOOKUP(AA433,SourceIdData,8,FALSE),NA()),"")))</f>
        <v>#N/A</v>
      </c>
      <c r="CD433" s="15" t="e">
        <f t="shared" si="576"/>
        <v>#N/A</v>
      </c>
      <c r="CE433" s="15" t="b">
        <f t="shared" si="577"/>
        <v>1</v>
      </c>
      <c r="CF433" s="15" t="b">
        <f t="shared" si="533"/>
        <v>1</v>
      </c>
      <c r="CG433" s="15" t="b">
        <f t="shared" si="578"/>
        <v>0</v>
      </c>
      <c r="CH433" s="15" t="b">
        <f t="shared" si="579"/>
        <v>1</v>
      </c>
      <c r="CI433" t="e">
        <f t="shared" si="534"/>
        <v>#N/A</v>
      </c>
      <c r="CJ433" t="e">
        <f t="shared" si="535"/>
        <v>#N/A</v>
      </c>
      <c r="CK433" t="e">
        <f t="shared" si="544"/>
        <v>#N/A</v>
      </c>
      <c r="CL433" t="b">
        <f t="shared" si="580"/>
        <v>0</v>
      </c>
      <c r="CM433" t="e">
        <f t="shared" si="545"/>
        <v>#N/A</v>
      </c>
      <c r="CN433" t="b">
        <f t="shared" si="546"/>
        <v>0</v>
      </c>
      <c r="CO433" s="14">
        <f t="shared" si="547"/>
        <v>1</v>
      </c>
      <c r="CP433" s="16" t="str">
        <f t="shared" si="536"/>
        <v/>
      </c>
      <c r="CQ433" s="15">
        <f t="shared" si="537"/>
        <v>0</v>
      </c>
      <c r="CR433" s="15">
        <f t="shared" si="538"/>
        <v>0</v>
      </c>
      <c r="CS433" s="15">
        <f t="shared" si="539"/>
        <v>0</v>
      </c>
      <c r="CT433" s="58" t="e">
        <f t="shared" si="566"/>
        <v>#DIV/0!</v>
      </c>
      <c r="CU433" s="2">
        <f t="shared" si="540"/>
        <v>995</v>
      </c>
      <c r="CV433" t="str">
        <f t="shared" si="548"/>
        <v/>
      </c>
      <c r="CX433" t="str">
        <f t="shared" si="567"/>
        <v/>
      </c>
      <c r="CY433" t="b">
        <f>AND(CX433&lt;&gt;"",COUNTIF($CX$11:CX432,CX433)=0)</f>
        <v>0</v>
      </c>
      <c r="CZ433" s="2">
        <f>IF(CX433="",0,IF(CY433,MAX($CZ$11:CZ432)+1,VLOOKUP(CX433,$CX$11:CZ432,3,FALSE)))</f>
        <v>0</v>
      </c>
      <c r="DA433" s="2" t="str">
        <f t="shared" si="549"/>
        <v/>
      </c>
      <c r="DB433" t="str">
        <f t="shared" si="568"/>
        <v/>
      </c>
      <c r="DC433" t="b">
        <f>AND(DB433&lt;&gt;"",COUNTIF($DB$11:DB432,DB433)=0)</f>
        <v>0</v>
      </c>
      <c r="DD433" s="2">
        <f>IF(DB433="",0,IF(DC433,MAX($DD$11:DD432)+1,VLOOKUP(DB433,$DB$11:DD432,3,FALSE)))</f>
        <v>0</v>
      </c>
      <c r="DE433" s="2" t="str">
        <f t="shared" si="550"/>
        <v/>
      </c>
    </row>
    <row r="434" spans="1:109" x14ac:dyDescent="0.35">
      <c r="A434" s="119"/>
      <c r="B434" s="46"/>
      <c r="C434" s="46"/>
      <c r="D434" s="46"/>
      <c r="E434" s="46"/>
      <c r="F434" s="183"/>
      <c r="G434" s="48">
        <v>0</v>
      </c>
      <c r="H434" s="46">
        <v>0</v>
      </c>
      <c r="I434" s="46">
        <v>0</v>
      </c>
      <c r="J434" s="46">
        <v>0</v>
      </c>
      <c r="K434" s="46">
        <v>0</v>
      </c>
      <c r="L434" s="49">
        <v>0</v>
      </c>
      <c r="M434" s="50">
        <v>0</v>
      </c>
      <c r="N434" s="32"/>
      <c r="O434" s="31"/>
      <c r="P434" s="31"/>
      <c r="Q434" s="31"/>
      <c r="R434" s="31"/>
      <c r="S434" s="31"/>
      <c r="T434" s="31"/>
      <c r="U434" s="31"/>
      <c r="V434" s="99"/>
      <c r="W434" s="52" t="str">
        <f t="shared" si="575"/>
        <v/>
      </c>
      <c r="X434" s="120"/>
      <c r="Y434" s="97"/>
      <c r="Z434" t="e">
        <f t="shared" si="505"/>
        <v>#N/A</v>
      </c>
      <c r="AA434" t="e">
        <f t="shared" si="506"/>
        <v>#N/A</v>
      </c>
      <c r="AB434" t="e">
        <f t="shared" si="507"/>
        <v>#N/A</v>
      </c>
      <c r="AC434" s="53" t="b">
        <f t="shared" si="508"/>
        <v>0</v>
      </c>
      <c r="AD434" s="53" t="b">
        <f t="shared" si="509"/>
        <v>0</v>
      </c>
      <c r="AE434" s="53" t="b">
        <f t="shared" si="510"/>
        <v>0</v>
      </c>
      <c r="AF434" s="53" t="b">
        <f t="shared" si="511"/>
        <v>0</v>
      </c>
      <c r="AG434" s="53" t="b">
        <f t="shared" si="512"/>
        <v>0</v>
      </c>
      <c r="AH434" s="53" t="b">
        <f t="shared" si="513"/>
        <v>0</v>
      </c>
      <c r="AI434" s="53" t="b">
        <f t="shared" si="514"/>
        <v>0</v>
      </c>
      <c r="AJ434" s="53" t="b">
        <f t="shared" si="515"/>
        <v>0</v>
      </c>
      <c r="AK434" s="53" t="b">
        <f t="shared" si="569"/>
        <v>1</v>
      </c>
      <c r="AL434" s="53" t="b">
        <f t="shared" si="570"/>
        <v>1</v>
      </c>
      <c r="AM434" s="53" t="b">
        <f t="shared" si="571"/>
        <v>1</v>
      </c>
      <c r="AN434" s="53" t="b">
        <f t="shared" si="572"/>
        <v>1</v>
      </c>
      <c r="AO434" s="53" t="b">
        <f t="shared" si="573"/>
        <v>1</v>
      </c>
      <c r="AP434" s="53" t="b">
        <f t="shared" si="574"/>
        <v>1</v>
      </c>
      <c r="AQ434" s="53" t="b">
        <f t="shared" si="551"/>
        <v>0</v>
      </c>
      <c r="AR434" t="b">
        <f t="shared" si="516"/>
        <v>0</v>
      </c>
      <c r="AS434" s="54" t="e">
        <f t="shared" si="541"/>
        <v>#N/A</v>
      </c>
      <c r="AT434" t="b">
        <f t="shared" si="552"/>
        <v>0</v>
      </c>
      <c r="AU434" t="str">
        <f t="shared" si="553"/>
        <v/>
      </c>
      <c r="AV434" s="55" t="str">
        <f t="shared" si="542"/>
        <v/>
      </c>
      <c r="AW434" t="b">
        <f>AND(AV434&lt;&gt;"",COUNTIF($AV$11:AV433,AV434)=0)</f>
        <v>0</v>
      </c>
      <c r="AX434" s="2">
        <f>IF(AV434="",0,IF(AW434,MAX($AX$11:AX433)+1,VLOOKUP(AV434,$AV$11:AX433,3,FALSE)))</f>
        <v>0</v>
      </c>
      <c r="AY434" t="str">
        <f t="shared" si="543"/>
        <v/>
      </c>
      <c r="AZ434" t="e">
        <f t="shared" si="517"/>
        <v>#N/A</v>
      </c>
      <c r="BA434" t="e">
        <f>IF(ISNA(AZ434),NA(),COUNTIF(AZ$10:AZ434,AZ434)&gt;1)</f>
        <v>#N/A</v>
      </c>
      <c r="BB434" t="e">
        <f t="shared" si="518"/>
        <v>#N/A</v>
      </c>
      <c r="BC434" s="55" t="e">
        <f t="shared" si="519"/>
        <v>#N/A</v>
      </c>
      <c r="BD434" s="56" t="e">
        <f t="shared" si="520"/>
        <v>#N/A</v>
      </c>
      <c r="BE434" s="53">
        <f t="shared" si="521"/>
        <v>0</v>
      </c>
      <c r="BF434" s="53">
        <f t="shared" si="522"/>
        <v>0</v>
      </c>
      <c r="BG434" s="53">
        <f t="shared" si="523"/>
        <v>0</v>
      </c>
      <c r="BH434" s="53">
        <f t="shared" si="524"/>
        <v>0</v>
      </c>
      <c r="BI434" s="53">
        <f t="shared" si="525"/>
        <v>0</v>
      </c>
      <c r="BJ434" s="53">
        <f t="shared" si="526"/>
        <v>0</v>
      </c>
      <c r="BK434" s="57">
        <f t="shared" si="527"/>
        <v>0</v>
      </c>
      <c r="BL434" s="57">
        <f t="shared" si="528"/>
        <v>0</v>
      </c>
      <c r="BM434" s="57">
        <f t="shared" si="529"/>
        <v>0</v>
      </c>
      <c r="BN434" s="57">
        <f t="shared" si="530"/>
        <v>0</v>
      </c>
      <c r="BO434" s="57">
        <f t="shared" si="531"/>
        <v>0</v>
      </c>
      <c r="BP434" s="57">
        <f t="shared" si="532"/>
        <v>0</v>
      </c>
      <c r="BQ434">
        <f t="shared" si="554"/>
        <v>0</v>
      </c>
      <c r="BR434">
        <f t="shared" si="555"/>
        <v>0</v>
      </c>
      <c r="BS434">
        <f t="shared" si="556"/>
        <v>0</v>
      </c>
      <c r="BT434">
        <f t="shared" si="557"/>
        <v>0</v>
      </c>
      <c r="BU434">
        <f t="shared" si="558"/>
        <v>0</v>
      </c>
      <c r="BV434">
        <f t="shared" si="559"/>
        <v>0</v>
      </c>
      <c r="BW434">
        <f t="shared" si="560"/>
        <v>0</v>
      </c>
      <c r="BX434">
        <f t="shared" si="561"/>
        <v>0</v>
      </c>
      <c r="BY434">
        <f t="shared" si="562"/>
        <v>0</v>
      </c>
      <c r="BZ434">
        <f t="shared" si="563"/>
        <v>0</v>
      </c>
      <c r="CA434">
        <f t="shared" si="564"/>
        <v>0</v>
      </c>
      <c r="CB434">
        <f t="shared" si="565"/>
        <v>0</v>
      </c>
      <c r="CC434" t="e">
        <f>IF('Source and fuel input'!AS434,VLOOKUP(AA434,SourceIdData,8,FALSE),IF('Source and fuel input'!AQ434,V434,IF('Source and fuel input'!AR434,IF(AND(E434="Method 1",VLOOKUP(AA434,SourceIdData,8,FALSE)&gt;0),VLOOKUP(AA434,SourceIdData,8,FALSE),NA()),"")))</f>
        <v>#N/A</v>
      </c>
      <c r="CD434" s="15" t="e">
        <f t="shared" si="576"/>
        <v>#N/A</v>
      </c>
      <c r="CE434" s="15" t="b">
        <f t="shared" si="577"/>
        <v>1</v>
      </c>
      <c r="CF434" s="15" t="b">
        <f t="shared" si="533"/>
        <v>1</v>
      </c>
      <c r="CG434" s="15" t="b">
        <f t="shared" si="578"/>
        <v>0</v>
      </c>
      <c r="CH434" s="15" t="b">
        <f t="shared" si="579"/>
        <v>1</v>
      </c>
      <c r="CI434" t="e">
        <f t="shared" si="534"/>
        <v>#N/A</v>
      </c>
      <c r="CJ434" t="e">
        <f t="shared" si="535"/>
        <v>#N/A</v>
      </c>
      <c r="CK434" t="e">
        <f t="shared" si="544"/>
        <v>#N/A</v>
      </c>
      <c r="CL434" t="b">
        <f t="shared" si="580"/>
        <v>0</v>
      </c>
      <c r="CM434" t="e">
        <f t="shared" si="545"/>
        <v>#N/A</v>
      </c>
      <c r="CN434" t="b">
        <f t="shared" si="546"/>
        <v>0</v>
      </c>
      <c r="CO434" s="14">
        <f t="shared" si="547"/>
        <v>1</v>
      </c>
      <c r="CP434" s="16" t="str">
        <f t="shared" si="536"/>
        <v/>
      </c>
      <c r="CQ434" s="15">
        <f t="shared" si="537"/>
        <v>0</v>
      </c>
      <c r="CR434" s="15">
        <f t="shared" si="538"/>
        <v>0</v>
      </c>
      <c r="CS434" s="15">
        <f t="shared" si="539"/>
        <v>0</v>
      </c>
      <c r="CT434" s="58" t="e">
        <f t="shared" si="566"/>
        <v>#DIV/0!</v>
      </c>
      <c r="CU434" s="2">
        <f t="shared" si="540"/>
        <v>995</v>
      </c>
      <c r="CV434" t="str">
        <f t="shared" si="548"/>
        <v/>
      </c>
      <c r="CX434" t="str">
        <f t="shared" si="567"/>
        <v/>
      </c>
      <c r="CY434" t="b">
        <f>AND(CX434&lt;&gt;"",COUNTIF($CX$11:CX433,CX434)=0)</f>
        <v>0</v>
      </c>
      <c r="CZ434" s="2">
        <f>IF(CX434="",0,IF(CY434,MAX($CZ$11:CZ433)+1,VLOOKUP(CX434,$CX$11:CZ433,3,FALSE)))</f>
        <v>0</v>
      </c>
      <c r="DA434" s="2" t="str">
        <f t="shared" si="549"/>
        <v/>
      </c>
      <c r="DB434" t="str">
        <f t="shared" si="568"/>
        <v/>
      </c>
      <c r="DC434" t="b">
        <f>AND(DB434&lt;&gt;"",COUNTIF($DB$11:DB433,DB434)=0)</f>
        <v>0</v>
      </c>
      <c r="DD434" s="2">
        <f>IF(DB434="",0,IF(DC434,MAX($DD$11:DD433)+1,VLOOKUP(DB434,$DB$11:DD433,3,FALSE)))</f>
        <v>0</v>
      </c>
      <c r="DE434" s="2" t="str">
        <f t="shared" si="550"/>
        <v/>
      </c>
    </row>
    <row r="435" spans="1:109" x14ac:dyDescent="0.35">
      <c r="A435" s="119"/>
      <c r="B435" s="46"/>
      <c r="C435" s="46"/>
      <c r="D435" s="46"/>
      <c r="E435" s="46"/>
      <c r="F435" s="183"/>
      <c r="G435" s="48">
        <v>0</v>
      </c>
      <c r="H435" s="46">
        <v>0</v>
      </c>
      <c r="I435" s="46">
        <v>0</v>
      </c>
      <c r="J435" s="46">
        <v>0</v>
      </c>
      <c r="K435" s="46">
        <v>0</v>
      </c>
      <c r="L435" s="49">
        <v>0</v>
      </c>
      <c r="M435" s="50">
        <v>0</v>
      </c>
      <c r="N435" s="32"/>
      <c r="O435" s="31"/>
      <c r="P435" s="31"/>
      <c r="Q435" s="31"/>
      <c r="R435" s="31"/>
      <c r="S435" s="31"/>
      <c r="T435" s="31"/>
      <c r="U435" s="31"/>
      <c r="V435" s="99"/>
      <c r="W435" s="52" t="str">
        <f t="shared" si="575"/>
        <v/>
      </c>
      <c r="X435" s="120"/>
      <c r="Y435" s="97"/>
      <c r="Z435" t="e">
        <f t="shared" si="505"/>
        <v>#N/A</v>
      </c>
      <c r="AA435" t="e">
        <f t="shared" si="506"/>
        <v>#N/A</v>
      </c>
      <c r="AB435" t="e">
        <f t="shared" si="507"/>
        <v>#N/A</v>
      </c>
      <c r="AC435" s="53" t="b">
        <f t="shared" si="508"/>
        <v>0</v>
      </c>
      <c r="AD435" s="53" t="b">
        <f t="shared" si="509"/>
        <v>0</v>
      </c>
      <c r="AE435" s="53" t="b">
        <f t="shared" si="510"/>
        <v>0</v>
      </c>
      <c r="AF435" s="53" t="b">
        <f t="shared" si="511"/>
        <v>0</v>
      </c>
      <c r="AG435" s="53" t="b">
        <f t="shared" si="512"/>
        <v>0</v>
      </c>
      <c r="AH435" s="53" t="b">
        <f t="shared" si="513"/>
        <v>0</v>
      </c>
      <c r="AI435" s="53" t="b">
        <f t="shared" si="514"/>
        <v>0</v>
      </c>
      <c r="AJ435" s="53" t="b">
        <f t="shared" si="515"/>
        <v>0</v>
      </c>
      <c r="AK435" s="53" t="b">
        <f t="shared" si="569"/>
        <v>1</v>
      </c>
      <c r="AL435" s="53" t="b">
        <f t="shared" si="570"/>
        <v>1</v>
      </c>
      <c r="AM435" s="53" t="b">
        <f t="shared" si="571"/>
        <v>1</v>
      </c>
      <c r="AN435" s="53" t="b">
        <f t="shared" si="572"/>
        <v>1</v>
      </c>
      <c r="AO435" s="53" t="b">
        <f t="shared" si="573"/>
        <v>1</v>
      </c>
      <c r="AP435" s="53" t="b">
        <f t="shared" si="574"/>
        <v>1</v>
      </c>
      <c r="AQ435" s="53" t="b">
        <f t="shared" si="551"/>
        <v>0</v>
      </c>
      <c r="AR435" t="b">
        <f t="shared" si="516"/>
        <v>0</v>
      </c>
      <c r="AS435" s="54" t="e">
        <f t="shared" si="541"/>
        <v>#N/A</v>
      </c>
      <c r="AT435" t="b">
        <f t="shared" si="552"/>
        <v>0</v>
      </c>
      <c r="AU435" t="str">
        <f t="shared" si="553"/>
        <v/>
      </c>
      <c r="AV435" s="55" t="str">
        <f t="shared" si="542"/>
        <v/>
      </c>
      <c r="AW435" t="b">
        <f>AND(AV435&lt;&gt;"",COUNTIF($AV$11:AV434,AV435)=0)</f>
        <v>0</v>
      </c>
      <c r="AX435" s="2">
        <f>IF(AV435="",0,IF(AW435,MAX($AX$11:AX434)+1,VLOOKUP(AV435,$AV$11:AX434,3,FALSE)))</f>
        <v>0</v>
      </c>
      <c r="AY435" t="str">
        <f t="shared" si="543"/>
        <v/>
      </c>
      <c r="AZ435" t="e">
        <f t="shared" si="517"/>
        <v>#N/A</v>
      </c>
      <c r="BA435" t="e">
        <f>IF(ISNA(AZ435),NA(),COUNTIF(AZ$10:AZ435,AZ435)&gt;1)</f>
        <v>#N/A</v>
      </c>
      <c r="BB435" t="e">
        <f t="shared" si="518"/>
        <v>#N/A</v>
      </c>
      <c r="BC435" s="55" t="e">
        <f t="shared" si="519"/>
        <v>#N/A</v>
      </c>
      <c r="BD435" s="56" t="e">
        <f t="shared" si="520"/>
        <v>#N/A</v>
      </c>
      <c r="BE435" s="53">
        <f t="shared" si="521"/>
        <v>0</v>
      </c>
      <c r="BF435" s="53">
        <f t="shared" si="522"/>
        <v>0</v>
      </c>
      <c r="BG435" s="53">
        <f t="shared" si="523"/>
        <v>0</v>
      </c>
      <c r="BH435" s="53">
        <f t="shared" si="524"/>
        <v>0</v>
      </c>
      <c r="BI435" s="53">
        <f t="shared" si="525"/>
        <v>0</v>
      </c>
      <c r="BJ435" s="53">
        <f t="shared" si="526"/>
        <v>0</v>
      </c>
      <c r="BK435" s="57">
        <f t="shared" si="527"/>
        <v>0</v>
      </c>
      <c r="BL435" s="57">
        <f t="shared" si="528"/>
        <v>0</v>
      </c>
      <c r="BM435" s="57">
        <f t="shared" si="529"/>
        <v>0</v>
      </c>
      <c r="BN435" s="57">
        <f t="shared" si="530"/>
        <v>0</v>
      </c>
      <c r="BO435" s="57">
        <f t="shared" si="531"/>
        <v>0</v>
      </c>
      <c r="BP435" s="57">
        <f t="shared" si="532"/>
        <v>0</v>
      </c>
      <c r="BQ435">
        <f t="shared" si="554"/>
        <v>0</v>
      </c>
      <c r="BR435">
        <f t="shared" si="555"/>
        <v>0</v>
      </c>
      <c r="BS435">
        <f t="shared" si="556"/>
        <v>0</v>
      </c>
      <c r="BT435">
        <f t="shared" si="557"/>
        <v>0</v>
      </c>
      <c r="BU435">
        <f t="shared" si="558"/>
        <v>0</v>
      </c>
      <c r="BV435">
        <f t="shared" si="559"/>
        <v>0</v>
      </c>
      <c r="BW435">
        <f t="shared" si="560"/>
        <v>0</v>
      </c>
      <c r="BX435">
        <f t="shared" si="561"/>
        <v>0</v>
      </c>
      <c r="BY435">
        <f t="shared" si="562"/>
        <v>0</v>
      </c>
      <c r="BZ435">
        <f t="shared" si="563"/>
        <v>0</v>
      </c>
      <c r="CA435">
        <f t="shared" si="564"/>
        <v>0</v>
      </c>
      <c r="CB435">
        <f t="shared" si="565"/>
        <v>0</v>
      </c>
      <c r="CC435" t="e">
        <f>IF('Source and fuel input'!AS435,VLOOKUP(AA435,SourceIdData,8,FALSE),IF('Source and fuel input'!AQ435,V435,IF('Source and fuel input'!AR435,IF(AND(E435="Method 1",VLOOKUP(AA435,SourceIdData,8,FALSE)&gt;0),VLOOKUP(AA435,SourceIdData,8,FALSE),NA()),"")))</f>
        <v>#N/A</v>
      </c>
      <c r="CD435" s="15" t="e">
        <f t="shared" si="576"/>
        <v>#N/A</v>
      </c>
      <c r="CE435" s="15" t="b">
        <f t="shared" si="577"/>
        <v>1</v>
      </c>
      <c r="CF435" s="15" t="b">
        <f t="shared" si="533"/>
        <v>1</v>
      </c>
      <c r="CG435" s="15" t="b">
        <f t="shared" si="578"/>
        <v>0</v>
      </c>
      <c r="CH435" s="15" t="b">
        <f t="shared" si="579"/>
        <v>1</v>
      </c>
      <c r="CI435" t="e">
        <f t="shared" si="534"/>
        <v>#N/A</v>
      </c>
      <c r="CJ435" t="e">
        <f t="shared" si="535"/>
        <v>#N/A</v>
      </c>
      <c r="CK435" t="e">
        <f t="shared" si="544"/>
        <v>#N/A</v>
      </c>
      <c r="CL435" t="b">
        <f t="shared" si="580"/>
        <v>0</v>
      </c>
      <c r="CM435" t="e">
        <f t="shared" si="545"/>
        <v>#N/A</v>
      </c>
      <c r="CN435" t="b">
        <f t="shared" si="546"/>
        <v>0</v>
      </c>
      <c r="CO435" s="14">
        <f t="shared" si="547"/>
        <v>1</v>
      </c>
      <c r="CP435" s="16" t="str">
        <f t="shared" si="536"/>
        <v/>
      </c>
      <c r="CQ435" s="15">
        <f t="shared" si="537"/>
        <v>0</v>
      </c>
      <c r="CR435" s="15">
        <f t="shared" si="538"/>
        <v>0</v>
      </c>
      <c r="CS435" s="15">
        <f t="shared" si="539"/>
        <v>0</v>
      </c>
      <c r="CT435" s="58" t="e">
        <f t="shared" si="566"/>
        <v>#DIV/0!</v>
      </c>
      <c r="CU435" s="2">
        <f t="shared" si="540"/>
        <v>995</v>
      </c>
      <c r="CV435" t="str">
        <f t="shared" si="548"/>
        <v/>
      </c>
      <c r="CX435" t="str">
        <f t="shared" si="567"/>
        <v/>
      </c>
      <c r="CY435" t="b">
        <f>AND(CX435&lt;&gt;"",COUNTIF($CX$11:CX434,CX435)=0)</f>
        <v>0</v>
      </c>
      <c r="CZ435" s="2">
        <f>IF(CX435="",0,IF(CY435,MAX($CZ$11:CZ434)+1,VLOOKUP(CX435,$CX$11:CZ434,3,FALSE)))</f>
        <v>0</v>
      </c>
      <c r="DA435" s="2" t="str">
        <f t="shared" si="549"/>
        <v/>
      </c>
      <c r="DB435" t="str">
        <f t="shared" si="568"/>
        <v/>
      </c>
      <c r="DC435" t="b">
        <f>AND(DB435&lt;&gt;"",COUNTIF($DB$11:DB434,DB435)=0)</f>
        <v>0</v>
      </c>
      <c r="DD435" s="2">
        <f>IF(DB435="",0,IF(DC435,MAX($DD$11:DD434)+1,VLOOKUP(DB435,$DB$11:DD434,3,FALSE)))</f>
        <v>0</v>
      </c>
      <c r="DE435" s="2" t="str">
        <f t="shared" si="550"/>
        <v/>
      </c>
    </row>
    <row r="436" spans="1:109" x14ac:dyDescent="0.35">
      <c r="A436" s="119"/>
      <c r="B436" s="46"/>
      <c r="C436" s="46"/>
      <c r="D436" s="46"/>
      <c r="E436" s="46"/>
      <c r="F436" s="183"/>
      <c r="G436" s="48">
        <v>0</v>
      </c>
      <c r="H436" s="46">
        <v>0</v>
      </c>
      <c r="I436" s="46">
        <v>0</v>
      </c>
      <c r="J436" s="46">
        <v>0</v>
      </c>
      <c r="K436" s="46">
        <v>0</v>
      </c>
      <c r="L436" s="49">
        <v>0</v>
      </c>
      <c r="M436" s="50">
        <v>0</v>
      </c>
      <c r="N436" s="32"/>
      <c r="O436" s="31"/>
      <c r="P436" s="31"/>
      <c r="Q436" s="31"/>
      <c r="R436" s="31"/>
      <c r="S436" s="31"/>
      <c r="T436" s="31"/>
      <c r="U436" s="31"/>
      <c r="V436" s="99"/>
      <c r="W436" s="52" t="str">
        <f t="shared" si="575"/>
        <v/>
      </c>
      <c r="X436" s="120"/>
      <c r="Y436" s="97"/>
      <c r="Z436" t="e">
        <f t="shared" si="505"/>
        <v>#N/A</v>
      </c>
      <c r="AA436" t="e">
        <f t="shared" si="506"/>
        <v>#N/A</v>
      </c>
      <c r="AB436" t="e">
        <f t="shared" si="507"/>
        <v>#N/A</v>
      </c>
      <c r="AC436" s="53" t="b">
        <f t="shared" si="508"/>
        <v>0</v>
      </c>
      <c r="AD436" s="53" t="b">
        <f t="shared" si="509"/>
        <v>0</v>
      </c>
      <c r="AE436" s="53" t="b">
        <f t="shared" si="510"/>
        <v>0</v>
      </c>
      <c r="AF436" s="53" t="b">
        <f t="shared" si="511"/>
        <v>0</v>
      </c>
      <c r="AG436" s="53" t="b">
        <f t="shared" si="512"/>
        <v>0</v>
      </c>
      <c r="AH436" s="53" t="b">
        <f t="shared" si="513"/>
        <v>0</v>
      </c>
      <c r="AI436" s="53" t="b">
        <f t="shared" si="514"/>
        <v>0</v>
      </c>
      <c r="AJ436" s="53" t="b">
        <f t="shared" si="515"/>
        <v>0</v>
      </c>
      <c r="AK436" s="53" t="b">
        <f t="shared" si="569"/>
        <v>1</v>
      </c>
      <c r="AL436" s="53" t="b">
        <f t="shared" si="570"/>
        <v>1</v>
      </c>
      <c r="AM436" s="53" t="b">
        <f t="shared" si="571"/>
        <v>1</v>
      </c>
      <c r="AN436" s="53" t="b">
        <f t="shared" si="572"/>
        <v>1</v>
      </c>
      <c r="AO436" s="53" t="b">
        <f t="shared" si="573"/>
        <v>1</v>
      </c>
      <c r="AP436" s="53" t="b">
        <f t="shared" si="574"/>
        <v>1</v>
      </c>
      <c r="AQ436" s="53" t="b">
        <f t="shared" si="551"/>
        <v>0</v>
      </c>
      <c r="AR436" t="b">
        <f t="shared" si="516"/>
        <v>0</v>
      </c>
      <c r="AS436" s="54" t="e">
        <f t="shared" si="541"/>
        <v>#N/A</v>
      </c>
      <c r="AT436" t="b">
        <f t="shared" si="552"/>
        <v>0</v>
      </c>
      <c r="AU436" t="str">
        <f t="shared" si="553"/>
        <v/>
      </c>
      <c r="AV436" s="55" t="str">
        <f t="shared" si="542"/>
        <v/>
      </c>
      <c r="AW436" t="b">
        <f>AND(AV436&lt;&gt;"",COUNTIF($AV$11:AV435,AV436)=0)</f>
        <v>0</v>
      </c>
      <c r="AX436" s="2">
        <f>IF(AV436="",0,IF(AW436,MAX($AX$11:AX435)+1,VLOOKUP(AV436,$AV$11:AX435,3,FALSE)))</f>
        <v>0</v>
      </c>
      <c r="AY436" t="str">
        <f t="shared" si="543"/>
        <v/>
      </c>
      <c r="AZ436" t="e">
        <f t="shared" si="517"/>
        <v>#N/A</v>
      </c>
      <c r="BA436" t="e">
        <f>IF(ISNA(AZ436),NA(),COUNTIF(AZ$10:AZ436,AZ436)&gt;1)</f>
        <v>#N/A</v>
      </c>
      <c r="BB436" t="e">
        <f t="shared" si="518"/>
        <v>#N/A</v>
      </c>
      <c r="BC436" s="55" t="e">
        <f t="shared" si="519"/>
        <v>#N/A</v>
      </c>
      <c r="BD436" s="56" t="e">
        <f t="shared" si="520"/>
        <v>#N/A</v>
      </c>
      <c r="BE436" s="53">
        <f t="shared" si="521"/>
        <v>0</v>
      </c>
      <c r="BF436" s="53">
        <f t="shared" si="522"/>
        <v>0</v>
      </c>
      <c r="BG436" s="53">
        <f t="shared" si="523"/>
        <v>0</v>
      </c>
      <c r="BH436" s="53">
        <f t="shared" si="524"/>
        <v>0</v>
      </c>
      <c r="BI436" s="53">
        <f t="shared" si="525"/>
        <v>0</v>
      </c>
      <c r="BJ436" s="53">
        <f t="shared" si="526"/>
        <v>0</v>
      </c>
      <c r="BK436" s="57">
        <f t="shared" si="527"/>
        <v>0</v>
      </c>
      <c r="BL436" s="57">
        <f t="shared" si="528"/>
        <v>0</v>
      </c>
      <c r="BM436" s="57">
        <f t="shared" si="529"/>
        <v>0</v>
      </c>
      <c r="BN436" s="57">
        <f t="shared" si="530"/>
        <v>0</v>
      </c>
      <c r="BO436" s="57">
        <f t="shared" si="531"/>
        <v>0</v>
      </c>
      <c r="BP436" s="57">
        <f t="shared" si="532"/>
        <v>0</v>
      </c>
      <c r="BQ436">
        <f t="shared" si="554"/>
        <v>0</v>
      </c>
      <c r="BR436">
        <f t="shared" si="555"/>
        <v>0</v>
      </c>
      <c r="BS436">
        <f t="shared" si="556"/>
        <v>0</v>
      </c>
      <c r="BT436">
        <f t="shared" si="557"/>
        <v>0</v>
      </c>
      <c r="BU436">
        <f t="shared" si="558"/>
        <v>0</v>
      </c>
      <c r="BV436">
        <f t="shared" si="559"/>
        <v>0</v>
      </c>
      <c r="BW436">
        <f t="shared" si="560"/>
        <v>0</v>
      </c>
      <c r="BX436">
        <f t="shared" si="561"/>
        <v>0</v>
      </c>
      <c r="BY436">
        <f t="shared" si="562"/>
        <v>0</v>
      </c>
      <c r="BZ436">
        <f t="shared" si="563"/>
        <v>0</v>
      </c>
      <c r="CA436">
        <f t="shared" si="564"/>
        <v>0</v>
      </c>
      <c r="CB436">
        <f t="shared" si="565"/>
        <v>0</v>
      </c>
      <c r="CC436" t="e">
        <f>IF('Source and fuel input'!AS436,VLOOKUP(AA436,SourceIdData,8,FALSE),IF('Source and fuel input'!AQ436,V436,IF('Source and fuel input'!AR436,IF(AND(E436="Method 1",VLOOKUP(AA436,SourceIdData,8,FALSE)&gt;0),VLOOKUP(AA436,SourceIdData,8,FALSE),NA()),"")))</f>
        <v>#N/A</v>
      </c>
      <c r="CD436" s="15" t="e">
        <f t="shared" si="576"/>
        <v>#N/A</v>
      </c>
      <c r="CE436" s="15" t="b">
        <f t="shared" si="577"/>
        <v>1</v>
      </c>
      <c r="CF436" s="15" t="b">
        <f t="shared" si="533"/>
        <v>1</v>
      </c>
      <c r="CG436" s="15" t="b">
        <f t="shared" si="578"/>
        <v>0</v>
      </c>
      <c r="CH436" s="15" t="b">
        <f t="shared" si="579"/>
        <v>1</v>
      </c>
      <c r="CI436" t="e">
        <f t="shared" si="534"/>
        <v>#N/A</v>
      </c>
      <c r="CJ436" t="e">
        <f t="shared" si="535"/>
        <v>#N/A</v>
      </c>
      <c r="CK436" t="e">
        <f t="shared" si="544"/>
        <v>#N/A</v>
      </c>
      <c r="CL436" t="b">
        <f t="shared" si="580"/>
        <v>0</v>
      </c>
      <c r="CM436" t="e">
        <f t="shared" si="545"/>
        <v>#N/A</v>
      </c>
      <c r="CN436" t="b">
        <f t="shared" si="546"/>
        <v>0</v>
      </c>
      <c r="CO436" s="14">
        <f t="shared" si="547"/>
        <v>1</v>
      </c>
      <c r="CP436" s="16" t="str">
        <f t="shared" si="536"/>
        <v/>
      </c>
      <c r="CQ436" s="15">
        <f t="shared" si="537"/>
        <v>0</v>
      </c>
      <c r="CR436" s="15">
        <f t="shared" si="538"/>
        <v>0</v>
      </c>
      <c r="CS436" s="15">
        <f t="shared" si="539"/>
        <v>0</v>
      </c>
      <c r="CT436" s="58" t="e">
        <f t="shared" si="566"/>
        <v>#DIV/0!</v>
      </c>
      <c r="CU436" s="2">
        <f t="shared" si="540"/>
        <v>995</v>
      </c>
      <c r="CV436" t="str">
        <f t="shared" si="548"/>
        <v/>
      </c>
      <c r="CX436" t="str">
        <f t="shared" si="567"/>
        <v/>
      </c>
      <c r="CY436" t="b">
        <f>AND(CX436&lt;&gt;"",COUNTIF($CX$11:CX435,CX436)=0)</f>
        <v>0</v>
      </c>
      <c r="CZ436" s="2">
        <f>IF(CX436="",0,IF(CY436,MAX($CZ$11:CZ435)+1,VLOOKUP(CX436,$CX$11:CZ435,3,FALSE)))</f>
        <v>0</v>
      </c>
      <c r="DA436" s="2" t="str">
        <f t="shared" si="549"/>
        <v/>
      </c>
      <c r="DB436" t="str">
        <f t="shared" si="568"/>
        <v/>
      </c>
      <c r="DC436" t="b">
        <f>AND(DB436&lt;&gt;"",COUNTIF($DB$11:DB435,DB436)=0)</f>
        <v>0</v>
      </c>
      <c r="DD436" s="2">
        <f>IF(DB436="",0,IF(DC436,MAX($DD$11:DD435)+1,VLOOKUP(DB436,$DB$11:DD435,3,FALSE)))</f>
        <v>0</v>
      </c>
      <c r="DE436" s="2" t="str">
        <f t="shared" si="550"/>
        <v/>
      </c>
    </row>
    <row r="437" spans="1:109" x14ac:dyDescent="0.35">
      <c r="A437" s="119"/>
      <c r="B437" s="46"/>
      <c r="C437" s="46"/>
      <c r="D437" s="46"/>
      <c r="E437" s="46"/>
      <c r="F437" s="183"/>
      <c r="G437" s="48">
        <v>0</v>
      </c>
      <c r="H437" s="46">
        <v>0</v>
      </c>
      <c r="I437" s="46">
        <v>0</v>
      </c>
      <c r="J437" s="46">
        <v>0</v>
      </c>
      <c r="K437" s="46">
        <v>0</v>
      </c>
      <c r="L437" s="49">
        <v>0</v>
      </c>
      <c r="M437" s="50">
        <v>0</v>
      </c>
      <c r="N437" s="32"/>
      <c r="O437" s="31"/>
      <c r="P437" s="31"/>
      <c r="Q437" s="31"/>
      <c r="R437" s="31"/>
      <c r="S437" s="31"/>
      <c r="T437" s="31"/>
      <c r="U437" s="31"/>
      <c r="V437" s="99"/>
      <c r="W437" s="52" t="str">
        <f t="shared" si="575"/>
        <v/>
      </c>
      <c r="X437" s="120"/>
      <c r="Y437" s="97"/>
      <c r="Z437" t="e">
        <f t="shared" si="505"/>
        <v>#N/A</v>
      </c>
      <c r="AA437" t="e">
        <f t="shared" si="506"/>
        <v>#N/A</v>
      </c>
      <c r="AB437" t="e">
        <f t="shared" si="507"/>
        <v>#N/A</v>
      </c>
      <c r="AC437" s="53" t="b">
        <f t="shared" si="508"/>
        <v>0</v>
      </c>
      <c r="AD437" s="53" t="b">
        <f t="shared" si="509"/>
        <v>0</v>
      </c>
      <c r="AE437" s="53" t="b">
        <f t="shared" si="510"/>
        <v>0</v>
      </c>
      <c r="AF437" s="53" t="b">
        <f t="shared" si="511"/>
        <v>0</v>
      </c>
      <c r="AG437" s="53" t="b">
        <f t="shared" si="512"/>
        <v>0</v>
      </c>
      <c r="AH437" s="53" t="b">
        <f t="shared" si="513"/>
        <v>0</v>
      </c>
      <c r="AI437" s="53" t="b">
        <f t="shared" si="514"/>
        <v>0</v>
      </c>
      <c r="AJ437" s="53" t="b">
        <f t="shared" si="515"/>
        <v>0</v>
      </c>
      <c r="AK437" s="53" t="b">
        <f t="shared" si="569"/>
        <v>1</v>
      </c>
      <c r="AL437" s="53" t="b">
        <f t="shared" si="570"/>
        <v>1</v>
      </c>
      <c r="AM437" s="53" t="b">
        <f t="shared" si="571"/>
        <v>1</v>
      </c>
      <c r="AN437" s="53" t="b">
        <f t="shared" si="572"/>
        <v>1</v>
      </c>
      <c r="AO437" s="53" t="b">
        <f t="shared" si="573"/>
        <v>1</v>
      </c>
      <c r="AP437" s="53" t="b">
        <f t="shared" si="574"/>
        <v>1</v>
      </c>
      <c r="AQ437" s="53" t="b">
        <f t="shared" si="551"/>
        <v>0</v>
      </c>
      <c r="AR437" t="b">
        <f t="shared" si="516"/>
        <v>0</v>
      </c>
      <c r="AS437" s="54" t="e">
        <f t="shared" si="541"/>
        <v>#N/A</v>
      </c>
      <c r="AT437" t="b">
        <f t="shared" si="552"/>
        <v>0</v>
      </c>
      <c r="AU437" t="str">
        <f t="shared" si="553"/>
        <v/>
      </c>
      <c r="AV437" s="55" t="str">
        <f t="shared" si="542"/>
        <v/>
      </c>
      <c r="AW437" t="b">
        <f>AND(AV437&lt;&gt;"",COUNTIF($AV$11:AV436,AV437)=0)</f>
        <v>0</v>
      </c>
      <c r="AX437" s="2">
        <f>IF(AV437="",0,IF(AW437,MAX($AX$11:AX436)+1,VLOOKUP(AV437,$AV$11:AX436,3,FALSE)))</f>
        <v>0</v>
      </c>
      <c r="AY437" t="str">
        <f t="shared" si="543"/>
        <v/>
      </c>
      <c r="AZ437" t="e">
        <f t="shared" si="517"/>
        <v>#N/A</v>
      </c>
      <c r="BA437" t="e">
        <f>IF(ISNA(AZ437),NA(),COUNTIF(AZ$10:AZ437,AZ437)&gt;1)</f>
        <v>#N/A</v>
      </c>
      <c r="BB437" t="e">
        <f t="shared" si="518"/>
        <v>#N/A</v>
      </c>
      <c r="BC437" s="55" t="e">
        <f t="shared" si="519"/>
        <v>#N/A</v>
      </c>
      <c r="BD437" s="56" t="e">
        <f t="shared" si="520"/>
        <v>#N/A</v>
      </c>
      <c r="BE437" s="53">
        <f t="shared" si="521"/>
        <v>0</v>
      </c>
      <c r="BF437" s="53">
        <f t="shared" si="522"/>
        <v>0</v>
      </c>
      <c r="BG437" s="53">
        <f t="shared" si="523"/>
        <v>0</v>
      </c>
      <c r="BH437" s="53">
        <f t="shared" si="524"/>
        <v>0</v>
      </c>
      <c r="BI437" s="53">
        <f t="shared" si="525"/>
        <v>0</v>
      </c>
      <c r="BJ437" s="53">
        <f t="shared" si="526"/>
        <v>0</v>
      </c>
      <c r="BK437" s="57">
        <f t="shared" si="527"/>
        <v>0</v>
      </c>
      <c r="BL437" s="57">
        <f t="shared" si="528"/>
        <v>0</v>
      </c>
      <c r="BM437" s="57">
        <f t="shared" si="529"/>
        <v>0</v>
      </c>
      <c r="BN437" s="57">
        <f t="shared" si="530"/>
        <v>0</v>
      </c>
      <c r="BO437" s="57">
        <f t="shared" si="531"/>
        <v>0</v>
      </c>
      <c r="BP437" s="57">
        <f t="shared" si="532"/>
        <v>0</v>
      </c>
      <c r="BQ437">
        <f t="shared" si="554"/>
        <v>0</v>
      </c>
      <c r="BR437">
        <f t="shared" si="555"/>
        <v>0</v>
      </c>
      <c r="BS437">
        <f t="shared" si="556"/>
        <v>0</v>
      </c>
      <c r="BT437">
        <f t="shared" si="557"/>
        <v>0</v>
      </c>
      <c r="BU437">
        <f t="shared" si="558"/>
        <v>0</v>
      </c>
      <c r="BV437">
        <f t="shared" si="559"/>
        <v>0</v>
      </c>
      <c r="BW437">
        <f t="shared" si="560"/>
        <v>0</v>
      </c>
      <c r="BX437">
        <f t="shared" si="561"/>
        <v>0</v>
      </c>
      <c r="BY437">
        <f t="shared" si="562"/>
        <v>0</v>
      </c>
      <c r="BZ437">
        <f t="shared" si="563"/>
        <v>0</v>
      </c>
      <c r="CA437">
        <f t="shared" si="564"/>
        <v>0</v>
      </c>
      <c r="CB437">
        <f t="shared" si="565"/>
        <v>0</v>
      </c>
      <c r="CC437" t="e">
        <f>IF('Source and fuel input'!AS437,VLOOKUP(AA437,SourceIdData,8,FALSE),IF('Source and fuel input'!AQ437,V437,IF('Source and fuel input'!AR437,IF(AND(E437="Method 1",VLOOKUP(AA437,SourceIdData,8,FALSE)&gt;0),VLOOKUP(AA437,SourceIdData,8,FALSE),NA()),"")))</f>
        <v>#N/A</v>
      </c>
      <c r="CD437" s="15" t="e">
        <f t="shared" si="576"/>
        <v>#N/A</v>
      </c>
      <c r="CE437" s="15" t="b">
        <f t="shared" si="577"/>
        <v>1</v>
      </c>
      <c r="CF437" s="15" t="b">
        <f t="shared" si="533"/>
        <v>1</v>
      </c>
      <c r="CG437" s="15" t="b">
        <f t="shared" si="578"/>
        <v>0</v>
      </c>
      <c r="CH437" s="15" t="b">
        <f t="shared" si="579"/>
        <v>1</v>
      </c>
      <c r="CI437" t="e">
        <f t="shared" si="534"/>
        <v>#N/A</v>
      </c>
      <c r="CJ437" t="e">
        <f t="shared" si="535"/>
        <v>#N/A</v>
      </c>
      <c r="CK437" t="e">
        <f t="shared" si="544"/>
        <v>#N/A</v>
      </c>
      <c r="CL437" t="b">
        <f t="shared" si="580"/>
        <v>0</v>
      </c>
      <c r="CM437" t="e">
        <f t="shared" si="545"/>
        <v>#N/A</v>
      </c>
      <c r="CN437" t="b">
        <f t="shared" si="546"/>
        <v>0</v>
      </c>
      <c r="CO437" s="14">
        <f t="shared" si="547"/>
        <v>1</v>
      </c>
      <c r="CP437" s="16" t="str">
        <f t="shared" si="536"/>
        <v/>
      </c>
      <c r="CQ437" s="15">
        <f t="shared" si="537"/>
        <v>0</v>
      </c>
      <c r="CR437" s="15">
        <f t="shared" si="538"/>
        <v>0</v>
      </c>
      <c r="CS437" s="15">
        <f t="shared" si="539"/>
        <v>0</v>
      </c>
      <c r="CT437" s="58" t="e">
        <f t="shared" si="566"/>
        <v>#DIV/0!</v>
      </c>
      <c r="CU437" s="2">
        <f t="shared" si="540"/>
        <v>995</v>
      </c>
      <c r="CV437" t="str">
        <f t="shared" si="548"/>
        <v/>
      </c>
      <c r="CX437" t="str">
        <f t="shared" si="567"/>
        <v/>
      </c>
      <c r="CY437" t="b">
        <f>AND(CX437&lt;&gt;"",COUNTIF($CX$11:CX436,CX437)=0)</f>
        <v>0</v>
      </c>
      <c r="CZ437" s="2">
        <f>IF(CX437="",0,IF(CY437,MAX($CZ$11:CZ436)+1,VLOOKUP(CX437,$CX$11:CZ436,3,FALSE)))</f>
        <v>0</v>
      </c>
      <c r="DA437" s="2" t="str">
        <f t="shared" si="549"/>
        <v/>
      </c>
      <c r="DB437" t="str">
        <f t="shared" si="568"/>
        <v/>
      </c>
      <c r="DC437" t="b">
        <f>AND(DB437&lt;&gt;"",COUNTIF($DB$11:DB436,DB437)=0)</f>
        <v>0</v>
      </c>
      <c r="DD437" s="2">
        <f>IF(DB437="",0,IF(DC437,MAX($DD$11:DD436)+1,VLOOKUP(DB437,$DB$11:DD436,3,FALSE)))</f>
        <v>0</v>
      </c>
      <c r="DE437" s="2" t="str">
        <f t="shared" si="550"/>
        <v/>
      </c>
    </row>
    <row r="438" spans="1:109" x14ac:dyDescent="0.35">
      <c r="A438" s="119"/>
      <c r="B438" s="46"/>
      <c r="C438" s="46"/>
      <c r="D438" s="46"/>
      <c r="E438" s="46"/>
      <c r="F438" s="183"/>
      <c r="G438" s="48">
        <v>0</v>
      </c>
      <c r="H438" s="46">
        <v>0</v>
      </c>
      <c r="I438" s="46">
        <v>0</v>
      </c>
      <c r="J438" s="46">
        <v>0</v>
      </c>
      <c r="K438" s="46">
        <v>0</v>
      </c>
      <c r="L438" s="49">
        <v>0</v>
      </c>
      <c r="M438" s="50">
        <v>0</v>
      </c>
      <c r="N438" s="32"/>
      <c r="O438" s="31"/>
      <c r="P438" s="31"/>
      <c r="Q438" s="31"/>
      <c r="R438" s="31"/>
      <c r="S438" s="31"/>
      <c r="T438" s="31"/>
      <c r="U438" s="31"/>
      <c r="V438" s="99"/>
      <c r="W438" s="52" t="str">
        <f t="shared" si="575"/>
        <v/>
      </c>
      <c r="X438" s="120"/>
      <c r="Y438" s="97"/>
      <c r="Z438" t="e">
        <f t="shared" si="505"/>
        <v>#N/A</v>
      </c>
      <c r="AA438" t="e">
        <f t="shared" si="506"/>
        <v>#N/A</v>
      </c>
      <c r="AB438" t="e">
        <f t="shared" si="507"/>
        <v>#N/A</v>
      </c>
      <c r="AC438" s="53" t="b">
        <f t="shared" si="508"/>
        <v>0</v>
      </c>
      <c r="AD438" s="53" t="b">
        <f t="shared" si="509"/>
        <v>0</v>
      </c>
      <c r="AE438" s="53" t="b">
        <f t="shared" si="510"/>
        <v>0</v>
      </c>
      <c r="AF438" s="53" t="b">
        <f t="shared" si="511"/>
        <v>0</v>
      </c>
      <c r="AG438" s="53" t="b">
        <f t="shared" si="512"/>
        <v>0</v>
      </c>
      <c r="AH438" s="53" t="b">
        <f t="shared" si="513"/>
        <v>0</v>
      </c>
      <c r="AI438" s="53" t="b">
        <f t="shared" si="514"/>
        <v>0</v>
      </c>
      <c r="AJ438" s="53" t="b">
        <f t="shared" si="515"/>
        <v>0</v>
      </c>
      <c r="AK438" s="53" t="b">
        <f t="shared" si="569"/>
        <v>1</v>
      </c>
      <c r="AL438" s="53" t="b">
        <f t="shared" si="570"/>
        <v>1</v>
      </c>
      <c r="AM438" s="53" t="b">
        <f t="shared" si="571"/>
        <v>1</v>
      </c>
      <c r="AN438" s="53" t="b">
        <f t="shared" si="572"/>
        <v>1</v>
      </c>
      <c r="AO438" s="53" t="b">
        <f t="shared" si="573"/>
        <v>1</v>
      </c>
      <c r="AP438" s="53" t="b">
        <f t="shared" si="574"/>
        <v>1</v>
      </c>
      <c r="AQ438" s="53" t="b">
        <f t="shared" si="551"/>
        <v>0</v>
      </c>
      <c r="AR438" t="b">
        <f t="shared" si="516"/>
        <v>0</v>
      </c>
      <c r="AS438" s="54" t="e">
        <f t="shared" si="541"/>
        <v>#N/A</v>
      </c>
      <c r="AT438" t="b">
        <f t="shared" si="552"/>
        <v>0</v>
      </c>
      <c r="AU438" t="str">
        <f t="shared" si="553"/>
        <v/>
      </c>
      <c r="AV438" s="55" t="str">
        <f t="shared" si="542"/>
        <v/>
      </c>
      <c r="AW438" t="b">
        <f>AND(AV438&lt;&gt;"",COUNTIF($AV$11:AV437,AV438)=0)</f>
        <v>0</v>
      </c>
      <c r="AX438" s="2">
        <f>IF(AV438="",0,IF(AW438,MAX($AX$11:AX437)+1,VLOOKUP(AV438,$AV$11:AX437,3,FALSE)))</f>
        <v>0</v>
      </c>
      <c r="AY438" t="str">
        <f t="shared" si="543"/>
        <v/>
      </c>
      <c r="AZ438" t="e">
        <f t="shared" si="517"/>
        <v>#N/A</v>
      </c>
      <c r="BA438" t="e">
        <f>IF(ISNA(AZ438),NA(),COUNTIF(AZ$10:AZ438,AZ438)&gt;1)</f>
        <v>#N/A</v>
      </c>
      <c r="BB438" t="e">
        <f t="shared" si="518"/>
        <v>#N/A</v>
      </c>
      <c r="BC438" s="55" t="e">
        <f t="shared" si="519"/>
        <v>#N/A</v>
      </c>
      <c r="BD438" s="56" t="e">
        <f t="shared" si="520"/>
        <v>#N/A</v>
      </c>
      <c r="BE438" s="53">
        <f t="shared" si="521"/>
        <v>0</v>
      </c>
      <c r="BF438" s="53">
        <f t="shared" si="522"/>
        <v>0</v>
      </c>
      <c r="BG438" s="53">
        <f t="shared" si="523"/>
        <v>0</v>
      </c>
      <c r="BH438" s="53">
        <f t="shared" si="524"/>
        <v>0</v>
      </c>
      <c r="BI438" s="53">
        <f t="shared" si="525"/>
        <v>0</v>
      </c>
      <c r="BJ438" s="53">
        <f t="shared" si="526"/>
        <v>0</v>
      </c>
      <c r="BK438" s="57">
        <f t="shared" si="527"/>
        <v>0</v>
      </c>
      <c r="BL438" s="57">
        <f t="shared" si="528"/>
        <v>0</v>
      </c>
      <c r="BM438" s="57">
        <f t="shared" si="529"/>
        <v>0</v>
      </c>
      <c r="BN438" s="57">
        <f t="shared" si="530"/>
        <v>0</v>
      </c>
      <c r="BO438" s="57">
        <f t="shared" si="531"/>
        <v>0</v>
      </c>
      <c r="BP438" s="57">
        <f t="shared" si="532"/>
        <v>0</v>
      </c>
      <c r="BQ438">
        <f t="shared" si="554"/>
        <v>0</v>
      </c>
      <c r="BR438">
        <f t="shared" si="555"/>
        <v>0</v>
      </c>
      <c r="BS438">
        <f t="shared" si="556"/>
        <v>0</v>
      </c>
      <c r="BT438">
        <f t="shared" si="557"/>
        <v>0</v>
      </c>
      <c r="BU438">
        <f t="shared" si="558"/>
        <v>0</v>
      </c>
      <c r="BV438">
        <f t="shared" si="559"/>
        <v>0</v>
      </c>
      <c r="BW438">
        <f t="shared" si="560"/>
        <v>0</v>
      </c>
      <c r="BX438">
        <f t="shared" si="561"/>
        <v>0</v>
      </c>
      <c r="BY438">
        <f t="shared" si="562"/>
        <v>0</v>
      </c>
      <c r="BZ438">
        <f t="shared" si="563"/>
        <v>0</v>
      </c>
      <c r="CA438">
        <f t="shared" si="564"/>
        <v>0</v>
      </c>
      <c r="CB438">
        <f t="shared" si="565"/>
        <v>0</v>
      </c>
      <c r="CC438" t="e">
        <f>IF('Source and fuel input'!AS438,VLOOKUP(AA438,SourceIdData,8,FALSE),IF('Source and fuel input'!AQ438,V438,IF('Source and fuel input'!AR438,IF(AND(E438="Method 1",VLOOKUP(AA438,SourceIdData,8,FALSE)&gt;0),VLOOKUP(AA438,SourceIdData,8,FALSE),NA()),"")))</f>
        <v>#N/A</v>
      </c>
      <c r="CD438" s="15" t="e">
        <f t="shared" si="576"/>
        <v>#N/A</v>
      </c>
      <c r="CE438" s="15" t="b">
        <f t="shared" si="577"/>
        <v>1</v>
      </c>
      <c r="CF438" s="15" t="b">
        <f t="shared" si="533"/>
        <v>1</v>
      </c>
      <c r="CG438" s="15" t="b">
        <f t="shared" si="578"/>
        <v>0</v>
      </c>
      <c r="CH438" s="15" t="b">
        <f t="shared" si="579"/>
        <v>1</v>
      </c>
      <c r="CI438" t="e">
        <f t="shared" si="534"/>
        <v>#N/A</v>
      </c>
      <c r="CJ438" t="e">
        <f t="shared" si="535"/>
        <v>#N/A</v>
      </c>
      <c r="CK438" t="e">
        <f t="shared" si="544"/>
        <v>#N/A</v>
      </c>
      <c r="CL438" t="b">
        <f t="shared" si="580"/>
        <v>0</v>
      </c>
      <c r="CM438" t="e">
        <f t="shared" si="545"/>
        <v>#N/A</v>
      </c>
      <c r="CN438" t="b">
        <f t="shared" si="546"/>
        <v>0</v>
      </c>
      <c r="CO438" s="14">
        <f t="shared" si="547"/>
        <v>1</v>
      </c>
      <c r="CP438" s="16" t="str">
        <f t="shared" si="536"/>
        <v/>
      </c>
      <c r="CQ438" s="15">
        <f t="shared" si="537"/>
        <v>0</v>
      </c>
      <c r="CR438" s="15">
        <f t="shared" si="538"/>
        <v>0</v>
      </c>
      <c r="CS438" s="15">
        <f t="shared" si="539"/>
        <v>0</v>
      </c>
      <c r="CT438" s="58" t="e">
        <f t="shared" si="566"/>
        <v>#DIV/0!</v>
      </c>
      <c r="CU438" s="2">
        <f t="shared" si="540"/>
        <v>995</v>
      </c>
      <c r="CV438" t="str">
        <f t="shared" si="548"/>
        <v/>
      </c>
      <c r="CX438" t="str">
        <f t="shared" si="567"/>
        <v/>
      </c>
      <c r="CY438" t="b">
        <f>AND(CX438&lt;&gt;"",COUNTIF($CX$11:CX437,CX438)=0)</f>
        <v>0</v>
      </c>
      <c r="CZ438" s="2">
        <f>IF(CX438="",0,IF(CY438,MAX($CZ$11:CZ437)+1,VLOOKUP(CX438,$CX$11:CZ437,3,FALSE)))</f>
        <v>0</v>
      </c>
      <c r="DA438" s="2" t="str">
        <f t="shared" si="549"/>
        <v/>
      </c>
      <c r="DB438" t="str">
        <f t="shared" si="568"/>
        <v/>
      </c>
      <c r="DC438" t="b">
        <f>AND(DB438&lt;&gt;"",COUNTIF($DB$11:DB437,DB438)=0)</f>
        <v>0</v>
      </c>
      <c r="DD438" s="2">
        <f>IF(DB438="",0,IF(DC438,MAX($DD$11:DD437)+1,VLOOKUP(DB438,$DB$11:DD437,3,FALSE)))</f>
        <v>0</v>
      </c>
      <c r="DE438" s="2" t="str">
        <f t="shared" si="550"/>
        <v/>
      </c>
    </row>
    <row r="439" spans="1:109" x14ac:dyDescent="0.35">
      <c r="A439" s="119"/>
      <c r="B439" s="46"/>
      <c r="C439" s="46"/>
      <c r="D439" s="46"/>
      <c r="E439" s="46"/>
      <c r="F439" s="183"/>
      <c r="G439" s="48">
        <v>0</v>
      </c>
      <c r="H439" s="46">
        <v>0</v>
      </c>
      <c r="I439" s="46">
        <v>0</v>
      </c>
      <c r="J439" s="46">
        <v>0</v>
      </c>
      <c r="K439" s="46">
        <v>0</v>
      </c>
      <c r="L439" s="49">
        <v>0</v>
      </c>
      <c r="M439" s="50">
        <v>0</v>
      </c>
      <c r="N439" s="32"/>
      <c r="O439" s="31"/>
      <c r="P439" s="31"/>
      <c r="Q439" s="31"/>
      <c r="R439" s="31"/>
      <c r="S439" s="31"/>
      <c r="T439" s="31"/>
      <c r="U439" s="31"/>
      <c r="V439" s="99"/>
      <c r="W439" s="52" t="str">
        <f t="shared" si="575"/>
        <v/>
      </c>
      <c r="X439" s="120"/>
      <c r="Y439" s="97"/>
      <c r="Z439" t="e">
        <f t="shared" si="505"/>
        <v>#N/A</v>
      </c>
      <c r="AA439" t="e">
        <f t="shared" si="506"/>
        <v>#N/A</v>
      </c>
      <c r="AB439" t="e">
        <f t="shared" si="507"/>
        <v>#N/A</v>
      </c>
      <c r="AC439" s="53" t="b">
        <f t="shared" si="508"/>
        <v>0</v>
      </c>
      <c r="AD439" s="53" t="b">
        <f t="shared" si="509"/>
        <v>0</v>
      </c>
      <c r="AE439" s="53" t="b">
        <f t="shared" si="510"/>
        <v>0</v>
      </c>
      <c r="AF439" s="53" t="b">
        <f t="shared" si="511"/>
        <v>0</v>
      </c>
      <c r="AG439" s="53" t="b">
        <f t="shared" si="512"/>
        <v>0</v>
      </c>
      <c r="AH439" s="53" t="b">
        <f t="shared" si="513"/>
        <v>0</v>
      </c>
      <c r="AI439" s="53" t="b">
        <f t="shared" si="514"/>
        <v>0</v>
      </c>
      <c r="AJ439" s="53" t="b">
        <f t="shared" si="515"/>
        <v>0</v>
      </c>
      <c r="AK439" s="53" t="b">
        <f t="shared" si="569"/>
        <v>1</v>
      </c>
      <c r="AL439" s="53" t="b">
        <f t="shared" si="570"/>
        <v>1</v>
      </c>
      <c r="AM439" s="53" t="b">
        <f t="shared" si="571"/>
        <v>1</v>
      </c>
      <c r="AN439" s="53" t="b">
        <f t="shared" si="572"/>
        <v>1</v>
      </c>
      <c r="AO439" s="53" t="b">
        <f t="shared" si="573"/>
        <v>1</v>
      </c>
      <c r="AP439" s="53" t="b">
        <f t="shared" si="574"/>
        <v>1</v>
      </c>
      <c r="AQ439" s="53" t="b">
        <f t="shared" si="551"/>
        <v>0</v>
      </c>
      <c r="AR439" t="b">
        <f t="shared" si="516"/>
        <v>0</v>
      </c>
      <c r="AS439" s="54" t="e">
        <f t="shared" si="541"/>
        <v>#N/A</v>
      </c>
      <c r="AT439" t="b">
        <f t="shared" si="552"/>
        <v>0</v>
      </c>
      <c r="AU439" t="str">
        <f t="shared" si="553"/>
        <v/>
      </c>
      <c r="AV439" s="55" t="str">
        <f t="shared" si="542"/>
        <v/>
      </c>
      <c r="AW439" t="b">
        <f>AND(AV439&lt;&gt;"",COUNTIF($AV$11:AV438,AV439)=0)</f>
        <v>0</v>
      </c>
      <c r="AX439" s="2">
        <f>IF(AV439="",0,IF(AW439,MAX($AX$11:AX438)+1,VLOOKUP(AV439,$AV$11:AX438,3,FALSE)))</f>
        <v>0</v>
      </c>
      <c r="AY439" t="str">
        <f t="shared" si="543"/>
        <v/>
      </c>
      <c r="AZ439" t="e">
        <f t="shared" si="517"/>
        <v>#N/A</v>
      </c>
      <c r="BA439" t="e">
        <f>IF(ISNA(AZ439),NA(),COUNTIF(AZ$10:AZ439,AZ439)&gt;1)</f>
        <v>#N/A</v>
      </c>
      <c r="BB439" t="e">
        <f t="shared" si="518"/>
        <v>#N/A</v>
      </c>
      <c r="BC439" s="55" t="e">
        <f t="shared" si="519"/>
        <v>#N/A</v>
      </c>
      <c r="BD439" s="56" t="e">
        <f t="shared" si="520"/>
        <v>#N/A</v>
      </c>
      <c r="BE439" s="53">
        <f t="shared" si="521"/>
        <v>0</v>
      </c>
      <c r="BF439" s="53">
        <f t="shared" si="522"/>
        <v>0</v>
      </c>
      <c r="BG439" s="53">
        <f t="shared" si="523"/>
        <v>0</v>
      </c>
      <c r="BH439" s="53">
        <f t="shared" si="524"/>
        <v>0</v>
      </c>
      <c r="BI439" s="53">
        <f t="shared" si="525"/>
        <v>0</v>
      </c>
      <c r="BJ439" s="53">
        <f t="shared" si="526"/>
        <v>0</v>
      </c>
      <c r="BK439" s="57">
        <f t="shared" si="527"/>
        <v>0</v>
      </c>
      <c r="BL439" s="57">
        <f t="shared" si="528"/>
        <v>0</v>
      </c>
      <c r="BM439" s="57">
        <f t="shared" si="529"/>
        <v>0</v>
      </c>
      <c r="BN439" s="57">
        <f t="shared" si="530"/>
        <v>0</v>
      </c>
      <c r="BO439" s="57">
        <f t="shared" si="531"/>
        <v>0</v>
      </c>
      <c r="BP439" s="57">
        <f t="shared" si="532"/>
        <v>0</v>
      </c>
      <c r="BQ439">
        <f t="shared" si="554"/>
        <v>0</v>
      </c>
      <c r="BR439">
        <f t="shared" si="555"/>
        <v>0</v>
      </c>
      <c r="BS439">
        <f t="shared" si="556"/>
        <v>0</v>
      </c>
      <c r="BT439">
        <f t="shared" si="557"/>
        <v>0</v>
      </c>
      <c r="BU439">
        <f t="shared" si="558"/>
        <v>0</v>
      </c>
      <c r="BV439">
        <f t="shared" si="559"/>
        <v>0</v>
      </c>
      <c r="BW439">
        <f t="shared" si="560"/>
        <v>0</v>
      </c>
      <c r="BX439">
        <f t="shared" si="561"/>
        <v>0</v>
      </c>
      <c r="BY439">
        <f t="shared" si="562"/>
        <v>0</v>
      </c>
      <c r="BZ439">
        <f t="shared" si="563"/>
        <v>0</v>
      </c>
      <c r="CA439">
        <f t="shared" si="564"/>
        <v>0</v>
      </c>
      <c r="CB439">
        <f t="shared" si="565"/>
        <v>0</v>
      </c>
      <c r="CC439" t="e">
        <f>IF('Source and fuel input'!AS439,VLOOKUP(AA439,SourceIdData,8,FALSE),IF('Source and fuel input'!AQ439,V439,IF('Source and fuel input'!AR439,IF(AND(E439="Method 1",VLOOKUP(AA439,SourceIdData,8,FALSE)&gt;0),VLOOKUP(AA439,SourceIdData,8,FALSE),NA()),"")))</f>
        <v>#N/A</v>
      </c>
      <c r="CD439" s="15" t="e">
        <f t="shared" si="576"/>
        <v>#N/A</v>
      </c>
      <c r="CE439" s="15" t="b">
        <f t="shared" si="577"/>
        <v>1</v>
      </c>
      <c r="CF439" s="15" t="b">
        <f t="shared" si="533"/>
        <v>1</v>
      </c>
      <c r="CG439" s="15" t="b">
        <f t="shared" si="578"/>
        <v>0</v>
      </c>
      <c r="CH439" s="15" t="b">
        <f t="shared" si="579"/>
        <v>1</v>
      </c>
      <c r="CI439" t="e">
        <f t="shared" si="534"/>
        <v>#N/A</v>
      </c>
      <c r="CJ439" t="e">
        <f t="shared" si="535"/>
        <v>#N/A</v>
      </c>
      <c r="CK439" t="e">
        <f t="shared" si="544"/>
        <v>#N/A</v>
      </c>
      <c r="CL439" t="b">
        <f t="shared" si="580"/>
        <v>0</v>
      </c>
      <c r="CM439" t="e">
        <f t="shared" si="545"/>
        <v>#N/A</v>
      </c>
      <c r="CN439" t="b">
        <f t="shared" si="546"/>
        <v>0</v>
      </c>
      <c r="CO439" s="14">
        <f t="shared" si="547"/>
        <v>1</v>
      </c>
      <c r="CP439" s="16" t="str">
        <f t="shared" si="536"/>
        <v/>
      </c>
      <c r="CQ439" s="15">
        <f t="shared" si="537"/>
        <v>0</v>
      </c>
      <c r="CR439" s="15">
        <f t="shared" si="538"/>
        <v>0</v>
      </c>
      <c r="CS439" s="15">
        <f t="shared" si="539"/>
        <v>0</v>
      </c>
      <c r="CT439" s="58" t="e">
        <f t="shared" si="566"/>
        <v>#DIV/0!</v>
      </c>
      <c r="CU439" s="2">
        <f t="shared" si="540"/>
        <v>995</v>
      </c>
      <c r="CV439" t="str">
        <f t="shared" si="548"/>
        <v/>
      </c>
      <c r="CX439" t="str">
        <f t="shared" si="567"/>
        <v/>
      </c>
      <c r="CY439" t="b">
        <f>AND(CX439&lt;&gt;"",COUNTIF($CX$11:CX438,CX439)=0)</f>
        <v>0</v>
      </c>
      <c r="CZ439" s="2">
        <f>IF(CX439="",0,IF(CY439,MAX($CZ$11:CZ438)+1,VLOOKUP(CX439,$CX$11:CZ438,3,FALSE)))</f>
        <v>0</v>
      </c>
      <c r="DA439" s="2" t="str">
        <f t="shared" si="549"/>
        <v/>
      </c>
      <c r="DB439" t="str">
        <f t="shared" si="568"/>
        <v/>
      </c>
      <c r="DC439" t="b">
        <f>AND(DB439&lt;&gt;"",COUNTIF($DB$11:DB438,DB439)=0)</f>
        <v>0</v>
      </c>
      <c r="DD439" s="2">
        <f>IF(DB439="",0,IF(DC439,MAX($DD$11:DD438)+1,VLOOKUP(DB439,$DB$11:DD438,3,FALSE)))</f>
        <v>0</v>
      </c>
      <c r="DE439" s="2" t="str">
        <f t="shared" si="550"/>
        <v/>
      </c>
    </row>
    <row r="440" spans="1:109" x14ac:dyDescent="0.35">
      <c r="A440" s="119"/>
      <c r="B440" s="46"/>
      <c r="C440" s="46"/>
      <c r="D440" s="46"/>
      <c r="E440" s="46"/>
      <c r="F440" s="183"/>
      <c r="G440" s="48">
        <v>0</v>
      </c>
      <c r="H440" s="46">
        <v>0</v>
      </c>
      <c r="I440" s="46">
        <v>0</v>
      </c>
      <c r="J440" s="46">
        <v>0</v>
      </c>
      <c r="K440" s="46">
        <v>0</v>
      </c>
      <c r="L440" s="49">
        <v>0</v>
      </c>
      <c r="M440" s="50">
        <v>0</v>
      </c>
      <c r="N440" s="32"/>
      <c r="O440" s="31"/>
      <c r="P440" s="31"/>
      <c r="Q440" s="31"/>
      <c r="R440" s="31"/>
      <c r="S440" s="31"/>
      <c r="T440" s="31"/>
      <c r="U440" s="31"/>
      <c r="V440" s="99"/>
      <c r="W440" s="52" t="str">
        <f t="shared" si="575"/>
        <v/>
      </c>
      <c r="X440" s="120"/>
      <c r="Y440" s="97"/>
      <c r="Z440" t="e">
        <f t="shared" si="505"/>
        <v>#N/A</v>
      </c>
      <c r="AA440" t="e">
        <f t="shared" si="506"/>
        <v>#N/A</v>
      </c>
      <c r="AB440" t="e">
        <f t="shared" si="507"/>
        <v>#N/A</v>
      </c>
      <c r="AC440" s="53" t="b">
        <f t="shared" si="508"/>
        <v>0</v>
      </c>
      <c r="AD440" s="53" t="b">
        <f t="shared" si="509"/>
        <v>0</v>
      </c>
      <c r="AE440" s="53" t="b">
        <f t="shared" si="510"/>
        <v>0</v>
      </c>
      <c r="AF440" s="53" t="b">
        <f t="shared" si="511"/>
        <v>0</v>
      </c>
      <c r="AG440" s="53" t="b">
        <f t="shared" si="512"/>
        <v>0</v>
      </c>
      <c r="AH440" s="53" t="b">
        <f t="shared" si="513"/>
        <v>0</v>
      </c>
      <c r="AI440" s="53" t="b">
        <f t="shared" si="514"/>
        <v>0</v>
      </c>
      <c r="AJ440" s="53" t="b">
        <f t="shared" si="515"/>
        <v>0</v>
      </c>
      <c r="AK440" s="53" t="b">
        <f t="shared" si="569"/>
        <v>1</v>
      </c>
      <c r="AL440" s="53" t="b">
        <f t="shared" si="570"/>
        <v>1</v>
      </c>
      <c r="AM440" s="53" t="b">
        <f t="shared" si="571"/>
        <v>1</v>
      </c>
      <c r="AN440" s="53" t="b">
        <f t="shared" si="572"/>
        <v>1</v>
      </c>
      <c r="AO440" s="53" t="b">
        <f t="shared" si="573"/>
        <v>1</v>
      </c>
      <c r="AP440" s="53" t="b">
        <f t="shared" si="574"/>
        <v>1</v>
      </c>
      <c r="AQ440" s="53" t="b">
        <f t="shared" si="551"/>
        <v>0</v>
      </c>
      <c r="AR440" t="b">
        <f t="shared" si="516"/>
        <v>0</v>
      </c>
      <c r="AS440" s="54" t="e">
        <f t="shared" si="541"/>
        <v>#N/A</v>
      </c>
      <c r="AT440" t="b">
        <f t="shared" si="552"/>
        <v>0</v>
      </c>
      <c r="AU440" t="str">
        <f t="shared" si="553"/>
        <v/>
      </c>
      <c r="AV440" s="55" t="str">
        <f t="shared" si="542"/>
        <v/>
      </c>
      <c r="AW440" t="b">
        <f>AND(AV440&lt;&gt;"",COUNTIF($AV$11:AV439,AV440)=0)</f>
        <v>0</v>
      </c>
      <c r="AX440" s="2">
        <f>IF(AV440="",0,IF(AW440,MAX($AX$11:AX439)+1,VLOOKUP(AV440,$AV$11:AX439,3,FALSE)))</f>
        <v>0</v>
      </c>
      <c r="AY440" t="str">
        <f t="shared" si="543"/>
        <v/>
      </c>
      <c r="AZ440" t="e">
        <f t="shared" si="517"/>
        <v>#N/A</v>
      </c>
      <c r="BA440" t="e">
        <f>IF(ISNA(AZ440),NA(),COUNTIF(AZ$10:AZ440,AZ440)&gt;1)</f>
        <v>#N/A</v>
      </c>
      <c r="BB440" t="e">
        <f t="shared" si="518"/>
        <v>#N/A</v>
      </c>
      <c r="BC440" s="55" t="e">
        <f t="shared" si="519"/>
        <v>#N/A</v>
      </c>
      <c r="BD440" s="56" t="e">
        <f t="shared" si="520"/>
        <v>#N/A</v>
      </c>
      <c r="BE440" s="53">
        <f t="shared" si="521"/>
        <v>0</v>
      </c>
      <c r="BF440" s="53">
        <f t="shared" si="522"/>
        <v>0</v>
      </c>
      <c r="BG440" s="53">
        <f t="shared" si="523"/>
        <v>0</v>
      </c>
      <c r="BH440" s="53">
        <f t="shared" si="524"/>
        <v>0</v>
      </c>
      <c r="BI440" s="53">
        <f t="shared" si="525"/>
        <v>0</v>
      </c>
      <c r="BJ440" s="53">
        <f t="shared" si="526"/>
        <v>0</v>
      </c>
      <c r="BK440" s="57">
        <f t="shared" si="527"/>
        <v>0</v>
      </c>
      <c r="BL440" s="57">
        <f t="shared" si="528"/>
        <v>0</v>
      </c>
      <c r="BM440" s="57">
        <f t="shared" si="529"/>
        <v>0</v>
      </c>
      <c r="BN440" s="57">
        <f t="shared" si="530"/>
        <v>0</v>
      </c>
      <c r="BO440" s="57">
        <f t="shared" si="531"/>
        <v>0</v>
      </c>
      <c r="BP440" s="57">
        <f t="shared" si="532"/>
        <v>0</v>
      </c>
      <c r="BQ440">
        <f t="shared" si="554"/>
        <v>0</v>
      </c>
      <c r="BR440">
        <f t="shared" si="555"/>
        <v>0</v>
      </c>
      <c r="BS440">
        <f t="shared" si="556"/>
        <v>0</v>
      </c>
      <c r="BT440">
        <f t="shared" si="557"/>
        <v>0</v>
      </c>
      <c r="BU440">
        <f t="shared" si="558"/>
        <v>0</v>
      </c>
      <c r="BV440">
        <f t="shared" si="559"/>
        <v>0</v>
      </c>
      <c r="BW440">
        <f t="shared" si="560"/>
        <v>0</v>
      </c>
      <c r="BX440">
        <f t="shared" si="561"/>
        <v>0</v>
      </c>
      <c r="BY440">
        <f t="shared" si="562"/>
        <v>0</v>
      </c>
      <c r="BZ440">
        <f t="shared" si="563"/>
        <v>0</v>
      </c>
      <c r="CA440">
        <f t="shared" si="564"/>
        <v>0</v>
      </c>
      <c r="CB440">
        <f t="shared" si="565"/>
        <v>0</v>
      </c>
      <c r="CC440" t="e">
        <f>IF('Source and fuel input'!AS440,VLOOKUP(AA440,SourceIdData,8,FALSE),IF('Source and fuel input'!AQ440,V440,IF('Source and fuel input'!AR440,IF(AND(E440="Method 1",VLOOKUP(AA440,SourceIdData,8,FALSE)&gt;0),VLOOKUP(AA440,SourceIdData,8,FALSE),NA()),"")))</f>
        <v>#N/A</v>
      </c>
      <c r="CD440" s="15" t="e">
        <f t="shared" si="576"/>
        <v>#N/A</v>
      </c>
      <c r="CE440" s="15" t="b">
        <f t="shared" si="577"/>
        <v>1</v>
      </c>
      <c r="CF440" s="15" t="b">
        <f t="shared" si="533"/>
        <v>1</v>
      </c>
      <c r="CG440" s="15" t="b">
        <f t="shared" si="578"/>
        <v>0</v>
      </c>
      <c r="CH440" s="15" t="b">
        <f t="shared" si="579"/>
        <v>1</v>
      </c>
      <c r="CI440" t="e">
        <f t="shared" si="534"/>
        <v>#N/A</v>
      </c>
      <c r="CJ440" t="e">
        <f t="shared" si="535"/>
        <v>#N/A</v>
      </c>
      <c r="CK440" t="e">
        <f t="shared" si="544"/>
        <v>#N/A</v>
      </c>
      <c r="CL440" t="b">
        <f t="shared" si="580"/>
        <v>0</v>
      </c>
      <c r="CM440" t="e">
        <f t="shared" si="545"/>
        <v>#N/A</v>
      </c>
      <c r="CN440" t="b">
        <f t="shared" si="546"/>
        <v>0</v>
      </c>
      <c r="CO440" s="14">
        <f t="shared" si="547"/>
        <v>1</v>
      </c>
      <c r="CP440" s="16" t="str">
        <f t="shared" si="536"/>
        <v/>
      </c>
      <c r="CQ440" s="15">
        <f t="shared" si="537"/>
        <v>0</v>
      </c>
      <c r="CR440" s="15">
        <f t="shared" si="538"/>
        <v>0</v>
      </c>
      <c r="CS440" s="15">
        <f t="shared" si="539"/>
        <v>0</v>
      </c>
      <c r="CT440" s="58" t="e">
        <f t="shared" si="566"/>
        <v>#DIV/0!</v>
      </c>
      <c r="CU440" s="2">
        <f t="shared" si="540"/>
        <v>995</v>
      </c>
      <c r="CV440" t="str">
        <f t="shared" si="548"/>
        <v/>
      </c>
      <c r="CX440" t="str">
        <f t="shared" si="567"/>
        <v/>
      </c>
      <c r="CY440" t="b">
        <f>AND(CX440&lt;&gt;"",COUNTIF($CX$11:CX439,CX440)=0)</f>
        <v>0</v>
      </c>
      <c r="CZ440" s="2">
        <f>IF(CX440="",0,IF(CY440,MAX($CZ$11:CZ439)+1,VLOOKUP(CX440,$CX$11:CZ439,3,FALSE)))</f>
        <v>0</v>
      </c>
      <c r="DA440" s="2" t="str">
        <f t="shared" si="549"/>
        <v/>
      </c>
      <c r="DB440" t="str">
        <f t="shared" si="568"/>
        <v/>
      </c>
      <c r="DC440" t="b">
        <f>AND(DB440&lt;&gt;"",COUNTIF($DB$11:DB439,DB440)=0)</f>
        <v>0</v>
      </c>
      <c r="DD440" s="2">
        <f>IF(DB440="",0,IF(DC440,MAX($DD$11:DD439)+1,VLOOKUP(DB440,$DB$11:DD439,3,FALSE)))</f>
        <v>0</v>
      </c>
      <c r="DE440" s="2" t="str">
        <f t="shared" si="550"/>
        <v/>
      </c>
    </row>
    <row r="441" spans="1:109" x14ac:dyDescent="0.35">
      <c r="A441" s="119"/>
      <c r="B441" s="46"/>
      <c r="C441" s="46"/>
      <c r="D441" s="46"/>
      <c r="E441" s="46"/>
      <c r="F441" s="183"/>
      <c r="G441" s="48">
        <v>0</v>
      </c>
      <c r="H441" s="46">
        <v>0</v>
      </c>
      <c r="I441" s="46">
        <v>0</v>
      </c>
      <c r="J441" s="46">
        <v>0</v>
      </c>
      <c r="K441" s="46">
        <v>0</v>
      </c>
      <c r="L441" s="49">
        <v>0</v>
      </c>
      <c r="M441" s="50">
        <v>0</v>
      </c>
      <c r="N441" s="32"/>
      <c r="O441" s="31"/>
      <c r="P441" s="31"/>
      <c r="Q441" s="31"/>
      <c r="R441" s="31"/>
      <c r="S441" s="31"/>
      <c r="T441" s="31"/>
      <c r="U441" s="31"/>
      <c r="V441" s="99"/>
      <c r="W441" s="52" t="str">
        <f t="shared" si="575"/>
        <v/>
      </c>
      <c r="X441" s="120"/>
      <c r="Y441" s="97"/>
      <c r="Z441" t="e">
        <f t="shared" si="505"/>
        <v>#N/A</v>
      </c>
      <c r="AA441" t="e">
        <f t="shared" si="506"/>
        <v>#N/A</v>
      </c>
      <c r="AB441" t="e">
        <f t="shared" si="507"/>
        <v>#N/A</v>
      </c>
      <c r="AC441" s="53" t="b">
        <f t="shared" si="508"/>
        <v>0</v>
      </c>
      <c r="AD441" s="53" t="b">
        <f t="shared" si="509"/>
        <v>0</v>
      </c>
      <c r="AE441" s="53" t="b">
        <f t="shared" si="510"/>
        <v>0</v>
      </c>
      <c r="AF441" s="53" t="b">
        <f t="shared" si="511"/>
        <v>0</v>
      </c>
      <c r="AG441" s="53" t="b">
        <f t="shared" si="512"/>
        <v>0</v>
      </c>
      <c r="AH441" s="53" t="b">
        <f t="shared" si="513"/>
        <v>0</v>
      </c>
      <c r="AI441" s="53" t="b">
        <f t="shared" si="514"/>
        <v>0</v>
      </c>
      <c r="AJ441" s="53" t="b">
        <f t="shared" si="515"/>
        <v>0</v>
      </c>
      <c r="AK441" s="53" t="b">
        <f t="shared" si="569"/>
        <v>1</v>
      </c>
      <c r="AL441" s="53" t="b">
        <f t="shared" si="570"/>
        <v>1</v>
      </c>
      <c r="AM441" s="53" t="b">
        <f t="shared" si="571"/>
        <v>1</v>
      </c>
      <c r="AN441" s="53" t="b">
        <f t="shared" si="572"/>
        <v>1</v>
      </c>
      <c r="AO441" s="53" t="b">
        <f t="shared" si="573"/>
        <v>1</v>
      </c>
      <c r="AP441" s="53" t="b">
        <f t="shared" si="574"/>
        <v>1</v>
      </c>
      <c r="AQ441" s="53" t="b">
        <f t="shared" si="551"/>
        <v>0</v>
      </c>
      <c r="AR441" t="b">
        <f t="shared" si="516"/>
        <v>0</v>
      </c>
      <c r="AS441" s="54" t="e">
        <f t="shared" si="541"/>
        <v>#N/A</v>
      </c>
      <c r="AT441" t="b">
        <f t="shared" si="552"/>
        <v>0</v>
      </c>
      <c r="AU441" t="str">
        <f t="shared" si="553"/>
        <v/>
      </c>
      <c r="AV441" s="55" t="str">
        <f t="shared" si="542"/>
        <v/>
      </c>
      <c r="AW441" t="b">
        <f>AND(AV441&lt;&gt;"",COUNTIF($AV$11:AV440,AV441)=0)</f>
        <v>0</v>
      </c>
      <c r="AX441" s="2">
        <f>IF(AV441="",0,IF(AW441,MAX($AX$11:AX440)+1,VLOOKUP(AV441,$AV$11:AX440,3,FALSE)))</f>
        <v>0</v>
      </c>
      <c r="AY441" t="str">
        <f t="shared" si="543"/>
        <v/>
      </c>
      <c r="AZ441" t="e">
        <f t="shared" si="517"/>
        <v>#N/A</v>
      </c>
      <c r="BA441" t="e">
        <f>IF(ISNA(AZ441),NA(),COUNTIF(AZ$10:AZ441,AZ441)&gt;1)</f>
        <v>#N/A</v>
      </c>
      <c r="BB441" t="e">
        <f t="shared" si="518"/>
        <v>#N/A</v>
      </c>
      <c r="BC441" s="55" t="e">
        <f t="shared" si="519"/>
        <v>#N/A</v>
      </c>
      <c r="BD441" s="56" t="e">
        <f t="shared" si="520"/>
        <v>#N/A</v>
      </c>
      <c r="BE441" s="53">
        <f t="shared" si="521"/>
        <v>0</v>
      </c>
      <c r="BF441" s="53">
        <f t="shared" si="522"/>
        <v>0</v>
      </c>
      <c r="BG441" s="53">
        <f t="shared" si="523"/>
        <v>0</v>
      </c>
      <c r="BH441" s="53">
        <f t="shared" si="524"/>
        <v>0</v>
      </c>
      <c r="BI441" s="53">
        <f t="shared" si="525"/>
        <v>0</v>
      </c>
      <c r="BJ441" s="53">
        <f t="shared" si="526"/>
        <v>0</v>
      </c>
      <c r="BK441" s="57">
        <f t="shared" si="527"/>
        <v>0</v>
      </c>
      <c r="BL441" s="57">
        <f t="shared" si="528"/>
        <v>0</v>
      </c>
      <c r="BM441" s="57">
        <f t="shared" si="529"/>
        <v>0</v>
      </c>
      <c r="BN441" s="57">
        <f t="shared" si="530"/>
        <v>0</v>
      </c>
      <c r="BO441" s="57">
        <f t="shared" si="531"/>
        <v>0</v>
      </c>
      <c r="BP441" s="57">
        <f t="shared" si="532"/>
        <v>0</v>
      </c>
      <c r="BQ441">
        <f t="shared" si="554"/>
        <v>0</v>
      </c>
      <c r="BR441">
        <f t="shared" si="555"/>
        <v>0</v>
      </c>
      <c r="BS441">
        <f t="shared" si="556"/>
        <v>0</v>
      </c>
      <c r="BT441">
        <f t="shared" si="557"/>
        <v>0</v>
      </c>
      <c r="BU441">
        <f t="shared" si="558"/>
        <v>0</v>
      </c>
      <c r="BV441">
        <f t="shared" si="559"/>
        <v>0</v>
      </c>
      <c r="BW441">
        <f t="shared" si="560"/>
        <v>0</v>
      </c>
      <c r="BX441">
        <f t="shared" si="561"/>
        <v>0</v>
      </c>
      <c r="BY441">
        <f t="shared" si="562"/>
        <v>0</v>
      </c>
      <c r="BZ441">
        <f t="shared" si="563"/>
        <v>0</v>
      </c>
      <c r="CA441">
        <f t="shared" si="564"/>
        <v>0</v>
      </c>
      <c r="CB441">
        <f t="shared" si="565"/>
        <v>0</v>
      </c>
      <c r="CC441" t="e">
        <f>IF('Source and fuel input'!AS441,VLOOKUP(AA441,SourceIdData,8,FALSE),IF('Source and fuel input'!AQ441,V441,IF('Source and fuel input'!AR441,IF(AND(E441="Method 1",VLOOKUP(AA441,SourceIdData,8,FALSE)&gt;0),VLOOKUP(AA441,SourceIdData,8,FALSE),NA()),"")))</f>
        <v>#N/A</v>
      </c>
      <c r="CD441" s="15" t="e">
        <f t="shared" si="576"/>
        <v>#N/A</v>
      </c>
      <c r="CE441" s="15" t="b">
        <f t="shared" si="577"/>
        <v>1</v>
      </c>
      <c r="CF441" s="15" t="b">
        <f t="shared" si="533"/>
        <v>1</v>
      </c>
      <c r="CG441" s="15" t="b">
        <f t="shared" si="578"/>
        <v>0</v>
      </c>
      <c r="CH441" s="15" t="b">
        <f t="shared" si="579"/>
        <v>1</v>
      </c>
      <c r="CI441" t="e">
        <f t="shared" si="534"/>
        <v>#N/A</v>
      </c>
      <c r="CJ441" t="e">
        <f t="shared" si="535"/>
        <v>#N/A</v>
      </c>
      <c r="CK441" t="e">
        <f t="shared" si="544"/>
        <v>#N/A</v>
      </c>
      <c r="CL441" t="b">
        <f t="shared" si="580"/>
        <v>0</v>
      </c>
      <c r="CM441" t="e">
        <f t="shared" si="545"/>
        <v>#N/A</v>
      </c>
      <c r="CN441" t="b">
        <f t="shared" si="546"/>
        <v>0</v>
      </c>
      <c r="CO441" s="14">
        <f t="shared" si="547"/>
        <v>1</v>
      </c>
      <c r="CP441" s="16" t="str">
        <f t="shared" si="536"/>
        <v/>
      </c>
      <c r="CQ441" s="15">
        <f t="shared" si="537"/>
        <v>0</v>
      </c>
      <c r="CR441" s="15">
        <f t="shared" si="538"/>
        <v>0</v>
      </c>
      <c r="CS441" s="15">
        <f t="shared" si="539"/>
        <v>0</v>
      </c>
      <c r="CT441" s="58" t="e">
        <f t="shared" si="566"/>
        <v>#DIV/0!</v>
      </c>
      <c r="CU441" s="2">
        <f t="shared" si="540"/>
        <v>995</v>
      </c>
      <c r="CV441" t="str">
        <f t="shared" si="548"/>
        <v/>
      </c>
      <c r="CX441" t="str">
        <f t="shared" si="567"/>
        <v/>
      </c>
      <c r="CY441" t="b">
        <f>AND(CX441&lt;&gt;"",COUNTIF($CX$11:CX440,CX441)=0)</f>
        <v>0</v>
      </c>
      <c r="CZ441" s="2">
        <f>IF(CX441="",0,IF(CY441,MAX($CZ$11:CZ440)+1,VLOOKUP(CX441,$CX$11:CZ440,3,FALSE)))</f>
        <v>0</v>
      </c>
      <c r="DA441" s="2" t="str">
        <f t="shared" si="549"/>
        <v/>
      </c>
      <c r="DB441" t="str">
        <f t="shared" si="568"/>
        <v/>
      </c>
      <c r="DC441" t="b">
        <f>AND(DB441&lt;&gt;"",COUNTIF($DB$11:DB440,DB441)=0)</f>
        <v>0</v>
      </c>
      <c r="DD441" s="2">
        <f>IF(DB441="",0,IF(DC441,MAX($DD$11:DD440)+1,VLOOKUP(DB441,$DB$11:DD440,3,FALSE)))</f>
        <v>0</v>
      </c>
      <c r="DE441" s="2" t="str">
        <f t="shared" si="550"/>
        <v/>
      </c>
    </row>
    <row r="442" spans="1:109" x14ac:dyDescent="0.35">
      <c r="A442" s="119"/>
      <c r="B442" s="46"/>
      <c r="C442" s="46"/>
      <c r="D442" s="46"/>
      <c r="E442" s="46"/>
      <c r="F442" s="183"/>
      <c r="G442" s="48">
        <v>0</v>
      </c>
      <c r="H442" s="46">
        <v>0</v>
      </c>
      <c r="I442" s="46">
        <v>0</v>
      </c>
      <c r="J442" s="46">
        <v>0</v>
      </c>
      <c r="K442" s="46">
        <v>0</v>
      </c>
      <c r="L442" s="49">
        <v>0</v>
      </c>
      <c r="M442" s="50">
        <v>0</v>
      </c>
      <c r="N442" s="32"/>
      <c r="O442" s="31"/>
      <c r="P442" s="31"/>
      <c r="Q442" s="31"/>
      <c r="R442" s="31"/>
      <c r="S442" s="31"/>
      <c r="T442" s="31"/>
      <c r="U442" s="31"/>
      <c r="V442" s="99"/>
      <c r="W442" s="52" t="str">
        <f t="shared" si="575"/>
        <v/>
      </c>
      <c r="X442" s="120"/>
      <c r="Y442" s="97"/>
      <c r="Z442" t="e">
        <f t="shared" si="505"/>
        <v>#N/A</v>
      </c>
      <c r="AA442" t="e">
        <f t="shared" si="506"/>
        <v>#N/A</v>
      </c>
      <c r="AB442" t="e">
        <f t="shared" si="507"/>
        <v>#N/A</v>
      </c>
      <c r="AC442" s="53" t="b">
        <f t="shared" si="508"/>
        <v>0</v>
      </c>
      <c r="AD442" s="53" t="b">
        <f t="shared" si="509"/>
        <v>0</v>
      </c>
      <c r="AE442" s="53" t="b">
        <f t="shared" si="510"/>
        <v>0</v>
      </c>
      <c r="AF442" s="53" t="b">
        <f t="shared" si="511"/>
        <v>0</v>
      </c>
      <c r="AG442" s="53" t="b">
        <f t="shared" si="512"/>
        <v>0</v>
      </c>
      <c r="AH442" s="53" t="b">
        <f t="shared" si="513"/>
        <v>0</v>
      </c>
      <c r="AI442" s="53" t="b">
        <f t="shared" si="514"/>
        <v>0</v>
      </c>
      <c r="AJ442" s="53" t="b">
        <f t="shared" si="515"/>
        <v>0</v>
      </c>
      <c r="AK442" s="53" t="b">
        <f t="shared" si="569"/>
        <v>1</v>
      </c>
      <c r="AL442" s="53" t="b">
        <f t="shared" si="570"/>
        <v>1</v>
      </c>
      <c r="AM442" s="53" t="b">
        <f t="shared" si="571"/>
        <v>1</v>
      </c>
      <c r="AN442" s="53" t="b">
        <f t="shared" si="572"/>
        <v>1</v>
      </c>
      <c r="AO442" s="53" t="b">
        <f t="shared" si="573"/>
        <v>1</v>
      </c>
      <c r="AP442" s="53" t="b">
        <f t="shared" si="574"/>
        <v>1</v>
      </c>
      <c r="AQ442" s="53" t="b">
        <f t="shared" si="551"/>
        <v>0</v>
      </c>
      <c r="AR442" t="b">
        <f t="shared" si="516"/>
        <v>0</v>
      </c>
      <c r="AS442" s="54" t="e">
        <f t="shared" si="541"/>
        <v>#N/A</v>
      </c>
      <c r="AT442" t="b">
        <f t="shared" si="552"/>
        <v>0</v>
      </c>
      <c r="AU442" t="str">
        <f t="shared" si="553"/>
        <v/>
      </c>
      <c r="AV442" s="55" t="str">
        <f t="shared" si="542"/>
        <v/>
      </c>
      <c r="AW442" t="b">
        <f>AND(AV442&lt;&gt;"",COUNTIF($AV$11:AV441,AV442)=0)</f>
        <v>0</v>
      </c>
      <c r="AX442" s="2">
        <f>IF(AV442="",0,IF(AW442,MAX($AX$11:AX441)+1,VLOOKUP(AV442,$AV$11:AX441,3,FALSE)))</f>
        <v>0</v>
      </c>
      <c r="AY442" t="str">
        <f t="shared" si="543"/>
        <v/>
      </c>
      <c r="AZ442" t="e">
        <f t="shared" si="517"/>
        <v>#N/A</v>
      </c>
      <c r="BA442" t="e">
        <f>IF(ISNA(AZ442),NA(),COUNTIF(AZ$10:AZ442,AZ442)&gt;1)</f>
        <v>#N/A</v>
      </c>
      <c r="BB442" t="e">
        <f t="shared" si="518"/>
        <v>#N/A</v>
      </c>
      <c r="BC442" s="55" t="e">
        <f t="shared" si="519"/>
        <v>#N/A</v>
      </c>
      <c r="BD442" s="56" t="e">
        <f t="shared" si="520"/>
        <v>#N/A</v>
      </c>
      <c r="BE442" s="53">
        <f t="shared" si="521"/>
        <v>0</v>
      </c>
      <c r="BF442" s="53">
        <f t="shared" si="522"/>
        <v>0</v>
      </c>
      <c r="BG442" s="53">
        <f t="shared" si="523"/>
        <v>0</v>
      </c>
      <c r="BH442" s="53">
        <f t="shared" si="524"/>
        <v>0</v>
      </c>
      <c r="BI442" s="53">
        <f t="shared" si="525"/>
        <v>0</v>
      </c>
      <c r="BJ442" s="53">
        <f t="shared" si="526"/>
        <v>0</v>
      </c>
      <c r="BK442" s="57">
        <f t="shared" si="527"/>
        <v>0</v>
      </c>
      <c r="BL442" s="57">
        <f t="shared" si="528"/>
        <v>0</v>
      </c>
      <c r="BM442" s="57">
        <f t="shared" si="529"/>
        <v>0</v>
      </c>
      <c r="BN442" s="57">
        <f t="shared" si="530"/>
        <v>0</v>
      </c>
      <c r="BO442" s="57">
        <f t="shared" si="531"/>
        <v>0</v>
      </c>
      <c r="BP442" s="57">
        <f t="shared" si="532"/>
        <v>0</v>
      </c>
      <c r="BQ442">
        <f t="shared" si="554"/>
        <v>0</v>
      </c>
      <c r="BR442">
        <f t="shared" si="555"/>
        <v>0</v>
      </c>
      <c r="BS442">
        <f t="shared" si="556"/>
        <v>0</v>
      </c>
      <c r="BT442">
        <f t="shared" si="557"/>
        <v>0</v>
      </c>
      <c r="BU442">
        <f t="shared" si="558"/>
        <v>0</v>
      </c>
      <c r="BV442">
        <f t="shared" si="559"/>
        <v>0</v>
      </c>
      <c r="BW442">
        <f t="shared" si="560"/>
        <v>0</v>
      </c>
      <c r="BX442">
        <f t="shared" si="561"/>
        <v>0</v>
      </c>
      <c r="BY442">
        <f t="shared" si="562"/>
        <v>0</v>
      </c>
      <c r="BZ442">
        <f t="shared" si="563"/>
        <v>0</v>
      </c>
      <c r="CA442">
        <f t="shared" si="564"/>
        <v>0</v>
      </c>
      <c r="CB442">
        <f t="shared" si="565"/>
        <v>0</v>
      </c>
      <c r="CC442" t="e">
        <f>IF('Source and fuel input'!AS442,VLOOKUP(AA442,SourceIdData,8,FALSE),IF('Source and fuel input'!AQ442,V442,IF('Source and fuel input'!AR442,IF(AND(E442="Method 1",VLOOKUP(AA442,SourceIdData,8,FALSE)&gt;0),VLOOKUP(AA442,SourceIdData,8,FALSE),NA()),"")))</f>
        <v>#N/A</v>
      </c>
      <c r="CD442" s="15" t="e">
        <f t="shared" si="576"/>
        <v>#N/A</v>
      </c>
      <c r="CE442" s="15" t="b">
        <f t="shared" si="577"/>
        <v>1</v>
      </c>
      <c r="CF442" s="15" t="b">
        <f t="shared" si="533"/>
        <v>1</v>
      </c>
      <c r="CG442" s="15" t="b">
        <f t="shared" si="578"/>
        <v>0</v>
      </c>
      <c r="CH442" s="15" t="b">
        <f t="shared" si="579"/>
        <v>1</v>
      </c>
      <c r="CI442" t="e">
        <f t="shared" si="534"/>
        <v>#N/A</v>
      </c>
      <c r="CJ442" t="e">
        <f t="shared" si="535"/>
        <v>#N/A</v>
      </c>
      <c r="CK442" t="e">
        <f t="shared" si="544"/>
        <v>#N/A</v>
      </c>
      <c r="CL442" t="b">
        <f t="shared" si="580"/>
        <v>0</v>
      </c>
      <c r="CM442" t="e">
        <f t="shared" si="545"/>
        <v>#N/A</v>
      </c>
      <c r="CN442" t="b">
        <f t="shared" si="546"/>
        <v>0</v>
      </c>
      <c r="CO442" s="14">
        <f t="shared" si="547"/>
        <v>1</v>
      </c>
      <c r="CP442" s="16" t="str">
        <f t="shared" si="536"/>
        <v/>
      </c>
      <c r="CQ442" s="15">
        <f t="shared" si="537"/>
        <v>0</v>
      </c>
      <c r="CR442" s="15">
        <f t="shared" si="538"/>
        <v>0</v>
      </c>
      <c r="CS442" s="15">
        <f t="shared" si="539"/>
        <v>0</v>
      </c>
      <c r="CT442" s="58" t="e">
        <f t="shared" si="566"/>
        <v>#DIV/0!</v>
      </c>
      <c r="CU442" s="2">
        <f t="shared" si="540"/>
        <v>995</v>
      </c>
      <c r="CV442" t="str">
        <f t="shared" si="548"/>
        <v/>
      </c>
      <c r="CX442" t="str">
        <f t="shared" si="567"/>
        <v/>
      </c>
      <c r="CY442" t="b">
        <f>AND(CX442&lt;&gt;"",COUNTIF($CX$11:CX441,CX442)=0)</f>
        <v>0</v>
      </c>
      <c r="CZ442" s="2">
        <f>IF(CX442="",0,IF(CY442,MAX($CZ$11:CZ441)+1,VLOOKUP(CX442,$CX$11:CZ441,3,FALSE)))</f>
        <v>0</v>
      </c>
      <c r="DA442" s="2" t="str">
        <f t="shared" si="549"/>
        <v/>
      </c>
      <c r="DB442" t="str">
        <f t="shared" si="568"/>
        <v/>
      </c>
      <c r="DC442" t="b">
        <f>AND(DB442&lt;&gt;"",COUNTIF($DB$11:DB441,DB442)=0)</f>
        <v>0</v>
      </c>
      <c r="DD442" s="2">
        <f>IF(DB442="",0,IF(DC442,MAX($DD$11:DD441)+1,VLOOKUP(DB442,$DB$11:DD441,3,FALSE)))</f>
        <v>0</v>
      </c>
      <c r="DE442" s="2" t="str">
        <f t="shared" si="550"/>
        <v/>
      </c>
    </row>
    <row r="443" spans="1:109" x14ac:dyDescent="0.35">
      <c r="A443" s="119"/>
      <c r="B443" s="46"/>
      <c r="C443" s="46"/>
      <c r="D443" s="46"/>
      <c r="E443" s="46"/>
      <c r="F443" s="183"/>
      <c r="G443" s="48">
        <v>0</v>
      </c>
      <c r="H443" s="46">
        <v>0</v>
      </c>
      <c r="I443" s="46">
        <v>0</v>
      </c>
      <c r="J443" s="46">
        <v>0</v>
      </c>
      <c r="K443" s="46">
        <v>0</v>
      </c>
      <c r="L443" s="49">
        <v>0</v>
      </c>
      <c r="M443" s="50">
        <v>0</v>
      </c>
      <c r="N443" s="32"/>
      <c r="O443" s="31"/>
      <c r="P443" s="31"/>
      <c r="Q443" s="31"/>
      <c r="R443" s="31"/>
      <c r="S443" s="31"/>
      <c r="T443" s="31"/>
      <c r="U443" s="31"/>
      <c r="V443" s="99"/>
      <c r="W443" s="52" t="str">
        <f t="shared" si="575"/>
        <v/>
      </c>
      <c r="X443" s="120"/>
      <c r="Y443" s="97"/>
      <c r="Z443" t="e">
        <f t="shared" si="505"/>
        <v>#N/A</v>
      </c>
      <c r="AA443" t="e">
        <f t="shared" si="506"/>
        <v>#N/A</v>
      </c>
      <c r="AB443" t="e">
        <f t="shared" si="507"/>
        <v>#N/A</v>
      </c>
      <c r="AC443" s="53" t="b">
        <f t="shared" si="508"/>
        <v>0</v>
      </c>
      <c r="AD443" s="53" t="b">
        <f t="shared" si="509"/>
        <v>0</v>
      </c>
      <c r="AE443" s="53" t="b">
        <f t="shared" si="510"/>
        <v>0</v>
      </c>
      <c r="AF443" s="53" t="b">
        <f t="shared" si="511"/>
        <v>0</v>
      </c>
      <c r="AG443" s="53" t="b">
        <f t="shared" si="512"/>
        <v>0</v>
      </c>
      <c r="AH443" s="53" t="b">
        <f t="shared" si="513"/>
        <v>0</v>
      </c>
      <c r="AI443" s="53" t="b">
        <f t="shared" si="514"/>
        <v>0</v>
      </c>
      <c r="AJ443" s="53" t="b">
        <f t="shared" si="515"/>
        <v>0</v>
      </c>
      <c r="AK443" s="53" t="b">
        <f t="shared" si="569"/>
        <v>1</v>
      </c>
      <c r="AL443" s="53" t="b">
        <f t="shared" si="570"/>
        <v>1</v>
      </c>
      <c r="AM443" s="53" t="b">
        <f t="shared" si="571"/>
        <v>1</v>
      </c>
      <c r="AN443" s="53" t="b">
        <f t="shared" si="572"/>
        <v>1</v>
      </c>
      <c r="AO443" s="53" t="b">
        <f t="shared" si="573"/>
        <v>1</v>
      </c>
      <c r="AP443" s="53" t="b">
        <f t="shared" si="574"/>
        <v>1</v>
      </c>
      <c r="AQ443" s="53" t="b">
        <f t="shared" si="551"/>
        <v>0</v>
      </c>
      <c r="AR443" t="b">
        <f t="shared" si="516"/>
        <v>0</v>
      </c>
      <c r="AS443" s="54" t="e">
        <f t="shared" si="541"/>
        <v>#N/A</v>
      </c>
      <c r="AT443" t="b">
        <f t="shared" si="552"/>
        <v>0</v>
      </c>
      <c r="AU443" t="str">
        <f t="shared" si="553"/>
        <v/>
      </c>
      <c r="AV443" s="55" t="str">
        <f t="shared" si="542"/>
        <v/>
      </c>
      <c r="AW443" t="b">
        <f>AND(AV443&lt;&gt;"",COUNTIF($AV$11:AV442,AV443)=0)</f>
        <v>0</v>
      </c>
      <c r="AX443" s="2">
        <f>IF(AV443="",0,IF(AW443,MAX($AX$11:AX442)+1,VLOOKUP(AV443,$AV$11:AX442,3,FALSE)))</f>
        <v>0</v>
      </c>
      <c r="AY443" t="str">
        <f t="shared" si="543"/>
        <v/>
      </c>
      <c r="AZ443" t="e">
        <f t="shared" si="517"/>
        <v>#N/A</v>
      </c>
      <c r="BA443" t="e">
        <f>IF(ISNA(AZ443),NA(),COUNTIF(AZ$10:AZ443,AZ443)&gt;1)</f>
        <v>#N/A</v>
      </c>
      <c r="BB443" t="e">
        <f t="shared" si="518"/>
        <v>#N/A</v>
      </c>
      <c r="BC443" s="55" t="e">
        <f t="shared" si="519"/>
        <v>#N/A</v>
      </c>
      <c r="BD443" s="56" t="e">
        <f t="shared" si="520"/>
        <v>#N/A</v>
      </c>
      <c r="BE443" s="53">
        <f t="shared" si="521"/>
        <v>0</v>
      </c>
      <c r="BF443" s="53">
        <f t="shared" si="522"/>
        <v>0</v>
      </c>
      <c r="BG443" s="53">
        <f t="shared" si="523"/>
        <v>0</v>
      </c>
      <c r="BH443" s="53">
        <f t="shared" si="524"/>
        <v>0</v>
      </c>
      <c r="BI443" s="53">
        <f t="shared" si="525"/>
        <v>0</v>
      </c>
      <c r="BJ443" s="53">
        <f t="shared" si="526"/>
        <v>0</v>
      </c>
      <c r="BK443" s="57">
        <f t="shared" si="527"/>
        <v>0</v>
      </c>
      <c r="BL443" s="57">
        <f t="shared" si="528"/>
        <v>0</v>
      </c>
      <c r="BM443" s="57">
        <f t="shared" si="529"/>
        <v>0</v>
      </c>
      <c r="BN443" s="57">
        <f t="shared" si="530"/>
        <v>0</v>
      </c>
      <c r="BO443" s="57">
        <f t="shared" si="531"/>
        <v>0</v>
      </c>
      <c r="BP443" s="57">
        <f t="shared" si="532"/>
        <v>0</v>
      </c>
      <c r="BQ443">
        <f t="shared" si="554"/>
        <v>0</v>
      </c>
      <c r="BR443">
        <f t="shared" si="555"/>
        <v>0</v>
      </c>
      <c r="BS443">
        <f t="shared" si="556"/>
        <v>0</v>
      </c>
      <c r="BT443">
        <f t="shared" si="557"/>
        <v>0</v>
      </c>
      <c r="BU443">
        <f t="shared" si="558"/>
        <v>0</v>
      </c>
      <c r="BV443">
        <f t="shared" si="559"/>
        <v>0</v>
      </c>
      <c r="BW443">
        <f t="shared" si="560"/>
        <v>0</v>
      </c>
      <c r="BX443">
        <f t="shared" si="561"/>
        <v>0</v>
      </c>
      <c r="BY443">
        <f t="shared" si="562"/>
        <v>0</v>
      </c>
      <c r="BZ443">
        <f t="shared" si="563"/>
        <v>0</v>
      </c>
      <c r="CA443">
        <f t="shared" si="564"/>
        <v>0</v>
      </c>
      <c r="CB443">
        <f t="shared" si="565"/>
        <v>0</v>
      </c>
      <c r="CC443" t="e">
        <f>IF('Source and fuel input'!AS443,VLOOKUP(AA443,SourceIdData,8,FALSE),IF('Source and fuel input'!AQ443,V443,IF('Source and fuel input'!AR443,IF(AND(E443="Method 1",VLOOKUP(AA443,SourceIdData,8,FALSE)&gt;0),VLOOKUP(AA443,SourceIdData,8,FALSE),NA()),"")))</f>
        <v>#N/A</v>
      </c>
      <c r="CD443" s="15" t="e">
        <f t="shared" si="576"/>
        <v>#N/A</v>
      </c>
      <c r="CE443" s="15" t="b">
        <f t="shared" si="577"/>
        <v>1</v>
      </c>
      <c r="CF443" s="15" t="b">
        <f t="shared" si="533"/>
        <v>1</v>
      </c>
      <c r="CG443" s="15" t="b">
        <f t="shared" si="578"/>
        <v>0</v>
      </c>
      <c r="CH443" s="15" t="b">
        <f t="shared" si="579"/>
        <v>1</v>
      </c>
      <c r="CI443" t="e">
        <f t="shared" si="534"/>
        <v>#N/A</v>
      </c>
      <c r="CJ443" t="e">
        <f t="shared" si="535"/>
        <v>#N/A</v>
      </c>
      <c r="CK443" t="e">
        <f t="shared" si="544"/>
        <v>#N/A</v>
      </c>
      <c r="CL443" t="b">
        <f t="shared" si="580"/>
        <v>0</v>
      </c>
      <c r="CM443" t="e">
        <f t="shared" si="545"/>
        <v>#N/A</v>
      </c>
      <c r="CN443" t="b">
        <f t="shared" si="546"/>
        <v>0</v>
      </c>
      <c r="CO443" s="14">
        <f t="shared" si="547"/>
        <v>1</v>
      </c>
      <c r="CP443" s="16" t="str">
        <f t="shared" si="536"/>
        <v/>
      </c>
      <c r="CQ443" s="15">
        <f t="shared" si="537"/>
        <v>0</v>
      </c>
      <c r="CR443" s="15">
        <f t="shared" si="538"/>
        <v>0</v>
      </c>
      <c r="CS443" s="15">
        <f t="shared" si="539"/>
        <v>0</v>
      </c>
      <c r="CT443" s="58" t="e">
        <f t="shared" si="566"/>
        <v>#DIV/0!</v>
      </c>
      <c r="CU443" s="2">
        <f t="shared" si="540"/>
        <v>995</v>
      </c>
      <c r="CV443" t="str">
        <f t="shared" si="548"/>
        <v/>
      </c>
      <c r="CX443" t="str">
        <f t="shared" si="567"/>
        <v/>
      </c>
      <c r="CY443" t="b">
        <f>AND(CX443&lt;&gt;"",COUNTIF($CX$11:CX442,CX443)=0)</f>
        <v>0</v>
      </c>
      <c r="CZ443" s="2">
        <f>IF(CX443="",0,IF(CY443,MAX($CZ$11:CZ442)+1,VLOOKUP(CX443,$CX$11:CZ442,3,FALSE)))</f>
        <v>0</v>
      </c>
      <c r="DA443" s="2" t="str">
        <f t="shared" si="549"/>
        <v/>
      </c>
      <c r="DB443" t="str">
        <f t="shared" si="568"/>
        <v/>
      </c>
      <c r="DC443" t="b">
        <f>AND(DB443&lt;&gt;"",COUNTIF($DB$11:DB442,DB443)=0)</f>
        <v>0</v>
      </c>
      <c r="DD443" s="2">
        <f>IF(DB443="",0,IF(DC443,MAX($DD$11:DD442)+1,VLOOKUP(DB443,$DB$11:DD442,3,FALSE)))</f>
        <v>0</v>
      </c>
      <c r="DE443" s="2" t="str">
        <f t="shared" si="550"/>
        <v/>
      </c>
    </row>
    <row r="444" spans="1:109" x14ac:dyDescent="0.35">
      <c r="A444" s="119"/>
      <c r="B444" s="46"/>
      <c r="C444" s="46"/>
      <c r="D444" s="46"/>
      <c r="E444" s="46"/>
      <c r="F444" s="183"/>
      <c r="G444" s="48">
        <v>0</v>
      </c>
      <c r="H444" s="46">
        <v>0</v>
      </c>
      <c r="I444" s="46">
        <v>0</v>
      </c>
      <c r="J444" s="46">
        <v>0</v>
      </c>
      <c r="K444" s="46">
        <v>0</v>
      </c>
      <c r="L444" s="49">
        <v>0</v>
      </c>
      <c r="M444" s="50">
        <v>0</v>
      </c>
      <c r="N444" s="32"/>
      <c r="O444" s="31"/>
      <c r="P444" s="31"/>
      <c r="Q444" s="31"/>
      <c r="R444" s="31"/>
      <c r="S444" s="31"/>
      <c r="T444" s="31"/>
      <c r="U444" s="31"/>
      <c r="V444" s="99"/>
      <c r="W444" s="52" t="str">
        <f t="shared" si="575"/>
        <v/>
      </c>
      <c r="X444" s="120"/>
      <c r="Y444" s="97"/>
      <c r="Z444" t="e">
        <f t="shared" si="505"/>
        <v>#N/A</v>
      </c>
      <c r="AA444" t="e">
        <f t="shared" si="506"/>
        <v>#N/A</v>
      </c>
      <c r="AB444" t="e">
        <f t="shared" si="507"/>
        <v>#N/A</v>
      </c>
      <c r="AC444" s="53" t="b">
        <f t="shared" si="508"/>
        <v>0</v>
      </c>
      <c r="AD444" s="53" t="b">
        <f t="shared" si="509"/>
        <v>0</v>
      </c>
      <c r="AE444" s="53" t="b">
        <f t="shared" si="510"/>
        <v>0</v>
      </c>
      <c r="AF444" s="53" t="b">
        <f t="shared" si="511"/>
        <v>0</v>
      </c>
      <c r="AG444" s="53" t="b">
        <f t="shared" si="512"/>
        <v>0</v>
      </c>
      <c r="AH444" s="53" t="b">
        <f t="shared" si="513"/>
        <v>0</v>
      </c>
      <c r="AI444" s="53" t="b">
        <f t="shared" si="514"/>
        <v>0</v>
      </c>
      <c r="AJ444" s="53" t="b">
        <f t="shared" si="515"/>
        <v>0</v>
      </c>
      <c r="AK444" s="53" t="b">
        <f t="shared" si="569"/>
        <v>1</v>
      </c>
      <c r="AL444" s="53" t="b">
        <f t="shared" si="570"/>
        <v>1</v>
      </c>
      <c r="AM444" s="53" t="b">
        <f t="shared" si="571"/>
        <v>1</v>
      </c>
      <c r="AN444" s="53" t="b">
        <f t="shared" si="572"/>
        <v>1</v>
      </c>
      <c r="AO444" s="53" t="b">
        <f t="shared" si="573"/>
        <v>1</v>
      </c>
      <c r="AP444" s="53" t="b">
        <f t="shared" si="574"/>
        <v>1</v>
      </c>
      <c r="AQ444" s="53" t="b">
        <f t="shared" si="551"/>
        <v>0</v>
      </c>
      <c r="AR444" t="b">
        <f t="shared" si="516"/>
        <v>0</v>
      </c>
      <c r="AS444" s="54" t="e">
        <f t="shared" si="541"/>
        <v>#N/A</v>
      </c>
      <c r="AT444" t="b">
        <f t="shared" si="552"/>
        <v>0</v>
      </c>
      <c r="AU444" t="str">
        <f t="shared" si="553"/>
        <v/>
      </c>
      <c r="AV444" s="55" t="str">
        <f t="shared" si="542"/>
        <v/>
      </c>
      <c r="AW444" t="b">
        <f>AND(AV444&lt;&gt;"",COUNTIF($AV$11:AV443,AV444)=0)</f>
        <v>0</v>
      </c>
      <c r="AX444" s="2">
        <f>IF(AV444="",0,IF(AW444,MAX($AX$11:AX443)+1,VLOOKUP(AV444,$AV$11:AX443,3,FALSE)))</f>
        <v>0</v>
      </c>
      <c r="AY444" t="str">
        <f t="shared" si="543"/>
        <v/>
      </c>
      <c r="AZ444" t="e">
        <f t="shared" si="517"/>
        <v>#N/A</v>
      </c>
      <c r="BA444" t="e">
        <f>IF(ISNA(AZ444),NA(),COUNTIF(AZ$10:AZ444,AZ444)&gt;1)</f>
        <v>#N/A</v>
      </c>
      <c r="BB444" t="e">
        <f t="shared" si="518"/>
        <v>#N/A</v>
      </c>
      <c r="BC444" s="55" t="e">
        <f t="shared" si="519"/>
        <v>#N/A</v>
      </c>
      <c r="BD444" s="56" t="e">
        <f t="shared" si="520"/>
        <v>#N/A</v>
      </c>
      <c r="BE444" s="53">
        <f t="shared" si="521"/>
        <v>0</v>
      </c>
      <c r="BF444" s="53">
        <f t="shared" si="522"/>
        <v>0</v>
      </c>
      <c r="BG444" s="53">
        <f t="shared" si="523"/>
        <v>0</v>
      </c>
      <c r="BH444" s="53">
        <f t="shared" si="524"/>
        <v>0</v>
      </c>
      <c r="BI444" s="53">
        <f t="shared" si="525"/>
        <v>0</v>
      </c>
      <c r="BJ444" s="53">
        <f t="shared" si="526"/>
        <v>0</v>
      </c>
      <c r="BK444" s="57">
        <f t="shared" si="527"/>
        <v>0</v>
      </c>
      <c r="BL444" s="57">
        <f t="shared" si="528"/>
        <v>0</v>
      </c>
      <c r="BM444" s="57">
        <f t="shared" si="529"/>
        <v>0</v>
      </c>
      <c r="BN444" s="57">
        <f t="shared" si="530"/>
        <v>0</v>
      </c>
      <c r="BO444" s="57">
        <f t="shared" si="531"/>
        <v>0</v>
      </c>
      <c r="BP444" s="57">
        <f t="shared" si="532"/>
        <v>0</v>
      </c>
      <c r="BQ444">
        <f t="shared" si="554"/>
        <v>0</v>
      </c>
      <c r="BR444">
        <f t="shared" si="555"/>
        <v>0</v>
      </c>
      <c r="BS444">
        <f t="shared" si="556"/>
        <v>0</v>
      </c>
      <c r="BT444">
        <f t="shared" si="557"/>
        <v>0</v>
      </c>
      <c r="BU444">
        <f t="shared" si="558"/>
        <v>0</v>
      </c>
      <c r="BV444">
        <f t="shared" si="559"/>
        <v>0</v>
      </c>
      <c r="BW444">
        <f t="shared" si="560"/>
        <v>0</v>
      </c>
      <c r="BX444">
        <f t="shared" si="561"/>
        <v>0</v>
      </c>
      <c r="BY444">
        <f t="shared" si="562"/>
        <v>0</v>
      </c>
      <c r="BZ444">
        <f t="shared" si="563"/>
        <v>0</v>
      </c>
      <c r="CA444">
        <f t="shared" si="564"/>
        <v>0</v>
      </c>
      <c r="CB444">
        <f t="shared" si="565"/>
        <v>0</v>
      </c>
      <c r="CC444" t="e">
        <f>IF('Source and fuel input'!AS444,VLOOKUP(AA444,SourceIdData,8,FALSE),IF('Source and fuel input'!AQ444,V444,IF('Source and fuel input'!AR444,IF(AND(E444="Method 1",VLOOKUP(AA444,SourceIdData,8,FALSE)&gt;0),VLOOKUP(AA444,SourceIdData,8,FALSE),NA()),"")))</f>
        <v>#N/A</v>
      </c>
      <c r="CD444" s="15" t="e">
        <f t="shared" si="576"/>
        <v>#N/A</v>
      </c>
      <c r="CE444" s="15" t="b">
        <f t="shared" si="577"/>
        <v>1</v>
      </c>
      <c r="CF444" s="15" t="b">
        <f t="shared" si="533"/>
        <v>1</v>
      </c>
      <c r="CG444" s="15" t="b">
        <f t="shared" si="578"/>
        <v>0</v>
      </c>
      <c r="CH444" s="15" t="b">
        <f t="shared" si="579"/>
        <v>1</v>
      </c>
      <c r="CI444" t="e">
        <f t="shared" si="534"/>
        <v>#N/A</v>
      </c>
      <c r="CJ444" t="e">
        <f t="shared" si="535"/>
        <v>#N/A</v>
      </c>
      <c r="CK444" t="e">
        <f t="shared" si="544"/>
        <v>#N/A</v>
      </c>
      <c r="CL444" t="b">
        <f t="shared" si="580"/>
        <v>0</v>
      </c>
      <c r="CM444" t="e">
        <f t="shared" si="545"/>
        <v>#N/A</v>
      </c>
      <c r="CN444" t="b">
        <f t="shared" si="546"/>
        <v>0</v>
      </c>
      <c r="CO444" s="14">
        <f t="shared" si="547"/>
        <v>1</v>
      </c>
      <c r="CP444" s="16" t="str">
        <f t="shared" si="536"/>
        <v/>
      </c>
      <c r="CQ444" s="15">
        <f t="shared" si="537"/>
        <v>0</v>
      </c>
      <c r="CR444" s="15">
        <f t="shared" si="538"/>
        <v>0</v>
      </c>
      <c r="CS444" s="15">
        <f t="shared" si="539"/>
        <v>0</v>
      </c>
      <c r="CT444" s="58" t="e">
        <f t="shared" si="566"/>
        <v>#DIV/0!</v>
      </c>
      <c r="CU444" s="2">
        <f t="shared" si="540"/>
        <v>995</v>
      </c>
      <c r="CV444" t="str">
        <f t="shared" si="548"/>
        <v/>
      </c>
      <c r="CX444" t="str">
        <f t="shared" si="567"/>
        <v/>
      </c>
      <c r="CY444" t="b">
        <f>AND(CX444&lt;&gt;"",COUNTIF($CX$11:CX443,CX444)=0)</f>
        <v>0</v>
      </c>
      <c r="CZ444" s="2">
        <f>IF(CX444="",0,IF(CY444,MAX($CZ$11:CZ443)+1,VLOOKUP(CX444,$CX$11:CZ443,3,FALSE)))</f>
        <v>0</v>
      </c>
      <c r="DA444" s="2" t="str">
        <f t="shared" si="549"/>
        <v/>
      </c>
      <c r="DB444" t="str">
        <f t="shared" si="568"/>
        <v/>
      </c>
      <c r="DC444" t="b">
        <f>AND(DB444&lt;&gt;"",COUNTIF($DB$11:DB443,DB444)=0)</f>
        <v>0</v>
      </c>
      <c r="DD444" s="2">
        <f>IF(DB444="",0,IF(DC444,MAX($DD$11:DD443)+1,VLOOKUP(DB444,$DB$11:DD443,3,FALSE)))</f>
        <v>0</v>
      </c>
      <c r="DE444" s="2" t="str">
        <f t="shared" si="550"/>
        <v/>
      </c>
    </row>
    <row r="445" spans="1:109" x14ac:dyDescent="0.35">
      <c r="A445" s="119"/>
      <c r="B445" s="46"/>
      <c r="C445" s="46"/>
      <c r="D445" s="46"/>
      <c r="E445" s="46"/>
      <c r="F445" s="183"/>
      <c r="G445" s="48">
        <v>0</v>
      </c>
      <c r="H445" s="46">
        <v>0</v>
      </c>
      <c r="I445" s="46">
        <v>0</v>
      </c>
      <c r="J445" s="46">
        <v>0</v>
      </c>
      <c r="K445" s="46">
        <v>0</v>
      </c>
      <c r="L445" s="49">
        <v>0</v>
      </c>
      <c r="M445" s="50">
        <v>0</v>
      </c>
      <c r="N445" s="32"/>
      <c r="O445" s="31"/>
      <c r="P445" s="31"/>
      <c r="Q445" s="31"/>
      <c r="R445" s="31"/>
      <c r="S445" s="31"/>
      <c r="T445" s="31"/>
      <c r="U445" s="31"/>
      <c r="V445" s="99"/>
      <c r="W445" s="52" t="str">
        <f t="shared" si="575"/>
        <v/>
      </c>
      <c r="X445" s="120"/>
      <c r="Y445" s="97"/>
      <c r="Z445" t="e">
        <f t="shared" si="505"/>
        <v>#N/A</v>
      </c>
      <c r="AA445" t="e">
        <f t="shared" si="506"/>
        <v>#N/A</v>
      </c>
      <c r="AB445" t="e">
        <f t="shared" si="507"/>
        <v>#N/A</v>
      </c>
      <c r="AC445" s="53" t="b">
        <f t="shared" si="508"/>
        <v>0</v>
      </c>
      <c r="AD445" s="53" t="b">
        <f t="shared" si="509"/>
        <v>0</v>
      </c>
      <c r="AE445" s="53" t="b">
        <f t="shared" si="510"/>
        <v>0</v>
      </c>
      <c r="AF445" s="53" t="b">
        <f t="shared" si="511"/>
        <v>0</v>
      </c>
      <c r="AG445" s="53" t="b">
        <f t="shared" si="512"/>
        <v>0</v>
      </c>
      <c r="AH445" s="53" t="b">
        <f t="shared" si="513"/>
        <v>0</v>
      </c>
      <c r="AI445" s="53" t="b">
        <f t="shared" si="514"/>
        <v>0</v>
      </c>
      <c r="AJ445" s="53" t="b">
        <f t="shared" si="515"/>
        <v>0</v>
      </c>
      <c r="AK445" s="53" t="b">
        <f t="shared" si="569"/>
        <v>1</v>
      </c>
      <c r="AL445" s="53" t="b">
        <f t="shared" si="570"/>
        <v>1</v>
      </c>
      <c r="AM445" s="53" t="b">
        <f t="shared" si="571"/>
        <v>1</v>
      </c>
      <c r="AN445" s="53" t="b">
        <f t="shared" si="572"/>
        <v>1</v>
      </c>
      <c r="AO445" s="53" t="b">
        <f t="shared" si="573"/>
        <v>1</v>
      </c>
      <c r="AP445" s="53" t="b">
        <f t="shared" si="574"/>
        <v>1</v>
      </c>
      <c r="AQ445" s="53" t="b">
        <f t="shared" si="551"/>
        <v>0</v>
      </c>
      <c r="AR445" t="b">
        <f t="shared" si="516"/>
        <v>0</v>
      </c>
      <c r="AS445" s="54" t="e">
        <f t="shared" si="541"/>
        <v>#N/A</v>
      </c>
      <c r="AT445" t="b">
        <f t="shared" si="552"/>
        <v>0</v>
      </c>
      <c r="AU445" t="str">
        <f t="shared" si="553"/>
        <v/>
      </c>
      <c r="AV445" s="55" t="str">
        <f t="shared" si="542"/>
        <v/>
      </c>
      <c r="AW445" t="b">
        <f>AND(AV445&lt;&gt;"",COUNTIF($AV$11:AV444,AV445)=0)</f>
        <v>0</v>
      </c>
      <c r="AX445" s="2">
        <f>IF(AV445="",0,IF(AW445,MAX($AX$11:AX444)+1,VLOOKUP(AV445,$AV$11:AX444,3,FALSE)))</f>
        <v>0</v>
      </c>
      <c r="AY445" t="str">
        <f t="shared" si="543"/>
        <v/>
      </c>
      <c r="AZ445" t="e">
        <f t="shared" si="517"/>
        <v>#N/A</v>
      </c>
      <c r="BA445" t="e">
        <f>IF(ISNA(AZ445),NA(),COUNTIF(AZ$10:AZ445,AZ445)&gt;1)</f>
        <v>#N/A</v>
      </c>
      <c r="BB445" t="e">
        <f t="shared" si="518"/>
        <v>#N/A</v>
      </c>
      <c r="BC445" s="55" t="e">
        <f t="shared" si="519"/>
        <v>#N/A</v>
      </c>
      <c r="BD445" s="56" t="e">
        <f t="shared" si="520"/>
        <v>#N/A</v>
      </c>
      <c r="BE445" s="53">
        <f t="shared" si="521"/>
        <v>0</v>
      </c>
      <c r="BF445" s="53">
        <f t="shared" si="522"/>
        <v>0</v>
      </c>
      <c r="BG445" s="53">
        <f t="shared" si="523"/>
        <v>0</v>
      </c>
      <c r="BH445" s="53">
        <f t="shared" si="524"/>
        <v>0</v>
      </c>
      <c r="BI445" s="53">
        <f t="shared" si="525"/>
        <v>0</v>
      </c>
      <c r="BJ445" s="53">
        <f t="shared" si="526"/>
        <v>0</v>
      </c>
      <c r="BK445" s="57">
        <f t="shared" si="527"/>
        <v>0</v>
      </c>
      <c r="BL445" s="57">
        <f t="shared" si="528"/>
        <v>0</v>
      </c>
      <c r="BM445" s="57">
        <f t="shared" si="529"/>
        <v>0</v>
      </c>
      <c r="BN445" s="57">
        <f t="shared" si="530"/>
        <v>0</v>
      </c>
      <c r="BO445" s="57">
        <f t="shared" si="531"/>
        <v>0</v>
      </c>
      <c r="BP445" s="57">
        <f t="shared" si="532"/>
        <v>0</v>
      </c>
      <c r="BQ445">
        <f t="shared" si="554"/>
        <v>0</v>
      </c>
      <c r="BR445">
        <f t="shared" si="555"/>
        <v>0</v>
      </c>
      <c r="BS445">
        <f t="shared" si="556"/>
        <v>0</v>
      </c>
      <c r="BT445">
        <f t="shared" si="557"/>
        <v>0</v>
      </c>
      <c r="BU445">
        <f t="shared" si="558"/>
        <v>0</v>
      </c>
      <c r="BV445">
        <f t="shared" si="559"/>
        <v>0</v>
      </c>
      <c r="BW445">
        <f t="shared" si="560"/>
        <v>0</v>
      </c>
      <c r="BX445">
        <f t="shared" si="561"/>
        <v>0</v>
      </c>
      <c r="BY445">
        <f t="shared" si="562"/>
        <v>0</v>
      </c>
      <c r="BZ445">
        <f t="shared" si="563"/>
        <v>0</v>
      </c>
      <c r="CA445">
        <f t="shared" si="564"/>
        <v>0</v>
      </c>
      <c r="CB445">
        <f t="shared" si="565"/>
        <v>0</v>
      </c>
      <c r="CC445" t="e">
        <f>IF('Source and fuel input'!AS445,VLOOKUP(AA445,SourceIdData,8,FALSE),IF('Source and fuel input'!AQ445,V445,IF('Source and fuel input'!AR445,IF(AND(E445="Method 1",VLOOKUP(AA445,SourceIdData,8,FALSE)&gt;0),VLOOKUP(AA445,SourceIdData,8,FALSE),NA()),"")))</f>
        <v>#N/A</v>
      </c>
      <c r="CD445" s="15" t="e">
        <f t="shared" si="576"/>
        <v>#N/A</v>
      </c>
      <c r="CE445" s="15" t="b">
        <f t="shared" si="577"/>
        <v>1</v>
      </c>
      <c r="CF445" s="15" t="b">
        <f t="shared" si="533"/>
        <v>1</v>
      </c>
      <c r="CG445" s="15" t="b">
        <f t="shared" si="578"/>
        <v>0</v>
      </c>
      <c r="CH445" s="15" t="b">
        <f t="shared" si="579"/>
        <v>1</v>
      </c>
      <c r="CI445" t="e">
        <f t="shared" si="534"/>
        <v>#N/A</v>
      </c>
      <c r="CJ445" t="e">
        <f t="shared" si="535"/>
        <v>#N/A</v>
      </c>
      <c r="CK445" t="e">
        <f t="shared" si="544"/>
        <v>#N/A</v>
      </c>
      <c r="CL445" t="b">
        <f t="shared" si="580"/>
        <v>0</v>
      </c>
      <c r="CM445" t="e">
        <f t="shared" si="545"/>
        <v>#N/A</v>
      </c>
      <c r="CN445" t="b">
        <f t="shared" si="546"/>
        <v>0</v>
      </c>
      <c r="CO445" s="14">
        <f t="shared" si="547"/>
        <v>1</v>
      </c>
      <c r="CP445" s="16" t="str">
        <f t="shared" si="536"/>
        <v/>
      </c>
      <c r="CQ445" s="15">
        <f t="shared" si="537"/>
        <v>0</v>
      </c>
      <c r="CR445" s="15">
        <f t="shared" si="538"/>
        <v>0</v>
      </c>
      <c r="CS445" s="15">
        <f t="shared" si="539"/>
        <v>0</v>
      </c>
      <c r="CT445" s="58" t="e">
        <f t="shared" si="566"/>
        <v>#DIV/0!</v>
      </c>
      <c r="CU445" s="2">
        <f t="shared" si="540"/>
        <v>995</v>
      </c>
      <c r="CV445" t="str">
        <f t="shared" si="548"/>
        <v/>
      </c>
      <c r="CX445" t="str">
        <f t="shared" si="567"/>
        <v/>
      </c>
      <c r="CY445" t="b">
        <f>AND(CX445&lt;&gt;"",COUNTIF($CX$11:CX444,CX445)=0)</f>
        <v>0</v>
      </c>
      <c r="CZ445" s="2">
        <f>IF(CX445="",0,IF(CY445,MAX($CZ$11:CZ444)+1,VLOOKUP(CX445,$CX$11:CZ444,3,FALSE)))</f>
        <v>0</v>
      </c>
      <c r="DA445" s="2" t="str">
        <f t="shared" si="549"/>
        <v/>
      </c>
      <c r="DB445" t="str">
        <f t="shared" si="568"/>
        <v/>
      </c>
      <c r="DC445" t="b">
        <f>AND(DB445&lt;&gt;"",COUNTIF($DB$11:DB444,DB445)=0)</f>
        <v>0</v>
      </c>
      <c r="DD445" s="2">
        <f>IF(DB445="",0,IF(DC445,MAX($DD$11:DD444)+1,VLOOKUP(DB445,$DB$11:DD444,3,FALSE)))</f>
        <v>0</v>
      </c>
      <c r="DE445" s="2" t="str">
        <f t="shared" si="550"/>
        <v/>
      </c>
    </row>
    <row r="446" spans="1:109" x14ac:dyDescent="0.35">
      <c r="A446" s="119"/>
      <c r="B446" s="46"/>
      <c r="C446" s="46"/>
      <c r="D446" s="46"/>
      <c r="E446" s="46"/>
      <c r="F446" s="183"/>
      <c r="G446" s="48">
        <v>0</v>
      </c>
      <c r="H446" s="46">
        <v>0</v>
      </c>
      <c r="I446" s="46">
        <v>0</v>
      </c>
      <c r="J446" s="46">
        <v>0</v>
      </c>
      <c r="K446" s="46">
        <v>0</v>
      </c>
      <c r="L446" s="49">
        <v>0</v>
      </c>
      <c r="M446" s="50">
        <v>0</v>
      </c>
      <c r="N446" s="32"/>
      <c r="O446" s="31"/>
      <c r="P446" s="31"/>
      <c r="Q446" s="31"/>
      <c r="R446" s="31"/>
      <c r="S446" s="31"/>
      <c r="T446" s="31"/>
      <c r="U446" s="31"/>
      <c r="V446" s="99"/>
      <c r="W446" s="52" t="str">
        <f t="shared" si="575"/>
        <v/>
      </c>
      <c r="X446" s="120"/>
      <c r="Y446" s="97"/>
      <c r="Z446" t="e">
        <f t="shared" si="505"/>
        <v>#N/A</v>
      </c>
      <c r="AA446" t="e">
        <f t="shared" si="506"/>
        <v>#N/A</v>
      </c>
      <c r="AB446" t="e">
        <f t="shared" si="507"/>
        <v>#N/A</v>
      </c>
      <c r="AC446" s="53" t="b">
        <f t="shared" si="508"/>
        <v>0</v>
      </c>
      <c r="AD446" s="53" t="b">
        <f t="shared" si="509"/>
        <v>0</v>
      </c>
      <c r="AE446" s="53" t="b">
        <f t="shared" si="510"/>
        <v>0</v>
      </c>
      <c r="AF446" s="53" t="b">
        <f t="shared" si="511"/>
        <v>0</v>
      </c>
      <c r="AG446" s="53" t="b">
        <f t="shared" si="512"/>
        <v>0</v>
      </c>
      <c r="AH446" s="53" t="b">
        <f t="shared" si="513"/>
        <v>0</v>
      </c>
      <c r="AI446" s="53" t="b">
        <f t="shared" si="514"/>
        <v>0</v>
      </c>
      <c r="AJ446" s="53" t="b">
        <f t="shared" si="515"/>
        <v>0</v>
      </c>
      <c r="AK446" s="53" t="b">
        <f t="shared" si="569"/>
        <v>1</v>
      </c>
      <c r="AL446" s="53" t="b">
        <f t="shared" si="570"/>
        <v>1</v>
      </c>
      <c r="AM446" s="53" t="b">
        <f t="shared" si="571"/>
        <v>1</v>
      </c>
      <c r="AN446" s="53" t="b">
        <f t="shared" si="572"/>
        <v>1</v>
      </c>
      <c r="AO446" s="53" t="b">
        <f t="shared" si="573"/>
        <v>1</v>
      </c>
      <c r="AP446" s="53" t="b">
        <f t="shared" si="574"/>
        <v>1</v>
      </c>
      <c r="AQ446" s="53" t="b">
        <f t="shared" si="551"/>
        <v>0</v>
      </c>
      <c r="AR446" t="b">
        <f t="shared" si="516"/>
        <v>0</v>
      </c>
      <c r="AS446" s="54" t="e">
        <f t="shared" si="541"/>
        <v>#N/A</v>
      </c>
      <c r="AT446" t="b">
        <f t="shared" si="552"/>
        <v>0</v>
      </c>
      <c r="AU446" t="str">
        <f t="shared" si="553"/>
        <v/>
      </c>
      <c r="AV446" s="55" t="str">
        <f t="shared" si="542"/>
        <v/>
      </c>
      <c r="AW446" t="b">
        <f>AND(AV446&lt;&gt;"",COUNTIF($AV$11:AV445,AV446)=0)</f>
        <v>0</v>
      </c>
      <c r="AX446" s="2">
        <f>IF(AV446="",0,IF(AW446,MAX($AX$11:AX445)+1,VLOOKUP(AV446,$AV$11:AX445,3,FALSE)))</f>
        <v>0</v>
      </c>
      <c r="AY446" t="str">
        <f t="shared" si="543"/>
        <v/>
      </c>
      <c r="AZ446" t="e">
        <f t="shared" si="517"/>
        <v>#N/A</v>
      </c>
      <c r="BA446" t="e">
        <f>IF(ISNA(AZ446),NA(),COUNTIF(AZ$10:AZ446,AZ446)&gt;1)</f>
        <v>#N/A</v>
      </c>
      <c r="BB446" t="e">
        <f t="shared" si="518"/>
        <v>#N/A</v>
      </c>
      <c r="BC446" s="55" t="e">
        <f t="shared" si="519"/>
        <v>#N/A</v>
      </c>
      <c r="BD446" s="56" t="e">
        <f t="shared" si="520"/>
        <v>#N/A</v>
      </c>
      <c r="BE446" s="53">
        <f t="shared" si="521"/>
        <v>0</v>
      </c>
      <c r="BF446" s="53">
        <f t="shared" si="522"/>
        <v>0</v>
      </c>
      <c r="BG446" s="53">
        <f t="shared" si="523"/>
        <v>0</v>
      </c>
      <c r="BH446" s="53">
        <f t="shared" si="524"/>
        <v>0</v>
      </c>
      <c r="BI446" s="53">
        <f t="shared" si="525"/>
        <v>0</v>
      </c>
      <c r="BJ446" s="53">
        <f t="shared" si="526"/>
        <v>0</v>
      </c>
      <c r="BK446" s="57">
        <f t="shared" si="527"/>
        <v>0</v>
      </c>
      <c r="BL446" s="57">
        <f t="shared" si="528"/>
        <v>0</v>
      </c>
      <c r="BM446" s="57">
        <f t="shared" si="529"/>
        <v>0</v>
      </c>
      <c r="BN446" s="57">
        <f t="shared" si="530"/>
        <v>0</v>
      </c>
      <c r="BO446" s="57">
        <f t="shared" si="531"/>
        <v>0</v>
      </c>
      <c r="BP446" s="57">
        <f t="shared" si="532"/>
        <v>0</v>
      </c>
      <c r="BQ446">
        <f t="shared" si="554"/>
        <v>0</v>
      </c>
      <c r="BR446">
        <f t="shared" si="555"/>
        <v>0</v>
      </c>
      <c r="BS446">
        <f t="shared" si="556"/>
        <v>0</v>
      </c>
      <c r="BT446">
        <f t="shared" si="557"/>
        <v>0</v>
      </c>
      <c r="BU446">
        <f t="shared" si="558"/>
        <v>0</v>
      </c>
      <c r="BV446">
        <f t="shared" si="559"/>
        <v>0</v>
      </c>
      <c r="BW446">
        <f t="shared" si="560"/>
        <v>0</v>
      </c>
      <c r="BX446">
        <f t="shared" si="561"/>
        <v>0</v>
      </c>
      <c r="BY446">
        <f t="shared" si="562"/>
        <v>0</v>
      </c>
      <c r="BZ446">
        <f t="shared" si="563"/>
        <v>0</v>
      </c>
      <c r="CA446">
        <f t="shared" si="564"/>
        <v>0</v>
      </c>
      <c r="CB446">
        <f t="shared" si="565"/>
        <v>0</v>
      </c>
      <c r="CC446" t="e">
        <f>IF('Source and fuel input'!AS446,VLOOKUP(AA446,SourceIdData,8,FALSE),IF('Source and fuel input'!AQ446,V446,IF('Source and fuel input'!AR446,IF(AND(E446="Method 1",VLOOKUP(AA446,SourceIdData,8,FALSE)&gt;0),VLOOKUP(AA446,SourceIdData,8,FALSE),NA()),"")))</f>
        <v>#N/A</v>
      </c>
      <c r="CD446" s="15" t="e">
        <f t="shared" si="576"/>
        <v>#N/A</v>
      </c>
      <c r="CE446" s="15" t="b">
        <f t="shared" si="577"/>
        <v>1</v>
      </c>
      <c r="CF446" s="15" t="b">
        <f t="shared" si="533"/>
        <v>1</v>
      </c>
      <c r="CG446" s="15" t="b">
        <f t="shared" si="578"/>
        <v>0</v>
      </c>
      <c r="CH446" s="15" t="b">
        <f t="shared" si="579"/>
        <v>1</v>
      </c>
      <c r="CI446" t="e">
        <f t="shared" si="534"/>
        <v>#N/A</v>
      </c>
      <c r="CJ446" t="e">
        <f t="shared" si="535"/>
        <v>#N/A</v>
      </c>
      <c r="CK446" t="e">
        <f t="shared" si="544"/>
        <v>#N/A</v>
      </c>
      <c r="CL446" t="b">
        <f t="shared" si="580"/>
        <v>0</v>
      </c>
      <c r="CM446" t="e">
        <f t="shared" si="545"/>
        <v>#N/A</v>
      </c>
      <c r="CN446" t="b">
        <f t="shared" si="546"/>
        <v>0</v>
      </c>
      <c r="CO446" s="14">
        <f t="shared" si="547"/>
        <v>1</v>
      </c>
      <c r="CP446" s="16" t="str">
        <f t="shared" si="536"/>
        <v/>
      </c>
      <c r="CQ446" s="15">
        <f t="shared" si="537"/>
        <v>0</v>
      </c>
      <c r="CR446" s="15">
        <f t="shared" si="538"/>
        <v>0</v>
      </c>
      <c r="CS446" s="15">
        <f t="shared" si="539"/>
        <v>0</v>
      </c>
      <c r="CT446" s="58" t="e">
        <f t="shared" si="566"/>
        <v>#DIV/0!</v>
      </c>
      <c r="CU446" s="2">
        <f t="shared" si="540"/>
        <v>995</v>
      </c>
      <c r="CV446" t="str">
        <f t="shared" si="548"/>
        <v/>
      </c>
      <c r="CX446" t="str">
        <f t="shared" si="567"/>
        <v/>
      </c>
      <c r="CY446" t="b">
        <f>AND(CX446&lt;&gt;"",COUNTIF($CX$11:CX445,CX446)=0)</f>
        <v>0</v>
      </c>
      <c r="CZ446" s="2">
        <f>IF(CX446="",0,IF(CY446,MAX($CZ$11:CZ445)+1,VLOOKUP(CX446,$CX$11:CZ445,3,FALSE)))</f>
        <v>0</v>
      </c>
      <c r="DA446" s="2" t="str">
        <f t="shared" si="549"/>
        <v/>
      </c>
      <c r="DB446" t="str">
        <f t="shared" si="568"/>
        <v/>
      </c>
      <c r="DC446" t="b">
        <f>AND(DB446&lt;&gt;"",COUNTIF($DB$11:DB445,DB446)=0)</f>
        <v>0</v>
      </c>
      <c r="DD446" s="2">
        <f>IF(DB446="",0,IF(DC446,MAX($DD$11:DD445)+1,VLOOKUP(DB446,$DB$11:DD445,3,FALSE)))</f>
        <v>0</v>
      </c>
      <c r="DE446" s="2" t="str">
        <f t="shared" si="550"/>
        <v/>
      </c>
    </row>
    <row r="447" spans="1:109" x14ac:dyDescent="0.35">
      <c r="A447" s="119"/>
      <c r="B447" s="46"/>
      <c r="C447" s="46"/>
      <c r="D447" s="46"/>
      <c r="E447" s="46"/>
      <c r="F447" s="183"/>
      <c r="G447" s="48">
        <v>0</v>
      </c>
      <c r="H447" s="46">
        <v>0</v>
      </c>
      <c r="I447" s="46">
        <v>0</v>
      </c>
      <c r="J447" s="46">
        <v>0</v>
      </c>
      <c r="K447" s="46">
        <v>0</v>
      </c>
      <c r="L447" s="49">
        <v>0</v>
      </c>
      <c r="M447" s="50">
        <v>0</v>
      </c>
      <c r="N447" s="32"/>
      <c r="O447" s="31"/>
      <c r="P447" s="31"/>
      <c r="Q447" s="31"/>
      <c r="R447" s="31"/>
      <c r="S447" s="31"/>
      <c r="T447" s="31"/>
      <c r="U447" s="31"/>
      <c r="V447" s="99"/>
      <c r="W447" s="52" t="str">
        <f t="shared" si="575"/>
        <v/>
      </c>
      <c r="X447" s="120"/>
      <c r="Y447" s="97"/>
      <c r="Z447" t="e">
        <f t="shared" si="505"/>
        <v>#N/A</v>
      </c>
      <c r="AA447" t="e">
        <f t="shared" si="506"/>
        <v>#N/A</v>
      </c>
      <c r="AB447" t="e">
        <f t="shared" si="507"/>
        <v>#N/A</v>
      </c>
      <c r="AC447" s="53" t="b">
        <f t="shared" si="508"/>
        <v>0</v>
      </c>
      <c r="AD447" s="53" t="b">
        <f t="shared" si="509"/>
        <v>0</v>
      </c>
      <c r="AE447" s="53" t="b">
        <f t="shared" si="510"/>
        <v>0</v>
      </c>
      <c r="AF447" s="53" t="b">
        <f t="shared" si="511"/>
        <v>0</v>
      </c>
      <c r="AG447" s="53" t="b">
        <f t="shared" si="512"/>
        <v>0</v>
      </c>
      <c r="AH447" s="53" t="b">
        <f t="shared" si="513"/>
        <v>0</v>
      </c>
      <c r="AI447" s="53" t="b">
        <f t="shared" si="514"/>
        <v>0</v>
      </c>
      <c r="AJ447" s="53" t="b">
        <f t="shared" si="515"/>
        <v>0</v>
      </c>
      <c r="AK447" s="53" t="b">
        <f t="shared" si="569"/>
        <v>1</v>
      </c>
      <c r="AL447" s="53" t="b">
        <f t="shared" si="570"/>
        <v>1</v>
      </c>
      <c r="AM447" s="53" t="b">
        <f t="shared" si="571"/>
        <v>1</v>
      </c>
      <c r="AN447" s="53" t="b">
        <f t="shared" si="572"/>
        <v>1</v>
      </c>
      <c r="AO447" s="53" t="b">
        <f t="shared" si="573"/>
        <v>1</v>
      </c>
      <c r="AP447" s="53" t="b">
        <f t="shared" si="574"/>
        <v>1</v>
      </c>
      <c r="AQ447" s="53" t="b">
        <f t="shared" si="551"/>
        <v>0</v>
      </c>
      <c r="AR447" t="b">
        <f t="shared" si="516"/>
        <v>0</v>
      </c>
      <c r="AS447" s="54" t="e">
        <f t="shared" si="541"/>
        <v>#N/A</v>
      </c>
      <c r="AT447" t="b">
        <f t="shared" si="552"/>
        <v>0</v>
      </c>
      <c r="AU447" t="str">
        <f t="shared" si="553"/>
        <v/>
      </c>
      <c r="AV447" s="55" t="str">
        <f t="shared" si="542"/>
        <v/>
      </c>
      <c r="AW447" t="b">
        <f>AND(AV447&lt;&gt;"",COUNTIF($AV$11:AV446,AV447)=0)</f>
        <v>0</v>
      </c>
      <c r="AX447" s="2">
        <f>IF(AV447="",0,IF(AW447,MAX($AX$11:AX446)+1,VLOOKUP(AV447,$AV$11:AX446,3,FALSE)))</f>
        <v>0</v>
      </c>
      <c r="AY447" t="str">
        <f t="shared" si="543"/>
        <v/>
      </c>
      <c r="AZ447" t="e">
        <f t="shared" si="517"/>
        <v>#N/A</v>
      </c>
      <c r="BA447" t="e">
        <f>IF(ISNA(AZ447),NA(),COUNTIF(AZ$10:AZ447,AZ447)&gt;1)</f>
        <v>#N/A</v>
      </c>
      <c r="BB447" t="e">
        <f t="shared" si="518"/>
        <v>#N/A</v>
      </c>
      <c r="BC447" s="55" t="e">
        <f t="shared" si="519"/>
        <v>#N/A</v>
      </c>
      <c r="BD447" s="56" t="e">
        <f t="shared" si="520"/>
        <v>#N/A</v>
      </c>
      <c r="BE447" s="53">
        <f t="shared" si="521"/>
        <v>0</v>
      </c>
      <c r="BF447" s="53">
        <f t="shared" si="522"/>
        <v>0</v>
      </c>
      <c r="BG447" s="53">
        <f t="shared" si="523"/>
        <v>0</v>
      </c>
      <c r="BH447" s="53">
        <f t="shared" si="524"/>
        <v>0</v>
      </c>
      <c r="BI447" s="53">
        <f t="shared" si="525"/>
        <v>0</v>
      </c>
      <c r="BJ447" s="53">
        <f t="shared" si="526"/>
        <v>0</v>
      </c>
      <c r="BK447" s="57">
        <f t="shared" si="527"/>
        <v>0</v>
      </c>
      <c r="BL447" s="57">
        <f t="shared" si="528"/>
        <v>0</v>
      </c>
      <c r="BM447" s="57">
        <f t="shared" si="529"/>
        <v>0</v>
      </c>
      <c r="BN447" s="57">
        <f t="shared" si="530"/>
        <v>0</v>
      </c>
      <c r="BO447" s="57">
        <f t="shared" si="531"/>
        <v>0</v>
      </c>
      <c r="BP447" s="57">
        <f t="shared" si="532"/>
        <v>0</v>
      </c>
      <c r="BQ447">
        <f t="shared" si="554"/>
        <v>0</v>
      </c>
      <c r="BR447">
        <f t="shared" si="555"/>
        <v>0</v>
      </c>
      <c r="BS447">
        <f t="shared" si="556"/>
        <v>0</v>
      </c>
      <c r="BT447">
        <f t="shared" si="557"/>
        <v>0</v>
      </c>
      <c r="BU447">
        <f t="shared" si="558"/>
        <v>0</v>
      </c>
      <c r="BV447">
        <f t="shared" si="559"/>
        <v>0</v>
      </c>
      <c r="BW447">
        <f t="shared" si="560"/>
        <v>0</v>
      </c>
      <c r="BX447">
        <f t="shared" si="561"/>
        <v>0</v>
      </c>
      <c r="BY447">
        <f t="shared" si="562"/>
        <v>0</v>
      </c>
      <c r="BZ447">
        <f t="shared" si="563"/>
        <v>0</v>
      </c>
      <c r="CA447">
        <f t="shared" si="564"/>
        <v>0</v>
      </c>
      <c r="CB447">
        <f t="shared" si="565"/>
        <v>0</v>
      </c>
      <c r="CC447" t="e">
        <f>IF('Source and fuel input'!AS447,VLOOKUP(AA447,SourceIdData,8,FALSE),IF('Source and fuel input'!AQ447,V447,IF('Source and fuel input'!AR447,IF(AND(E447="Method 1",VLOOKUP(AA447,SourceIdData,8,FALSE)&gt;0),VLOOKUP(AA447,SourceIdData,8,FALSE),NA()),"")))</f>
        <v>#N/A</v>
      </c>
      <c r="CD447" s="15" t="e">
        <f t="shared" si="576"/>
        <v>#N/A</v>
      </c>
      <c r="CE447" s="15" t="b">
        <f t="shared" si="577"/>
        <v>1</v>
      </c>
      <c r="CF447" s="15" t="b">
        <f t="shared" si="533"/>
        <v>1</v>
      </c>
      <c r="CG447" s="15" t="b">
        <f t="shared" si="578"/>
        <v>0</v>
      </c>
      <c r="CH447" s="15" t="b">
        <f t="shared" si="579"/>
        <v>1</v>
      </c>
      <c r="CI447" t="e">
        <f t="shared" si="534"/>
        <v>#N/A</v>
      </c>
      <c r="CJ447" t="e">
        <f t="shared" si="535"/>
        <v>#N/A</v>
      </c>
      <c r="CK447" t="e">
        <f t="shared" si="544"/>
        <v>#N/A</v>
      </c>
      <c r="CL447" t="b">
        <f t="shared" si="580"/>
        <v>0</v>
      </c>
      <c r="CM447" t="e">
        <f t="shared" si="545"/>
        <v>#N/A</v>
      </c>
      <c r="CN447" t="b">
        <f t="shared" si="546"/>
        <v>0</v>
      </c>
      <c r="CO447" s="14">
        <f t="shared" si="547"/>
        <v>1</v>
      </c>
      <c r="CP447" s="16" t="str">
        <f t="shared" si="536"/>
        <v/>
      </c>
      <c r="CQ447" s="15">
        <f t="shared" si="537"/>
        <v>0</v>
      </c>
      <c r="CR447" s="15">
        <f t="shared" si="538"/>
        <v>0</v>
      </c>
      <c r="CS447" s="15">
        <f t="shared" si="539"/>
        <v>0</v>
      </c>
      <c r="CT447" s="58" t="e">
        <f t="shared" si="566"/>
        <v>#DIV/0!</v>
      </c>
      <c r="CU447" s="2">
        <f t="shared" si="540"/>
        <v>995</v>
      </c>
      <c r="CV447" t="str">
        <f t="shared" si="548"/>
        <v/>
      </c>
      <c r="CX447" t="str">
        <f t="shared" si="567"/>
        <v/>
      </c>
      <c r="CY447" t="b">
        <f>AND(CX447&lt;&gt;"",COUNTIF($CX$11:CX446,CX447)=0)</f>
        <v>0</v>
      </c>
      <c r="CZ447" s="2">
        <f>IF(CX447="",0,IF(CY447,MAX($CZ$11:CZ446)+1,VLOOKUP(CX447,$CX$11:CZ446,3,FALSE)))</f>
        <v>0</v>
      </c>
      <c r="DA447" s="2" t="str">
        <f t="shared" si="549"/>
        <v/>
      </c>
      <c r="DB447" t="str">
        <f t="shared" si="568"/>
        <v/>
      </c>
      <c r="DC447" t="b">
        <f>AND(DB447&lt;&gt;"",COUNTIF($DB$11:DB446,DB447)=0)</f>
        <v>0</v>
      </c>
      <c r="DD447" s="2">
        <f>IF(DB447="",0,IF(DC447,MAX($DD$11:DD446)+1,VLOOKUP(DB447,$DB$11:DD446,3,FALSE)))</f>
        <v>0</v>
      </c>
      <c r="DE447" s="2" t="str">
        <f t="shared" si="550"/>
        <v/>
      </c>
    </row>
    <row r="448" spans="1:109" x14ac:dyDescent="0.35">
      <c r="A448" s="119"/>
      <c r="B448" s="46"/>
      <c r="C448" s="46"/>
      <c r="D448" s="46"/>
      <c r="E448" s="46"/>
      <c r="F448" s="183"/>
      <c r="G448" s="48">
        <v>0</v>
      </c>
      <c r="H448" s="46">
        <v>0</v>
      </c>
      <c r="I448" s="46">
        <v>0</v>
      </c>
      <c r="J448" s="46">
        <v>0</v>
      </c>
      <c r="K448" s="46">
        <v>0</v>
      </c>
      <c r="L448" s="49">
        <v>0</v>
      </c>
      <c r="M448" s="50">
        <v>0</v>
      </c>
      <c r="N448" s="32"/>
      <c r="O448" s="31"/>
      <c r="P448" s="31"/>
      <c r="Q448" s="31"/>
      <c r="R448" s="31"/>
      <c r="S448" s="31"/>
      <c r="T448" s="31"/>
      <c r="U448" s="31"/>
      <c r="V448" s="99"/>
      <c r="W448" s="52" t="str">
        <f t="shared" si="575"/>
        <v/>
      </c>
      <c r="X448" s="120"/>
      <c r="Y448" s="97"/>
      <c r="Z448" t="e">
        <f t="shared" si="505"/>
        <v>#N/A</v>
      </c>
      <c r="AA448" t="e">
        <f t="shared" si="506"/>
        <v>#N/A</v>
      </c>
      <c r="AB448" t="e">
        <f t="shared" si="507"/>
        <v>#N/A</v>
      </c>
      <c r="AC448" s="53" t="b">
        <f t="shared" si="508"/>
        <v>0</v>
      </c>
      <c r="AD448" s="53" t="b">
        <f t="shared" si="509"/>
        <v>0</v>
      </c>
      <c r="AE448" s="53" t="b">
        <f t="shared" si="510"/>
        <v>0</v>
      </c>
      <c r="AF448" s="53" t="b">
        <f t="shared" si="511"/>
        <v>0</v>
      </c>
      <c r="AG448" s="53" t="b">
        <f t="shared" si="512"/>
        <v>0</v>
      </c>
      <c r="AH448" s="53" t="b">
        <f t="shared" si="513"/>
        <v>0</v>
      </c>
      <c r="AI448" s="53" t="b">
        <f t="shared" si="514"/>
        <v>0</v>
      </c>
      <c r="AJ448" s="53" t="b">
        <f t="shared" si="515"/>
        <v>0</v>
      </c>
      <c r="AK448" s="53" t="b">
        <f t="shared" si="569"/>
        <v>1</v>
      </c>
      <c r="AL448" s="53" t="b">
        <f t="shared" si="570"/>
        <v>1</v>
      </c>
      <c r="AM448" s="53" t="b">
        <f t="shared" si="571"/>
        <v>1</v>
      </c>
      <c r="AN448" s="53" t="b">
        <f t="shared" si="572"/>
        <v>1</v>
      </c>
      <c r="AO448" s="53" t="b">
        <f t="shared" si="573"/>
        <v>1</v>
      </c>
      <c r="AP448" s="53" t="b">
        <f t="shared" si="574"/>
        <v>1</v>
      </c>
      <c r="AQ448" s="53" t="b">
        <f t="shared" si="551"/>
        <v>0</v>
      </c>
      <c r="AR448" t="b">
        <f t="shared" si="516"/>
        <v>0</v>
      </c>
      <c r="AS448" s="54" t="e">
        <f t="shared" si="541"/>
        <v>#N/A</v>
      </c>
      <c r="AT448" t="b">
        <f t="shared" si="552"/>
        <v>0</v>
      </c>
      <c r="AU448" t="str">
        <f t="shared" si="553"/>
        <v/>
      </c>
      <c r="AV448" s="55" t="str">
        <f t="shared" si="542"/>
        <v/>
      </c>
      <c r="AW448" t="b">
        <f>AND(AV448&lt;&gt;"",COUNTIF($AV$11:AV447,AV448)=0)</f>
        <v>0</v>
      </c>
      <c r="AX448" s="2">
        <f>IF(AV448="",0,IF(AW448,MAX($AX$11:AX447)+1,VLOOKUP(AV448,$AV$11:AX447,3,FALSE)))</f>
        <v>0</v>
      </c>
      <c r="AY448" t="str">
        <f t="shared" si="543"/>
        <v/>
      </c>
      <c r="AZ448" t="e">
        <f t="shared" si="517"/>
        <v>#N/A</v>
      </c>
      <c r="BA448" t="e">
        <f>IF(ISNA(AZ448),NA(),COUNTIF(AZ$10:AZ448,AZ448)&gt;1)</f>
        <v>#N/A</v>
      </c>
      <c r="BB448" t="e">
        <f t="shared" si="518"/>
        <v>#N/A</v>
      </c>
      <c r="BC448" s="55" t="e">
        <f t="shared" si="519"/>
        <v>#N/A</v>
      </c>
      <c r="BD448" s="56" t="e">
        <f t="shared" si="520"/>
        <v>#N/A</v>
      </c>
      <c r="BE448" s="53">
        <f t="shared" si="521"/>
        <v>0</v>
      </c>
      <c r="BF448" s="53">
        <f t="shared" si="522"/>
        <v>0</v>
      </c>
      <c r="BG448" s="53">
        <f t="shared" si="523"/>
        <v>0</v>
      </c>
      <c r="BH448" s="53">
        <f t="shared" si="524"/>
        <v>0</v>
      </c>
      <c r="BI448" s="53">
        <f t="shared" si="525"/>
        <v>0</v>
      </c>
      <c r="BJ448" s="53">
        <f t="shared" si="526"/>
        <v>0</v>
      </c>
      <c r="BK448" s="57">
        <f t="shared" si="527"/>
        <v>0</v>
      </c>
      <c r="BL448" s="57">
        <f t="shared" si="528"/>
        <v>0</v>
      </c>
      <c r="BM448" s="57">
        <f t="shared" si="529"/>
        <v>0</v>
      </c>
      <c r="BN448" s="57">
        <f t="shared" si="530"/>
        <v>0</v>
      </c>
      <c r="BO448" s="57">
        <f t="shared" si="531"/>
        <v>0</v>
      </c>
      <c r="BP448" s="57">
        <f t="shared" si="532"/>
        <v>0</v>
      </c>
      <c r="BQ448">
        <f t="shared" si="554"/>
        <v>0</v>
      </c>
      <c r="BR448">
        <f t="shared" si="555"/>
        <v>0</v>
      </c>
      <c r="BS448">
        <f t="shared" si="556"/>
        <v>0</v>
      </c>
      <c r="BT448">
        <f t="shared" si="557"/>
        <v>0</v>
      </c>
      <c r="BU448">
        <f t="shared" si="558"/>
        <v>0</v>
      </c>
      <c r="BV448">
        <f t="shared" si="559"/>
        <v>0</v>
      </c>
      <c r="BW448">
        <f t="shared" si="560"/>
        <v>0</v>
      </c>
      <c r="BX448">
        <f t="shared" si="561"/>
        <v>0</v>
      </c>
      <c r="BY448">
        <f t="shared" si="562"/>
        <v>0</v>
      </c>
      <c r="BZ448">
        <f t="shared" si="563"/>
        <v>0</v>
      </c>
      <c r="CA448">
        <f t="shared" si="564"/>
        <v>0</v>
      </c>
      <c r="CB448">
        <f t="shared" si="565"/>
        <v>0</v>
      </c>
      <c r="CC448" t="e">
        <f>IF('Source and fuel input'!AS448,VLOOKUP(AA448,SourceIdData,8,FALSE),IF('Source and fuel input'!AQ448,V448,IF('Source and fuel input'!AR448,IF(AND(E448="Method 1",VLOOKUP(AA448,SourceIdData,8,FALSE)&gt;0),VLOOKUP(AA448,SourceIdData,8,FALSE),NA()),"")))</f>
        <v>#N/A</v>
      </c>
      <c r="CD448" s="15" t="e">
        <f t="shared" si="576"/>
        <v>#N/A</v>
      </c>
      <c r="CE448" s="15" t="b">
        <f t="shared" si="577"/>
        <v>1</v>
      </c>
      <c r="CF448" s="15" t="b">
        <f t="shared" si="533"/>
        <v>1</v>
      </c>
      <c r="CG448" s="15" t="b">
        <f t="shared" si="578"/>
        <v>0</v>
      </c>
      <c r="CH448" s="15" t="b">
        <f t="shared" si="579"/>
        <v>1</v>
      </c>
      <c r="CI448" t="e">
        <f t="shared" si="534"/>
        <v>#N/A</v>
      </c>
      <c r="CJ448" t="e">
        <f t="shared" si="535"/>
        <v>#N/A</v>
      </c>
      <c r="CK448" t="e">
        <f t="shared" si="544"/>
        <v>#N/A</v>
      </c>
      <c r="CL448" t="b">
        <f t="shared" si="580"/>
        <v>0</v>
      </c>
      <c r="CM448" t="e">
        <f t="shared" si="545"/>
        <v>#N/A</v>
      </c>
      <c r="CN448" t="b">
        <f t="shared" si="546"/>
        <v>0</v>
      </c>
      <c r="CO448" s="14">
        <f t="shared" si="547"/>
        <v>1</v>
      </c>
      <c r="CP448" s="16" t="str">
        <f t="shared" si="536"/>
        <v/>
      </c>
      <c r="CQ448" s="15">
        <f t="shared" si="537"/>
        <v>0</v>
      </c>
      <c r="CR448" s="15">
        <f t="shared" si="538"/>
        <v>0</v>
      </c>
      <c r="CS448" s="15">
        <f t="shared" si="539"/>
        <v>0</v>
      </c>
      <c r="CT448" s="58" t="e">
        <f t="shared" si="566"/>
        <v>#DIV/0!</v>
      </c>
      <c r="CU448" s="2">
        <f t="shared" si="540"/>
        <v>995</v>
      </c>
      <c r="CV448" t="str">
        <f t="shared" si="548"/>
        <v/>
      </c>
      <c r="CX448" t="str">
        <f t="shared" si="567"/>
        <v/>
      </c>
      <c r="CY448" t="b">
        <f>AND(CX448&lt;&gt;"",COUNTIF($CX$11:CX447,CX448)=0)</f>
        <v>0</v>
      </c>
      <c r="CZ448" s="2">
        <f>IF(CX448="",0,IF(CY448,MAX($CZ$11:CZ447)+1,VLOOKUP(CX448,$CX$11:CZ447,3,FALSE)))</f>
        <v>0</v>
      </c>
      <c r="DA448" s="2" t="str">
        <f t="shared" si="549"/>
        <v/>
      </c>
      <c r="DB448" t="str">
        <f t="shared" si="568"/>
        <v/>
      </c>
      <c r="DC448" t="b">
        <f>AND(DB448&lt;&gt;"",COUNTIF($DB$11:DB447,DB448)=0)</f>
        <v>0</v>
      </c>
      <c r="DD448" s="2">
        <f>IF(DB448="",0,IF(DC448,MAX($DD$11:DD447)+1,VLOOKUP(DB448,$DB$11:DD447,3,FALSE)))</f>
        <v>0</v>
      </c>
      <c r="DE448" s="2" t="str">
        <f t="shared" si="550"/>
        <v/>
      </c>
    </row>
    <row r="449" spans="1:109" x14ac:dyDescent="0.35">
      <c r="A449" s="119"/>
      <c r="B449" s="46"/>
      <c r="C449" s="46"/>
      <c r="D449" s="46"/>
      <c r="E449" s="46"/>
      <c r="F449" s="183"/>
      <c r="G449" s="48">
        <v>0</v>
      </c>
      <c r="H449" s="46">
        <v>0</v>
      </c>
      <c r="I449" s="46">
        <v>0</v>
      </c>
      <c r="J449" s="46">
        <v>0</v>
      </c>
      <c r="K449" s="46">
        <v>0</v>
      </c>
      <c r="L449" s="49">
        <v>0</v>
      </c>
      <c r="M449" s="50">
        <v>0</v>
      </c>
      <c r="N449" s="32"/>
      <c r="O449" s="31"/>
      <c r="P449" s="31"/>
      <c r="Q449" s="31"/>
      <c r="R449" s="31"/>
      <c r="S449" s="31"/>
      <c r="T449" s="31"/>
      <c r="U449" s="31"/>
      <c r="V449" s="99"/>
      <c r="W449" s="52" t="str">
        <f t="shared" si="575"/>
        <v/>
      </c>
      <c r="X449" s="120"/>
      <c r="Y449" s="97"/>
      <c r="Z449" t="e">
        <f t="shared" si="505"/>
        <v>#N/A</v>
      </c>
      <c r="AA449" t="e">
        <f t="shared" si="506"/>
        <v>#N/A</v>
      </c>
      <c r="AB449" t="e">
        <f t="shared" si="507"/>
        <v>#N/A</v>
      </c>
      <c r="AC449" s="53" t="b">
        <f t="shared" si="508"/>
        <v>0</v>
      </c>
      <c r="AD449" s="53" t="b">
        <f t="shared" si="509"/>
        <v>0</v>
      </c>
      <c r="AE449" s="53" t="b">
        <f t="shared" si="510"/>
        <v>0</v>
      </c>
      <c r="AF449" s="53" t="b">
        <f t="shared" si="511"/>
        <v>0</v>
      </c>
      <c r="AG449" s="53" t="b">
        <f t="shared" si="512"/>
        <v>0</v>
      </c>
      <c r="AH449" s="53" t="b">
        <f t="shared" si="513"/>
        <v>0</v>
      </c>
      <c r="AI449" s="53" t="b">
        <f t="shared" si="514"/>
        <v>0</v>
      </c>
      <c r="AJ449" s="53" t="b">
        <f t="shared" si="515"/>
        <v>0</v>
      </c>
      <c r="AK449" s="53" t="b">
        <f t="shared" si="569"/>
        <v>1</v>
      </c>
      <c r="AL449" s="53" t="b">
        <f t="shared" si="570"/>
        <v>1</v>
      </c>
      <c r="AM449" s="53" t="b">
        <f t="shared" si="571"/>
        <v>1</v>
      </c>
      <c r="AN449" s="53" t="b">
        <f t="shared" si="572"/>
        <v>1</v>
      </c>
      <c r="AO449" s="53" t="b">
        <f t="shared" si="573"/>
        <v>1</v>
      </c>
      <c r="AP449" s="53" t="b">
        <f t="shared" si="574"/>
        <v>1</v>
      </c>
      <c r="AQ449" s="53" t="b">
        <f t="shared" si="551"/>
        <v>0</v>
      </c>
      <c r="AR449" t="b">
        <f t="shared" si="516"/>
        <v>0</v>
      </c>
      <c r="AS449" s="54" t="e">
        <f t="shared" si="541"/>
        <v>#N/A</v>
      </c>
      <c r="AT449" t="b">
        <f t="shared" si="552"/>
        <v>0</v>
      </c>
      <c r="AU449" t="str">
        <f t="shared" si="553"/>
        <v/>
      </c>
      <c r="AV449" s="55" t="str">
        <f t="shared" si="542"/>
        <v/>
      </c>
      <c r="AW449" t="b">
        <f>AND(AV449&lt;&gt;"",COUNTIF($AV$11:AV448,AV449)=0)</f>
        <v>0</v>
      </c>
      <c r="AX449" s="2">
        <f>IF(AV449="",0,IF(AW449,MAX($AX$11:AX448)+1,VLOOKUP(AV449,$AV$11:AX448,3,FALSE)))</f>
        <v>0</v>
      </c>
      <c r="AY449" t="str">
        <f t="shared" si="543"/>
        <v/>
      </c>
      <c r="AZ449" t="e">
        <f t="shared" si="517"/>
        <v>#N/A</v>
      </c>
      <c r="BA449" t="e">
        <f>IF(ISNA(AZ449),NA(),COUNTIF(AZ$10:AZ449,AZ449)&gt;1)</f>
        <v>#N/A</v>
      </c>
      <c r="BB449" t="e">
        <f t="shared" si="518"/>
        <v>#N/A</v>
      </c>
      <c r="BC449" s="55" t="e">
        <f t="shared" si="519"/>
        <v>#N/A</v>
      </c>
      <c r="BD449" s="56" t="e">
        <f t="shared" si="520"/>
        <v>#N/A</v>
      </c>
      <c r="BE449" s="53">
        <f t="shared" si="521"/>
        <v>0</v>
      </c>
      <c r="BF449" s="53">
        <f t="shared" si="522"/>
        <v>0</v>
      </c>
      <c r="BG449" s="53">
        <f t="shared" si="523"/>
        <v>0</v>
      </c>
      <c r="BH449" s="53">
        <f t="shared" si="524"/>
        <v>0</v>
      </c>
      <c r="BI449" s="53">
        <f t="shared" si="525"/>
        <v>0</v>
      </c>
      <c r="BJ449" s="53">
        <f t="shared" si="526"/>
        <v>0</v>
      </c>
      <c r="BK449" s="57">
        <f t="shared" si="527"/>
        <v>0</v>
      </c>
      <c r="BL449" s="57">
        <f t="shared" si="528"/>
        <v>0</v>
      </c>
      <c r="BM449" s="57">
        <f t="shared" si="529"/>
        <v>0</v>
      </c>
      <c r="BN449" s="57">
        <f t="shared" si="530"/>
        <v>0</v>
      </c>
      <c r="BO449" s="57">
        <f t="shared" si="531"/>
        <v>0</v>
      </c>
      <c r="BP449" s="57">
        <f t="shared" si="532"/>
        <v>0</v>
      </c>
      <c r="BQ449">
        <f t="shared" si="554"/>
        <v>0</v>
      </c>
      <c r="BR449">
        <f t="shared" si="555"/>
        <v>0</v>
      </c>
      <c r="BS449">
        <f t="shared" si="556"/>
        <v>0</v>
      </c>
      <c r="BT449">
        <f t="shared" si="557"/>
        <v>0</v>
      </c>
      <c r="BU449">
        <f t="shared" si="558"/>
        <v>0</v>
      </c>
      <c r="BV449">
        <f t="shared" si="559"/>
        <v>0</v>
      </c>
      <c r="BW449">
        <f t="shared" si="560"/>
        <v>0</v>
      </c>
      <c r="BX449">
        <f t="shared" si="561"/>
        <v>0</v>
      </c>
      <c r="BY449">
        <f t="shared" si="562"/>
        <v>0</v>
      </c>
      <c r="BZ449">
        <f t="shared" si="563"/>
        <v>0</v>
      </c>
      <c r="CA449">
        <f t="shared" si="564"/>
        <v>0</v>
      </c>
      <c r="CB449">
        <f t="shared" si="565"/>
        <v>0</v>
      </c>
      <c r="CC449" t="e">
        <f>IF('Source and fuel input'!AS449,VLOOKUP(AA449,SourceIdData,8,FALSE),IF('Source and fuel input'!AQ449,V449,IF('Source and fuel input'!AR449,IF(AND(E449="Method 1",VLOOKUP(AA449,SourceIdData,8,FALSE)&gt;0),VLOOKUP(AA449,SourceIdData,8,FALSE),NA()),"")))</f>
        <v>#N/A</v>
      </c>
      <c r="CD449" s="15" t="e">
        <f t="shared" si="576"/>
        <v>#N/A</v>
      </c>
      <c r="CE449" s="15" t="b">
        <f t="shared" si="577"/>
        <v>1</v>
      </c>
      <c r="CF449" s="15" t="b">
        <f t="shared" si="533"/>
        <v>1</v>
      </c>
      <c r="CG449" s="15" t="b">
        <f t="shared" si="578"/>
        <v>0</v>
      </c>
      <c r="CH449" s="15" t="b">
        <f t="shared" si="579"/>
        <v>1</v>
      </c>
      <c r="CI449" t="e">
        <f t="shared" si="534"/>
        <v>#N/A</v>
      </c>
      <c r="CJ449" t="e">
        <f t="shared" si="535"/>
        <v>#N/A</v>
      </c>
      <c r="CK449" t="e">
        <f t="shared" si="544"/>
        <v>#N/A</v>
      </c>
      <c r="CL449" t="b">
        <f t="shared" si="580"/>
        <v>0</v>
      </c>
      <c r="CM449" t="e">
        <f t="shared" si="545"/>
        <v>#N/A</v>
      </c>
      <c r="CN449" t="b">
        <f t="shared" si="546"/>
        <v>0</v>
      </c>
      <c r="CO449" s="14">
        <f t="shared" si="547"/>
        <v>1</v>
      </c>
      <c r="CP449" s="16" t="str">
        <f t="shared" si="536"/>
        <v/>
      </c>
      <c r="CQ449" s="15">
        <f t="shared" si="537"/>
        <v>0</v>
      </c>
      <c r="CR449" s="15">
        <f t="shared" si="538"/>
        <v>0</v>
      </c>
      <c r="CS449" s="15">
        <f t="shared" si="539"/>
        <v>0</v>
      </c>
      <c r="CT449" s="58" t="e">
        <f t="shared" si="566"/>
        <v>#DIV/0!</v>
      </c>
      <c r="CU449" s="2">
        <f t="shared" si="540"/>
        <v>995</v>
      </c>
      <c r="CV449" t="str">
        <f t="shared" si="548"/>
        <v/>
      </c>
      <c r="CX449" t="str">
        <f t="shared" si="567"/>
        <v/>
      </c>
      <c r="CY449" t="b">
        <f>AND(CX449&lt;&gt;"",COUNTIF($CX$11:CX448,CX449)=0)</f>
        <v>0</v>
      </c>
      <c r="CZ449" s="2">
        <f>IF(CX449="",0,IF(CY449,MAX($CZ$11:CZ448)+1,VLOOKUP(CX449,$CX$11:CZ448,3,FALSE)))</f>
        <v>0</v>
      </c>
      <c r="DA449" s="2" t="str">
        <f t="shared" si="549"/>
        <v/>
      </c>
      <c r="DB449" t="str">
        <f t="shared" si="568"/>
        <v/>
      </c>
      <c r="DC449" t="b">
        <f>AND(DB449&lt;&gt;"",COUNTIF($DB$11:DB448,DB449)=0)</f>
        <v>0</v>
      </c>
      <c r="DD449" s="2">
        <f>IF(DB449="",0,IF(DC449,MAX($DD$11:DD448)+1,VLOOKUP(DB449,$DB$11:DD448,3,FALSE)))</f>
        <v>0</v>
      </c>
      <c r="DE449" s="2" t="str">
        <f t="shared" si="550"/>
        <v/>
      </c>
    </row>
    <row r="450" spans="1:109" x14ac:dyDescent="0.35">
      <c r="A450" s="119"/>
      <c r="B450" s="46"/>
      <c r="C450" s="46"/>
      <c r="D450" s="46"/>
      <c r="E450" s="46"/>
      <c r="F450" s="183"/>
      <c r="G450" s="48">
        <v>0</v>
      </c>
      <c r="H450" s="46">
        <v>0</v>
      </c>
      <c r="I450" s="46">
        <v>0</v>
      </c>
      <c r="J450" s="46">
        <v>0</v>
      </c>
      <c r="K450" s="46">
        <v>0</v>
      </c>
      <c r="L450" s="49">
        <v>0</v>
      </c>
      <c r="M450" s="50">
        <v>0</v>
      </c>
      <c r="N450" s="32"/>
      <c r="O450" s="31"/>
      <c r="P450" s="31"/>
      <c r="Q450" s="31"/>
      <c r="R450" s="31"/>
      <c r="S450" s="31"/>
      <c r="T450" s="31"/>
      <c r="U450" s="31"/>
      <c r="V450" s="99"/>
      <c r="W450" s="52" t="str">
        <f t="shared" si="575"/>
        <v/>
      </c>
      <c r="X450" s="120"/>
      <c r="Y450" s="97"/>
      <c r="Z450" t="e">
        <f t="shared" si="505"/>
        <v>#N/A</v>
      </c>
      <c r="AA450" t="e">
        <f t="shared" si="506"/>
        <v>#N/A</v>
      </c>
      <c r="AB450" t="e">
        <f t="shared" si="507"/>
        <v>#N/A</v>
      </c>
      <c r="AC450" s="53" t="b">
        <f t="shared" si="508"/>
        <v>0</v>
      </c>
      <c r="AD450" s="53" t="b">
        <f t="shared" si="509"/>
        <v>0</v>
      </c>
      <c r="AE450" s="53" t="b">
        <f t="shared" si="510"/>
        <v>0</v>
      </c>
      <c r="AF450" s="53" t="b">
        <f t="shared" si="511"/>
        <v>0</v>
      </c>
      <c r="AG450" s="53" t="b">
        <f t="shared" si="512"/>
        <v>0</v>
      </c>
      <c r="AH450" s="53" t="b">
        <f t="shared" si="513"/>
        <v>0</v>
      </c>
      <c r="AI450" s="53" t="b">
        <f t="shared" si="514"/>
        <v>0</v>
      </c>
      <c r="AJ450" s="53" t="b">
        <f t="shared" si="515"/>
        <v>0</v>
      </c>
      <c r="AK450" s="53" t="b">
        <f t="shared" si="569"/>
        <v>1</v>
      </c>
      <c r="AL450" s="53" t="b">
        <f t="shared" si="570"/>
        <v>1</v>
      </c>
      <c r="AM450" s="53" t="b">
        <f t="shared" si="571"/>
        <v>1</v>
      </c>
      <c r="AN450" s="53" t="b">
        <f t="shared" si="572"/>
        <v>1</v>
      </c>
      <c r="AO450" s="53" t="b">
        <f t="shared" si="573"/>
        <v>1</v>
      </c>
      <c r="AP450" s="53" t="b">
        <f t="shared" si="574"/>
        <v>1</v>
      </c>
      <c r="AQ450" s="53" t="b">
        <f t="shared" si="551"/>
        <v>0</v>
      </c>
      <c r="AR450" t="b">
        <f t="shared" si="516"/>
        <v>0</v>
      </c>
      <c r="AS450" s="54" t="e">
        <f t="shared" si="541"/>
        <v>#N/A</v>
      </c>
      <c r="AT450" t="b">
        <f t="shared" si="552"/>
        <v>0</v>
      </c>
      <c r="AU450" t="str">
        <f t="shared" si="553"/>
        <v/>
      </c>
      <c r="AV450" s="55" t="str">
        <f t="shared" si="542"/>
        <v/>
      </c>
      <c r="AW450" t="b">
        <f>AND(AV450&lt;&gt;"",COUNTIF($AV$11:AV449,AV450)=0)</f>
        <v>0</v>
      </c>
      <c r="AX450" s="2">
        <f>IF(AV450="",0,IF(AW450,MAX($AX$11:AX449)+1,VLOOKUP(AV450,$AV$11:AX449,3,FALSE)))</f>
        <v>0</v>
      </c>
      <c r="AY450" t="str">
        <f t="shared" si="543"/>
        <v/>
      </c>
      <c r="AZ450" t="e">
        <f t="shared" si="517"/>
        <v>#N/A</v>
      </c>
      <c r="BA450" t="e">
        <f>IF(ISNA(AZ450),NA(),COUNTIF(AZ$10:AZ450,AZ450)&gt;1)</f>
        <v>#N/A</v>
      </c>
      <c r="BB450" t="e">
        <f t="shared" si="518"/>
        <v>#N/A</v>
      </c>
      <c r="BC450" s="55" t="e">
        <f t="shared" si="519"/>
        <v>#N/A</v>
      </c>
      <c r="BD450" s="56" t="e">
        <f t="shared" si="520"/>
        <v>#N/A</v>
      </c>
      <c r="BE450" s="53">
        <f t="shared" si="521"/>
        <v>0</v>
      </c>
      <c r="BF450" s="53">
        <f t="shared" si="522"/>
        <v>0</v>
      </c>
      <c r="BG450" s="53">
        <f t="shared" si="523"/>
        <v>0</v>
      </c>
      <c r="BH450" s="53">
        <f t="shared" si="524"/>
        <v>0</v>
      </c>
      <c r="BI450" s="53">
        <f t="shared" si="525"/>
        <v>0</v>
      </c>
      <c r="BJ450" s="53">
        <f t="shared" si="526"/>
        <v>0</v>
      </c>
      <c r="BK450" s="57">
        <f t="shared" si="527"/>
        <v>0</v>
      </c>
      <c r="BL450" s="57">
        <f t="shared" si="528"/>
        <v>0</v>
      </c>
      <c r="BM450" s="57">
        <f t="shared" si="529"/>
        <v>0</v>
      </c>
      <c r="BN450" s="57">
        <f t="shared" si="530"/>
        <v>0</v>
      </c>
      <c r="BO450" s="57">
        <f t="shared" si="531"/>
        <v>0</v>
      </c>
      <c r="BP450" s="57">
        <f t="shared" si="532"/>
        <v>0</v>
      </c>
      <c r="BQ450">
        <f t="shared" si="554"/>
        <v>0</v>
      </c>
      <c r="BR450">
        <f t="shared" si="555"/>
        <v>0</v>
      </c>
      <c r="BS450">
        <f t="shared" si="556"/>
        <v>0</v>
      </c>
      <c r="BT450">
        <f t="shared" si="557"/>
        <v>0</v>
      </c>
      <c r="BU450">
        <f t="shared" si="558"/>
        <v>0</v>
      </c>
      <c r="BV450">
        <f t="shared" si="559"/>
        <v>0</v>
      </c>
      <c r="BW450">
        <f t="shared" si="560"/>
        <v>0</v>
      </c>
      <c r="BX450">
        <f t="shared" si="561"/>
        <v>0</v>
      </c>
      <c r="BY450">
        <f t="shared" si="562"/>
        <v>0</v>
      </c>
      <c r="BZ450">
        <f t="shared" si="563"/>
        <v>0</v>
      </c>
      <c r="CA450">
        <f t="shared" si="564"/>
        <v>0</v>
      </c>
      <c r="CB450">
        <f t="shared" si="565"/>
        <v>0</v>
      </c>
      <c r="CC450" t="e">
        <f>IF('Source and fuel input'!AS450,VLOOKUP(AA450,SourceIdData,8,FALSE),IF('Source and fuel input'!AQ450,V450,IF('Source and fuel input'!AR450,IF(AND(E450="Method 1",VLOOKUP(AA450,SourceIdData,8,FALSE)&gt;0),VLOOKUP(AA450,SourceIdData,8,FALSE),NA()),"")))</f>
        <v>#N/A</v>
      </c>
      <c r="CD450" s="15" t="e">
        <f t="shared" si="576"/>
        <v>#N/A</v>
      </c>
      <c r="CE450" s="15" t="b">
        <f t="shared" si="577"/>
        <v>1</v>
      </c>
      <c r="CF450" s="15" t="b">
        <f t="shared" si="533"/>
        <v>1</v>
      </c>
      <c r="CG450" s="15" t="b">
        <f t="shared" si="578"/>
        <v>0</v>
      </c>
      <c r="CH450" s="15" t="b">
        <f t="shared" si="579"/>
        <v>1</v>
      </c>
      <c r="CI450" t="e">
        <f t="shared" si="534"/>
        <v>#N/A</v>
      </c>
      <c r="CJ450" t="e">
        <f t="shared" si="535"/>
        <v>#N/A</v>
      </c>
      <c r="CK450" t="e">
        <f t="shared" si="544"/>
        <v>#N/A</v>
      </c>
      <c r="CL450" t="b">
        <f t="shared" si="580"/>
        <v>0</v>
      </c>
      <c r="CM450" t="e">
        <f t="shared" si="545"/>
        <v>#N/A</v>
      </c>
      <c r="CN450" t="b">
        <f t="shared" si="546"/>
        <v>0</v>
      </c>
      <c r="CO450" s="14">
        <f t="shared" si="547"/>
        <v>1</v>
      </c>
      <c r="CP450" s="16" t="str">
        <f t="shared" si="536"/>
        <v/>
      </c>
      <c r="CQ450" s="15">
        <f t="shared" si="537"/>
        <v>0</v>
      </c>
      <c r="CR450" s="15">
        <f t="shared" si="538"/>
        <v>0</v>
      </c>
      <c r="CS450" s="15">
        <f t="shared" si="539"/>
        <v>0</v>
      </c>
      <c r="CT450" s="58" t="e">
        <f t="shared" si="566"/>
        <v>#DIV/0!</v>
      </c>
      <c r="CU450" s="2">
        <f t="shared" si="540"/>
        <v>995</v>
      </c>
      <c r="CV450" t="str">
        <f t="shared" si="548"/>
        <v/>
      </c>
      <c r="CX450" t="str">
        <f t="shared" si="567"/>
        <v/>
      </c>
      <c r="CY450" t="b">
        <f>AND(CX450&lt;&gt;"",COUNTIF($CX$11:CX449,CX450)=0)</f>
        <v>0</v>
      </c>
      <c r="CZ450" s="2">
        <f>IF(CX450="",0,IF(CY450,MAX($CZ$11:CZ449)+1,VLOOKUP(CX450,$CX$11:CZ449,3,FALSE)))</f>
        <v>0</v>
      </c>
      <c r="DA450" s="2" t="str">
        <f t="shared" si="549"/>
        <v/>
      </c>
      <c r="DB450" t="str">
        <f t="shared" si="568"/>
        <v/>
      </c>
      <c r="DC450" t="b">
        <f>AND(DB450&lt;&gt;"",COUNTIF($DB$11:DB449,DB450)=0)</f>
        <v>0</v>
      </c>
      <c r="DD450" s="2">
        <f>IF(DB450="",0,IF(DC450,MAX($DD$11:DD449)+1,VLOOKUP(DB450,$DB$11:DD449,3,FALSE)))</f>
        <v>0</v>
      </c>
      <c r="DE450" s="2" t="str">
        <f t="shared" si="550"/>
        <v/>
      </c>
    </row>
    <row r="451" spans="1:109" x14ac:dyDescent="0.35">
      <c r="A451" s="119"/>
      <c r="B451" s="46"/>
      <c r="C451" s="46"/>
      <c r="D451" s="46"/>
      <c r="E451" s="46"/>
      <c r="F451" s="183"/>
      <c r="G451" s="48">
        <v>0</v>
      </c>
      <c r="H451" s="46">
        <v>0</v>
      </c>
      <c r="I451" s="46">
        <v>0</v>
      </c>
      <c r="J451" s="46">
        <v>0</v>
      </c>
      <c r="K451" s="46">
        <v>0</v>
      </c>
      <c r="L451" s="49">
        <v>0</v>
      </c>
      <c r="M451" s="50">
        <v>0</v>
      </c>
      <c r="N451" s="32"/>
      <c r="O451" s="31"/>
      <c r="P451" s="31"/>
      <c r="Q451" s="31"/>
      <c r="R451" s="31"/>
      <c r="S451" s="31"/>
      <c r="T451" s="31"/>
      <c r="U451" s="31"/>
      <c r="V451" s="99"/>
      <c r="W451" s="52" t="str">
        <f t="shared" si="575"/>
        <v/>
      </c>
      <c r="X451" s="120"/>
      <c r="Y451" s="97"/>
      <c r="Z451" t="e">
        <f t="shared" si="505"/>
        <v>#N/A</v>
      </c>
      <c r="AA451" t="e">
        <f t="shared" si="506"/>
        <v>#N/A</v>
      </c>
      <c r="AB451" t="e">
        <f t="shared" si="507"/>
        <v>#N/A</v>
      </c>
      <c r="AC451" s="53" t="b">
        <f t="shared" si="508"/>
        <v>0</v>
      </c>
      <c r="AD451" s="53" t="b">
        <f t="shared" si="509"/>
        <v>0</v>
      </c>
      <c r="AE451" s="53" t="b">
        <f t="shared" si="510"/>
        <v>0</v>
      </c>
      <c r="AF451" s="53" t="b">
        <f t="shared" si="511"/>
        <v>0</v>
      </c>
      <c r="AG451" s="53" t="b">
        <f t="shared" si="512"/>
        <v>0</v>
      </c>
      <c r="AH451" s="53" t="b">
        <f t="shared" si="513"/>
        <v>0</v>
      </c>
      <c r="AI451" s="53" t="b">
        <f t="shared" si="514"/>
        <v>0</v>
      </c>
      <c r="AJ451" s="53" t="b">
        <f t="shared" si="515"/>
        <v>0</v>
      </c>
      <c r="AK451" s="53" t="b">
        <f t="shared" si="569"/>
        <v>1</v>
      </c>
      <c r="AL451" s="53" t="b">
        <f t="shared" si="570"/>
        <v>1</v>
      </c>
      <c r="AM451" s="53" t="b">
        <f t="shared" si="571"/>
        <v>1</v>
      </c>
      <c r="AN451" s="53" t="b">
        <f t="shared" si="572"/>
        <v>1</v>
      </c>
      <c r="AO451" s="53" t="b">
        <f t="shared" si="573"/>
        <v>1</v>
      </c>
      <c r="AP451" s="53" t="b">
        <f t="shared" si="574"/>
        <v>1</v>
      </c>
      <c r="AQ451" s="53" t="b">
        <f t="shared" si="551"/>
        <v>0</v>
      </c>
      <c r="AR451" t="b">
        <f t="shared" si="516"/>
        <v>0</v>
      </c>
      <c r="AS451" s="54" t="e">
        <f t="shared" si="541"/>
        <v>#N/A</v>
      </c>
      <c r="AT451" t="b">
        <f t="shared" si="552"/>
        <v>0</v>
      </c>
      <c r="AU451" t="str">
        <f t="shared" si="553"/>
        <v/>
      </c>
      <c r="AV451" s="55" t="str">
        <f t="shared" si="542"/>
        <v/>
      </c>
      <c r="AW451" t="b">
        <f>AND(AV451&lt;&gt;"",COUNTIF($AV$11:AV450,AV451)=0)</f>
        <v>0</v>
      </c>
      <c r="AX451" s="2">
        <f>IF(AV451="",0,IF(AW451,MAX($AX$11:AX450)+1,VLOOKUP(AV451,$AV$11:AX450,3,FALSE)))</f>
        <v>0</v>
      </c>
      <c r="AY451" t="str">
        <f t="shared" si="543"/>
        <v/>
      </c>
      <c r="AZ451" t="e">
        <f t="shared" si="517"/>
        <v>#N/A</v>
      </c>
      <c r="BA451" t="e">
        <f>IF(ISNA(AZ451),NA(),COUNTIF(AZ$10:AZ451,AZ451)&gt;1)</f>
        <v>#N/A</v>
      </c>
      <c r="BB451" t="e">
        <f t="shared" si="518"/>
        <v>#N/A</v>
      </c>
      <c r="BC451" s="55" t="e">
        <f t="shared" si="519"/>
        <v>#N/A</v>
      </c>
      <c r="BD451" s="56" t="e">
        <f t="shared" si="520"/>
        <v>#N/A</v>
      </c>
      <c r="BE451" s="53">
        <f t="shared" si="521"/>
        <v>0</v>
      </c>
      <c r="BF451" s="53">
        <f t="shared" si="522"/>
        <v>0</v>
      </c>
      <c r="BG451" s="53">
        <f t="shared" si="523"/>
        <v>0</v>
      </c>
      <c r="BH451" s="53">
        <f t="shared" si="524"/>
        <v>0</v>
      </c>
      <c r="BI451" s="53">
        <f t="shared" si="525"/>
        <v>0</v>
      </c>
      <c r="BJ451" s="53">
        <f t="shared" si="526"/>
        <v>0</v>
      </c>
      <c r="BK451" s="57">
        <f t="shared" si="527"/>
        <v>0</v>
      </c>
      <c r="BL451" s="57">
        <f t="shared" si="528"/>
        <v>0</v>
      </c>
      <c r="BM451" s="57">
        <f t="shared" si="529"/>
        <v>0</v>
      </c>
      <c r="BN451" s="57">
        <f t="shared" si="530"/>
        <v>0</v>
      </c>
      <c r="BO451" s="57">
        <f t="shared" si="531"/>
        <v>0</v>
      </c>
      <c r="BP451" s="57">
        <f t="shared" si="532"/>
        <v>0</v>
      </c>
      <c r="BQ451">
        <f t="shared" si="554"/>
        <v>0</v>
      </c>
      <c r="BR451">
        <f t="shared" si="555"/>
        <v>0</v>
      </c>
      <c r="BS451">
        <f t="shared" si="556"/>
        <v>0</v>
      </c>
      <c r="BT451">
        <f t="shared" si="557"/>
        <v>0</v>
      </c>
      <c r="BU451">
        <f t="shared" si="558"/>
        <v>0</v>
      </c>
      <c r="BV451">
        <f t="shared" si="559"/>
        <v>0</v>
      </c>
      <c r="BW451">
        <f t="shared" si="560"/>
        <v>0</v>
      </c>
      <c r="BX451">
        <f t="shared" si="561"/>
        <v>0</v>
      </c>
      <c r="BY451">
        <f t="shared" si="562"/>
        <v>0</v>
      </c>
      <c r="BZ451">
        <f t="shared" si="563"/>
        <v>0</v>
      </c>
      <c r="CA451">
        <f t="shared" si="564"/>
        <v>0</v>
      </c>
      <c r="CB451">
        <f t="shared" si="565"/>
        <v>0</v>
      </c>
      <c r="CC451" t="e">
        <f>IF('Source and fuel input'!AS451,VLOOKUP(AA451,SourceIdData,8,FALSE),IF('Source and fuel input'!AQ451,V451,IF('Source and fuel input'!AR451,IF(AND(E451="Method 1",VLOOKUP(AA451,SourceIdData,8,FALSE)&gt;0),VLOOKUP(AA451,SourceIdData,8,FALSE),NA()),"")))</f>
        <v>#N/A</v>
      </c>
      <c r="CD451" s="15" t="e">
        <f t="shared" si="576"/>
        <v>#N/A</v>
      </c>
      <c r="CE451" s="15" t="b">
        <f t="shared" si="577"/>
        <v>1</v>
      </c>
      <c r="CF451" s="15" t="b">
        <f t="shared" si="533"/>
        <v>1</v>
      </c>
      <c r="CG451" s="15" t="b">
        <f t="shared" si="578"/>
        <v>0</v>
      </c>
      <c r="CH451" s="15" t="b">
        <f t="shared" si="579"/>
        <v>1</v>
      </c>
      <c r="CI451" t="e">
        <f t="shared" si="534"/>
        <v>#N/A</v>
      </c>
      <c r="CJ451" t="e">
        <f t="shared" si="535"/>
        <v>#N/A</v>
      </c>
      <c r="CK451" t="e">
        <f t="shared" si="544"/>
        <v>#N/A</v>
      </c>
      <c r="CL451" t="b">
        <f t="shared" si="580"/>
        <v>0</v>
      </c>
      <c r="CM451" t="e">
        <f t="shared" si="545"/>
        <v>#N/A</v>
      </c>
      <c r="CN451" t="b">
        <f t="shared" si="546"/>
        <v>0</v>
      </c>
      <c r="CO451" s="14">
        <f t="shared" si="547"/>
        <v>1</v>
      </c>
      <c r="CP451" s="16" t="str">
        <f t="shared" si="536"/>
        <v/>
      </c>
      <c r="CQ451" s="15">
        <f t="shared" si="537"/>
        <v>0</v>
      </c>
      <c r="CR451" s="15">
        <f t="shared" si="538"/>
        <v>0</v>
      </c>
      <c r="CS451" s="15">
        <f t="shared" si="539"/>
        <v>0</v>
      </c>
      <c r="CT451" s="58" t="e">
        <f t="shared" si="566"/>
        <v>#DIV/0!</v>
      </c>
      <c r="CU451" s="2">
        <f t="shared" si="540"/>
        <v>995</v>
      </c>
      <c r="CV451" t="str">
        <f t="shared" si="548"/>
        <v/>
      </c>
      <c r="CX451" t="str">
        <f t="shared" si="567"/>
        <v/>
      </c>
      <c r="CY451" t="b">
        <f>AND(CX451&lt;&gt;"",COUNTIF($CX$11:CX450,CX451)=0)</f>
        <v>0</v>
      </c>
      <c r="CZ451" s="2">
        <f>IF(CX451="",0,IF(CY451,MAX($CZ$11:CZ450)+1,VLOOKUP(CX451,$CX$11:CZ450,3,FALSE)))</f>
        <v>0</v>
      </c>
      <c r="DA451" s="2" t="str">
        <f t="shared" si="549"/>
        <v/>
      </c>
      <c r="DB451" t="str">
        <f t="shared" si="568"/>
        <v/>
      </c>
      <c r="DC451" t="b">
        <f>AND(DB451&lt;&gt;"",COUNTIF($DB$11:DB450,DB451)=0)</f>
        <v>0</v>
      </c>
      <c r="DD451" s="2">
        <f>IF(DB451="",0,IF(DC451,MAX($DD$11:DD450)+1,VLOOKUP(DB451,$DB$11:DD450,3,FALSE)))</f>
        <v>0</v>
      </c>
      <c r="DE451" s="2" t="str">
        <f t="shared" si="550"/>
        <v/>
      </c>
    </row>
    <row r="452" spans="1:109" x14ac:dyDescent="0.35">
      <c r="A452" s="119"/>
      <c r="B452" s="46"/>
      <c r="C452" s="46"/>
      <c r="D452" s="46"/>
      <c r="E452" s="46"/>
      <c r="F452" s="183"/>
      <c r="G452" s="48">
        <v>0</v>
      </c>
      <c r="H452" s="46">
        <v>0</v>
      </c>
      <c r="I452" s="46">
        <v>0</v>
      </c>
      <c r="J452" s="46">
        <v>0</v>
      </c>
      <c r="K452" s="46">
        <v>0</v>
      </c>
      <c r="L452" s="49">
        <v>0</v>
      </c>
      <c r="M452" s="50">
        <v>0</v>
      </c>
      <c r="N452" s="32"/>
      <c r="O452" s="31"/>
      <c r="P452" s="31"/>
      <c r="Q452" s="31"/>
      <c r="R452" s="31"/>
      <c r="S452" s="31"/>
      <c r="T452" s="31"/>
      <c r="U452" s="31"/>
      <c r="V452" s="99"/>
      <c r="W452" s="52" t="str">
        <f t="shared" si="575"/>
        <v/>
      </c>
      <c r="X452" s="120"/>
      <c r="Y452" s="97"/>
      <c r="Z452" t="e">
        <f t="shared" si="505"/>
        <v>#N/A</v>
      </c>
      <c r="AA452" t="e">
        <f t="shared" si="506"/>
        <v>#N/A</v>
      </c>
      <c r="AB452" t="e">
        <f t="shared" si="507"/>
        <v>#N/A</v>
      </c>
      <c r="AC452" s="53" t="b">
        <f t="shared" si="508"/>
        <v>0</v>
      </c>
      <c r="AD452" s="53" t="b">
        <f t="shared" si="509"/>
        <v>0</v>
      </c>
      <c r="AE452" s="53" t="b">
        <f t="shared" si="510"/>
        <v>0</v>
      </c>
      <c r="AF452" s="53" t="b">
        <f t="shared" si="511"/>
        <v>0</v>
      </c>
      <c r="AG452" s="53" t="b">
        <f t="shared" si="512"/>
        <v>0</v>
      </c>
      <c r="AH452" s="53" t="b">
        <f t="shared" si="513"/>
        <v>0</v>
      </c>
      <c r="AI452" s="53" t="b">
        <f t="shared" si="514"/>
        <v>0</v>
      </c>
      <c r="AJ452" s="53" t="b">
        <f t="shared" si="515"/>
        <v>0</v>
      </c>
      <c r="AK452" s="53" t="b">
        <f t="shared" si="569"/>
        <v>1</v>
      </c>
      <c r="AL452" s="53" t="b">
        <f t="shared" si="570"/>
        <v>1</v>
      </c>
      <c r="AM452" s="53" t="b">
        <f t="shared" si="571"/>
        <v>1</v>
      </c>
      <c r="AN452" s="53" t="b">
        <f t="shared" si="572"/>
        <v>1</v>
      </c>
      <c r="AO452" s="53" t="b">
        <f t="shared" si="573"/>
        <v>1</v>
      </c>
      <c r="AP452" s="53" t="b">
        <f t="shared" si="574"/>
        <v>1</v>
      </c>
      <c r="AQ452" s="53" t="b">
        <f t="shared" si="551"/>
        <v>0</v>
      </c>
      <c r="AR452" t="b">
        <f t="shared" si="516"/>
        <v>0</v>
      </c>
      <c r="AS452" s="54" t="e">
        <f t="shared" si="541"/>
        <v>#N/A</v>
      </c>
      <c r="AT452" t="b">
        <f t="shared" si="552"/>
        <v>0</v>
      </c>
      <c r="AU452" t="str">
        <f t="shared" si="553"/>
        <v/>
      </c>
      <c r="AV452" s="55" t="str">
        <f t="shared" si="542"/>
        <v/>
      </c>
      <c r="AW452" t="b">
        <f>AND(AV452&lt;&gt;"",COUNTIF($AV$11:AV451,AV452)=0)</f>
        <v>0</v>
      </c>
      <c r="AX452" s="2">
        <f>IF(AV452="",0,IF(AW452,MAX($AX$11:AX451)+1,VLOOKUP(AV452,$AV$11:AX451,3,FALSE)))</f>
        <v>0</v>
      </c>
      <c r="AY452" t="str">
        <f t="shared" si="543"/>
        <v/>
      </c>
      <c r="AZ452" t="e">
        <f t="shared" si="517"/>
        <v>#N/A</v>
      </c>
      <c r="BA452" t="e">
        <f>IF(ISNA(AZ452),NA(),COUNTIF(AZ$10:AZ452,AZ452)&gt;1)</f>
        <v>#N/A</v>
      </c>
      <c r="BB452" t="e">
        <f t="shared" si="518"/>
        <v>#N/A</v>
      </c>
      <c r="BC452" s="55" t="e">
        <f t="shared" si="519"/>
        <v>#N/A</v>
      </c>
      <c r="BD452" s="56" t="e">
        <f t="shared" si="520"/>
        <v>#N/A</v>
      </c>
      <c r="BE452" s="53">
        <f t="shared" si="521"/>
        <v>0</v>
      </c>
      <c r="BF452" s="53">
        <f t="shared" si="522"/>
        <v>0</v>
      </c>
      <c r="BG452" s="53">
        <f t="shared" si="523"/>
        <v>0</v>
      </c>
      <c r="BH452" s="53">
        <f t="shared" si="524"/>
        <v>0</v>
      </c>
      <c r="BI452" s="53">
        <f t="shared" si="525"/>
        <v>0</v>
      </c>
      <c r="BJ452" s="53">
        <f t="shared" si="526"/>
        <v>0</v>
      </c>
      <c r="BK452" s="57">
        <f t="shared" si="527"/>
        <v>0</v>
      </c>
      <c r="BL452" s="57">
        <f t="shared" si="528"/>
        <v>0</v>
      </c>
      <c r="BM452" s="57">
        <f t="shared" si="529"/>
        <v>0</v>
      </c>
      <c r="BN452" s="57">
        <f t="shared" si="530"/>
        <v>0</v>
      </c>
      <c r="BO452" s="57">
        <f t="shared" si="531"/>
        <v>0</v>
      </c>
      <c r="BP452" s="57">
        <f t="shared" si="532"/>
        <v>0</v>
      </c>
      <c r="BQ452">
        <f t="shared" si="554"/>
        <v>0</v>
      </c>
      <c r="BR452">
        <f t="shared" si="555"/>
        <v>0</v>
      </c>
      <c r="BS452">
        <f t="shared" si="556"/>
        <v>0</v>
      </c>
      <c r="BT452">
        <f t="shared" si="557"/>
        <v>0</v>
      </c>
      <c r="BU452">
        <f t="shared" si="558"/>
        <v>0</v>
      </c>
      <c r="BV452">
        <f t="shared" si="559"/>
        <v>0</v>
      </c>
      <c r="BW452">
        <f t="shared" si="560"/>
        <v>0</v>
      </c>
      <c r="BX452">
        <f t="shared" si="561"/>
        <v>0</v>
      </c>
      <c r="BY452">
        <f t="shared" si="562"/>
        <v>0</v>
      </c>
      <c r="BZ452">
        <f t="shared" si="563"/>
        <v>0</v>
      </c>
      <c r="CA452">
        <f t="shared" si="564"/>
        <v>0</v>
      </c>
      <c r="CB452">
        <f t="shared" si="565"/>
        <v>0</v>
      </c>
      <c r="CC452" t="e">
        <f>IF('Source and fuel input'!AS452,VLOOKUP(AA452,SourceIdData,8,FALSE),IF('Source and fuel input'!AQ452,V452,IF('Source and fuel input'!AR452,IF(AND(E452="Method 1",VLOOKUP(AA452,SourceIdData,8,FALSE)&gt;0),VLOOKUP(AA452,SourceIdData,8,FALSE),NA()),"")))</f>
        <v>#N/A</v>
      </c>
      <c r="CD452" s="15" t="e">
        <f t="shared" si="576"/>
        <v>#N/A</v>
      </c>
      <c r="CE452" s="15" t="b">
        <f t="shared" si="577"/>
        <v>1</v>
      </c>
      <c r="CF452" s="15" t="b">
        <f t="shared" si="533"/>
        <v>1</v>
      </c>
      <c r="CG452" s="15" t="b">
        <f t="shared" si="578"/>
        <v>0</v>
      </c>
      <c r="CH452" s="15" t="b">
        <f t="shared" si="579"/>
        <v>1</v>
      </c>
      <c r="CI452" t="e">
        <f t="shared" si="534"/>
        <v>#N/A</v>
      </c>
      <c r="CJ452" t="e">
        <f t="shared" si="535"/>
        <v>#N/A</v>
      </c>
      <c r="CK452" t="e">
        <f t="shared" si="544"/>
        <v>#N/A</v>
      </c>
      <c r="CL452" t="b">
        <f t="shared" si="580"/>
        <v>0</v>
      </c>
      <c r="CM452" t="e">
        <f t="shared" si="545"/>
        <v>#N/A</v>
      </c>
      <c r="CN452" t="b">
        <f t="shared" si="546"/>
        <v>0</v>
      </c>
      <c r="CO452" s="14">
        <f t="shared" si="547"/>
        <v>1</v>
      </c>
      <c r="CP452" s="16" t="str">
        <f t="shared" si="536"/>
        <v/>
      </c>
      <c r="CQ452" s="15">
        <f t="shared" si="537"/>
        <v>0</v>
      </c>
      <c r="CR452" s="15">
        <f t="shared" si="538"/>
        <v>0</v>
      </c>
      <c r="CS452" s="15">
        <f t="shared" si="539"/>
        <v>0</v>
      </c>
      <c r="CT452" s="58" t="e">
        <f t="shared" si="566"/>
        <v>#DIV/0!</v>
      </c>
      <c r="CU452" s="2">
        <f t="shared" si="540"/>
        <v>995</v>
      </c>
      <c r="CV452" t="str">
        <f t="shared" si="548"/>
        <v/>
      </c>
      <c r="CX452" t="str">
        <f t="shared" si="567"/>
        <v/>
      </c>
      <c r="CY452" t="b">
        <f>AND(CX452&lt;&gt;"",COUNTIF($CX$11:CX451,CX452)=0)</f>
        <v>0</v>
      </c>
      <c r="CZ452" s="2">
        <f>IF(CX452="",0,IF(CY452,MAX($CZ$11:CZ451)+1,VLOOKUP(CX452,$CX$11:CZ451,3,FALSE)))</f>
        <v>0</v>
      </c>
      <c r="DA452" s="2" t="str">
        <f t="shared" si="549"/>
        <v/>
      </c>
      <c r="DB452" t="str">
        <f t="shared" si="568"/>
        <v/>
      </c>
      <c r="DC452" t="b">
        <f>AND(DB452&lt;&gt;"",COUNTIF($DB$11:DB451,DB452)=0)</f>
        <v>0</v>
      </c>
      <c r="DD452" s="2">
        <f>IF(DB452="",0,IF(DC452,MAX($DD$11:DD451)+1,VLOOKUP(DB452,$DB$11:DD451,3,FALSE)))</f>
        <v>0</v>
      </c>
      <c r="DE452" s="2" t="str">
        <f t="shared" si="550"/>
        <v/>
      </c>
    </row>
    <row r="453" spans="1:109" x14ac:dyDescent="0.35">
      <c r="A453" s="119"/>
      <c r="B453" s="46"/>
      <c r="C453" s="46"/>
      <c r="D453" s="46"/>
      <c r="E453" s="46"/>
      <c r="F453" s="183"/>
      <c r="G453" s="48">
        <v>0</v>
      </c>
      <c r="H453" s="46">
        <v>0</v>
      </c>
      <c r="I453" s="46">
        <v>0</v>
      </c>
      <c r="J453" s="46">
        <v>0</v>
      </c>
      <c r="K453" s="46">
        <v>0</v>
      </c>
      <c r="L453" s="49">
        <v>0</v>
      </c>
      <c r="M453" s="50">
        <v>0</v>
      </c>
      <c r="N453" s="32"/>
      <c r="O453" s="31"/>
      <c r="P453" s="31"/>
      <c r="Q453" s="31"/>
      <c r="R453" s="31"/>
      <c r="S453" s="31"/>
      <c r="T453" s="31"/>
      <c r="U453" s="31"/>
      <c r="V453" s="99"/>
      <c r="W453" s="52" t="str">
        <f t="shared" si="575"/>
        <v/>
      </c>
      <c r="X453" s="120"/>
      <c r="Y453" s="97"/>
      <c r="Z453" t="e">
        <f t="shared" si="505"/>
        <v>#N/A</v>
      </c>
      <c r="AA453" t="e">
        <f t="shared" si="506"/>
        <v>#N/A</v>
      </c>
      <c r="AB453" t="e">
        <f t="shared" si="507"/>
        <v>#N/A</v>
      </c>
      <c r="AC453" s="53" t="b">
        <f t="shared" si="508"/>
        <v>0</v>
      </c>
      <c r="AD453" s="53" t="b">
        <f t="shared" si="509"/>
        <v>0</v>
      </c>
      <c r="AE453" s="53" t="b">
        <f t="shared" si="510"/>
        <v>0</v>
      </c>
      <c r="AF453" s="53" t="b">
        <f t="shared" si="511"/>
        <v>0</v>
      </c>
      <c r="AG453" s="53" t="b">
        <f t="shared" si="512"/>
        <v>0</v>
      </c>
      <c r="AH453" s="53" t="b">
        <f t="shared" si="513"/>
        <v>0</v>
      </c>
      <c r="AI453" s="53" t="b">
        <f t="shared" si="514"/>
        <v>0</v>
      </c>
      <c r="AJ453" s="53" t="b">
        <f t="shared" si="515"/>
        <v>0</v>
      </c>
      <c r="AK453" s="53" t="b">
        <f t="shared" si="569"/>
        <v>1</v>
      </c>
      <c r="AL453" s="53" t="b">
        <f t="shared" si="570"/>
        <v>1</v>
      </c>
      <c r="AM453" s="53" t="b">
        <f t="shared" si="571"/>
        <v>1</v>
      </c>
      <c r="AN453" s="53" t="b">
        <f t="shared" si="572"/>
        <v>1</v>
      </c>
      <c r="AO453" s="53" t="b">
        <f t="shared" si="573"/>
        <v>1</v>
      </c>
      <c r="AP453" s="53" t="b">
        <f t="shared" si="574"/>
        <v>1</v>
      </c>
      <c r="AQ453" s="53" t="b">
        <f t="shared" si="551"/>
        <v>0</v>
      </c>
      <c r="AR453" t="b">
        <f t="shared" si="516"/>
        <v>0</v>
      </c>
      <c r="AS453" s="54" t="e">
        <f t="shared" si="541"/>
        <v>#N/A</v>
      </c>
      <c r="AT453" t="b">
        <f t="shared" si="552"/>
        <v>0</v>
      </c>
      <c r="AU453" t="str">
        <f t="shared" si="553"/>
        <v/>
      </c>
      <c r="AV453" s="55" t="str">
        <f t="shared" si="542"/>
        <v/>
      </c>
      <c r="AW453" t="b">
        <f>AND(AV453&lt;&gt;"",COUNTIF($AV$11:AV452,AV453)=0)</f>
        <v>0</v>
      </c>
      <c r="AX453" s="2">
        <f>IF(AV453="",0,IF(AW453,MAX($AX$11:AX452)+1,VLOOKUP(AV453,$AV$11:AX452,3,FALSE)))</f>
        <v>0</v>
      </c>
      <c r="AY453" t="str">
        <f t="shared" si="543"/>
        <v/>
      </c>
      <c r="AZ453" t="e">
        <f t="shared" si="517"/>
        <v>#N/A</v>
      </c>
      <c r="BA453" t="e">
        <f>IF(ISNA(AZ453),NA(),COUNTIF(AZ$10:AZ453,AZ453)&gt;1)</f>
        <v>#N/A</v>
      </c>
      <c r="BB453" t="e">
        <f t="shared" si="518"/>
        <v>#N/A</v>
      </c>
      <c r="BC453" s="55" t="e">
        <f t="shared" si="519"/>
        <v>#N/A</v>
      </c>
      <c r="BD453" s="56" t="e">
        <f t="shared" si="520"/>
        <v>#N/A</v>
      </c>
      <c r="BE453" s="53">
        <f t="shared" si="521"/>
        <v>0</v>
      </c>
      <c r="BF453" s="53">
        <f t="shared" si="522"/>
        <v>0</v>
      </c>
      <c r="BG453" s="53">
        <f t="shared" si="523"/>
        <v>0</v>
      </c>
      <c r="BH453" s="53">
        <f t="shared" si="524"/>
        <v>0</v>
      </c>
      <c r="BI453" s="53">
        <f t="shared" si="525"/>
        <v>0</v>
      </c>
      <c r="BJ453" s="53">
        <f t="shared" si="526"/>
        <v>0</v>
      </c>
      <c r="BK453" s="57">
        <f t="shared" si="527"/>
        <v>0</v>
      </c>
      <c r="BL453" s="57">
        <f t="shared" si="528"/>
        <v>0</v>
      </c>
      <c r="BM453" s="57">
        <f t="shared" si="529"/>
        <v>0</v>
      </c>
      <c r="BN453" s="57">
        <f t="shared" si="530"/>
        <v>0</v>
      </c>
      <c r="BO453" s="57">
        <f t="shared" si="531"/>
        <v>0</v>
      </c>
      <c r="BP453" s="57">
        <f t="shared" si="532"/>
        <v>0</v>
      </c>
      <c r="BQ453">
        <f t="shared" si="554"/>
        <v>0</v>
      </c>
      <c r="BR453">
        <f t="shared" si="555"/>
        <v>0</v>
      </c>
      <c r="BS453">
        <f t="shared" si="556"/>
        <v>0</v>
      </c>
      <c r="BT453">
        <f t="shared" si="557"/>
        <v>0</v>
      </c>
      <c r="BU453">
        <f t="shared" si="558"/>
        <v>0</v>
      </c>
      <c r="BV453">
        <f t="shared" si="559"/>
        <v>0</v>
      </c>
      <c r="BW453">
        <f t="shared" si="560"/>
        <v>0</v>
      </c>
      <c r="BX453">
        <f t="shared" si="561"/>
        <v>0</v>
      </c>
      <c r="BY453">
        <f t="shared" si="562"/>
        <v>0</v>
      </c>
      <c r="BZ453">
        <f t="shared" si="563"/>
        <v>0</v>
      </c>
      <c r="CA453">
        <f t="shared" si="564"/>
        <v>0</v>
      </c>
      <c r="CB453">
        <f t="shared" si="565"/>
        <v>0</v>
      </c>
      <c r="CC453" t="e">
        <f>IF('Source and fuel input'!AS453,VLOOKUP(AA453,SourceIdData,8,FALSE),IF('Source and fuel input'!AQ453,V453,IF('Source and fuel input'!AR453,IF(AND(E453="Method 1",VLOOKUP(AA453,SourceIdData,8,FALSE)&gt;0),VLOOKUP(AA453,SourceIdData,8,FALSE),NA()),"")))</f>
        <v>#N/A</v>
      </c>
      <c r="CD453" s="15" t="e">
        <f t="shared" si="576"/>
        <v>#N/A</v>
      </c>
      <c r="CE453" s="15" t="b">
        <f t="shared" si="577"/>
        <v>1</v>
      </c>
      <c r="CF453" s="15" t="b">
        <f t="shared" si="533"/>
        <v>1</v>
      </c>
      <c r="CG453" s="15" t="b">
        <f t="shared" si="578"/>
        <v>0</v>
      </c>
      <c r="CH453" s="15" t="b">
        <f t="shared" si="579"/>
        <v>1</v>
      </c>
      <c r="CI453" t="e">
        <f t="shared" si="534"/>
        <v>#N/A</v>
      </c>
      <c r="CJ453" t="e">
        <f t="shared" si="535"/>
        <v>#N/A</v>
      </c>
      <c r="CK453" t="e">
        <f t="shared" si="544"/>
        <v>#N/A</v>
      </c>
      <c r="CL453" t="b">
        <f t="shared" si="580"/>
        <v>0</v>
      </c>
      <c r="CM453" t="e">
        <f t="shared" si="545"/>
        <v>#N/A</v>
      </c>
      <c r="CN453" t="b">
        <f t="shared" si="546"/>
        <v>0</v>
      </c>
      <c r="CO453" s="14">
        <f t="shared" si="547"/>
        <v>1</v>
      </c>
      <c r="CP453" s="16" t="str">
        <f t="shared" si="536"/>
        <v/>
      </c>
      <c r="CQ453" s="15">
        <f t="shared" si="537"/>
        <v>0</v>
      </c>
      <c r="CR453" s="15">
        <f t="shared" si="538"/>
        <v>0</v>
      </c>
      <c r="CS453" s="15">
        <f t="shared" si="539"/>
        <v>0</v>
      </c>
      <c r="CT453" s="58" t="e">
        <f t="shared" si="566"/>
        <v>#DIV/0!</v>
      </c>
      <c r="CU453" s="2">
        <f t="shared" si="540"/>
        <v>995</v>
      </c>
      <c r="CV453" t="str">
        <f t="shared" si="548"/>
        <v/>
      </c>
      <c r="CX453" t="str">
        <f t="shared" si="567"/>
        <v/>
      </c>
      <c r="CY453" t="b">
        <f>AND(CX453&lt;&gt;"",COUNTIF($CX$11:CX452,CX453)=0)</f>
        <v>0</v>
      </c>
      <c r="CZ453" s="2">
        <f>IF(CX453="",0,IF(CY453,MAX($CZ$11:CZ452)+1,VLOOKUP(CX453,$CX$11:CZ452,3,FALSE)))</f>
        <v>0</v>
      </c>
      <c r="DA453" s="2" t="str">
        <f t="shared" si="549"/>
        <v/>
      </c>
      <c r="DB453" t="str">
        <f t="shared" si="568"/>
        <v/>
      </c>
      <c r="DC453" t="b">
        <f>AND(DB453&lt;&gt;"",COUNTIF($DB$11:DB452,DB453)=0)</f>
        <v>0</v>
      </c>
      <c r="DD453" s="2">
        <f>IF(DB453="",0,IF(DC453,MAX($DD$11:DD452)+1,VLOOKUP(DB453,$DB$11:DD452,3,FALSE)))</f>
        <v>0</v>
      </c>
      <c r="DE453" s="2" t="str">
        <f t="shared" si="550"/>
        <v/>
      </c>
    </row>
    <row r="454" spans="1:109" x14ac:dyDescent="0.35">
      <c r="A454" s="119"/>
      <c r="B454" s="46"/>
      <c r="C454" s="46"/>
      <c r="D454" s="46"/>
      <c r="E454" s="46"/>
      <c r="F454" s="183"/>
      <c r="G454" s="48">
        <v>0</v>
      </c>
      <c r="H454" s="46">
        <v>0</v>
      </c>
      <c r="I454" s="46">
        <v>0</v>
      </c>
      <c r="J454" s="46">
        <v>0</v>
      </c>
      <c r="K454" s="46">
        <v>0</v>
      </c>
      <c r="L454" s="49">
        <v>0</v>
      </c>
      <c r="M454" s="50">
        <v>0</v>
      </c>
      <c r="N454" s="32"/>
      <c r="O454" s="31"/>
      <c r="P454" s="31"/>
      <c r="Q454" s="31"/>
      <c r="R454" s="31"/>
      <c r="S454" s="31"/>
      <c r="T454" s="31"/>
      <c r="U454" s="31"/>
      <c r="V454" s="99"/>
      <c r="W454" s="52" t="str">
        <f t="shared" si="575"/>
        <v/>
      </c>
      <c r="X454" s="120"/>
      <c r="Y454" s="97"/>
      <c r="Z454" t="e">
        <f t="shared" si="505"/>
        <v>#N/A</v>
      </c>
      <c r="AA454" t="e">
        <f t="shared" si="506"/>
        <v>#N/A</v>
      </c>
      <c r="AB454" t="e">
        <f t="shared" si="507"/>
        <v>#N/A</v>
      </c>
      <c r="AC454" s="53" t="b">
        <f t="shared" si="508"/>
        <v>0</v>
      </c>
      <c r="AD454" s="53" t="b">
        <f t="shared" si="509"/>
        <v>0</v>
      </c>
      <c r="AE454" s="53" t="b">
        <f t="shared" si="510"/>
        <v>0</v>
      </c>
      <c r="AF454" s="53" t="b">
        <f t="shared" si="511"/>
        <v>0</v>
      </c>
      <c r="AG454" s="53" t="b">
        <f t="shared" si="512"/>
        <v>0</v>
      </c>
      <c r="AH454" s="53" t="b">
        <f t="shared" si="513"/>
        <v>0</v>
      </c>
      <c r="AI454" s="53" t="b">
        <f t="shared" si="514"/>
        <v>0</v>
      </c>
      <c r="AJ454" s="53" t="b">
        <f t="shared" si="515"/>
        <v>0</v>
      </c>
      <c r="AK454" s="53" t="b">
        <f t="shared" si="569"/>
        <v>1</v>
      </c>
      <c r="AL454" s="53" t="b">
        <f t="shared" si="570"/>
        <v>1</v>
      </c>
      <c r="AM454" s="53" t="b">
        <f t="shared" si="571"/>
        <v>1</v>
      </c>
      <c r="AN454" s="53" t="b">
        <f t="shared" si="572"/>
        <v>1</v>
      </c>
      <c r="AO454" s="53" t="b">
        <f t="shared" si="573"/>
        <v>1</v>
      </c>
      <c r="AP454" s="53" t="b">
        <f t="shared" si="574"/>
        <v>1</v>
      </c>
      <c r="AQ454" s="53" t="b">
        <f t="shared" si="551"/>
        <v>0</v>
      </c>
      <c r="AR454" t="b">
        <f t="shared" si="516"/>
        <v>0</v>
      </c>
      <c r="AS454" s="54" t="e">
        <f t="shared" si="541"/>
        <v>#N/A</v>
      </c>
      <c r="AT454" t="b">
        <f t="shared" si="552"/>
        <v>0</v>
      </c>
      <c r="AU454" t="str">
        <f t="shared" si="553"/>
        <v/>
      </c>
      <c r="AV454" s="55" t="str">
        <f t="shared" si="542"/>
        <v/>
      </c>
      <c r="AW454" t="b">
        <f>AND(AV454&lt;&gt;"",COUNTIF($AV$11:AV453,AV454)=0)</f>
        <v>0</v>
      </c>
      <c r="AX454" s="2">
        <f>IF(AV454="",0,IF(AW454,MAX($AX$11:AX453)+1,VLOOKUP(AV454,$AV$11:AX453,3,FALSE)))</f>
        <v>0</v>
      </c>
      <c r="AY454" t="str">
        <f t="shared" si="543"/>
        <v/>
      </c>
      <c r="AZ454" t="e">
        <f t="shared" si="517"/>
        <v>#N/A</v>
      </c>
      <c r="BA454" t="e">
        <f>IF(ISNA(AZ454),NA(),COUNTIF(AZ$10:AZ454,AZ454)&gt;1)</f>
        <v>#N/A</v>
      </c>
      <c r="BB454" t="e">
        <f t="shared" si="518"/>
        <v>#N/A</v>
      </c>
      <c r="BC454" s="55" t="e">
        <f t="shared" si="519"/>
        <v>#N/A</v>
      </c>
      <c r="BD454" s="56" t="e">
        <f t="shared" si="520"/>
        <v>#N/A</v>
      </c>
      <c r="BE454" s="53">
        <f t="shared" si="521"/>
        <v>0</v>
      </c>
      <c r="BF454" s="53">
        <f t="shared" si="522"/>
        <v>0</v>
      </c>
      <c r="BG454" s="53">
        <f t="shared" si="523"/>
        <v>0</v>
      </c>
      <c r="BH454" s="53">
        <f t="shared" si="524"/>
        <v>0</v>
      </c>
      <c r="BI454" s="53">
        <f t="shared" si="525"/>
        <v>0</v>
      </c>
      <c r="BJ454" s="53">
        <f t="shared" si="526"/>
        <v>0</v>
      </c>
      <c r="BK454" s="57">
        <f t="shared" si="527"/>
        <v>0</v>
      </c>
      <c r="BL454" s="57">
        <f t="shared" si="528"/>
        <v>0</v>
      </c>
      <c r="BM454" s="57">
        <f t="shared" si="529"/>
        <v>0</v>
      </c>
      <c r="BN454" s="57">
        <f t="shared" si="530"/>
        <v>0</v>
      </c>
      <c r="BO454" s="57">
        <f t="shared" si="531"/>
        <v>0</v>
      </c>
      <c r="BP454" s="57">
        <f t="shared" si="532"/>
        <v>0</v>
      </c>
      <c r="BQ454">
        <f t="shared" si="554"/>
        <v>0</v>
      </c>
      <c r="BR454">
        <f t="shared" si="555"/>
        <v>0</v>
      </c>
      <c r="BS454">
        <f t="shared" si="556"/>
        <v>0</v>
      </c>
      <c r="BT454">
        <f t="shared" si="557"/>
        <v>0</v>
      </c>
      <c r="BU454">
        <f t="shared" si="558"/>
        <v>0</v>
      </c>
      <c r="BV454">
        <f t="shared" si="559"/>
        <v>0</v>
      </c>
      <c r="BW454">
        <f t="shared" si="560"/>
        <v>0</v>
      </c>
      <c r="BX454">
        <f t="shared" si="561"/>
        <v>0</v>
      </c>
      <c r="BY454">
        <f t="shared" si="562"/>
        <v>0</v>
      </c>
      <c r="BZ454">
        <f t="shared" si="563"/>
        <v>0</v>
      </c>
      <c r="CA454">
        <f t="shared" si="564"/>
        <v>0</v>
      </c>
      <c r="CB454">
        <f t="shared" si="565"/>
        <v>0</v>
      </c>
      <c r="CC454" t="e">
        <f>IF('Source and fuel input'!AS454,VLOOKUP(AA454,SourceIdData,8,FALSE),IF('Source and fuel input'!AQ454,V454,IF('Source and fuel input'!AR454,IF(AND(E454="Method 1",VLOOKUP(AA454,SourceIdData,8,FALSE)&gt;0),VLOOKUP(AA454,SourceIdData,8,FALSE),NA()),"")))</f>
        <v>#N/A</v>
      </c>
      <c r="CD454" s="15" t="e">
        <f t="shared" si="576"/>
        <v>#N/A</v>
      </c>
      <c r="CE454" s="15" t="b">
        <f t="shared" si="577"/>
        <v>1</v>
      </c>
      <c r="CF454" s="15" t="b">
        <f t="shared" si="533"/>
        <v>1</v>
      </c>
      <c r="CG454" s="15" t="b">
        <f t="shared" si="578"/>
        <v>0</v>
      </c>
      <c r="CH454" s="15" t="b">
        <f t="shared" si="579"/>
        <v>1</v>
      </c>
      <c r="CI454" t="e">
        <f t="shared" si="534"/>
        <v>#N/A</v>
      </c>
      <c r="CJ454" t="e">
        <f t="shared" si="535"/>
        <v>#N/A</v>
      </c>
      <c r="CK454" t="e">
        <f t="shared" si="544"/>
        <v>#N/A</v>
      </c>
      <c r="CL454" t="b">
        <f t="shared" si="580"/>
        <v>0</v>
      </c>
      <c r="CM454" t="e">
        <f t="shared" si="545"/>
        <v>#N/A</v>
      </c>
      <c r="CN454" t="b">
        <f t="shared" si="546"/>
        <v>0</v>
      </c>
      <c r="CO454" s="14">
        <f t="shared" si="547"/>
        <v>1</v>
      </c>
      <c r="CP454" s="16" t="str">
        <f t="shared" si="536"/>
        <v/>
      </c>
      <c r="CQ454" s="15">
        <f t="shared" si="537"/>
        <v>0</v>
      </c>
      <c r="CR454" s="15">
        <f t="shared" si="538"/>
        <v>0</v>
      </c>
      <c r="CS454" s="15">
        <f t="shared" si="539"/>
        <v>0</v>
      </c>
      <c r="CT454" s="58" t="e">
        <f t="shared" si="566"/>
        <v>#DIV/0!</v>
      </c>
      <c r="CU454" s="2">
        <f t="shared" si="540"/>
        <v>995</v>
      </c>
      <c r="CV454" t="str">
        <f t="shared" si="548"/>
        <v/>
      </c>
      <c r="CX454" t="str">
        <f t="shared" si="567"/>
        <v/>
      </c>
      <c r="CY454" t="b">
        <f>AND(CX454&lt;&gt;"",COUNTIF($CX$11:CX453,CX454)=0)</f>
        <v>0</v>
      </c>
      <c r="CZ454" s="2">
        <f>IF(CX454="",0,IF(CY454,MAX($CZ$11:CZ453)+1,VLOOKUP(CX454,$CX$11:CZ453,3,FALSE)))</f>
        <v>0</v>
      </c>
      <c r="DA454" s="2" t="str">
        <f t="shared" si="549"/>
        <v/>
      </c>
      <c r="DB454" t="str">
        <f t="shared" si="568"/>
        <v/>
      </c>
      <c r="DC454" t="b">
        <f>AND(DB454&lt;&gt;"",COUNTIF($DB$11:DB453,DB454)=0)</f>
        <v>0</v>
      </c>
      <c r="DD454" s="2">
        <f>IF(DB454="",0,IF(DC454,MAX($DD$11:DD453)+1,VLOOKUP(DB454,$DB$11:DD453,3,FALSE)))</f>
        <v>0</v>
      </c>
      <c r="DE454" s="2" t="str">
        <f t="shared" si="550"/>
        <v/>
      </c>
    </row>
    <row r="455" spans="1:109" x14ac:dyDescent="0.35">
      <c r="A455" s="119"/>
      <c r="B455" s="46"/>
      <c r="C455" s="46"/>
      <c r="D455" s="46"/>
      <c r="E455" s="46"/>
      <c r="F455" s="183"/>
      <c r="G455" s="48">
        <v>0</v>
      </c>
      <c r="H455" s="46">
        <v>0</v>
      </c>
      <c r="I455" s="46">
        <v>0</v>
      </c>
      <c r="J455" s="46">
        <v>0</v>
      </c>
      <c r="K455" s="46">
        <v>0</v>
      </c>
      <c r="L455" s="49">
        <v>0</v>
      </c>
      <c r="M455" s="50">
        <v>0</v>
      </c>
      <c r="N455" s="32"/>
      <c r="O455" s="31"/>
      <c r="P455" s="31"/>
      <c r="Q455" s="31"/>
      <c r="R455" s="31"/>
      <c r="S455" s="31"/>
      <c r="T455" s="31"/>
      <c r="U455" s="31"/>
      <c r="V455" s="99"/>
      <c r="W455" s="52" t="str">
        <f t="shared" si="575"/>
        <v/>
      </c>
      <c r="X455" s="120"/>
      <c r="Y455" s="97"/>
      <c r="Z455" t="e">
        <f t="shared" si="505"/>
        <v>#N/A</v>
      </c>
      <c r="AA455" t="e">
        <f t="shared" si="506"/>
        <v>#N/A</v>
      </c>
      <c r="AB455" t="e">
        <f t="shared" si="507"/>
        <v>#N/A</v>
      </c>
      <c r="AC455" s="53" t="b">
        <f t="shared" si="508"/>
        <v>0</v>
      </c>
      <c r="AD455" s="53" t="b">
        <f t="shared" si="509"/>
        <v>0</v>
      </c>
      <c r="AE455" s="53" t="b">
        <f t="shared" si="510"/>
        <v>0</v>
      </c>
      <c r="AF455" s="53" t="b">
        <f t="shared" si="511"/>
        <v>0</v>
      </c>
      <c r="AG455" s="53" t="b">
        <f t="shared" si="512"/>
        <v>0</v>
      </c>
      <c r="AH455" s="53" t="b">
        <f t="shared" si="513"/>
        <v>0</v>
      </c>
      <c r="AI455" s="53" t="b">
        <f t="shared" si="514"/>
        <v>0</v>
      </c>
      <c r="AJ455" s="53" t="b">
        <f t="shared" si="515"/>
        <v>0</v>
      </c>
      <c r="AK455" s="53" t="b">
        <f t="shared" si="569"/>
        <v>1</v>
      </c>
      <c r="AL455" s="53" t="b">
        <f t="shared" si="570"/>
        <v>1</v>
      </c>
      <c r="AM455" s="53" t="b">
        <f t="shared" si="571"/>
        <v>1</v>
      </c>
      <c r="AN455" s="53" t="b">
        <f t="shared" si="572"/>
        <v>1</v>
      </c>
      <c r="AO455" s="53" t="b">
        <f t="shared" si="573"/>
        <v>1</v>
      </c>
      <c r="AP455" s="53" t="b">
        <f t="shared" si="574"/>
        <v>1</v>
      </c>
      <c r="AQ455" s="53" t="b">
        <f t="shared" si="551"/>
        <v>0</v>
      </c>
      <c r="AR455" t="b">
        <f t="shared" si="516"/>
        <v>0</v>
      </c>
      <c r="AS455" s="54" t="e">
        <f t="shared" si="541"/>
        <v>#N/A</v>
      </c>
      <c r="AT455" t="b">
        <f t="shared" si="552"/>
        <v>0</v>
      </c>
      <c r="AU455" t="str">
        <f t="shared" si="553"/>
        <v/>
      </c>
      <c r="AV455" s="55" t="str">
        <f t="shared" si="542"/>
        <v/>
      </c>
      <c r="AW455" t="b">
        <f>AND(AV455&lt;&gt;"",COUNTIF($AV$11:AV454,AV455)=0)</f>
        <v>0</v>
      </c>
      <c r="AX455" s="2">
        <f>IF(AV455="",0,IF(AW455,MAX($AX$11:AX454)+1,VLOOKUP(AV455,$AV$11:AX454,3,FALSE)))</f>
        <v>0</v>
      </c>
      <c r="AY455" t="str">
        <f t="shared" si="543"/>
        <v/>
      </c>
      <c r="AZ455" t="e">
        <f t="shared" si="517"/>
        <v>#N/A</v>
      </c>
      <c r="BA455" t="e">
        <f>IF(ISNA(AZ455),NA(),COUNTIF(AZ$10:AZ455,AZ455)&gt;1)</f>
        <v>#N/A</v>
      </c>
      <c r="BB455" t="e">
        <f t="shared" si="518"/>
        <v>#N/A</v>
      </c>
      <c r="BC455" s="55" t="e">
        <f t="shared" si="519"/>
        <v>#N/A</v>
      </c>
      <c r="BD455" s="56" t="e">
        <f t="shared" si="520"/>
        <v>#N/A</v>
      </c>
      <c r="BE455" s="53">
        <f t="shared" si="521"/>
        <v>0</v>
      </c>
      <c r="BF455" s="53">
        <f t="shared" si="522"/>
        <v>0</v>
      </c>
      <c r="BG455" s="53">
        <f t="shared" si="523"/>
        <v>0</v>
      </c>
      <c r="BH455" s="53">
        <f t="shared" si="524"/>
        <v>0</v>
      </c>
      <c r="BI455" s="53">
        <f t="shared" si="525"/>
        <v>0</v>
      </c>
      <c r="BJ455" s="53">
        <f t="shared" si="526"/>
        <v>0</v>
      </c>
      <c r="BK455" s="57">
        <f t="shared" si="527"/>
        <v>0</v>
      </c>
      <c r="BL455" s="57">
        <f t="shared" si="528"/>
        <v>0</v>
      </c>
      <c r="BM455" s="57">
        <f t="shared" si="529"/>
        <v>0</v>
      </c>
      <c r="BN455" s="57">
        <f t="shared" si="530"/>
        <v>0</v>
      </c>
      <c r="BO455" s="57">
        <f t="shared" si="531"/>
        <v>0</v>
      </c>
      <c r="BP455" s="57">
        <f t="shared" si="532"/>
        <v>0</v>
      </c>
      <c r="BQ455">
        <f t="shared" si="554"/>
        <v>0</v>
      </c>
      <c r="BR455">
        <f t="shared" si="555"/>
        <v>0</v>
      </c>
      <c r="BS455">
        <f t="shared" si="556"/>
        <v>0</v>
      </c>
      <c r="BT455">
        <f t="shared" si="557"/>
        <v>0</v>
      </c>
      <c r="BU455">
        <f t="shared" si="558"/>
        <v>0</v>
      </c>
      <c r="BV455">
        <f t="shared" si="559"/>
        <v>0</v>
      </c>
      <c r="BW455">
        <f t="shared" si="560"/>
        <v>0</v>
      </c>
      <c r="BX455">
        <f t="shared" si="561"/>
        <v>0</v>
      </c>
      <c r="BY455">
        <f t="shared" si="562"/>
        <v>0</v>
      </c>
      <c r="BZ455">
        <f t="shared" si="563"/>
        <v>0</v>
      </c>
      <c r="CA455">
        <f t="shared" si="564"/>
        <v>0</v>
      </c>
      <c r="CB455">
        <f t="shared" si="565"/>
        <v>0</v>
      </c>
      <c r="CC455" t="e">
        <f>IF('Source and fuel input'!AS455,VLOOKUP(AA455,SourceIdData,8,FALSE),IF('Source and fuel input'!AQ455,V455,IF('Source and fuel input'!AR455,IF(AND(E455="Method 1",VLOOKUP(AA455,SourceIdData,8,FALSE)&gt;0),VLOOKUP(AA455,SourceIdData,8,FALSE),NA()),"")))</f>
        <v>#N/A</v>
      </c>
      <c r="CD455" s="15" t="e">
        <f t="shared" si="576"/>
        <v>#N/A</v>
      </c>
      <c r="CE455" s="15" t="b">
        <f t="shared" si="577"/>
        <v>1</v>
      </c>
      <c r="CF455" s="15" t="b">
        <f t="shared" si="533"/>
        <v>1</v>
      </c>
      <c r="CG455" s="15" t="b">
        <f t="shared" si="578"/>
        <v>0</v>
      </c>
      <c r="CH455" s="15" t="b">
        <f t="shared" si="579"/>
        <v>1</v>
      </c>
      <c r="CI455" t="e">
        <f t="shared" si="534"/>
        <v>#N/A</v>
      </c>
      <c r="CJ455" t="e">
        <f t="shared" si="535"/>
        <v>#N/A</v>
      </c>
      <c r="CK455" t="e">
        <f t="shared" si="544"/>
        <v>#N/A</v>
      </c>
      <c r="CL455" t="b">
        <f t="shared" si="580"/>
        <v>0</v>
      </c>
      <c r="CM455" t="e">
        <f t="shared" si="545"/>
        <v>#N/A</v>
      </c>
      <c r="CN455" t="b">
        <f t="shared" si="546"/>
        <v>0</v>
      </c>
      <c r="CO455" s="14">
        <f t="shared" si="547"/>
        <v>1</v>
      </c>
      <c r="CP455" s="16" t="str">
        <f t="shared" si="536"/>
        <v/>
      </c>
      <c r="CQ455" s="15">
        <f t="shared" si="537"/>
        <v>0</v>
      </c>
      <c r="CR455" s="15">
        <f t="shared" si="538"/>
        <v>0</v>
      </c>
      <c r="CS455" s="15">
        <f t="shared" si="539"/>
        <v>0</v>
      </c>
      <c r="CT455" s="58" t="e">
        <f t="shared" si="566"/>
        <v>#DIV/0!</v>
      </c>
      <c r="CU455" s="2">
        <f t="shared" si="540"/>
        <v>995</v>
      </c>
      <c r="CV455" t="str">
        <f t="shared" si="548"/>
        <v/>
      </c>
      <c r="CX455" t="str">
        <f t="shared" si="567"/>
        <v/>
      </c>
      <c r="CY455" t="b">
        <f>AND(CX455&lt;&gt;"",COUNTIF($CX$11:CX454,CX455)=0)</f>
        <v>0</v>
      </c>
      <c r="CZ455" s="2">
        <f>IF(CX455="",0,IF(CY455,MAX($CZ$11:CZ454)+1,VLOOKUP(CX455,$CX$11:CZ454,3,FALSE)))</f>
        <v>0</v>
      </c>
      <c r="DA455" s="2" t="str">
        <f t="shared" si="549"/>
        <v/>
      </c>
      <c r="DB455" t="str">
        <f t="shared" si="568"/>
        <v/>
      </c>
      <c r="DC455" t="b">
        <f>AND(DB455&lt;&gt;"",COUNTIF($DB$11:DB454,DB455)=0)</f>
        <v>0</v>
      </c>
      <c r="DD455" s="2">
        <f>IF(DB455="",0,IF(DC455,MAX($DD$11:DD454)+1,VLOOKUP(DB455,$DB$11:DD454,3,FALSE)))</f>
        <v>0</v>
      </c>
      <c r="DE455" s="2" t="str">
        <f t="shared" si="550"/>
        <v/>
      </c>
    </row>
    <row r="456" spans="1:109" x14ac:dyDescent="0.35">
      <c r="A456" s="119"/>
      <c r="B456" s="46"/>
      <c r="C456" s="46"/>
      <c r="D456" s="46"/>
      <c r="E456" s="46"/>
      <c r="F456" s="183"/>
      <c r="G456" s="48">
        <v>0</v>
      </c>
      <c r="H456" s="46">
        <v>0</v>
      </c>
      <c r="I456" s="46">
        <v>0</v>
      </c>
      <c r="J456" s="46">
        <v>0</v>
      </c>
      <c r="K456" s="46">
        <v>0</v>
      </c>
      <c r="L456" s="49">
        <v>0</v>
      </c>
      <c r="M456" s="50">
        <v>0</v>
      </c>
      <c r="N456" s="32"/>
      <c r="O456" s="31"/>
      <c r="P456" s="31"/>
      <c r="Q456" s="31"/>
      <c r="R456" s="31"/>
      <c r="S456" s="31"/>
      <c r="T456" s="31"/>
      <c r="U456" s="31"/>
      <c r="V456" s="99"/>
      <c r="W456" s="52" t="str">
        <f t="shared" si="575"/>
        <v/>
      </c>
      <c r="X456" s="120"/>
      <c r="Y456" s="97"/>
      <c r="Z456" t="e">
        <f t="shared" si="505"/>
        <v>#N/A</v>
      </c>
      <c r="AA456" t="e">
        <f t="shared" si="506"/>
        <v>#N/A</v>
      </c>
      <c r="AB456" t="e">
        <f t="shared" si="507"/>
        <v>#N/A</v>
      </c>
      <c r="AC456" s="53" t="b">
        <f t="shared" si="508"/>
        <v>0</v>
      </c>
      <c r="AD456" s="53" t="b">
        <f t="shared" si="509"/>
        <v>0</v>
      </c>
      <c r="AE456" s="53" t="b">
        <f t="shared" si="510"/>
        <v>0</v>
      </c>
      <c r="AF456" s="53" t="b">
        <f t="shared" si="511"/>
        <v>0</v>
      </c>
      <c r="AG456" s="53" t="b">
        <f t="shared" si="512"/>
        <v>0</v>
      </c>
      <c r="AH456" s="53" t="b">
        <f t="shared" si="513"/>
        <v>0</v>
      </c>
      <c r="AI456" s="53" t="b">
        <f t="shared" si="514"/>
        <v>0</v>
      </c>
      <c r="AJ456" s="53" t="b">
        <f t="shared" si="515"/>
        <v>0</v>
      </c>
      <c r="AK456" s="53" t="b">
        <f t="shared" si="569"/>
        <v>1</v>
      </c>
      <c r="AL456" s="53" t="b">
        <f t="shared" si="570"/>
        <v>1</v>
      </c>
      <c r="AM456" s="53" t="b">
        <f t="shared" si="571"/>
        <v>1</v>
      </c>
      <c r="AN456" s="53" t="b">
        <f t="shared" si="572"/>
        <v>1</v>
      </c>
      <c r="AO456" s="53" t="b">
        <f t="shared" si="573"/>
        <v>1</v>
      </c>
      <c r="AP456" s="53" t="b">
        <f t="shared" si="574"/>
        <v>1</v>
      </c>
      <c r="AQ456" s="53" t="b">
        <f t="shared" si="551"/>
        <v>0</v>
      </c>
      <c r="AR456" t="b">
        <f t="shared" si="516"/>
        <v>0</v>
      </c>
      <c r="AS456" s="54" t="e">
        <f t="shared" si="541"/>
        <v>#N/A</v>
      </c>
      <c r="AT456" t="b">
        <f t="shared" si="552"/>
        <v>0</v>
      </c>
      <c r="AU456" t="str">
        <f t="shared" si="553"/>
        <v/>
      </c>
      <c r="AV456" s="55" t="str">
        <f t="shared" si="542"/>
        <v/>
      </c>
      <c r="AW456" t="b">
        <f>AND(AV456&lt;&gt;"",COUNTIF($AV$11:AV455,AV456)=0)</f>
        <v>0</v>
      </c>
      <c r="AX456" s="2">
        <f>IF(AV456="",0,IF(AW456,MAX($AX$11:AX455)+1,VLOOKUP(AV456,$AV$11:AX455,3,FALSE)))</f>
        <v>0</v>
      </c>
      <c r="AY456" t="str">
        <f t="shared" si="543"/>
        <v/>
      </c>
      <c r="AZ456" t="e">
        <f t="shared" si="517"/>
        <v>#N/A</v>
      </c>
      <c r="BA456" t="e">
        <f>IF(ISNA(AZ456),NA(),COUNTIF(AZ$10:AZ456,AZ456)&gt;1)</f>
        <v>#N/A</v>
      </c>
      <c r="BB456" t="e">
        <f t="shared" si="518"/>
        <v>#N/A</v>
      </c>
      <c r="BC456" s="55" t="e">
        <f t="shared" si="519"/>
        <v>#N/A</v>
      </c>
      <c r="BD456" s="56" t="e">
        <f t="shared" si="520"/>
        <v>#N/A</v>
      </c>
      <c r="BE456" s="53">
        <f t="shared" si="521"/>
        <v>0</v>
      </c>
      <c r="BF456" s="53">
        <f t="shared" si="522"/>
        <v>0</v>
      </c>
      <c r="BG456" s="53">
        <f t="shared" si="523"/>
        <v>0</v>
      </c>
      <c r="BH456" s="53">
        <f t="shared" si="524"/>
        <v>0</v>
      </c>
      <c r="BI456" s="53">
        <f t="shared" si="525"/>
        <v>0</v>
      </c>
      <c r="BJ456" s="53">
        <f t="shared" si="526"/>
        <v>0</v>
      </c>
      <c r="BK456" s="57">
        <f t="shared" si="527"/>
        <v>0</v>
      </c>
      <c r="BL456" s="57">
        <f t="shared" si="528"/>
        <v>0</v>
      </c>
      <c r="BM456" s="57">
        <f t="shared" si="529"/>
        <v>0</v>
      </c>
      <c r="BN456" s="57">
        <f t="shared" si="530"/>
        <v>0</v>
      </c>
      <c r="BO456" s="57">
        <f t="shared" si="531"/>
        <v>0</v>
      </c>
      <c r="BP456" s="57">
        <f t="shared" si="532"/>
        <v>0</v>
      </c>
      <c r="BQ456">
        <f t="shared" si="554"/>
        <v>0</v>
      </c>
      <c r="BR456">
        <f t="shared" si="555"/>
        <v>0</v>
      </c>
      <c r="BS456">
        <f t="shared" si="556"/>
        <v>0</v>
      </c>
      <c r="BT456">
        <f t="shared" si="557"/>
        <v>0</v>
      </c>
      <c r="BU456">
        <f t="shared" si="558"/>
        <v>0</v>
      </c>
      <c r="BV456">
        <f t="shared" si="559"/>
        <v>0</v>
      </c>
      <c r="BW456">
        <f t="shared" si="560"/>
        <v>0</v>
      </c>
      <c r="BX456">
        <f t="shared" si="561"/>
        <v>0</v>
      </c>
      <c r="BY456">
        <f t="shared" si="562"/>
        <v>0</v>
      </c>
      <c r="BZ456">
        <f t="shared" si="563"/>
        <v>0</v>
      </c>
      <c r="CA456">
        <f t="shared" si="564"/>
        <v>0</v>
      </c>
      <c r="CB456">
        <f t="shared" si="565"/>
        <v>0</v>
      </c>
      <c r="CC456" t="e">
        <f>IF('Source and fuel input'!AS456,VLOOKUP(AA456,SourceIdData,8,FALSE),IF('Source and fuel input'!AQ456,V456,IF('Source and fuel input'!AR456,IF(AND(E456="Method 1",VLOOKUP(AA456,SourceIdData,8,FALSE)&gt;0),VLOOKUP(AA456,SourceIdData,8,FALSE),NA()),"")))</f>
        <v>#N/A</v>
      </c>
      <c r="CD456" s="15" t="e">
        <f t="shared" si="576"/>
        <v>#N/A</v>
      </c>
      <c r="CE456" s="15" t="b">
        <f t="shared" si="577"/>
        <v>1</v>
      </c>
      <c r="CF456" s="15" t="b">
        <f t="shared" si="533"/>
        <v>1</v>
      </c>
      <c r="CG456" s="15" t="b">
        <f t="shared" si="578"/>
        <v>0</v>
      </c>
      <c r="CH456" s="15" t="b">
        <f t="shared" si="579"/>
        <v>1</v>
      </c>
      <c r="CI456" t="e">
        <f t="shared" si="534"/>
        <v>#N/A</v>
      </c>
      <c r="CJ456" t="e">
        <f t="shared" si="535"/>
        <v>#N/A</v>
      </c>
      <c r="CK456" t="e">
        <f t="shared" si="544"/>
        <v>#N/A</v>
      </c>
      <c r="CL456" t="b">
        <f t="shared" si="580"/>
        <v>0</v>
      </c>
      <c r="CM456" t="e">
        <f t="shared" si="545"/>
        <v>#N/A</v>
      </c>
      <c r="CN456" t="b">
        <f t="shared" si="546"/>
        <v>0</v>
      </c>
      <c r="CO456" s="14">
        <f t="shared" si="547"/>
        <v>1</v>
      </c>
      <c r="CP456" s="16" t="str">
        <f t="shared" si="536"/>
        <v/>
      </c>
      <c r="CQ456" s="15">
        <f t="shared" si="537"/>
        <v>0</v>
      </c>
      <c r="CR456" s="15">
        <f t="shared" si="538"/>
        <v>0</v>
      </c>
      <c r="CS456" s="15">
        <f t="shared" si="539"/>
        <v>0</v>
      </c>
      <c r="CT456" s="58" t="e">
        <f t="shared" si="566"/>
        <v>#DIV/0!</v>
      </c>
      <c r="CU456" s="2">
        <f t="shared" si="540"/>
        <v>995</v>
      </c>
      <c r="CV456" t="str">
        <f t="shared" si="548"/>
        <v/>
      </c>
      <c r="CX456" t="str">
        <f t="shared" si="567"/>
        <v/>
      </c>
      <c r="CY456" t="b">
        <f>AND(CX456&lt;&gt;"",COUNTIF($CX$11:CX455,CX456)=0)</f>
        <v>0</v>
      </c>
      <c r="CZ456" s="2">
        <f>IF(CX456="",0,IF(CY456,MAX($CZ$11:CZ455)+1,VLOOKUP(CX456,$CX$11:CZ455,3,FALSE)))</f>
        <v>0</v>
      </c>
      <c r="DA456" s="2" t="str">
        <f t="shared" si="549"/>
        <v/>
      </c>
      <c r="DB456" t="str">
        <f t="shared" si="568"/>
        <v/>
      </c>
      <c r="DC456" t="b">
        <f>AND(DB456&lt;&gt;"",COUNTIF($DB$11:DB455,DB456)=0)</f>
        <v>0</v>
      </c>
      <c r="DD456" s="2">
        <f>IF(DB456="",0,IF(DC456,MAX($DD$11:DD455)+1,VLOOKUP(DB456,$DB$11:DD455,3,FALSE)))</f>
        <v>0</v>
      </c>
      <c r="DE456" s="2" t="str">
        <f t="shared" si="550"/>
        <v/>
      </c>
    </row>
    <row r="457" spans="1:109" x14ac:dyDescent="0.35">
      <c r="A457" s="119"/>
      <c r="B457" s="46"/>
      <c r="C457" s="46"/>
      <c r="D457" s="46"/>
      <c r="E457" s="46"/>
      <c r="F457" s="183"/>
      <c r="G457" s="48">
        <v>0</v>
      </c>
      <c r="H457" s="46">
        <v>0</v>
      </c>
      <c r="I457" s="46">
        <v>0</v>
      </c>
      <c r="J457" s="46">
        <v>0</v>
      </c>
      <c r="K457" s="46">
        <v>0</v>
      </c>
      <c r="L457" s="49">
        <v>0</v>
      </c>
      <c r="M457" s="50">
        <v>0</v>
      </c>
      <c r="N457" s="32"/>
      <c r="O457" s="31"/>
      <c r="P457" s="31"/>
      <c r="Q457" s="31"/>
      <c r="R457" s="31"/>
      <c r="S457" s="31"/>
      <c r="T457" s="31"/>
      <c r="U457" s="31"/>
      <c r="V457" s="99"/>
      <c r="W457" s="52" t="str">
        <f t="shared" si="575"/>
        <v/>
      </c>
      <c r="X457" s="120"/>
      <c r="Y457" s="97"/>
      <c r="Z457" t="e">
        <f t="shared" si="505"/>
        <v>#N/A</v>
      </c>
      <c r="AA457" t="e">
        <f t="shared" si="506"/>
        <v>#N/A</v>
      </c>
      <c r="AB457" t="e">
        <f t="shared" si="507"/>
        <v>#N/A</v>
      </c>
      <c r="AC457" s="53" t="b">
        <f t="shared" si="508"/>
        <v>0</v>
      </c>
      <c r="AD457" s="53" t="b">
        <f t="shared" si="509"/>
        <v>0</v>
      </c>
      <c r="AE457" s="53" t="b">
        <f t="shared" si="510"/>
        <v>0</v>
      </c>
      <c r="AF457" s="53" t="b">
        <f t="shared" si="511"/>
        <v>0</v>
      </c>
      <c r="AG457" s="53" t="b">
        <f t="shared" si="512"/>
        <v>0</v>
      </c>
      <c r="AH457" s="53" t="b">
        <f t="shared" si="513"/>
        <v>0</v>
      </c>
      <c r="AI457" s="53" t="b">
        <f t="shared" si="514"/>
        <v>0</v>
      </c>
      <c r="AJ457" s="53" t="b">
        <f t="shared" si="515"/>
        <v>0</v>
      </c>
      <c r="AK457" s="53" t="b">
        <f t="shared" si="569"/>
        <v>1</v>
      </c>
      <c r="AL457" s="53" t="b">
        <f t="shared" si="570"/>
        <v>1</v>
      </c>
      <c r="AM457" s="53" t="b">
        <f t="shared" si="571"/>
        <v>1</v>
      </c>
      <c r="AN457" s="53" t="b">
        <f t="shared" si="572"/>
        <v>1</v>
      </c>
      <c r="AO457" s="53" t="b">
        <f t="shared" si="573"/>
        <v>1</v>
      </c>
      <c r="AP457" s="53" t="b">
        <f t="shared" si="574"/>
        <v>1</v>
      </c>
      <c r="AQ457" s="53" t="b">
        <f t="shared" si="551"/>
        <v>0</v>
      </c>
      <c r="AR457" t="b">
        <f t="shared" si="516"/>
        <v>0</v>
      </c>
      <c r="AS457" s="54" t="e">
        <f t="shared" si="541"/>
        <v>#N/A</v>
      </c>
      <c r="AT457" t="b">
        <f t="shared" si="552"/>
        <v>0</v>
      </c>
      <c r="AU457" t="str">
        <f t="shared" si="553"/>
        <v/>
      </c>
      <c r="AV457" s="55" t="str">
        <f t="shared" si="542"/>
        <v/>
      </c>
      <c r="AW457" t="b">
        <f>AND(AV457&lt;&gt;"",COUNTIF($AV$11:AV456,AV457)=0)</f>
        <v>0</v>
      </c>
      <c r="AX457" s="2">
        <f>IF(AV457="",0,IF(AW457,MAX($AX$11:AX456)+1,VLOOKUP(AV457,$AV$11:AX456,3,FALSE)))</f>
        <v>0</v>
      </c>
      <c r="AY457" t="str">
        <f t="shared" si="543"/>
        <v/>
      </c>
      <c r="AZ457" t="e">
        <f t="shared" si="517"/>
        <v>#N/A</v>
      </c>
      <c r="BA457" t="e">
        <f>IF(ISNA(AZ457),NA(),COUNTIF(AZ$10:AZ457,AZ457)&gt;1)</f>
        <v>#N/A</v>
      </c>
      <c r="BB457" t="e">
        <f t="shared" si="518"/>
        <v>#N/A</v>
      </c>
      <c r="BC457" s="55" t="e">
        <f t="shared" si="519"/>
        <v>#N/A</v>
      </c>
      <c r="BD457" s="56" t="e">
        <f t="shared" si="520"/>
        <v>#N/A</v>
      </c>
      <c r="BE457" s="53">
        <f t="shared" si="521"/>
        <v>0</v>
      </c>
      <c r="BF457" s="53">
        <f t="shared" si="522"/>
        <v>0</v>
      </c>
      <c r="BG457" s="53">
        <f t="shared" si="523"/>
        <v>0</v>
      </c>
      <c r="BH457" s="53">
        <f t="shared" si="524"/>
        <v>0</v>
      </c>
      <c r="BI457" s="53">
        <f t="shared" si="525"/>
        <v>0</v>
      </c>
      <c r="BJ457" s="53">
        <f t="shared" si="526"/>
        <v>0</v>
      </c>
      <c r="BK457" s="57">
        <f t="shared" si="527"/>
        <v>0</v>
      </c>
      <c r="BL457" s="57">
        <f t="shared" si="528"/>
        <v>0</v>
      </c>
      <c r="BM457" s="57">
        <f t="shared" si="529"/>
        <v>0</v>
      </c>
      <c r="BN457" s="57">
        <f t="shared" si="530"/>
        <v>0</v>
      </c>
      <c r="BO457" s="57">
        <f t="shared" si="531"/>
        <v>0</v>
      </c>
      <c r="BP457" s="57">
        <f t="shared" si="532"/>
        <v>0</v>
      </c>
      <c r="BQ457">
        <f t="shared" si="554"/>
        <v>0</v>
      </c>
      <c r="BR457">
        <f t="shared" si="555"/>
        <v>0</v>
      </c>
      <c r="BS457">
        <f t="shared" si="556"/>
        <v>0</v>
      </c>
      <c r="BT457">
        <f t="shared" si="557"/>
        <v>0</v>
      </c>
      <c r="BU457">
        <f t="shared" si="558"/>
        <v>0</v>
      </c>
      <c r="BV457">
        <f t="shared" si="559"/>
        <v>0</v>
      </c>
      <c r="BW457">
        <f t="shared" si="560"/>
        <v>0</v>
      </c>
      <c r="BX457">
        <f t="shared" si="561"/>
        <v>0</v>
      </c>
      <c r="BY457">
        <f t="shared" si="562"/>
        <v>0</v>
      </c>
      <c r="BZ457">
        <f t="shared" si="563"/>
        <v>0</v>
      </c>
      <c r="CA457">
        <f t="shared" si="564"/>
        <v>0</v>
      </c>
      <c r="CB457">
        <f t="shared" si="565"/>
        <v>0</v>
      </c>
      <c r="CC457" t="e">
        <f>IF('Source and fuel input'!AS457,VLOOKUP(AA457,SourceIdData,8,FALSE),IF('Source and fuel input'!AQ457,V457,IF('Source and fuel input'!AR457,IF(AND(E457="Method 1",VLOOKUP(AA457,SourceIdData,8,FALSE)&gt;0),VLOOKUP(AA457,SourceIdData,8,FALSE),NA()),"")))</f>
        <v>#N/A</v>
      </c>
      <c r="CD457" s="15" t="e">
        <f t="shared" si="576"/>
        <v>#N/A</v>
      </c>
      <c r="CE457" s="15" t="b">
        <f t="shared" si="577"/>
        <v>1</v>
      </c>
      <c r="CF457" s="15" t="b">
        <f t="shared" si="533"/>
        <v>1</v>
      </c>
      <c r="CG457" s="15" t="b">
        <f t="shared" si="578"/>
        <v>0</v>
      </c>
      <c r="CH457" s="15" t="b">
        <f t="shared" si="579"/>
        <v>1</v>
      </c>
      <c r="CI457" t="e">
        <f t="shared" si="534"/>
        <v>#N/A</v>
      </c>
      <c r="CJ457" t="e">
        <f t="shared" si="535"/>
        <v>#N/A</v>
      </c>
      <c r="CK457" t="e">
        <f t="shared" si="544"/>
        <v>#N/A</v>
      </c>
      <c r="CL457" t="b">
        <f t="shared" si="580"/>
        <v>0</v>
      </c>
      <c r="CM457" t="e">
        <f t="shared" si="545"/>
        <v>#N/A</v>
      </c>
      <c r="CN457" t="b">
        <f t="shared" si="546"/>
        <v>0</v>
      </c>
      <c r="CO457" s="14">
        <f t="shared" si="547"/>
        <v>1</v>
      </c>
      <c r="CP457" s="16" t="str">
        <f t="shared" si="536"/>
        <v/>
      </c>
      <c r="CQ457" s="15">
        <f t="shared" si="537"/>
        <v>0</v>
      </c>
      <c r="CR457" s="15">
        <f t="shared" si="538"/>
        <v>0</v>
      </c>
      <c r="CS457" s="15">
        <f t="shared" si="539"/>
        <v>0</v>
      </c>
      <c r="CT457" s="58" t="e">
        <f t="shared" si="566"/>
        <v>#DIV/0!</v>
      </c>
      <c r="CU457" s="2">
        <f t="shared" si="540"/>
        <v>995</v>
      </c>
      <c r="CV457" t="str">
        <f t="shared" si="548"/>
        <v/>
      </c>
      <c r="CX457" t="str">
        <f t="shared" si="567"/>
        <v/>
      </c>
      <c r="CY457" t="b">
        <f>AND(CX457&lt;&gt;"",COUNTIF($CX$11:CX456,CX457)=0)</f>
        <v>0</v>
      </c>
      <c r="CZ457" s="2">
        <f>IF(CX457="",0,IF(CY457,MAX($CZ$11:CZ456)+1,VLOOKUP(CX457,$CX$11:CZ456,3,FALSE)))</f>
        <v>0</v>
      </c>
      <c r="DA457" s="2" t="str">
        <f t="shared" si="549"/>
        <v/>
      </c>
      <c r="DB457" t="str">
        <f t="shared" si="568"/>
        <v/>
      </c>
      <c r="DC457" t="b">
        <f>AND(DB457&lt;&gt;"",COUNTIF($DB$11:DB456,DB457)=0)</f>
        <v>0</v>
      </c>
      <c r="DD457" s="2">
        <f>IF(DB457="",0,IF(DC457,MAX($DD$11:DD456)+1,VLOOKUP(DB457,$DB$11:DD456,3,FALSE)))</f>
        <v>0</v>
      </c>
      <c r="DE457" s="2" t="str">
        <f t="shared" si="550"/>
        <v/>
      </c>
    </row>
    <row r="458" spans="1:109" x14ac:dyDescent="0.35">
      <c r="A458" s="119"/>
      <c r="B458" s="46"/>
      <c r="C458" s="46"/>
      <c r="D458" s="46"/>
      <c r="E458" s="46"/>
      <c r="F458" s="183"/>
      <c r="G458" s="48">
        <v>0</v>
      </c>
      <c r="H458" s="46">
        <v>0</v>
      </c>
      <c r="I458" s="46">
        <v>0</v>
      </c>
      <c r="J458" s="46">
        <v>0</v>
      </c>
      <c r="K458" s="46">
        <v>0</v>
      </c>
      <c r="L458" s="49">
        <v>0</v>
      </c>
      <c r="M458" s="50">
        <v>0</v>
      </c>
      <c r="N458" s="32"/>
      <c r="O458" s="31"/>
      <c r="P458" s="31"/>
      <c r="Q458" s="31"/>
      <c r="R458" s="31"/>
      <c r="S458" s="31"/>
      <c r="T458" s="31"/>
      <c r="U458" s="31"/>
      <c r="V458" s="99"/>
      <c r="W458" s="52" t="str">
        <f t="shared" si="575"/>
        <v/>
      </c>
      <c r="X458" s="120"/>
      <c r="Y458" s="97"/>
      <c r="Z458" t="e">
        <f t="shared" si="505"/>
        <v>#N/A</v>
      </c>
      <c r="AA458" t="e">
        <f t="shared" si="506"/>
        <v>#N/A</v>
      </c>
      <c r="AB458" t="e">
        <f t="shared" si="507"/>
        <v>#N/A</v>
      </c>
      <c r="AC458" s="53" t="b">
        <f t="shared" si="508"/>
        <v>0</v>
      </c>
      <c r="AD458" s="53" t="b">
        <f t="shared" si="509"/>
        <v>0</v>
      </c>
      <c r="AE458" s="53" t="b">
        <f t="shared" si="510"/>
        <v>0</v>
      </c>
      <c r="AF458" s="53" t="b">
        <f t="shared" si="511"/>
        <v>0</v>
      </c>
      <c r="AG458" s="53" t="b">
        <f t="shared" si="512"/>
        <v>0</v>
      </c>
      <c r="AH458" s="53" t="b">
        <f t="shared" si="513"/>
        <v>0</v>
      </c>
      <c r="AI458" s="53" t="b">
        <f t="shared" si="514"/>
        <v>0</v>
      </c>
      <c r="AJ458" s="53" t="b">
        <f t="shared" si="515"/>
        <v>0</v>
      </c>
      <c r="AK458" s="53" t="b">
        <f t="shared" si="569"/>
        <v>1</v>
      </c>
      <c r="AL458" s="53" t="b">
        <f t="shared" si="570"/>
        <v>1</v>
      </c>
      <c r="AM458" s="53" t="b">
        <f t="shared" si="571"/>
        <v>1</v>
      </c>
      <c r="AN458" s="53" t="b">
        <f t="shared" si="572"/>
        <v>1</v>
      </c>
      <c r="AO458" s="53" t="b">
        <f t="shared" si="573"/>
        <v>1</v>
      </c>
      <c r="AP458" s="53" t="b">
        <f t="shared" si="574"/>
        <v>1</v>
      </c>
      <c r="AQ458" s="53" t="b">
        <f t="shared" si="551"/>
        <v>0</v>
      </c>
      <c r="AR458" t="b">
        <f t="shared" si="516"/>
        <v>0</v>
      </c>
      <c r="AS458" s="54" t="e">
        <f t="shared" si="541"/>
        <v>#N/A</v>
      </c>
      <c r="AT458" t="b">
        <f t="shared" si="552"/>
        <v>0</v>
      </c>
      <c r="AU458" t="str">
        <f t="shared" si="553"/>
        <v/>
      </c>
      <c r="AV458" s="55" t="str">
        <f t="shared" si="542"/>
        <v/>
      </c>
      <c r="AW458" t="b">
        <f>AND(AV458&lt;&gt;"",COUNTIF($AV$11:AV457,AV458)=0)</f>
        <v>0</v>
      </c>
      <c r="AX458" s="2">
        <f>IF(AV458="",0,IF(AW458,MAX($AX$11:AX457)+1,VLOOKUP(AV458,$AV$11:AX457,3,FALSE)))</f>
        <v>0</v>
      </c>
      <c r="AY458" t="str">
        <f t="shared" si="543"/>
        <v/>
      </c>
      <c r="AZ458" t="e">
        <f t="shared" si="517"/>
        <v>#N/A</v>
      </c>
      <c r="BA458" t="e">
        <f>IF(ISNA(AZ458),NA(),COUNTIF(AZ$10:AZ458,AZ458)&gt;1)</f>
        <v>#N/A</v>
      </c>
      <c r="BB458" t="e">
        <f t="shared" si="518"/>
        <v>#N/A</v>
      </c>
      <c r="BC458" s="55" t="e">
        <f t="shared" si="519"/>
        <v>#N/A</v>
      </c>
      <c r="BD458" s="56" t="e">
        <f t="shared" si="520"/>
        <v>#N/A</v>
      </c>
      <c r="BE458" s="53">
        <f t="shared" si="521"/>
        <v>0</v>
      </c>
      <c r="BF458" s="53">
        <f t="shared" si="522"/>
        <v>0</v>
      </c>
      <c r="BG458" s="53">
        <f t="shared" si="523"/>
        <v>0</v>
      </c>
      <c r="BH458" s="53">
        <f t="shared" si="524"/>
        <v>0</v>
      </c>
      <c r="BI458" s="53">
        <f t="shared" si="525"/>
        <v>0</v>
      </c>
      <c r="BJ458" s="53">
        <f t="shared" si="526"/>
        <v>0</v>
      </c>
      <c r="BK458" s="57">
        <f t="shared" si="527"/>
        <v>0</v>
      </c>
      <c r="BL458" s="57">
        <f t="shared" si="528"/>
        <v>0</v>
      </c>
      <c r="BM458" s="57">
        <f t="shared" si="529"/>
        <v>0</v>
      </c>
      <c r="BN458" s="57">
        <f t="shared" si="530"/>
        <v>0</v>
      </c>
      <c r="BO458" s="57">
        <f t="shared" si="531"/>
        <v>0</v>
      </c>
      <c r="BP458" s="57">
        <f t="shared" si="532"/>
        <v>0</v>
      </c>
      <c r="BQ458">
        <f t="shared" si="554"/>
        <v>0</v>
      </c>
      <c r="BR458">
        <f t="shared" si="555"/>
        <v>0</v>
      </c>
      <c r="BS458">
        <f t="shared" si="556"/>
        <v>0</v>
      </c>
      <c r="BT458">
        <f t="shared" si="557"/>
        <v>0</v>
      </c>
      <c r="BU458">
        <f t="shared" si="558"/>
        <v>0</v>
      </c>
      <c r="BV458">
        <f t="shared" si="559"/>
        <v>0</v>
      </c>
      <c r="BW458">
        <f t="shared" si="560"/>
        <v>0</v>
      </c>
      <c r="BX458">
        <f t="shared" si="561"/>
        <v>0</v>
      </c>
      <c r="BY458">
        <f t="shared" si="562"/>
        <v>0</v>
      </c>
      <c r="BZ458">
        <f t="shared" si="563"/>
        <v>0</v>
      </c>
      <c r="CA458">
        <f t="shared" si="564"/>
        <v>0</v>
      </c>
      <c r="CB458">
        <f t="shared" si="565"/>
        <v>0</v>
      </c>
      <c r="CC458" t="e">
        <f>IF('Source and fuel input'!AS458,VLOOKUP(AA458,SourceIdData,8,FALSE),IF('Source and fuel input'!AQ458,V458,IF('Source and fuel input'!AR458,IF(AND(E458="Method 1",VLOOKUP(AA458,SourceIdData,8,FALSE)&gt;0),VLOOKUP(AA458,SourceIdData,8,FALSE),NA()),"")))</f>
        <v>#N/A</v>
      </c>
      <c r="CD458" s="15" t="e">
        <f t="shared" si="576"/>
        <v>#N/A</v>
      </c>
      <c r="CE458" s="15" t="b">
        <f t="shared" si="577"/>
        <v>1</v>
      </c>
      <c r="CF458" s="15" t="b">
        <f t="shared" si="533"/>
        <v>1</v>
      </c>
      <c r="CG458" s="15" t="b">
        <f t="shared" si="578"/>
        <v>0</v>
      </c>
      <c r="CH458" s="15" t="b">
        <f t="shared" si="579"/>
        <v>1</v>
      </c>
      <c r="CI458" t="e">
        <f t="shared" si="534"/>
        <v>#N/A</v>
      </c>
      <c r="CJ458" t="e">
        <f t="shared" si="535"/>
        <v>#N/A</v>
      </c>
      <c r="CK458" t="e">
        <f t="shared" si="544"/>
        <v>#N/A</v>
      </c>
      <c r="CL458" t="b">
        <f t="shared" si="580"/>
        <v>0</v>
      </c>
      <c r="CM458" t="e">
        <f t="shared" si="545"/>
        <v>#N/A</v>
      </c>
      <c r="CN458" t="b">
        <f t="shared" si="546"/>
        <v>0</v>
      </c>
      <c r="CO458" s="14">
        <f t="shared" si="547"/>
        <v>1</v>
      </c>
      <c r="CP458" s="16" t="str">
        <f t="shared" si="536"/>
        <v/>
      </c>
      <c r="CQ458" s="15">
        <f t="shared" si="537"/>
        <v>0</v>
      </c>
      <c r="CR458" s="15">
        <f t="shared" si="538"/>
        <v>0</v>
      </c>
      <c r="CS458" s="15">
        <f t="shared" si="539"/>
        <v>0</v>
      </c>
      <c r="CT458" s="58" t="e">
        <f t="shared" si="566"/>
        <v>#DIV/0!</v>
      </c>
      <c r="CU458" s="2">
        <f t="shared" si="540"/>
        <v>995</v>
      </c>
      <c r="CV458" t="str">
        <f t="shared" si="548"/>
        <v/>
      </c>
      <c r="CX458" t="str">
        <f t="shared" si="567"/>
        <v/>
      </c>
      <c r="CY458" t="b">
        <f>AND(CX458&lt;&gt;"",COUNTIF($CX$11:CX457,CX458)=0)</f>
        <v>0</v>
      </c>
      <c r="CZ458" s="2">
        <f>IF(CX458="",0,IF(CY458,MAX($CZ$11:CZ457)+1,VLOOKUP(CX458,$CX$11:CZ457,3,FALSE)))</f>
        <v>0</v>
      </c>
      <c r="DA458" s="2" t="str">
        <f t="shared" si="549"/>
        <v/>
      </c>
      <c r="DB458" t="str">
        <f t="shared" si="568"/>
        <v/>
      </c>
      <c r="DC458" t="b">
        <f>AND(DB458&lt;&gt;"",COUNTIF($DB$11:DB457,DB458)=0)</f>
        <v>0</v>
      </c>
      <c r="DD458" s="2">
        <f>IF(DB458="",0,IF(DC458,MAX($DD$11:DD457)+1,VLOOKUP(DB458,$DB$11:DD457,3,FALSE)))</f>
        <v>0</v>
      </c>
      <c r="DE458" s="2" t="str">
        <f t="shared" si="550"/>
        <v/>
      </c>
    </row>
    <row r="459" spans="1:109" x14ac:dyDescent="0.35">
      <c r="A459" s="119"/>
      <c r="B459" s="46"/>
      <c r="C459" s="46"/>
      <c r="D459" s="46"/>
      <c r="E459" s="46"/>
      <c r="F459" s="183"/>
      <c r="G459" s="48">
        <v>0</v>
      </c>
      <c r="H459" s="46">
        <v>0</v>
      </c>
      <c r="I459" s="46">
        <v>0</v>
      </c>
      <c r="J459" s="46">
        <v>0</v>
      </c>
      <c r="K459" s="46">
        <v>0</v>
      </c>
      <c r="L459" s="49">
        <v>0</v>
      </c>
      <c r="M459" s="50">
        <v>0</v>
      </c>
      <c r="N459" s="32"/>
      <c r="O459" s="31"/>
      <c r="P459" s="31"/>
      <c r="Q459" s="31"/>
      <c r="R459" s="31"/>
      <c r="S459" s="31"/>
      <c r="T459" s="31"/>
      <c r="U459" s="31"/>
      <c r="V459" s="99"/>
      <c r="W459" s="52" t="str">
        <f t="shared" si="575"/>
        <v/>
      </c>
      <c r="X459" s="120"/>
      <c r="Y459" s="97"/>
      <c r="Z459" t="e">
        <f t="shared" ref="Z459:Z522" si="581">VLOOKUP(TRIM($C459),Sources,4,FALSE)</f>
        <v>#N/A</v>
      </c>
      <c r="AA459" t="e">
        <f t="shared" ref="AA459:AA522" si="582">VLOOKUP(LEFT(TRIM(C459),45)&amp;LEFT(TRIM(D459),75),SoFu,2,FALSE)</f>
        <v>#N/A</v>
      </c>
      <c r="AB459" t="e">
        <f t="shared" ref="AB459:AB522" si="583">VLOOKUP(TRIM($C459),Sources,5,FALSE)</f>
        <v>#N/A</v>
      </c>
      <c r="AC459" s="53" t="b">
        <f t="shared" ref="AC459:AC522" si="584">AND(N459&lt;&gt;"",N459&gt;=0,NOT(ISERROR(N459*1)),NOT($AR459))</f>
        <v>0</v>
      </c>
      <c r="AD459" s="53" t="b">
        <f t="shared" ref="AD459:AD522" si="585">AND(O459&lt;&gt;"",O459&gt;=0,NOT(ISERROR(O459*1)),NOT($AR459))</f>
        <v>0</v>
      </c>
      <c r="AE459" s="53" t="b">
        <f t="shared" ref="AE459:AE522" si="586">AND(P459&lt;&gt;"",P459&gt;=0,NOT(ISERROR(P459*1)),NOT($AR459))</f>
        <v>0</v>
      </c>
      <c r="AF459" s="53" t="b">
        <f t="shared" ref="AF459:AF522" si="587">AND(Q459&lt;&gt;"",Q459&gt;=0,NOT(ISERROR(Q459*1)),NOT($AR459))</f>
        <v>0</v>
      </c>
      <c r="AG459" s="53" t="b">
        <f t="shared" ref="AG459:AG522" si="588">AND(R459&lt;&gt;"",R459&gt;=0,NOT(ISERROR(R459*1)),NOT($AR459))</f>
        <v>0</v>
      </c>
      <c r="AH459" s="53" t="b">
        <f t="shared" ref="AH459:AH522" si="589">AND(S459&lt;&gt;"",S459&gt;=0,NOT(ISERROR(S459*1)),NOT($AR459))</f>
        <v>0</v>
      </c>
      <c r="AI459" s="53" t="b">
        <f t="shared" ref="AI459:AI522" si="590">AND(T459&lt;&gt;"",T459&gt;=0,NOT(ISERROR(T459*1)),NOT($AR459))</f>
        <v>0</v>
      </c>
      <c r="AJ459" s="53" t="b">
        <f t="shared" ref="AJ459:AJ522" si="591">AND(U459&lt;&gt;"",U459&gt;=0,NOT(ISERROR(U459*1)),NOT($AR459))</f>
        <v>0</v>
      </c>
      <c r="AK459" s="53" t="b">
        <f t="shared" si="569"/>
        <v>1</v>
      </c>
      <c r="AL459" s="53" t="b">
        <f t="shared" si="570"/>
        <v>1</v>
      </c>
      <c r="AM459" s="53" t="b">
        <f t="shared" si="571"/>
        <v>1</v>
      </c>
      <c r="AN459" s="53" t="b">
        <f t="shared" si="572"/>
        <v>1</v>
      </c>
      <c r="AO459" s="53" t="b">
        <f t="shared" si="573"/>
        <v>1</v>
      </c>
      <c r="AP459" s="53" t="b">
        <f t="shared" si="574"/>
        <v>1</v>
      </c>
      <c r="AQ459" s="53" t="b">
        <f t="shared" si="551"/>
        <v>0</v>
      </c>
      <c r="AR459" t="b">
        <f t="shared" ref="AR459:AR522" si="592">OR(E459="Method 4",IF(ISNA(AA459),FALSE,VLOOKUP(AA459,SourceIdData,17,FALSE)))</f>
        <v>0</v>
      </c>
      <c r="AS459" s="54" t="e">
        <f t="shared" si="541"/>
        <v>#N/A</v>
      </c>
      <c r="AT459" t="b">
        <f t="shared" si="552"/>
        <v>0</v>
      </c>
      <c r="AU459" t="str">
        <f t="shared" si="553"/>
        <v/>
      </c>
      <c r="AV459" s="55" t="str">
        <f t="shared" si="542"/>
        <v/>
      </c>
      <c r="AW459" t="b">
        <f>AND(AV459&lt;&gt;"",COUNTIF($AV$11:AV458,AV459)=0)</f>
        <v>0</v>
      </c>
      <c r="AX459" s="2">
        <f>IF(AV459="",0,IF(AW459,MAX($AX$11:AX458)+1,VLOOKUP(AV459,$AV$11:AX458,3,FALSE)))</f>
        <v>0</v>
      </c>
      <c r="AY459" t="str">
        <f t="shared" si="543"/>
        <v/>
      </c>
      <c r="AZ459" t="e">
        <f t="shared" ref="AZ459:AZ522" si="593">IF(OR(AB459="05",AB459="06"),VLOOKUP(AA459,SourceIdData,2,FALSE),C459)</f>
        <v>#N/A</v>
      </c>
      <c r="BA459" t="e">
        <f>IF(ISNA(AZ459),NA(),COUNTIF(AZ$10:AZ459,AZ459)&gt;1)</f>
        <v>#N/A</v>
      </c>
      <c r="BB459" t="e">
        <f t="shared" ref="BB459:BB522" si="594">CONCATENATE(VLOOKUP(AA459,SourceIdData,6,0)," - ",F459)</f>
        <v>#N/A</v>
      </c>
      <c r="BC459" s="55" t="e">
        <f t="shared" ref="BC459:BC522" si="595">IF($E459="Method 1",IF(N459="",VLOOKUP($AA459,SourceIdData,9,0),N459),IF(AND(VLOOKUP($AA459,SourceIdData,3,0)&lt;&gt;3,N459=""),NA(),N459))</f>
        <v>#N/A</v>
      </c>
      <c r="BD459" s="56" t="e">
        <f t="shared" ref="BD459:BD522" si="596">IF($E459="Method 1",IF($O459="",IF(ISBLANK(VLOOKUP($AA459,SourceIdData,7,0)),NA(),IF(VLOOKUP($AA459,SourceIdData,7,0)="Fuel",VLOOKUP($BB459,ActivityDataUncert,2,0),VLOOKUP($AA459,SourceIdData,7,0))),$O459),IF($O459="",NA(),$O459))</f>
        <v>#N/A</v>
      </c>
      <c r="BE459" s="53">
        <f t="shared" ref="BE459:BE522" si="597">IF($E459="Method 1",IF(P459="",VLOOKUP($AA459,SourceIdData,10,0),P459),P459)</f>
        <v>0</v>
      </c>
      <c r="BF459" s="53">
        <f t="shared" ref="BF459:BF522" si="598">IF($E459="Method 1",IF(Q459="",VLOOKUP($AA459,SourceIdData,11,0),Q459),Q459)</f>
        <v>0</v>
      </c>
      <c r="BG459" s="53">
        <f t="shared" ref="BG459:BG522" si="599">IF($E459="Method 1",IF(R459="",VLOOKUP($AA459,SourceIdData,12,0),R459),R459)</f>
        <v>0</v>
      </c>
      <c r="BH459" s="53">
        <f t="shared" ref="BH459:BH522" si="600">IF($E459="Method 1",IF(S459="",VLOOKUP($AA459,SourceIdData,13,0),S459),S459)</f>
        <v>0</v>
      </c>
      <c r="BI459" s="53">
        <f t="shared" ref="BI459:BI522" si="601">IF($E459="Method 1",IF(T459="",VLOOKUP($AA459,SourceIdData,14,0),T459),T459)</f>
        <v>0</v>
      </c>
      <c r="BJ459" s="53">
        <f t="shared" ref="BJ459:BJ522" si="602">IF($E459="Method 1",IF(U459="",VLOOKUP($AA459,SourceIdData,15,0),U459),U459)</f>
        <v>0</v>
      </c>
      <c r="BK459" s="57">
        <f t="shared" ref="BK459:BK522" si="603">G459</f>
        <v>0</v>
      </c>
      <c r="BL459" s="57">
        <f t="shared" ref="BL459:BL522" si="604">H459</f>
        <v>0</v>
      </c>
      <c r="BM459" s="57">
        <f t="shared" ref="BM459:BM522" si="605">I459</f>
        <v>0</v>
      </c>
      <c r="BN459" s="57">
        <f t="shared" ref="BN459:BN522" si="606">J459</f>
        <v>0</v>
      </c>
      <c r="BO459" s="57">
        <f t="shared" ref="BO459:BO522" si="607">K459</f>
        <v>0</v>
      </c>
      <c r="BP459" s="57">
        <f t="shared" ref="BP459:BP522" si="608">L459</f>
        <v>0</v>
      </c>
      <c r="BQ459">
        <f t="shared" si="554"/>
        <v>0</v>
      </c>
      <c r="BR459">
        <f t="shared" si="555"/>
        <v>0</v>
      </c>
      <c r="BS459">
        <f t="shared" si="556"/>
        <v>0</v>
      </c>
      <c r="BT459">
        <f t="shared" si="557"/>
        <v>0</v>
      </c>
      <c r="BU459">
        <f t="shared" si="558"/>
        <v>0</v>
      </c>
      <c r="BV459">
        <f t="shared" si="559"/>
        <v>0</v>
      </c>
      <c r="BW459">
        <f t="shared" si="560"/>
        <v>0</v>
      </c>
      <c r="BX459">
        <f t="shared" si="561"/>
        <v>0</v>
      </c>
      <c r="BY459">
        <f t="shared" si="562"/>
        <v>0</v>
      </c>
      <c r="BZ459">
        <f t="shared" si="563"/>
        <v>0</v>
      </c>
      <c r="CA459">
        <f t="shared" si="564"/>
        <v>0</v>
      </c>
      <c r="CB459">
        <f t="shared" si="565"/>
        <v>0</v>
      </c>
      <c r="CC459" t="e">
        <f>IF('Source and fuel input'!AS459,VLOOKUP(AA459,SourceIdData,8,FALSE),IF('Source and fuel input'!AQ459,V459,IF('Source and fuel input'!AR459,IF(AND(E459="Method 1",VLOOKUP(AA459,SourceIdData,8,FALSE)&gt;0),VLOOKUP(AA459,SourceIdData,8,FALSE),NA()),"")))</f>
        <v>#N/A</v>
      </c>
      <c r="CD459" s="15" t="e">
        <f t="shared" si="576"/>
        <v>#N/A</v>
      </c>
      <c r="CE459" s="15" t="b">
        <f t="shared" si="577"/>
        <v>1</v>
      </c>
      <c r="CF459" s="15" t="b">
        <f t="shared" ref="CF459:CF522" si="609">IF(ISERROR(VLOOKUP(E459,Methods,1,FALSE)),TRUE,IF(ISERROR(AA459),FALSE,IF(ISERROR(VLOOKUP(F459,_xlnm.Criteria,1,FALSE)),IF(VLOOKUP(AA459,SourceIdData,6,FALSE)="None",FALSE,TRUE),FALSE)))</f>
        <v>1</v>
      </c>
      <c r="CG459" s="15" t="b">
        <f t="shared" si="578"/>
        <v>0</v>
      </c>
      <c r="CH459" s="15" t="b">
        <f t="shared" si="579"/>
        <v>1</v>
      </c>
      <c r="CI459" t="e">
        <f t="shared" ref="CI459:CI522" si="610">OR(VLOOKUP(AA459,SourceIdData,3,FALSE)&lt;&gt;1,AQ459,AR459,AS459)</f>
        <v>#N/A</v>
      </c>
      <c r="CJ459" t="e">
        <f t="shared" ref="CJ459:CJ522" si="611">OR(VLOOKUP(AA459,SourceIdData,3,FALSE)=2,VLOOKUP(AA459,SourceIdData,3,FALSE)=4,AQ459,AR459,AS459)</f>
        <v>#N/A</v>
      </c>
      <c r="CK459" t="e">
        <f t="shared" si="544"/>
        <v>#N/A</v>
      </c>
      <c r="CL459" t="b">
        <f t="shared" si="580"/>
        <v>0</v>
      </c>
      <c r="CM459" t="e">
        <f t="shared" si="545"/>
        <v>#N/A</v>
      </c>
      <c r="CN459" t="b">
        <f t="shared" si="546"/>
        <v>0</v>
      </c>
      <c r="CO459" s="14">
        <f t="shared" si="547"/>
        <v>1</v>
      </c>
      <c r="CP459" s="16" t="str">
        <f t="shared" ref="CP459:CP522" si="612">IF(CO459=1,"",CD459)</f>
        <v/>
      </c>
      <c r="CQ459" s="15">
        <f t="shared" ref="CQ459:CQ522" si="613">SUMIF($AV$11:$AV$1023,AV459,$CP$11:$CP$1023)</f>
        <v>0</v>
      </c>
      <c r="CR459" s="15">
        <f t="shared" ref="CR459:CR522" si="614">SUM(BK459:BP459)</f>
        <v>0</v>
      </c>
      <c r="CS459" s="15">
        <f t="shared" ref="CS459:CS522" si="615">SUMIF($AV$11:$AV$1023,AV459,$CR$11:$CR$1023)</f>
        <v>0</v>
      </c>
      <c r="CT459" s="58" t="e">
        <f t="shared" si="566"/>
        <v>#DIV/0!</v>
      </c>
      <c r="CU459" s="2">
        <f t="shared" ref="CU459:CU522" si="616">SUMIF($AV$11:$AV$1005,AV459,$CO$11:$CO$1023)</f>
        <v>995</v>
      </c>
      <c r="CV459" t="str">
        <f t="shared" si="548"/>
        <v/>
      </c>
      <c r="CX459" t="str">
        <f t="shared" si="567"/>
        <v/>
      </c>
      <c r="CY459" t="b">
        <f>AND(CX459&lt;&gt;"",COUNTIF($CX$11:CX458,CX459)=0)</f>
        <v>0</v>
      </c>
      <c r="CZ459" s="2">
        <f>IF(CX459="",0,IF(CY459,MAX($CZ$11:CZ458)+1,VLOOKUP(CX459,$CX$11:CZ458,3,FALSE)))</f>
        <v>0</v>
      </c>
      <c r="DA459" s="2" t="str">
        <f t="shared" si="549"/>
        <v/>
      </c>
      <c r="DB459" t="str">
        <f t="shared" si="568"/>
        <v/>
      </c>
      <c r="DC459" t="b">
        <f>AND(DB459&lt;&gt;"",COUNTIF($DB$11:DB458,DB459)=0)</f>
        <v>0</v>
      </c>
      <c r="DD459" s="2">
        <f>IF(DB459="",0,IF(DC459,MAX($DD$11:DD458)+1,VLOOKUP(DB459,$DB$11:DD458,3,FALSE)))</f>
        <v>0</v>
      </c>
      <c r="DE459" s="2" t="str">
        <f t="shared" si="550"/>
        <v/>
      </c>
    </row>
    <row r="460" spans="1:109" x14ac:dyDescent="0.35">
      <c r="A460" s="119"/>
      <c r="B460" s="46"/>
      <c r="C460" s="46"/>
      <c r="D460" s="46"/>
      <c r="E460" s="46"/>
      <c r="F460" s="183"/>
      <c r="G460" s="48">
        <v>0</v>
      </c>
      <c r="H460" s="46">
        <v>0</v>
      </c>
      <c r="I460" s="46">
        <v>0</v>
      </c>
      <c r="J460" s="46">
        <v>0</v>
      </c>
      <c r="K460" s="46">
        <v>0</v>
      </c>
      <c r="L460" s="49">
        <v>0</v>
      </c>
      <c r="M460" s="50">
        <v>0</v>
      </c>
      <c r="N460" s="32"/>
      <c r="O460" s="31"/>
      <c r="P460" s="31"/>
      <c r="Q460" s="31"/>
      <c r="R460" s="31"/>
      <c r="S460" s="31"/>
      <c r="T460" s="31"/>
      <c r="U460" s="31"/>
      <c r="V460" s="99"/>
      <c r="W460" s="52" t="str">
        <f t="shared" si="575"/>
        <v/>
      </c>
      <c r="X460" s="120"/>
      <c r="Y460" s="97"/>
      <c r="Z460" t="e">
        <f t="shared" si="581"/>
        <v>#N/A</v>
      </c>
      <c r="AA460" t="e">
        <f t="shared" si="582"/>
        <v>#N/A</v>
      </c>
      <c r="AB460" t="e">
        <f t="shared" si="583"/>
        <v>#N/A</v>
      </c>
      <c r="AC460" s="53" t="b">
        <f t="shared" si="584"/>
        <v>0</v>
      </c>
      <c r="AD460" s="53" t="b">
        <f t="shared" si="585"/>
        <v>0</v>
      </c>
      <c r="AE460" s="53" t="b">
        <f t="shared" si="586"/>
        <v>0</v>
      </c>
      <c r="AF460" s="53" t="b">
        <f t="shared" si="587"/>
        <v>0</v>
      </c>
      <c r="AG460" s="53" t="b">
        <f t="shared" si="588"/>
        <v>0</v>
      </c>
      <c r="AH460" s="53" t="b">
        <f t="shared" si="589"/>
        <v>0</v>
      </c>
      <c r="AI460" s="53" t="b">
        <f t="shared" si="590"/>
        <v>0</v>
      </c>
      <c r="AJ460" s="53" t="b">
        <f t="shared" si="591"/>
        <v>0</v>
      </c>
      <c r="AK460" s="53" t="b">
        <f t="shared" si="569"/>
        <v>1</v>
      </c>
      <c r="AL460" s="53" t="b">
        <f t="shared" si="570"/>
        <v>1</v>
      </c>
      <c r="AM460" s="53" t="b">
        <f t="shared" si="571"/>
        <v>1</v>
      </c>
      <c r="AN460" s="53" t="b">
        <f t="shared" si="572"/>
        <v>1</v>
      </c>
      <c r="AO460" s="53" t="b">
        <f t="shared" si="573"/>
        <v>1</v>
      </c>
      <c r="AP460" s="53" t="b">
        <f t="shared" si="574"/>
        <v>1</v>
      </c>
      <c r="AQ460" s="53" t="b">
        <f t="shared" si="551"/>
        <v>0</v>
      </c>
      <c r="AR460" t="b">
        <f t="shared" si="592"/>
        <v>0</v>
      </c>
      <c r="AS460" s="54" t="e">
        <f t="shared" ref="AS460:AS523" si="617">AND(E460="Method 1",AB460=34)</f>
        <v>#N/A</v>
      </c>
      <c r="AT460" t="b">
        <f t="shared" si="552"/>
        <v>0</v>
      </c>
      <c r="AU460" t="str">
        <f t="shared" si="553"/>
        <v/>
      </c>
      <c r="AV460" s="55" t="str">
        <f t="shared" ref="AV460:AV523" si="618">IF(ISNA(AA460*1),"",IF(OR(AB460="05",AB460="06"),TRIM(A460)&amp;" "&amp;AA460,TRIM(A460)&amp;AB460))</f>
        <v/>
      </c>
      <c r="AW460" t="b">
        <f>AND(AV460&lt;&gt;"",COUNTIF($AV$11:AV459,AV460)=0)</f>
        <v>0</v>
      </c>
      <c r="AX460" s="2">
        <f>IF(AV460="",0,IF(AW460,MAX($AX$11:AX459)+1,VLOOKUP(AV460,$AV$11:AX459,3,FALSE)))</f>
        <v>0</v>
      </c>
      <c r="AY460" t="str">
        <f t="shared" ref="AY460:AY523" si="619">TRIM(B460)</f>
        <v/>
      </c>
      <c r="AZ460" t="e">
        <f t="shared" si="593"/>
        <v>#N/A</v>
      </c>
      <c r="BA460" t="e">
        <f>IF(ISNA(AZ460),NA(),COUNTIF(AZ$10:AZ460,AZ460)&gt;1)</f>
        <v>#N/A</v>
      </c>
      <c r="BB460" t="e">
        <f t="shared" si="594"/>
        <v>#N/A</v>
      </c>
      <c r="BC460" s="55" t="e">
        <f t="shared" si="595"/>
        <v>#N/A</v>
      </c>
      <c r="BD460" s="56" t="e">
        <f t="shared" si="596"/>
        <v>#N/A</v>
      </c>
      <c r="BE460" s="53">
        <f t="shared" si="597"/>
        <v>0</v>
      </c>
      <c r="BF460" s="53">
        <f t="shared" si="598"/>
        <v>0</v>
      </c>
      <c r="BG460" s="53">
        <f t="shared" si="599"/>
        <v>0</v>
      </c>
      <c r="BH460" s="53">
        <f t="shared" si="600"/>
        <v>0</v>
      </c>
      <c r="BI460" s="53">
        <f t="shared" si="601"/>
        <v>0</v>
      </c>
      <c r="BJ460" s="53">
        <f t="shared" si="602"/>
        <v>0</v>
      </c>
      <c r="BK460" s="57">
        <f t="shared" si="603"/>
        <v>0</v>
      </c>
      <c r="BL460" s="57">
        <f t="shared" si="604"/>
        <v>0</v>
      </c>
      <c r="BM460" s="57">
        <f t="shared" si="605"/>
        <v>0</v>
      </c>
      <c r="BN460" s="57">
        <f t="shared" si="606"/>
        <v>0</v>
      </c>
      <c r="BO460" s="57">
        <f t="shared" si="607"/>
        <v>0</v>
      </c>
      <c r="BP460" s="57">
        <f t="shared" si="608"/>
        <v>0</v>
      </c>
      <c r="BQ460">
        <f t="shared" si="554"/>
        <v>0</v>
      </c>
      <c r="BR460">
        <f t="shared" si="555"/>
        <v>0</v>
      </c>
      <c r="BS460">
        <f t="shared" si="556"/>
        <v>0</v>
      </c>
      <c r="BT460">
        <f t="shared" si="557"/>
        <v>0</v>
      </c>
      <c r="BU460">
        <f t="shared" si="558"/>
        <v>0</v>
      </c>
      <c r="BV460">
        <f t="shared" si="559"/>
        <v>0</v>
      </c>
      <c r="BW460">
        <f t="shared" si="560"/>
        <v>0</v>
      </c>
      <c r="BX460">
        <f t="shared" si="561"/>
        <v>0</v>
      </c>
      <c r="BY460">
        <f t="shared" si="562"/>
        <v>0</v>
      </c>
      <c r="BZ460">
        <f t="shared" si="563"/>
        <v>0</v>
      </c>
      <c r="CA460">
        <f t="shared" si="564"/>
        <v>0</v>
      </c>
      <c r="CB460">
        <f t="shared" si="565"/>
        <v>0</v>
      </c>
      <c r="CC460" t="e">
        <f>IF('Source and fuel input'!AS460,VLOOKUP(AA460,SourceIdData,8,FALSE),IF('Source and fuel input'!AQ460,V460,IF('Source and fuel input'!AR460,IF(AND(E460="Method 1",VLOOKUP(AA460,SourceIdData,8,FALSE)&gt;0),VLOOKUP(AA460,SourceIdData,8,FALSE),NA()),"")))</f>
        <v>#N/A</v>
      </c>
      <c r="CD460" s="15" t="e">
        <f t="shared" si="576"/>
        <v>#N/A</v>
      </c>
      <c r="CE460" s="15" t="b">
        <f t="shared" si="577"/>
        <v>1</v>
      </c>
      <c r="CF460" s="15" t="b">
        <f t="shared" si="609"/>
        <v>1</v>
      </c>
      <c r="CG460" s="15" t="b">
        <f t="shared" si="578"/>
        <v>0</v>
      </c>
      <c r="CH460" s="15" t="b">
        <f t="shared" si="579"/>
        <v>1</v>
      </c>
      <c r="CI460" t="e">
        <f t="shared" si="610"/>
        <v>#N/A</v>
      </c>
      <c r="CJ460" t="e">
        <f t="shared" si="611"/>
        <v>#N/A</v>
      </c>
      <c r="CK460" t="e">
        <f t="shared" ref="CK460:CK523" si="620">NOT(OR(CI460,N460&gt;0,E460="Method 1"))</f>
        <v>#N/A</v>
      </c>
      <c r="CL460" t="b">
        <f t="shared" si="580"/>
        <v>0</v>
      </c>
      <c r="CM460" t="e">
        <f t="shared" ref="CM460:CM523" si="621">NOT(OR(CJ460,CL460,E460="Method 1"))</f>
        <v>#N/A</v>
      </c>
      <c r="CN460" t="b">
        <f t="shared" ref="CN460:CN523" si="622">AND(E460&lt;&gt;"Method 1",AR460,NOT(AQ460))</f>
        <v>0</v>
      </c>
      <c r="CO460" s="14">
        <f t="shared" ref="CO460:CO523" si="623">IF(ISERROR(OR(CE460,CF460,CG460,CH460,CK460,CM460,CN460)),1,IF(OR(CE460,CF460,CG460,CH460,CK460,CM460,CN460),1,0))</f>
        <v>1</v>
      </c>
      <c r="CP460" s="16" t="str">
        <f t="shared" si="612"/>
        <v/>
      </c>
      <c r="CQ460" s="15">
        <f t="shared" si="613"/>
        <v>0</v>
      </c>
      <c r="CR460" s="15">
        <f t="shared" si="614"/>
        <v>0</v>
      </c>
      <c r="CS460" s="15">
        <f t="shared" si="615"/>
        <v>0</v>
      </c>
      <c r="CT460" s="58" t="e">
        <f t="shared" si="566"/>
        <v>#DIV/0!</v>
      </c>
      <c r="CU460" s="2">
        <f t="shared" si="616"/>
        <v>995</v>
      </c>
      <c r="CV460" t="str">
        <f t="shared" ref="CV460:CV523" si="624">IF(A460="","",A460)</f>
        <v/>
      </c>
      <c r="CX460" t="str">
        <f t="shared" si="567"/>
        <v/>
      </c>
      <c r="CY460" t="b">
        <f>AND(CX460&lt;&gt;"",COUNTIF($CX$11:CX459,CX460)=0)</f>
        <v>0</v>
      </c>
      <c r="CZ460" s="2">
        <f>IF(CX460="",0,IF(CY460,MAX($CZ$11:CZ459)+1,VLOOKUP(CX460,$CX$11:CZ459,3,FALSE)))</f>
        <v>0</v>
      </c>
      <c r="DA460" s="2" t="str">
        <f t="shared" ref="DA460:DA523" si="625">CX460</f>
        <v/>
      </c>
      <c r="DB460" t="str">
        <f t="shared" si="568"/>
        <v/>
      </c>
      <c r="DC460" t="b">
        <f>AND(DB460&lt;&gt;"",COUNTIF($DB$11:DB459,DB460)=0)</f>
        <v>0</v>
      </c>
      <c r="DD460" s="2">
        <f>IF(DB460="",0,IF(DC460,MAX($DD$11:DD459)+1,VLOOKUP(DB460,$DB$11:DD459,3,FALSE)))</f>
        <v>0</v>
      </c>
      <c r="DE460" s="2" t="str">
        <f t="shared" ref="DE460:DE523" si="626">DB460</f>
        <v/>
      </c>
    </row>
    <row r="461" spans="1:109" x14ac:dyDescent="0.35">
      <c r="A461" s="119"/>
      <c r="B461" s="46"/>
      <c r="C461" s="46"/>
      <c r="D461" s="46"/>
      <c r="E461" s="46"/>
      <c r="F461" s="183"/>
      <c r="G461" s="48">
        <v>0</v>
      </c>
      <c r="H461" s="46">
        <v>0</v>
      </c>
      <c r="I461" s="46">
        <v>0</v>
      </c>
      <c r="J461" s="46">
        <v>0</v>
      </c>
      <c r="K461" s="46">
        <v>0</v>
      </c>
      <c r="L461" s="49">
        <v>0</v>
      </c>
      <c r="M461" s="50">
        <v>0</v>
      </c>
      <c r="N461" s="32"/>
      <c r="O461" s="31"/>
      <c r="P461" s="31"/>
      <c r="Q461" s="31"/>
      <c r="R461" s="31"/>
      <c r="S461" s="31"/>
      <c r="T461" s="31"/>
      <c r="U461" s="31"/>
      <c r="V461" s="99"/>
      <c r="W461" s="52" t="str">
        <f t="shared" si="575"/>
        <v/>
      </c>
      <c r="X461" s="120"/>
      <c r="Y461" s="97"/>
      <c r="Z461" t="e">
        <f t="shared" si="581"/>
        <v>#N/A</v>
      </c>
      <c r="AA461" t="e">
        <f t="shared" si="582"/>
        <v>#N/A</v>
      </c>
      <c r="AB461" t="e">
        <f t="shared" si="583"/>
        <v>#N/A</v>
      </c>
      <c r="AC461" s="53" t="b">
        <f t="shared" si="584"/>
        <v>0</v>
      </c>
      <c r="AD461" s="53" t="b">
        <f t="shared" si="585"/>
        <v>0</v>
      </c>
      <c r="AE461" s="53" t="b">
        <f t="shared" si="586"/>
        <v>0</v>
      </c>
      <c r="AF461" s="53" t="b">
        <f t="shared" si="587"/>
        <v>0</v>
      </c>
      <c r="AG461" s="53" t="b">
        <f t="shared" si="588"/>
        <v>0</v>
      </c>
      <c r="AH461" s="53" t="b">
        <f t="shared" si="589"/>
        <v>0</v>
      </c>
      <c r="AI461" s="53" t="b">
        <f t="shared" si="590"/>
        <v>0</v>
      </c>
      <c r="AJ461" s="53" t="b">
        <f t="shared" si="591"/>
        <v>0</v>
      </c>
      <c r="AK461" s="53" t="b">
        <f t="shared" si="569"/>
        <v>1</v>
      </c>
      <c r="AL461" s="53" t="b">
        <f t="shared" si="570"/>
        <v>1</v>
      </c>
      <c r="AM461" s="53" t="b">
        <f t="shared" si="571"/>
        <v>1</v>
      </c>
      <c r="AN461" s="53" t="b">
        <f t="shared" si="572"/>
        <v>1</v>
      </c>
      <c r="AO461" s="53" t="b">
        <f t="shared" si="573"/>
        <v>1</v>
      </c>
      <c r="AP461" s="53" t="b">
        <f t="shared" si="574"/>
        <v>1</v>
      </c>
      <c r="AQ461" s="53" t="b">
        <f t="shared" si="551"/>
        <v>0</v>
      </c>
      <c r="AR461" t="b">
        <f t="shared" si="592"/>
        <v>0</v>
      </c>
      <c r="AS461" s="54" t="e">
        <f t="shared" si="617"/>
        <v>#N/A</v>
      </c>
      <c r="AT461" t="b">
        <f t="shared" si="552"/>
        <v>0</v>
      </c>
      <c r="AU461" t="str">
        <f t="shared" si="553"/>
        <v/>
      </c>
      <c r="AV461" s="55" t="str">
        <f t="shared" si="618"/>
        <v/>
      </c>
      <c r="AW461" t="b">
        <f>AND(AV461&lt;&gt;"",COUNTIF($AV$11:AV460,AV461)=0)</f>
        <v>0</v>
      </c>
      <c r="AX461" s="2">
        <f>IF(AV461="",0,IF(AW461,MAX($AX$11:AX460)+1,VLOOKUP(AV461,$AV$11:AX460,3,FALSE)))</f>
        <v>0</v>
      </c>
      <c r="AY461" t="str">
        <f t="shared" si="619"/>
        <v/>
      </c>
      <c r="AZ461" t="e">
        <f t="shared" si="593"/>
        <v>#N/A</v>
      </c>
      <c r="BA461" t="e">
        <f>IF(ISNA(AZ461),NA(),COUNTIF(AZ$10:AZ461,AZ461)&gt;1)</f>
        <v>#N/A</v>
      </c>
      <c r="BB461" t="e">
        <f t="shared" si="594"/>
        <v>#N/A</v>
      </c>
      <c r="BC461" s="55" t="e">
        <f t="shared" si="595"/>
        <v>#N/A</v>
      </c>
      <c r="BD461" s="56" t="e">
        <f t="shared" si="596"/>
        <v>#N/A</v>
      </c>
      <c r="BE461" s="53">
        <f t="shared" si="597"/>
        <v>0</v>
      </c>
      <c r="BF461" s="53">
        <f t="shared" si="598"/>
        <v>0</v>
      </c>
      <c r="BG461" s="53">
        <f t="shared" si="599"/>
        <v>0</v>
      </c>
      <c r="BH461" s="53">
        <f t="shared" si="600"/>
        <v>0</v>
      </c>
      <c r="BI461" s="53">
        <f t="shared" si="601"/>
        <v>0</v>
      </c>
      <c r="BJ461" s="53">
        <f t="shared" si="602"/>
        <v>0</v>
      </c>
      <c r="BK461" s="57">
        <f t="shared" si="603"/>
        <v>0</v>
      </c>
      <c r="BL461" s="57">
        <f t="shared" si="604"/>
        <v>0</v>
      </c>
      <c r="BM461" s="57">
        <f t="shared" si="605"/>
        <v>0</v>
      </c>
      <c r="BN461" s="57">
        <f t="shared" si="606"/>
        <v>0</v>
      </c>
      <c r="BO461" s="57">
        <f t="shared" si="607"/>
        <v>0</v>
      </c>
      <c r="BP461" s="57">
        <f t="shared" si="608"/>
        <v>0</v>
      </c>
      <c r="BQ461">
        <f t="shared" si="554"/>
        <v>0</v>
      </c>
      <c r="BR461">
        <f t="shared" si="555"/>
        <v>0</v>
      </c>
      <c r="BS461">
        <f t="shared" si="556"/>
        <v>0</v>
      </c>
      <c r="BT461">
        <f t="shared" si="557"/>
        <v>0</v>
      </c>
      <c r="BU461">
        <f t="shared" si="558"/>
        <v>0</v>
      </c>
      <c r="BV461">
        <f t="shared" si="559"/>
        <v>0</v>
      </c>
      <c r="BW461">
        <f t="shared" si="560"/>
        <v>0</v>
      </c>
      <c r="BX461">
        <f t="shared" si="561"/>
        <v>0</v>
      </c>
      <c r="BY461">
        <f t="shared" si="562"/>
        <v>0</v>
      </c>
      <c r="BZ461">
        <f t="shared" si="563"/>
        <v>0</v>
      </c>
      <c r="CA461">
        <f t="shared" si="564"/>
        <v>0</v>
      </c>
      <c r="CB461">
        <f t="shared" si="565"/>
        <v>0</v>
      </c>
      <c r="CC461" t="e">
        <f>IF('Source and fuel input'!AS461,VLOOKUP(AA461,SourceIdData,8,FALSE),IF('Source and fuel input'!AQ461,V461,IF('Source and fuel input'!AR461,IF(AND(E461="Method 1",VLOOKUP(AA461,SourceIdData,8,FALSE)&gt;0),VLOOKUP(AA461,SourceIdData,8,FALSE),NA()),"")))</f>
        <v>#N/A</v>
      </c>
      <c r="CD461" s="15" t="e">
        <f t="shared" si="576"/>
        <v>#N/A</v>
      </c>
      <c r="CE461" s="15" t="b">
        <f t="shared" si="577"/>
        <v>1</v>
      </c>
      <c r="CF461" s="15" t="b">
        <f t="shared" si="609"/>
        <v>1</v>
      </c>
      <c r="CG461" s="15" t="b">
        <f t="shared" si="578"/>
        <v>0</v>
      </c>
      <c r="CH461" s="15" t="b">
        <f t="shared" si="579"/>
        <v>1</v>
      </c>
      <c r="CI461" t="e">
        <f t="shared" si="610"/>
        <v>#N/A</v>
      </c>
      <c r="CJ461" t="e">
        <f t="shared" si="611"/>
        <v>#N/A</v>
      </c>
      <c r="CK461" t="e">
        <f t="shared" si="620"/>
        <v>#N/A</v>
      </c>
      <c r="CL461" t="b">
        <f t="shared" si="580"/>
        <v>0</v>
      </c>
      <c r="CM461" t="e">
        <f t="shared" si="621"/>
        <v>#N/A</v>
      </c>
      <c r="CN461" t="b">
        <f t="shared" si="622"/>
        <v>0</v>
      </c>
      <c r="CO461" s="14">
        <f t="shared" si="623"/>
        <v>1</v>
      </c>
      <c r="CP461" s="16" t="str">
        <f t="shared" si="612"/>
        <v/>
      </c>
      <c r="CQ461" s="15">
        <f t="shared" si="613"/>
        <v>0</v>
      </c>
      <c r="CR461" s="15">
        <f t="shared" si="614"/>
        <v>0</v>
      </c>
      <c r="CS461" s="15">
        <f t="shared" si="615"/>
        <v>0</v>
      </c>
      <c r="CT461" s="58" t="e">
        <f t="shared" si="566"/>
        <v>#DIV/0!</v>
      </c>
      <c r="CU461" s="2">
        <f t="shared" si="616"/>
        <v>995</v>
      </c>
      <c r="CV461" t="str">
        <f t="shared" si="624"/>
        <v/>
      </c>
      <c r="CX461" t="str">
        <f t="shared" si="567"/>
        <v/>
      </c>
      <c r="CY461" t="b">
        <f>AND(CX461&lt;&gt;"",COUNTIF($CX$11:CX460,CX461)=0)</f>
        <v>0</v>
      </c>
      <c r="CZ461" s="2">
        <f>IF(CX461="",0,IF(CY461,MAX($CZ$11:CZ460)+1,VLOOKUP(CX461,$CX$11:CZ460,3,FALSE)))</f>
        <v>0</v>
      </c>
      <c r="DA461" s="2" t="str">
        <f t="shared" si="625"/>
        <v/>
      </c>
      <c r="DB461" t="str">
        <f t="shared" si="568"/>
        <v/>
      </c>
      <c r="DC461" t="b">
        <f>AND(DB461&lt;&gt;"",COUNTIF($DB$11:DB460,DB461)=0)</f>
        <v>0</v>
      </c>
      <c r="DD461" s="2">
        <f>IF(DB461="",0,IF(DC461,MAX($DD$11:DD460)+1,VLOOKUP(DB461,$DB$11:DD460,3,FALSE)))</f>
        <v>0</v>
      </c>
      <c r="DE461" s="2" t="str">
        <f t="shared" si="626"/>
        <v/>
      </c>
    </row>
    <row r="462" spans="1:109" x14ac:dyDescent="0.35">
      <c r="A462" s="119"/>
      <c r="B462" s="46"/>
      <c r="C462" s="46"/>
      <c r="D462" s="46"/>
      <c r="E462" s="46"/>
      <c r="F462" s="183"/>
      <c r="G462" s="48">
        <v>0</v>
      </c>
      <c r="H462" s="46">
        <v>0</v>
      </c>
      <c r="I462" s="46">
        <v>0</v>
      </c>
      <c r="J462" s="46">
        <v>0</v>
      </c>
      <c r="K462" s="46">
        <v>0</v>
      </c>
      <c r="L462" s="49">
        <v>0</v>
      </c>
      <c r="M462" s="50">
        <v>0</v>
      </c>
      <c r="N462" s="32"/>
      <c r="O462" s="31"/>
      <c r="P462" s="31"/>
      <c r="Q462" s="31"/>
      <c r="R462" s="31"/>
      <c r="S462" s="31"/>
      <c r="T462" s="31"/>
      <c r="U462" s="31"/>
      <c r="V462" s="99"/>
      <c r="W462" s="52" t="str">
        <f t="shared" si="575"/>
        <v/>
      </c>
      <c r="X462" s="120"/>
      <c r="Y462" s="97"/>
      <c r="Z462" t="e">
        <f t="shared" si="581"/>
        <v>#N/A</v>
      </c>
      <c r="AA462" t="e">
        <f t="shared" si="582"/>
        <v>#N/A</v>
      </c>
      <c r="AB462" t="e">
        <f t="shared" si="583"/>
        <v>#N/A</v>
      </c>
      <c r="AC462" s="53" t="b">
        <f t="shared" si="584"/>
        <v>0</v>
      </c>
      <c r="AD462" s="53" t="b">
        <f t="shared" si="585"/>
        <v>0</v>
      </c>
      <c r="AE462" s="53" t="b">
        <f t="shared" si="586"/>
        <v>0</v>
      </c>
      <c r="AF462" s="53" t="b">
        <f t="shared" si="587"/>
        <v>0</v>
      </c>
      <c r="AG462" s="53" t="b">
        <f t="shared" si="588"/>
        <v>0</v>
      </c>
      <c r="AH462" s="53" t="b">
        <f t="shared" si="589"/>
        <v>0</v>
      </c>
      <c r="AI462" s="53" t="b">
        <f t="shared" si="590"/>
        <v>0</v>
      </c>
      <c r="AJ462" s="53" t="b">
        <f t="shared" si="591"/>
        <v>0</v>
      </c>
      <c r="AK462" s="53" t="b">
        <f t="shared" si="569"/>
        <v>1</v>
      </c>
      <c r="AL462" s="53" t="b">
        <f t="shared" si="570"/>
        <v>1</v>
      </c>
      <c r="AM462" s="53" t="b">
        <f t="shared" si="571"/>
        <v>1</v>
      </c>
      <c r="AN462" s="53" t="b">
        <f t="shared" si="572"/>
        <v>1</v>
      </c>
      <c r="AO462" s="53" t="b">
        <f t="shared" si="573"/>
        <v>1</v>
      </c>
      <c r="AP462" s="53" t="b">
        <f t="shared" si="574"/>
        <v>1</v>
      </c>
      <c r="AQ462" s="53" t="b">
        <f t="shared" ref="AQ462:AQ525" si="627">AND(V462&lt;&gt;"",V462&gt;0,NOT(ISERROR(V462*1)))</f>
        <v>0</v>
      </c>
      <c r="AR462" t="b">
        <f t="shared" si="592"/>
        <v>0</v>
      </c>
      <c r="AS462" s="54" t="e">
        <f t="shared" si="617"/>
        <v>#N/A</v>
      </c>
      <c r="AT462" t="b">
        <f t="shared" ref="AT462:AT525" si="628">CO462=0</f>
        <v>0</v>
      </c>
      <c r="AU462" t="str">
        <f t="shared" ref="AU462:AU525" si="629">IF(ISERROR(AT462),"",IF(AT462,"OK",""))</f>
        <v/>
      </c>
      <c r="AV462" s="55" t="str">
        <f t="shared" si="618"/>
        <v/>
      </c>
      <c r="AW462" t="b">
        <f>AND(AV462&lt;&gt;"",COUNTIF($AV$11:AV461,AV462)=0)</f>
        <v>0</v>
      </c>
      <c r="AX462" s="2">
        <f>IF(AV462="",0,IF(AW462,MAX($AX$11:AX461)+1,VLOOKUP(AV462,$AV$11:AX461,3,FALSE)))</f>
        <v>0</v>
      </c>
      <c r="AY462" t="str">
        <f t="shared" si="619"/>
        <v/>
      </c>
      <c r="AZ462" t="e">
        <f t="shared" si="593"/>
        <v>#N/A</v>
      </c>
      <c r="BA462" t="e">
        <f>IF(ISNA(AZ462),NA(),COUNTIF(AZ$10:AZ462,AZ462)&gt;1)</f>
        <v>#N/A</v>
      </c>
      <c r="BB462" t="e">
        <f t="shared" si="594"/>
        <v>#N/A</v>
      </c>
      <c r="BC462" s="55" t="e">
        <f t="shared" si="595"/>
        <v>#N/A</v>
      </c>
      <c r="BD462" s="56" t="e">
        <f t="shared" si="596"/>
        <v>#N/A</v>
      </c>
      <c r="BE462" s="53">
        <f t="shared" si="597"/>
        <v>0</v>
      </c>
      <c r="BF462" s="53">
        <f t="shared" si="598"/>
        <v>0</v>
      </c>
      <c r="BG462" s="53">
        <f t="shared" si="599"/>
        <v>0</v>
      </c>
      <c r="BH462" s="53">
        <f t="shared" si="600"/>
        <v>0</v>
      </c>
      <c r="BI462" s="53">
        <f t="shared" si="601"/>
        <v>0</v>
      </c>
      <c r="BJ462" s="53">
        <f t="shared" si="602"/>
        <v>0</v>
      </c>
      <c r="BK462" s="57">
        <f t="shared" si="603"/>
        <v>0</v>
      </c>
      <c r="BL462" s="57">
        <f t="shared" si="604"/>
        <v>0</v>
      </c>
      <c r="BM462" s="57">
        <f t="shared" si="605"/>
        <v>0</v>
      </c>
      <c r="BN462" s="57">
        <f t="shared" si="606"/>
        <v>0</v>
      </c>
      <c r="BO462" s="57">
        <f t="shared" si="607"/>
        <v>0</v>
      </c>
      <c r="BP462" s="57">
        <f t="shared" si="608"/>
        <v>0</v>
      </c>
      <c r="BQ462">
        <f t="shared" ref="BQ462:BQ525" si="630">IF(ISERROR(BE462*1),0,IF(BE462&gt;0,SUMSQ(BE462,$BC462,$BD462),0))</f>
        <v>0</v>
      </c>
      <c r="BR462">
        <f t="shared" ref="BR462:BR525" si="631">IF(ISERROR(BF462*1),0,IF(BF462&gt;0,SUMSQ(BF462,$BC462,$BD462),0))</f>
        <v>0</v>
      </c>
      <c r="BS462">
        <f t="shared" ref="BS462:BS525" si="632">IF(ISERROR(BG462*1),0,IF(BG462&gt;0,SUMSQ(BG462,$BC462,$BD462),0))</f>
        <v>0</v>
      </c>
      <c r="BT462">
        <f t="shared" ref="BT462:BT525" si="633">IF(ISERROR(BH462*1),0,IF(BH462&gt;0,SUMSQ(BH462,$BC462,$BD462),0))</f>
        <v>0</v>
      </c>
      <c r="BU462">
        <f t="shared" ref="BU462:BU525" si="634">IF(ISERROR(BI462*1),0,IF(BI462&gt;0,SUMSQ(BI462,$BC462,$BD462),0))</f>
        <v>0</v>
      </c>
      <c r="BV462">
        <f t="shared" ref="BV462:BV525" si="635">IF(ISERROR(BJ462*1),0,IF(BJ462&gt;0,SUMSQ(BJ462,$BC462,$BD462),0))</f>
        <v>0</v>
      </c>
      <c r="BW462">
        <f t="shared" ref="BW462:BW525" si="636">BQ462*(BK462^2)</f>
        <v>0</v>
      </c>
      <c r="BX462">
        <f t="shared" ref="BX462:BX525" si="637">BR462*(BL462^2)</f>
        <v>0</v>
      </c>
      <c r="BY462">
        <f t="shared" ref="BY462:BY525" si="638">BS462*(BM462^2)</f>
        <v>0</v>
      </c>
      <c r="BZ462">
        <f t="shared" ref="BZ462:BZ525" si="639">BT462*(BN462^2)</f>
        <v>0</v>
      </c>
      <c r="CA462">
        <f t="shared" ref="CA462:CA525" si="640">BU462*(BO462^2)</f>
        <v>0</v>
      </c>
      <c r="CB462">
        <f t="shared" ref="CB462:CB525" si="641">BV462*(BP462^2)</f>
        <v>0</v>
      </c>
      <c r="CC462" t="e">
        <f>IF('Source and fuel input'!AS462,VLOOKUP(AA462,SourceIdData,8,FALSE),IF('Source and fuel input'!AQ462,V462,IF('Source and fuel input'!AR462,IF(AND(E462="Method 1",VLOOKUP(AA462,SourceIdData,8,FALSE)&gt;0),VLOOKUP(AA462,SourceIdData,8,FALSE),NA()),"")))</f>
        <v>#N/A</v>
      </c>
      <c r="CD462" s="15" t="e">
        <f t="shared" si="576"/>
        <v>#N/A</v>
      </c>
      <c r="CE462" s="15" t="b">
        <f t="shared" si="577"/>
        <v>1</v>
      </c>
      <c r="CF462" s="15" t="b">
        <f t="shared" si="609"/>
        <v>1</v>
      </c>
      <c r="CG462" s="15" t="b">
        <f t="shared" si="578"/>
        <v>0</v>
      </c>
      <c r="CH462" s="15" t="b">
        <f t="shared" si="579"/>
        <v>1</v>
      </c>
      <c r="CI462" t="e">
        <f t="shared" si="610"/>
        <v>#N/A</v>
      </c>
      <c r="CJ462" t="e">
        <f t="shared" si="611"/>
        <v>#N/A</v>
      </c>
      <c r="CK462" t="e">
        <f t="shared" si="620"/>
        <v>#N/A</v>
      </c>
      <c r="CL462" t="b">
        <f t="shared" si="580"/>
        <v>0</v>
      </c>
      <c r="CM462" t="e">
        <f t="shared" si="621"/>
        <v>#N/A</v>
      </c>
      <c r="CN462" t="b">
        <f t="shared" si="622"/>
        <v>0</v>
      </c>
      <c r="CO462" s="14">
        <f t="shared" si="623"/>
        <v>1</v>
      </c>
      <c r="CP462" s="16" t="str">
        <f t="shared" si="612"/>
        <v/>
      </c>
      <c r="CQ462" s="15">
        <f t="shared" si="613"/>
        <v>0</v>
      </c>
      <c r="CR462" s="15">
        <f t="shared" si="614"/>
        <v>0</v>
      </c>
      <c r="CS462" s="15">
        <f t="shared" si="615"/>
        <v>0</v>
      </c>
      <c r="CT462" s="58" t="e">
        <f t="shared" ref="CT462:CT525" si="642">CQ462/CS462</f>
        <v>#DIV/0!</v>
      </c>
      <c r="CU462" s="2">
        <f t="shared" si="616"/>
        <v>995</v>
      </c>
      <c r="CV462" t="str">
        <f t="shared" si="624"/>
        <v/>
      </c>
      <c r="CX462" t="str">
        <f t="shared" ref="CX462:CX525" si="643">TRIM(A462)</f>
        <v/>
      </c>
      <c r="CY462" t="b">
        <f>AND(CX462&lt;&gt;"",COUNTIF($CX$11:CX461,CX462)=0)</f>
        <v>0</v>
      </c>
      <c r="CZ462" s="2">
        <f>IF(CX462="",0,IF(CY462,MAX($CZ$11:CZ461)+1,VLOOKUP(CX462,$CX$11:CZ461,3,FALSE)))</f>
        <v>0</v>
      </c>
      <c r="DA462" s="2" t="str">
        <f t="shared" si="625"/>
        <v/>
      </c>
      <c r="DB462" t="str">
        <f t="shared" ref="DB462:DB525" si="644">TRIM(B462)</f>
        <v/>
      </c>
      <c r="DC462" t="b">
        <f>AND(DB462&lt;&gt;"",COUNTIF($DB$11:DB461,DB462)=0)</f>
        <v>0</v>
      </c>
      <c r="DD462" s="2">
        <f>IF(DB462="",0,IF(DC462,MAX($DD$11:DD461)+1,VLOOKUP(DB462,$DB$11:DD461,3,FALSE)))</f>
        <v>0</v>
      </c>
      <c r="DE462" s="2" t="str">
        <f t="shared" si="626"/>
        <v/>
      </c>
    </row>
    <row r="463" spans="1:109" x14ac:dyDescent="0.35">
      <c r="A463" s="119"/>
      <c r="B463" s="46"/>
      <c r="C463" s="46"/>
      <c r="D463" s="46"/>
      <c r="E463" s="46"/>
      <c r="F463" s="183"/>
      <c r="G463" s="48">
        <v>0</v>
      </c>
      <c r="H463" s="46">
        <v>0</v>
      </c>
      <c r="I463" s="46">
        <v>0</v>
      </c>
      <c r="J463" s="46">
        <v>0</v>
      </c>
      <c r="K463" s="46">
        <v>0</v>
      </c>
      <c r="L463" s="49">
        <v>0</v>
      </c>
      <c r="M463" s="50">
        <v>0</v>
      </c>
      <c r="N463" s="32"/>
      <c r="O463" s="31"/>
      <c r="P463" s="31"/>
      <c r="Q463" s="31"/>
      <c r="R463" s="31"/>
      <c r="S463" s="31"/>
      <c r="T463" s="31"/>
      <c r="U463" s="31"/>
      <c r="V463" s="99"/>
      <c r="W463" s="52" t="str">
        <f t="shared" si="575"/>
        <v/>
      </c>
      <c r="X463" s="120"/>
      <c r="Y463" s="97"/>
      <c r="Z463" t="e">
        <f t="shared" si="581"/>
        <v>#N/A</v>
      </c>
      <c r="AA463" t="e">
        <f t="shared" si="582"/>
        <v>#N/A</v>
      </c>
      <c r="AB463" t="e">
        <f t="shared" si="583"/>
        <v>#N/A</v>
      </c>
      <c r="AC463" s="53" t="b">
        <f t="shared" si="584"/>
        <v>0</v>
      </c>
      <c r="AD463" s="53" t="b">
        <f t="shared" si="585"/>
        <v>0</v>
      </c>
      <c r="AE463" s="53" t="b">
        <f t="shared" si="586"/>
        <v>0</v>
      </c>
      <c r="AF463" s="53" t="b">
        <f t="shared" si="587"/>
        <v>0</v>
      </c>
      <c r="AG463" s="53" t="b">
        <f t="shared" si="588"/>
        <v>0</v>
      </c>
      <c r="AH463" s="53" t="b">
        <f t="shared" si="589"/>
        <v>0</v>
      </c>
      <c r="AI463" s="53" t="b">
        <f t="shared" si="590"/>
        <v>0</v>
      </c>
      <c r="AJ463" s="53" t="b">
        <f t="shared" si="591"/>
        <v>0</v>
      </c>
      <c r="AK463" s="53" t="b">
        <f t="shared" si="569"/>
        <v>1</v>
      </c>
      <c r="AL463" s="53" t="b">
        <f t="shared" si="570"/>
        <v>1</v>
      </c>
      <c r="AM463" s="53" t="b">
        <f t="shared" si="571"/>
        <v>1</v>
      </c>
      <c r="AN463" s="53" t="b">
        <f t="shared" si="572"/>
        <v>1</v>
      </c>
      <c r="AO463" s="53" t="b">
        <f t="shared" si="573"/>
        <v>1</v>
      </c>
      <c r="AP463" s="53" t="b">
        <f t="shared" si="574"/>
        <v>1</v>
      </c>
      <c r="AQ463" s="53" t="b">
        <f t="shared" si="627"/>
        <v>0</v>
      </c>
      <c r="AR463" t="b">
        <f t="shared" si="592"/>
        <v>0</v>
      </c>
      <c r="AS463" s="54" t="e">
        <f t="shared" si="617"/>
        <v>#N/A</v>
      </c>
      <c r="AT463" t="b">
        <f t="shared" si="628"/>
        <v>0</v>
      </c>
      <c r="AU463" t="str">
        <f t="shared" si="629"/>
        <v/>
      </c>
      <c r="AV463" s="55" t="str">
        <f t="shared" si="618"/>
        <v/>
      </c>
      <c r="AW463" t="b">
        <f>AND(AV463&lt;&gt;"",COUNTIF($AV$11:AV462,AV463)=0)</f>
        <v>0</v>
      </c>
      <c r="AX463" s="2">
        <f>IF(AV463="",0,IF(AW463,MAX($AX$11:AX462)+1,VLOOKUP(AV463,$AV$11:AX462,3,FALSE)))</f>
        <v>0</v>
      </c>
      <c r="AY463" t="str">
        <f t="shared" si="619"/>
        <v/>
      </c>
      <c r="AZ463" t="e">
        <f t="shared" si="593"/>
        <v>#N/A</v>
      </c>
      <c r="BA463" t="e">
        <f>IF(ISNA(AZ463),NA(),COUNTIF(AZ$10:AZ463,AZ463)&gt;1)</f>
        <v>#N/A</v>
      </c>
      <c r="BB463" t="e">
        <f t="shared" si="594"/>
        <v>#N/A</v>
      </c>
      <c r="BC463" s="55" t="e">
        <f t="shared" si="595"/>
        <v>#N/A</v>
      </c>
      <c r="BD463" s="56" t="e">
        <f t="shared" si="596"/>
        <v>#N/A</v>
      </c>
      <c r="BE463" s="53">
        <f t="shared" si="597"/>
        <v>0</v>
      </c>
      <c r="BF463" s="53">
        <f t="shared" si="598"/>
        <v>0</v>
      </c>
      <c r="BG463" s="53">
        <f t="shared" si="599"/>
        <v>0</v>
      </c>
      <c r="BH463" s="53">
        <f t="shared" si="600"/>
        <v>0</v>
      </c>
      <c r="BI463" s="53">
        <f t="shared" si="601"/>
        <v>0</v>
      </c>
      <c r="BJ463" s="53">
        <f t="shared" si="602"/>
        <v>0</v>
      </c>
      <c r="BK463" s="57">
        <f t="shared" si="603"/>
        <v>0</v>
      </c>
      <c r="BL463" s="57">
        <f t="shared" si="604"/>
        <v>0</v>
      </c>
      <c r="BM463" s="57">
        <f t="shared" si="605"/>
        <v>0</v>
      </c>
      <c r="BN463" s="57">
        <f t="shared" si="606"/>
        <v>0</v>
      </c>
      <c r="BO463" s="57">
        <f t="shared" si="607"/>
        <v>0</v>
      </c>
      <c r="BP463" s="57">
        <f t="shared" si="608"/>
        <v>0</v>
      </c>
      <c r="BQ463">
        <f t="shared" si="630"/>
        <v>0</v>
      </c>
      <c r="BR463">
        <f t="shared" si="631"/>
        <v>0</v>
      </c>
      <c r="BS463">
        <f t="shared" si="632"/>
        <v>0</v>
      </c>
      <c r="BT463">
        <f t="shared" si="633"/>
        <v>0</v>
      </c>
      <c r="BU463">
        <f t="shared" si="634"/>
        <v>0</v>
      </c>
      <c r="BV463">
        <f t="shared" si="635"/>
        <v>0</v>
      </c>
      <c r="BW463">
        <f t="shared" si="636"/>
        <v>0</v>
      </c>
      <c r="BX463">
        <f t="shared" si="637"/>
        <v>0</v>
      </c>
      <c r="BY463">
        <f t="shared" si="638"/>
        <v>0</v>
      </c>
      <c r="BZ463">
        <f t="shared" si="639"/>
        <v>0</v>
      </c>
      <c r="CA463">
        <f t="shared" si="640"/>
        <v>0</v>
      </c>
      <c r="CB463">
        <f t="shared" si="641"/>
        <v>0</v>
      </c>
      <c r="CC463" t="e">
        <f>IF('Source and fuel input'!AS463,VLOOKUP(AA463,SourceIdData,8,FALSE),IF('Source and fuel input'!AQ463,V463,IF('Source and fuel input'!AR463,IF(AND(E463="Method 1",VLOOKUP(AA463,SourceIdData,8,FALSE)&gt;0),VLOOKUP(AA463,SourceIdData,8,FALSE),NA()),"")))</f>
        <v>#N/A</v>
      </c>
      <c r="CD463" s="15" t="e">
        <f t="shared" si="576"/>
        <v>#N/A</v>
      </c>
      <c r="CE463" s="15" t="b">
        <f t="shared" si="577"/>
        <v>1</v>
      </c>
      <c r="CF463" s="15" t="b">
        <f t="shared" si="609"/>
        <v>1</v>
      </c>
      <c r="CG463" s="15" t="b">
        <f t="shared" si="578"/>
        <v>0</v>
      </c>
      <c r="CH463" s="15" t="b">
        <f t="shared" si="579"/>
        <v>1</v>
      </c>
      <c r="CI463" t="e">
        <f t="shared" si="610"/>
        <v>#N/A</v>
      </c>
      <c r="CJ463" t="e">
        <f t="shared" si="611"/>
        <v>#N/A</v>
      </c>
      <c r="CK463" t="e">
        <f t="shared" si="620"/>
        <v>#N/A</v>
      </c>
      <c r="CL463" t="b">
        <f t="shared" si="580"/>
        <v>0</v>
      </c>
      <c r="CM463" t="e">
        <f t="shared" si="621"/>
        <v>#N/A</v>
      </c>
      <c r="CN463" t="b">
        <f t="shared" si="622"/>
        <v>0</v>
      </c>
      <c r="CO463" s="14">
        <f t="shared" si="623"/>
        <v>1</v>
      </c>
      <c r="CP463" s="16" t="str">
        <f t="shared" si="612"/>
        <v/>
      </c>
      <c r="CQ463" s="15">
        <f t="shared" si="613"/>
        <v>0</v>
      </c>
      <c r="CR463" s="15">
        <f t="shared" si="614"/>
        <v>0</v>
      </c>
      <c r="CS463" s="15">
        <f t="shared" si="615"/>
        <v>0</v>
      </c>
      <c r="CT463" s="58" t="e">
        <f t="shared" si="642"/>
        <v>#DIV/0!</v>
      </c>
      <c r="CU463" s="2">
        <f t="shared" si="616"/>
        <v>995</v>
      </c>
      <c r="CV463" t="str">
        <f t="shared" si="624"/>
        <v/>
      </c>
      <c r="CX463" t="str">
        <f t="shared" si="643"/>
        <v/>
      </c>
      <c r="CY463" t="b">
        <f>AND(CX463&lt;&gt;"",COUNTIF($CX$11:CX462,CX463)=0)</f>
        <v>0</v>
      </c>
      <c r="CZ463" s="2">
        <f>IF(CX463="",0,IF(CY463,MAX($CZ$11:CZ462)+1,VLOOKUP(CX463,$CX$11:CZ462,3,FALSE)))</f>
        <v>0</v>
      </c>
      <c r="DA463" s="2" t="str">
        <f t="shared" si="625"/>
        <v/>
      </c>
      <c r="DB463" t="str">
        <f t="shared" si="644"/>
        <v/>
      </c>
      <c r="DC463" t="b">
        <f>AND(DB463&lt;&gt;"",COUNTIF($DB$11:DB462,DB463)=0)</f>
        <v>0</v>
      </c>
      <c r="DD463" s="2">
        <f>IF(DB463="",0,IF(DC463,MAX($DD$11:DD462)+1,VLOOKUP(DB463,$DB$11:DD462,3,FALSE)))</f>
        <v>0</v>
      </c>
      <c r="DE463" s="2" t="str">
        <f t="shared" si="626"/>
        <v/>
      </c>
    </row>
    <row r="464" spans="1:109" x14ac:dyDescent="0.35">
      <c r="A464" s="119"/>
      <c r="B464" s="46"/>
      <c r="C464" s="46"/>
      <c r="D464" s="46"/>
      <c r="E464" s="46"/>
      <c r="F464" s="183"/>
      <c r="G464" s="48">
        <v>0</v>
      </c>
      <c r="H464" s="46">
        <v>0</v>
      </c>
      <c r="I464" s="46">
        <v>0</v>
      </c>
      <c r="J464" s="46">
        <v>0</v>
      </c>
      <c r="K464" s="46">
        <v>0</v>
      </c>
      <c r="L464" s="49">
        <v>0</v>
      </c>
      <c r="M464" s="50">
        <v>0</v>
      </c>
      <c r="N464" s="32"/>
      <c r="O464" s="31"/>
      <c r="P464" s="31"/>
      <c r="Q464" s="31"/>
      <c r="R464" s="31"/>
      <c r="S464" s="31"/>
      <c r="T464" s="31"/>
      <c r="U464" s="31"/>
      <c r="V464" s="99"/>
      <c r="W464" s="52" t="str">
        <f t="shared" si="575"/>
        <v/>
      </c>
      <c r="X464" s="120"/>
      <c r="Y464" s="97"/>
      <c r="Z464" t="e">
        <f t="shared" si="581"/>
        <v>#N/A</v>
      </c>
      <c r="AA464" t="e">
        <f t="shared" si="582"/>
        <v>#N/A</v>
      </c>
      <c r="AB464" t="e">
        <f t="shared" si="583"/>
        <v>#N/A</v>
      </c>
      <c r="AC464" s="53" t="b">
        <f t="shared" si="584"/>
        <v>0</v>
      </c>
      <c r="AD464" s="53" t="b">
        <f t="shared" si="585"/>
        <v>0</v>
      </c>
      <c r="AE464" s="53" t="b">
        <f t="shared" si="586"/>
        <v>0</v>
      </c>
      <c r="AF464" s="53" t="b">
        <f t="shared" si="587"/>
        <v>0</v>
      </c>
      <c r="AG464" s="53" t="b">
        <f t="shared" si="588"/>
        <v>0</v>
      </c>
      <c r="AH464" s="53" t="b">
        <f t="shared" si="589"/>
        <v>0</v>
      </c>
      <c r="AI464" s="53" t="b">
        <f t="shared" si="590"/>
        <v>0</v>
      </c>
      <c r="AJ464" s="53" t="b">
        <f t="shared" si="591"/>
        <v>0</v>
      </c>
      <c r="AK464" s="53" t="b">
        <f t="shared" si="569"/>
        <v>1</v>
      </c>
      <c r="AL464" s="53" t="b">
        <f t="shared" si="570"/>
        <v>1</v>
      </c>
      <c r="AM464" s="53" t="b">
        <f t="shared" si="571"/>
        <v>1</v>
      </c>
      <c r="AN464" s="53" t="b">
        <f t="shared" si="572"/>
        <v>1</v>
      </c>
      <c r="AO464" s="53" t="b">
        <f t="shared" si="573"/>
        <v>1</v>
      </c>
      <c r="AP464" s="53" t="b">
        <f t="shared" si="574"/>
        <v>1</v>
      </c>
      <c r="AQ464" s="53" t="b">
        <f t="shared" si="627"/>
        <v>0</v>
      </c>
      <c r="AR464" t="b">
        <f t="shared" si="592"/>
        <v>0</v>
      </c>
      <c r="AS464" s="54" t="e">
        <f t="shared" si="617"/>
        <v>#N/A</v>
      </c>
      <c r="AT464" t="b">
        <f t="shared" si="628"/>
        <v>0</v>
      </c>
      <c r="AU464" t="str">
        <f t="shared" si="629"/>
        <v/>
      </c>
      <c r="AV464" s="55" t="str">
        <f t="shared" si="618"/>
        <v/>
      </c>
      <c r="AW464" t="b">
        <f>AND(AV464&lt;&gt;"",COUNTIF($AV$11:AV463,AV464)=0)</f>
        <v>0</v>
      </c>
      <c r="AX464" s="2">
        <f>IF(AV464="",0,IF(AW464,MAX($AX$11:AX463)+1,VLOOKUP(AV464,$AV$11:AX463,3,FALSE)))</f>
        <v>0</v>
      </c>
      <c r="AY464" t="str">
        <f t="shared" si="619"/>
        <v/>
      </c>
      <c r="AZ464" t="e">
        <f t="shared" si="593"/>
        <v>#N/A</v>
      </c>
      <c r="BA464" t="e">
        <f>IF(ISNA(AZ464),NA(),COUNTIF(AZ$10:AZ464,AZ464)&gt;1)</f>
        <v>#N/A</v>
      </c>
      <c r="BB464" t="e">
        <f t="shared" si="594"/>
        <v>#N/A</v>
      </c>
      <c r="BC464" s="55" t="e">
        <f t="shared" si="595"/>
        <v>#N/A</v>
      </c>
      <c r="BD464" s="56" t="e">
        <f t="shared" si="596"/>
        <v>#N/A</v>
      </c>
      <c r="BE464" s="53">
        <f t="shared" si="597"/>
        <v>0</v>
      </c>
      <c r="BF464" s="53">
        <f t="shared" si="598"/>
        <v>0</v>
      </c>
      <c r="BG464" s="53">
        <f t="shared" si="599"/>
        <v>0</v>
      </c>
      <c r="BH464" s="53">
        <f t="shared" si="600"/>
        <v>0</v>
      </c>
      <c r="BI464" s="53">
        <f t="shared" si="601"/>
        <v>0</v>
      </c>
      <c r="BJ464" s="53">
        <f t="shared" si="602"/>
        <v>0</v>
      </c>
      <c r="BK464" s="57">
        <f t="shared" si="603"/>
        <v>0</v>
      </c>
      <c r="BL464" s="57">
        <f t="shared" si="604"/>
        <v>0</v>
      </c>
      <c r="BM464" s="57">
        <f t="shared" si="605"/>
        <v>0</v>
      </c>
      <c r="BN464" s="57">
        <f t="shared" si="606"/>
        <v>0</v>
      </c>
      <c r="BO464" s="57">
        <f t="shared" si="607"/>
        <v>0</v>
      </c>
      <c r="BP464" s="57">
        <f t="shared" si="608"/>
        <v>0</v>
      </c>
      <c r="BQ464">
        <f t="shared" si="630"/>
        <v>0</v>
      </c>
      <c r="BR464">
        <f t="shared" si="631"/>
        <v>0</v>
      </c>
      <c r="BS464">
        <f t="shared" si="632"/>
        <v>0</v>
      </c>
      <c r="BT464">
        <f t="shared" si="633"/>
        <v>0</v>
      </c>
      <c r="BU464">
        <f t="shared" si="634"/>
        <v>0</v>
      </c>
      <c r="BV464">
        <f t="shared" si="635"/>
        <v>0</v>
      </c>
      <c r="BW464">
        <f t="shared" si="636"/>
        <v>0</v>
      </c>
      <c r="BX464">
        <f t="shared" si="637"/>
        <v>0</v>
      </c>
      <c r="BY464">
        <f t="shared" si="638"/>
        <v>0</v>
      </c>
      <c r="BZ464">
        <f t="shared" si="639"/>
        <v>0</v>
      </c>
      <c r="CA464">
        <f t="shared" si="640"/>
        <v>0</v>
      </c>
      <c r="CB464">
        <f t="shared" si="641"/>
        <v>0</v>
      </c>
      <c r="CC464" t="e">
        <f>IF('Source and fuel input'!AS464,VLOOKUP(AA464,SourceIdData,8,FALSE),IF('Source and fuel input'!AQ464,V464,IF('Source and fuel input'!AR464,IF(AND(E464="Method 1",VLOOKUP(AA464,SourceIdData,8,FALSE)&gt;0),VLOOKUP(AA464,SourceIdData,8,FALSE),NA()),"")))</f>
        <v>#N/A</v>
      </c>
      <c r="CD464" s="15" t="e">
        <f t="shared" si="576"/>
        <v>#N/A</v>
      </c>
      <c r="CE464" s="15" t="b">
        <f t="shared" si="577"/>
        <v>1</v>
      </c>
      <c r="CF464" s="15" t="b">
        <f t="shared" si="609"/>
        <v>1</v>
      </c>
      <c r="CG464" s="15" t="b">
        <f t="shared" si="578"/>
        <v>0</v>
      </c>
      <c r="CH464" s="15" t="b">
        <f t="shared" si="579"/>
        <v>1</v>
      </c>
      <c r="CI464" t="e">
        <f t="shared" si="610"/>
        <v>#N/A</v>
      </c>
      <c r="CJ464" t="e">
        <f t="shared" si="611"/>
        <v>#N/A</v>
      </c>
      <c r="CK464" t="e">
        <f t="shared" si="620"/>
        <v>#N/A</v>
      </c>
      <c r="CL464" t="b">
        <f t="shared" si="580"/>
        <v>0</v>
      </c>
      <c r="CM464" t="e">
        <f t="shared" si="621"/>
        <v>#N/A</v>
      </c>
      <c r="CN464" t="b">
        <f t="shared" si="622"/>
        <v>0</v>
      </c>
      <c r="CO464" s="14">
        <f t="shared" si="623"/>
        <v>1</v>
      </c>
      <c r="CP464" s="16" t="str">
        <f t="shared" si="612"/>
        <v/>
      </c>
      <c r="CQ464" s="15">
        <f t="shared" si="613"/>
        <v>0</v>
      </c>
      <c r="CR464" s="15">
        <f t="shared" si="614"/>
        <v>0</v>
      </c>
      <c r="CS464" s="15">
        <f t="shared" si="615"/>
        <v>0</v>
      </c>
      <c r="CT464" s="58" t="e">
        <f t="shared" si="642"/>
        <v>#DIV/0!</v>
      </c>
      <c r="CU464" s="2">
        <f t="shared" si="616"/>
        <v>995</v>
      </c>
      <c r="CV464" t="str">
        <f t="shared" si="624"/>
        <v/>
      </c>
      <c r="CX464" t="str">
        <f t="shared" si="643"/>
        <v/>
      </c>
      <c r="CY464" t="b">
        <f>AND(CX464&lt;&gt;"",COUNTIF($CX$11:CX463,CX464)=0)</f>
        <v>0</v>
      </c>
      <c r="CZ464" s="2">
        <f>IF(CX464="",0,IF(CY464,MAX($CZ$11:CZ463)+1,VLOOKUP(CX464,$CX$11:CZ463,3,FALSE)))</f>
        <v>0</v>
      </c>
      <c r="DA464" s="2" t="str">
        <f t="shared" si="625"/>
        <v/>
      </c>
      <c r="DB464" t="str">
        <f t="shared" si="644"/>
        <v/>
      </c>
      <c r="DC464" t="b">
        <f>AND(DB464&lt;&gt;"",COUNTIF($DB$11:DB463,DB464)=0)</f>
        <v>0</v>
      </c>
      <c r="DD464" s="2">
        <f>IF(DB464="",0,IF(DC464,MAX($DD$11:DD463)+1,VLOOKUP(DB464,$DB$11:DD463,3,FALSE)))</f>
        <v>0</v>
      </c>
      <c r="DE464" s="2" t="str">
        <f t="shared" si="626"/>
        <v/>
      </c>
    </row>
    <row r="465" spans="1:109" x14ac:dyDescent="0.35">
      <c r="A465" s="119"/>
      <c r="B465" s="46"/>
      <c r="C465" s="46"/>
      <c r="D465" s="46"/>
      <c r="E465" s="46"/>
      <c r="F465" s="183"/>
      <c r="G465" s="48">
        <v>0</v>
      </c>
      <c r="H465" s="46">
        <v>0</v>
      </c>
      <c r="I465" s="46">
        <v>0</v>
      </c>
      <c r="J465" s="46">
        <v>0</v>
      </c>
      <c r="K465" s="46">
        <v>0</v>
      </c>
      <c r="L465" s="49">
        <v>0</v>
      </c>
      <c r="M465" s="50">
        <v>0</v>
      </c>
      <c r="N465" s="32"/>
      <c r="O465" s="31"/>
      <c r="P465" s="31"/>
      <c r="Q465" s="31"/>
      <c r="R465" s="31"/>
      <c r="S465" s="31"/>
      <c r="T465" s="31"/>
      <c r="U465" s="31"/>
      <c r="V465" s="99"/>
      <c r="W465" s="52" t="str">
        <f t="shared" si="575"/>
        <v/>
      </c>
      <c r="X465" s="120"/>
      <c r="Y465" s="97"/>
      <c r="Z465" t="e">
        <f t="shared" si="581"/>
        <v>#N/A</v>
      </c>
      <c r="AA465" t="e">
        <f t="shared" si="582"/>
        <v>#N/A</v>
      </c>
      <c r="AB465" t="e">
        <f t="shared" si="583"/>
        <v>#N/A</v>
      </c>
      <c r="AC465" s="53" t="b">
        <f t="shared" si="584"/>
        <v>0</v>
      </c>
      <c r="AD465" s="53" t="b">
        <f t="shared" si="585"/>
        <v>0</v>
      </c>
      <c r="AE465" s="53" t="b">
        <f t="shared" si="586"/>
        <v>0</v>
      </c>
      <c r="AF465" s="53" t="b">
        <f t="shared" si="587"/>
        <v>0</v>
      </c>
      <c r="AG465" s="53" t="b">
        <f t="shared" si="588"/>
        <v>0</v>
      </c>
      <c r="AH465" s="53" t="b">
        <f t="shared" si="589"/>
        <v>0</v>
      </c>
      <c r="AI465" s="53" t="b">
        <f t="shared" si="590"/>
        <v>0</v>
      </c>
      <c r="AJ465" s="53" t="b">
        <f t="shared" si="591"/>
        <v>0</v>
      </c>
      <c r="AK465" s="53" t="b">
        <f t="shared" si="569"/>
        <v>1</v>
      </c>
      <c r="AL465" s="53" t="b">
        <f t="shared" si="570"/>
        <v>1</v>
      </c>
      <c r="AM465" s="53" t="b">
        <f t="shared" si="571"/>
        <v>1</v>
      </c>
      <c r="AN465" s="53" t="b">
        <f t="shared" si="572"/>
        <v>1</v>
      </c>
      <c r="AO465" s="53" t="b">
        <f t="shared" si="573"/>
        <v>1</v>
      </c>
      <c r="AP465" s="53" t="b">
        <f t="shared" si="574"/>
        <v>1</v>
      </c>
      <c r="AQ465" s="53" t="b">
        <f t="shared" si="627"/>
        <v>0</v>
      </c>
      <c r="AR465" t="b">
        <f t="shared" si="592"/>
        <v>0</v>
      </c>
      <c r="AS465" s="54" t="e">
        <f t="shared" si="617"/>
        <v>#N/A</v>
      </c>
      <c r="AT465" t="b">
        <f t="shared" si="628"/>
        <v>0</v>
      </c>
      <c r="AU465" t="str">
        <f t="shared" si="629"/>
        <v/>
      </c>
      <c r="AV465" s="55" t="str">
        <f t="shared" si="618"/>
        <v/>
      </c>
      <c r="AW465" t="b">
        <f>AND(AV465&lt;&gt;"",COUNTIF($AV$11:AV464,AV465)=0)</f>
        <v>0</v>
      </c>
      <c r="AX465" s="2">
        <f>IF(AV465="",0,IF(AW465,MAX($AX$11:AX464)+1,VLOOKUP(AV465,$AV$11:AX464,3,FALSE)))</f>
        <v>0</v>
      </c>
      <c r="AY465" t="str">
        <f t="shared" si="619"/>
        <v/>
      </c>
      <c r="AZ465" t="e">
        <f t="shared" si="593"/>
        <v>#N/A</v>
      </c>
      <c r="BA465" t="e">
        <f>IF(ISNA(AZ465),NA(),COUNTIF(AZ$10:AZ465,AZ465)&gt;1)</f>
        <v>#N/A</v>
      </c>
      <c r="BB465" t="e">
        <f t="shared" si="594"/>
        <v>#N/A</v>
      </c>
      <c r="BC465" s="55" t="e">
        <f t="shared" si="595"/>
        <v>#N/A</v>
      </c>
      <c r="BD465" s="56" t="e">
        <f t="shared" si="596"/>
        <v>#N/A</v>
      </c>
      <c r="BE465" s="53">
        <f t="shared" si="597"/>
        <v>0</v>
      </c>
      <c r="BF465" s="53">
        <f t="shared" si="598"/>
        <v>0</v>
      </c>
      <c r="BG465" s="53">
        <f t="shared" si="599"/>
        <v>0</v>
      </c>
      <c r="BH465" s="53">
        <f t="shared" si="600"/>
        <v>0</v>
      </c>
      <c r="BI465" s="53">
        <f t="shared" si="601"/>
        <v>0</v>
      </c>
      <c r="BJ465" s="53">
        <f t="shared" si="602"/>
        <v>0</v>
      </c>
      <c r="BK465" s="57">
        <f t="shared" si="603"/>
        <v>0</v>
      </c>
      <c r="BL465" s="57">
        <f t="shared" si="604"/>
        <v>0</v>
      </c>
      <c r="BM465" s="57">
        <f t="shared" si="605"/>
        <v>0</v>
      </c>
      <c r="BN465" s="57">
        <f t="shared" si="606"/>
        <v>0</v>
      </c>
      <c r="BO465" s="57">
        <f t="shared" si="607"/>
        <v>0</v>
      </c>
      <c r="BP465" s="57">
        <f t="shared" si="608"/>
        <v>0</v>
      </c>
      <c r="BQ465">
        <f t="shared" si="630"/>
        <v>0</v>
      </c>
      <c r="BR465">
        <f t="shared" si="631"/>
        <v>0</v>
      </c>
      <c r="BS465">
        <f t="shared" si="632"/>
        <v>0</v>
      </c>
      <c r="BT465">
        <f t="shared" si="633"/>
        <v>0</v>
      </c>
      <c r="BU465">
        <f t="shared" si="634"/>
        <v>0</v>
      </c>
      <c r="BV465">
        <f t="shared" si="635"/>
        <v>0</v>
      </c>
      <c r="BW465">
        <f t="shared" si="636"/>
        <v>0</v>
      </c>
      <c r="BX465">
        <f t="shared" si="637"/>
        <v>0</v>
      </c>
      <c r="BY465">
        <f t="shared" si="638"/>
        <v>0</v>
      </c>
      <c r="BZ465">
        <f t="shared" si="639"/>
        <v>0</v>
      </c>
      <c r="CA465">
        <f t="shared" si="640"/>
        <v>0</v>
      </c>
      <c r="CB465">
        <f t="shared" si="641"/>
        <v>0</v>
      </c>
      <c r="CC465" t="e">
        <f>IF('Source and fuel input'!AS465,VLOOKUP(AA465,SourceIdData,8,FALSE),IF('Source and fuel input'!AQ465,V465,IF('Source and fuel input'!AR465,IF(AND(E465="Method 1",VLOOKUP(AA465,SourceIdData,8,FALSE)&gt;0),VLOOKUP(AA465,SourceIdData,8,FALSE),NA()),"")))</f>
        <v>#N/A</v>
      </c>
      <c r="CD465" s="15" t="e">
        <f t="shared" si="576"/>
        <v>#N/A</v>
      </c>
      <c r="CE465" s="15" t="b">
        <f t="shared" si="577"/>
        <v>1</v>
      </c>
      <c r="CF465" s="15" t="b">
        <f t="shared" si="609"/>
        <v>1</v>
      </c>
      <c r="CG465" s="15" t="b">
        <f t="shared" si="578"/>
        <v>0</v>
      </c>
      <c r="CH465" s="15" t="b">
        <f t="shared" si="579"/>
        <v>1</v>
      </c>
      <c r="CI465" t="e">
        <f t="shared" si="610"/>
        <v>#N/A</v>
      </c>
      <c r="CJ465" t="e">
        <f t="shared" si="611"/>
        <v>#N/A</v>
      </c>
      <c r="CK465" t="e">
        <f t="shared" si="620"/>
        <v>#N/A</v>
      </c>
      <c r="CL465" t="b">
        <f t="shared" si="580"/>
        <v>0</v>
      </c>
      <c r="CM465" t="e">
        <f t="shared" si="621"/>
        <v>#N/A</v>
      </c>
      <c r="CN465" t="b">
        <f t="shared" si="622"/>
        <v>0</v>
      </c>
      <c r="CO465" s="14">
        <f t="shared" si="623"/>
        <v>1</v>
      </c>
      <c r="CP465" s="16" t="str">
        <f t="shared" si="612"/>
        <v/>
      </c>
      <c r="CQ465" s="15">
        <f t="shared" si="613"/>
        <v>0</v>
      </c>
      <c r="CR465" s="15">
        <f t="shared" si="614"/>
        <v>0</v>
      </c>
      <c r="CS465" s="15">
        <f t="shared" si="615"/>
        <v>0</v>
      </c>
      <c r="CT465" s="58" t="e">
        <f t="shared" si="642"/>
        <v>#DIV/0!</v>
      </c>
      <c r="CU465" s="2">
        <f t="shared" si="616"/>
        <v>995</v>
      </c>
      <c r="CV465" t="str">
        <f t="shared" si="624"/>
        <v/>
      </c>
      <c r="CX465" t="str">
        <f t="shared" si="643"/>
        <v/>
      </c>
      <c r="CY465" t="b">
        <f>AND(CX465&lt;&gt;"",COUNTIF($CX$11:CX464,CX465)=0)</f>
        <v>0</v>
      </c>
      <c r="CZ465" s="2">
        <f>IF(CX465="",0,IF(CY465,MAX($CZ$11:CZ464)+1,VLOOKUP(CX465,$CX$11:CZ464,3,FALSE)))</f>
        <v>0</v>
      </c>
      <c r="DA465" s="2" t="str">
        <f t="shared" si="625"/>
        <v/>
      </c>
      <c r="DB465" t="str">
        <f t="shared" si="644"/>
        <v/>
      </c>
      <c r="DC465" t="b">
        <f>AND(DB465&lt;&gt;"",COUNTIF($DB$11:DB464,DB465)=0)</f>
        <v>0</v>
      </c>
      <c r="DD465" s="2">
        <f>IF(DB465="",0,IF(DC465,MAX($DD$11:DD464)+1,VLOOKUP(DB465,$DB$11:DD464,3,FALSE)))</f>
        <v>0</v>
      </c>
      <c r="DE465" s="2" t="str">
        <f t="shared" si="626"/>
        <v/>
      </c>
    </row>
    <row r="466" spans="1:109" x14ac:dyDescent="0.35">
      <c r="A466" s="119"/>
      <c r="B466" s="46"/>
      <c r="C466" s="46"/>
      <c r="D466" s="46"/>
      <c r="E466" s="46"/>
      <c r="F466" s="183"/>
      <c r="G466" s="48">
        <v>0</v>
      </c>
      <c r="H466" s="46">
        <v>0</v>
      </c>
      <c r="I466" s="46">
        <v>0</v>
      </c>
      <c r="J466" s="46">
        <v>0</v>
      </c>
      <c r="K466" s="46">
        <v>0</v>
      </c>
      <c r="L466" s="49">
        <v>0</v>
      </c>
      <c r="M466" s="50">
        <v>0</v>
      </c>
      <c r="N466" s="32"/>
      <c r="O466" s="31"/>
      <c r="P466" s="31"/>
      <c r="Q466" s="31"/>
      <c r="R466" s="31"/>
      <c r="S466" s="31"/>
      <c r="T466" s="31"/>
      <c r="U466" s="31"/>
      <c r="V466" s="99"/>
      <c r="W466" s="52" t="str">
        <f t="shared" si="575"/>
        <v/>
      </c>
      <c r="X466" s="120"/>
      <c r="Y466" s="97"/>
      <c r="Z466" t="e">
        <f t="shared" si="581"/>
        <v>#N/A</v>
      </c>
      <c r="AA466" t="e">
        <f t="shared" si="582"/>
        <v>#N/A</v>
      </c>
      <c r="AB466" t="e">
        <f t="shared" si="583"/>
        <v>#N/A</v>
      </c>
      <c r="AC466" s="53" t="b">
        <f t="shared" si="584"/>
        <v>0</v>
      </c>
      <c r="AD466" s="53" t="b">
        <f t="shared" si="585"/>
        <v>0</v>
      </c>
      <c r="AE466" s="53" t="b">
        <f t="shared" si="586"/>
        <v>0</v>
      </c>
      <c r="AF466" s="53" t="b">
        <f t="shared" si="587"/>
        <v>0</v>
      </c>
      <c r="AG466" s="53" t="b">
        <f t="shared" si="588"/>
        <v>0</v>
      </c>
      <c r="AH466" s="53" t="b">
        <f t="shared" si="589"/>
        <v>0</v>
      </c>
      <c r="AI466" s="53" t="b">
        <f t="shared" si="590"/>
        <v>0</v>
      </c>
      <c r="AJ466" s="53" t="b">
        <f t="shared" si="591"/>
        <v>0</v>
      </c>
      <c r="AK466" s="53" t="b">
        <f t="shared" si="569"/>
        <v>1</v>
      </c>
      <c r="AL466" s="53" t="b">
        <f t="shared" si="570"/>
        <v>1</v>
      </c>
      <c r="AM466" s="53" t="b">
        <f t="shared" si="571"/>
        <v>1</v>
      </c>
      <c r="AN466" s="53" t="b">
        <f t="shared" si="572"/>
        <v>1</v>
      </c>
      <c r="AO466" s="53" t="b">
        <f t="shared" si="573"/>
        <v>1</v>
      </c>
      <c r="AP466" s="53" t="b">
        <f t="shared" si="574"/>
        <v>1</v>
      </c>
      <c r="AQ466" s="53" t="b">
        <f t="shared" si="627"/>
        <v>0</v>
      </c>
      <c r="AR466" t="b">
        <f t="shared" si="592"/>
        <v>0</v>
      </c>
      <c r="AS466" s="54" t="e">
        <f t="shared" si="617"/>
        <v>#N/A</v>
      </c>
      <c r="AT466" t="b">
        <f t="shared" si="628"/>
        <v>0</v>
      </c>
      <c r="AU466" t="str">
        <f t="shared" si="629"/>
        <v/>
      </c>
      <c r="AV466" s="55" t="str">
        <f t="shared" si="618"/>
        <v/>
      </c>
      <c r="AW466" t="b">
        <f>AND(AV466&lt;&gt;"",COUNTIF($AV$11:AV465,AV466)=0)</f>
        <v>0</v>
      </c>
      <c r="AX466" s="2">
        <f>IF(AV466="",0,IF(AW466,MAX($AX$11:AX465)+1,VLOOKUP(AV466,$AV$11:AX465,3,FALSE)))</f>
        <v>0</v>
      </c>
      <c r="AY466" t="str">
        <f t="shared" si="619"/>
        <v/>
      </c>
      <c r="AZ466" t="e">
        <f t="shared" si="593"/>
        <v>#N/A</v>
      </c>
      <c r="BA466" t="e">
        <f>IF(ISNA(AZ466),NA(),COUNTIF(AZ$10:AZ466,AZ466)&gt;1)</f>
        <v>#N/A</v>
      </c>
      <c r="BB466" t="e">
        <f t="shared" si="594"/>
        <v>#N/A</v>
      </c>
      <c r="BC466" s="55" t="e">
        <f t="shared" si="595"/>
        <v>#N/A</v>
      </c>
      <c r="BD466" s="56" t="e">
        <f t="shared" si="596"/>
        <v>#N/A</v>
      </c>
      <c r="BE466" s="53">
        <f t="shared" si="597"/>
        <v>0</v>
      </c>
      <c r="BF466" s="53">
        <f t="shared" si="598"/>
        <v>0</v>
      </c>
      <c r="BG466" s="53">
        <f t="shared" si="599"/>
        <v>0</v>
      </c>
      <c r="BH466" s="53">
        <f t="shared" si="600"/>
        <v>0</v>
      </c>
      <c r="BI466" s="53">
        <f t="shared" si="601"/>
        <v>0</v>
      </c>
      <c r="BJ466" s="53">
        <f t="shared" si="602"/>
        <v>0</v>
      </c>
      <c r="BK466" s="57">
        <f t="shared" si="603"/>
        <v>0</v>
      </c>
      <c r="BL466" s="57">
        <f t="shared" si="604"/>
        <v>0</v>
      </c>
      <c r="BM466" s="57">
        <f t="shared" si="605"/>
        <v>0</v>
      </c>
      <c r="BN466" s="57">
        <f t="shared" si="606"/>
        <v>0</v>
      </c>
      <c r="BO466" s="57">
        <f t="shared" si="607"/>
        <v>0</v>
      </c>
      <c r="BP466" s="57">
        <f t="shared" si="608"/>
        <v>0</v>
      </c>
      <c r="BQ466">
        <f t="shared" si="630"/>
        <v>0</v>
      </c>
      <c r="BR466">
        <f t="shared" si="631"/>
        <v>0</v>
      </c>
      <c r="BS466">
        <f t="shared" si="632"/>
        <v>0</v>
      </c>
      <c r="BT466">
        <f t="shared" si="633"/>
        <v>0</v>
      </c>
      <c r="BU466">
        <f t="shared" si="634"/>
        <v>0</v>
      </c>
      <c r="BV466">
        <f t="shared" si="635"/>
        <v>0</v>
      </c>
      <c r="BW466">
        <f t="shared" si="636"/>
        <v>0</v>
      </c>
      <c r="BX466">
        <f t="shared" si="637"/>
        <v>0</v>
      </c>
      <c r="BY466">
        <f t="shared" si="638"/>
        <v>0</v>
      </c>
      <c r="BZ466">
        <f t="shared" si="639"/>
        <v>0</v>
      </c>
      <c r="CA466">
        <f t="shared" si="640"/>
        <v>0</v>
      </c>
      <c r="CB466">
        <f t="shared" si="641"/>
        <v>0</v>
      </c>
      <c r="CC466" t="e">
        <f>IF('Source and fuel input'!AS466,VLOOKUP(AA466,SourceIdData,8,FALSE),IF('Source and fuel input'!AQ466,V466,IF('Source and fuel input'!AR466,IF(AND(E466="Method 1",VLOOKUP(AA466,SourceIdData,8,FALSE)&gt;0),VLOOKUP(AA466,SourceIdData,8,FALSE),NA()),"")))</f>
        <v>#N/A</v>
      </c>
      <c r="CD466" s="15" t="e">
        <f t="shared" si="576"/>
        <v>#N/A</v>
      </c>
      <c r="CE466" s="15" t="b">
        <f t="shared" si="577"/>
        <v>1</v>
      </c>
      <c r="CF466" s="15" t="b">
        <f t="shared" si="609"/>
        <v>1</v>
      </c>
      <c r="CG466" s="15" t="b">
        <f t="shared" si="578"/>
        <v>0</v>
      </c>
      <c r="CH466" s="15" t="b">
        <f t="shared" si="579"/>
        <v>1</v>
      </c>
      <c r="CI466" t="e">
        <f t="shared" si="610"/>
        <v>#N/A</v>
      </c>
      <c r="CJ466" t="e">
        <f t="shared" si="611"/>
        <v>#N/A</v>
      </c>
      <c r="CK466" t="e">
        <f t="shared" si="620"/>
        <v>#N/A</v>
      </c>
      <c r="CL466" t="b">
        <f t="shared" si="580"/>
        <v>0</v>
      </c>
      <c r="CM466" t="e">
        <f t="shared" si="621"/>
        <v>#N/A</v>
      </c>
      <c r="CN466" t="b">
        <f t="shared" si="622"/>
        <v>0</v>
      </c>
      <c r="CO466" s="14">
        <f t="shared" si="623"/>
        <v>1</v>
      </c>
      <c r="CP466" s="16" t="str">
        <f t="shared" si="612"/>
        <v/>
      </c>
      <c r="CQ466" s="15">
        <f t="shared" si="613"/>
        <v>0</v>
      </c>
      <c r="CR466" s="15">
        <f t="shared" si="614"/>
        <v>0</v>
      </c>
      <c r="CS466" s="15">
        <f t="shared" si="615"/>
        <v>0</v>
      </c>
      <c r="CT466" s="58" t="e">
        <f t="shared" si="642"/>
        <v>#DIV/0!</v>
      </c>
      <c r="CU466" s="2">
        <f t="shared" si="616"/>
        <v>995</v>
      </c>
      <c r="CV466" t="str">
        <f t="shared" si="624"/>
        <v/>
      </c>
      <c r="CX466" t="str">
        <f t="shared" si="643"/>
        <v/>
      </c>
      <c r="CY466" t="b">
        <f>AND(CX466&lt;&gt;"",COUNTIF($CX$11:CX465,CX466)=0)</f>
        <v>0</v>
      </c>
      <c r="CZ466" s="2">
        <f>IF(CX466="",0,IF(CY466,MAX($CZ$11:CZ465)+1,VLOOKUP(CX466,$CX$11:CZ465,3,FALSE)))</f>
        <v>0</v>
      </c>
      <c r="DA466" s="2" t="str">
        <f t="shared" si="625"/>
        <v/>
      </c>
      <c r="DB466" t="str">
        <f t="shared" si="644"/>
        <v/>
      </c>
      <c r="DC466" t="b">
        <f>AND(DB466&lt;&gt;"",COUNTIF($DB$11:DB465,DB466)=0)</f>
        <v>0</v>
      </c>
      <c r="DD466" s="2">
        <f>IF(DB466="",0,IF(DC466,MAX($DD$11:DD465)+1,VLOOKUP(DB466,$DB$11:DD465,3,FALSE)))</f>
        <v>0</v>
      </c>
      <c r="DE466" s="2" t="str">
        <f t="shared" si="626"/>
        <v/>
      </c>
    </row>
    <row r="467" spans="1:109" x14ac:dyDescent="0.35">
      <c r="A467" s="119"/>
      <c r="B467" s="46"/>
      <c r="C467" s="46"/>
      <c r="D467" s="46"/>
      <c r="E467" s="46"/>
      <c r="F467" s="183"/>
      <c r="G467" s="48">
        <v>0</v>
      </c>
      <c r="H467" s="46">
        <v>0</v>
      </c>
      <c r="I467" s="46">
        <v>0</v>
      </c>
      <c r="J467" s="46">
        <v>0</v>
      </c>
      <c r="K467" s="46">
        <v>0</v>
      </c>
      <c r="L467" s="49">
        <v>0</v>
      </c>
      <c r="M467" s="50">
        <v>0</v>
      </c>
      <c r="N467" s="32"/>
      <c r="O467" s="31"/>
      <c r="P467" s="31"/>
      <c r="Q467" s="31"/>
      <c r="R467" s="31"/>
      <c r="S467" s="31"/>
      <c r="T467" s="31"/>
      <c r="U467" s="31"/>
      <c r="V467" s="99"/>
      <c r="W467" s="52" t="str">
        <f t="shared" si="575"/>
        <v/>
      </c>
      <c r="X467" s="120"/>
      <c r="Y467" s="97"/>
      <c r="Z467" t="e">
        <f t="shared" si="581"/>
        <v>#N/A</v>
      </c>
      <c r="AA467" t="e">
        <f t="shared" si="582"/>
        <v>#N/A</v>
      </c>
      <c r="AB467" t="e">
        <f t="shared" si="583"/>
        <v>#N/A</v>
      </c>
      <c r="AC467" s="53" t="b">
        <f t="shared" si="584"/>
        <v>0</v>
      </c>
      <c r="AD467" s="53" t="b">
        <f t="shared" si="585"/>
        <v>0</v>
      </c>
      <c r="AE467" s="53" t="b">
        <f t="shared" si="586"/>
        <v>0</v>
      </c>
      <c r="AF467" s="53" t="b">
        <f t="shared" si="587"/>
        <v>0</v>
      </c>
      <c r="AG467" s="53" t="b">
        <f t="shared" si="588"/>
        <v>0</v>
      </c>
      <c r="AH467" s="53" t="b">
        <f t="shared" si="589"/>
        <v>0</v>
      </c>
      <c r="AI467" s="53" t="b">
        <f t="shared" si="590"/>
        <v>0</v>
      </c>
      <c r="AJ467" s="53" t="b">
        <f t="shared" si="591"/>
        <v>0</v>
      </c>
      <c r="AK467" s="53" t="b">
        <f t="shared" si="569"/>
        <v>1</v>
      </c>
      <c r="AL467" s="53" t="b">
        <f t="shared" si="570"/>
        <v>1</v>
      </c>
      <c r="AM467" s="53" t="b">
        <f t="shared" si="571"/>
        <v>1</v>
      </c>
      <c r="AN467" s="53" t="b">
        <f t="shared" si="572"/>
        <v>1</v>
      </c>
      <c r="AO467" s="53" t="b">
        <f t="shared" si="573"/>
        <v>1</v>
      </c>
      <c r="AP467" s="53" t="b">
        <f t="shared" si="574"/>
        <v>1</v>
      </c>
      <c r="AQ467" s="53" t="b">
        <f t="shared" si="627"/>
        <v>0</v>
      </c>
      <c r="AR467" t="b">
        <f t="shared" si="592"/>
        <v>0</v>
      </c>
      <c r="AS467" s="54" t="e">
        <f t="shared" si="617"/>
        <v>#N/A</v>
      </c>
      <c r="AT467" t="b">
        <f t="shared" si="628"/>
        <v>0</v>
      </c>
      <c r="AU467" t="str">
        <f t="shared" si="629"/>
        <v/>
      </c>
      <c r="AV467" s="55" t="str">
        <f t="shared" si="618"/>
        <v/>
      </c>
      <c r="AW467" t="b">
        <f>AND(AV467&lt;&gt;"",COUNTIF($AV$11:AV466,AV467)=0)</f>
        <v>0</v>
      </c>
      <c r="AX467" s="2">
        <f>IF(AV467="",0,IF(AW467,MAX($AX$11:AX466)+1,VLOOKUP(AV467,$AV$11:AX466,3,FALSE)))</f>
        <v>0</v>
      </c>
      <c r="AY467" t="str">
        <f t="shared" si="619"/>
        <v/>
      </c>
      <c r="AZ467" t="e">
        <f t="shared" si="593"/>
        <v>#N/A</v>
      </c>
      <c r="BA467" t="e">
        <f>IF(ISNA(AZ467),NA(),COUNTIF(AZ$10:AZ467,AZ467)&gt;1)</f>
        <v>#N/A</v>
      </c>
      <c r="BB467" t="e">
        <f t="shared" si="594"/>
        <v>#N/A</v>
      </c>
      <c r="BC467" s="55" t="e">
        <f t="shared" si="595"/>
        <v>#N/A</v>
      </c>
      <c r="BD467" s="56" t="e">
        <f t="shared" si="596"/>
        <v>#N/A</v>
      </c>
      <c r="BE467" s="53">
        <f t="shared" si="597"/>
        <v>0</v>
      </c>
      <c r="BF467" s="53">
        <f t="shared" si="598"/>
        <v>0</v>
      </c>
      <c r="BG467" s="53">
        <f t="shared" si="599"/>
        <v>0</v>
      </c>
      <c r="BH467" s="53">
        <f t="shared" si="600"/>
        <v>0</v>
      </c>
      <c r="BI467" s="53">
        <f t="shared" si="601"/>
        <v>0</v>
      </c>
      <c r="BJ467" s="53">
        <f t="shared" si="602"/>
        <v>0</v>
      </c>
      <c r="BK467" s="57">
        <f t="shared" si="603"/>
        <v>0</v>
      </c>
      <c r="BL467" s="57">
        <f t="shared" si="604"/>
        <v>0</v>
      </c>
      <c r="BM467" s="57">
        <f t="shared" si="605"/>
        <v>0</v>
      </c>
      <c r="BN467" s="57">
        <f t="shared" si="606"/>
        <v>0</v>
      </c>
      <c r="BO467" s="57">
        <f t="shared" si="607"/>
        <v>0</v>
      </c>
      <c r="BP467" s="57">
        <f t="shared" si="608"/>
        <v>0</v>
      </c>
      <c r="BQ467">
        <f t="shared" si="630"/>
        <v>0</v>
      </c>
      <c r="BR467">
        <f t="shared" si="631"/>
        <v>0</v>
      </c>
      <c r="BS467">
        <f t="shared" si="632"/>
        <v>0</v>
      </c>
      <c r="BT467">
        <f t="shared" si="633"/>
        <v>0</v>
      </c>
      <c r="BU467">
        <f t="shared" si="634"/>
        <v>0</v>
      </c>
      <c r="BV467">
        <f t="shared" si="635"/>
        <v>0</v>
      </c>
      <c r="BW467">
        <f t="shared" si="636"/>
        <v>0</v>
      </c>
      <c r="BX467">
        <f t="shared" si="637"/>
        <v>0</v>
      </c>
      <c r="BY467">
        <f t="shared" si="638"/>
        <v>0</v>
      </c>
      <c r="BZ467">
        <f t="shared" si="639"/>
        <v>0</v>
      </c>
      <c r="CA467">
        <f t="shared" si="640"/>
        <v>0</v>
      </c>
      <c r="CB467">
        <f t="shared" si="641"/>
        <v>0</v>
      </c>
      <c r="CC467" t="e">
        <f>IF('Source and fuel input'!AS467,VLOOKUP(AA467,SourceIdData,8,FALSE),IF('Source and fuel input'!AQ467,V467,IF('Source and fuel input'!AR467,IF(AND(E467="Method 1",VLOOKUP(AA467,SourceIdData,8,FALSE)&gt;0),VLOOKUP(AA467,SourceIdData,8,FALSE),NA()),"")))</f>
        <v>#N/A</v>
      </c>
      <c r="CD467" s="15" t="e">
        <f t="shared" si="576"/>
        <v>#N/A</v>
      </c>
      <c r="CE467" s="15" t="b">
        <f t="shared" si="577"/>
        <v>1</v>
      </c>
      <c r="CF467" s="15" t="b">
        <f t="shared" si="609"/>
        <v>1</v>
      </c>
      <c r="CG467" s="15" t="b">
        <f t="shared" si="578"/>
        <v>0</v>
      </c>
      <c r="CH467" s="15" t="b">
        <f t="shared" si="579"/>
        <v>1</v>
      </c>
      <c r="CI467" t="e">
        <f t="shared" si="610"/>
        <v>#N/A</v>
      </c>
      <c r="CJ467" t="e">
        <f t="shared" si="611"/>
        <v>#N/A</v>
      </c>
      <c r="CK467" t="e">
        <f t="shared" si="620"/>
        <v>#N/A</v>
      </c>
      <c r="CL467" t="b">
        <f t="shared" si="580"/>
        <v>0</v>
      </c>
      <c r="CM467" t="e">
        <f t="shared" si="621"/>
        <v>#N/A</v>
      </c>
      <c r="CN467" t="b">
        <f t="shared" si="622"/>
        <v>0</v>
      </c>
      <c r="CO467" s="14">
        <f t="shared" si="623"/>
        <v>1</v>
      </c>
      <c r="CP467" s="16" t="str">
        <f t="shared" si="612"/>
        <v/>
      </c>
      <c r="CQ467" s="15">
        <f t="shared" si="613"/>
        <v>0</v>
      </c>
      <c r="CR467" s="15">
        <f t="shared" si="614"/>
        <v>0</v>
      </c>
      <c r="CS467" s="15">
        <f t="shared" si="615"/>
        <v>0</v>
      </c>
      <c r="CT467" s="58" t="e">
        <f t="shared" si="642"/>
        <v>#DIV/0!</v>
      </c>
      <c r="CU467" s="2">
        <f t="shared" si="616"/>
        <v>995</v>
      </c>
      <c r="CV467" t="str">
        <f t="shared" si="624"/>
        <v/>
      </c>
      <c r="CX467" t="str">
        <f t="shared" si="643"/>
        <v/>
      </c>
      <c r="CY467" t="b">
        <f>AND(CX467&lt;&gt;"",COUNTIF($CX$11:CX466,CX467)=0)</f>
        <v>0</v>
      </c>
      <c r="CZ467" s="2">
        <f>IF(CX467="",0,IF(CY467,MAX($CZ$11:CZ466)+1,VLOOKUP(CX467,$CX$11:CZ466,3,FALSE)))</f>
        <v>0</v>
      </c>
      <c r="DA467" s="2" t="str">
        <f t="shared" si="625"/>
        <v/>
      </c>
      <c r="DB467" t="str">
        <f t="shared" si="644"/>
        <v/>
      </c>
      <c r="DC467" t="b">
        <f>AND(DB467&lt;&gt;"",COUNTIF($DB$11:DB466,DB467)=0)</f>
        <v>0</v>
      </c>
      <c r="DD467" s="2">
        <f>IF(DB467="",0,IF(DC467,MAX($DD$11:DD466)+1,VLOOKUP(DB467,$DB$11:DD466,3,FALSE)))</f>
        <v>0</v>
      </c>
      <c r="DE467" s="2" t="str">
        <f t="shared" si="626"/>
        <v/>
      </c>
    </row>
    <row r="468" spans="1:109" x14ac:dyDescent="0.35">
      <c r="A468" s="119"/>
      <c r="B468" s="46"/>
      <c r="C468" s="46"/>
      <c r="D468" s="46"/>
      <c r="E468" s="46"/>
      <c r="F468" s="183"/>
      <c r="G468" s="48">
        <v>0</v>
      </c>
      <c r="H468" s="46">
        <v>0</v>
      </c>
      <c r="I468" s="46">
        <v>0</v>
      </c>
      <c r="J468" s="46">
        <v>0</v>
      </c>
      <c r="K468" s="46">
        <v>0</v>
      </c>
      <c r="L468" s="49">
        <v>0</v>
      </c>
      <c r="M468" s="50">
        <v>0</v>
      </c>
      <c r="N468" s="32"/>
      <c r="O468" s="31"/>
      <c r="P468" s="31"/>
      <c r="Q468" s="31"/>
      <c r="R468" s="31"/>
      <c r="S468" s="31"/>
      <c r="T468" s="31"/>
      <c r="U468" s="31"/>
      <c r="V468" s="99"/>
      <c r="W468" s="52" t="str">
        <f t="shared" si="575"/>
        <v/>
      </c>
      <c r="X468" s="120"/>
      <c r="Y468" s="97"/>
      <c r="Z468" t="e">
        <f t="shared" si="581"/>
        <v>#N/A</v>
      </c>
      <c r="AA468" t="e">
        <f t="shared" si="582"/>
        <v>#N/A</v>
      </c>
      <c r="AB468" t="e">
        <f t="shared" si="583"/>
        <v>#N/A</v>
      </c>
      <c r="AC468" s="53" t="b">
        <f t="shared" si="584"/>
        <v>0</v>
      </c>
      <c r="AD468" s="53" t="b">
        <f t="shared" si="585"/>
        <v>0</v>
      </c>
      <c r="AE468" s="53" t="b">
        <f t="shared" si="586"/>
        <v>0</v>
      </c>
      <c r="AF468" s="53" t="b">
        <f t="shared" si="587"/>
        <v>0</v>
      </c>
      <c r="AG468" s="53" t="b">
        <f t="shared" si="588"/>
        <v>0</v>
      </c>
      <c r="AH468" s="53" t="b">
        <f t="shared" si="589"/>
        <v>0</v>
      </c>
      <c r="AI468" s="53" t="b">
        <f t="shared" si="590"/>
        <v>0</v>
      </c>
      <c r="AJ468" s="53" t="b">
        <f t="shared" si="591"/>
        <v>0</v>
      </c>
      <c r="AK468" s="53" t="b">
        <f t="shared" si="569"/>
        <v>1</v>
      </c>
      <c r="AL468" s="53" t="b">
        <f t="shared" si="570"/>
        <v>1</v>
      </c>
      <c r="AM468" s="53" t="b">
        <f t="shared" si="571"/>
        <v>1</v>
      </c>
      <c r="AN468" s="53" t="b">
        <f t="shared" si="572"/>
        <v>1</v>
      </c>
      <c r="AO468" s="53" t="b">
        <f t="shared" si="573"/>
        <v>1</v>
      </c>
      <c r="AP468" s="53" t="b">
        <f t="shared" si="574"/>
        <v>1</v>
      </c>
      <c r="AQ468" s="53" t="b">
        <f t="shared" si="627"/>
        <v>0</v>
      </c>
      <c r="AR468" t="b">
        <f t="shared" si="592"/>
        <v>0</v>
      </c>
      <c r="AS468" s="54" t="e">
        <f t="shared" si="617"/>
        <v>#N/A</v>
      </c>
      <c r="AT468" t="b">
        <f t="shared" si="628"/>
        <v>0</v>
      </c>
      <c r="AU468" t="str">
        <f t="shared" si="629"/>
        <v/>
      </c>
      <c r="AV468" s="55" t="str">
        <f t="shared" si="618"/>
        <v/>
      </c>
      <c r="AW468" t="b">
        <f>AND(AV468&lt;&gt;"",COUNTIF($AV$11:AV467,AV468)=0)</f>
        <v>0</v>
      </c>
      <c r="AX468" s="2">
        <f>IF(AV468="",0,IF(AW468,MAX($AX$11:AX467)+1,VLOOKUP(AV468,$AV$11:AX467,3,FALSE)))</f>
        <v>0</v>
      </c>
      <c r="AY468" t="str">
        <f t="shared" si="619"/>
        <v/>
      </c>
      <c r="AZ468" t="e">
        <f t="shared" si="593"/>
        <v>#N/A</v>
      </c>
      <c r="BA468" t="e">
        <f>IF(ISNA(AZ468),NA(),COUNTIF(AZ$10:AZ468,AZ468)&gt;1)</f>
        <v>#N/A</v>
      </c>
      <c r="BB468" t="e">
        <f t="shared" si="594"/>
        <v>#N/A</v>
      </c>
      <c r="BC468" s="55" t="e">
        <f t="shared" si="595"/>
        <v>#N/A</v>
      </c>
      <c r="BD468" s="56" t="e">
        <f t="shared" si="596"/>
        <v>#N/A</v>
      </c>
      <c r="BE468" s="53">
        <f t="shared" si="597"/>
        <v>0</v>
      </c>
      <c r="BF468" s="53">
        <f t="shared" si="598"/>
        <v>0</v>
      </c>
      <c r="BG468" s="53">
        <f t="shared" si="599"/>
        <v>0</v>
      </c>
      <c r="BH468" s="53">
        <f t="shared" si="600"/>
        <v>0</v>
      </c>
      <c r="BI468" s="53">
        <f t="shared" si="601"/>
        <v>0</v>
      </c>
      <c r="BJ468" s="53">
        <f t="shared" si="602"/>
        <v>0</v>
      </c>
      <c r="BK468" s="57">
        <f t="shared" si="603"/>
        <v>0</v>
      </c>
      <c r="BL468" s="57">
        <f t="shared" si="604"/>
        <v>0</v>
      </c>
      <c r="BM468" s="57">
        <f t="shared" si="605"/>
        <v>0</v>
      </c>
      <c r="BN468" s="57">
        <f t="shared" si="606"/>
        <v>0</v>
      </c>
      <c r="BO468" s="57">
        <f t="shared" si="607"/>
        <v>0</v>
      </c>
      <c r="BP468" s="57">
        <f t="shared" si="608"/>
        <v>0</v>
      </c>
      <c r="BQ468">
        <f t="shared" si="630"/>
        <v>0</v>
      </c>
      <c r="BR468">
        <f t="shared" si="631"/>
        <v>0</v>
      </c>
      <c r="BS468">
        <f t="shared" si="632"/>
        <v>0</v>
      </c>
      <c r="BT468">
        <f t="shared" si="633"/>
        <v>0</v>
      </c>
      <c r="BU468">
        <f t="shared" si="634"/>
        <v>0</v>
      </c>
      <c r="BV468">
        <f t="shared" si="635"/>
        <v>0</v>
      </c>
      <c r="BW468">
        <f t="shared" si="636"/>
        <v>0</v>
      </c>
      <c r="BX468">
        <f t="shared" si="637"/>
        <v>0</v>
      </c>
      <c r="BY468">
        <f t="shared" si="638"/>
        <v>0</v>
      </c>
      <c r="BZ468">
        <f t="shared" si="639"/>
        <v>0</v>
      </c>
      <c r="CA468">
        <f t="shared" si="640"/>
        <v>0</v>
      </c>
      <c r="CB468">
        <f t="shared" si="641"/>
        <v>0</v>
      </c>
      <c r="CC468" t="e">
        <f>IF('Source and fuel input'!AS468,VLOOKUP(AA468,SourceIdData,8,FALSE),IF('Source and fuel input'!AQ468,V468,IF('Source and fuel input'!AR468,IF(AND(E468="Method 1",VLOOKUP(AA468,SourceIdData,8,FALSE)&gt;0),VLOOKUP(AA468,SourceIdData,8,FALSE),NA()),"")))</f>
        <v>#N/A</v>
      </c>
      <c r="CD468" s="15" t="e">
        <f t="shared" si="576"/>
        <v>#N/A</v>
      </c>
      <c r="CE468" s="15" t="b">
        <f t="shared" si="577"/>
        <v>1</v>
      </c>
      <c r="CF468" s="15" t="b">
        <f t="shared" si="609"/>
        <v>1</v>
      </c>
      <c r="CG468" s="15" t="b">
        <f t="shared" si="578"/>
        <v>0</v>
      </c>
      <c r="CH468" s="15" t="b">
        <f t="shared" si="579"/>
        <v>1</v>
      </c>
      <c r="CI468" t="e">
        <f t="shared" si="610"/>
        <v>#N/A</v>
      </c>
      <c r="CJ468" t="e">
        <f t="shared" si="611"/>
        <v>#N/A</v>
      </c>
      <c r="CK468" t="e">
        <f t="shared" si="620"/>
        <v>#N/A</v>
      </c>
      <c r="CL468" t="b">
        <f t="shared" si="580"/>
        <v>0</v>
      </c>
      <c r="CM468" t="e">
        <f t="shared" si="621"/>
        <v>#N/A</v>
      </c>
      <c r="CN468" t="b">
        <f t="shared" si="622"/>
        <v>0</v>
      </c>
      <c r="CO468" s="14">
        <f t="shared" si="623"/>
        <v>1</v>
      </c>
      <c r="CP468" s="16" t="str">
        <f t="shared" si="612"/>
        <v/>
      </c>
      <c r="CQ468" s="15">
        <f t="shared" si="613"/>
        <v>0</v>
      </c>
      <c r="CR468" s="15">
        <f t="shared" si="614"/>
        <v>0</v>
      </c>
      <c r="CS468" s="15">
        <f t="shared" si="615"/>
        <v>0</v>
      </c>
      <c r="CT468" s="58" t="e">
        <f t="shared" si="642"/>
        <v>#DIV/0!</v>
      </c>
      <c r="CU468" s="2">
        <f t="shared" si="616"/>
        <v>995</v>
      </c>
      <c r="CV468" t="str">
        <f t="shared" si="624"/>
        <v/>
      </c>
      <c r="CX468" t="str">
        <f t="shared" si="643"/>
        <v/>
      </c>
      <c r="CY468" t="b">
        <f>AND(CX468&lt;&gt;"",COUNTIF($CX$11:CX467,CX468)=0)</f>
        <v>0</v>
      </c>
      <c r="CZ468" s="2">
        <f>IF(CX468="",0,IF(CY468,MAX($CZ$11:CZ467)+1,VLOOKUP(CX468,$CX$11:CZ467,3,FALSE)))</f>
        <v>0</v>
      </c>
      <c r="DA468" s="2" t="str">
        <f t="shared" si="625"/>
        <v/>
      </c>
      <c r="DB468" t="str">
        <f t="shared" si="644"/>
        <v/>
      </c>
      <c r="DC468" t="b">
        <f>AND(DB468&lt;&gt;"",COUNTIF($DB$11:DB467,DB468)=0)</f>
        <v>0</v>
      </c>
      <c r="DD468" s="2">
        <f>IF(DB468="",0,IF(DC468,MAX($DD$11:DD467)+1,VLOOKUP(DB468,$DB$11:DD467,3,FALSE)))</f>
        <v>0</v>
      </c>
      <c r="DE468" s="2" t="str">
        <f t="shared" si="626"/>
        <v/>
      </c>
    </row>
    <row r="469" spans="1:109" x14ac:dyDescent="0.35">
      <c r="A469" s="119"/>
      <c r="B469" s="46"/>
      <c r="C469" s="46"/>
      <c r="D469" s="46"/>
      <c r="E469" s="46"/>
      <c r="F469" s="183"/>
      <c r="G469" s="48">
        <v>0</v>
      </c>
      <c r="H469" s="46">
        <v>0</v>
      </c>
      <c r="I469" s="46">
        <v>0</v>
      </c>
      <c r="J469" s="46">
        <v>0</v>
      </c>
      <c r="K469" s="46">
        <v>0</v>
      </c>
      <c r="L469" s="49">
        <v>0</v>
      </c>
      <c r="M469" s="50">
        <v>0</v>
      </c>
      <c r="N469" s="32"/>
      <c r="O469" s="31"/>
      <c r="P469" s="31"/>
      <c r="Q469" s="31"/>
      <c r="R469" s="31"/>
      <c r="S469" s="31"/>
      <c r="T469" s="31"/>
      <c r="U469" s="31"/>
      <c r="V469" s="99"/>
      <c r="W469" s="52" t="str">
        <f t="shared" si="575"/>
        <v/>
      </c>
      <c r="X469" s="120"/>
      <c r="Y469" s="97"/>
      <c r="Z469" t="e">
        <f t="shared" si="581"/>
        <v>#N/A</v>
      </c>
      <c r="AA469" t="e">
        <f t="shared" si="582"/>
        <v>#N/A</v>
      </c>
      <c r="AB469" t="e">
        <f t="shared" si="583"/>
        <v>#N/A</v>
      </c>
      <c r="AC469" s="53" t="b">
        <f t="shared" si="584"/>
        <v>0</v>
      </c>
      <c r="AD469" s="53" t="b">
        <f t="shared" si="585"/>
        <v>0</v>
      </c>
      <c r="AE469" s="53" t="b">
        <f t="shared" si="586"/>
        <v>0</v>
      </c>
      <c r="AF469" s="53" t="b">
        <f t="shared" si="587"/>
        <v>0</v>
      </c>
      <c r="AG469" s="53" t="b">
        <f t="shared" si="588"/>
        <v>0</v>
      </c>
      <c r="AH469" s="53" t="b">
        <f t="shared" si="589"/>
        <v>0</v>
      </c>
      <c r="AI469" s="53" t="b">
        <f t="shared" si="590"/>
        <v>0</v>
      </c>
      <c r="AJ469" s="53" t="b">
        <f t="shared" si="591"/>
        <v>0</v>
      </c>
      <c r="AK469" s="53" t="b">
        <f t="shared" si="569"/>
        <v>1</v>
      </c>
      <c r="AL469" s="53" t="b">
        <f t="shared" si="570"/>
        <v>1</v>
      </c>
      <c r="AM469" s="53" t="b">
        <f t="shared" si="571"/>
        <v>1</v>
      </c>
      <c r="AN469" s="53" t="b">
        <f t="shared" si="572"/>
        <v>1</v>
      </c>
      <c r="AO469" s="53" t="b">
        <f t="shared" si="573"/>
        <v>1</v>
      </c>
      <c r="AP469" s="53" t="b">
        <f t="shared" si="574"/>
        <v>1</v>
      </c>
      <c r="AQ469" s="53" t="b">
        <f t="shared" si="627"/>
        <v>0</v>
      </c>
      <c r="AR469" t="b">
        <f t="shared" si="592"/>
        <v>0</v>
      </c>
      <c r="AS469" s="54" t="e">
        <f t="shared" si="617"/>
        <v>#N/A</v>
      </c>
      <c r="AT469" t="b">
        <f t="shared" si="628"/>
        <v>0</v>
      </c>
      <c r="AU469" t="str">
        <f t="shared" si="629"/>
        <v/>
      </c>
      <c r="AV469" s="55" t="str">
        <f t="shared" si="618"/>
        <v/>
      </c>
      <c r="AW469" t="b">
        <f>AND(AV469&lt;&gt;"",COUNTIF($AV$11:AV468,AV469)=0)</f>
        <v>0</v>
      </c>
      <c r="AX469" s="2">
        <f>IF(AV469="",0,IF(AW469,MAX($AX$11:AX468)+1,VLOOKUP(AV469,$AV$11:AX468,3,FALSE)))</f>
        <v>0</v>
      </c>
      <c r="AY469" t="str">
        <f t="shared" si="619"/>
        <v/>
      </c>
      <c r="AZ469" t="e">
        <f t="shared" si="593"/>
        <v>#N/A</v>
      </c>
      <c r="BA469" t="e">
        <f>IF(ISNA(AZ469),NA(),COUNTIF(AZ$10:AZ469,AZ469)&gt;1)</f>
        <v>#N/A</v>
      </c>
      <c r="BB469" t="e">
        <f t="shared" si="594"/>
        <v>#N/A</v>
      </c>
      <c r="BC469" s="55" t="e">
        <f t="shared" si="595"/>
        <v>#N/A</v>
      </c>
      <c r="BD469" s="56" t="e">
        <f t="shared" si="596"/>
        <v>#N/A</v>
      </c>
      <c r="BE469" s="53">
        <f t="shared" si="597"/>
        <v>0</v>
      </c>
      <c r="BF469" s="53">
        <f t="shared" si="598"/>
        <v>0</v>
      </c>
      <c r="BG469" s="53">
        <f t="shared" si="599"/>
        <v>0</v>
      </c>
      <c r="BH469" s="53">
        <f t="shared" si="600"/>
        <v>0</v>
      </c>
      <c r="BI469" s="53">
        <f t="shared" si="601"/>
        <v>0</v>
      </c>
      <c r="BJ469" s="53">
        <f t="shared" si="602"/>
        <v>0</v>
      </c>
      <c r="BK469" s="57">
        <f t="shared" si="603"/>
        <v>0</v>
      </c>
      <c r="BL469" s="57">
        <f t="shared" si="604"/>
        <v>0</v>
      </c>
      <c r="BM469" s="57">
        <f t="shared" si="605"/>
        <v>0</v>
      </c>
      <c r="BN469" s="57">
        <f t="shared" si="606"/>
        <v>0</v>
      </c>
      <c r="BO469" s="57">
        <f t="shared" si="607"/>
        <v>0</v>
      </c>
      <c r="BP469" s="57">
        <f t="shared" si="608"/>
        <v>0</v>
      </c>
      <c r="BQ469">
        <f t="shared" si="630"/>
        <v>0</v>
      </c>
      <c r="BR469">
        <f t="shared" si="631"/>
        <v>0</v>
      </c>
      <c r="BS469">
        <f t="shared" si="632"/>
        <v>0</v>
      </c>
      <c r="BT469">
        <f t="shared" si="633"/>
        <v>0</v>
      </c>
      <c r="BU469">
        <f t="shared" si="634"/>
        <v>0</v>
      </c>
      <c r="BV469">
        <f t="shared" si="635"/>
        <v>0</v>
      </c>
      <c r="BW469">
        <f t="shared" si="636"/>
        <v>0</v>
      </c>
      <c r="BX469">
        <f t="shared" si="637"/>
        <v>0</v>
      </c>
      <c r="BY469">
        <f t="shared" si="638"/>
        <v>0</v>
      </c>
      <c r="BZ469">
        <f t="shared" si="639"/>
        <v>0</v>
      </c>
      <c r="CA469">
        <f t="shared" si="640"/>
        <v>0</v>
      </c>
      <c r="CB469">
        <f t="shared" si="641"/>
        <v>0</v>
      </c>
      <c r="CC469" t="e">
        <f>IF('Source and fuel input'!AS469,VLOOKUP(AA469,SourceIdData,8,FALSE),IF('Source and fuel input'!AQ469,V469,IF('Source and fuel input'!AR469,IF(AND(E469="Method 1",VLOOKUP(AA469,SourceIdData,8,FALSE)&gt;0),VLOOKUP(AA469,SourceIdData,8,FALSE),NA()),"")))</f>
        <v>#N/A</v>
      </c>
      <c r="CD469" s="15" t="e">
        <f t="shared" si="576"/>
        <v>#N/A</v>
      </c>
      <c r="CE469" s="15" t="b">
        <f t="shared" si="577"/>
        <v>1</v>
      </c>
      <c r="CF469" s="15" t="b">
        <f t="shared" si="609"/>
        <v>1</v>
      </c>
      <c r="CG469" s="15" t="b">
        <f t="shared" si="578"/>
        <v>0</v>
      </c>
      <c r="CH469" s="15" t="b">
        <f t="shared" si="579"/>
        <v>1</v>
      </c>
      <c r="CI469" t="e">
        <f t="shared" si="610"/>
        <v>#N/A</v>
      </c>
      <c r="CJ469" t="e">
        <f t="shared" si="611"/>
        <v>#N/A</v>
      </c>
      <c r="CK469" t="e">
        <f t="shared" si="620"/>
        <v>#N/A</v>
      </c>
      <c r="CL469" t="b">
        <f t="shared" si="580"/>
        <v>0</v>
      </c>
      <c r="CM469" t="e">
        <f t="shared" si="621"/>
        <v>#N/A</v>
      </c>
      <c r="CN469" t="b">
        <f t="shared" si="622"/>
        <v>0</v>
      </c>
      <c r="CO469" s="14">
        <f t="shared" si="623"/>
        <v>1</v>
      </c>
      <c r="CP469" s="16" t="str">
        <f t="shared" si="612"/>
        <v/>
      </c>
      <c r="CQ469" s="15">
        <f t="shared" si="613"/>
        <v>0</v>
      </c>
      <c r="CR469" s="15">
        <f t="shared" si="614"/>
        <v>0</v>
      </c>
      <c r="CS469" s="15">
        <f t="shared" si="615"/>
        <v>0</v>
      </c>
      <c r="CT469" s="58" t="e">
        <f t="shared" si="642"/>
        <v>#DIV/0!</v>
      </c>
      <c r="CU469" s="2">
        <f t="shared" si="616"/>
        <v>995</v>
      </c>
      <c r="CV469" t="str">
        <f t="shared" si="624"/>
        <v/>
      </c>
      <c r="CX469" t="str">
        <f t="shared" si="643"/>
        <v/>
      </c>
      <c r="CY469" t="b">
        <f>AND(CX469&lt;&gt;"",COUNTIF($CX$11:CX468,CX469)=0)</f>
        <v>0</v>
      </c>
      <c r="CZ469" s="2">
        <f>IF(CX469="",0,IF(CY469,MAX($CZ$11:CZ468)+1,VLOOKUP(CX469,$CX$11:CZ468,3,FALSE)))</f>
        <v>0</v>
      </c>
      <c r="DA469" s="2" t="str">
        <f t="shared" si="625"/>
        <v/>
      </c>
      <c r="DB469" t="str">
        <f t="shared" si="644"/>
        <v/>
      </c>
      <c r="DC469" t="b">
        <f>AND(DB469&lt;&gt;"",COUNTIF($DB$11:DB468,DB469)=0)</f>
        <v>0</v>
      </c>
      <c r="DD469" s="2">
        <f>IF(DB469="",0,IF(DC469,MAX($DD$11:DD468)+1,VLOOKUP(DB469,$DB$11:DD468,3,FALSE)))</f>
        <v>0</v>
      </c>
      <c r="DE469" s="2" t="str">
        <f t="shared" si="626"/>
        <v/>
      </c>
    </row>
    <row r="470" spans="1:109" x14ac:dyDescent="0.35">
      <c r="A470" s="119"/>
      <c r="B470" s="46"/>
      <c r="C470" s="46"/>
      <c r="D470" s="46"/>
      <c r="E470" s="46"/>
      <c r="F470" s="183"/>
      <c r="G470" s="48">
        <v>0</v>
      </c>
      <c r="H470" s="46">
        <v>0</v>
      </c>
      <c r="I470" s="46">
        <v>0</v>
      </c>
      <c r="J470" s="46">
        <v>0</v>
      </c>
      <c r="K470" s="46">
        <v>0</v>
      </c>
      <c r="L470" s="49">
        <v>0</v>
      </c>
      <c r="M470" s="50">
        <v>0</v>
      </c>
      <c r="N470" s="32"/>
      <c r="O470" s="31"/>
      <c r="P470" s="31"/>
      <c r="Q470" s="31"/>
      <c r="R470" s="31"/>
      <c r="S470" s="31"/>
      <c r="T470" s="31"/>
      <c r="U470" s="31"/>
      <c r="V470" s="99"/>
      <c r="W470" s="52" t="str">
        <f t="shared" si="575"/>
        <v/>
      </c>
      <c r="X470" s="120"/>
      <c r="Y470" s="97"/>
      <c r="Z470" t="e">
        <f t="shared" si="581"/>
        <v>#N/A</v>
      </c>
      <c r="AA470" t="e">
        <f t="shared" si="582"/>
        <v>#N/A</v>
      </c>
      <c r="AB470" t="e">
        <f t="shared" si="583"/>
        <v>#N/A</v>
      </c>
      <c r="AC470" s="53" t="b">
        <f t="shared" si="584"/>
        <v>0</v>
      </c>
      <c r="AD470" s="53" t="b">
        <f t="shared" si="585"/>
        <v>0</v>
      </c>
      <c r="AE470" s="53" t="b">
        <f t="shared" si="586"/>
        <v>0</v>
      </c>
      <c r="AF470" s="53" t="b">
        <f t="shared" si="587"/>
        <v>0</v>
      </c>
      <c r="AG470" s="53" t="b">
        <f t="shared" si="588"/>
        <v>0</v>
      </c>
      <c r="AH470" s="53" t="b">
        <f t="shared" si="589"/>
        <v>0</v>
      </c>
      <c r="AI470" s="53" t="b">
        <f t="shared" si="590"/>
        <v>0</v>
      </c>
      <c r="AJ470" s="53" t="b">
        <f t="shared" si="591"/>
        <v>0</v>
      </c>
      <c r="AK470" s="53" t="b">
        <f t="shared" si="569"/>
        <v>1</v>
      </c>
      <c r="AL470" s="53" t="b">
        <f t="shared" si="570"/>
        <v>1</v>
      </c>
      <c r="AM470" s="53" t="b">
        <f t="shared" si="571"/>
        <v>1</v>
      </c>
      <c r="AN470" s="53" t="b">
        <f t="shared" si="572"/>
        <v>1</v>
      </c>
      <c r="AO470" s="53" t="b">
        <f t="shared" si="573"/>
        <v>1</v>
      </c>
      <c r="AP470" s="53" t="b">
        <f t="shared" si="574"/>
        <v>1</v>
      </c>
      <c r="AQ470" s="53" t="b">
        <f t="shared" si="627"/>
        <v>0</v>
      </c>
      <c r="AR470" t="b">
        <f t="shared" si="592"/>
        <v>0</v>
      </c>
      <c r="AS470" s="54" t="e">
        <f t="shared" si="617"/>
        <v>#N/A</v>
      </c>
      <c r="AT470" t="b">
        <f t="shared" si="628"/>
        <v>0</v>
      </c>
      <c r="AU470" t="str">
        <f t="shared" si="629"/>
        <v/>
      </c>
      <c r="AV470" s="55" t="str">
        <f t="shared" si="618"/>
        <v/>
      </c>
      <c r="AW470" t="b">
        <f>AND(AV470&lt;&gt;"",COUNTIF($AV$11:AV469,AV470)=0)</f>
        <v>0</v>
      </c>
      <c r="AX470" s="2">
        <f>IF(AV470="",0,IF(AW470,MAX($AX$11:AX469)+1,VLOOKUP(AV470,$AV$11:AX469,3,FALSE)))</f>
        <v>0</v>
      </c>
      <c r="AY470" t="str">
        <f t="shared" si="619"/>
        <v/>
      </c>
      <c r="AZ470" t="e">
        <f t="shared" si="593"/>
        <v>#N/A</v>
      </c>
      <c r="BA470" t="e">
        <f>IF(ISNA(AZ470),NA(),COUNTIF(AZ$10:AZ470,AZ470)&gt;1)</f>
        <v>#N/A</v>
      </c>
      <c r="BB470" t="e">
        <f t="shared" si="594"/>
        <v>#N/A</v>
      </c>
      <c r="BC470" s="55" t="e">
        <f t="shared" si="595"/>
        <v>#N/A</v>
      </c>
      <c r="BD470" s="56" t="e">
        <f t="shared" si="596"/>
        <v>#N/A</v>
      </c>
      <c r="BE470" s="53">
        <f t="shared" si="597"/>
        <v>0</v>
      </c>
      <c r="BF470" s="53">
        <f t="shared" si="598"/>
        <v>0</v>
      </c>
      <c r="BG470" s="53">
        <f t="shared" si="599"/>
        <v>0</v>
      </c>
      <c r="BH470" s="53">
        <f t="shared" si="600"/>
        <v>0</v>
      </c>
      <c r="BI470" s="53">
        <f t="shared" si="601"/>
        <v>0</v>
      </c>
      <c r="BJ470" s="53">
        <f t="shared" si="602"/>
        <v>0</v>
      </c>
      <c r="BK470" s="57">
        <f t="shared" si="603"/>
        <v>0</v>
      </c>
      <c r="BL470" s="57">
        <f t="shared" si="604"/>
        <v>0</v>
      </c>
      <c r="BM470" s="57">
        <f t="shared" si="605"/>
        <v>0</v>
      </c>
      <c r="BN470" s="57">
        <f t="shared" si="606"/>
        <v>0</v>
      </c>
      <c r="BO470" s="57">
        <f t="shared" si="607"/>
        <v>0</v>
      </c>
      <c r="BP470" s="57">
        <f t="shared" si="608"/>
        <v>0</v>
      </c>
      <c r="BQ470">
        <f t="shared" si="630"/>
        <v>0</v>
      </c>
      <c r="BR470">
        <f t="shared" si="631"/>
        <v>0</v>
      </c>
      <c r="BS470">
        <f t="shared" si="632"/>
        <v>0</v>
      </c>
      <c r="BT470">
        <f t="shared" si="633"/>
        <v>0</v>
      </c>
      <c r="BU470">
        <f t="shared" si="634"/>
        <v>0</v>
      </c>
      <c r="BV470">
        <f t="shared" si="635"/>
        <v>0</v>
      </c>
      <c r="BW470">
        <f t="shared" si="636"/>
        <v>0</v>
      </c>
      <c r="BX470">
        <f t="shared" si="637"/>
        <v>0</v>
      </c>
      <c r="BY470">
        <f t="shared" si="638"/>
        <v>0</v>
      </c>
      <c r="BZ470">
        <f t="shared" si="639"/>
        <v>0</v>
      </c>
      <c r="CA470">
        <f t="shared" si="640"/>
        <v>0</v>
      </c>
      <c r="CB470">
        <f t="shared" si="641"/>
        <v>0</v>
      </c>
      <c r="CC470" t="e">
        <f>IF('Source and fuel input'!AS470,VLOOKUP(AA470,SourceIdData,8,FALSE),IF('Source and fuel input'!AQ470,V470,IF('Source and fuel input'!AR470,IF(AND(E470="Method 1",VLOOKUP(AA470,SourceIdData,8,FALSE)&gt;0),VLOOKUP(AA470,SourceIdData,8,FALSE),NA()),"")))</f>
        <v>#N/A</v>
      </c>
      <c r="CD470" s="15" t="e">
        <f t="shared" si="576"/>
        <v>#N/A</v>
      </c>
      <c r="CE470" s="15" t="b">
        <f t="shared" si="577"/>
        <v>1</v>
      </c>
      <c r="CF470" s="15" t="b">
        <f t="shared" si="609"/>
        <v>1</v>
      </c>
      <c r="CG470" s="15" t="b">
        <f t="shared" si="578"/>
        <v>0</v>
      </c>
      <c r="CH470" s="15" t="b">
        <f t="shared" si="579"/>
        <v>1</v>
      </c>
      <c r="CI470" t="e">
        <f t="shared" si="610"/>
        <v>#N/A</v>
      </c>
      <c r="CJ470" t="e">
        <f t="shared" si="611"/>
        <v>#N/A</v>
      </c>
      <c r="CK470" t="e">
        <f t="shared" si="620"/>
        <v>#N/A</v>
      </c>
      <c r="CL470" t="b">
        <f t="shared" si="580"/>
        <v>0</v>
      </c>
      <c r="CM470" t="e">
        <f t="shared" si="621"/>
        <v>#N/A</v>
      </c>
      <c r="CN470" t="b">
        <f t="shared" si="622"/>
        <v>0</v>
      </c>
      <c r="CO470" s="14">
        <f t="shared" si="623"/>
        <v>1</v>
      </c>
      <c r="CP470" s="16" t="str">
        <f t="shared" si="612"/>
        <v/>
      </c>
      <c r="CQ470" s="15">
        <f t="shared" si="613"/>
        <v>0</v>
      </c>
      <c r="CR470" s="15">
        <f t="shared" si="614"/>
        <v>0</v>
      </c>
      <c r="CS470" s="15">
        <f t="shared" si="615"/>
        <v>0</v>
      </c>
      <c r="CT470" s="58" t="e">
        <f t="shared" si="642"/>
        <v>#DIV/0!</v>
      </c>
      <c r="CU470" s="2">
        <f t="shared" si="616"/>
        <v>995</v>
      </c>
      <c r="CV470" t="str">
        <f t="shared" si="624"/>
        <v/>
      </c>
      <c r="CX470" t="str">
        <f t="shared" si="643"/>
        <v/>
      </c>
      <c r="CY470" t="b">
        <f>AND(CX470&lt;&gt;"",COUNTIF($CX$11:CX469,CX470)=0)</f>
        <v>0</v>
      </c>
      <c r="CZ470" s="2">
        <f>IF(CX470="",0,IF(CY470,MAX($CZ$11:CZ469)+1,VLOOKUP(CX470,$CX$11:CZ469,3,FALSE)))</f>
        <v>0</v>
      </c>
      <c r="DA470" s="2" t="str">
        <f t="shared" si="625"/>
        <v/>
      </c>
      <c r="DB470" t="str">
        <f t="shared" si="644"/>
        <v/>
      </c>
      <c r="DC470" t="b">
        <f>AND(DB470&lt;&gt;"",COUNTIF($DB$11:DB469,DB470)=0)</f>
        <v>0</v>
      </c>
      <c r="DD470" s="2">
        <f>IF(DB470="",0,IF(DC470,MAX($DD$11:DD469)+1,VLOOKUP(DB470,$DB$11:DD469,3,FALSE)))</f>
        <v>0</v>
      </c>
      <c r="DE470" s="2" t="str">
        <f t="shared" si="626"/>
        <v/>
      </c>
    </row>
    <row r="471" spans="1:109" x14ac:dyDescent="0.35">
      <c r="A471" s="119"/>
      <c r="B471" s="46"/>
      <c r="C471" s="46"/>
      <c r="D471" s="46"/>
      <c r="E471" s="46"/>
      <c r="F471" s="183"/>
      <c r="G471" s="48">
        <v>0</v>
      </c>
      <c r="H471" s="46">
        <v>0</v>
      </c>
      <c r="I471" s="46">
        <v>0</v>
      </c>
      <c r="J471" s="46">
        <v>0</v>
      </c>
      <c r="K471" s="46">
        <v>0</v>
      </c>
      <c r="L471" s="49">
        <v>0</v>
      </c>
      <c r="M471" s="50">
        <v>0</v>
      </c>
      <c r="N471" s="32"/>
      <c r="O471" s="31"/>
      <c r="P471" s="31"/>
      <c r="Q471" s="31"/>
      <c r="R471" s="31"/>
      <c r="S471" s="31"/>
      <c r="T471" s="31"/>
      <c r="U471" s="31"/>
      <c r="V471" s="99"/>
      <c r="W471" s="52" t="str">
        <f t="shared" si="575"/>
        <v/>
      </c>
      <c r="X471" s="120"/>
      <c r="Y471" s="97"/>
      <c r="Z471" t="e">
        <f t="shared" si="581"/>
        <v>#N/A</v>
      </c>
      <c r="AA471" t="e">
        <f t="shared" si="582"/>
        <v>#N/A</v>
      </c>
      <c r="AB471" t="e">
        <f t="shared" si="583"/>
        <v>#N/A</v>
      </c>
      <c r="AC471" s="53" t="b">
        <f t="shared" si="584"/>
        <v>0</v>
      </c>
      <c r="AD471" s="53" t="b">
        <f t="shared" si="585"/>
        <v>0</v>
      </c>
      <c r="AE471" s="53" t="b">
        <f t="shared" si="586"/>
        <v>0</v>
      </c>
      <c r="AF471" s="53" t="b">
        <f t="shared" si="587"/>
        <v>0</v>
      </c>
      <c r="AG471" s="53" t="b">
        <f t="shared" si="588"/>
        <v>0</v>
      </c>
      <c r="AH471" s="53" t="b">
        <f t="shared" si="589"/>
        <v>0</v>
      </c>
      <c r="AI471" s="53" t="b">
        <f t="shared" si="590"/>
        <v>0</v>
      </c>
      <c r="AJ471" s="53" t="b">
        <f t="shared" si="591"/>
        <v>0</v>
      </c>
      <c r="AK471" s="53" t="b">
        <f t="shared" si="569"/>
        <v>1</v>
      </c>
      <c r="AL471" s="53" t="b">
        <f t="shared" si="570"/>
        <v>1</v>
      </c>
      <c r="AM471" s="53" t="b">
        <f t="shared" si="571"/>
        <v>1</v>
      </c>
      <c r="AN471" s="53" t="b">
        <f t="shared" si="572"/>
        <v>1</v>
      </c>
      <c r="AO471" s="53" t="b">
        <f t="shared" si="573"/>
        <v>1</v>
      </c>
      <c r="AP471" s="53" t="b">
        <f t="shared" si="574"/>
        <v>1</v>
      </c>
      <c r="AQ471" s="53" t="b">
        <f t="shared" si="627"/>
        <v>0</v>
      </c>
      <c r="AR471" t="b">
        <f t="shared" si="592"/>
        <v>0</v>
      </c>
      <c r="AS471" s="54" t="e">
        <f t="shared" si="617"/>
        <v>#N/A</v>
      </c>
      <c r="AT471" t="b">
        <f t="shared" si="628"/>
        <v>0</v>
      </c>
      <c r="AU471" t="str">
        <f t="shared" si="629"/>
        <v/>
      </c>
      <c r="AV471" s="55" t="str">
        <f t="shared" si="618"/>
        <v/>
      </c>
      <c r="AW471" t="b">
        <f>AND(AV471&lt;&gt;"",COUNTIF($AV$11:AV470,AV471)=0)</f>
        <v>0</v>
      </c>
      <c r="AX471" s="2">
        <f>IF(AV471="",0,IF(AW471,MAX($AX$11:AX470)+1,VLOOKUP(AV471,$AV$11:AX470,3,FALSE)))</f>
        <v>0</v>
      </c>
      <c r="AY471" t="str">
        <f t="shared" si="619"/>
        <v/>
      </c>
      <c r="AZ471" t="e">
        <f t="shared" si="593"/>
        <v>#N/A</v>
      </c>
      <c r="BA471" t="e">
        <f>IF(ISNA(AZ471),NA(),COUNTIF(AZ$10:AZ471,AZ471)&gt;1)</f>
        <v>#N/A</v>
      </c>
      <c r="BB471" t="e">
        <f t="shared" si="594"/>
        <v>#N/A</v>
      </c>
      <c r="BC471" s="55" t="e">
        <f t="shared" si="595"/>
        <v>#N/A</v>
      </c>
      <c r="BD471" s="56" t="e">
        <f t="shared" si="596"/>
        <v>#N/A</v>
      </c>
      <c r="BE471" s="53">
        <f t="shared" si="597"/>
        <v>0</v>
      </c>
      <c r="BF471" s="53">
        <f t="shared" si="598"/>
        <v>0</v>
      </c>
      <c r="BG471" s="53">
        <f t="shared" si="599"/>
        <v>0</v>
      </c>
      <c r="BH471" s="53">
        <f t="shared" si="600"/>
        <v>0</v>
      </c>
      <c r="BI471" s="53">
        <f t="shared" si="601"/>
        <v>0</v>
      </c>
      <c r="BJ471" s="53">
        <f t="shared" si="602"/>
        <v>0</v>
      </c>
      <c r="BK471" s="57">
        <f t="shared" si="603"/>
        <v>0</v>
      </c>
      <c r="BL471" s="57">
        <f t="shared" si="604"/>
        <v>0</v>
      </c>
      <c r="BM471" s="57">
        <f t="shared" si="605"/>
        <v>0</v>
      </c>
      <c r="BN471" s="57">
        <f t="shared" si="606"/>
        <v>0</v>
      </c>
      <c r="BO471" s="57">
        <f t="shared" si="607"/>
        <v>0</v>
      </c>
      <c r="BP471" s="57">
        <f t="shared" si="608"/>
        <v>0</v>
      </c>
      <c r="BQ471">
        <f t="shared" si="630"/>
        <v>0</v>
      </c>
      <c r="BR471">
        <f t="shared" si="631"/>
        <v>0</v>
      </c>
      <c r="BS471">
        <f t="shared" si="632"/>
        <v>0</v>
      </c>
      <c r="BT471">
        <f t="shared" si="633"/>
        <v>0</v>
      </c>
      <c r="BU471">
        <f t="shared" si="634"/>
        <v>0</v>
      </c>
      <c r="BV471">
        <f t="shared" si="635"/>
        <v>0</v>
      </c>
      <c r="BW471">
        <f t="shared" si="636"/>
        <v>0</v>
      </c>
      <c r="BX471">
        <f t="shared" si="637"/>
        <v>0</v>
      </c>
      <c r="BY471">
        <f t="shared" si="638"/>
        <v>0</v>
      </c>
      <c r="BZ471">
        <f t="shared" si="639"/>
        <v>0</v>
      </c>
      <c r="CA471">
        <f t="shared" si="640"/>
        <v>0</v>
      </c>
      <c r="CB471">
        <f t="shared" si="641"/>
        <v>0</v>
      </c>
      <c r="CC471" t="e">
        <f>IF('Source and fuel input'!AS471,VLOOKUP(AA471,SourceIdData,8,FALSE),IF('Source and fuel input'!AQ471,V471,IF('Source and fuel input'!AR471,IF(AND(E471="Method 1",VLOOKUP(AA471,SourceIdData,8,FALSE)&gt;0),VLOOKUP(AA471,SourceIdData,8,FALSE),NA()),"")))</f>
        <v>#N/A</v>
      </c>
      <c r="CD471" s="15" t="e">
        <f t="shared" si="576"/>
        <v>#N/A</v>
      </c>
      <c r="CE471" s="15" t="b">
        <f t="shared" si="577"/>
        <v>1</v>
      </c>
      <c r="CF471" s="15" t="b">
        <f t="shared" si="609"/>
        <v>1</v>
      </c>
      <c r="CG471" s="15" t="b">
        <f t="shared" si="578"/>
        <v>0</v>
      </c>
      <c r="CH471" s="15" t="b">
        <f t="shared" si="579"/>
        <v>1</v>
      </c>
      <c r="CI471" t="e">
        <f t="shared" si="610"/>
        <v>#N/A</v>
      </c>
      <c r="CJ471" t="e">
        <f t="shared" si="611"/>
        <v>#N/A</v>
      </c>
      <c r="CK471" t="e">
        <f t="shared" si="620"/>
        <v>#N/A</v>
      </c>
      <c r="CL471" t="b">
        <f t="shared" si="580"/>
        <v>0</v>
      </c>
      <c r="CM471" t="e">
        <f t="shared" si="621"/>
        <v>#N/A</v>
      </c>
      <c r="CN471" t="b">
        <f t="shared" si="622"/>
        <v>0</v>
      </c>
      <c r="CO471" s="14">
        <f t="shared" si="623"/>
        <v>1</v>
      </c>
      <c r="CP471" s="16" t="str">
        <f t="shared" si="612"/>
        <v/>
      </c>
      <c r="CQ471" s="15">
        <f t="shared" si="613"/>
        <v>0</v>
      </c>
      <c r="CR471" s="15">
        <f t="shared" si="614"/>
        <v>0</v>
      </c>
      <c r="CS471" s="15">
        <f t="shared" si="615"/>
        <v>0</v>
      </c>
      <c r="CT471" s="58" t="e">
        <f t="shared" si="642"/>
        <v>#DIV/0!</v>
      </c>
      <c r="CU471" s="2">
        <f t="shared" si="616"/>
        <v>995</v>
      </c>
      <c r="CV471" t="str">
        <f t="shared" si="624"/>
        <v/>
      </c>
      <c r="CX471" t="str">
        <f t="shared" si="643"/>
        <v/>
      </c>
      <c r="CY471" t="b">
        <f>AND(CX471&lt;&gt;"",COUNTIF($CX$11:CX470,CX471)=0)</f>
        <v>0</v>
      </c>
      <c r="CZ471" s="2">
        <f>IF(CX471="",0,IF(CY471,MAX($CZ$11:CZ470)+1,VLOOKUP(CX471,$CX$11:CZ470,3,FALSE)))</f>
        <v>0</v>
      </c>
      <c r="DA471" s="2" t="str">
        <f t="shared" si="625"/>
        <v/>
      </c>
      <c r="DB471" t="str">
        <f t="shared" si="644"/>
        <v/>
      </c>
      <c r="DC471" t="b">
        <f>AND(DB471&lt;&gt;"",COUNTIF($DB$11:DB470,DB471)=0)</f>
        <v>0</v>
      </c>
      <c r="DD471" s="2">
        <f>IF(DB471="",0,IF(DC471,MAX($DD$11:DD470)+1,VLOOKUP(DB471,$DB$11:DD470,3,FALSE)))</f>
        <v>0</v>
      </c>
      <c r="DE471" s="2" t="str">
        <f t="shared" si="626"/>
        <v/>
      </c>
    </row>
    <row r="472" spans="1:109" x14ac:dyDescent="0.35">
      <c r="A472" s="119"/>
      <c r="B472" s="46"/>
      <c r="C472" s="46"/>
      <c r="D472" s="46"/>
      <c r="E472" s="46"/>
      <c r="F472" s="183"/>
      <c r="G472" s="48">
        <v>0</v>
      </c>
      <c r="H472" s="46">
        <v>0</v>
      </c>
      <c r="I472" s="46">
        <v>0</v>
      </c>
      <c r="J472" s="46">
        <v>0</v>
      </c>
      <c r="K472" s="46">
        <v>0</v>
      </c>
      <c r="L472" s="49">
        <v>0</v>
      </c>
      <c r="M472" s="50">
        <v>0</v>
      </c>
      <c r="N472" s="32"/>
      <c r="O472" s="31"/>
      <c r="P472" s="31"/>
      <c r="Q472" s="31"/>
      <c r="R472" s="31"/>
      <c r="S472" s="31"/>
      <c r="T472" s="31"/>
      <c r="U472" s="31"/>
      <c r="V472" s="99"/>
      <c r="W472" s="52" t="str">
        <f t="shared" si="575"/>
        <v/>
      </c>
      <c r="X472" s="120"/>
      <c r="Y472" s="97"/>
      <c r="Z472" t="e">
        <f t="shared" si="581"/>
        <v>#N/A</v>
      </c>
      <c r="AA472" t="e">
        <f t="shared" si="582"/>
        <v>#N/A</v>
      </c>
      <c r="AB472" t="e">
        <f t="shared" si="583"/>
        <v>#N/A</v>
      </c>
      <c r="AC472" s="53" t="b">
        <f t="shared" si="584"/>
        <v>0</v>
      </c>
      <c r="AD472" s="53" t="b">
        <f t="shared" si="585"/>
        <v>0</v>
      </c>
      <c r="AE472" s="53" t="b">
        <f t="shared" si="586"/>
        <v>0</v>
      </c>
      <c r="AF472" s="53" t="b">
        <f t="shared" si="587"/>
        <v>0</v>
      </c>
      <c r="AG472" s="53" t="b">
        <f t="shared" si="588"/>
        <v>0</v>
      </c>
      <c r="AH472" s="53" t="b">
        <f t="shared" si="589"/>
        <v>0</v>
      </c>
      <c r="AI472" s="53" t="b">
        <f t="shared" si="590"/>
        <v>0</v>
      </c>
      <c r="AJ472" s="53" t="b">
        <f t="shared" si="591"/>
        <v>0</v>
      </c>
      <c r="AK472" s="53" t="b">
        <f t="shared" si="569"/>
        <v>1</v>
      </c>
      <c r="AL472" s="53" t="b">
        <f t="shared" si="570"/>
        <v>1</v>
      </c>
      <c r="AM472" s="53" t="b">
        <f t="shared" si="571"/>
        <v>1</v>
      </c>
      <c r="AN472" s="53" t="b">
        <f t="shared" si="572"/>
        <v>1</v>
      </c>
      <c r="AO472" s="53" t="b">
        <f t="shared" si="573"/>
        <v>1</v>
      </c>
      <c r="AP472" s="53" t="b">
        <f t="shared" si="574"/>
        <v>1</v>
      </c>
      <c r="AQ472" s="53" t="b">
        <f t="shared" si="627"/>
        <v>0</v>
      </c>
      <c r="AR472" t="b">
        <f t="shared" si="592"/>
        <v>0</v>
      </c>
      <c r="AS472" s="54" t="e">
        <f t="shared" si="617"/>
        <v>#N/A</v>
      </c>
      <c r="AT472" t="b">
        <f t="shared" si="628"/>
        <v>0</v>
      </c>
      <c r="AU472" t="str">
        <f t="shared" si="629"/>
        <v/>
      </c>
      <c r="AV472" s="55" t="str">
        <f t="shared" si="618"/>
        <v/>
      </c>
      <c r="AW472" t="b">
        <f>AND(AV472&lt;&gt;"",COUNTIF($AV$11:AV471,AV472)=0)</f>
        <v>0</v>
      </c>
      <c r="AX472" s="2">
        <f>IF(AV472="",0,IF(AW472,MAX($AX$11:AX471)+1,VLOOKUP(AV472,$AV$11:AX471,3,FALSE)))</f>
        <v>0</v>
      </c>
      <c r="AY472" t="str">
        <f t="shared" si="619"/>
        <v/>
      </c>
      <c r="AZ472" t="e">
        <f t="shared" si="593"/>
        <v>#N/A</v>
      </c>
      <c r="BA472" t="e">
        <f>IF(ISNA(AZ472),NA(),COUNTIF(AZ$10:AZ472,AZ472)&gt;1)</f>
        <v>#N/A</v>
      </c>
      <c r="BB472" t="e">
        <f t="shared" si="594"/>
        <v>#N/A</v>
      </c>
      <c r="BC472" s="55" t="e">
        <f t="shared" si="595"/>
        <v>#N/A</v>
      </c>
      <c r="BD472" s="56" t="e">
        <f t="shared" si="596"/>
        <v>#N/A</v>
      </c>
      <c r="BE472" s="53">
        <f t="shared" si="597"/>
        <v>0</v>
      </c>
      <c r="BF472" s="53">
        <f t="shared" si="598"/>
        <v>0</v>
      </c>
      <c r="BG472" s="53">
        <f t="shared" si="599"/>
        <v>0</v>
      </c>
      <c r="BH472" s="53">
        <f t="shared" si="600"/>
        <v>0</v>
      </c>
      <c r="BI472" s="53">
        <f t="shared" si="601"/>
        <v>0</v>
      </c>
      <c r="BJ472" s="53">
        <f t="shared" si="602"/>
        <v>0</v>
      </c>
      <c r="BK472" s="57">
        <f t="shared" si="603"/>
        <v>0</v>
      </c>
      <c r="BL472" s="57">
        <f t="shared" si="604"/>
        <v>0</v>
      </c>
      <c r="BM472" s="57">
        <f t="shared" si="605"/>
        <v>0</v>
      </c>
      <c r="BN472" s="57">
        <f t="shared" si="606"/>
        <v>0</v>
      </c>
      <c r="BO472" s="57">
        <f t="shared" si="607"/>
        <v>0</v>
      </c>
      <c r="BP472" s="57">
        <f t="shared" si="608"/>
        <v>0</v>
      </c>
      <c r="BQ472">
        <f t="shared" si="630"/>
        <v>0</v>
      </c>
      <c r="BR472">
        <f t="shared" si="631"/>
        <v>0</v>
      </c>
      <c r="BS472">
        <f t="shared" si="632"/>
        <v>0</v>
      </c>
      <c r="BT472">
        <f t="shared" si="633"/>
        <v>0</v>
      </c>
      <c r="BU472">
        <f t="shared" si="634"/>
        <v>0</v>
      </c>
      <c r="BV472">
        <f t="shared" si="635"/>
        <v>0</v>
      </c>
      <c r="BW472">
        <f t="shared" si="636"/>
        <v>0</v>
      </c>
      <c r="BX472">
        <f t="shared" si="637"/>
        <v>0</v>
      </c>
      <c r="BY472">
        <f t="shared" si="638"/>
        <v>0</v>
      </c>
      <c r="BZ472">
        <f t="shared" si="639"/>
        <v>0</v>
      </c>
      <c r="CA472">
        <f t="shared" si="640"/>
        <v>0</v>
      </c>
      <c r="CB472">
        <f t="shared" si="641"/>
        <v>0</v>
      </c>
      <c r="CC472" t="e">
        <f>IF('Source and fuel input'!AS472,VLOOKUP(AA472,SourceIdData,8,FALSE),IF('Source and fuel input'!AQ472,V472,IF('Source and fuel input'!AR472,IF(AND(E472="Method 1",VLOOKUP(AA472,SourceIdData,8,FALSE)&gt;0),VLOOKUP(AA472,SourceIdData,8,FALSE),NA()),"")))</f>
        <v>#N/A</v>
      </c>
      <c r="CD472" s="15" t="e">
        <f t="shared" si="576"/>
        <v>#N/A</v>
      </c>
      <c r="CE472" s="15" t="b">
        <f t="shared" si="577"/>
        <v>1</v>
      </c>
      <c r="CF472" s="15" t="b">
        <f t="shared" si="609"/>
        <v>1</v>
      </c>
      <c r="CG472" s="15" t="b">
        <f t="shared" si="578"/>
        <v>0</v>
      </c>
      <c r="CH472" s="15" t="b">
        <f t="shared" si="579"/>
        <v>1</v>
      </c>
      <c r="CI472" t="e">
        <f t="shared" si="610"/>
        <v>#N/A</v>
      </c>
      <c r="CJ472" t="e">
        <f t="shared" si="611"/>
        <v>#N/A</v>
      </c>
      <c r="CK472" t="e">
        <f t="shared" si="620"/>
        <v>#N/A</v>
      </c>
      <c r="CL472" t="b">
        <f t="shared" si="580"/>
        <v>0</v>
      </c>
      <c r="CM472" t="e">
        <f t="shared" si="621"/>
        <v>#N/A</v>
      </c>
      <c r="CN472" t="b">
        <f t="shared" si="622"/>
        <v>0</v>
      </c>
      <c r="CO472" s="14">
        <f t="shared" si="623"/>
        <v>1</v>
      </c>
      <c r="CP472" s="16" t="str">
        <f t="shared" si="612"/>
        <v/>
      </c>
      <c r="CQ472" s="15">
        <f t="shared" si="613"/>
        <v>0</v>
      </c>
      <c r="CR472" s="15">
        <f t="shared" si="614"/>
        <v>0</v>
      </c>
      <c r="CS472" s="15">
        <f t="shared" si="615"/>
        <v>0</v>
      </c>
      <c r="CT472" s="58" t="e">
        <f t="shared" si="642"/>
        <v>#DIV/0!</v>
      </c>
      <c r="CU472" s="2">
        <f t="shared" si="616"/>
        <v>995</v>
      </c>
      <c r="CV472" t="str">
        <f t="shared" si="624"/>
        <v/>
      </c>
      <c r="CX472" t="str">
        <f t="shared" si="643"/>
        <v/>
      </c>
      <c r="CY472" t="b">
        <f>AND(CX472&lt;&gt;"",COUNTIF($CX$11:CX471,CX472)=0)</f>
        <v>0</v>
      </c>
      <c r="CZ472" s="2">
        <f>IF(CX472="",0,IF(CY472,MAX($CZ$11:CZ471)+1,VLOOKUP(CX472,$CX$11:CZ471,3,FALSE)))</f>
        <v>0</v>
      </c>
      <c r="DA472" s="2" t="str">
        <f t="shared" si="625"/>
        <v/>
      </c>
      <c r="DB472" t="str">
        <f t="shared" si="644"/>
        <v/>
      </c>
      <c r="DC472" t="b">
        <f>AND(DB472&lt;&gt;"",COUNTIF($DB$11:DB471,DB472)=0)</f>
        <v>0</v>
      </c>
      <c r="DD472" s="2">
        <f>IF(DB472="",0,IF(DC472,MAX($DD$11:DD471)+1,VLOOKUP(DB472,$DB$11:DD471,3,FALSE)))</f>
        <v>0</v>
      </c>
      <c r="DE472" s="2" t="str">
        <f t="shared" si="626"/>
        <v/>
      </c>
    </row>
    <row r="473" spans="1:109" x14ac:dyDescent="0.35">
      <c r="A473" s="119"/>
      <c r="B473" s="46"/>
      <c r="C473" s="46"/>
      <c r="D473" s="46"/>
      <c r="E473" s="46"/>
      <c r="F473" s="183"/>
      <c r="G473" s="48">
        <v>0</v>
      </c>
      <c r="H473" s="46">
        <v>0</v>
      </c>
      <c r="I473" s="46">
        <v>0</v>
      </c>
      <c r="J473" s="46">
        <v>0</v>
      </c>
      <c r="K473" s="46">
        <v>0</v>
      </c>
      <c r="L473" s="49">
        <v>0</v>
      </c>
      <c r="M473" s="50">
        <v>0</v>
      </c>
      <c r="N473" s="32"/>
      <c r="O473" s="31"/>
      <c r="P473" s="31"/>
      <c r="Q473" s="31"/>
      <c r="R473" s="31"/>
      <c r="S473" s="31"/>
      <c r="T473" s="31"/>
      <c r="U473" s="31"/>
      <c r="V473" s="99"/>
      <c r="W473" s="52" t="str">
        <f t="shared" si="575"/>
        <v/>
      </c>
      <c r="X473" s="120"/>
      <c r="Y473" s="97"/>
      <c r="Z473" t="e">
        <f t="shared" si="581"/>
        <v>#N/A</v>
      </c>
      <c r="AA473" t="e">
        <f t="shared" si="582"/>
        <v>#N/A</v>
      </c>
      <c r="AB473" t="e">
        <f t="shared" si="583"/>
        <v>#N/A</v>
      </c>
      <c r="AC473" s="53" t="b">
        <f t="shared" si="584"/>
        <v>0</v>
      </c>
      <c r="AD473" s="53" t="b">
        <f t="shared" si="585"/>
        <v>0</v>
      </c>
      <c r="AE473" s="53" t="b">
        <f t="shared" si="586"/>
        <v>0</v>
      </c>
      <c r="AF473" s="53" t="b">
        <f t="shared" si="587"/>
        <v>0</v>
      </c>
      <c r="AG473" s="53" t="b">
        <f t="shared" si="588"/>
        <v>0</v>
      </c>
      <c r="AH473" s="53" t="b">
        <f t="shared" si="589"/>
        <v>0</v>
      </c>
      <c r="AI473" s="53" t="b">
        <f t="shared" si="590"/>
        <v>0</v>
      </c>
      <c r="AJ473" s="53" t="b">
        <f t="shared" si="591"/>
        <v>0</v>
      </c>
      <c r="AK473" s="53" t="b">
        <f t="shared" ref="AK473:AK536" si="645">AND(G473&lt;&gt;"",G473&gt;=0,NOT(ISERROR(G473*1)))</f>
        <v>1</v>
      </c>
      <c r="AL473" s="53" t="b">
        <f t="shared" ref="AL473:AL536" si="646">AND(H473&lt;&gt;"",H473&gt;=0,NOT(ISERROR(H473*1)))</f>
        <v>1</v>
      </c>
      <c r="AM473" s="53" t="b">
        <f t="shared" ref="AM473:AM536" si="647">AND(I473&lt;&gt;"",I473&gt;=0,NOT(ISERROR(I473*1)))</f>
        <v>1</v>
      </c>
      <c r="AN473" s="53" t="b">
        <f t="shared" ref="AN473:AN536" si="648">AND(J473&lt;&gt;"",J473&gt;=0,NOT(ISERROR(J473*1)))</f>
        <v>1</v>
      </c>
      <c r="AO473" s="53" t="b">
        <f t="shared" ref="AO473:AO536" si="649">AND(K473&lt;&gt;"",K473&gt;=0,NOT(ISERROR(K473*1)))</f>
        <v>1</v>
      </c>
      <c r="AP473" s="53" t="b">
        <f t="shared" ref="AP473:AP536" si="650">AND(L473&lt;&gt;"",L473&gt;=0,NOT(ISERROR(L473*1)))</f>
        <v>1</v>
      </c>
      <c r="AQ473" s="53" t="b">
        <f t="shared" si="627"/>
        <v>0</v>
      </c>
      <c r="AR473" t="b">
        <f t="shared" si="592"/>
        <v>0</v>
      </c>
      <c r="AS473" s="54" t="e">
        <f t="shared" si="617"/>
        <v>#N/A</v>
      </c>
      <c r="AT473" t="b">
        <f t="shared" si="628"/>
        <v>0</v>
      </c>
      <c r="AU473" t="str">
        <f t="shared" si="629"/>
        <v/>
      </c>
      <c r="AV473" s="55" t="str">
        <f t="shared" si="618"/>
        <v/>
      </c>
      <c r="AW473" t="b">
        <f>AND(AV473&lt;&gt;"",COUNTIF($AV$11:AV472,AV473)=0)</f>
        <v>0</v>
      </c>
      <c r="AX473" s="2">
        <f>IF(AV473="",0,IF(AW473,MAX($AX$11:AX472)+1,VLOOKUP(AV473,$AV$11:AX472,3,FALSE)))</f>
        <v>0</v>
      </c>
      <c r="AY473" t="str">
        <f t="shared" si="619"/>
        <v/>
      </c>
      <c r="AZ473" t="e">
        <f t="shared" si="593"/>
        <v>#N/A</v>
      </c>
      <c r="BA473" t="e">
        <f>IF(ISNA(AZ473),NA(),COUNTIF(AZ$10:AZ473,AZ473)&gt;1)</f>
        <v>#N/A</v>
      </c>
      <c r="BB473" t="e">
        <f t="shared" si="594"/>
        <v>#N/A</v>
      </c>
      <c r="BC473" s="55" t="e">
        <f t="shared" si="595"/>
        <v>#N/A</v>
      </c>
      <c r="BD473" s="56" t="e">
        <f t="shared" si="596"/>
        <v>#N/A</v>
      </c>
      <c r="BE473" s="53">
        <f t="shared" si="597"/>
        <v>0</v>
      </c>
      <c r="BF473" s="53">
        <f t="shared" si="598"/>
        <v>0</v>
      </c>
      <c r="BG473" s="53">
        <f t="shared" si="599"/>
        <v>0</v>
      </c>
      <c r="BH473" s="53">
        <f t="shared" si="600"/>
        <v>0</v>
      </c>
      <c r="BI473" s="53">
        <f t="shared" si="601"/>
        <v>0</v>
      </c>
      <c r="BJ473" s="53">
        <f t="shared" si="602"/>
        <v>0</v>
      </c>
      <c r="BK473" s="57">
        <f t="shared" si="603"/>
        <v>0</v>
      </c>
      <c r="BL473" s="57">
        <f t="shared" si="604"/>
        <v>0</v>
      </c>
      <c r="BM473" s="57">
        <f t="shared" si="605"/>
        <v>0</v>
      </c>
      <c r="BN473" s="57">
        <f t="shared" si="606"/>
        <v>0</v>
      </c>
      <c r="BO473" s="57">
        <f t="shared" si="607"/>
        <v>0</v>
      </c>
      <c r="BP473" s="57">
        <f t="shared" si="608"/>
        <v>0</v>
      </c>
      <c r="BQ473">
        <f t="shared" si="630"/>
        <v>0</v>
      </c>
      <c r="BR473">
        <f t="shared" si="631"/>
        <v>0</v>
      </c>
      <c r="BS473">
        <f t="shared" si="632"/>
        <v>0</v>
      </c>
      <c r="BT473">
        <f t="shared" si="633"/>
        <v>0</v>
      </c>
      <c r="BU473">
        <f t="shared" si="634"/>
        <v>0</v>
      </c>
      <c r="BV473">
        <f t="shared" si="635"/>
        <v>0</v>
      </c>
      <c r="BW473">
        <f t="shared" si="636"/>
        <v>0</v>
      </c>
      <c r="BX473">
        <f t="shared" si="637"/>
        <v>0</v>
      </c>
      <c r="BY473">
        <f t="shared" si="638"/>
        <v>0</v>
      </c>
      <c r="BZ473">
        <f t="shared" si="639"/>
        <v>0</v>
      </c>
      <c r="CA473">
        <f t="shared" si="640"/>
        <v>0</v>
      </c>
      <c r="CB473">
        <f t="shared" si="641"/>
        <v>0</v>
      </c>
      <c r="CC473" t="e">
        <f>IF('Source and fuel input'!AS473,VLOOKUP(AA473,SourceIdData,8,FALSE),IF('Source and fuel input'!AQ473,V473,IF('Source and fuel input'!AR473,IF(AND(E473="Method 1",VLOOKUP(AA473,SourceIdData,8,FALSE)&gt;0),VLOOKUP(AA473,SourceIdData,8,FALSE),NA()),"")))</f>
        <v>#N/A</v>
      </c>
      <c r="CD473" s="15" t="e">
        <f t="shared" si="576"/>
        <v>#N/A</v>
      </c>
      <c r="CE473" s="15" t="b">
        <f t="shared" si="577"/>
        <v>1</v>
      </c>
      <c r="CF473" s="15" t="b">
        <f t="shared" si="609"/>
        <v>1</v>
      </c>
      <c r="CG473" s="15" t="b">
        <f t="shared" si="578"/>
        <v>0</v>
      </c>
      <c r="CH473" s="15" t="b">
        <f t="shared" si="579"/>
        <v>1</v>
      </c>
      <c r="CI473" t="e">
        <f t="shared" si="610"/>
        <v>#N/A</v>
      </c>
      <c r="CJ473" t="e">
        <f t="shared" si="611"/>
        <v>#N/A</v>
      </c>
      <c r="CK473" t="e">
        <f t="shared" si="620"/>
        <v>#N/A</v>
      </c>
      <c r="CL473" t="b">
        <f t="shared" si="580"/>
        <v>0</v>
      </c>
      <c r="CM473" t="e">
        <f t="shared" si="621"/>
        <v>#N/A</v>
      </c>
      <c r="CN473" t="b">
        <f t="shared" si="622"/>
        <v>0</v>
      </c>
      <c r="CO473" s="14">
        <f t="shared" si="623"/>
        <v>1</v>
      </c>
      <c r="CP473" s="16" t="str">
        <f t="shared" si="612"/>
        <v/>
      </c>
      <c r="CQ473" s="15">
        <f t="shared" si="613"/>
        <v>0</v>
      </c>
      <c r="CR473" s="15">
        <f t="shared" si="614"/>
        <v>0</v>
      </c>
      <c r="CS473" s="15">
        <f t="shared" si="615"/>
        <v>0</v>
      </c>
      <c r="CT473" s="58" t="e">
        <f t="shared" si="642"/>
        <v>#DIV/0!</v>
      </c>
      <c r="CU473" s="2">
        <f t="shared" si="616"/>
        <v>995</v>
      </c>
      <c r="CV473" t="str">
        <f t="shared" si="624"/>
        <v/>
      </c>
      <c r="CX473" t="str">
        <f t="shared" si="643"/>
        <v/>
      </c>
      <c r="CY473" t="b">
        <f>AND(CX473&lt;&gt;"",COUNTIF($CX$11:CX472,CX473)=0)</f>
        <v>0</v>
      </c>
      <c r="CZ473" s="2">
        <f>IF(CX473="",0,IF(CY473,MAX($CZ$11:CZ472)+1,VLOOKUP(CX473,$CX$11:CZ472,3,FALSE)))</f>
        <v>0</v>
      </c>
      <c r="DA473" s="2" t="str">
        <f t="shared" si="625"/>
        <v/>
      </c>
      <c r="DB473" t="str">
        <f t="shared" si="644"/>
        <v/>
      </c>
      <c r="DC473" t="b">
        <f>AND(DB473&lt;&gt;"",COUNTIF($DB$11:DB472,DB473)=0)</f>
        <v>0</v>
      </c>
      <c r="DD473" s="2">
        <f>IF(DB473="",0,IF(DC473,MAX($DD$11:DD472)+1,VLOOKUP(DB473,$DB$11:DD472,3,FALSE)))</f>
        <v>0</v>
      </c>
      <c r="DE473" s="2" t="str">
        <f t="shared" si="626"/>
        <v/>
      </c>
    </row>
    <row r="474" spans="1:109" x14ac:dyDescent="0.35">
      <c r="A474" s="119"/>
      <c r="B474" s="46"/>
      <c r="C474" s="46"/>
      <c r="D474" s="46"/>
      <c r="E474" s="46"/>
      <c r="F474" s="183"/>
      <c r="G474" s="48">
        <v>0</v>
      </c>
      <c r="H474" s="46">
        <v>0</v>
      </c>
      <c r="I474" s="46">
        <v>0</v>
      </c>
      <c r="J474" s="46">
        <v>0</v>
      </c>
      <c r="K474" s="46">
        <v>0</v>
      </c>
      <c r="L474" s="49">
        <v>0</v>
      </c>
      <c r="M474" s="50">
        <v>0</v>
      </c>
      <c r="N474" s="32"/>
      <c r="O474" s="31"/>
      <c r="P474" s="31"/>
      <c r="Q474" s="31"/>
      <c r="R474" s="31"/>
      <c r="S474" s="31"/>
      <c r="T474" s="31"/>
      <c r="U474" s="31"/>
      <c r="V474" s="99"/>
      <c r="W474" s="52" t="str">
        <f t="shared" si="575"/>
        <v/>
      </c>
      <c r="X474" s="120"/>
      <c r="Y474" s="97"/>
      <c r="Z474" t="e">
        <f t="shared" si="581"/>
        <v>#N/A</v>
      </c>
      <c r="AA474" t="e">
        <f t="shared" si="582"/>
        <v>#N/A</v>
      </c>
      <c r="AB474" t="e">
        <f t="shared" si="583"/>
        <v>#N/A</v>
      </c>
      <c r="AC474" s="53" t="b">
        <f t="shared" si="584"/>
        <v>0</v>
      </c>
      <c r="AD474" s="53" t="b">
        <f t="shared" si="585"/>
        <v>0</v>
      </c>
      <c r="AE474" s="53" t="b">
        <f t="shared" si="586"/>
        <v>0</v>
      </c>
      <c r="AF474" s="53" t="b">
        <f t="shared" si="587"/>
        <v>0</v>
      </c>
      <c r="AG474" s="53" t="b">
        <f t="shared" si="588"/>
        <v>0</v>
      </c>
      <c r="AH474" s="53" t="b">
        <f t="shared" si="589"/>
        <v>0</v>
      </c>
      <c r="AI474" s="53" t="b">
        <f t="shared" si="590"/>
        <v>0</v>
      </c>
      <c r="AJ474" s="53" t="b">
        <f t="shared" si="591"/>
        <v>0</v>
      </c>
      <c r="AK474" s="53" t="b">
        <f t="shared" si="645"/>
        <v>1</v>
      </c>
      <c r="AL474" s="53" t="b">
        <f t="shared" si="646"/>
        <v>1</v>
      </c>
      <c r="AM474" s="53" t="b">
        <f t="shared" si="647"/>
        <v>1</v>
      </c>
      <c r="AN474" s="53" t="b">
        <f t="shared" si="648"/>
        <v>1</v>
      </c>
      <c r="AO474" s="53" t="b">
        <f t="shared" si="649"/>
        <v>1</v>
      </c>
      <c r="AP474" s="53" t="b">
        <f t="shared" si="650"/>
        <v>1</v>
      </c>
      <c r="AQ474" s="53" t="b">
        <f t="shared" si="627"/>
        <v>0</v>
      </c>
      <c r="AR474" t="b">
        <f t="shared" si="592"/>
        <v>0</v>
      </c>
      <c r="AS474" s="54" t="e">
        <f t="shared" si="617"/>
        <v>#N/A</v>
      </c>
      <c r="AT474" t="b">
        <f t="shared" si="628"/>
        <v>0</v>
      </c>
      <c r="AU474" t="str">
        <f t="shared" si="629"/>
        <v/>
      </c>
      <c r="AV474" s="55" t="str">
        <f t="shared" si="618"/>
        <v/>
      </c>
      <c r="AW474" t="b">
        <f>AND(AV474&lt;&gt;"",COUNTIF($AV$11:AV473,AV474)=0)</f>
        <v>0</v>
      </c>
      <c r="AX474" s="2">
        <f>IF(AV474="",0,IF(AW474,MAX($AX$11:AX473)+1,VLOOKUP(AV474,$AV$11:AX473,3,FALSE)))</f>
        <v>0</v>
      </c>
      <c r="AY474" t="str">
        <f t="shared" si="619"/>
        <v/>
      </c>
      <c r="AZ474" t="e">
        <f t="shared" si="593"/>
        <v>#N/A</v>
      </c>
      <c r="BA474" t="e">
        <f>IF(ISNA(AZ474),NA(),COUNTIF(AZ$10:AZ474,AZ474)&gt;1)</f>
        <v>#N/A</v>
      </c>
      <c r="BB474" t="e">
        <f t="shared" si="594"/>
        <v>#N/A</v>
      </c>
      <c r="BC474" s="55" t="e">
        <f t="shared" si="595"/>
        <v>#N/A</v>
      </c>
      <c r="BD474" s="56" t="e">
        <f t="shared" si="596"/>
        <v>#N/A</v>
      </c>
      <c r="BE474" s="53">
        <f t="shared" si="597"/>
        <v>0</v>
      </c>
      <c r="BF474" s="53">
        <f t="shared" si="598"/>
        <v>0</v>
      </c>
      <c r="BG474" s="53">
        <f t="shared" si="599"/>
        <v>0</v>
      </c>
      <c r="BH474" s="53">
        <f t="shared" si="600"/>
        <v>0</v>
      </c>
      <c r="BI474" s="53">
        <f t="shared" si="601"/>
        <v>0</v>
      </c>
      <c r="BJ474" s="53">
        <f t="shared" si="602"/>
        <v>0</v>
      </c>
      <c r="BK474" s="57">
        <f t="shared" si="603"/>
        <v>0</v>
      </c>
      <c r="BL474" s="57">
        <f t="shared" si="604"/>
        <v>0</v>
      </c>
      <c r="BM474" s="57">
        <f t="shared" si="605"/>
        <v>0</v>
      </c>
      <c r="BN474" s="57">
        <f t="shared" si="606"/>
        <v>0</v>
      </c>
      <c r="BO474" s="57">
        <f t="shared" si="607"/>
        <v>0</v>
      </c>
      <c r="BP474" s="57">
        <f t="shared" si="608"/>
        <v>0</v>
      </c>
      <c r="BQ474">
        <f t="shared" si="630"/>
        <v>0</v>
      </c>
      <c r="BR474">
        <f t="shared" si="631"/>
        <v>0</v>
      </c>
      <c r="BS474">
        <f t="shared" si="632"/>
        <v>0</v>
      </c>
      <c r="BT474">
        <f t="shared" si="633"/>
        <v>0</v>
      </c>
      <c r="BU474">
        <f t="shared" si="634"/>
        <v>0</v>
      </c>
      <c r="BV474">
        <f t="shared" si="635"/>
        <v>0</v>
      </c>
      <c r="BW474">
        <f t="shared" si="636"/>
        <v>0</v>
      </c>
      <c r="BX474">
        <f t="shared" si="637"/>
        <v>0</v>
      </c>
      <c r="BY474">
        <f t="shared" si="638"/>
        <v>0</v>
      </c>
      <c r="BZ474">
        <f t="shared" si="639"/>
        <v>0</v>
      </c>
      <c r="CA474">
        <f t="shared" si="640"/>
        <v>0</v>
      </c>
      <c r="CB474">
        <f t="shared" si="641"/>
        <v>0</v>
      </c>
      <c r="CC474" t="e">
        <f>IF('Source and fuel input'!AS474,VLOOKUP(AA474,SourceIdData,8,FALSE),IF('Source and fuel input'!AQ474,V474,IF('Source and fuel input'!AR474,IF(AND(E474="Method 1",VLOOKUP(AA474,SourceIdData,8,FALSE)&gt;0),VLOOKUP(AA474,SourceIdData,8,FALSE),NA()),"")))</f>
        <v>#N/A</v>
      </c>
      <c r="CD474" s="15" t="e">
        <f t="shared" si="576"/>
        <v>#N/A</v>
      </c>
      <c r="CE474" s="15" t="b">
        <f t="shared" si="577"/>
        <v>1</v>
      </c>
      <c r="CF474" s="15" t="b">
        <f t="shared" si="609"/>
        <v>1</v>
      </c>
      <c r="CG474" s="15" t="b">
        <f t="shared" si="578"/>
        <v>0</v>
      </c>
      <c r="CH474" s="15" t="b">
        <f t="shared" si="579"/>
        <v>1</v>
      </c>
      <c r="CI474" t="e">
        <f t="shared" si="610"/>
        <v>#N/A</v>
      </c>
      <c r="CJ474" t="e">
        <f t="shared" si="611"/>
        <v>#N/A</v>
      </c>
      <c r="CK474" t="e">
        <f t="shared" si="620"/>
        <v>#N/A</v>
      </c>
      <c r="CL474" t="b">
        <f t="shared" si="580"/>
        <v>0</v>
      </c>
      <c r="CM474" t="e">
        <f t="shared" si="621"/>
        <v>#N/A</v>
      </c>
      <c r="CN474" t="b">
        <f t="shared" si="622"/>
        <v>0</v>
      </c>
      <c r="CO474" s="14">
        <f t="shared" si="623"/>
        <v>1</v>
      </c>
      <c r="CP474" s="16" t="str">
        <f t="shared" si="612"/>
        <v/>
      </c>
      <c r="CQ474" s="15">
        <f t="shared" si="613"/>
        <v>0</v>
      </c>
      <c r="CR474" s="15">
        <f t="shared" si="614"/>
        <v>0</v>
      </c>
      <c r="CS474" s="15">
        <f t="shared" si="615"/>
        <v>0</v>
      </c>
      <c r="CT474" s="58" t="e">
        <f t="shared" si="642"/>
        <v>#DIV/0!</v>
      </c>
      <c r="CU474" s="2">
        <f t="shared" si="616"/>
        <v>995</v>
      </c>
      <c r="CV474" t="str">
        <f t="shared" si="624"/>
        <v/>
      </c>
      <c r="CX474" t="str">
        <f t="shared" si="643"/>
        <v/>
      </c>
      <c r="CY474" t="b">
        <f>AND(CX474&lt;&gt;"",COUNTIF($CX$11:CX473,CX474)=0)</f>
        <v>0</v>
      </c>
      <c r="CZ474" s="2">
        <f>IF(CX474="",0,IF(CY474,MAX($CZ$11:CZ473)+1,VLOOKUP(CX474,$CX$11:CZ473,3,FALSE)))</f>
        <v>0</v>
      </c>
      <c r="DA474" s="2" t="str">
        <f t="shared" si="625"/>
        <v/>
      </c>
      <c r="DB474" t="str">
        <f t="shared" si="644"/>
        <v/>
      </c>
      <c r="DC474" t="b">
        <f>AND(DB474&lt;&gt;"",COUNTIF($DB$11:DB473,DB474)=0)</f>
        <v>0</v>
      </c>
      <c r="DD474" s="2">
        <f>IF(DB474="",0,IF(DC474,MAX($DD$11:DD473)+1,VLOOKUP(DB474,$DB$11:DD473,3,FALSE)))</f>
        <v>0</v>
      </c>
      <c r="DE474" s="2" t="str">
        <f t="shared" si="626"/>
        <v/>
      </c>
    </row>
    <row r="475" spans="1:109" x14ac:dyDescent="0.35">
      <c r="A475" s="119"/>
      <c r="B475" s="46"/>
      <c r="C475" s="46"/>
      <c r="D475" s="46"/>
      <c r="E475" s="46"/>
      <c r="F475" s="183"/>
      <c r="G475" s="48">
        <v>0</v>
      </c>
      <c r="H475" s="46">
        <v>0</v>
      </c>
      <c r="I475" s="46">
        <v>0</v>
      </c>
      <c r="J475" s="46">
        <v>0</v>
      </c>
      <c r="K475" s="46">
        <v>0</v>
      </c>
      <c r="L475" s="49">
        <v>0</v>
      </c>
      <c r="M475" s="50">
        <v>0</v>
      </c>
      <c r="N475" s="32"/>
      <c r="O475" s="31"/>
      <c r="P475" s="31"/>
      <c r="Q475" s="31"/>
      <c r="R475" s="31"/>
      <c r="S475" s="31"/>
      <c r="T475" s="31"/>
      <c r="U475" s="31"/>
      <c r="V475" s="99"/>
      <c r="W475" s="52" t="str">
        <f t="shared" si="575"/>
        <v/>
      </c>
      <c r="X475" s="120"/>
      <c r="Y475" s="97"/>
      <c r="Z475" t="e">
        <f t="shared" si="581"/>
        <v>#N/A</v>
      </c>
      <c r="AA475" t="e">
        <f t="shared" si="582"/>
        <v>#N/A</v>
      </c>
      <c r="AB475" t="e">
        <f t="shared" si="583"/>
        <v>#N/A</v>
      </c>
      <c r="AC475" s="53" t="b">
        <f t="shared" si="584"/>
        <v>0</v>
      </c>
      <c r="AD475" s="53" t="b">
        <f t="shared" si="585"/>
        <v>0</v>
      </c>
      <c r="AE475" s="53" t="b">
        <f t="shared" si="586"/>
        <v>0</v>
      </c>
      <c r="AF475" s="53" t="b">
        <f t="shared" si="587"/>
        <v>0</v>
      </c>
      <c r="AG475" s="53" t="b">
        <f t="shared" si="588"/>
        <v>0</v>
      </c>
      <c r="AH475" s="53" t="b">
        <f t="shared" si="589"/>
        <v>0</v>
      </c>
      <c r="AI475" s="53" t="b">
        <f t="shared" si="590"/>
        <v>0</v>
      </c>
      <c r="AJ475" s="53" t="b">
        <f t="shared" si="591"/>
        <v>0</v>
      </c>
      <c r="AK475" s="53" t="b">
        <f t="shared" si="645"/>
        <v>1</v>
      </c>
      <c r="AL475" s="53" t="b">
        <f t="shared" si="646"/>
        <v>1</v>
      </c>
      <c r="AM475" s="53" t="b">
        <f t="shared" si="647"/>
        <v>1</v>
      </c>
      <c r="AN475" s="53" t="b">
        <f t="shared" si="648"/>
        <v>1</v>
      </c>
      <c r="AO475" s="53" t="b">
        <f t="shared" si="649"/>
        <v>1</v>
      </c>
      <c r="AP475" s="53" t="b">
        <f t="shared" si="650"/>
        <v>1</v>
      </c>
      <c r="AQ475" s="53" t="b">
        <f t="shared" si="627"/>
        <v>0</v>
      </c>
      <c r="AR475" t="b">
        <f t="shared" si="592"/>
        <v>0</v>
      </c>
      <c r="AS475" s="54" t="e">
        <f t="shared" si="617"/>
        <v>#N/A</v>
      </c>
      <c r="AT475" t="b">
        <f t="shared" si="628"/>
        <v>0</v>
      </c>
      <c r="AU475" t="str">
        <f t="shared" si="629"/>
        <v/>
      </c>
      <c r="AV475" s="55" t="str">
        <f t="shared" si="618"/>
        <v/>
      </c>
      <c r="AW475" t="b">
        <f>AND(AV475&lt;&gt;"",COUNTIF($AV$11:AV474,AV475)=0)</f>
        <v>0</v>
      </c>
      <c r="AX475" s="2">
        <f>IF(AV475="",0,IF(AW475,MAX($AX$11:AX474)+1,VLOOKUP(AV475,$AV$11:AX474,3,FALSE)))</f>
        <v>0</v>
      </c>
      <c r="AY475" t="str">
        <f t="shared" si="619"/>
        <v/>
      </c>
      <c r="AZ475" t="e">
        <f t="shared" si="593"/>
        <v>#N/A</v>
      </c>
      <c r="BA475" t="e">
        <f>IF(ISNA(AZ475),NA(),COUNTIF(AZ$10:AZ475,AZ475)&gt;1)</f>
        <v>#N/A</v>
      </c>
      <c r="BB475" t="e">
        <f t="shared" si="594"/>
        <v>#N/A</v>
      </c>
      <c r="BC475" s="55" t="e">
        <f t="shared" si="595"/>
        <v>#N/A</v>
      </c>
      <c r="BD475" s="56" t="e">
        <f t="shared" si="596"/>
        <v>#N/A</v>
      </c>
      <c r="BE475" s="53">
        <f t="shared" si="597"/>
        <v>0</v>
      </c>
      <c r="BF475" s="53">
        <f t="shared" si="598"/>
        <v>0</v>
      </c>
      <c r="BG475" s="53">
        <f t="shared" si="599"/>
        <v>0</v>
      </c>
      <c r="BH475" s="53">
        <f t="shared" si="600"/>
        <v>0</v>
      </c>
      <c r="BI475" s="53">
        <f t="shared" si="601"/>
        <v>0</v>
      </c>
      <c r="BJ475" s="53">
        <f t="shared" si="602"/>
        <v>0</v>
      </c>
      <c r="BK475" s="57">
        <f t="shared" si="603"/>
        <v>0</v>
      </c>
      <c r="BL475" s="57">
        <f t="shared" si="604"/>
        <v>0</v>
      </c>
      <c r="BM475" s="57">
        <f t="shared" si="605"/>
        <v>0</v>
      </c>
      <c r="BN475" s="57">
        <f t="shared" si="606"/>
        <v>0</v>
      </c>
      <c r="BO475" s="57">
        <f t="shared" si="607"/>
        <v>0</v>
      </c>
      <c r="BP475" s="57">
        <f t="shared" si="608"/>
        <v>0</v>
      </c>
      <c r="BQ475">
        <f t="shared" si="630"/>
        <v>0</v>
      </c>
      <c r="BR475">
        <f t="shared" si="631"/>
        <v>0</v>
      </c>
      <c r="BS475">
        <f t="shared" si="632"/>
        <v>0</v>
      </c>
      <c r="BT475">
        <f t="shared" si="633"/>
        <v>0</v>
      </c>
      <c r="BU475">
        <f t="shared" si="634"/>
        <v>0</v>
      </c>
      <c r="BV475">
        <f t="shared" si="635"/>
        <v>0</v>
      </c>
      <c r="BW475">
        <f t="shared" si="636"/>
        <v>0</v>
      </c>
      <c r="BX475">
        <f t="shared" si="637"/>
        <v>0</v>
      </c>
      <c r="BY475">
        <f t="shared" si="638"/>
        <v>0</v>
      </c>
      <c r="BZ475">
        <f t="shared" si="639"/>
        <v>0</v>
      </c>
      <c r="CA475">
        <f t="shared" si="640"/>
        <v>0</v>
      </c>
      <c r="CB475">
        <f t="shared" si="641"/>
        <v>0</v>
      </c>
      <c r="CC475" t="e">
        <f>IF('Source and fuel input'!AS475,VLOOKUP(AA475,SourceIdData,8,FALSE),IF('Source and fuel input'!AQ475,V475,IF('Source and fuel input'!AR475,IF(AND(E475="Method 1",VLOOKUP(AA475,SourceIdData,8,FALSE)&gt;0),VLOOKUP(AA475,SourceIdData,8,FALSE),NA()),"")))</f>
        <v>#N/A</v>
      </c>
      <c r="CD475" s="15" t="e">
        <f t="shared" si="576"/>
        <v>#N/A</v>
      </c>
      <c r="CE475" s="15" t="b">
        <f t="shared" si="577"/>
        <v>1</v>
      </c>
      <c r="CF475" s="15" t="b">
        <f t="shared" si="609"/>
        <v>1</v>
      </c>
      <c r="CG475" s="15" t="b">
        <f t="shared" si="578"/>
        <v>0</v>
      </c>
      <c r="CH475" s="15" t="b">
        <f t="shared" si="579"/>
        <v>1</v>
      </c>
      <c r="CI475" t="e">
        <f t="shared" si="610"/>
        <v>#N/A</v>
      </c>
      <c r="CJ475" t="e">
        <f t="shared" si="611"/>
        <v>#N/A</v>
      </c>
      <c r="CK475" t="e">
        <f t="shared" si="620"/>
        <v>#N/A</v>
      </c>
      <c r="CL475" t="b">
        <f t="shared" si="580"/>
        <v>0</v>
      </c>
      <c r="CM475" t="e">
        <f t="shared" si="621"/>
        <v>#N/A</v>
      </c>
      <c r="CN475" t="b">
        <f t="shared" si="622"/>
        <v>0</v>
      </c>
      <c r="CO475" s="14">
        <f t="shared" si="623"/>
        <v>1</v>
      </c>
      <c r="CP475" s="16" t="str">
        <f t="shared" si="612"/>
        <v/>
      </c>
      <c r="CQ475" s="15">
        <f t="shared" si="613"/>
        <v>0</v>
      </c>
      <c r="CR475" s="15">
        <f t="shared" si="614"/>
        <v>0</v>
      </c>
      <c r="CS475" s="15">
        <f t="shared" si="615"/>
        <v>0</v>
      </c>
      <c r="CT475" s="58" t="e">
        <f t="shared" si="642"/>
        <v>#DIV/0!</v>
      </c>
      <c r="CU475" s="2">
        <f t="shared" si="616"/>
        <v>995</v>
      </c>
      <c r="CV475" t="str">
        <f t="shared" si="624"/>
        <v/>
      </c>
      <c r="CX475" t="str">
        <f t="shared" si="643"/>
        <v/>
      </c>
      <c r="CY475" t="b">
        <f>AND(CX475&lt;&gt;"",COUNTIF($CX$11:CX474,CX475)=0)</f>
        <v>0</v>
      </c>
      <c r="CZ475" s="2">
        <f>IF(CX475="",0,IF(CY475,MAX($CZ$11:CZ474)+1,VLOOKUP(CX475,$CX$11:CZ474,3,FALSE)))</f>
        <v>0</v>
      </c>
      <c r="DA475" s="2" t="str">
        <f t="shared" si="625"/>
        <v/>
      </c>
      <c r="DB475" t="str">
        <f t="shared" si="644"/>
        <v/>
      </c>
      <c r="DC475" t="b">
        <f>AND(DB475&lt;&gt;"",COUNTIF($DB$11:DB474,DB475)=0)</f>
        <v>0</v>
      </c>
      <c r="DD475" s="2">
        <f>IF(DB475="",0,IF(DC475,MAX($DD$11:DD474)+1,VLOOKUP(DB475,$DB$11:DD474,3,FALSE)))</f>
        <v>0</v>
      </c>
      <c r="DE475" s="2" t="str">
        <f t="shared" si="626"/>
        <v/>
      </c>
    </row>
    <row r="476" spans="1:109" x14ac:dyDescent="0.35">
      <c r="A476" s="119"/>
      <c r="B476" s="46"/>
      <c r="C476" s="46"/>
      <c r="D476" s="46"/>
      <c r="E476" s="46"/>
      <c r="F476" s="183"/>
      <c r="G476" s="48">
        <v>0</v>
      </c>
      <c r="H476" s="46">
        <v>0</v>
      </c>
      <c r="I476" s="46">
        <v>0</v>
      </c>
      <c r="J476" s="46">
        <v>0</v>
      </c>
      <c r="K476" s="46">
        <v>0</v>
      </c>
      <c r="L476" s="49">
        <v>0</v>
      </c>
      <c r="M476" s="50">
        <v>0</v>
      </c>
      <c r="N476" s="32"/>
      <c r="O476" s="31"/>
      <c r="P476" s="31"/>
      <c r="Q476" s="31"/>
      <c r="R476" s="31"/>
      <c r="S476" s="31"/>
      <c r="T476" s="31"/>
      <c r="U476" s="31"/>
      <c r="V476" s="99"/>
      <c r="W476" s="52" t="str">
        <f t="shared" si="575"/>
        <v/>
      </c>
      <c r="X476" s="120"/>
      <c r="Y476" s="97"/>
      <c r="Z476" t="e">
        <f t="shared" si="581"/>
        <v>#N/A</v>
      </c>
      <c r="AA476" t="e">
        <f t="shared" si="582"/>
        <v>#N/A</v>
      </c>
      <c r="AB476" t="e">
        <f t="shared" si="583"/>
        <v>#N/A</v>
      </c>
      <c r="AC476" s="53" t="b">
        <f t="shared" si="584"/>
        <v>0</v>
      </c>
      <c r="AD476" s="53" t="b">
        <f t="shared" si="585"/>
        <v>0</v>
      </c>
      <c r="AE476" s="53" t="b">
        <f t="shared" si="586"/>
        <v>0</v>
      </c>
      <c r="AF476" s="53" t="b">
        <f t="shared" si="587"/>
        <v>0</v>
      </c>
      <c r="AG476" s="53" t="b">
        <f t="shared" si="588"/>
        <v>0</v>
      </c>
      <c r="AH476" s="53" t="b">
        <f t="shared" si="589"/>
        <v>0</v>
      </c>
      <c r="AI476" s="53" t="b">
        <f t="shared" si="590"/>
        <v>0</v>
      </c>
      <c r="AJ476" s="53" t="b">
        <f t="shared" si="591"/>
        <v>0</v>
      </c>
      <c r="AK476" s="53" t="b">
        <f t="shared" si="645"/>
        <v>1</v>
      </c>
      <c r="AL476" s="53" t="b">
        <f t="shared" si="646"/>
        <v>1</v>
      </c>
      <c r="AM476" s="53" t="b">
        <f t="shared" si="647"/>
        <v>1</v>
      </c>
      <c r="AN476" s="53" t="b">
        <f t="shared" si="648"/>
        <v>1</v>
      </c>
      <c r="AO476" s="53" t="b">
        <f t="shared" si="649"/>
        <v>1</v>
      </c>
      <c r="AP476" s="53" t="b">
        <f t="shared" si="650"/>
        <v>1</v>
      </c>
      <c r="AQ476" s="53" t="b">
        <f t="shared" si="627"/>
        <v>0</v>
      </c>
      <c r="AR476" t="b">
        <f t="shared" si="592"/>
        <v>0</v>
      </c>
      <c r="AS476" s="54" t="e">
        <f t="shared" si="617"/>
        <v>#N/A</v>
      </c>
      <c r="AT476" t="b">
        <f t="shared" si="628"/>
        <v>0</v>
      </c>
      <c r="AU476" t="str">
        <f t="shared" si="629"/>
        <v/>
      </c>
      <c r="AV476" s="55" t="str">
        <f t="shared" si="618"/>
        <v/>
      </c>
      <c r="AW476" t="b">
        <f>AND(AV476&lt;&gt;"",COUNTIF($AV$11:AV475,AV476)=0)</f>
        <v>0</v>
      </c>
      <c r="AX476" s="2">
        <f>IF(AV476="",0,IF(AW476,MAX($AX$11:AX475)+1,VLOOKUP(AV476,$AV$11:AX475,3,FALSE)))</f>
        <v>0</v>
      </c>
      <c r="AY476" t="str">
        <f t="shared" si="619"/>
        <v/>
      </c>
      <c r="AZ476" t="e">
        <f t="shared" si="593"/>
        <v>#N/A</v>
      </c>
      <c r="BA476" t="e">
        <f>IF(ISNA(AZ476),NA(),COUNTIF(AZ$10:AZ476,AZ476)&gt;1)</f>
        <v>#N/A</v>
      </c>
      <c r="BB476" t="e">
        <f t="shared" si="594"/>
        <v>#N/A</v>
      </c>
      <c r="BC476" s="55" t="e">
        <f t="shared" si="595"/>
        <v>#N/A</v>
      </c>
      <c r="BD476" s="56" t="e">
        <f t="shared" si="596"/>
        <v>#N/A</v>
      </c>
      <c r="BE476" s="53">
        <f t="shared" si="597"/>
        <v>0</v>
      </c>
      <c r="BF476" s="53">
        <f t="shared" si="598"/>
        <v>0</v>
      </c>
      <c r="BG476" s="53">
        <f t="shared" si="599"/>
        <v>0</v>
      </c>
      <c r="BH476" s="53">
        <f t="shared" si="600"/>
        <v>0</v>
      </c>
      <c r="BI476" s="53">
        <f t="shared" si="601"/>
        <v>0</v>
      </c>
      <c r="BJ476" s="53">
        <f t="shared" si="602"/>
        <v>0</v>
      </c>
      <c r="BK476" s="57">
        <f t="shared" si="603"/>
        <v>0</v>
      </c>
      <c r="BL476" s="57">
        <f t="shared" si="604"/>
        <v>0</v>
      </c>
      <c r="BM476" s="57">
        <f t="shared" si="605"/>
        <v>0</v>
      </c>
      <c r="BN476" s="57">
        <f t="shared" si="606"/>
        <v>0</v>
      </c>
      <c r="BO476" s="57">
        <f t="shared" si="607"/>
        <v>0</v>
      </c>
      <c r="BP476" s="57">
        <f t="shared" si="608"/>
        <v>0</v>
      </c>
      <c r="BQ476">
        <f t="shared" si="630"/>
        <v>0</v>
      </c>
      <c r="BR476">
        <f t="shared" si="631"/>
        <v>0</v>
      </c>
      <c r="BS476">
        <f t="shared" si="632"/>
        <v>0</v>
      </c>
      <c r="BT476">
        <f t="shared" si="633"/>
        <v>0</v>
      </c>
      <c r="BU476">
        <f t="shared" si="634"/>
        <v>0</v>
      </c>
      <c r="BV476">
        <f t="shared" si="635"/>
        <v>0</v>
      </c>
      <c r="BW476">
        <f t="shared" si="636"/>
        <v>0</v>
      </c>
      <c r="BX476">
        <f t="shared" si="637"/>
        <v>0</v>
      </c>
      <c r="BY476">
        <f t="shared" si="638"/>
        <v>0</v>
      </c>
      <c r="BZ476">
        <f t="shared" si="639"/>
        <v>0</v>
      </c>
      <c r="CA476">
        <f t="shared" si="640"/>
        <v>0</v>
      </c>
      <c r="CB476">
        <f t="shared" si="641"/>
        <v>0</v>
      </c>
      <c r="CC476" t="e">
        <f>IF('Source and fuel input'!AS476,VLOOKUP(AA476,SourceIdData,8,FALSE),IF('Source and fuel input'!AQ476,V476,IF('Source and fuel input'!AR476,IF(AND(E476="Method 1",VLOOKUP(AA476,SourceIdData,8,FALSE)&gt;0),VLOOKUP(AA476,SourceIdData,8,FALSE),NA()),"")))</f>
        <v>#N/A</v>
      </c>
      <c r="CD476" s="15" t="e">
        <f t="shared" si="576"/>
        <v>#N/A</v>
      </c>
      <c r="CE476" s="15" t="b">
        <f t="shared" si="577"/>
        <v>1</v>
      </c>
      <c r="CF476" s="15" t="b">
        <f t="shared" si="609"/>
        <v>1</v>
      </c>
      <c r="CG476" s="15" t="b">
        <f t="shared" si="578"/>
        <v>0</v>
      </c>
      <c r="CH476" s="15" t="b">
        <f t="shared" si="579"/>
        <v>1</v>
      </c>
      <c r="CI476" t="e">
        <f t="shared" si="610"/>
        <v>#N/A</v>
      </c>
      <c r="CJ476" t="e">
        <f t="shared" si="611"/>
        <v>#N/A</v>
      </c>
      <c r="CK476" t="e">
        <f t="shared" si="620"/>
        <v>#N/A</v>
      </c>
      <c r="CL476" t="b">
        <f t="shared" si="580"/>
        <v>0</v>
      </c>
      <c r="CM476" t="e">
        <f t="shared" si="621"/>
        <v>#N/A</v>
      </c>
      <c r="CN476" t="b">
        <f t="shared" si="622"/>
        <v>0</v>
      </c>
      <c r="CO476" s="14">
        <f t="shared" si="623"/>
        <v>1</v>
      </c>
      <c r="CP476" s="16" t="str">
        <f t="shared" si="612"/>
        <v/>
      </c>
      <c r="CQ476" s="15">
        <f t="shared" si="613"/>
        <v>0</v>
      </c>
      <c r="CR476" s="15">
        <f t="shared" si="614"/>
        <v>0</v>
      </c>
      <c r="CS476" s="15">
        <f t="shared" si="615"/>
        <v>0</v>
      </c>
      <c r="CT476" s="58" t="e">
        <f t="shared" si="642"/>
        <v>#DIV/0!</v>
      </c>
      <c r="CU476" s="2">
        <f t="shared" si="616"/>
        <v>995</v>
      </c>
      <c r="CV476" t="str">
        <f t="shared" si="624"/>
        <v/>
      </c>
      <c r="CX476" t="str">
        <f t="shared" si="643"/>
        <v/>
      </c>
      <c r="CY476" t="b">
        <f>AND(CX476&lt;&gt;"",COUNTIF($CX$11:CX475,CX476)=0)</f>
        <v>0</v>
      </c>
      <c r="CZ476" s="2">
        <f>IF(CX476="",0,IF(CY476,MAX($CZ$11:CZ475)+1,VLOOKUP(CX476,$CX$11:CZ475,3,FALSE)))</f>
        <v>0</v>
      </c>
      <c r="DA476" s="2" t="str">
        <f t="shared" si="625"/>
        <v/>
      </c>
      <c r="DB476" t="str">
        <f t="shared" si="644"/>
        <v/>
      </c>
      <c r="DC476" t="b">
        <f>AND(DB476&lt;&gt;"",COUNTIF($DB$11:DB475,DB476)=0)</f>
        <v>0</v>
      </c>
      <c r="DD476" s="2">
        <f>IF(DB476="",0,IF(DC476,MAX($DD$11:DD475)+1,VLOOKUP(DB476,$DB$11:DD475,3,FALSE)))</f>
        <v>0</v>
      </c>
      <c r="DE476" s="2" t="str">
        <f t="shared" si="626"/>
        <v/>
      </c>
    </row>
    <row r="477" spans="1:109" x14ac:dyDescent="0.35">
      <c r="A477" s="119"/>
      <c r="B477" s="46"/>
      <c r="C477" s="46"/>
      <c r="D477" s="46"/>
      <c r="E477" s="46"/>
      <c r="F477" s="183"/>
      <c r="G477" s="48">
        <v>0</v>
      </c>
      <c r="H477" s="46">
        <v>0</v>
      </c>
      <c r="I477" s="46">
        <v>0</v>
      </c>
      <c r="J477" s="46">
        <v>0</v>
      </c>
      <c r="K477" s="46">
        <v>0</v>
      </c>
      <c r="L477" s="49">
        <v>0</v>
      </c>
      <c r="M477" s="50">
        <v>0</v>
      </c>
      <c r="N477" s="32"/>
      <c r="O477" s="31"/>
      <c r="P477" s="31"/>
      <c r="Q477" s="31"/>
      <c r="R477" s="31"/>
      <c r="S477" s="31"/>
      <c r="T477" s="31"/>
      <c r="U477" s="31"/>
      <c r="V477" s="99"/>
      <c r="W477" s="52" t="str">
        <f t="shared" si="575"/>
        <v/>
      </c>
      <c r="X477" s="120"/>
      <c r="Y477" s="97"/>
      <c r="Z477" t="e">
        <f t="shared" si="581"/>
        <v>#N/A</v>
      </c>
      <c r="AA477" t="e">
        <f t="shared" si="582"/>
        <v>#N/A</v>
      </c>
      <c r="AB477" t="e">
        <f t="shared" si="583"/>
        <v>#N/A</v>
      </c>
      <c r="AC477" s="53" t="b">
        <f t="shared" si="584"/>
        <v>0</v>
      </c>
      <c r="AD477" s="53" t="b">
        <f t="shared" si="585"/>
        <v>0</v>
      </c>
      <c r="AE477" s="53" t="b">
        <f t="shared" si="586"/>
        <v>0</v>
      </c>
      <c r="AF477" s="53" t="b">
        <f t="shared" si="587"/>
        <v>0</v>
      </c>
      <c r="AG477" s="53" t="b">
        <f t="shared" si="588"/>
        <v>0</v>
      </c>
      <c r="AH477" s="53" t="b">
        <f t="shared" si="589"/>
        <v>0</v>
      </c>
      <c r="AI477" s="53" t="b">
        <f t="shared" si="590"/>
        <v>0</v>
      </c>
      <c r="AJ477" s="53" t="b">
        <f t="shared" si="591"/>
        <v>0</v>
      </c>
      <c r="AK477" s="53" t="b">
        <f t="shared" si="645"/>
        <v>1</v>
      </c>
      <c r="AL477" s="53" t="b">
        <f t="shared" si="646"/>
        <v>1</v>
      </c>
      <c r="AM477" s="53" t="b">
        <f t="shared" si="647"/>
        <v>1</v>
      </c>
      <c r="AN477" s="53" t="b">
        <f t="shared" si="648"/>
        <v>1</v>
      </c>
      <c r="AO477" s="53" t="b">
        <f t="shared" si="649"/>
        <v>1</v>
      </c>
      <c r="AP477" s="53" t="b">
        <f t="shared" si="650"/>
        <v>1</v>
      </c>
      <c r="AQ477" s="53" t="b">
        <f t="shared" si="627"/>
        <v>0</v>
      </c>
      <c r="AR477" t="b">
        <f t="shared" si="592"/>
        <v>0</v>
      </c>
      <c r="AS477" s="54" t="e">
        <f t="shared" si="617"/>
        <v>#N/A</v>
      </c>
      <c r="AT477" t="b">
        <f t="shared" si="628"/>
        <v>0</v>
      </c>
      <c r="AU477" t="str">
        <f t="shared" si="629"/>
        <v/>
      </c>
      <c r="AV477" s="55" t="str">
        <f t="shared" si="618"/>
        <v/>
      </c>
      <c r="AW477" t="b">
        <f>AND(AV477&lt;&gt;"",COUNTIF($AV$11:AV476,AV477)=0)</f>
        <v>0</v>
      </c>
      <c r="AX477" s="2">
        <f>IF(AV477="",0,IF(AW477,MAX($AX$11:AX476)+1,VLOOKUP(AV477,$AV$11:AX476,3,FALSE)))</f>
        <v>0</v>
      </c>
      <c r="AY477" t="str">
        <f t="shared" si="619"/>
        <v/>
      </c>
      <c r="AZ477" t="e">
        <f t="shared" si="593"/>
        <v>#N/A</v>
      </c>
      <c r="BA477" t="e">
        <f>IF(ISNA(AZ477),NA(),COUNTIF(AZ$10:AZ477,AZ477)&gt;1)</f>
        <v>#N/A</v>
      </c>
      <c r="BB477" t="e">
        <f t="shared" si="594"/>
        <v>#N/A</v>
      </c>
      <c r="BC477" s="55" t="e">
        <f t="shared" si="595"/>
        <v>#N/A</v>
      </c>
      <c r="BD477" s="56" t="e">
        <f t="shared" si="596"/>
        <v>#N/A</v>
      </c>
      <c r="BE477" s="53">
        <f t="shared" si="597"/>
        <v>0</v>
      </c>
      <c r="BF477" s="53">
        <f t="shared" si="598"/>
        <v>0</v>
      </c>
      <c r="BG477" s="53">
        <f t="shared" si="599"/>
        <v>0</v>
      </c>
      <c r="BH477" s="53">
        <f t="shared" si="600"/>
        <v>0</v>
      </c>
      <c r="BI477" s="53">
        <f t="shared" si="601"/>
        <v>0</v>
      </c>
      <c r="BJ477" s="53">
        <f t="shared" si="602"/>
        <v>0</v>
      </c>
      <c r="BK477" s="57">
        <f t="shared" si="603"/>
        <v>0</v>
      </c>
      <c r="BL477" s="57">
        <f t="shared" si="604"/>
        <v>0</v>
      </c>
      <c r="BM477" s="57">
        <f t="shared" si="605"/>
        <v>0</v>
      </c>
      <c r="BN477" s="57">
        <f t="shared" si="606"/>
        <v>0</v>
      </c>
      <c r="BO477" s="57">
        <f t="shared" si="607"/>
        <v>0</v>
      </c>
      <c r="BP477" s="57">
        <f t="shared" si="608"/>
        <v>0</v>
      </c>
      <c r="BQ477">
        <f t="shared" si="630"/>
        <v>0</v>
      </c>
      <c r="BR477">
        <f t="shared" si="631"/>
        <v>0</v>
      </c>
      <c r="BS477">
        <f t="shared" si="632"/>
        <v>0</v>
      </c>
      <c r="BT477">
        <f t="shared" si="633"/>
        <v>0</v>
      </c>
      <c r="BU477">
        <f t="shared" si="634"/>
        <v>0</v>
      </c>
      <c r="BV477">
        <f t="shared" si="635"/>
        <v>0</v>
      </c>
      <c r="BW477">
        <f t="shared" si="636"/>
        <v>0</v>
      </c>
      <c r="BX477">
        <f t="shared" si="637"/>
        <v>0</v>
      </c>
      <c r="BY477">
        <f t="shared" si="638"/>
        <v>0</v>
      </c>
      <c r="BZ477">
        <f t="shared" si="639"/>
        <v>0</v>
      </c>
      <c r="CA477">
        <f t="shared" si="640"/>
        <v>0</v>
      </c>
      <c r="CB477">
        <f t="shared" si="641"/>
        <v>0</v>
      </c>
      <c r="CC477" t="e">
        <f>IF('Source and fuel input'!AS477,VLOOKUP(AA477,SourceIdData,8,FALSE),IF('Source and fuel input'!AQ477,V477,IF('Source and fuel input'!AR477,IF(AND(E477="Method 1",VLOOKUP(AA477,SourceIdData,8,FALSE)&gt;0),VLOOKUP(AA477,SourceIdData,8,FALSE),NA()),"")))</f>
        <v>#N/A</v>
      </c>
      <c r="CD477" s="15" t="e">
        <f t="shared" si="576"/>
        <v>#N/A</v>
      </c>
      <c r="CE477" s="15" t="b">
        <f t="shared" si="577"/>
        <v>1</v>
      </c>
      <c r="CF477" s="15" t="b">
        <f t="shared" si="609"/>
        <v>1</v>
      </c>
      <c r="CG477" s="15" t="b">
        <f t="shared" si="578"/>
        <v>0</v>
      </c>
      <c r="CH477" s="15" t="b">
        <f t="shared" si="579"/>
        <v>1</v>
      </c>
      <c r="CI477" t="e">
        <f t="shared" si="610"/>
        <v>#N/A</v>
      </c>
      <c r="CJ477" t="e">
        <f t="shared" si="611"/>
        <v>#N/A</v>
      </c>
      <c r="CK477" t="e">
        <f t="shared" si="620"/>
        <v>#N/A</v>
      </c>
      <c r="CL477" t="b">
        <f t="shared" si="580"/>
        <v>0</v>
      </c>
      <c r="CM477" t="e">
        <f t="shared" si="621"/>
        <v>#N/A</v>
      </c>
      <c r="CN477" t="b">
        <f t="shared" si="622"/>
        <v>0</v>
      </c>
      <c r="CO477" s="14">
        <f t="shared" si="623"/>
        <v>1</v>
      </c>
      <c r="CP477" s="16" t="str">
        <f t="shared" si="612"/>
        <v/>
      </c>
      <c r="CQ477" s="15">
        <f t="shared" si="613"/>
        <v>0</v>
      </c>
      <c r="CR477" s="15">
        <f t="shared" si="614"/>
        <v>0</v>
      </c>
      <c r="CS477" s="15">
        <f t="shared" si="615"/>
        <v>0</v>
      </c>
      <c r="CT477" s="58" t="e">
        <f t="shared" si="642"/>
        <v>#DIV/0!</v>
      </c>
      <c r="CU477" s="2">
        <f t="shared" si="616"/>
        <v>995</v>
      </c>
      <c r="CV477" t="str">
        <f t="shared" si="624"/>
        <v/>
      </c>
      <c r="CX477" t="str">
        <f t="shared" si="643"/>
        <v/>
      </c>
      <c r="CY477" t="b">
        <f>AND(CX477&lt;&gt;"",COUNTIF($CX$11:CX476,CX477)=0)</f>
        <v>0</v>
      </c>
      <c r="CZ477" s="2">
        <f>IF(CX477="",0,IF(CY477,MAX($CZ$11:CZ476)+1,VLOOKUP(CX477,$CX$11:CZ476,3,FALSE)))</f>
        <v>0</v>
      </c>
      <c r="DA477" s="2" t="str">
        <f t="shared" si="625"/>
        <v/>
      </c>
      <c r="DB477" t="str">
        <f t="shared" si="644"/>
        <v/>
      </c>
      <c r="DC477" t="b">
        <f>AND(DB477&lt;&gt;"",COUNTIF($DB$11:DB476,DB477)=0)</f>
        <v>0</v>
      </c>
      <c r="DD477" s="2">
        <f>IF(DB477="",0,IF(DC477,MAX($DD$11:DD476)+1,VLOOKUP(DB477,$DB$11:DD476,3,FALSE)))</f>
        <v>0</v>
      </c>
      <c r="DE477" s="2" t="str">
        <f t="shared" si="626"/>
        <v/>
      </c>
    </row>
    <row r="478" spans="1:109" x14ac:dyDescent="0.35">
      <c r="A478" s="119"/>
      <c r="B478" s="46"/>
      <c r="C478" s="46"/>
      <c r="D478" s="46"/>
      <c r="E478" s="46"/>
      <c r="F478" s="183"/>
      <c r="G478" s="48">
        <v>0</v>
      </c>
      <c r="H478" s="46">
        <v>0</v>
      </c>
      <c r="I478" s="46">
        <v>0</v>
      </c>
      <c r="J478" s="46">
        <v>0</v>
      </c>
      <c r="K478" s="46">
        <v>0</v>
      </c>
      <c r="L478" s="49">
        <v>0</v>
      </c>
      <c r="M478" s="50">
        <v>0</v>
      </c>
      <c r="N478" s="32"/>
      <c r="O478" s="31"/>
      <c r="P478" s="31"/>
      <c r="Q478" s="31"/>
      <c r="R478" s="31"/>
      <c r="S478" s="31"/>
      <c r="T478" s="31"/>
      <c r="U478" s="31"/>
      <c r="V478" s="99"/>
      <c r="W478" s="52" t="str">
        <f t="shared" si="575"/>
        <v/>
      </c>
      <c r="X478" s="120"/>
      <c r="Y478" s="97"/>
      <c r="Z478" t="e">
        <f t="shared" si="581"/>
        <v>#N/A</v>
      </c>
      <c r="AA478" t="e">
        <f t="shared" si="582"/>
        <v>#N/A</v>
      </c>
      <c r="AB478" t="e">
        <f t="shared" si="583"/>
        <v>#N/A</v>
      </c>
      <c r="AC478" s="53" t="b">
        <f t="shared" si="584"/>
        <v>0</v>
      </c>
      <c r="AD478" s="53" t="b">
        <f t="shared" si="585"/>
        <v>0</v>
      </c>
      <c r="AE478" s="53" t="b">
        <f t="shared" si="586"/>
        <v>0</v>
      </c>
      <c r="AF478" s="53" t="b">
        <f t="shared" si="587"/>
        <v>0</v>
      </c>
      <c r="AG478" s="53" t="b">
        <f t="shared" si="588"/>
        <v>0</v>
      </c>
      <c r="AH478" s="53" t="b">
        <f t="shared" si="589"/>
        <v>0</v>
      </c>
      <c r="AI478" s="53" t="b">
        <f t="shared" si="590"/>
        <v>0</v>
      </c>
      <c r="AJ478" s="53" t="b">
        <f t="shared" si="591"/>
        <v>0</v>
      </c>
      <c r="AK478" s="53" t="b">
        <f t="shared" si="645"/>
        <v>1</v>
      </c>
      <c r="AL478" s="53" t="b">
        <f t="shared" si="646"/>
        <v>1</v>
      </c>
      <c r="AM478" s="53" t="b">
        <f t="shared" si="647"/>
        <v>1</v>
      </c>
      <c r="AN478" s="53" t="b">
        <f t="shared" si="648"/>
        <v>1</v>
      </c>
      <c r="AO478" s="53" t="b">
        <f t="shared" si="649"/>
        <v>1</v>
      </c>
      <c r="AP478" s="53" t="b">
        <f t="shared" si="650"/>
        <v>1</v>
      </c>
      <c r="AQ478" s="53" t="b">
        <f t="shared" si="627"/>
        <v>0</v>
      </c>
      <c r="AR478" t="b">
        <f t="shared" si="592"/>
        <v>0</v>
      </c>
      <c r="AS478" s="54" t="e">
        <f t="shared" si="617"/>
        <v>#N/A</v>
      </c>
      <c r="AT478" t="b">
        <f t="shared" si="628"/>
        <v>0</v>
      </c>
      <c r="AU478" t="str">
        <f t="shared" si="629"/>
        <v/>
      </c>
      <c r="AV478" s="55" t="str">
        <f t="shared" si="618"/>
        <v/>
      </c>
      <c r="AW478" t="b">
        <f>AND(AV478&lt;&gt;"",COUNTIF($AV$11:AV477,AV478)=0)</f>
        <v>0</v>
      </c>
      <c r="AX478" s="2">
        <f>IF(AV478="",0,IF(AW478,MAX($AX$11:AX477)+1,VLOOKUP(AV478,$AV$11:AX477,3,FALSE)))</f>
        <v>0</v>
      </c>
      <c r="AY478" t="str">
        <f t="shared" si="619"/>
        <v/>
      </c>
      <c r="AZ478" t="e">
        <f t="shared" si="593"/>
        <v>#N/A</v>
      </c>
      <c r="BA478" t="e">
        <f>IF(ISNA(AZ478),NA(),COUNTIF(AZ$10:AZ478,AZ478)&gt;1)</f>
        <v>#N/A</v>
      </c>
      <c r="BB478" t="e">
        <f t="shared" si="594"/>
        <v>#N/A</v>
      </c>
      <c r="BC478" s="55" t="e">
        <f t="shared" si="595"/>
        <v>#N/A</v>
      </c>
      <c r="BD478" s="56" t="e">
        <f t="shared" si="596"/>
        <v>#N/A</v>
      </c>
      <c r="BE478" s="53">
        <f t="shared" si="597"/>
        <v>0</v>
      </c>
      <c r="BF478" s="53">
        <f t="shared" si="598"/>
        <v>0</v>
      </c>
      <c r="BG478" s="53">
        <f t="shared" si="599"/>
        <v>0</v>
      </c>
      <c r="BH478" s="53">
        <f t="shared" si="600"/>
        <v>0</v>
      </c>
      <c r="BI478" s="53">
        <f t="shared" si="601"/>
        <v>0</v>
      </c>
      <c r="BJ478" s="53">
        <f t="shared" si="602"/>
        <v>0</v>
      </c>
      <c r="BK478" s="57">
        <f t="shared" si="603"/>
        <v>0</v>
      </c>
      <c r="BL478" s="57">
        <f t="shared" si="604"/>
        <v>0</v>
      </c>
      <c r="BM478" s="57">
        <f t="shared" si="605"/>
        <v>0</v>
      </c>
      <c r="BN478" s="57">
        <f t="shared" si="606"/>
        <v>0</v>
      </c>
      <c r="BO478" s="57">
        <f t="shared" si="607"/>
        <v>0</v>
      </c>
      <c r="BP478" s="57">
        <f t="shared" si="608"/>
        <v>0</v>
      </c>
      <c r="BQ478">
        <f t="shared" si="630"/>
        <v>0</v>
      </c>
      <c r="BR478">
        <f t="shared" si="631"/>
        <v>0</v>
      </c>
      <c r="BS478">
        <f t="shared" si="632"/>
        <v>0</v>
      </c>
      <c r="BT478">
        <f t="shared" si="633"/>
        <v>0</v>
      </c>
      <c r="BU478">
        <f t="shared" si="634"/>
        <v>0</v>
      </c>
      <c r="BV478">
        <f t="shared" si="635"/>
        <v>0</v>
      </c>
      <c r="BW478">
        <f t="shared" si="636"/>
        <v>0</v>
      </c>
      <c r="BX478">
        <f t="shared" si="637"/>
        <v>0</v>
      </c>
      <c r="BY478">
        <f t="shared" si="638"/>
        <v>0</v>
      </c>
      <c r="BZ478">
        <f t="shared" si="639"/>
        <v>0</v>
      </c>
      <c r="CA478">
        <f t="shared" si="640"/>
        <v>0</v>
      </c>
      <c r="CB478">
        <f t="shared" si="641"/>
        <v>0</v>
      </c>
      <c r="CC478" t="e">
        <f>IF('Source and fuel input'!AS478,VLOOKUP(AA478,SourceIdData,8,FALSE),IF('Source and fuel input'!AQ478,V478,IF('Source and fuel input'!AR478,IF(AND(E478="Method 1",VLOOKUP(AA478,SourceIdData,8,FALSE)&gt;0),VLOOKUP(AA478,SourceIdData,8,FALSE),NA()),"")))</f>
        <v>#N/A</v>
      </c>
      <c r="CD478" s="15" t="e">
        <f t="shared" si="576"/>
        <v>#N/A</v>
      </c>
      <c r="CE478" s="15" t="b">
        <f t="shared" si="577"/>
        <v>1</v>
      </c>
      <c r="CF478" s="15" t="b">
        <f t="shared" si="609"/>
        <v>1</v>
      </c>
      <c r="CG478" s="15" t="b">
        <f t="shared" si="578"/>
        <v>0</v>
      </c>
      <c r="CH478" s="15" t="b">
        <f t="shared" si="579"/>
        <v>1</v>
      </c>
      <c r="CI478" t="e">
        <f t="shared" si="610"/>
        <v>#N/A</v>
      </c>
      <c r="CJ478" t="e">
        <f t="shared" si="611"/>
        <v>#N/A</v>
      </c>
      <c r="CK478" t="e">
        <f t="shared" si="620"/>
        <v>#N/A</v>
      </c>
      <c r="CL478" t="b">
        <f t="shared" si="580"/>
        <v>0</v>
      </c>
      <c r="CM478" t="e">
        <f t="shared" si="621"/>
        <v>#N/A</v>
      </c>
      <c r="CN478" t="b">
        <f t="shared" si="622"/>
        <v>0</v>
      </c>
      <c r="CO478" s="14">
        <f t="shared" si="623"/>
        <v>1</v>
      </c>
      <c r="CP478" s="16" t="str">
        <f t="shared" si="612"/>
        <v/>
      </c>
      <c r="CQ478" s="15">
        <f t="shared" si="613"/>
        <v>0</v>
      </c>
      <c r="CR478" s="15">
        <f t="shared" si="614"/>
        <v>0</v>
      </c>
      <c r="CS478" s="15">
        <f t="shared" si="615"/>
        <v>0</v>
      </c>
      <c r="CT478" s="58" t="e">
        <f t="shared" si="642"/>
        <v>#DIV/0!</v>
      </c>
      <c r="CU478" s="2">
        <f t="shared" si="616"/>
        <v>995</v>
      </c>
      <c r="CV478" t="str">
        <f t="shared" si="624"/>
        <v/>
      </c>
      <c r="CX478" t="str">
        <f t="shared" si="643"/>
        <v/>
      </c>
      <c r="CY478" t="b">
        <f>AND(CX478&lt;&gt;"",COUNTIF($CX$11:CX477,CX478)=0)</f>
        <v>0</v>
      </c>
      <c r="CZ478" s="2">
        <f>IF(CX478="",0,IF(CY478,MAX($CZ$11:CZ477)+1,VLOOKUP(CX478,$CX$11:CZ477,3,FALSE)))</f>
        <v>0</v>
      </c>
      <c r="DA478" s="2" t="str">
        <f t="shared" si="625"/>
        <v/>
      </c>
      <c r="DB478" t="str">
        <f t="shared" si="644"/>
        <v/>
      </c>
      <c r="DC478" t="b">
        <f>AND(DB478&lt;&gt;"",COUNTIF($DB$11:DB477,DB478)=0)</f>
        <v>0</v>
      </c>
      <c r="DD478" s="2">
        <f>IF(DB478="",0,IF(DC478,MAX($DD$11:DD477)+1,VLOOKUP(DB478,$DB$11:DD477,3,FALSE)))</f>
        <v>0</v>
      </c>
      <c r="DE478" s="2" t="str">
        <f t="shared" si="626"/>
        <v/>
      </c>
    </row>
    <row r="479" spans="1:109" x14ac:dyDescent="0.35">
      <c r="A479" s="119"/>
      <c r="B479" s="46"/>
      <c r="C479" s="46"/>
      <c r="D479" s="46"/>
      <c r="E479" s="46"/>
      <c r="F479" s="183"/>
      <c r="G479" s="48">
        <v>0</v>
      </c>
      <c r="H479" s="46">
        <v>0</v>
      </c>
      <c r="I479" s="46">
        <v>0</v>
      </c>
      <c r="J479" s="46">
        <v>0</v>
      </c>
      <c r="K479" s="46">
        <v>0</v>
      </c>
      <c r="L479" s="49">
        <v>0</v>
      </c>
      <c r="M479" s="50">
        <v>0</v>
      </c>
      <c r="N479" s="32"/>
      <c r="O479" s="31"/>
      <c r="P479" s="31"/>
      <c r="Q479" s="31"/>
      <c r="R479" s="31"/>
      <c r="S479" s="31"/>
      <c r="T479" s="31"/>
      <c r="U479" s="31"/>
      <c r="V479" s="99"/>
      <c r="W479" s="52" t="str">
        <f t="shared" si="575"/>
        <v/>
      </c>
      <c r="X479" s="120"/>
      <c r="Y479" s="97"/>
      <c r="Z479" t="e">
        <f t="shared" si="581"/>
        <v>#N/A</v>
      </c>
      <c r="AA479" t="e">
        <f t="shared" si="582"/>
        <v>#N/A</v>
      </c>
      <c r="AB479" t="e">
        <f t="shared" si="583"/>
        <v>#N/A</v>
      </c>
      <c r="AC479" s="53" t="b">
        <f t="shared" si="584"/>
        <v>0</v>
      </c>
      <c r="AD479" s="53" t="b">
        <f t="shared" si="585"/>
        <v>0</v>
      </c>
      <c r="AE479" s="53" t="b">
        <f t="shared" si="586"/>
        <v>0</v>
      </c>
      <c r="AF479" s="53" t="b">
        <f t="shared" si="587"/>
        <v>0</v>
      </c>
      <c r="AG479" s="53" t="b">
        <f t="shared" si="588"/>
        <v>0</v>
      </c>
      <c r="AH479" s="53" t="b">
        <f t="shared" si="589"/>
        <v>0</v>
      </c>
      <c r="AI479" s="53" t="b">
        <f t="shared" si="590"/>
        <v>0</v>
      </c>
      <c r="AJ479" s="53" t="b">
        <f t="shared" si="591"/>
        <v>0</v>
      </c>
      <c r="AK479" s="53" t="b">
        <f t="shared" si="645"/>
        <v>1</v>
      </c>
      <c r="AL479" s="53" t="b">
        <f t="shared" si="646"/>
        <v>1</v>
      </c>
      <c r="AM479" s="53" t="b">
        <f t="shared" si="647"/>
        <v>1</v>
      </c>
      <c r="AN479" s="53" t="b">
        <f t="shared" si="648"/>
        <v>1</v>
      </c>
      <c r="AO479" s="53" t="b">
        <f t="shared" si="649"/>
        <v>1</v>
      </c>
      <c r="AP479" s="53" t="b">
        <f t="shared" si="650"/>
        <v>1</v>
      </c>
      <c r="AQ479" s="53" t="b">
        <f t="shared" si="627"/>
        <v>0</v>
      </c>
      <c r="AR479" t="b">
        <f t="shared" si="592"/>
        <v>0</v>
      </c>
      <c r="AS479" s="54" t="e">
        <f t="shared" si="617"/>
        <v>#N/A</v>
      </c>
      <c r="AT479" t="b">
        <f t="shared" si="628"/>
        <v>0</v>
      </c>
      <c r="AU479" t="str">
        <f t="shared" si="629"/>
        <v/>
      </c>
      <c r="AV479" s="55" t="str">
        <f t="shared" si="618"/>
        <v/>
      </c>
      <c r="AW479" t="b">
        <f>AND(AV479&lt;&gt;"",COUNTIF($AV$11:AV478,AV479)=0)</f>
        <v>0</v>
      </c>
      <c r="AX479" s="2">
        <f>IF(AV479="",0,IF(AW479,MAX($AX$11:AX478)+1,VLOOKUP(AV479,$AV$11:AX478,3,FALSE)))</f>
        <v>0</v>
      </c>
      <c r="AY479" t="str">
        <f t="shared" si="619"/>
        <v/>
      </c>
      <c r="AZ479" t="e">
        <f t="shared" si="593"/>
        <v>#N/A</v>
      </c>
      <c r="BA479" t="e">
        <f>IF(ISNA(AZ479),NA(),COUNTIF(AZ$10:AZ479,AZ479)&gt;1)</f>
        <v>#N/A</v>
      </c>
      <c r="BB479" t="e">
        <f t="shared" si="594"/>
        <v>#N/A</v>
      </c>
      <c r="BC479" s="55" t="e">
        <f t="shared" si="595"/>
        <v>#N/A</v>
      </c>
      <c r="BD479" s="56" t="e">
        <f t="shared" si="596"/>
        <v>#N/A</v>
      </c>
      <c r="BE479" s="53">
        <f t="shared" si="597"/>
        <v>0</v>
      </c>
      <c r="BF479" s="53">
        <f t="shared" si="598"/>
        <v>0</v>
      </c>
      <c r="BG479" s="53">
        <f t="shared" si="599"/>
        <v>0</v>
      </c>
      <c r="BH479" s="53">
        <f t="shared" si="600"/>
        <v>0</v>
      </c>
      <c r="BI479" s="53">
        <f t="shared" si="601"/>
        <v>0</v>
      </c>
      <c r="BJ479" s="53">
        <f t="shared" si="602"/>
        <v>0</v>
      </c>
      <c r="BK479" s="57">
        <f t="shared" si="603"/>
        <v>0</v>
      </c>
      <c r="BL479" s="57">
        <f t="shared" si="604"/>
        <v>0</v>
      </c>
      <c r="BM479" s="57">
        <f t="shared" si="605"/>
        <v>0</v>
      </c>
      <c r="BN479" s="57">
        <f t="shared" si="606"/>
        <v>0</v>
      </c>
      <c r="BO479" s="57">
        <f t="shared" si="607"/>
        <v>0</v>
      </c>
      <c r="BP479" s="57">
        <f t="shared" si="608"/>
        <v>0</v>
      </c>
      <c r="BQ479">
        <f t="shared" si="630"/>
        <v>0</v>
      </c>
      <c r="BR479">
        <f t="shared" si="631"/>
        <v>0</v>
      </c>
      <c r="BS479">
        <f t="shared" si="632"/>
        <v>0</v>
      </c>
      <c r="BT479">
        <f t="shared" si="633"/>
        <v>0</v>
      </c>
      <c r="BU479">
        <f t="shared" si="634"/>
        <v>0</v>
      </c>
      <c r="BV479">
        <f t="shared" si="635"/>
        <v>0</v>
      </c>
      <c r="BW479">
        <f t="shared" si="636"/>
        <v>0</v>
      </c>
      <c r="BX479">
        <f t="shared" si="637"/>
        <v>0</v>
      </c>
      <c r="BY479">
        <f t="shared" si="638"/>
        <v>0</v>
      </c>
      <c r="BZ479">
        <f t="shared" si="639"/>
        <v>0</v>
      </c>
      <c r="CA479">
        <f t="shared" si="640"/>
        <v>0</v>
      </c>
      <c r="CB479">
        <f t="shared" si="641"/>
        <v>0</v>
      </c>
      <c r="CC479" t="e">
        <f>IF('Source and fuel input'!AS479,VLOOKUP(AA479,SourceIdData,8,FALSE),IF('Source and fuel input'!AQ479,V479,IF('Source and fuel input'!AR479,IF(AND(E479="Method 1",VLOOKUP(AA479,SourceIdData,8,FALSE)&gt;0),VLOOKUP(AA479,SourceIdData,8,FALSE),NA()),"")))</f>
        <v>#N/A</v>
      </c>
      <c r="CD479" s="15" t="e">
        <f t="shared" si="576"/>
        <v>#N/A</v>
      </c>
      <c r="CE479" s="15" t="b">
        <f t="shared" si="577"/>
        <v>1</v>
      </c>
      <c r="CF479" s="15" t="b">
        <f t="shared" si="609"/>
        <v>1</v>
      </c>
      <c r="CG479" s="15" t="b">
        <f t="shared" si="578"/>
        <v>0</v>
      </c>
      <c r="CH479" s="15" t="b">
        <f t="shared" si="579"/>
        <v>1</v>
      </c>
      <c r="CI479" t="e">
        <f t="shared" si="610"/>
        <v>#N/A</v>
      </c>
      <c r="CJ479" t="e">
        <f t="shared" si="611"/>
        <v>#N/A</v>
      </c>
      <c r="CK479" t="e">
        <f t="shared" si="620"/>
        <v>#N/A</v>
      </c>
      <c r="CL479" t="b">
        <f t="shared" si="580"/>
        <v>0</v>
      </c>
      <c r="CM479" t="e">
        <f t="shared" si="621"/>
        <v>#N/A</v>
      </c>
      <c r="CN479" t="b">
        <f t="shared" si="622"/>
        <v>0</v>
      </c>
      <c r="CO479" s="14">
        <f t="shared" si="623"/>
        <v>1</v>
      </c>
      <c r="CP479" s="16" t="str">
        <f t="shared" si="612"/>
        <v/>
      </c>
      <c r="CQ479" s="15">
        <f t="shared" si="613"/>
        <v>0</v>
      </c>
      <c r="CR479" s="15">
        <f t="shared" si="614"/>
        <v>0</v>
      </c>
      <c r="CS479" s="15">
        <f t="shared" si="615"/>
        <v>0</v>
      </c>
      <c r="CT479" s="58" t="e">
        <f t="shared" si="642"/>
        <v>#DIV/0!</v>
      </c>
      <c r="CU479" s="2">
        <f t="shared" si="616"/>
        <v>995</v>
      </c>
      <c r="CV479" t="str">
        <f t="shared" si="624"/>
        <v/>
      </c>
      <c r="CX479" t="str">
        <f t="shared" si="643"/>
        <v/>
      </c>
      <c r="CY479" t="b">
        <f>AND(CX479&lt;&gt;"",COUNTIF($CX$11:CX478,CX479)=0)</f>
        <v>0</v>
      </c>
      <c r="CZ479" s="2">
        <f>IF(CX479="",0,IF(CY479,MAX($CZ$11:CZ478)+1,VLOOKUP(CX479,$CX$11:CZ478,3,FALSE)))</f>
        <v>0</v>
      </c>
      <c r="DA479" s="2" t="str">
        <f t="shared" si="625"/>
        <v/>
      </c>
      <c r="DB479" t="str">
        <f t="shared" si="644"/>
        <v/>
      </c>
      <c r="DC479" t="b">
        <f>AND(DB479&lt;&gt;"",COUNTIF($DB$11:DB478,DB479)=0)</f>
        <v>0</v>
      </c>
      <c r="DD479" s="2">
        <f>IF(DB479="",0,IF(DC479,MAX($DD$11:DD478)+1,VLOOKUP(DB479,$DB$11:DD478,3,FALSE)))</f>
        <v>0</v>
      </c>
      <c r="DE479" s="2" t="str">
        <f t="shared" si="626"/>
        <v/>
      </c>
    </row>
    <row r="480" spans="1:109" x14ac:dyDescent="0.35">
      <c r="A480" s="119"/>
      <c r="B480" s="46"/>
      <c r="C480" s="46"/>
      <c r="D480" s="46"/>
      <c r="E480" s="46"/>
      <c r="F480" s="183"/>
      <c r="G480" s="48">
        <v>0</v>
      </c>
      <c r="H480" s="46">
        <v>0</v>
      </c>
      <c r="I480" s="46">
        <v>0</v>
      </c>
      <c r="J480" s="46">
        <v>0</v>
      </c>
      <c r="K480" s="46">
        <v>0</v>
      </c>
      <c r="L480" s="49">
        <v>0</v>
      </c>
      <c r="M480" s="50">
        <v>0</v>
      </c>
      <c r="N480" s="32"/>
      <c r="O480" s="31"/>
      <c r="P480" s="31"/>
      <c r="Q480" s="31"/>
      <c r="R480" s="31"/>
      <c r="S480" s="31"/>
      <c r="T480" s="31"/>
      <c r="U480" s="31"/>
      <c r="V480" s="99"/>
      <c r="W480" s="52" t="str">
        <f t="shared" ref="W480:W543" si="651">AU480</f>
        <v/>
      </c>
      <c r="X480" s="120"/>
      <c r="Y480" s="97"/>
      <c r="Z480" t="e">
        <f t="shared" si="581"/>
        <v>#N/A</v>
      </c>
      <c r="AA480" t="e">
        <f t="shared" si="582"/>
        <v>#N/A</v>
      </c>
      <c r="AB480" t="e">
        <f t="shared" si="583"/>
        <v>#N/A</v>
      </c>
      <c r="AC480" s="53" t="b">
        <f t="shared" si="584"/>
        <v>0</v>
      </c>
      <c r="AD480" s="53" t="b">
        <f t="shared" si="585"/>
        <v>0</v>
      </c>
      <c r="AE480" s="53" t="b">
        <f t="shared" si="586"/>
        <v>0</v>
      </c>
      <c r="AF480" s="53" t="b">
        <f t="shared" si="587"/>
        <v>0</v>
      </c>
      <c r="AG480" s="53" t="b">
        <f t="shared" si="588"/>
        <v>0</v>
      </c>
      <c r="AH480" s="53" t="b">
        <f t="shared" si="589"/>
        <v>0</v>
      </c>
      <c r="AI480" s="53" t="b">
        <f t="shared" si="590"/>
        <v>0</v>
      </c>
      <c r="AJ480" s="53" t="b">
        <f t="shared" si="591"/>
        <v>0</v>
      </c>
      <c r="AK480" s="53" t="b">
        <f t="shared" si="645"/>
        <v>1</v>
      </c>
      <c r="AL480" s="53" t="b">
        <f t="shared" si="646"/>
        <v>1</v>
      </c>
      <c r="AM480" s="53" t="b">
        <f t="shared" si="647"/>
        <v>1</v>
      </c>
      <c r="AN480" s="53" t="b">
        <f t="shared" si="648"/>
        <v>1</v>
      </c>
      <c r="AO480" s="53" t="b">
        <f t="shared" si="649"/>
        <v>1</v>
      </c>
      <c r="AP480" s="53" t="b">
        <f t="shared" si="650"/>
        <v>1</v>
      </c>
      <c r="AQ480" s="53" t="b">
        <f t="shared" si="627"/>
        <v>0</v>
      </c>
      <c r="AR480" t="b">
        <f t="shared" si="592"/>
        <v>0</v>
      </c>
      <c r="AS480" s="54" t="e">
        <f t="shared" si="617"/>
        <v>#N/A</v>
      </c>
      <c r="AT480" t="b">
        <f t="shared" si="628"/>
        <v>0</v>
      </c>
      <c r="AU480" t="str">
        <f t="shared" si="629"/>
        <v/>
      </c>
      <c r="AV480" s="55" t="str">
        <f t="shared" si="618"/>
        <v/>
      </c>
      <c r="AW480" t="b">
        <f>AND(AV480&lt;&gt;"",COUNTIF($AV$11:AV479,AV480)=0)</f>
        <v>0</v>
      </c>
      <c r="AX480" s="2">
        <f>IF(AV480="",0,IF(AW480,MAX($AX$11:AX479)+1,VLOOKUP(AV480,$AV$11:AX479,3,FALSE)))</f>
        <v>0</v>
      </c>
      <c r="AY480" t="str">
        <f t="shared" si="619"/>
        <v/>
      </c>
      <c r="AZ480" t="e">
        <f t="shared" si="593"/>
        <v>#N/A</v>
      </c>
      <c r="BA480" t="e">
        <f>IF(ISNA(AZ480),NA(),COUNTIF(AZ$10:AZ480,AZ480)&gt;1)</f>
        <v>#N/A</v>
      </c>
      <c r="BB480" t="e">
        <f t="shared" si="594"/>
        <v>#N/A</v>
      </c>
      <c r="BC480" s="55" t="e">
        <f t="shared" si="595"/>
        <v>#N/A</v>
      </c>
      <c r="BD480" s="56" t="e">
        <f t="shared" si="596"/>
        <v>#N/A</v>
      </c>
      <c r="BE480" s="53">
        <f t="shared" si="597"/>
        <v>0</v>
      </c>
      <c r="BF480" s="53">
        <f t="shared" si="598"/>
        <v>0</v>
      </c>
      <c r="BG480" s="53">
        <f t="shared" si="599"/>
        <v>0</v>
      </c>
      <c r="BH480" s="53">
        <f t="shared" si="600"/>
        <v>0</v>
      </c>
      <c r="BI480" s="53">
        <f t="shared" si="601"/>
        <v>0</v>
      </c>
      <c r="BJ480" s="53">
        <f t="shared" si="602"/>
        <v>0</v>
      </c>
      <c r="BK480" s="57">
        <f t="shared" si="603"/>
        <v>0</v>
      </c>
      <c r="BL480" s="57">
        <f t="shared" si="604"/>
        <v>0</v>
      </c>
      <c r="BM480" s="57">
        <f t="shared" si="605"/>
        <v>0</v>
      </c>
      <c r="BN480" s="57">
        <f t="shared" si="606"/>
        <v>0</v>
      </c>
      <c r="BO480" s="57">
        <f t="shared" si="607"/>
        <v>0</v>
      </c>
      <c r="BP480" s="57">
        <f t="shared" si="608"/>
        <v>0</v>
      </c>
      <c r="BQ480">
        <f t="shared" si="630"/>
        <v>0</v>
      </c>
      <c r="BR480">
        <f t="shared" si="631"/>
        <v>0</v>
      </c>
      <c r="BS480">
        <f t="shared" si="632"/>
        <v>0</v>
      </c>
      <c r="BT480">
        <f t="shared" si="633"/>
        <v>0</v>
      </c>
      <c r="BU480">
        <f t="shared" si="634"/>
        <v>0</v>
      </c>
      <c r="BV480">
        <f t="shared" si="635"/>
        <v>0</v>
      </c>
      <c r="BW480">
        <f t="shared" si="636"/>
        <v>0</v>
      </c>
      <c r="BX480">
        <f t="shared" si="637"/>
        <v>0</v>
      </c>
      <c r="BY480">
        <f t="shared" si="638"/>
        <v>0</v>
      </c>
      <c r="BZ480">
        <f t="shared" si="639"/>
        <v>0</v>
      </c>
      <c r="CA480">
        <f t="shared" si="640"/>
        <v>0</v>
      </c>
      <c r="CB480">
        <f t="shared" si="641"/>
        <v>0</v>
      </c>
      <c r="CC480" t="e">
        <f>IF('Source and fuel input'!AS480,VLOOKUP(AA480,SourceIdData,8,FALSE),IF('Source and fuel input'!AQ480,V480,IF('Source and fuel input'!AR480,IF(AND(E480="Method 1",VLOOKUP(AA480,SourceIdData,8,FALSE)&gt;0),VLOOKUP(AA480,SourceIdData,8,FALSE),NA()),"")))</f>
        <v>#N/A</v>
      </c>
      <c r="CD480" s="15" t="e">
        <f t="shared" si="576"/>
        <v>#N/A</v>
      </c>
      <c r="CE480" s="15" t="b">
        <f t="shared" si="577"/>
        <v>1</v>
      </c>
      <c r="CF480" s="15" t="b">
        <f t="shared" si="609"/>
        <v>1</v>
      </c>
      <c r="CG480" s="15" t="b">
        <f t="shared" si="578"/>
        <v>0</v>
      </c>
      <c r="CH480" s="15" t="b">
        <f t="shared" si="579"/>
        <v>1</v>
      </c>
      <c r="CI480" t="e">
        <f t="shared" si="610"/>
        <v>#N/A</v>
      </c>
      <c r="CJ480" t="e">
        <f t="shared" si="611"/>
        <v>#N/A</v>
      </c>
      <c r="CK480" t="e">
        <f t="shared" si="620"/>
        <v>#N/A</v>
      </c>
      <c r="CL480" t="b">
        <f t="shared" si="580"/>
        <v>0</v>
      </c>
      <c r="CM480" t="e">
        <f t="shared" si="621"/>
        <v>#N/A</v>
      </c>
      <c r="CN480" t="b">
        <f t="shared" si="622"/>
        <v>0</v>
      </c>
      <c r="CO480" s="14">
        <f t="shared" si="623"/>
        <v>1</v>
      </c>
      <c r="CP480" s="16" t="str">
        <f t="shared" si="612"/>
        <v/>
      </c>
      <c r="CQ480" s="15">
        <f t="shared" si="613"/>
        <v>0</v>
      </c>
      <c r="CR480" s="15">
        <f t="shared" si="614"/>
        <v>0</v>
      </c>
      <c r="CS480" s="15">
        <f t="shared" si="615"/>
        <v>0</v>
      </c>
      <c r="CT480" s="58" t="e">
        <f t="shared" si="642"/>
        <v>#DIV/0!</v>
      </c>
      <c r="CU480" s="2">
        <f t="shared" si="616"/>
        <v>995</v>
      </c>
      <c r="CV480" t="str">
        <f t="shared" si="624"/>
        <v/>
      </c>
      <c r="CX480" t="str">
        <f t="shared" si="643"/>
        <v/>
      </c>
      <c r="CY480" t="b">
        <f>AND(CX480&lt;&gt;"",COUNTIF($CX$11:CX479,CX480)=0)</f>
        <v>0</v>
      </c>
      <c r="CZ480" s="2">
        <f>IF(CX480="",0,IF(CY480,MAX($CZ$11:CZ479)+1,VLOOKUP(CX480,$CX$11:CZ479,3,FALSE)))</f>
        <v>0</v>
      </c>
      <c r="DA480" s="2" t="str">
        <f t="shared" si="625"/>
        <v/>
      </c>
      <c r="DB480" t="str">
        <f t="shared" si="644"/>
        <v/>
      </c>
      <c r="DC480" t="b">
        <f>AND(DB480&lt;&gt;"",COUNTIF($DB$11:DB479,DB480)=0)</f>
        <v>0</v>
      </c>
      <c r="DD480" s="2">
        <f>IF(DB480="",0,IF(DC480,MAX($DD$11:DD479)+1,VLOOKUP(DB480,$DB$11:DD479,3,FALSE)))</f>
        <v>0</v>
      </c>
      <c r="DE480" s="2" t="str">
        <f t="shared" si="626"/>
        <v/>
      </c>
    </row>
    <row r="481" spans="1:109" x14ac:dyDescent="0.35">
      <c r="A481" s="119"/>
      <c r="B481" s="46"/>
      <c r="C481" s="46"/>
      <c r="D481" s="46"/>
      <c r="E481" s="46"/>
      <c r="F481" s="183"/>
      <c r="G481" s="48">
        <v>0</v>
      </c>
      <c r="H481" s="46">
        <v>0</v>
      </c>
      <c r="I481" s="46">
        <v>0</v>
      </c>
      <c r="J481" s="46">
        <v>0</v>
      </c>
      <c r="K481" s="46">
        <v>0</v>
      </c>
      <c r="L481" s="49">
        <v>0</v>
      </c>
      <c r="M481" s="50">
        <v>0</v>
      </c>
      <c r="N481" s="32"/>
      <c r="O481" s="31"/>
      <c r="P481" s="31"/>
      <c r="Q481" s="31"/>
      <c r="R481" s="31"/>
      <c r="S481" s="31"/>
      <c r="T481" s="31"/>
      <c r="U481" s="31"/>
      <c r="V481" s="99"/>
      <c r="W481" s="52" t="str">
        <f t="shared" si="651"/>
        <v/>
      </c>
      <c r="X481" s="120"/>
      <c r="Y481" s="97"/>
      <c r="Z481" t="e">
        <f t="shared" si="581"/>
        <v>#N/A</v>
      </c>
      <c r="AA481" t="e">
        <f t="shared" si="582"/>
        <v>#N/A</v>
      </c>
      <c r="AB481" t="e">
        <f t="shared" si="583"/>
        <v>#N/A</v>
      </c>
      <c r="AC481" s="53" t="b">
        <f t="shared" si="584"/>
        <v>0</v>
      </c>
      <c r="AD481" s="53" t="b">
        <f t="shared" si="585"/>
        <v>0</v>
      </c>
      <c r="AE481" s="53" t="b">
        <f t="shared" si="586"/>
        <v>0</v>
      </c>
      <c r="AF481" s="53" t="b">
        <f t="shared" si="587"/>
        <v>0</v>
      </c>
      <c r="AG481" s="53" t="b">
        <f t="shared" si="588"/>
        <v>0</v>
      </c>
      <c r="AH481" s="53" t="b">
        <f t="shared" si="589"/>
        <v>0</v>
      </c>
      <c r="AI481" s="53" t="b">
        <f t="shared" si="590"/>
        <v>0</v>
      </c>
      <c r="AJ481" s="53" t="b">
        <f t="shared" si="591"/>
        <v>0</v>
      </c>
      <c r="AK481" s="53" t="b">
        <f t="shared" si="645"/>
        <v>1</v>
      </c>
      <c r="AL481" s="53" t="b">
        <f t="shared" si="646"/>
        <v>1</v>
      </c>
      <c r="AM481" s="53" t="b">
        <f t="shared" si="647"/>
        <v>1</v>
      </c>
      <c r="AN481" s="53" t="b">
        <f t="shared" si="648"/>
        <v>1</v>
      </c>
      <c r="AO481" s="53" t="b">
        <f t="shared" si="649"/>
        <v>1</v>
      </c>
      <c r="AP481" s="53" t="b">
        <f t="shared" si="650"/>
        <v>1</v>
      </c>
      <c r="AQ481" s="53" t="b">
        <f t="shared" si="627"/>
        <v>0</v>
      </c>
      <c r="AR481" t="b">
        <f t="shared" si="592"/>
        <v>0</v>
      </c>
      <c r="AS481" s="54" t="e">
        <f t="shared" si="617"/>
        <v>#N/A</v>
      </c>
      <c r="AT481" t="b">
        <f t="shared" si="628"/>
        <v>0</v>
      </c>
      <c r="AU481" t="str">
        <f t="shared" si="629"/>
        <v/>
      </c>
      <c r="AV481" s="55" t="str">
        <f t="shared" si="618"/>
        <v/>
      </c>
      <c r="AW481" t="b">
        <f>AND(AV481&lt;&gt;"",COUNTIF($AV$11:AV480,AV481)=0)</f>
        <v>0</v>
      </c>
      <c r="AX481" s="2">
        <f>IF(AV481="",0,IF(AW481,MAX($AX$11:AX480)+1,VLOOKUP(AV481,$AV$11:AX480,3,FALSE)))</f>
        <v>0</v>
      </c>
      <c r="AY481" t="str">
        <f t="shared" si="619"/>
        <v/>
      </c>
      <c r="AZ481" t="e">
        <f t="shared" si="593"/>
        <v>#N/A</v>
      </c>
      <c r="BA481" t="e">
        <f>IF(ISNA(AZ481),NA(),COUNTIF(AZ$10:AZ481,AZ481)&gt;1)</f>
        <v>#N/A</v>
      </c>
      <c r="BB481" t="e">
        <f t="shared" si="594"/>
        <v>#N/A</v>
      </c>
      <c r="BC481" s="55" t="e">
        <f t="shared" si="595"/>
        <v>#N/A</v>
      </c>
      <c r="BD481" s="56" t="e">
        <f t="shared" si="596"/>
        <v>#N/A</v>
      </c>
      <c r="BE481" s="53">
        <f t="shared" si="597"/>
        <v>0</v>
      </c>
      <c r="BF481" s="53">
        <f t="shared" si="598"/>
        <v>0</v>
      </c>
      <c r="BG481" s="53">
        <f t="shared" si="599"/>
        <v>0</v>
      </c>
      <c r="BH481" s="53">
        <f t="shared" si="600"/>
        <v>0</v>
      </c>
      <c r="BI481" s="53">
        <f t="shared" si="601"/>
        <v>0</v>
      </c>
      <c r="BJ481" s="53">
        <f t="shared" si="602"/>
        <v>0</v>
      </c>
      <c r="BK481" s="57">
        <f t="shared" si="603"/>
        <v>0</v>
      </c>
      <c r="BL481" s="57">
        <f t="shared" si="604"/>
        <v>0</v>
      </c>
      <c r="BM481" s="57">
        <f t="shared" si="605"/>
        <v>0</v>
      </c>
      <c r="BN481" s="57">
        <f t="shared" si="606"/>
        <v>0</v>
      </c>
      <c r="BO481" s="57">
        <f t="shared" si="607"/>
        <v>0</v>
      </c>
      <c r="BP481" s="57">
        <f t="shared" si="608"/>
        <v>0</v>
      </c>
      <c r="BQ481">
        <f t="shared" si="630"/>
        <v>0</v>
      </c>
      <c r="BR481">
        <f t="shared" si="631"/>
        <v>0</v>
      </c>
      <c r="BS481">
        <f t="shared" si="632"/>
        <v>0</v>
      </c>
      <c r="BT481">
        <f t="shared" si="633"/>
        <v>0</v>
      </c>
      <c r="BU481">
        <f t="shared" si="634"/>
        <v>0</v>
      </c>
      <c r="BV481">
        <f t="shared" si="635"/>
        <v>0</v>
      </c>
      <c r="BW481">
        <f t="shared" si="636"/>
        <v>0</v>
      </c>
      <c r="BX481">
        <f t="shared" si="637"/>
        <v>0</v>
      </c>
      <c r="BY481">
        <f t="shared" si="638"/>
        <v>0</v>
      </c>
      <c r="BZ481">
        <f t="shared" si="639"/>
        <v>0</v>
      </c>
      <c r="CA481">
        <f t="shared" si="640"/>
        <v>0</v>
      </c>
      <c r="CB481">
        <f t="shared" si="641"/>
        <v>0</v>
      </c>
      <c r="CC481" t="e">
        <f>IF('Source and fuel input'!AS481,VLOOKUP(AA481,SourceIdData,8,FALSE),IF('Source and fuel input'!AQ481,V481,IF('Source and fuel input'!AR481,IF(AND(E481="Method 1",VLOOKUP(AA481,SourceIdData,8,FALSE)&gt;0),VLOOKUP(AA481,SourceIdData,8,FALSE),NA()),"")))</f>
        <v>#N/A</v>
      </c>
      <c r="CD481" s="15" t="e">
        <f t="shared" si="576"/>
        <v>#N/A</v>
      </c>
      <c r="CE481" s="15" t="b">
        <f t="shared" si="577"/>
        <v>1</v>
      </c>
      <c r="CF481" s="15" t="b">
        <f t="shared" si="609"/>
        <v>1</v>
      </c>
      <c r="CG481" s="15" t="b">
        <f t="shared" si="578"/>
        <v>0</v>
      </c>
      <c r="CH481" s="15" t="b">
        <f t="shared" si="579"/>
        <v>1</v>
      </c>
      <c r="CI481" t="e">
        <f t="shared" si="610"/>
        <v>#N/A</v>
      </c>
      <c r="CJ481" t="e">
        <f t="shared" si="611"/>
        <v>#N/A</v>
      </c>
      <c r="CK481" t="e">
        <f t="shared" si="620"/>
        <v>#N/A</v>
      </c>
      <c r="CL481" t="b">
        <f t="shared" si="580"/>
        <v>0</v>
      </c>
      <c r="CM481" t="e">
        <f t="shared" si="621"/>
        <v>#N/A</v>
      </c>
      <c r="CN481" t="b">
        <f t="shared" si="622"/>
        <v>0</v>
      </c>
      <c r="CO481" s="14">
        <f t="shared" si="623"/>
        <v>1</v>
      </c>
      <c r="CP481" s="16" t="str">
        <f t="shared" si="612"/>
        <v/>
      </c>
      <c r="CQ481" s="15">
        <f t="shared" si="613"/>
        <v>0</v>
      </c>
      <c r="CR481" s="15">
        <f t="shared" si="614"/>
        <v>0</v>
      </c>
      <c r="CS481" s="15">
        <f t="shared" si="615"/>
        <v>0</v>
      </c>
      <c r="CT481" s="58" t="e">
        <f t="shared" si="642"/>
        <v>#DIV/0!</v>
      </c>
      <c r="CU481" s="2">
        <f t="shared" si="616"/>
        <v>995</v>
      </c>
      <c r="CV481" t="str">
        <f t="shared" si="624"/>
        <v/>
      </c>
      <c r="CX481" t="str">
        <f t="shared" si="643"/>
        <v/>
      </c>
      <c r="CY481" t="b">
        <f>AND(CX481&lt;&gt;"",COUNTIF($CX$11:CX480,CX481)=0)</f>
        <v>0</v>
      </c>
      <c r="CZ481" s="2">
        <f>IF(CX481="",0,IF(CY481,MAX($CZ$11:CZ480)+1,VLOOKUP(CX481,$CX$11:CZ480,3,FALSE)))</f>
        <v>0</v>
      </c>
      <c r="DA481" s="2" t="str">
        <f t="shared" si="625"/>
        <v/>
      </c>
      <c r="DB481" t="str">
        <f t="shared" si="644"/>
        <v/>
      </c>
      <c r="DC481" t="b">
        <f>AND(DB481&lt;&gt;"",COUNTIF($DB$11:DB480,DB481)=0)</f>
        <v>0</v>
      </c>
      <c r="DD481" s="2">
        <f>IF(DB481="",0,IF(DC481,MAX($DD$11:DD480)+1,VLOOKUP(DB481,$DB$11:DD480,3,FALSE)))</f>
        <v>0</v>
      </c>
      <c r="DE481" s="2" t="str">
        <f t="shared" si="626"/>
        <v/>
      </c>
    </row>
    <row r="482" spans="1:109" x14ac:dyDescent="0.35">
      <c r="A482" s="119"/>
      <c r="B482" s="46"/>
      <c r="C482" s="46"/>
      <c r="D482" s="46"/>
      <c r="E482" s="46"/>
      <c r="F482" s="183"/>
      <c r="G482" s="48">
        <v>0</v>
      </c>
      <c r="H482" s="46">
        <v>0</v>
      </c>
      <c r="I482" s="46">
        <v>0</v>
      </c>
      <c r="J482" s="46">
        <v>0</v>
      </c>
      <c r="K482" s="46">
        <v>0</v>
      </c>
      <c r="L482" s="49">
        <v>0</v>
      </c>
      <c r="M482" s="50">
        <v>0</v>
      </c>
      <c r="N482" s="32"/>
      <c r="O482" s="31"/>
      <c r="P482" s="31"/>
      <c r="Q482" s="31"/>
      <c r="R482" s="31"/>
      <c r="S482" s="31"/>
      <c r="T482" s="31"/>
      <c r="U482" s="31"/>
      <c r="V482" s="99"/>
      <c r="W482" s="52" t="str">
        <f t="shared" si="651"/>
        <v/>
      </c>
      <c r="X482" s="120"/>
      <c r="Y482" s="97"/>
      <c r="Z482" t="e">
        <f t="shared" si="581"/>
        <v>#N/A</v>
      </c>
      <c r="AA482" t="e">
        <f t="shared" si="582"/>
        <v>#N/A</v>
      </c>
      <c r="AB482" t="e">
        <f t="shared" si="583"/>
        <v>#N/A</v>
      </c>
      <c r="AC482" s="53" t="b">
        <f t="shared" si="584"/>
        <v>0</v>
      </c>
      <c r="AD482" s="53" t="b">
        <f t="shared" si="585"/>
        <v>0</v>
      </c>
      <c r="AE482" s="53" t="b">
        <f t="shared" si="586"/>
        <v>0</v>
      </c>
      <c r="AF482" s="53" t="b">
        <f t="shared" si="587"/>
        <v>0</v>
      </c>
      <c r="AG482" s="53" t="b">
        <f t="shared" si="588"/>
        <v>0</v>
      </c>
      <c r="AH482" s="53" t="b">
        <f t="shared" si="589"/>
        <v>0</v>
      </c>
      <c r="AI482" s="53" t="b">
        <f t="shared" si="590"/>
        <v>0</v>
      </c>
      <c r="AJ482" s="53" t="b">
        <f t="shared" si="591"/>
        <v>0</v>
      </c>
      <c r="AK482" s="53" t="b">
        <f t="shared" si="645"/>
        <v>1</v>
      </c>
      <c r="AL482" s="53" t="b">
        <f t="shared" si="646"/>
        <v>1</v>
      </c>
      <c r="AM482" s="53" t="b">
        <f t="shared" si="647"/>
        <v>1</v>
      </c>
      <c r="AN482" s="53" t="b">
        <f t="shared" si="648"/>
        <v>1</v>
      </c>
      <c r="AO482" s="53" t="b">
        <f t="shared" si="649"/>
        <v>1</v>
      </c>
      <c r="AP482" s="53" t="b">
        <f t="shared" si="650"/>
        <v>1</v>
      </c>
      <c r="AQ482" s="53" t="b">
        <f t="shared" si="627"/>
        <v>0</v>
      </c>
      <c r="AR482" t="b">
        <f t="shared" si="592"/>
        <v>0</v>
      </c>
      <c r="AS482" s="54" t="e">
        <f t="shared" si="617"/>
        <v>#N/A</v>
      </c>
      <c r="AT482" t="b">
        <f t="shared" si="628"/>
        <v>0</v>
      </c>
      <c r="AU482" t="str">
        <f t="shared" si="629"/>
        <v/>
      </c>
      <c r="AV482" s="55" t="str">
        <f t="shared" si="618"/>
        <v/>
      </c>
      <c r="AW482" t="b">
        <f>AND(AV482&lt;&gt;"",COUNTIF($AV$11:AV481,AV482)=0)</f>
        <v>0</v>
      </c>
      <c r="AX482" s="2">
        <f>IF(AV482="",0,IF(AW482,MAX($AX$11:AX481)+1,VLOOKUP(AV482,$AV$11:AX481,3,FALSE)))</f>
        <v>0</v>
      </c>
      <c r="AY482" t="str">
        <f t="shared" si="619"/>
        <v/>
      </c>
      <c r="AZ482" t="e">
        <f t="shared" si="593"/>
        <v>#N/A</v>
      </c>
      <c r="BA482" t="e">
        <f>IF(ISNA(AZ482),NA(),COUNTIF(AZ$10:AZ482,AZ482)&gt;1)</f>
        <v>#N/A</v>
      </c>
      <c r="BB482" t="e">
        <f t="shared" si="594"/>
        <v>#N/A</v>
      </c>
      <c r="BC482" s="55" t="e">
        <f t="shared" si="595"/>
        <v>#N/A</v>
      </c>
      <c r="BD482" s="56" t="e">
        <f t="shared" si="596"/>
        <v>#N/A</v>
      </c>
      <c r="BE482" s="53">
        <f t="shared" si="597"/>
        <v>0</v>
      </c>
      <c r="BF482" s="53">
        <f t="shared" si="598"/>
        <v>0</v>
      </c>
      <c r="BG482" s="53">
        <f t="shared" si="599"/>
        <v>0</v>
      </c>
      <c r="BH482" s="53">
        <f t="shared" si="600"/>
        <v>0</v>
      </c>
      <c r="BI482" s="53">
        <f t="shared" si="601"/>
        <v>0</v>
      </c>
      <c r="BJ482" s="53">
        <f t="shared" si="602"/>
        <v>0</v>
      </c>
      <c r="BK482" s="57">
        <f t="shared" si="603"/>
        <v>0</v>
      </c>
      <c r="BL482" s="57">
        <f t="shared" si="604"/>
        <v>0</v>
      </c>
      <c r="BM482" s="57">
        <f t="shared" si="605"/>
        <v>0</v>
      </c>
      <c r="BN482" s="57">
        <f t="shared" si="606"/>
        <v>0</v>
      </c>
      <c r="BO482" s="57">
        <f t="shared" si="607"/>
        <v>0</v>
      </c>
      <c r="BP482" s="57">
        <f t="shared" si="608"/>
        <v>0</v>
      </c>
      <c r="BQ482">
        <f t="shared" si="630"/>
        <v>0</v>
      </c>
      <c r="BR482">
        <f t="shared" si="631"/>
        <v>0</v>
      </c>
      <c r="BS482">
        <f t="shared" si="632"/>
        <v>0</v>
      </c>
      <c r="BT482">
        <f t="shared" si="633"/>
        <v>0</v>
      </c>
      <c r="BU482">
        <f t="shared" si="634"/>
        <v>0</v>
      </c>
      <c r="BV482">
        <f t="shared" si="635"/>
        <v>0</v>
      </c>
      <c r="BW482">
        <f t="shared" si="636"/>
        <v>0</v>
      </c>
      <c r="BX482">
        <f t="shared" si="637"/>
        <v>0</v>
      </c>
      <c r="BY482">
        <f t="shared" si="638"/>
        <v>0</v>
      </c>
      <c r="BZ482">
        <f t="shared" si="639"/>
        <v>0</v>
      </c>
      <c r="CA482">
        <f t="shared" si="640"/>
        <v>0</v>
      </c>
      <c r="CB482">
        <f t="shared" si="641"/>
        <v>0</v>
      </c>
      <c r="CC482" t="e">
        <f>IF('Source and fuel input'!AS482,VLOOKUP(AA482,SourceIdData,8,FALSE),IF('Source and fuel input'!AQ482,V482,IF('Source and fuel input'!AR482,IF(AND(E482="Method 1",VLOOKUP(AA482,SourceIdData,8,FALSE)&gt;0),VLOOKUP(AA482,SourceIdData,8,FALSE),NA()),"")))</f>
        <v>#N/A</v>
      </c>
      <c r="CD482" s="15" t="e">
        <f t="shared" si="576"/>
        <v>#N/A</v>
      </c>
      <c r="CE482" s="15" t="b">
        <f t="shared" si="577"/>
        <v>1</v>
      </c>
      <c r="CF482" s="15" t="b">
        <f t="shared" si="609"/>
        <v>1</v>
      </c>
      <c r="CG482" s="15" t="b">
        <f t="shared" si="578"/>
        <v>0</v>
      </c>
      <c r="CH482" s="15" t="b">
        <f t="shared" si="579"/>
        <v>1</v>
      </c>
      <c r="CI482" t="e">
        <f t="shared" si="610"/>
        <v>#N/A</v>
      </c>
      <c r="CJ482" t="e">
        <f t="shared" si="611"/>
        <v>#N/A</v>
      </c>
      <c r="CK482" t="e">
        <f t="shared" si="620"/>
        <v>#N/A</v>
      </c>
      <c r="CL482" t="b">
        <f t="shared" si="580"/>
        <v>0</v>
      </c>
      <c r="CM482" t="e">
        <f t="shared" si="621"/>
        <v>#N/A</v>
      </c>
      <c r="CN482" t="b">
        <f t="shared" si="622"/>
        <v>0</v>
      </c>
      <c r="CO482" s="14">
        <f t="shared" si="623"/>
        <v>1</v>
      </c>
      <c r="CP482" s="16" t="str">
        <f t="shared" si="612"/>
        <v/>
      </c>
      <c r="CQ482" s="15">
        <f t="shared" si="613"/>
        <v>0</v>
      </c>
      <c r="CR482" s="15">
        <f t="shared" si="614"/>
        <v>0</v>
      </c>
      <c r="CS482" s="15">
        <f t="shared" si="615"/>
        <v>0</v>
      </c>
      <c r="CT482" s="58" t="e">
        <f t="shared" si="642"/>
        <v>#DIV/0!</v>
      </c>
      <c r="CU482" s="2">
        <f t="shared" si="616"/>
        <v>995</v>
      </c>
      <c r="CV482" t="str">
        <f t="shared" si="624"/>
        <v/>
      </c>
      <c r="CX482" t="str">
        <f t="shared" si="643"/>
        <v/>
      </c>
      <c r="CY482" t="b">
        <f>AND(CX482&lt;&gt;"",COUNTIF($CX$11:CX481,CX482)=0)</f>
        <v>0</v>
      </c>
      <c r="CZ482" s="2">
        <f>IF(CX482="",0,IF(CY482,MAX($CZ$11:CZ481)+1,VLOOKUP(CX482,$CX$11:CZ481,3,FALSE)))</f>
        <v>0</v>
      </c>
      <c r="DA482" s="2" t="str">
        <f t="shared" si="625"/>
        <v/>
      </c>
      <c r="DB482" t="str">
        <f t="shared" si="644"/>
        <v/>
      </c>
      <c r="DC482" t="b">
        <f>AND(DB482&lt;&gt;"",COUNTIF($DB$11:DB481,DB482)=0)</f>
        <v>0</v>
      </c>
      <c r="DD482" s="2">
        <f>IF(DB482="",0,IF(DC482,MAX($DD$11:DD481)+1,VLOOKUP(DB482,$DB$11:DD481,3,FALSE)))</f>
        <v>0</v>
      </c>
      <c r="DE482" s="2" t="str">
        <f t="shared" si="626"/>
        <v/>
      </c>
    </row>
    <row r="483" spans="1:109" x14ac:dyDescent="0.35">
      <c r="A483" s="119"/>
      <c r="B483" s="46"/>
      <c r="C483" s="46"/>
      <c r="D483" s="46"/>
      <c r="E483" s="46"/>
      <c r="F483" s="183"/>
      <c r="G483" s="48">
        <v>0</v>
      </c>
      <c r="H483" s="46">
        <v>0</v>
      </c>
      <c r="I483" s="46">
        <v>0</v>
      </c>
      <c r="J483" s="46">
        <v>0</v>
      </c>
      <c r="K483" s="46">
        <v>0</v>
      </c>
      <c r="L483" s="49">
        <v>0</v>
      </c>
      <c r="M483" s="50">
        <v>0</v>
      </c>
      <c r="N483" s="32"/>
      <c r="O483" s="31"/>
      <c r="P483" s="31"/>
      <c r="Q483" s="31"/>
      <c r="R483" s="31"/>
      <c r="S483" s="31"/>
      <c r="T483" s="31"/>
      <c r="U483" s="31"/>
      <c r="V483" s="99"/>
      <c r="W483" s="52" t="str">
        <f t="shared" si="651"/>
        <v/>
      </c>
      <c r="X483" s="120"/>
      <c r="Y483" s="97"/>
      <c r="Z483" t="e">
        <f t="shared" si="581"/>
        <v>#N/A</v>
      </c>
      <c r="AA483" t="e">
        <f t="shared" si="582"/>
        <v>#N/A</v>
      </c>
      <c r="AB483" t="e">
        <f t="shared" si="583"/>
        <v>#N/A</v>
      </c>
      <c r="AC483" s="53" t="b">
        <f t="shared" si="584"/>
        <v>0</v>
      </c>
      <c r="AD483" s="53" t="b">
        <f t="shared" si="585"/>
        <v>0</v>
      </c>
      <c r="AE483" s="53" t="b">
        <f t="shared" si="586"/>
        <v>0</v>
      </c>
      <c r="AF483" s="53" t="b">
        <f t="shared" si="587"/>
        <v>0</v>
      </c>
      <c r="AG483" s="53" t="b">
        <f t="shared" si="588"/>
        <v>0</v>
      </c>
      <c r="AH483" s="53" t="b">
        <f t="shared" si="589"/>
        <v>0</v>
      </c>
      <c r="AI483" s="53" t="b">
        <f t="shared" si="590"/>
        <v>0</v>
      </c>
      <c r="AJ483" s="53" t="b">
        <f t="shared" si="591"/>
        <v>0</v>
      </c>
      <c r="AK483" s="53" t="b">
        <f t="shared" si="645"/>
        <v>1</v>
      </c>
      <c r="AL483" s="53" t="b">
        <f t="shared" si="646"/>
        <v>1</v>
      </c>
      <c r="AM483" s="53" t="b">
        <f t="shared" si="647"/>
        <v>1</v>
      </c>
      <c r="AN483" s="53" t="b">
        <f t="shared" si="648"/>
        <v>1</v>
      </c>
      <c r="AO483" s="53" t="b">
        <f t="shared" si="649"/>
        <v>1</v>
      </c>
      <c r="AP483" s="53" t="b">
        <f t="shared" si="650"/>
        <v>1</v>
      </c>
      <c r="AQ483" s="53" t="b">
        <f t="shared" si="627"/>
        <v>0</v>
      </c>
      <c r="AR483" t="b">
        <f t="shared" si="592"/>
        <v>0</v>
      </c>
      <c r="AS483" s="54" t="e">
        <f t="shared" si="617"/>
        <v>#N/A</v>
      </c>
      <c r="AT483" t="b">
        <f t="shared" si="628"/>
        <v>0</v>
      </c>
      <c r="AU483" t="str">
        <f t="shared" si="629"/>
        <v/>
      </c>
      <c r="AV483" s="55" t="str">
        <f t="shared" si="618"/>
        <v/>
      </c>
      <c r="AW483" t="b">
        <f>AND(AV483&lt;&gt;"",COUNTIF($AV$11:AV482,AV483)=0)</f>
        <v>0</v>
      </c>
      <c r="AX483" s="2">
        <f>IF(AV483="",0,IF(AW483,MAX($AX$11:AX482)+1,VLOOKUP(AV483,$AV$11:AX482,3,FALSE)))</f>
        <v>0</v>
      </c>
      <c r="AY483" t="str">
        <f t="shared" si="619"/>
        <v/>
      </c>
      <c r="AZ483" t="e">
        <f t="shared" si="593"/>
        <v>#N/A</v>
      </c>
      <c r="BA483" t="e">
        <f>IF(ISNA(AZ483),NA(),COUNTIF(AZ$10:AZ483,AZ483)&gt;1)</f>
        <v>#N/A</v>
      </c>
      <c r="BB483" t="e">
        <f t="shared" si="594"/>
        <v>#N/A</v>
      </c>
      <c r="BC483" s="55" t="e">
        <f t="shared" si="595"/>
        <v>#N/A</v>
      </c>
      <c r="BD483" s="56" t="e">
        <f t="shared" si="596"/>
        <v>#N/A</v>
      </c>
      <c r="BE483" s="53">
        <f t="shared" si="597"/>
        <v>0</v>
      </c>
      <c r="BF483" s="53">
        <f t="shared" si="598"/>
        <v>0</v>
      </c>
      <c r="BG483" s="53">
        <f t="shared" si="599"/>
        <v>0</v>
      </c>
      <c r="BH483" s="53">
        <f t="shared" si="600"/>
        <v>0</v>
      </c>
      <c r="BI483" s="53">
        <f t="shared" si="601"/>
        <v>0</v>
      </c>
      <c r="BJ483" s="53">
        <f t="shared" si="602"/>
        <v>0</v>
      </c>
      <c r="BK483" s="57">
        <f t="shared" si="603"/>
        <v>0</v>
      </c>
      <c r="BL483" s="57">
        <f t="shared" si="604"/>
        <v>0</v>
      </c>
      <c r="BM483" s="57">
        <f t="shared" si="605"/>
        <v>0</v>
      </c>
      <c r="BN483" s="57">
        <f t="shared" si="606"/>
        <v>0</v>
      </c>
      <c r="BO483" s="57">
        <f t="shared" si="607"/>
        <v>0</v>
      </c>
      <c r="BP483" s="57">
        <f t="shared" si="608"/>
        <v>0</v>
      </c>
      <c r="BQ483">
        <f t="shared" si="630"/>
        <v>0</v>
      </c>
      <c r="BR483">
        <f t="shared" si="631"/>
        <v>0</v>
      </c>
      <c r="BS483">
        <f t="shared" si="632"/>
        <v>0</v>
      </c>
      <c r="BT483">
        <f t="shared" si="633"/>
        <v>0</v>
      </c>
      <c r="BU483">
        <f t="shared" si="634"/>
        <v>0</v>
      </c>
      <c r="BV483">
        <f t="shared" si="635"/>
        <v>0</v>
      </c>
      <c r="BW483">
        <f t="shared" si="636"/>
        <v>0</v>
      </c>
      <c r="BX483">
        <f t="shared" si="637"/>
        <v>0</v>
      </c>
      <c r="BY483">
        <f t="shared" si="638"/>
        <v>0</v>
      </c>
      <c r="BZ483">
        <f t="shared" si="639"/>
        <v>0</v>
      </c>
      <c r="CA483">
        <f t="shared" si="640"/>
        <v>0</v>
      </c>
      <c r="CB483">
        <f t="shared" si="641"/>
        <v>0</v>
      </c>
      <c r="CC483" t="e">
        <f>IF('Source and fuel input'!AS483,VLOOKUP(AA483,SourceIdData,8,FALSE),IF('Source and fuel input'!AQ483,V483,IF('Source and fuel input'!AR483,IF(AND(E483="Method 1",VLOOKUP(AA483,SourceIdData,8,FALSE)&gt;0),VLOOKUP(AA483,SourceIdData,8,FALSE),NA()),"")))</f>
        <v>#N/A</v>
      </c>
      <c r="CD483" s="15" t="e">
        <f t="shared" si="576"/>
        <v>#N/A</v>
      </c>
      <c r="CE483" s="15" t="b">
        <f t="shared" si="577"/>
        <v>1</v>
      </c>
      <c r="CF483" s="15" t="b">
        <f t="shared" si="609"/>
        <v>1</v>
      </c>
      <c r="CG483" s="15" t="b">
        <f t="shared" si="578"/>
        <v>0</v>
      </c>
      <c r="CH483" s="15" t="b">
        <f t="shared" si="579"/>
        <v>1</v>
      </c>
      <c r="CI483" t="e">
        <f t="shared" si="610"/>
        <v>#N/A</v>
      </c>
      <c r="CJ483" t="e">
        <f t="shared" si="611"/>
        <v>#N/A</v>
      </c>
      <c r="CK483" t="e">
        <f t="shared" si="620"/>
        <v>#N/A</v>
      </c>
      <c r="CL483" t="b">
        <f t="shared" si="580"/>
        <v>0</v>
      </c>
      <c r="CM483" t="e">
        <f t="shared" si="621"/>
        <v>#N/A</v>
      </c>
      <c r="CN483" t="b">
        <f t="shared" si="622"/>
        <v>0</v>
      </c>
      <c r="CO483" s="14">
        <f t="shared" si="623"/>
        <v>1</v>
      </c>
      <c r="CP483" s="16" t="str">
        <f t="shared" si="612"/>
        <v/>
      </c>
      <c r="CQ483" s="15">
        <f t="shared" si="613"/>
        <v>0</v>
      </c>
      <c r="CR483" s="15">
        <f t="shared" si="614"/>
        <v>0</v>
      </c>
      <c r="CS483" s="15">
        <f t="shared" si="615"/>
        <v>0</v>
      </c>
      <c r="CT483" s="58" t="e">
        <f t="shared" si="642"/>
        <v>#DIV/0!</v>
      </c>
      <c r="CU483" s="2">
        <f t="shared" si="616"/>
        <v>995</v>
      </c>
      <c r="CV483" t="str">
        <f t="shared" si="624"/>
        <v/>
      </c>
      <c r="CX483" t="str">
        <f t="shared" si="643"/>
        <v/>
      </c>
      <c r="CY483" t="b">
        <f>AND(CX483&lt;&gt;"",COUNTIF($CX$11:CX482,CX483)=0)</f>
        <v>0</v>
      </c>
      <c r="CZ483" s="2">
        <f>IF(CX483="",0,IF(CY483,MAX($CZ$11:CZ482)+1,VLOOKUP(CX483,$CX$11:CZ482,3,FALSE)))</f>
        <v>0</v>
      </c>
      <c r="DA483" s="2" t="str">
        <f t="shared" si="625"/>
        <v/>
      </c>
      <c r="DB483" t="str">
        <f t="shared" si="644"/>
        <v/>
      </c>
      <c r="DC483" t="b">
        <f>AND(DB483&lt;&gt;"",COUNTIF($DB$11:DB482,DB483)=0)</f>
        <v>0</v>
      </c>
      <c r="DD483" s="2">
        <f>IF(DB483="",0,IF(DC483,MAX($DD$11:DD482)+1,VLOOKUP(DB483,$DB$11:DD482,3,FALSE)))</f>
        <v>0</v>
      </c>
      <c r="DE483" s="2" t="str">
        <f t="shared" si="626"/>
        <v/>
      </c>
    </row>
    <row r="484" spans="1:109" x14ac:dyDescent="0.35">
      <c r="A484" s="119"/>
      <c r="B484" s="46"/>
      <c r="C484" s="46"/>
      <c r="D484" s="46"/>
      <c r="E484" s="46"/>
      <c r="F484" s="183"/>
      <c r="G484" s="48">
        <v>0</v>
      </c>
      <c r="H484" s="46">
        <v>0</v>
      </c>
      <c r="I484" s="46">
        <v>0</v>
      </c>
      <c r="J484" s="46">
        <v>0</v>
      </c>
      <c r="K484" s="46">
        <v>0</v>
      </c>
      <c r="L484" s="49">
        <v>0</v>
      </c>
      <c r="M484" s="50">
        <v>0</v>
      </c>
      <c r="N484" s="32"/>
      <c r="O484" s="31"/>
      <c r="P484" s="31"/>
      <c r="Q484" s="31"/>
      <c r="R484" s="31"/>
      <c r="S484" s="31"/>
      <c r="T484" s="31"/>
      <c r="U484" s="31"/>
      <c r="V484" s="99"/>
      <c r="W484" s="52" t="str">
        <f t="shared" si="651"/>
        <v/>
      </c>
      <c r="X484" s="120"/>
      <c r="Y484" s="97"/>
      <c r="Z484" t="e">
        <f t="shared" si="581"/>
        <v>#N/A</v>
      </c>
      <c r="AA484" t="e">
        <f t="shared" si="582"/>
        <v>#N/A</v>
      </c>
      <c r="AB484" t="e">
        <f t="shared" si="583"/>
        <v>#N/A</v>
      </c>
      <c r="AC484" s="53" t="b">
        <f t="shared" si="584"/>
        <v>0</v>
      </c>
      <c r="AD484" s="53" t="b">
        <f t="shared" si="585"/>
        <v>0</v>
      </c>
      <c r="AE484" s="53" t="b">
        <f t="shared" si="586"/>
        <v>0</v>
      </c>
      <c r="AF484" s="53" t="b">
        <f t="shared" si="587"/>
        <v>0</v>
      </c>
      <c r="AG484" s="53" t="b">
        <f t="shared" si="588"/>
        <v>0</v>
      </c>
      <c r="AH484" s="53" t="b">
        <f t="shared" si="589"/>
        <v>0</v>
      </c>
      <c r="AI484" s="53" t="b">
        <f t="shared" si="590"/>
        <v>0</v>
      </c>
      <c r="AJ484" s="53" t="b">
        <f t="shared" si="591"/>
        <v>0</v>
      </c>
      <c r="AK484" s="53" t="b">
        <f t="shared" si="645"/>
        <v>1</v>
      </c>
      <c r="AL484" s="53" t="b">
        <f t="shared" si="646"/>
        <v>1</v>
      </c>
      <c r="AM484" s="53" t="b">
        <f t="shared" si="647"/>
        <v>1</v>
      </c>
      <c r="AN484" s="53" t="b">
        <f t="shared" si="648"/>
        <v>1</v>
      </c>
      <c r="AO484" s="53" t="b">
        <f t="shared" si="649"/>
        <v>1</v>
      </c>
      <c r="AP484" s="53" t="b">
        <f t="shared" si="650"/>
        <v>1</v>
      </c>
      <c r="AQ484" s="53" t="b">
        <f t="shared" si="627"/>
        <v>0</v>
      </c>
      <c r="AR484" t="b">
        <f t="shared" si="592"/>
        <v>0</v>
      </c>
      <c r="AS484" s="54" t="e">
        <f t="shared" si="617"/>
        <v>#N/A</v>
      </c>
      <c r="AT484" t="b">
        <f t="shared" si="628"/>
        <v>0</v>
      </c>
      <c r="AU484" t="str">
        <f t="shared" si="629"/>
        <v/>
      </c>
      <c r="AV484" s="55" t="str">
        <f t="shared" si="618"/>
        <v/>
      </c>
      <c r="AW484" t="b">
        <f>AND(AV484&lt;&gt;"",COUNTIF($AV$11:AV483,AV484)=0)</f>
        <v>0</v>
      </c>
      <c r="AX484" s="2">
        <f>IF(AV484="",0,IF(AW484,MAX($AX$11:AX483)+1,VLOOKUP(AV484,$AV$11:AX483,3,FALSE)))</f>
        <v>0</v>
      </c>
      <c r="AY484" t="str">
        <f t="shared" si="619"/>
        <v/>
      </c>
      <c r="AZ484" t="e">
        <f t="shared" si="593"/>
        <v>#N/A</v>
      </c>
      <c r="BA484" t="e">
        <f>IF(ISNA(AZ484),NA(),COUNTIF(AZ$10:AZ484,AZ484)&gt;1)</f>
        <v>#N/A</v>
      </c>
      <c r="BB484" t="e">
        <f t="shared" si="594"/>
        <v>#N/A</v>
      </c>
      <c r="BC484" s="55" t="e">
        <f t="shared" si="595"/>
        <v>#N/A</v>
      </c>
      <c r="BD484" s="56" t="e">
        <f t="shared" si="596"/>
        <v>#N/A</v>
      </c>
      <c r="BE484" s="53">
        <f t="shared" si="597"/>
        <v>0</v>
      </c>
      <c r="BF484" s="53">
        <f t="shared" si="598"/>
        <v>0</v>
      </c>
      <c r="BG484" s="53">
        <f t="shared" si="599"/>
        <v>0</v>
      </c>
      <c r="BH484" s="53">
        <f t="shared" si="600"/>
        <v>0</v>
      </c>
      <c r="BI484" s="53">
        <f t="shared" si="601"/>
        <v>0</v>
      </c>
      <c r="BJ484" s="53">
        <f t="shared" si="602"/>
        <v>0</v>
      </c>
      <c r="BK484" s="57">
        <f t="shared" si="603"/>
        <v>0</v>
      </c>
      <c r="BL484" s="57">
        <f t="shared" si="604"/>
        <v>0</v>
      </c>
      <c r="BM484" s="57">
        <f t="shared" si="605"/>
        <v>0</v>
      </c>
      <c r="BN484" s="57">
        <f t="shared" si="606"/>
        <v>0</v>
      </c>
      <c r="BO484" s="57">
        <f t="shared" si="607"/>
        <v>0</v>
      </c>
      <c r="BP484" s="57">
        <f t="shared" si="608"/>
        <v>0</v>
      </c>
      <c r="BQ484">
        <f t="shared" si="630"/>
        <v>0</v>
      </c>
      <c r="BR484">
        <f t="shared" si="631"/>
        <v>0</v>
      </c>
      <c r="BS484">
        <f t="shared" si="632"/>
        <v>0</v>
      </c>
      <c r="BT484">
        <f t="shared" si="633"/>
        <v>0</v>
      </c>
      <c r="BU484">
        <f t="shared" si="634"/>
        <v>0</v>
      </c>
      <c r="BV484">
        <f t="shared" si="635"/>
        <v>0</v>
      </c>
      <c r="BW484">
        <f t="shared" si="636"/>
        <v>0</v>
      </c>
      <c r="BX484">
        <f t="shared" si="637"/>
        <v>0</v>
      </c>
      <c r="BY484">
        <f t="shared" si="638"/>
        <v>0</v>
      </c>
      <c r="BZ484">
        <f t="shared" si="639"/>
        <v>0</v>
      </c>
      <c r="CA484">
        <f t="shared" si="640"/>
        <v>0</v>
      </c>
      <c r="CB484">
        <f t="shared" si="641"/>
        <v>0</v>
      </c>
      <c r="CC484" t="e">
        <f>IF('Source and fuel input'!AS484,VLOOKUP(AA484,SourceIdData,8,FALSE),IF('Source and fuel input'!AQ484,V484,IF('Source and fuel input'!AR484,IF(AND(E484="Method 1",VLOOKUP(AA484,SourceIdData,8,FALSE)&gt;0),VLOOKUP(AA484,SourceIdData,8,FALSE),NA()),"")))</f>
        <v>#N/A</v>
      </c>
      <c r="CD484" s="15" t="e">
        <f t="shared" si="576"/>
        <v>#N/A</v>
      </c>
      <c r="CE484" s="15" t="b">
        <f t="shared" si="577"/>
        <v>1</v>
      </c>
      <c r="CF484" s="15" t="b">
        <f t="shared" si="609"/>
        <v>1</v>
      </c>
      <c r="CG484" s="15" t="b">
        <f t="shared" si="578"/>
        <v>0</v>
      </c>
      <c r="CH484" s="15" t="b">
        <f t="shared" si="579"/>
        <v>1</v>
      </c>
      <c r="CI484" t="e">
        <f t="shared" si="610"/>
        <v>#N/A</v>
      </c>
      <c r="CJ484" t="e">
        <f t="shared" si="611"/>
        <v>#N/A</v>
      </c>
      <c r="CK484" t="e">
        <f t="shared" si="620"/>
        <v>#N/A</v>
      </c>
      <c r="CL484" t="b">
        <f t="shared" si="580"/>
        <v>0</v>
      </c>
      <c r="CM484" t="e">
        <f t="shared" si="621"/>
        <v>#N/A</v>
      </c>
      <c r="CN484" t="b">
        <f t="shared" si="622"/>
        <v>0</v>
      </c>
      <c r="CO484" s="14">
        <f t="shared" si="623"/>
        <v>1</v>
      </c>
      <c r="CP484" s="16" t="str">
        <f t="shared" si="612"/>
        <v/>
      </c>
      <c r="CQ484" s="15">
        <f t="shared" si="613"/>
        <v>0</v>
      </c>
      <c r="CR484" s="15">
        <f t="shared" si="614"/>
        <v>0</v>
      </c>
      <c r="CS484" s="15">
        <f t="shared" si="615"/>
        <v>0</v>
      </c>
      <c r="CT484" s="58" t="e">
        <f t="shared" si="642"/>
        <v>#DIV/0!</v>
      </c>
      <c r="CU484" s="2">
        <f t="shared" si="616"/>
        <v>995</v>
      </c>
      <c r="CV484" t="str">
        <f t="shared" si="624"/>
        <v/>
      </c>
      <c r="CX484" t="str">
        <f t="shared" si="643"/>
        <v/>
      </c>
      <c r="CY484" t="b">
        <f>AND(CX484&lt;&gt;"",COUNTIF($CX$11:CX483,CX484)=0)</f>
        <v>0</v>
      </c>
      <c r="CZ484" s="2">
        <f>IF(CX484="",0,IF(CY484,MAX($CZ$11:CZ483)+1,VLOOKUP(CX484,$CX$11:CZ483,3,FALSE)))</f>
        <v>0</v>
      </c>
      <c r="DA484" s="2" t="str">
        <f t="shared" si="625"/>
        <v/>
      </c>
      <c r="DB484" t="str">
        <f t="shared" si="644"/>
        <v/>
      </c>
      <c r="DC484" t="b">
        <f>AND(DB484&lt;&gt;"",COUNTIF($DB$11:DB483,DB484)=0)</f>
        <v>0</v>
      </c>
      <c r="DD484" s="2">
        <f>IF(DB484="",0,IF(DC484,MAX($DD$11:DD483)+1,VLOOKUP(DB484,$DB$11:DD483,3,FALSE)))</f>
        <v>0</v>
      </c>
      <c r="DE484" s="2" t="str">
        <f t="shared" si="626"/>
        <v/>
      </c>
    </row>
    <row r="485" spans="1:109" x14ac:dyDescent="0.35">
      <c r="A485" s="119"/>
      <c r="B485" s="46"/>
      <c r="C485" s="46"/>
      <c r="D485" s="46"/>
      <c r="E485" s="46"/>
      <c r="F485" s="183"/>
      <c r="G485" s="48">
        <v>0</v>
      </c>
      <c r="H485" s="46">
        <v>0</v>
      </c>
      <c r="I485" s="46">
        <v>0</v>
      </c>
      <c r="J485" s="46">
        <v>0</v>
      </c>
      <c r="K485" s="46">
        <v>0</v>
      </c>
      <c r="L485" s="49">
        <v>0</v>
      </c>
      <c r="M485" s="50">
        <v>0</v>
      </c>
      <c r="N485" s="32"/>
      <c r="O485" s="31"/>
      <c r="P485" s="31"/>
      <c r="Q485" s="31"/>
      <c r="R485" s="31"/>
      <c r="S485" s="31"/>
      <c r="T485" s="31"/>
      <c r="U485" s="31"/>
      <c r="V485" s="99"/>
      <c r="W485" s="52" t="str">
        <f t="shared" si="651"/>
        <v/>
      </c>
      <c r="X485" s="120"/>
      <c r="Y485" s="97"/>
      <c r="Z485" t="e">
        <f t="shared" si="581"/>
        <v>#N/A</v>
      </c>
      <c r="AA485" t="e">
        <f t="shared" si="582"/>
        <v>#N/A</v>
      </c>
      <c r="AB485" t="e">
        <f t="shared" si="583"/>
        <v>#N/A</v>
      </c>
      <c r="AC485" s="53" t="b">
        <f t="shared" si="584"/>
        <v>0</v>
      </c>
      <c r="AD485" s="53" t="b">
        <f t="shared" si="585"/>
        <v>0</v>
      </c>
      <c r="AE485" s="53" t="b">
        <f t="shared" si="586"/>
        <v>0</v>
      </c>
      <c r="AF485" s="53" t="b">
        <f t="shared" si="587"/>
        <v>0</v>
      </c>
      <c r="AG485" s="53" t="b">
        <f t="shared" si="588"/>
        <v>0</v>
      </c>
      <c r="AH485" s="53" t="b">
        <f t="shared" si="589"/>
        <v>0</v>
      </c>
      <c r="AI485" s="53" t="b">
        <f t="shared" si="590"/>
        <v>0</v>
      </c>
      <c r="AJ485" s="53" t="b">
        <f t="shared" si="591"/>
        <v>0</v>
      </c>
      <c r="AK485" s="53" t="b">
        <f t="shared" si="645"/>
        <v>1</v>
      </c>
      <c r="AL485" s="53" t="b">
        <f t="shared" si="646"/>
        <v>1</v>
      </c>
      <c r="AM485" s="53" t="b">
        <f t="shared" si="647"/>
        <v>1</v>
      </c>
      <c r="AN485" s="53" t="b">
        <f t="shared" si="648"/>
        <v>1</v>
      </c>
      <c r="AO485" s="53" t="b">
        <f t="shared" si="649"/>
        <v>1</v>
      </c>
      <c r="AP485" s="53" t="b">
        <f t="shared" si="650"/>
        <v>1</v>
      </c>
      <c r="AQ485" s="53" t="b">
        <f t="shared" si="627"/>
        <v>0</v>
      </c>
      <c r="AR485" t="b">
        <f t="shared" si="592"/>
        <v>0</v>
      </c>
      <c r="AS485" s="54" t="e">
        <f t="shared" si="617"/>
        <v>#N/A</v>
      </c>
      <c r="AT485" t="b">
        <f t="shared" si="628"/>
        <v>0</v>
      </c>
      <c r="AU485" t="str">
        <f t="shared" si="629"/>
        <v/>
      </c>
      <c r="AV485" s="55" t="str">
        <f t="shared" si="618"/>
        <v/>
      </c>
      <c r="AW485" t="b">
        <f>AND(AV485&lt;&gt;"",COUNTIF($AV$11:AV484,AV485)=0)</f>
        <v>0</v>
      </c>
      <c r="AX485" s="2">
        <f>IF(AV485="",0,IF(AW485,MAX($AX$11:AX484)+1,VLOOKUP(AV485,$AV$11:AX484,3,FALSE)))</f>
        <v>0</v>
      </c>
      <c r="AY485" t="str">
        <f t="shared" si="619"/>
        <v/>
      </c>
      <c r="AZ485" t="e">
        <f t="shared" si="593"/>
        <v>#N/A</v>
      </c>
      <c r="BA485" t="e">
        <f>IF(ISNA(AZ485),NA(),COUNTIF(AZ$10:AZ485,AZ485)&gt;1)</f>
        <v>#N/A</v>
      </c>
      <c r="BB485" t="e">
        <f t="shared" si="594"/>
        <v>#N/A</v>
      </c>
      <c r="BC485" s="55" t="e">
        <f t="shared" si="595"/>
        <v>#N/A</v>
      </c>
      <c r="BD485" s="56" t="e">
        <f t="shared" si="596"/>
        <v>#N/A</v>
      </c>
      <c r="BE485" s="53">
        <f t="shared" si="597"/>
        <v>0</v>
      </c>
      <c r="BF485" s="53">
        <f t="shared" si="598"/>
        <v>0</v>
      </c>
      <c r="BG485" s="53">
        <f t="shared" si="599"/>
        <v>0</v>
      </c>
      <c r="BH485" s="53">
        <f t="shared" si="600"/>
        <v>0</v>
      </c>
      <c r="BI485" s="53">
        <f t="shared" si="601"/>
        <v>0</v>
      </c>
      <c r="BJ485" s="53">
        <f t="shared" si="602"/>
        <v>0</v>
      </c>
      <c r="BK485" s="57">
        <f t="shared" si="603"/>
        <v>0</v>
      </c>
      <c r="BL485" s="57">
        <f t="shared" si="604"/>
        <v>0</v>
      </c>
      <c r="BM485" s="57">
        <f t="shared" si="605"/>
        <v>0</v>
      </c>
      <c r="BN485" s="57">
        <f t="shared" si="606"/>
        <v>0</v>
      </c>
      <c r="BO485" s="57">
        <f t="shared" si="607"/>
        <v>0</v>
      </c>
      <c r="BP485" s="57">
        <f t="shared" si="608"/>
        <v>0</v>
      </c>
      <c r="BQ485">
        <f t="shared" si="630"/>
        <v>0</v>
      </c>
      <c r="BR485">
        <f t="shared" si="631"/>
        <v>0</v>
      </c>
      <c r="BS485">
        <f t="shared" si="632"/>
        <v>0</v>
      </c>
      <c r="BT485">
        <f t="shared" si="633"/>
        <v>0</v>
      </c>
      <c r="BU485">
        <f t="shared" si="634"/>
        <v>0</v>
      </c>
      <c r="BV485">
        <f t="shared" si="635"/>
        <v>0</v>
      </c>
      <c r="BW485">
        <f t="shared" si="636"/>
        <v>0</v>
      </c>
      <c r="BX485">
        <f t="shared" si="637"/>
        <v>0</v>
      </c>
      <c r="BY485">
        <f t="shared" si="638"/>
        <v>0</v>
      </c>
      <c r="BZ485">
        <f t="shared" si="639"/>
        <v>0</v>
      </c>
      <c r="CA485">
        <f t="shared" si="640"/>
        <v>0</v>
      </c>
      <c r="CB485">
        <f t="shared" si="641"/>
        <v>0</v>
      </c>
      <c r="CC485" t="e">
        <f>IF('Source and fuel input'!AS485,VLOOKUP(AA485,SourceIdData,8,FALSE),IF('Source and fuel input'!AQ485,V485,IF('Source and fuel input'!AR485,IF(AND(E485="Method 1",VLOOKUP(AA485,SourceIdData,8,FALSE)&gt;0),VLOOKUP(AA485,SourceIdData,8,FALSE),NA()),"")))</f>
        <v>#N/A</v>
      </c>
      <c r="CD485" s="15" t="e">
        <f t="shared" si="576"/>
        <v>#N/A</v>
      </c>
      <c r="CE485" s="15" t="b">
        <f t="shared" si="577"/>
        <v>1</v>
      </c>
      <c r="CF485" s="15" t="b">
        <f t="shared" si="609"/>
        <v>1</v>
      </c>
      <c r="CG485" s="15" t="b">
        <f t="shared" si="578"/>
        <v>0</v>
      </c>
      <c r="CH485" s="15" t="b">
        <f t="shared" si="579"/>
        <v>1</v>
      </c>
      <c r="CI485" t="e">
        <f t="shared" si="610"/>
        <v>#N/A</v>
      </c>
      <c r="CJ485" t="e">
        <f t="shared" si="611"/>
        <v>#N/A</v>
      </c>
      <c r="CK485" t="e">
        <f t="shared" si="620"/>
        <v>#N/A</v>
      </c>
      <c r="CL485" t="b">
        <f t="shared" si="580"/>
        <v>0</v>
      </c>
      <c r="CM485" t="e">
        <f t="shared" si="621"/>
        <v>#N/A</v>
      </c>
      <c r="CN485" t="b">
        <f t="shared" si="622"/>
        <v>0</v>
      </c>
      <c r="CO485" s="14">
        <f t="shared" si="623"/>
        <v>1</v>
      </c>
      <c r="CP485" s="16" t="str">
        <f t="shared" si="612"/>
        <v/>
      </c>
      <c r="CQ485" s="15">
        <f t="shared" si="613"/>
        <v>0</v>
      </c>
      <c r="CR485" s="15">
        <f t="shared" si="614"/>
        <v>0</v>
      </c>
      <c r="CS485" s="15">
        <f t="shared" si="615"/>
        <v>0</v>
      </c>
      <c r="CT485" s="58" t="e">
        <f t="shared" si="642"/>
        <v>#DIV/0!</v>
      </c>
      <c r="CU485" s="2">
        <f t="shared" si="616"/>
        <v>995</v>
      </c>
      <c r="CV485" t="str">
        <f t="shared" si="624"/>
        <v/>
      </c>
      <c r="CX485" t="str">
        <f t="shared" si="643"/>
        <v/>
      </c>
      <c r="CY485" t="b">
        <f>AND(CX485&lt;&gt;"",COUNTIF($CX$11:CX484,CX485)=0)</f>
        <v>0</v>
      </c>
      <c r="CZ485" s="2">
        <f>IF(CX485="",0,IF(CY485,MAX($CZ$11:CZ484)+1,VLOOKUP(CX485,$CX$11:CZ484,3,FALSE)))</f>
        <v>0</v>
      </c>
      <c r="DA485" s="2" t="str">
        <f t="shared" si="625"/>
        <v/>
      </c>
      <c r="DB485" t="str">
        <f t="shared" si="644"/>
        <v/>
      </c>
      <c r="DC485" t="b">
        <f>AND(DB485&lt;&gt;"",COUNTIF($DB$11:DB484,DB485)=0)</f>
        <v>0</v>
      </c>
      <c r="DD485" s="2">
        <f>IF(DB485="",0,IF(DC485,MAX($DD$11:DD484)+1,VLOOKUP(DB485,$DB$11:DD484,3,FALSE)))</f>
        <v>0</v>
      </c>
      <c r="DE485" s="2" t="str">
        <f t="shared" si="626"/>
        <v/>
      </c>
    </row>
    <row r="486" spans="1:109" x14ac:dyDescent="0.35">
      <c r="A486" s="119"/>
      <c r="B486" s="46"/>
      <c r="C486" s="46"/>
      <c r="D486" s="46"/>
      <c r="E486" s="46"/>
      <c r="F486" s="183"/>
      <c r="G486" s="48">
        <v>0</v>
      </c>
      <c r="H486" s="46">
        <v>0</v>
      </c>
      <c r="I486" s="46">
        <v>0</v>
      </c>
      <c r="J486" s="46">
        <v>0</v>
      </c>
      <c r="K486" s="46">
        <v>0</v>
      </c>
      <c r="L486" s="49">
        <v>0</v>
      </c>
      <c r="M486" s="50">
        <v>0</v>
      </c>
      <c r="N486" s="32"/>
      <c r="O486" s="31"/>
      <c r="P486" s="31"/>
      <c r="Q486" s="31"/>
      <c r="R486" s="31"/>
      <c r="S486" s="31"/>
      <c r="T486" s="31"/>
      <c r="U486" s="31"/>
      <c r="V486" s="99"/>
      <c r="W486" s="52" t="str">
        <f t="shared" si="651"/>
        <v/>
      </c>
      <c r="X486" s="120"/>
      <c r="Y486" s="97"/>
      <c r="Z486" t="e">
        <f t="shared" si="581"/>
        <v>#N/A</v>
      </c>
      <c r="AA486" t="e">
        <f t="shared" si="582"/>
        <v>#N/A</v>
      </c>
      <c r="AB486" t="e">
        <f t="shared" si="583"/>
        <v>#N/A</v>
      </c>
      <c r="AC486" s="53" t="b">
        <f t="shared" si="584"/>
        <v>0</v>
      </c>
      <c r="AD486" s="53" t="b">
        <f t="shared" si="585"/>
        <v>0</v>
      </c>
      <c r="AE486" s="53" t="b">
        <f t="shared" si="586"/>
        <v>0</v>
      </c>
      <c r="AF486" s="53" t="b">
        <f t="shared" si="587"/>
        <v>0</v>
      </c>
      <c r="AG486" s="53" t="b">
        <f t="shared" si="588"/>
        <v>0</v>
      </c>
      <c r="AH486" s="53" t="b">
        <f t="shared" si="589"/>
        <v>0</v>
      </c>
      <c r="AI486" s="53" t="b">
        <f t="shared" si="590"/>
        <v>0</v>
      </c>
      <c r="AJ486" s="53" t="b">
        <f t="shared" si="591"/>
        <v>0</v>
      </c>
      <c r="AK486" s="53" t="b">
        <f t="shared" si="645"/>
        <v>1</v>
      </c>
      <c r="AL486" s="53" t="b">
        <f t="shared" si="646"/>
        <v>1</v>
      </c>
      <c r="AM486" s="53" t="b">
        <f t="shared" si="647"/>
        <v>1</v>
      </c>
      <c r="AN486" s="53" t="b">
        <f t="shared" si="648"/>
        <v>1</v>
      </c>
      <c r="AO486" s="53" t="b">
        <f t="shared" si="649"/>
        <v>1</v>
      </c>
      <c r="AP486" s="53" t="b">
        <f t="shared" si="650"/>
        <v>1</v>
      </c>
      <c r="AQ486" s="53" t="b">
        <f t="shared" si="627"/>
        <v>0</v>
      </c>
      <c r="AR486" t="b">
        <f t="shared" si="592"/>
        <v>0</v>
      </c>
      <c r="AS486" s="54" t="e">
        <f t="shared" si="617"/>
        <v>#N/A</v>
      </c>
      <c r="AT486" t="b">
        <f t="shared" si="628"/>
        <v>0</v>
      </c>
      <c r="AU486" t="str">
        <f t="shared" si="629"/>
        <v/>
      </c>
      <c r="AV486" s="55" t="str">
        <f t="shared" si="618"/>
        <v/>
      </c>
      <c r="AW486" t="b">
        <f>AND(AV486&lt;&gt;"",COUNTIF($AV$11:AV485,AV486)=0)</f>
        <v>0</v>
      </c>
      <c r="AX486" s="2">
        <f>IF(AV486="",0,IF(AW486,MAX($AX$11:AX485)+1,VLOOKUP(AV486,$AV$11:AX485,3,FALSE)))</f>
        <v>0</v>
      </c>
      <c r="AY486" t="str">
        <f t="shared" si="619"/>
        <v/>
      </c>
      <c r="AZ486" t="e">
        <f t="shared" si="593"/>
        <v>#N/A</v>
      </c>
      <c r="BA486" t="e">
        <f>IF(ISNA(AZ486),NA(),COUNTIF(AZ$10:AZ486,AZ486)&gt;1)</f>
        <v>#N/A</v>
      </c>
      <c r="BB486" t="e">
        <f t="shared" si="594"/>
        <v>#N/A</v>
      </c>
      <c r="BC486" s="55" t="e">
        <f t="shared" si="595"/>
        <v>#N/A</v>
      </c>
      <c r="BD486" s="56" t="e">
        <f t="shared" si="596"/>
        <v>#N/A</v>
      </c>
      <c r="BE486" s="53">
        <f t="shared" si="597"/>
        <v>0</v>
      </c>
      <c r="BF486" s="53">
        <f t="shared" si="598"/>
        <v>0</v>
      </c>
      <c r="BG486" s="53">
        <f t="shared" si="599"/>
        <v>0</v>
      </c>
      <c r="BH486" s="53">
        <f t="shared" si="600"/>
        <v>0</v>
      </c>
      <c r="BI486" s="53">
        <f t="shared" si="601"/>
        <v>0</v>
      </c>
      <c r="BJ486" s="53">
        <f t="shared" si="602"/>
        <v>0</v>
      </c>
      <c r="BK486" s="57">
        <f t="shared" si="603"/>
        <v>0</v>
      </c>
      <c r="BL486" s="57">
        <f t="shared" si="604"/>
        <v>0</v>
      </c>
      <c r="BM486" s="57">
        <f t="shared" si="605"/>
        <v>0</v>
      </c>
      <c r="BN486" s="57">
        <f t="shared" si="606"/>
        <v>0</v>
      </c>
      <c r="BO486" s="57">
        <f t="shared" si="607"/>
        <v>0</v>
      </c>
      <c r="BP486" s="57">
        <f t="shared" si="608"/>
        <v>0</v>
      </c>
      <c r="BQ486">
        <f t="shared" si="630"/>
        <v>0</v>
      </c>
      <c r="BR486">
        <f t="shared" si="631"/>
        <v>0</v>
      </c>
      <c r="BS486">
        <f t="shared" si="632"/>
        <v>0</v>
      </c>
      <c r="BT486">
        <f t="shared" si="633"/>
        <v>0</v>
      </c>
      <c r="BU486">
        <f t="shared" si="634"/>
        <v>0</v>
      </c>
      <c r="BV486">
        <f t="shared" si="635"/>
        <v>0</v>
      </c>
      <c r="BW486">
        <f t="shared" si="636"/>
        <v>0</v>
      </c>
      <c r="BX486">
        <f t="shared" si="637"/>
        <v>0</v>
      </c>
      <c r="BY486">
        <f t="shared" si="638"/>
        <v>0</v>
      </c>
      <c r="BZ486">
        <f t="shared" si="639"/>
        <v>0</v>
      </c>
      <c r="CA486">
        <f t="shared" si="640"/>
        <v>0</v>
      </c>
      <c r="CB486">
        <f t="shared" si="641"/>
        <v>0</v>
      </c>
      <c r="CC486" t="e">
        <f>IF('Source and fuel input'!AS486,VLOOKUP(AA486,SourceIdData,8,FALSE),IF('Source and fuel input'!AQ486,V486,IF('Source and fuel input'!AR486,IF(AND(E486="Method 1",VLOOKUP(AA486,SourceIdData,8,FALSE)&gt;0),VLOOKUP(AA486,SourceIdData,8,FALSE),NA()),"")))</f>
        <v>#N/A</v>
      </c>
      <c r="CD486" s="15" t="e">
        <f t="shared" si="576"/>
        <v>#N/A</v>
      </c>
      <c r="CE486" s="15" t="b">
        <f t="shared" si="577"/>
        <v>1</v>
      </c>
      <c r="CF486" s="15" t="b">
        <f t="shared" si="609"/>
        <v>1</v>
      </c>
      <c r="CG486" s="15" t="b">
        <f t="shared" si="578"/>
        <v>0</v>
      </c>
      <c r="CH486" s="15" t="b">
        <f t="shared" si="579"/>
        <v>1</v>
      </c>
      <c r="CI486" t="e">
        <f t="shared" si="610"/>
        <v>#N/A</v>
      </c>
      <c r="CJ486" t="e">
        <f t="shared" si="611"/>
        <v>#N/A</v>
      </c>
      <c r="CK486" t="e">
        <f t="shared" si="620"/>
        <v>#N/A</v>
      </c>
      <c r="CL486" t="b">
        <f t="shared" si="580"/>
        <v>0</v>
      </c>
      <c r="CM486" t="e">
        <f t="shared" si="621"/>
        <v>#N/A</v>
      </c>
      <c r="CN486" t="b">
        <f t="shared" si="622"/>
        <v>0</v>
      </c>
      <c r="CO486" s="14">
        <f t="shared" si="623"/>
        <v>1</v>
      </c>
      <c r="CP486" s="16" t="str">
        <f t="shared" si="612"/>
        <v/>
      </c>
      <c r="CQ486" s="15">
        <f t="shared" si="613"/>
        <v>0</v>
      </c>
      <c r="CR486" s="15">
        <f t="shared" si="614"/>
        <v>0</v>
      </c>
      <c r="CS486" s="15">
        <f t="shared" si="615"/>
        <v>0</v>
      </c>
      <c r="CT486" s="58" t="e">
        <f t="shared" si="642"/>
        <v>#DIV/0!</v>
      </c>
      <c r="CU486" s="2">
        <f t="shared" si="616"/>
        <v>995</v>
      </c>
      <c r="CV486" t="str">
        <f t="shared" si="624"/>
        <v/>
      </c>
      <c r="CX486" t="str">
        <f t="shared" si="643"/>
        <v/>
      </c>
      <c r="CY486" t="b">
        <f>AND(CX486&lt;&gt;"",COUNTIF($CX$11:CX485,CX486)=0)</f>
        <v>0</v>
      </c>
      <c r="CZ486" s="2">
        <f>IF(CX486="",0,IF(CY486,MAX($CZ$11:CZ485)+1,VLOOKUP(CX486,$CX$11:CZ485,3,FALSE)))</f>
        <v>0</v>
      </c>
      <c r="DA486" s="2" t="str">
        <f t="shared" si="625"/>
        <v/>
      </c>
      <c r="DB486" t="str">
        <f t="shared" si="644"/>
        <v/>
      </c>
      <c r="DC486" t="b">
        <f>AND(DB486&lt;&gt;"",COUNTIF($DB$11:DB485,DB486)=0)</f>
        <v>0</v>
      </c>
      <c r="DD486" s="2">
        <f>IF(DB486="",0,IF(DC486,MAX($DD$11:DD485)+1,VLOOKUP(DB486,$DB$11:DD485,3,FALSE)))</f>
        <v>0</v>
      </c>
      <c r="DE486" s="2" t="str">
        <f t="shared" si="626"/>
        <v/>
      </c>
    </row>
    <row r="487" spans="1:109" x14ac:dyDescent="0.35">
      <c r="A487" s="119"/>
      <c r="B487" s="46"/>
      <c r="C487" s="46"/>
      <c r="D487" s="46"/>
      <c r="E487" s="46"/>
      <c r="F487" s="183"/>
      <c r="G487" s="48">
        <v>0</v>
      </c>
      <c r="H487" s="46">
        <v>0</v>
      </c>
      <c r="I487" s="46">
        <v>0</v>
      </c>
      <c r="J487" s="46">
        <v>0</v>
      </c>
      <c r="K487" s="46">
        <v>0</v>
      </c>
      <c r="L487" s="49">
        <v>0</v>
      </c>
      <c r="M487" s="50">
        <v>0</v>
      </c>
      <c r="N487" s="32"/>
      <c r="O487" s="31"/>
      <c r="P487" s="31"/>
      <c r="Q487" s="31"/>
      <c r="R487" s="31"/>
      <c r="S487" s="31"/>
      <c r="T487" s="31"/>
      <c r="U487" s="31"/>
      <c r="V487" s="99"/>
      <c r="W487" s="52" t="str">
        <f t="shared" si="651"/>
        <v/>
      </c>
      <c r="X487" s="120"/>
      <c r="Y487" s="97"/>
      <c r="Z487" t="e">
        <f t="shared" si="581"/>
        <v>#N/A</v>
      </c>
      <c r="AA487" t="e">
        <f t="shared" si="582"/>
        <v>#N/A</v>
      </c>
      <c r="AB487" t="e">
        <f t="shared" si="583"/>
        <v>#N/A</v>
      </c>
      <c r="AC487" s="53" t="b">
        <f t="shared" si="584"/>
        <v>0</v>
      </c>
      <c r="AD487" s="53" t="b">
        <f t="shared" si="585"/>
        <v>0</v>
      </c>
      <c r="AE487" s="53" t="b">
        <f t="shared" si="586"/>
        <v>0</v>
      </c>
      <c r="AF487" s="53" t="b">
        <f t="shared" si="587"/>
        <v>0</v>
      </c>
      <c r="AG487" s="53" t="b">
        <f t="shared" si="588"/>
        <v>0</v>
      </c>
      <c r="AH487" s="53" t="b">
        <f t="shared" si="589"/>
        <v>0</v>
      </c>
      <c r="AI487" s="53" t="b">
        <f t="shared" si="590"/>
        <v>0</v>
      </c>
      <c r="AJ487" s="53" t="b">
        <f t="shared" si="591"/>
        <v>0</v>
      </c>
      <c r="AK487" s="53" t="b">
        <f t="shared" si="645"/>
        <v>1</v>
      </c>
      <c r="AL487" s="53" t="b">
        <f t="shared" si="646"/>
        <v>1</v>
      </c>
      <c r="AM487" s="53" t="b">
        <f t="shared" si="647"/>
        <v>1</v>
      </c>
      <c r="AN487" s="53" t="b">
        <f t="shared" si="648"/>
        <v>1</v>
      </c>
      <c r="AO487" s="53" t="b">
        <f t="shared" si="649"/>
        <v>1</v>
      </c>
      <c r="AP487" s="53" t="b">
        <f t="shared" si="650"/>
        <v>1</v>
      </c>
      <c r="AQ487" s="53" t="b">
        <f t="shared" si="627"/>
        <v>0</v>
      </c>
      <c r="AR487" t="b">
        <f t="shared" si="592"/>
        <v>0</v>
      </c>
      <c r="AS487" s="54" t="e">
        <f t="shared" si="617"/>
        <v>#N/A</v>
      </c>
      <c r="AT487" t="b">
        <f t="shared" si="628"/>
        <v>0</v>
      </c>
      <c r="AU487" t="str">
        <f t="shared" si="629"/>
        <v/>
      </c>
      <c r="AV487" s="55" t="str">
        <f t="shared" si="618"/>
        <v/>
      </c>
      <c r="AW487" t="b">
        <f>AND(AV487&lt;&gt;"",COUNTIF($AV$11:AV486,AV487)=0)</f>
        <v>0</v>
      </c>
      <c r="AX487" s="2">
        <f>IF(AV487="",0,IF(AW487,MAX($AX$11:AX486)+1,VLOOKUP(AV487,$AV$11:AX486,3,FALSE)))</f>
        <v>0</v>
      </c>
      <c r="AY487" t="str">
        <f t="shared" si="619"/>
        <v/>
      </c>
      <c r="AZ487" t="e">
        <f t="shared" si="593"/>
        <v>#N/A</v>
      </c>
      <c r="BA487" t="e">
        <f>IF(ISNA(AZ487),NA(),COUNTIF(AZ$10:AZ487,AZ487)&gt;1)</f>
        <v>#N/A</v>
      </c>
      <c r="BB487" t="e">
        <f t="shared" si="594"/>
        <v>#N/A</v>
      </c>
      <c r="BC487" s="55" t="e">
        <f t="shared" si="595"/>
        <v>#N/A</v>
      </c>
      <c r="BD487" s="56" t="e">
        <f t="shared" si="596"/>
        <v>#N/A</v>
      </c>
      <c r="BE487" s="53">
        <f t="shared" si="597"/>
        <v>0</v>
      </c>
      <c r="BF487" s="53">
        <f t="shared" si="598"/>
        <v>0</v>
      </c>
      <c r="BG487" s="53">
        <f t="shared" si="599"/>
        <v>0</v>
      </c>
      <c r="BH487" s="53">
        <f t="shared" si="600"/>
        <v>0</v>
      </c>
      <c r="BI487" s="53">
        <f t="shared" si="601"/>
        <v>0</v>
      </c>
      <c r="BJ487" s="53">
        <f t="shared" si="602"/>
        <v>0</v>
      </c>
      <c r="BK487" s="57">
        <f t="shared" si="603"/>
        <v>0</v>
      </c>
      <c r="BL487" s="57">
        <f t="shared" si="604"/>
        <v>0</v>
      </c>
      <c r="BM487" s="57">
        <f t="shared" si="605"/>
        <v>0</v>
      </c>
      <c r="BN487" s="57">
        <f t="shared" si="606"/>
        <v>0</v>
      </c>
      <c r="BO487" s="57">
        <f t="shared" si="607"/>
        <v>0</v>
      </c>
      <c r="BP487" s="57">
        <f t="shared" si="608"/>
        <v>0</v>
      </c>
      <c r="BQ487">
        <f t="shared" si="630"/>
        <v>0</v>
      </c>
      <c r="BR487">
        <f t="shared" si="631"/>
        <v>0</v>
      </c>
      <c r="BS487">
        <f t="shared" si="632"/>
        <v>0</v>
      </c>
      <c r="BT487">
        <f t="shared" si="633"/>
        <v>0</v>
      </c>
      <c r="BU487">
        <f t="shared" si="634"/>
        <v>0</v>
      </c>
      <c r="BV487">
        <f t="shared" si="635"/>
        <v>0</v>
      </c>
      <c r="BW487">
        <f t="shared" si="636"/>
        <v>0</v>
      </c>
      <c r="BX487">
        <f t="shared" si="637"/>
        <v>0</v>
      </c>
      <c r="BY487">
        <f t="shared" si="638"/>
        <v>0</v>
      </c>
      <c r="BZ487">
        <f t="shared" si="639"/>
        <v>0</v>
      </c>
      <c r="CA487">
        <f t="shared" si="640"/>
        <v>0</v>
      </c>
      <c r="CB487">
        <f t="shared" si="641"/>
        <v>0</v>
      </c>
      <c r="CC487" t="e">
        <f>IF('Source and fuel input'!AS487,VLOOKUP(AA487,SourceIdData,8,FALSE),IF('Source and fuel input'!AQ487,V487,IF('Source and fuel input'!AR487,IF(AND(E487="Method 1",VLOOKUP(AA487,SourceIdData,8,FALSE)&gt;0),VLOOKUP(AA487,SourceIdData,8,FALSE),NA()),"")))</f>
        <v>#N/A</v>
      </c>
      <c r="CD487" s="15" t="e">
        <f t="shared" si="576"/>
        <v>#N/A</v>
      </c>
      <c r="CE487" s="15" t="b">
        <f t="shared" si="577"/>
        <v>1</v>
      </c>
      <c r="CF487" s="15" t="b">
        <f t="shared" si="609"/>
        <v>1</v>
      </c>
      <c r="CG487" s="15" t="b">
        <f t="shared" si="578"/>
        <v>0</v>
      </c>
      <c r="CH487" s="15" t="b">
        <f t="shared" si="579"/>
        <v>1</v>
      </c>
      <c r="CI487" t="e">
        <f t="shared" si="610"/>
        <v>#N/A</v>
      </c>
      <c r="CJ487" t="e">
        <f t="shared" si="611"/>
        <v>#N/A</v>
      </c>
      <c r="CK487" t="e">
        <f t="shared" si="620"/>
        <v>#N/A</v>
      </c>
      <c r="CL487" t="b">
        <f t="shared" si="580"/>
        <v>0</v>
      </c>
      <c r="CM487" t="e">
        <f t="shared" si="621"/>
        <v>#N/A</v>
      </c>
      <c r="CN487" t="b">
        <f t="shared" si="622"/>
        <v>0</v>
      </c>
      <c r="CO487" s="14">
        <f t="shared" si="623"/>
        <v>1</v>
      </c>
      <c r="CP487" s="16" t="str">
        <f t="shared" si="612"/>
        <v/>
      </c>
      <c r="CQ487" s="15">
        <f t="shared" si="613"/>
        <v>0</v>
      </c>
      <c r="CR487" s="15">
        <f t="shared" si="614"/>
        <v>0</v>
      </c>
      <c r="CS487" s="15">
        <f t="shared" si="615"/>
        <v>0</v>
      </c>
      <c r="CT487" s="58" t="e">
        <f t="shared" si="642"/>
        <v>#DIV/0!</v>
      </c>
      <c r="CU487" s="2">
        <f t="shared" si="616"/>
        <v>995</v>
      </c>
      <c r="CV487" t="str">
        <f t="shared" si="624"/>
        <v/>
      </c>
      <c r="CX487" t="str">
        <f t="shared" si="643"/>
        <v/>
      </c>
      <c r="CY487" t="b">
        <f>AND(CX487&lt;&gt;"",COUNTIF($CX$11:CX486,CX487)=0)</f>
        <v>0</v>
      </c>
      <c r="CZ487" s="2">
        <f>IF(CX487="",0,IF(CY487,MAX($CZ$11:CZ486)+1,VLOOKUP(CX487,$CX$11:CZ486,3,FALSE)))</f>
        <v>0</v>
      </c>
      <c r="DA487" s="2" t="str">
        <f t="shared" si="625"/>
        <v/>
      </c>
      <c r="DB487" t="str">
        <f t="shared" si="644"/>
        <v/>
      </c>
      <c r="DC487" t="b">
        <f>AND(DB487&lt;&gt;"",COUNTIF($DB$11:DB486,DB487)=0)</f>
        <v>0</v>
      </c>
      <c r="DD487" s="2">
        <f>IF(DB487="",0,IF(DC487,MAX($DD$11:DD486)+1,VLOOKUP(DB487,$DB$11:DD486,3,FALSE)))</f>
        <v>0</v>
      </c>
      <c r="DE487" s="2" t="str">
        <f t="shared" si="626"/>
        <v/>
      </c>
    </row>
    <row r="488" spans="1:109" x14ac:dyDescent="0.35">
      <c r="A488" s="119"/>
      <c r="B488" s="46"/>
      <c r="C488" s="46"/>
      <c r="D488" s="46"/>
      <c r="E488" s="46"/>
      <c r="F488" s="183"/>
      <c r="G488" s="48">
        <v>0</v>
      </c>
      <c r="H488" s="46">
        <v>0</v>
      </c>
      <c r="I488" s="46">
        <v>0</v>
      </c>
      <c r="J488" s="46">
        <v>0</v>
      </c>
      <c r="K488" s="46">
        <v>0</v>
      </c>
      <c r="L488" s="49">
        <v>0</v>
      </c>
      <c r="M488" s="50">
        <v>0</v>
      </c>
      <c r="N488" s="32"/>
      <c r="O488" s="31"/>
      <c r="P488" s="31"/>
      <c r="Q488" s="31"/>
      <c r="R488" s="31"/>
      <c r="S488" s="31"/>
      <c r="T488" s="31"/>
      <c r="U488" s="31"/>
      <c r="V488" s="99"/>
      <c r="W488" s="52" t="str">
        <f t="shared" si="651"/>
        <v/>
      </c>
      <c r="X488" s="120"/>
      <c r="Y488" s="97"/>
      <c r="Z488" t="e">
        <f t="shared" si="581"/>
        <v>#N/A</v>
      </c>
      <c r="AA488" t="e">
        <f t="shared" si="582"/>
        <v>#N/A</v>
      </c>
      <c r="AB488" t="e">
        <f t="shared" si="583"/>
        <v>#N/A</v>
      </c>
      <c r="AC488" s="53" t="b">
        <f t="shared" si="584"/>
        <v>0</v>
      </c>
      <c r="AD488" s="53" t="b">
        <f t="shared" si="585"/>
        <v>0</v>
      </c>
      <c r="AE488" s="53" t="b">
        <f t="shared" si="586"/>
        <v>0</v>
      </c>
      <c r="AF488" s="53" t="b">
        <f t="shared" si="587"/>
        <v>0</v>
      </c>
      <c r="AG488" s="53" t="b">
        <f t="shared" si="588"/>
        <v>0</v>
      </c>
      <c r="AH488" s="53" t="b">
        <f t="shared" si="589"/>
        <v>0</v>
      </c>
      <c r="AI488" s="53" t="b">
        <f t="shared" si="590"/>
        <v>0</v>
      </c>
      <c r="AJ488" s="53" t="b">
        <f t="shared" si="591"/>
        <v>0</v>
      </c>
      <c r="AK488" s="53" t="b">
        <f t="shared" si="645"/>
        <v>1</v>
      </c>
      <c r="AL488" s="53" t="b">
        <f t="shared" si="646"/>
        <v>1</v>
      </c>
      <c r="AM488" s="53" t="b">
        <f t="shared" si="647"/>
        <v>1</v>
      </c>
      <c r="AN488" s="53" t="b">
        <f t="shared" si="648"/>
        <v>1</v>
      </c>
      <c r="AO488" s="53" t="b">
        <f t="shared" si="649"/>
        <v>1</v>
      </c>
      <c r="AP488" s="53" t="b">
        <f t="shared" si="650"/>
        <v>1</v>
      </c>
      <c r="AQ488" s="53" t="b">
        <f t="shared" si="627"/>
        <v>0</v>
      </c>
      <c r="AR488" t="b">
        <f t="shared" si="592"/>
        <v>0</v>
      </c>
      <c r="AS488" s="54" t="e">
        <f t="shared" si="617"/>
        <v>#N/A</v>
      </c>
      <c r="AT488" t="b">
        <f t="shared" si="628"/>
        <v>0</v>
      </c>
      <c r="AU488" t="str">
        <f t="shared" si="629"/>
        <v/>
      </c>
      <c r="AV488" s="55" t="str">
        <f t="shared" si="618"/>
        <v/>
      </c>
      <c r="AW488" t="b">
        <f>AND(AV488&lt;&gt;"",COUNTIF($AV$11:AV487,AV488)=0)</f>
        <v>0</v>
      </c>
      <c r="AX488" s="2">
        <f>IF(AV488="",0,IF(AW488,MAX($AX$11:AX487)+1,VLOOKUP(AV488,$AV$11:AX487,3,FALSE)))</f>
        <v>0</v>
      </c>
      <c r="AY488" t="str">
        <f t="shared" si="619"/>
        <v/>
      </c>
      <c r="AZ488" t="e">
        <f t="shared" si="593"/>
        <v>#N/A</v>
      </c>
      <c r="BA488" t="e">
        <f>IF(ISNA(AZ488),NA(),COUNTIF(AZ$10:AZ488,AZ488)&gt;1)</f>
        <v>#N/A</v>
      </c>
      <c r="BB488" t="e">
        <f t="shared" si="594"/>
        <v>#N/A</v>
      </c>
      <c r="BC488" s="55" t="e">
        <f t="shared" si="595"/>
        <v>#N/A</v>
      </c>
      <c r="BD488" s="56" t="e">
        <f t="shared" si="596"/>
        <v>#N/A</v>
      </c>
      <c r="BE488" s="53">
        <f t="shared" si="597"/>
        <v>0</v>
      </c>
      <c r="BF488" s="53">
        <f t="shared" si="598"/>
        <v>0</v>
      </c>
      <c r="BG488" s="53">
        <f t="shared" si="599"/>
        <v>0</v>
      </c>
      <c r="BH488" s="53">
        <f t="shared" si="600"/>
        <v>0</v>
      </c>
      <c r="BI488" s="53">
        <f t="shared" si="601"/>
        <v>0</v>
      </c>
      <c r="BJ488" s="53">
        <f t="shared" si="602"/>
        <v>0</v>
      </c>
      <c r="BK488" s="57">
        <f t="shared" si="603"/>
        <v>0</v>
      </c>
      <c r="BL488" s="57">
        <f t="shared" si="604"/>
        <v>0</v>
      </c>
      <c r="BM488" s="57">
        <f t="shared" si="605"/>
        <v>0</v>
      </c>
      <c r="BN488" s="57">
        <f t="shared" si="606"/>
        <v>0</v>
      </c>
      <c r="BO488" s="57">
        <f t="shared" si="607"/>
        <v>0</v>
      </c>
      <c r="BP488" s="57">
        <f t="shared" si="608"/>
        <v>0</v>
      </c>
      <c r="BQ488">
        <f t="shared" si="630"/>
        <v>0</v>
      </c>
      <c r="BR488">
        <f t="shared" si="631"/>
        <v>0</v>
      </c>
      <c r="BS488">
        <f t="shared" si="632"/>
        <v>0</v>
      </c>
      <c r="BT488">
        <f t="shared" si="633"/>
        <v>0</v>
      </c>
      <c r="BU488">
        <f t="shared" si="634"/>
        <v>0</v>
      </c>
      <c r="BV488">
        <f t="shared" si="635"/>
        <v>0</v>
      </c>
      <c r="BW488">
        <f t="shared" si="636"/>
        <v>0</v>
      </c>
      <c r="BX488">
        <f t="shared" si="637"/>
        <v>0</v>
      </c>
      <c r="BY488">
        <f t="shared" si="638"/>
        <v>0</v>
      </c>
      <c r="BZ488">
        <f t="shared" si="639"/>
        <v>0</v>
      </c>
      <c r="CA488">
        <f t="shared" si="640"/>
        <v>0</v>
      </c>
      <c r="CB488">
        <f t="shared" si="641"/>
        <v>0</v>
      </c>
      <c r="CC488" t="e">
        <f>IF('Source and fuel input'!AS488,VLOOKUP(AA488,SourceIdData,8,FALSE),IF('Source and fuel input'!AQ488,V488,IF('Source and fuel input'!AR488,IF(AND(E488="Method 1",VLOOKUP(AA488,SourceIdData,8,FALSE)&gt;0),VLOOKUP(AA488,SourceIdData,8,FALSE),NA()),"")))</f>
        <v>#N/A</v>
      </c>
      <c r="CD488" s="15" t="e">
        <f t="shared" si="576"/>
        <v>#N/A</v>
      </c>
      <c r="CE488" s="15" t="b">
        <f t="shared" si="577"/>
        <v>1</v>
      </c>
      <c r="CF488" s="15" t="b">
        <f t="shared" si="609"/>
        <v>1</v>
      </c>
      <c r="CG488" s="15" t="b">
        <f t="shared" si="578"/>
        <v>0</v>
      </c>
      <c r="CH488" s="15" t="b">
        <f t="shared" si="579"/>
        <v>1</v>
      </c>
      <c r="CI488" t="e">
        <f t="shared" si="610"/>
        <v>#N/A</v>
      </c>
      <c r="CJ488" t="e">
        <f t="shared" si="611"/>
        <v>#N/A</v>
      </c>
      <c r="CK488" t="e">
        <f t="shared" si="620"/>
        <v>#N/A</v>
      </c>
      <c r="CL488" t="b">
        <f t="shared" si="580"/>
        <v>0</v>
      </c>
      <c r="CM488" t="e">
        <f t="shared" si="621"/>
        <v>#N/A</v>
      </c>
      <c r="CN488" t="b">
        <f t="shared" si="622"/>
        <v>0</v>
      </c>
      <c r="CO488" s="14">
        <f t="shared" si="623"/>
        <v>1</v>
      </c>
      <c r="CP488" s="16" t="str">
        <f t="shared" si="612"/>
        <v/>
      </c>
      <c r="CQ488" s="15">
        <f t="shared" si="613"/>
        <v>0</v>
      </c>
      <c r="CR488" s="15">
        <f t="shared" si="614"/>
        <v>0</v>
      </c>
      <c r="CS488" s="15">
        <f t="shared" si="615"/>
        <v>0</v>
      </c>
      <c r="CT488" s="58" t="e">
        <f t="shared" si="642"/>
        <v>#DIV/0!</v>
      </c>
      <c r="CU488" s="2">
        <f t="shared" si="616"/>
        <v>995</v>
      </c>
      <c r="CV488" t="str">
        <f t="shared" si="624"/>
        <v/>
      </c>
      <c r="CX488" t="str">
        <f t="shared" si="643"/>
        <v/>
      </c>
      <c r="CY488" t="b">
        <f>AND(CX488&lt;&gt;"",COUNTIF($CX$11:CX487,CX488)=0)</f>
        <v>0</v>
      </c>
      <c r="CZ488" s="2">
        <f>IF(CX488="",0,IF(CY488,MAX($CZ$11:CZ487)+1,VLOOKUP(CX488,$CX$11:CZ487,3,FALSE)))</f>
        <v>0</v>
      </c>
      <c r="DA488" s="2" t="str">
        <f t="shared" si="625"/>
        <v/>
      </c>
      <c r="DB488" t="str">
        <f t="shared" si="644"/>
        <v/>
      </c>
      <c r="DC488" t="b">
        <f>AND(DB488&lt;&gt;"",COUNTIF($DB$11:DB487,DB488)=0)</f>
        <v>0</v>
      </c>
      <c r="DD488" s="2">
        <f>IF(DB488="",0,IF(DC488,MAX($DD$11:DD487)+1,VLOOKUP(DB488,$DB$11:DD487,3,FALSE)))</f>
        <v>0</v>
      </c>
      <c r="DE488" s="2" t="str">
        <f t="shared" si="626"/>
        <v/>
      </c>
    </row>
    <row r="489" spans="1:109" x14ac:dyDescent="0.35">
      <c r="A489" s="119"/>
      <c r="B489" s="46"/>
      <c r="C489" s="46"/>
      <c r="D489" s="46"/>
      <c r="E489" s="46"/>
      <c r="F489" s="183"/>
      <c r="G489" s="48">
        <v>0</v>
      </c>
      <c r="H489" s="46">
        <v>0</v>
      </c>
      <c r="I489" s="46">
        <v>0</v>
      </c>
      <c r="J489" s="46">
        <v>0</v>
      </c>
      <c r="K489" s="46">
        <v>0</v>
      </c>
      <c r="L489" s="49">
        <v>0</v>
      </c>
      <c r="M489" s="50">
        <v>0</v>
      </c>
      <c r="N489" s="32"/>
      <c r="O489" s="31"/>
      <c r="P489" s="31"/>
      <c r="Q489" s="31"/>
      <c r="R489" s="31"/>
      <c r="S489" s="31"/>
      <c r="T489" s="31"/>
      <c r="U489" s="31"/>
      <c r="V489" s="99"/>
      <c r="W489" s="52" t="str">
        <f t="shared" si="651"/>
        <v/>
      </c>
      <c r="X489" s="120"/>
      <c r="Y489" s="97"/>
      <c r="Z489" t="e">
        <f t="shared" si="581"/>
        <v>#N/A</v>
      </c>
      <c r="AA489" t="e">
        <f t="shared" si="582"/>
        <v>#N/A</v>
      </c>
      <c r="AB489" t="e">
        <f t="shared" si="583"/>
        <v>#N/A</v>
      </c>
      <c r="AC489" s="53" t="b">
        <f t="shared" si="584"/>
        <v>0</v>
      </c>
      <c r="AD489" s="53" t="b">
        <f t="shared" si="585"/>
        <v>0</v>
      </c>
      <c r="AE489" s="53" t="b">
        <f t="shared" si="586"/>
        <v>0</v>
      </c>
      <c r="AF489" s="53" t="b">
        <f t="shared" si="587"/>
        <v>0</v>
      </c>
      <c r="AG489" s="53" t="b">
        <f t="shared" si="588"/>
        <v>0</v>
      </c>
      <c r="AH489" s="53" t="b">
        <f t="shared" si="589"/>
        <v>0</v>
      </c>
      <c r="AI489" s="53" t="b">
        <f t="shared" si="590"/>
        <v>0</v>
      </c>
      <c r="AJ489" s="53" t="b">
        <f t="shared" si="591"/>
        <v>0</v>
      </c>
      <c r="AK489" s="53" t="b">
        <f t="shared" si="645"/>
        <v>1</v>
      </c>
      <c r="AL489" s="53" t="b">
        <f t="shared" si="646"/>
        <v>1</v>
      </c>
      <c r="AM489" s="53" t="b">
        <f t="shared" si="647"/>
        <v>1</v>
      </c>
      <c r="AN489" s="53" t="b">
        <f t="shared" si="648"/>
        <v>1</v>
      </c>
      <c r="AO489" s="53" t="b">
        <f t="shared" si="649"/>
        <v>1</v>
      </c>
      <c r="AP489" s="53" t="b">
        <f t="shared" si="650"/>
        <v>1</v>
      </c>
      <c r="AQ489" s="53" t="b">
        <f t="shared" si="627"/>
        <v>0</v>
      </c>
      <c r="AR489" t="b">
        <f t="shared" si="592"/>
        <v>0</v>
      </c>
      <c r="AS489" s="54" t="e">
        <f t="shared" si="617"/>
        <v>#N/A</v>
      </c>
      <c r="AT489" t="b">
        <f t="shared" si="628"/>
        <v>0</v>
      </c>
      <c r="AU489" t="str">
        <f t="shared" si="629"/>
        <v/>
      </c>
      <c r="AV489" s="55" t="str">
        <f t="shared" si="618"/>
        <v/>
      </c>
      <c r="AW489" t="b">
        <f>AND(AV489&lt;&gt;"",COUNTIF($AV$11:AV488,AV489)=0)</f>
        <v>0</v>
      </c>
      <c r="AX489" s="2">
        <f>IF(AV489="",0,IF(AW489,MAX($AX$11:AX488)+1,VLOOKUP(AV489,$AV$11:AX488,3,FALSE)))</f>
        <v>0</v>
      </c>
      <c r="AY489" t="str">
        <f t="shared" si="619"/>
        <v/>
      </c>
      <c r="AZ489" t="e">
        <f t="shared" si="593"/>
        <v>#N/A</v>
      </c>
      <c r="BA489" t="e">
        <f>IF(ISNA(AZ489),NA(),COUNTIF(AZ$10:AZ489,AZ489)&gt;1)</f>
        <v>#N/A</v>
      </c>
      <c r="BB489" t="e">
        <f t="shared" si="594"/>
        <v>#N/A</v>
      </c>
      <c r="BC489" s="55" t="e">
        <f t="shared" si="595"/>
        <v>#N/A</v>
      </c>
      <c r="BD489" s="56" t="e">
        <f t="shared" si="596"/>
        <v>#N/A</v>
      </c>
      <c r="BE489" s="53">
        <f t="shared" si="597"/>
        <v>0</v>
      </c>
      <c r="BF489" s="53">
        <f t="shared" si="598"/>
        <v>0</v>
      </c>
      <c r="BG489" s="53">
        <f t="shared" si="599"/>
        <v>0</v>
      </c>
      <c r="BH489" s="53">
        <f t="shared" si="600"/>
        <v>0</v>
      </c>
      <c r="BI489" s="53">
        <f t="shared" si="601"/>
        <v>0</v>
      </c>
      <c r="BJ489" s="53">
        <f t="shared" si="602"/>
        <v>0</v>
      </c>
      <c r="BK489" s="57">
        <f t="shared" si="603"/>
        <v>0</v>
      </c>
      <c r="BL489" s="57">
        <f t="shared" si="604"/>
        <v>0</v>
      </c>
      <c r="BM489" s="57">
        <f t="shared" si="605"/>
        <v>0</v>
      </c>
      <c r="BN489" s="57">
        <f t="shared" si="606"/>
        <v>0</v>
      </c>
      <c r="BO489" s="57">
        <f t="shared" si="607"/>
        <v>0</v>
      </c>
      <c r="BP489" s="57">
        <f t="shared" si="608"/>
        <v>0</v>
      </c>
      <c r="BQ489">
        <f t="shared" si="630"/>
        <v>0</v>
      </c>
      <c r="BR489">
        <f t="shared" si="631"/>
        <v>0</v>
      </c>
      <c r="BS489">
        <f t="shared" si="632"/>
        <v>0</v>
      </c>
      <c r="BT489">
        <f t="shared" si="633"/>
        <v>0</v>
      </c>
      <c r="BU489">
        <f t="shared" si="634"/>
        <v>0</v>
      </c>
      <c r="BV489">
        <f t="shared" si="635"/>
        <v>0</v>
      </c>
      <c r="BW489">
        <f t="shared" si="636"/>
        <v>0</v>
      </c>
      <c r="BX489">
        <f t="shared" si="637"/>
        <v>0</v>
      </c>
      <c r="BY489">
        <f t="shared" si="638"/>
        <v>0</v>
      </c>
      <c r="BZ489">
        <f t="shared" si="639"/>
        <v>0</v>
      </c>
      <c r="CA489">
        <f t="shared" si="640"/>
        <v>0</v>
      </c>
      <c r="CB489">
        <f t="shared" si="641"/>
        <v>0</v>
      </c>
      <c r="CC489" t="e">
        <f>IF('Source and fuel input'!AS489,VLOOKUP(AA489,SourceIdData,8,FALSE),IF('Source and fuel input'!AQ489,V489,IF('Source and fuel input'!AR489,IF(AND(E489="Method 1",VLOOKUP(AA489,SourceIdData,8,FALSE)&gt;0),VLOOKUP(AA489,SourceIdData,8,FALSE),NA()),"")))</f>
        <v>#N/A</v>
      </c>
      <c r="CD489" s="15" t="e">
        <f t="shared" si="576"/>
        <v>#N/A</v>
      </c>
      <c r="CE489" s="15" t="b">
        <f t="shared" si="577"/>
        <v>1</v>
      </c>
      <c r="CF489" s="15" t="b">
        <f t="shared" si="609"/>
        <v>1</v>
      </c>
      <c r="CG489" s="15" t="b">
        <f t="shared" si="578"/>
        <v>0</v>
      </c>
      <c r="CH489" s="15" t="b">
        <f t="shared" si="579"/>
        <v>1</v>
      </c>
      <c r="CI489" t="e">
        <f t="shared" si="610"/>
        <v>#N/A</v>
      </c>
      <c r="CJ489" t="e">
        <f t="shared" si="611"/>
        <v>#N/A</v>
      </c>
      <c r="CK489" t="e">
        <f t="shared" si="620"/>
        <v>#N/A</v>
      </c>
      <c r="CL489" t="b">
        <f t="shared" si="580"/>
        <v>0</v>
      </c>
      <c r="CM489" t="e">
        <f t="shared" si="621"/>
        <v>#N/A</v>
      </c>
      <c r="CN489" t="b">
        <f t="shared" si="622"/>
        <v>0</v>
      </c>
      <c r="CO489" s="14">
        <f t="shared" si="623"/>
        <v>1</v>
      </c>
      <c r="CP489" s="16" t="str">
        <f t="shared" si="612"/>
        <v/>
      </c>
      <c r="CQ489" s="15">
        <f t="shared" si="613"/>
        <v>0</v>
      </c>
      <c r="CR489" s="15">
        <f t="shared" si="614"/>
        <v>0</v>
      </c>
      <c r="CS489" s="15">
        <f t="shared" si="615"/>
        <v>0</v>
      </c>
      <c r="CT489" s="58" t="e">
        <f t="shared" si="642"/>
        <v>#DIV/0!</v>
      </c>
      <c r="CU489" s="2">
        <f t="shared" si="616"/>
        <v>995</v>
      </c>
      <c r="CV489" t="str">
        <f t="shared" si="624"/>
        <v/>
      </c>
      <c r="CX489" t="str">
        <f t="shared" si="643"/>
        <v/>
      </c>
      <c r="CY489" t="b">
        <f>AND(CX489&lt;&gt;"",COUNTIF($CX$11:CX488,CX489)=0)</f>
        <v>0</v>
      </c>
      <c r="CZ489" s="2">
        <f>IF(CX489="",0,IF(CY489,MAX($CZ$11:CZ488)+1,VLOOKUP(CX489,$CX$11:CZ488,3,FALSE)))</f>
        <v>0</v>
      </c>
      <c r="DA489" s="2" t="str">
        <f t="shared" si="625"/>
        <v/>
      </c>
      <c r="DB489" t="str">
        <f t="shared" si="644"/>
        <v/>
      </c>
      <c r="DC489" t="b">
        <f>AND(DB489&lt;&gt;"",COUNTIF($DB$11:DB488,DB489)=0)</f>
        <v>0</v>
      </c>
      <c r="DD489" s="2">
        <f>IF(DB489="",0,IF(DC489,MAX($DD$11:DD488)+1,VLOOKUP(DB489,$DB$11:DD488,3,FALSE)))</f>
        <v>0</v>
      </c>
      <c r="DE489" s="2" t="str">
        <f t="shared" si="626"/>
        <v/>
      </c>
    </row>
    <row r="490" spans="1:109" x14ac:dyDescent="0.35">
      <c r="A490" s="119"/>
      <c r="B490" s="46"/>
      <c r="C490" s="46"/>
      <c r="D490" s="46"/>
      <c r="E490" s="46"/>
      <c r="F490" s="183"/>
      <c r="G490" s="48">
        <v>0</v>
      </c>
      <c r="H490" s="46">
        <v>0</v>
      </c>
      <c r="I490" s="46">
        <v>0</v>
      </c>
      <c r="J490" s="46">
        <v>0</v>
      </c>
      <c r="K490" s="46">
        <v>0</v>
      </c>
      <c r="L490" s="49">
        <v>0</v>
      </c>
      <c r="M490" s="50">
        <v>0</v>
      </c>
      <c r="N490" s="32"/>
      <c r="O490" s="31"/>
      <c r="P490" s="31"/>
      <c r="Q490" s="31"/>
      <c r="R490" s="31"/>
      <c r="S490" s="31"/>
      <c r="T490" s="31"/>
      <c r="U490" s="31"/>
      <c r="V490" s="99"/>
      <c r="W490" s="52" t="str">
        <f t="shared" si="651"/>
        <v/>
      </c>
      <c r="X490" s="120"/>
      <c r="Y490" s="97"/>
      <c r="Z490" t="e">
        <f t="shared" si="581"/>
        <v>#N/A</v>
      </c>
      <c r="AA490" t="e">
        <f t="shared" si="582"/>
        <v>#N/A</v>
      </c>
      <c r="AB490" t="e">
        <f t="shared" si="583"/>
        <v>#N/A</v>
      </c>
      <c r="AC490" s="53" t="b">
        <f t="shared" si="584"/>
        <v>0</v>
      </c>
      <c r="AD490" s="53" t="b">
        <f t="shared" si="585"/>
        <v>0</v>
      </c>
      <c r="AE490" s="53" t="b">
        <f t="shared" si="586"/>
        <v>0</v>
      </c>
      <c r="AF490" s="53" t="b">
        <f t="shared" si="587"/>
        <v>0</v>
      </c>
      <c r="AG490" s="53" t="b">
        <f t="shared" si="588"/>
        <v>0</v>
      </c>
      <c r="AH490" s="53" t="b">
        <f t="shared" si="589"/>
        <v>0</v>
      </c>
      <c r="AI490" s="53" t="b">
        <f t="shared" si="590"/>
        <v>0</v>
      </c>
      <c r="AJ490" s="53" t="b">
        <f t="shared" si="591"/>
        <v>0</v>
      </c>
      <c r="AK490" s="53" t="b">
        <f t="shared" si="645"/>
        <v>1</v>
      </c>
      <c r="AL490" s="53" t="b">
        <f t="shared" si="646"/>
        <v>1</v>
      </c>
      <c r="AM490" s="53" t="b">
        <f t="shared" si="647"/>
        <v>1</v>
      </c>
      <c r="AN490" s="53" t="b">
        <f t="shared" si="648"/>
        <v>1</v>
      </c>
      <c r="AO490" s="53" t="b">
        <f t="shared" si="649"/>
        <v>1</v>
      </c>
      <c r="AP490" s="53" t="b">
        <f t="shared" si="650"/>
        <v>1</v>
      </c>
      <c r="AQ490" s="53" t="b">
        <f t="shared" si="627"/>
        <v>0</v>
      </c>
      <c r="AR490" t="b">
        <f t="shared" si="592"/>
        <v>0</v>
      </c>
      <c r="AS490" s="54" t="e">
        <f t="shared" si="617"/>
        <v>#N/A</v>
      </c>
      <c r="AT490" t="b">
        <f t="shared" si="628"/>
        <v>0</v>
      </c>
      <c r="AU490" t="str">
        <f t="shared" si="629"/>
        <v/>
      </c>
      <c r="AV490" s="55" t="str">
        <f t="shared" si="618"/>
        <v/>
      </c>
      <c r="AW490" t="b">
        <f>AND(AV490&lt;&gt;"",COUNTIF($AV$11:AV489,AV490)=0)</f>
        <v>0</v>
      </c>
      <c r="AX490" s="2">
        <f>IF(AV490="",0,IF(AW490,MAX($AX$11:AX489)+1,VLOOKUP(AV490,$AV$11:AX489,3,FALSE)))</f>
        <v>0</v>
      </c>
      <c r="AY490" t="str">
        <f t="shared" si="619"/>
        <v/>
      </c>
      <c r="AZ490" t="e">
        <f t="shared" si="593"/>
        <v>#N/A</v>
      </c>
      <c r="BA490" t="e">
        <f>IF(ISNA(AZ490),NA(),COUNTIF(AZ$10:AZ490,AZ490)&gt;1)</f>
        <v>#N/A</v>
      </c>
      <c r="BB490" t="e">
        <f t="shared" si="594"/>
        <v>#N/A</v>
      </c>
      <c r="BC490" s="55" t="e">
        <f t="shared" si="595"/>
        <v>#N/A</v>
      </c>
      <c r="BD490" s="56" t="e">
        <f t="shared" si="596"/>
        <v>#N/A</v>
      </c>
      <c r="BE490" s="53">
        <f t="shared" si="597"/>
        <v>0</v>
      </c>
      <c r="BF490" s="53">
        <f t="shared" si="598"/>
        <v>0</v>
      </c>
      <c r="BG490" s="53">
        <f t="shared" si="599"/>
        <v>0</v>
      </c>
      <c r="BH490" s="53">
        <f t="shared" si="600"/>
        <v>0</v>
      </c>
      <c r="BI490" s="53">
        <f t="shared" si="601"/>
        <v>0</v>
      </c>
      <c r="BJ490" s="53">
        <f t="shared" si="602"/>
        <v>0</v>
      </c>
      <c r="BK490" s="57">
        <f t="shared" si="603"/>
        <v>0</v>
      </c>
      <c r="BL490" s="57">
        <f t="shared" si="604"/>
        <v>0</v>
      </c>
      <c r="BM490" s="57">
        <f t="shared" si="605"/>
        <v>0</v>
      </c>
      <c r="BN490" s="57">
        <f t="shared" si="606"/>
        <v>0</v>
      </c>
      <c r="BO490" s="57">
        <f t="shared" si="607"/>
        <v>0</v>
      </c>
      <c r="BP490" s="57">
        <f t="shared" si="608"/>
        <v>0</v>
      </c>
      <c r="BQ490">
        <f t="shared" si="630"/>
        <v>0</v>
      </c>
      <c r="BR490">
        <f t="shared" si="631"/>
        <v>0</v>
      </c>
      <c r="BS490">
        <f t="shared" si="632"/>
        <v>0</v>
      </c>
      <c r="BT490">
        <f t="shared" si="633"/>
        <v>0</v>
      </c>
      <c r="BU490">
        <f t="shared" si="634"/>
        <v>0</v>
      </c>
      <c r="BV490">
        <f t="shared" si="635"/>
        <v>0</v>
      </c>
      <c r="BW490">
        <f t="shared" si="636"/>
        <v>0</v>
      </c>
      <c r="BX490">
        <f t="shared" si="637"/>
        <v>0</v>
      </c>
      <c r="BY490">
        <f t="shared" si="638"/>
        <v>0</v>
      </c>
      <c r="BZ490">
        <f t="shared" si="639"/>
        <v>0</v>
      </c>
      <c r="CA490">
        <f t="shared" si="640"/>
        <v>0</v>
      </c>
      <c r="CB490">
        <f t="shared" si="641"/>
        <v>0</v>
      </c>
      <c r="CC490" t="e">
        <f>IF('Source and fuel input'!AS490,VLOOKUP(AA490,SourceIdData,8,FALSE),IF('Source and fuel input'!AQ490,V490,IF('Source and fuel input'!AR490,IF(AND(E490="Method 1",VLOOKUP(AA490,SourceIdData,8,FALSE)&gt;0),VLOOKUP(AA490,SourceIdData,8,FALSE),NA()),"")))</f>
        <v>#N/A</v>
      </c>
      <c r="CD490" s="15" t="e">
        <f t="shared" ref="CD490:CD553" si="652">IF(AND(CC490&lt;&gt;"",CC490&gt;0),(CC490*CR490)^2,SUM(BW490:CB490))</f>
        <v>#N/A</v>
      </c>
      <c r="CE490" s="15" t="b">
        <f t="shared" ref="CE490:CE553" si="653">OR(A490="",B490="")</f>
        <v>1</v>
      </c>
      <c r="CF490" s="15" t="b">
        <f t="shared" si="609"/>
        <v>1</v>
      </c>
      <c r="CG490" s="15" t="b">
        <f t="shared" ref="CG490:CG553" si="654">OR(G490&lt;0,H490&lt;0,I490&lt;0,J490&lt;0,K490&lt;0,L490&lt;0)</f>
        <v>0</v>
      </c>
      <c r="CH490" s="15" t="b">
        <f t="shared" ref="CH490:CH553" si="655">ISNA(AA490)</f>
        <v>1</v>
      </c>
      <c r="CI490" t="e">
        <f t="shared" si="610"/>
        <v>#N/A</v>
      </c>
      <c r="CJ490" t="e">
        <f t="shared" si="611"/>
        <v>#N/A</v>
      </c>
      <c r="CK490" t="e">
        <f t="shared" si="620"/>
        <v>#N/A</v>
      </c>
      <c r="CL490" t="b">
        <f t="shared" ref="CL490:CL553" si="656">AND(O490&gt;0,IF(G490&gt;0,P490&gt;0,TRUE),IF(H490&gt;0,Q490&gt;0,TRUE),IF(I490&gt;0,R490&gt;0,TRUE),IF(J490&gt;0,S490&gt;0,TRUE),IF(K490&gt;0,T490&gt;0,TRUE),IF(L490&gt;0,U490&gt;0,TRUE))</f>
        <v>0</v>
      </c>
      <c r="CM490" t="e">
        <f t="shared" si="621"/>
        <v>#N/A</v>
      </c>
      <c r="CN490" t="b">
        <f t="shared" si="622"/>
        <v>0</v>
      </c>
      <c r="CO490" s="14">
        <f t="shared" si="623"/>
        <v>1</v>
      </c>
      <c r="CP490" s="16" t="str">
        <f t="shared" si="612"/>
        <v/>
      </c>
      <c r="CQ490" s="15">
        <f t="shared" si="613"/>
        <v>0</v>
      </c>
      <c r="CR490" s="15">
        <f t="shared" si="614"/>
        <v>0</v>
      </c>
      <c r="CS490" s="15">
        <f t="shared" si="615"/>
        <v>0</v>
      </c>
      <c r="CT490" s="58" t="e">
        <f t="shared" si="642"/>
        <v>#DIV/0!</v>
      </c>
      <c r="CU490" s="2">
        <f t="shared" si="616"/>
        <v>995</v>
      </c>
      <c r="CV490" t="str">
        <f t="shared" si="624"/>
        <v/>
      </c>
      <c r="CX490" t="str">
        <f t="shared" si="643"/>
        <v/>
      </c>
      <c r="CY490" t="b">
        <f>AND(CX490&lt;&gt;"",COUNTIF($CX$11:CX489,CX490)=0)</f>
        <v>0</v>
      </c>
      <c r="CZ490" s="2">
        <f>IF(CX490="",0,IF(CY490,MAX($CZ$11:CZ489)+1,VLOOKUP(CX490,$CX$11:CZ489,3,FALSE)))</f>
        <v>0</v>
      </c>
      <c r="DA490" s="2" t="str">
        <f t="shared" si="625"/>
        <v/>
      </c>
      <c r="DB490" t="str">
        <f t="shared" si="644"/>
        <v/>
      </c>
      <c r="DC490" t="b">
        <f>AND(DB490&lt;&gt;"",COUNTIF($DB$11:DB489,DB490)=0)</f>
        <v>0</v>
      </c>
      <c r="DD490" s="2">
        <f>IF(DB490="",0,IF(DC490,MAX($DD$11:DD489)+1,VLOOKUP(DB490,$DB$11:DD489,3,FALSE)))</f>
        <v>0</v>
      </c>
      <c r="DE490" s="2" t="str">
        <f t="shared" si="626"/>
        <v/>
      </c>
    </row>
    <row r="491" spans="1:109" x14ac:dyDescent="0.35">
      <c r="A491" s="119"/>
      <c r="B491" s="46"/>
      <c r="C491" s="46"/>
      <c r="D491" s="46"/>
      <c r="E491" s="46"/>
      <c r="F491" s="183"/>
      <c r="G491" s="48">
        <v>0</v>
      </c>
      <c r="H491" s="46">
        <v>0</v>
      </c>
      <c r="I491" s="46">
        <v>0</v>
      </c>
      <c r="J491" s="46">
        <v>0</v>
      </c>
      <c r="K491" s="46">
        <v>0</v>
      </c>
      <c r="L491" s="49">
        <v>0</v>
      </c>
      <c r="M491" s="50">
        <v>0</v>
      </c>
      <c r="N491" s="32"/>
      <c r="O491" s="31"/>
      <c r="P491" s="31"/>
      <c r="Q491" s="31"/>
      <c r="R491" s="31"/>
      <c r="S491" s="31"/>
      <c r="T491" s="31"/>
      <c r="U491" s="31"/>
      <c r="V491" s="99"/>
      <c r="W491" s="52" t="str">
        <f t="shared" si="651"/>
        <v/>
      </c>
      <c r="X491" s="120"/>
      <c r="Y491" s="97"/>
      <c r="Z491" t="e">
        <f t="shared" si="581"/>
        <v>#N/A</v>
      </c>
      <c r="AA491" t="e">
        <f t="shared" si="582"/>
        <v>#N/A</v>
      </c>
      <c r="AB491" t="e">
        <f t="shared" si="583"/>
        <v>#N/A</v>
      </c>
      <c r="AC491" s="53" t="b">
        <f t="shared" si="584"/>
        <v>0</v>
      </c>
      <c r="AD491" s="53" t="b">
        <f t="shared" si="585"/>
        <v>0</v>
      </c>
      <c r="AE491" s="53" t="b">
        <f t="shared" si="586"/>
        <v>0</v>
      </c>
      <c r="AF491" s="53" t="b">
        <f t="shared" si="587"/>
        <v>0</v>
      </c>
      <c r="AG491" s="53" t="b">
        <f t="shared" si="588"/>
        <v>0</v>
      </c>
      <c r="AH491" s="53" t="b">
        <f t="shared" si="589"/>
        <v>0</v>
      </c>
      <c r="AI491" s="53" t="b">
        <f t="shared" si="590"/>
        <v>0</v>
      </c>
      <c r="AJ491" s="53" t="b">
        <f t="shared" si="591"/>
        <v>0</v>
      </c>
      <c r="AK491" s="53" t="b">
        <f t="shared" si="645"/>
        <v>1</v>
      </c>
      <c r="AL491" s="53" t="b">
        <f t="shared" si="646"/>
        <v>1</v>
      </c>
      <c r="AM491" s="53" t="b">
        <f t="shared" si="647"/>
        <v>1</v>
      </c>
      <c r="AN491" s="53" t="b">
        <f t="shared" si="648"/>
        <v>1</v>
      </c>
      <c r="AO491" s="53" t="b">
        <f t="shared" si="649"/>
        <v>1</v>
      </c>
      <c r="AP491" s="53" t="b">
        <f t="shared" si="650"/>
        <v>1</v>
      </c>
      <c r="AQ491" s="53" t="b">
        <f t="shared" si="627"/>
        <v>0</v>
      </c>
      <c r="AR491" t="b">
        <f t="shared" si="592"/>
        <v>0</v>
      </c>
      <c r="AS491" s="54" t="e">
        <f t="shared" si="617"/>
        <v>#N/A</v>
      </c>
      <c r="AT491" t="b">
        <f t="shared" si="628"/>
        <v>0</v>
      </c>
      <c r="AU491" t="str">
        <f t="shared" si="629"/>
        <v/>
      </c>
      <c r="AV491" s="55" t="str">
        <f t="shared" si="618"/>
        <v/>
      </c>
      <c r="AW491" t="b">
        <f>AND(AV491&lt;&gt;"",COUNTIF($AV$11:AV490,AV491)=0)</f>
        <v>0</v>
      </c>
      <c r="AX491" s="2">
        <f>IF(AV491="",0,IF(AW491,MAX($AX$11:AX490)+1,VLOOKUP(AV491,$AV$11:AX490,3,FALSE)))</f>
        <v>0</v>
      </c>
      <c r="AY491" t="str">
        <f t="shared" si="619"/>
        <v/>
      </c>
      <c r="AZ491" t="e">
        <f t="shared" si="593"/>
        <v>#N/A</v>
      </c>
      <c r="BA491" t="e">
        <f>IF(ISNA(AZ491),NA(),COUNTIF(AZ$10:AZ491,AZ491)&gt;1)</f>
        <v>#N/A</v>
      </c>
      <c r="BB491" t="e">
        <f t="shared" si="594"/>
        <v>#N/A</v>
      </c>
      <c r="BC491" s="55" t="e">
        <f t="shared" si="595"/>
        <v>#N/A</v>
      </c>
      <c r="BD491" s="56" t="e">
        <f t="shared" si="596"/>
        <v>#N/A</v>
      </c>
      <c r="BE491" s="53">
        <f t="shared" si="597"/>
        <v>0</v>
      </c>
      <c r="BF491" s="53">
        <f t="shared" si="598"/>
        <v>0</v>
      </c>
      <c r="BG491" s="53">
        <f t="shared" si="599"/>
        <v>0</v>
      </c>
      <c r="BH491" s="53">
        <f t="shared" si="600"/>
        <v>0</v>
      </c>
      <c r="BI491" s="53">
        <f t="shared" si="601"/>
        <v>0</v>
      </c>
      <c r="BJ491" s="53">
        <f t="shared" si="602"/>
        <v>0</v>
      </c>
      <c r="BK491" s="57">
        <f t="shared" si="603"/>
        <v>0</v>
      </c>
      <c r="BL491" s="57">
        <f t="shared" si="604"/>
        <v>0</v>
      </c>
      <c r="BM491" s="57">
        <f t="shared" si="605"/>
        <v>0</v>
      </c>
      <c r="BN491" s="57">
        <f t="shared" si="606"/>
        <v>0</v>
      </c>
      <c r="BO491" s="57">
        <f t="shared" si="607"/>
        <v>0</v>
      </c>
      <c r="BP491" s="57">
        <f t="shared" si="608"/>
        <v>0</v>
      </c>
      <c r="BQ491">
        <f t="shared" si="630"/>
        <v>0</v>
      </c>
      <c r="BR491">
        <f t="shared" si="631"/>
        <v>0</v>
      </c>
      <c r="BS491">
        <f t="shared" si="632"/>
        <v>0</v>
      </c>
      <c r="BT491">
        <f t="shared" si="633"/>
        <v>0</v>
      </c>
      <c r="BU491">
        <f t="shared" si="634"/>
        <v>0</v>
      </c>
      <c r="BV491">
        <f t="shared" si="635"/>
        <v>0</v>
      </c>
      <c r="BW491">
        <f t="shared" si="636"/>
        <v>0</v>
      </c>
      <c r="BX491">
        <f t="shared" si="637"/>
        <v>0</v>
      </c>
      <c r="BY491">
        <f t="shared" si="638"/>
        <v>0</v>
      </c>
      <c r="BZ491">
        <f t="shared" si="639"/>
        <v>0</v>
      </c>
      <c r="CA491">
        <f t="shared" si="640"/>
        <v>0</v>
      </c>
      <c r="CB491">
        <f t="shared" si="641"/>
        <v>0</v>
      </c>
      <c r="CC491" t="e">
        <f>IF('Source and fuel input'!AS491,VLOOKUP(AA491,SourceIdData,8,FALSE),IF('Source and fuel input'!AQ491,V491,IF('Source and fuel input'!AR491,IF(AND(E491="Method 1",VLOOKUP(AA491,SourceIdData,8,FALSE)&gt;0),VLOOKUP(AA491,SourceIdData,8,FALSE),NA()),"")))</f>
        <v>#N/A</v>
      </c>
      <c r="CD491" s="15" t="e">
        <f t="shared" si="652"/>
        <v>#N/A</v>
      </c>
      <c r="CE491" s="15" t="b">
        <f t="shared" si="653"/>
        <v>1</v>
      </c>
      <c r="CF491" s="15" t="b">
        <f t="shared" si="609"/>
        <v>1</v>
      </c>
      <c r="CG491" s="15" t="b">
        <f t="shared" si="654"/>
        <v>0</v>
      </c>
      <c r="CH491" s="15" t="b">
        <f t="shared" si="655"/>
        <v>1</v>
      </c>
      <c r="CI491" t="e">
        <f t="shared" si="610"/>
        <v>#N/A</v>
      </c>
      <c r="CJ491" t="e">
        <f t="shared" si="611"/>
        <v>#N/A</v>
      </c>
      <c r="CK491" t="e">
        <f t="shared" si="620"/>
        <v>#N/A</v>
      </c>
      <c r="CL491" t="b">
        <f t="shared" si="656"/>
        <v>0</v>
      </c>
      <c r="CM491" t="e">
        <f t="shared" si="621"/>
        <v>#N/A</v>
      </c>
      <c r="CN491" t="b">
        <f t="shared" si="622"/>
        <v>0</v>
      </c>
      <c r="CO491" s="14">
        <f t="shared" si="623"/>
        <v>1</v>
      </c>
      <c r="CP491" s="16" t="str">
        <f t="shared" si="612"/>
        <v/>
      </c>
      <c r="CQ491" s="15">
        <f t="shared" si="613"/>
        <v>0</v>
      </c>
      <c r="CR491" s="15">
        <f t="shared" si="614"/>
        <v>0</v>
      </c>
      <c r="CS491" s="15">
        <f t="shared" si="615"/>
        <v>0</v>
      </c>
      <c r="CT491" s="58" t="e">
        <f t="shared" si="642"/>
        <v>#DIV/0!</v>
      </c>
      <c r="CU491" s="2">
        <f t="shared" si="616"/>
        <v>995</v>
      </c>
      <c r="CV491" t="str">
        <f t="shared" si="624"/>
        <v/>
      </c>
      <c r="CX491" t="str">
        <f t="shared" si="643"/>
        <v/>
      </c>
      <c r="CY491" t="b">
        <f>AND(CX491&lt;&gt;"",COUNTIF($CX$11:CX490,CX491)=0)</f>
        <v>0</v>
      </c>
      <c r="CZ491" s="2">
        <f>IF(CX491="",0,IF(CY491,MAX($CZ$11:CZ490)+1,VLOOKUP(CX491,$CX$11:CZ490,3,FALSE)))</f>
        <v>0</v>
      </c>
      <c r="DA491" s="2" t="str">
        <f t="shared" si="625"/>
        <v/>
      </c>
      <c r="DB491" t="str">
        <f t="shared" si="644"/>
        <v/>
      </c>
      <c r="DC491" t="b">
        <f>AND(DB491&lt;&gt;"",COUNTIF($DB$11:DB490,DB491)=0)</f>
        <v>0</v>
      </c>
      <c r="DD491" s="2">
        <f>IF(DB491="",0,IF(DC491,MAX($DD$11:DD490)+1,VLOOKUP(DB491,$DB$11:DD490,3,FALSE)))</f>
        <v>0</v>
      </c>
      <c r="DE491" s="2" t="str">
        <f t="shared" si="626"/>
        <v/>
      </c>
    </row>
    <row r="492" spans="1:109" x14ac:dyDescent="0.35">
      <c r="A492" s="119"/>
      <c r="B492" s="46"/>
      <c r="C492" s="46"/>
      <c r="D492" s="46"/>
      <c r="E492" s="46"/>
      <c r="F492" s="183"/>
      <c r="G492" s="48">
        <v>0</v>
      </c>
      <c r="H492" s="46">
        <v>0</v>
      </c>
      <c r="I492" s="46">
        <v>0</v>
      </c>
      <c r="J492" s="46">
        <v>0</v>
      </c>
      <c r="K492" s="46">
        <v>0</v>
      </c>
      <c r="L492" s="49">
        <v>0</v>
      </c>
      <c r="M492" s="50">
        <v>0</v>
      </c>
      <c r="N492" s="32"/>
      <c r="O492" s="31"/>
      <c r="P492" s="31"/>
      <c r="Q492" s="31"/>
      <c r="R492" s="31"/>
      <c r="S492" s="31"/>
      <c r="T492" s="31"/>
      <c r="U492" s="31"/>
      <c r="V492" s="99"/>
      <c r="W492" s="52" t="str">
        <f t="shared" si="651"/>
        <v/>
      </c>
      <c r="X492" s="120"/>
      <c r="Y492" s="97"/>
      <c r="Z492" t="e">
        <f t="shared" si="581"/>
        <v>#N/A</v>
      </c>
      <c r="AA492" t="e">
        <f t="shared" si="582"/>
        <v>#N/A</v>
      </c>
      <c r="AB492" t="e">
        <f t="shared" si="583"/>
        <v>#N/A</v>
      </c>
      <c r="AC492" s="53" t="b">
        <f t="shared" si="584"/>
        <v>0</v>
      </c>
      <c r="AD492" s="53" t="b">
        <f t="shared" si="585"/>
        <v>0</v>
      </c>
      <c r="AE492" s="53" t="b">
        <f t="shared" si="586"/>
        <v>0</v>
      </c>
      <c r="AF492" s="53" t="b">
        <f t="shared" si="587"/>
        <v>0</v>
      </c>
      <c r="AG492" s="53" t="b">
        <f t="shared" si="588"/>
        <v>0</v>
      </c>
      <c r="AH492" s="53" t="b">
        <f t="shared" si="589"/>
        <v>0</v>
      </c>
      <c r="AI492" s="53" t="b">
        <f t="shared" si="590"/>
        <v>0</v>
      </c>
      <c r="AJ492" s="53" t="b">
        <f t="shared" si="591"/>
        <v>0</v>
      </c>
      <c r="AK492" s="53" t="b">
        <f t="shared" si="645"/>
        <v>1</v>
      </c>
      <c r="AL492" s="53" t="b">
        <f t="shared" si="646"/>
        <v>1</v>
      </c>
      <c r="AM492" s="53" t="b">
        <f t="shared" si="647"/>
        <v>1</v>
      </c>
      <c r="AN492" s="53" t="b">
        <f t="shared" si="648"/>
        <v>1</v>
      </c>
      <c r="AO492" s="53" t="b">
        <f t="shared" si="649"/>
        <v>1</v>
      </c>
      <c r="AP492" s="53" t="b">
        <f t="shared" si="650"/>
        <v>1</v>
      </c>
      <c r="AQ492" s="53" t="b">
        <f t="shared" si="627"/>
        <v>0</v>
      </c>
      <c r="AR492" t="b">
        <f t="shared" si="592"/>
        <v>0</v>
      </c>
      <c r="AS492" s="54" t="e">
        <f t="shared" si="617"/>
        <v>#N/A</v>
      </c>
      <c r="AT492" t="b">
        <f t="shared" si="628"/>
        <v>0</v>
      </c>
      <c r="AU492" t="str">
        <f t="shared" si="629"/>
        <v/>
      </c>
      <c r="AV492" s="55" t="str">
        <f t="shared" si="618"/>
        <v/>
      </c>
      <c r="AW492" t="b">
        <f>AND(AV492&lt;&gt;"",COUNTIF($AV$11:AV491,AV492)=0)</f>
        <v>0</v>
      </c>
      <c r="AX492" s="2">
        <f>IF(AV492="",0,IF(AW492,MAX($AX$11:AX491)+1,VLOOKUP(AV492,$AV$11:AX491,3,FALSE)))</f>
        <v>0</v>
      </c>
      <c r="AY492" t="str">
        <f t="shared" si="619"/>
        <v/>
      </c>
      <c r="AZ492" t="e">
        <f t="shared" si="593"/>
        <v>#N/A</v>
      </c>
      <c r="BA492" t="e">
        <f>IF(ISNA(AZ492),NA(),COUNTIF(AZ$10:AZ492,AZ492)&gt;1)</f>
        <v>#N/A</v>
      </c>
      <c r="BB492" t="e">
        <f t="shared" si="594"/>
        <v>#N/A</v>
      </c>
      <c r="BC492" s="55" t="e">
        <f t="shared" si="595"/>
        <v>#N/A</v>
      </c>
      <c r="BD492" s="56" t="e">
        <f t="shared" si="596"/>
        <v>#N/A</v>
      </c>
      <c r="BE492" s="53">
        <f t="shared" si="597"/>
        <v>0</v>
      </c>
      <c r="BF492" s="53">
        <f t="shared" si="598"/>
        <v>0</v>
      </c>
      <c r="BG492" s="53">
        <f t="shared" si="599"/>
        <v>0</v>
      </c>
      <c r="BH492" s="53">
        <f t="shared" si="600"/>
        <v>0</v>
      </c>
      <c r="BI492" s="53">
        <f t="shared" si="601"/>
        <v>0</v>
      </c>
      <c r="BJ492" s="53">
        <f t="shared" si="602"/>
        <v>0</v>
      </c>
      <c r="BK492" s="57">
        <f t="shared" si="603"/>
        <v>0</v>
      </c>
      <c r="BL492" s="57">
        <f t="shared" si="604"/>
        <v>0</v>
      </c>
      <c r="BM492" s="57">
        <f t="shared" si="605"/>
        <v>0</v>
      </c>
      <c r="BN492" s="57">
        <f t="shared" si="606"/>
        <v>0</v>
      </c>
      <c r="BO492" s="57">
        <f t="shared" si="607"/>
        <v>0</v>
      </c>
      <c r="BP492" s="57">
        <f t="shared" si="608"/>
        <v>0</v>
      </c>
      <c r="BQ492">
        <f t="shared" si="630"/>
        <v>0</v>
      </c>
      <c r="BR492">
        <f t="shared" si="631"/>
        <v>0</v>
      </c>
      <c r="BS492">
        <f t="shared" si="632"/>
        <v>0</v>
      </c>
      <c r="BT492">
        <f t="shared" si="633"/>
        <v>0</v>
      </c>
      <c r="BU492">
        <f t="shared" si="634"/>
        <v>0</v>
      </c>
      <c r="BV492">
        <f t="shared" si="635"/>
        <v>0</v>
      </c>
      <c r="BW492">
        <f t="shared" si="636"/>
        <v>0</v>
      </c>
      <c r="BX492">
        <f t="shared" si="637"/>
        <v>0</v>
      </c>
      <c r="BY492">
        <f t="shared" si="638"/>
        <v>0</v>
      </c>
      <c r="BZ492">
        <f t="shared" si="639"/>
        <v>0</v>
      </c>
      <c r="CA492">
        <f t="shared" si="640"/>
        <v>0</v>
      </c>
      <c r="CB492">
        <f t="shared" si="641"/>
        <v>0</v>
      </c>
      <c r="CC492" t="e">
        <f>IF('Source and fuel input'!AS492,VLOOKUP(AA492,SourceIdData,8,FALSE),IF('Source and fuel input'!AQ492,V492,IF('Source and fuel input'!AR492,IF(AND(E492="Method 1",VLOOKUP(AA492,SourceIdData,8,FALSE)&gt;0),VLOOKUP(AA492,SourceIdData,8,FALSE),NA()),"")))</f>
        <v>#N/A</v>
      </c>
      <c r="CD492" s="15" t="e">
        <f t="shared" si="652"/>
        <v>#N/A</v>
      </c>
      <c r="CE492" s="15" t="b">
        <f t="shared" si="653"/>
        <v>1</v>
      </c>
      <c r="CF492" s="15" t="b">
        <f t="shared" si="609"/>
        <v>1</v>
      </c>
      <c r="CG492" s="15" t="b">
        <f t="shared" si="654"/>
        <v>0</v>
      </c>
      <c r="CH492" s="15" t="b">
        <f t="shared" si="655"/>
        <v>1</v>
      </c>
      <c r="CI492" t="e">
        <f t="shared" si="610"/>
        <v>#N/A</v>
      </c>
      <c r="CJ492" t="e">
        <f t="shared" si="611"/>
        <v>#N/A</v>
      </c>
      <c r="CK492" t="e">
        <f t="shared" si="620"/>
        <v>#N/A</v>
      </c>
      <c r="CL492" t="b">
        <f t="shared" si="656"/>
        <v>0</v>
      </c>
      <c r="CM492" t="e">
        <f t="shared" si="621"/>
        <v>#N/A</v>
      </c>
      <c r="CN492" t="b">
        <f t="shared" si="622"/>
        <v>0</v>
      </c>
      <c r="CO492" s="14">
        <f t="shared" si="623"/>
        <v>1</v>
      </c>
      <c r="CP492" s="16" t="str">
        <f t="shared" si="612"/>
        <v/>
      </c>
      <c r="CQ492" s="15">
        <f t="shared" si="613"/>
        <v>0</v>
      </c>
      <c r="CR492" s="15">
        <f t="shared" si="614"/>
        <v>0</v>
      </c>
      <c r="CS492" s="15">
        <f t="shared" si="615"/>
        <v>0</v>
      </c>
      <c r="CT492" s="58" t="e">
        <f t="shared" si="642"/>
        <v>#DIV/0!</v>
      </c>
      <c r="CU492" s="2">
        <f t="shared" si="616"/>
        <v>995</v>
      </c>
      <c r="CV492" t="str">
        <f t="shared" si="624"/>
        <v/>
      </c>
      <c r="CX492" t="str">
        <f t="shared" si="643"/>
        <v/>
      </c>
      <c r="CY492" t="b">
        <f>AND(CX492&lt;&gt;"",COUNTIF($CX$11:CX491,CX492)=0)</f>
        <v>0</v>
      </c>
      <c r="CZ492" s="2">
        <f>IF(CX492="",0,IF(CY492,MAX($CZ$11:CZ491)+1,VLOOKUP(CX492,$CX$11:CZ491,3,FALSE)))</f>
        <v>0</v>
      </c>
      <c r="DA492" s="2" t="str">
        <f t="shared" si="625"/>
        <v/>
      </c>
      <c r="DB492" t="str">
        <f t="shared" si="644"/>
        <v/>
      </c>
      <c r="DC492" t="b">
        <f>AND(DB492&lt;&gt;"",COUNTIF($DB$11:DB491,DB492)=0)</f>
        <v>0</v>
      </c>
      <c r="DD492" s="2">
        <f>IF(DB492="",0,IF(DC492,MAX($DD$11:DD491)+1,VLOOKUP(DB492,$DB$11:DD491,3,FALSE)))</f>
        <v>0</v>
      </c>
      <c r="DE492" s="2" t="str">
        <f t="shared" si="626"/>
        <v/>
      </c>
    </row>
    <row r="493" spans="1:109" x14ac:dyDescent="0.35">
      <c r="A493" s="119"/>
      <c r="B493" s="46"/>
      <c r="C493" s="46"/>
      <c r="D493" s="46"/>
      <c r="E493" s="46"/>
      <c r="F493" s="183"/>
      <c r="G493" s="48">
        <v>0</v>
      </c>
      <c r="H493" s="46">
        <v>0</v>
      </c>
      <c r="I493" s="46">
        <v>0</v>
      </c>
      <c r="J493" s="46">
        <v>0</v>
      </c>
      <c r="K493" s="46">
        <v>0</v>
      </c>
      <c r="L493" s="49">
        <v>0</v>
      </c>
      <c r="M493" s="50">
        <v>0</v>
      </c>
      <c r="N493" s="32"/>
      <c r="O493" s="31"/>
      <c r="P493" s="31"/>
      <c r="Q493" s="31"/>
      <c r="R493" s="31"/>
      <c r="S493" s="31"/>
      <c r="T493" s="31"/>
      <c r="U493" s="31"/>
      <c r="V493" s="99"/>
      <c r="W493" s="52" t="str">
        <f t="shared" si="651"/>
        <v/>
      </c>
      <c r="X493" s="120"/>
      <c r="Y493" s="97"/>
      <c r="Z493" t="e">
        <f t="shared" si="581"/>
        <v>#N/A</v>
      </c>
      <c r="AA493" t="e">
        <f t="shared" si="582"/>
        <v>#N/A</v>
      </c>
      <c r="AB493" t="e">
        <f t="shared" si="583"/>
        <v>#N/A</v>
      </c>
      <c r="AC493" s="53" t="b">
        <f t="shared" si="584"/>
        <v>0</v>
      </c>
      <c r="AD493" s="53" t="b">
        <f t="shared" si="585"/>
        <v>0</v>
      </c>
      <c r="AE493" s="53" t="b">
        <f t="shared" si="586"/>
        <v>0</v>
      </c>
      <c r="AF493" s="53" t="b">
        <f t="shared" si="587"/>
        <v>0</v>
      </c>
      <c r="AG493" s="53" t="b">
        <f t="shared" si="588"/>
        <v>0</v>
      </c>
      <c r="AH493" s="53" t="b">
        <f t="shared" si="589"/>
        <v>0</v>
      </c>
      <c r="AI493" s="53" t="b">
        <f t="shared" si="590"/>
        <v>0</v>
      </c>
      <c r="AJ493" s="53" t="b">
        <f t="shared" si="591"/>
        <v>0</v>
      </c>
      <c r="AK493" s="53" t="b">
        <f t="shared" si="645"/>
        <v>1</v>
      </c>
      <c r="AL493" s="53" t="b">
        <f t="shared" si="646"/>
        <v>1</v>
      </c>
      <c r="AM493" s="53" t="b">
        <f t="shared" si="647"/>
        <v>1</v>
      </c>
      <c r="AN493" s="53" t="b">
        <f t="shared" si="648"/>
        <v>1</v>
      </c>
      <c r="AO493" s="53" t="b">
        <f t="shared" si="649"/>
        <v>1</v>
      </c>
      <c r="AP493" s="53" t="b">
        <f t="shared" si="650"/>
        <v>1</v>
      </c>
      <c r="AQ493" s="53" t="b">
        <f t="shared" si="627"/>
        <v>0</v>
      </c>
      <c r="AR493" t="b">
        <f t="shared" si="592"/>
        <v>0</v>
      </c>
      <c r="AS493" s="54" t="e">
        <f t="shared" si="617"/>
        <v>#N/A</v>
      </c>
      <c r="AT493" t="b">
        <f t="shared" si="628"/>
        <v>0</v>
      </c>
      <c r="AU493" t="str">
        <f t="shared" si="629"/>
        <v/>
      </c>
      <c r="AV493" s="55" t="str">
        <f t="shared" si="618"/>
        <v/>
      </c>
      <c r="AW493" t="b">
        <f>AND(AV493&lt;&gt;"",COUNTIF($AV$11:AV492,AV493)=0)</f>
        <v>0</v>
      </c>
      <c r="AX493" s="2">
        <f>IF(AV493="",0,IF(AW493,MAX($AX$11:AX492)+1,VLOOKUP(AV493,$AV$11:AX492,3,FALSE)))</f>
        <v>0</v>
      </c>
      <c r="AY493" t="str">
        <f t="shared" si="619"/>
        <v/>
      </c>
      <c r="AZ493" t="e">
        <f t="shared" si="593"/>
        <v>#N/A</v>
      </c>
      <c r="BA493" t="e">
        <f>IF(ISNA(AZ493),NA(),COUNTIF(AZ$10:AZ493,AZ493)&gt;1)</f>
        <v>#N/A</v>
      </c>
      <c r="BB493" t="e">
        <f t="shared" si="594"/>
        <v>#N/A</v>
      </c>
      <c r="BC493" s="55" t="e">
        <f t="shared" si="595"/>
        <v>#N/A</v>
      </c>
      <c r="BD493" s="56" t="e">
        <f t="shared" si="596"/>
        <v>#N/A</v>
      </c>
      <c r="BE493" s="53">
        <f t="shared" si="597"/>
        <v>0</v>
      </c>
      <c r="BF493" s="53">
        <f t="shared" si="598"/>
        <v>0</v>
      </c>
      <c r="BG493" s="53">
        <f t="shared" si="599"/>
        <v>0</v>
      </c>
      <c r="BH493" s="53">
        <f t="shared" si="600"/>
        <v>0</v>
      </c>
      <c r="BI493" s="53">
        <f t="shared" si="601"/>
        <v>0</v>
      </c>
      <c r="BJ493" s="53">
        <f t="shared" si="602"/>
        <v>0</v>
      </c>
      <c r="BK493" s="57">
        <f t="shared" si="603"/>
        <v>0</v>
      </c>
      <c r="BL493" s="57">
        <f t="shared" si="604"/>
        <v>0</v>
      </c>
      <c r="BM493" s="57">
        <f t="shared" si="605"/>
        <v>0</v>
      </c>
      <c r="BN493" s="57">
        <f t="shared" si="606"/>
        <v>0</v>
      </c>
      <c r="BO493" s="57">
        <f t="shared" si="607"/>
        <v>0</v>
      </c>
      <c r="BP493" s="57">
        <f t="shared" si="608"/>
        <v>0</v>
      </c>
      <c r="BQ493">
        <f t="shared" si="630"/>
        <v>0</v>
      </c>
      <c r="BR493">
        <f t="shared" si="631"/>
        <v>0</v>
      </c>
      <c r="BS493">
        <f t="shared" si="632"/>
        <v>0</v>
      </c>
      <c r="BT493">
        <f t="shared" si="633"/>
        <v>0</v>
      </c>
      <c r="BU493">
        <f t="shared" si="634"/>
        <v>0</v>
      </c>
      <c r="BV493">
        <f t="shared" si="635"/>
        <v>0</v>
      </c>
      <c r="BW493">
        <f t="shared" si="636"/>
        <v>0</v>
      </c>
      <c r="BX493">
        <f t="shared" si="637"/>
        <v>0</v>
      </c>
      <c r="BY493">
        <f t="shared" si="638"/>
        <v>0</v>
      </c>
      <c r="BZ493">
        <f t="shared" si="639"/>
        <v>0</v>
      </c>
      <c r="CA493">
        <f t="shared" si="640"/>
        <v>0</v>
      </c>
      <c r="CB493">
        <f t="shared" si="641"/>
        <v>0</v>
      </c>
      <c r="CC493" t="e">
        <f>IF('Source and fuel input'!AS493,VLOOKUP(AA493,SourceIdData,8,FALSE),IF('Source and fuel input'!AQ493,V493,IF('Source and fuel input'!AR493,IF(AND(E493="Method 1",VLOOKUP(AA493,SourceIdData,8,FALSE)&gt;0),VLOOKUP(AA493,SourceIdData,8,FALSE),NA()),"")))</f>
        <v>#N/A</v>
      </c>
      <c r="CD493" s="15" t="e">
        <f t="shared" si="652"/>
        <v>#N/A</v>
      </c>
      <c r="CE493" s="15" t="b">
        <f t="shared" si="653"/>
        <v>1</v>
      </c>
      <c r="CF493" s="15" t="b">
        <f t="shared" si="609"/>
        <v>1</v>
      </c>
      <c r="CG493" s="15" t="b">
        <f t="shared" si="654"/>
        <v>0</v>
      </c>
      <c r="CH493" s="15" t="b">
        <f t="shared" si="655"/>
        <v>1</v>
      </c>
      <c r="CI493" t="e">
        <f t="shared" si="610"/>
        <v>#N/A</v>
      </c>
      <c r="CJ493" t="e">
        <f t="shared" si="611"/>
        <v>#N/A</v>
      </c>
      <c r="CK493" t="e">
        <f t="shared" si="620"/>
        <v>#N/A</v>
      </c>
      <c r="CL493" t="b">
        <f t="shared" si="656"/>
        <v>0</v>
      </c>
      <c r="CM493" t="e">
        <f t="shared" si="621"/>
        <v>#N/A</v>
      </c>
      <c r="CN493" t="b">
        <f t="shared" si="622"/>
        <v>0</v>
      </c>
      <c r="CO493" s="14">
        <f t="shared" si="623"/>
        <v>1</v>
      </c>
      <c r="CP493" s="16" t="str">
        <f t="shared" si="612"/>
        <v/>
      </c>
      <c r="CQ493" s="15">
        <f t="shared" si="613"/>
        <v>0</v>
      </c>
      <c r="CR493" s="15">
        <f t="shared" si="614"/>
        <v>0</v>
      </c>
      <c r="CS493" s="15">
        <f t="shared" si="615"/>
        <v>0</v>
      </c>
      <c r="CT493" s="58" t="e">
        <f t="shared" si="642"/>
        <v>#DIV/0!</v>
      </c>
      <c r="CU493" s="2">
        <f t="shared" si="616"/>
        <v>995</v>
      </c>
      <c r="CV493" t="str">
        <f t="shared" si="624"/>
        <v/>
      </c>
      <c r="CX493" t="str">
        <f t="shared" si="643"/>
        <v/>
      </c>
      <c r="CY493" t="b">
        <f>AND(CX493&lt;&gt;"",COUNTIF($CX$11:CX492,CX493)=0)</f>
        <v>0</v>
      </c>
      <c r="CZ493" s="2">
        <f>IF(CX493="",0,IF(CY493,MAX($CZ$11:CZ492)+1,VLOOKUP(CX493,$CX$11:CZ492,3,FALSE)))</f>
        <v>0</v>
      </c>
      <c r="DA493" s="2" t="str">
        <f t="shared" si="625"/>
        <v/>
      </c>
      <c r="DB493" t="str">
        <f t="shared" si="644"/>
        <v/>
      </c>
      <c r="DC493" t="b">
        <f>AND(DB493&lt;&gt;"",COUNTIF($DB$11:DB492,DB493)=0)</f>
        <v>0</v>
      </c>
      <c r="DD493" s="2">
        <f>IF(DB493="",0,IF(DC493,MAX($DD$11:DD492)+1,VLOOKUP(DB493,$DB$11:DD492,3,FALSE)))</f>
        <v>0</v>
      </c>
      <c r="DE493" s="2" t="str">
        <f t="shared" si="626"/>
        <v/>
      </c>
    </row>
    <row r="494" spans="1:109" x14ac:dyDescent="0.35">
      <c r="A494" s="119"/>
      <c r="B494" s="46"/>
      <c r="C494" s="46"/>
      <c r="D494" s="46"/>
      <c r="E494" s="46"/>
      <c r="F494" s="183"/>
      <c r="G494" s="48">
        <v>0</v>
      </c>
      <c r="H494" s="46">
        <v>0</v>
      </c>
      <c r="I494" s="46">
        <v>0</v>
      </c>
      <c r="J494" s="46">
        <v>0</v>
      </c>
      <c r="K494" s="46">
        <v>0</v>
      </c>
      <c r="L494" s="49">
        <v>0</v>
      </c>
      <c r="M494" s="50">
        <v>0</v>
      </c>
      <c r="N494" s="32"/>
      <c r="O494" s="31"/>
      <c r="P494" s="31"/>
      <c r="Q494" s="31"/>
      <c r="R494" s="31"/>
      <c r="S494" s="31"/>
      <c r="T494" s="31"/>
      <c r="U494" s="31"/>
      <c r="V494" s="99"/>
      <c r="W494" s="52" t="str">
        <f t="shared" si="651"/>
        <v/>
      </c>
      <c r="X494" s="120"/>
      <c r="Y494" s="97"/>
      <c r="Z494" t="e">
        <f t="shared" si="581"/>
        <v>#N/A</v>
      </c>
      <c r="AA494" t="e">
        <f t="shared" si="582"/>
        <v>#N/A</v>
      </c>
      <c r="AB494" t="e">
        <f t="shared" si="583"/>
        <v>#N/A</v>
      </c>
      <c r="AC494" s="53" t="b">
        <f t="shared" si="584"/>
        <v>0</v>
      </c>
      <c r="AD494" s="53" t="b">
        <f t="shared" si="585"/>
        <v>0</v>
      </c>
      <c r="AE494" s="53" t="b">
        <f t="shared" si="586"/>
        <v>0</v>
      </c>
      <c r="AF494" s="53" t="b">
        <f t="shared" si="587"/>
        <v>0</v>
      </c>
      <c r="AG494" s="53" t="b">
        <f t="shared" si="588"/>
        <v>0</v>
      </c>
      <c r="AH494" s="53" t="b">
        <f t="shared" si="589"/>
        <v>0</v>
      </c>
      <c r="AI494" s="53" t="b">
        <f t="shared" si="590"/>
        <v>0</v>
      </c>
      <c r="AJ494" s="53" t="b">
        <f t="shared" si="591"/>
        <v>0</v>
      </c>
      <c r="AK494" s="53" t="b">
        <f t="shared" si="645"/>
        <v>1</v>
      </c>
      <c r="AL494" s="53" t="b">
        <f t="shared" si="646"/>
        <v>1</v>
      </c>
      <c r="AM494" s="53" t="b">
        <f t="shared" si="647"/>
        <v>1</v>
      </c>
      <c r="AN494" s="53" t="b">
        <f t="shared" si="648"/>
        <v>1</v>
      </c>
      <c r="AO494" s="53" t="b">
        <f t="shared" si="649"/>
        <v>1</v>
      </c>
      <c r="AP494" s="53" t="b">
        <f t="shared" si="650"/>
        <v>1</v>
      </c>
      <c r="AQ494" s="53" t="b">
        <f t="shared" si="627"/>
        <v>0</v>
      </c>
      <c r="AR494" t="b">
        <f t="shared" si="592"/>
        <v>0</v>
      </c>
      <c r="AS494" s="54" t="e">
        <f t="shared" si="617"/>
        <v>#N/A</v>
      </c>
      <c r="AT494" t="b">
        <f t="shared" si="628"/>
        <v>0</v>
      </c>
      <c r="AU494" t="str">
        <f t="shared" si="629"/>
        <v/>
      </c>
      <c r="AV494" s="55" t="str">
        <f t="shared" si="618"/>
        <v/>
      </c>
      <c r="AW494" t="b">
        <f>AND(AV494&lt;&gt;"",COUNTIF($AV$11:AV493,AV494)=0)</f>
        <v>0</v>
      </c>
      <c r="AX494" s="2">
        <f>IF(AV494="",0,IF(AW494,MAX($AX$11:AX493)+1,VLOOKUP(AV494,$AV$11:AX493,3,FALSE)))</f>
        <v>0</v>
      </c>
      <c r="AY494" t="str">
        <f t="shared" si="619"/>
        <v/>
      </c>
      <c r="AZ494" t="e">
        <f t="shared" si="593"/>
        <v>#N/A</v>
      </c>
      <c r="BA494" t="e">
        <f>IF(ISNA(AZ494),NA(),COUNTIF(AZ$10:AZ494,AZ494)&gt;1)</f>
        <v>#N/A</v>
      </c>
      <c r="BB494" t="e">
        <f t="shared" si="594"/>
        <v>#N/A</v>
      </c>
      <c r="BC494" s="55" t="e">
        <f t="shared" si="595"/>
        <v>#N/A</v>
      </c>
      <c r="BD494" s="56" t="e">
        <f t="shared" si="596"/>
        <v>#N/A</v>
      </c>
      <c r="BE494" s="53">
        <f t="shared" si="597"/>
        <v>0</v>
      </c>
      <c r="BF494" s="53">
        <f t="shared" si="598"/>
        <v>0</v>
      </c>
      <c r="BG494" s="53">
        <f t="shared" si="599"/>
        <v>0</v>
      </c>
      <c r="BH494" s="53">
        <f t="shared" si="600"/>
        <v>0</v>
      </c>
      <c r="BI494" s="53">
        <f t="shared" si="601"/>
        <v>0</v>
      </c>
      <c r="BJ494" s="53">
        <f t="shared" si="602"/>
        <v>0</v>
      </c>
      <c r="BK494" s="57">
        <f t="shared" si="603"/>
        <v>0</v>
      </c>
      <c r="BL494" s="57">
        <f t="shared" si="604"/>
        <v>0</v>
      </c>
      <c r="BM494" s="57">
        <f t="shared" si="605"/>
        <v>0</v>
      </c>
      <c r="BN494" s="57">
        <f t="shared" si="606"/>
        <v>0</v>
      </c>
      <c r="BO494" s="57">
        <f t="shared" si="607"/>
        <v>0</v>
      </c>
      <c r="BP494" s="57">
        <f t="shared" si="608"/>
        <v>0</v>
      </c>
      <c r="BQ494">
        <f t="shared" si="630"/>
        <v>0</v>
      </c>
      <c r="BR494">
        <f t="shared" si="631"/>
        <v>0</v>
      </c>
      <c r="BS494">
        <f t="shared" si="632"/>
        <v>0</v>
      </c>
      <c r="BT494">
        <f t="shared" si="633"/>
        <v>0</v>
      </c>
      <c r="BU494">
        <f t="shared" si="634"/>
        <v>0</v>
      </c>
      <c r="BV494">
        <f t="shared" si="635"/>
        <v>0</v>
      </c>
      <c r="BW494">
        <f t="shared" si="636"/>
        <v>0</v>
      </c>
      <c r="BX494">
        <f t="shared" si="637"/>
        <v>0</v>
      </c>
      <c r="BY494">
        <f t="shared" si="638"/>
        <v>0</v>
      </c>
      <c r="BZ494">
        <f t="shared" si="639"/>
        <v>0</v>
      </c>
      <c r="CA494">
        <f t="shared" si="640"/>
        <v>0</v>
      </c>
      <c r="CB494">
        <f t="shared" si="641"/>
        <v>0</v>
      </c>
      <c r="CC494" t="e">
        <f>IF('Source and fuel input'!AS494,VLOOKUP(AA494,SourceIdData,8,FALSE),IF('Source and fuel input'!AQ494,V494,IF('Source and fuel input'!AR494,IF(AND(E494="Method 1",VLOOKUP(AA494,SourceIdData,8,FALSE)&gt;0),VLOOKUP(AA494,SourceIdData,8,FALSE),NA()),"")))</f>
        <v>#N/A</v>
      </c>
      <c r="CD494" s="15" t="e">
        <f t="shared" si="652"/>
        <v>#N/A</v>
      </c>
      <c r="CE494" s="15" t="b">
        <f t="shared" si="653"/>
        <v>1</v>
      </c>
      <c r="CF494" s="15" t="b">
        <f t="shared" si="609"/>
        <v>1</v>
      </c>
      <c r="CG494" s="15" t="b">
        <f t="shared" si="654"/>
        <v>0</v>
      </c>
      <c r="CH494" s="15" t="b">
        <f t="shared" si="655"/>
        <v>1</v>
      </c>
      <c r="CI494" t="e">
        <f t="shared" si="610"/>
        <v>#N/A</v>
      </c>
      <c r="CJ494" t="e">
        <f t="shared" si="611"/>
        <v>#N/A</v>
      </c>
      <c r="CK494" t="e">
        <f t="shared" si="620"/>
        <v>#N/A</v>
      </c>
      <c r="CL494" t="b">
        <f t="shared" si="656"/>
        <v>0</v>
      </c>
      <c r="CM494" t="e">
        <f t="shared" si="621"/>
        <v>#N/A</v>
      </c>
      <c r="CN494" t="b">
        <f t="shared" si="622"/>
        <v>0</v>
      </c>
      <c r="CO494" s="14">
        <f t="shared" si="623"/>
        <v>1</v>
      </c>
      <c r="CP494" s="16" t="str">
        <f t="shared" si="612"/>
        <v/>
      </c>
      <c r="CQ494" s="15">
        <f t="shared" si="613"/>
        <v>0</v>
      </c>
      <c r="CR494" s="15">
        <f t="shared" si="614"/>
        <v>0</v>
      </c>
      <c r="CS494" s="15">
        <f t="shared" si="615"/>
        <v>0</v>
      </c>
      <c r="CT494" s="58" t="e">
        <f t="shared" si="642"/>
        <v>#DIV/0!</v>
      </c>
      <c r="CU494" s="2">
        <f t="shared" si="616"/>
        <v>995</v>
      </c>
      <c r="CV494" t="str">
        <f t="shared" si="624"/>
        <v/>
      </c>
      <c r="CX494" t="str">
        <f t="shared" si="643"/>
        <v/>
      </c>
      <c r="CY494" t="b">
        <f>AND(CX494&lt;&gt;"",COUNTIF($CX$11:CX493,CX494)=0)</f>
        <v>0</v>
      </c>
      <c r="CZ494" s="2">
        <f>IF(CX494="",0,IF(CY494,MAX($CZ$11:CZ493)+1,VLOOKUP(CX494,$CX$11:CZ493,3,FALSE)))</f>
        <v>0</v>
      </c>
      <c r="DA494" s="2" t="str">
        <f t="shared" si="625"/>
        <v/>
      </c>
      <c r="DB494" t="str">
        <f t="shared" si="644"/>
        <v/>
      </c>
      <c r="DC494" t="b">
        <f>AND(DB494&lt;&gt;"",COUNTIF($DB$11:DB493,DB494)=0)</f>
        <v>0</v>
      </c>
      <c r="DD494" s="2">
        <f>IF(DB494="",0,IF(DC494,MAX($DD$11:DD493)+1,VLOOKUP(DB494,$DB$11:DD493,3,FALSE)))</f>
        <v>0</v>
      </c>
      <c r="DE494" s="2" t="str">
        <f t="shared" si="626"/>
        <v/>
      </c>
    </row>
    <row r="495" spans="1:109" x14ac:dyDescent="0.35">
      <c r="A495" s="119"/>
      <c r="B495" s="46"/>
      <c r="C495" s="46"/>
      <c r="D495" s="46"/>
      <c r="E495" s="46"/>
      <c r="F495" s="183"/>
      <c r="G495" s="48">
        <v>0</v>
      </c>
      <c r="H495" s="46">
        <v>0</v>
      </c>
      <c r="I495" s="46">
        <v>0</v>
      </c>
      <c r="J495" s="46">
        <v>0</v>
      </c>
      <c r="K495" s="46">
        <v>0</v>
      </c>
      <c r="L495" s="49">
        <v>0</v>
      </c>
      <c r="M495" s="50">
        <v>0</v>
      </c>
      <c r="N495" s="32"/>
      <c r="O495" s="31"/>
      <c r="P495" s="31"/>
      <c r="Q495" s="31"/>
      <c r="R495" s="31"/>
      <c r="S495" s="31"/>
      <c r="T495" s="31"/>
      <c r="U495" s="31"/>
      <c r="V495" s="99"/>
      <c r="W495" s="52" t="str">
        <f t="shared" si="651"/>
        <v/>
      </c>
      <c r="X495" s="120"/>
      <c r="Y495" s="97"/>
      <c r="Z495" t="e">
        <f t="shared" si="581"/>
        <v>#N/A</v>
      </c>
      <c r="AA495" t="e">
        <f t="shared" si="582"/>
        <v>#N/A</v>
      </c>
      <c r="AB495" t="e">
        <f t="shared" si="583"/>
        <v>#N/A</v>
      </c>
      <c r="AC495" s="53" t="b">
        <f t="shared" si="584"/>
        <v>0</v>
      </c>
      <c r="AD495" s="53" t="b">
        <f t="shared" si="585"/>
        <v>0</v>
      </c>
      <c r="AE495" s="53" t="b">
        <f t="shared" si="586"/>
        <v>0</v>
      </c>
      <c r="AF495" s="53" t="b">
        <f t="shared" si="587"/>
        <v>0</v>
      </c>
      <c r="AG495" s="53" t="b">
        <f t="shared" si="588"/>
        <v>0</v>
      </c>
      <c r="AH495" s="53" t="b">
        <f t="shared" si="589"/>
        <v>0</v>
      </c>
      <c r="AI495" s="53" t="b">
        <f t="shared" si="590"/>
        <v>0</v>
      </c>
      <c r="AJ495" s="53" t="b">
        <f t="shared" si="591"/>
        <v>0</v>
      </c>
      <c r="AK495" s="53" t="b">
        <f t="shared" si="645"/>
        <v>1</v>
      </c>
      <c r="AL495" s="53" t="b">
        <f t="shared" si="646"/>
        <v>1</v>
      </c>
      <c r="AM495" s="53" t="b">
        <f t="shared" si="647"/>
        <v>1</v>
      </c>
      <c r="AN495" s="53" t="b">
        <f t="shared" si="648"/>
        <v>1</v>
      </c>
      <c r="AO495" s="53" t="b">
        <f t="shared" si="649"/>
        <v>1</v>
      </c>
      <c r="AP495" s="53" t="b">
        <f t="shared" si="650"/>
        <v>1</v>
      </c>
      <c r="AQ495" s="53" t="b">
        <f t="shared" si="627"/>
        <v>0</v>
      </c>
      <c r="AR495" t="b">
        <f t="shared" si="592"/>
        <v>0</v>
      </c>
      <c r="AS495" s="54" t="e">
        <f t="shared" si="617"/>
        <v>#N/A</v>
      </c>
      <c r="AT495" t="b">
        <f t="shared" si="628"/>
        <v>0</v>
      </c>
      <c r="AU495" t="str">
        <f t="shared" si="629"/>
        <v/>
      </c>
      <c r="AV495" s="55" t="str">
        <f t="shared" si="618"/>
        <v/>
      </c>
      <c r="AW495" t="b">
        <f>AND(AV495&lt;&gt;"",COUNTIF($AV$11:AV494,AV495)=0)</f>
        <v>0</v>
      </c>
      <c r="AX495" s="2">
        <f>IF(AV495="",0,IF(AW495,MAX($AX$11:AX494)+1,VLOOKUP(AV495,$AV$11:AX494,3,FALSE)))</f>
        <v>0</v>
      </c>
      <c r="AY495" t="str">
        <f t="shared" si="619"/>
        <v/>
      </c>
      <c r="AZ495" t="e">
        <f t="shared" si="593"/>
        <v>#N/A</v>
      </c>
      <c r="BA495" t="e">
        <f>IF(ISNA(AZ495),NA(),COUNTIF(AZ$10:AZ495,AZ495)&gt;1)</f>
        <v>#N/A</v>
      </c>
      <c r="BB495" t="e">
        <f t="shared" si="594"/>
        <v>#N/A</v>
      </c>
      <c r="BC495" s="55" t="e">
        <f t="shared" si="595"/>
        <v>#N/A</v>
      </c>
      <c r="BD495" s="56" t="e">
        <f t="shared" si="596"/>
        <v>#N/A</v>
      </c>
      <c r="BE495" s="53">
        <f t="shared" si="597"/>
        <v>0</v>
      </c>
      <c r="BF495" s="53">
        <f t="shared" si="598"/>
        <v>0</v>
      </c>
      <c r="BG495" s="53">
        <f t="shared" si="599"/>
        <v>0</v>
      </c>
      <c r="BH495" s="53">
        <f t="shared" si="600"/>
        <v>0</v>
      </c>
      <c r="BI495" s="53">
        <f t="shared" si="601"/>
        <v>0</v>
      </c>
      <c r="BJ495" s="53">
        <f t="shared" si="602"/>
        <v>0</v>
      </c>
      <c r="BK495" s="57">
        <f t="shared" si="603"/>
        <v>0</v>
      </c>
      <c r="BL495" s="57">
        <f t="shared" si="604"/>
        <v>0</v>
      </c>
      <c r="BM495" s="57">
        <f t="shared" si="605"/>
        <v>0</v>
      </c>
      <c r="BN495" s="57">
        <f t="shared" si="606"/>
        <v>0</v>
      </c>
      <c r="BO495" s="57">
        <f t="shared" si="607"/>
        <v>0</v>
      </c>
      <c r="BP495" s="57">
        <f t="shared" si="608"/>
        <v>0</v>
      </c>
      <c r="BQ495">
        <f t="shared" si="630"/>
        <v>0</v>
      </c>
      <c r="BR495">
        <f t="shared" si="631"/>
        <v>0</v>
      </c>
      <c r="BS495">
        <f t="shared" si="632"/>
        <v>0</v>
      </c>
      <c r="BT495">
        <f t="shared" si="633"/>
        <v>0</v>
      </c>
      <c r="BU495">
        <f t="shared" si="634"/>
        <v>0</v>
      </c>
      <c r="BV495">
        <f t="shared" si="635"/>
        <v>0</v>
      </c>
      <c r="BW495">
        <f t="shared" si="636"/>
        <v>0</v>
      </c>
      <c r="BX495">
        <f t="shared" si="637"/>
        <v>0</v>
      </c>
      <c r="BY495">
        <f t="shared" si="638"/>
        <v>0</v>
      </c>
      <c r="BZ495">
        <f t="shared" si="639"/>
        <v>0</v>
      </c>
      <c r="CA495">
        <f t="shared" si="640"/>
        <v>0</v>
      </c>
      <c r="CB495">
        <f t="shared" si="641"/>
        <v>0</v>
      </c>
      <c r="CC495" t="e">
        <f>IF('Source and fuel input'!AS495,VLOOKUP(AA495,SourceIdData,8,FALSE),IF('Source and fuel input'!AQ495,V495,IF('Source and fuel input'!AR495,IF(AND(E495="Method 1",VLOOKUP(AA495,SourceIdData,8,FALSE)&gt;0),VLOOKUP(AA495,SourceIdData,8,FALSE),NA()),"")))</f>
        <v>#N/A</v>
      </c>
      <c r="CD495" s="15" t="e">
        <f t="shared" si="652"/>
        <v>#N/A</v>
      </c>
      <c r="CE495" s="15" t="b">
        <f t="shared" si="653"/>
        <v>1</v>
      </c>
      <c r="CF495" s="15" t="b">
        <f t="shared" si="609"/>
        <v>1</v>
      </c>
      <c r="CG495" s="15" t="b">
        <f t="shared" si="654"/>
        <v>0</v>
      </c>
      <c r="CH495" s="15" t="b">
        <f t="shared" si="655"/>
        <v>1</v>
      </c>
      <c r="CI495" t="e">
        <f t="shared" si="610"/>
        <v>#N/A</v>
      </c>
      <c r="CJ495" t="e">
        <f t="shared" si="611"/>
        <v>#N/A</v>
      </c>
      <c r="CK495" t="e">
        <f t="shared" si="620"/>
        <v>#N/A</v>
      </c>
      <c r="CL495" t="b">
        <f t="shared" si="656"/>
        <v>0</v>
      </c>
      <c r="CM495" t="e">
        <f t="shared" si="621"/>
        <v>#N/A</v>
      </c>
      <c r="CN495" t="b">
        <f t="shared" si="622"/>
        <v>0</v>
      </c>
      <c r="CO495" s="14">
        <f t="shared" si="623"/>
        <v>1</v>
      </c>
      <c r="CP495" s="16" t="str">
        <f t="shared" si="612"/>
        <v/>
      </c>
      <c r="CQ495" s="15">
        <f t="shared" si="613"/>
        <v>0</v>
      </c>
      <c r="CR495" s="15">
        <f t="shared" si="614"/>
        <v>0</v>
      </c>
      <c r="CS495" s="15">
        <f t="shared" si="615"/>
        <v>0</v>
      </c>
      <c r="CT495" s="58" t="e">
        <f t="shared" si="642"/>
        <v>#DIV/0!</v>
      </c>
      <c r="CU495" s="2">
        <f t="shared" si="616"/>
        <v>995</v>
      </c>
      <c r="CV495" t="str">
        <f t="shared" si="624"/>
        <v/>
      </c>
      <c r="CX495" t="str">
        <f t="shared" si="643"/>
        <v/>
      </c>
      <c r="CY495" t="b">
        <f>AND(CX495&lt;&gt;"",COUNTIF($CX$11:CX494,CX495)=0)</f>
        <v>0</v>
      </c>
      <c r="CZ495" s="2">
        <f>IF(CX495="",0,IF(CY495,MAX($CZ$11:CZ494)+1,VLOOKUP(CX495,$CX$11:CZ494,3,FALSE)))</f>
        <v>0</v>
      </c>
      <c r="DA495" s="2" t="str">
        <f t="shared" si="625"/>
        <v/>
      </c>
      <c r="DB495" t="str">
        <f t="shared" si="644"/>
        <v/>
      </c>
      <c r="DC495" t="b">
        <f>AND(DB495&lt;&gt;"",COUNTIF($DB$11:DB494,DB495)=0)</f>
        <v>0</v>
      </c>
      <c r="DD495" s="2">
        <f>IF(DB495="",0,IF(DC495,MAX($DD$11:DD494)+1,VLOOKUP(DB495,$DB$11:DD494,3,FALSE)))</f>
        <v>0</v>
      </c>
      <c r="DE495" s="2" t="str">
        <f t="shared" si="626"/>
        <v/>
      </c>
    </row>
    <row r="496" spans="1:109" x14ac:dyDescent="0.35">
      <c r="A496" s="119"/>
      <c r="B496" s="46"/>
      <c r="C496" s="46"/>
      <c r="D496" s="46"/>
      <c r="E496" s="46"/>
      <c r="F496" s="183"/>
      <c r="G496" s="48">
        <v>0</v>
      </c>
      <c r="H496" s="46">
        <v>0</v>
      </c>
      <c r="I496" s="46">
        <v>0</v>
      </c>
      <c r="J496" s="46">
        <v>0</v>
      </c>
      <c r="K496" s="46">
        <v>0</v>
      </c>
      <c r="L496" s="49">
        <v>0</v>
      </c>
      <c r="M496" s="50">
        <v>0</v>
      </c>
      <c r="N496" s="32"/>
      <c r="O496" s="31"/>
      <c r="P496" s="31"/>
      <c r="Q496" s="31"/>
      <c r="R496" s="31"/>
      <c r="S496" s="31"/>
      <c r="T496" s="31"/>
      <c r="U496" s="31"/>
      <c r="V496" s="99"/>
      <c r="W496" s="52" t="str">
        <f t="shared" si="651"/>
        <v/>
      </c>
      <c r="X496" s="120"/>
      <c r="Y496" s="97"/>
      <c r="Z496" t="e">
        <f t="shared" si="581"/>
        <v>#N/A</v>
      </c>
      <c r="AA496" t="e">
        <f t="shared" si="582"/>
        <v>#N/A</v>
      </c>
      <c r="AB496" t="e">
        <f t="shared" si="583"/>
        <v>#N/A</v>
      </c>
      <c r="AC496" s="53" t="b">
        <f t="shared" si="584"/>
        <v>0</v>
      </c>
      <c r="AD496" s="53" t="b">
        <f t="shared" si="585"/>
        <v>0</v>
      </c>
      <c r="AE496" s="53" t="b">
        <f t="shared" si="586"/>
        <v>0</v>
      </c>
      <c r="AF496" s="53" t="b">
        <f t="shared" si="587"/>
        <v>0</v>
      </c>
      <c r="AG496" s="53" t="b">
        <f t="shared" si="588"/>
        <v>0</v>
      </c>
      <c r="AH496" s="53" t="b">
        <f t="shared" si="589"/>
        <v>0</v>
      </c>
      <c r="AI496" s="53" t="b">
        <f t="shared" si="590"/>
        <v>0</v>
      </c>
      <c r="AJ496" s="53" t="b">
        <f t="shared" si="591"/>
        <v>0</v>
      </c>
      <c r="AK496" s="53" t="b">
        <f t="shared" si="645"/>
        <v>1</v>
      </c>
      <c r="AL496" s="53" t="b">
        <f t="shared" si="646"/>
        <v>1</v>
      </c>
      <c r="AM496" s="53" t="b">
        <f t="shared" si="647"/>
        <v>1</v>
      </c>
      <c r="AN496" s="53" t="b">
        <f t="shared" si="648"/>
        <v>1</v>
      </c>
      <c r="AO496" s="53" t="b">
        <f t="shared" si="649"/>
        <v>1</v>
      </c>
      <c r="AP496" s="53" t="b">
        <f t="shared" si="650"/>
        <v>1</v>
      </c>
      <c r="AQ496" s="53" t="b">
        <f t="shared" si="627"/>
        <v>0</v>
      </c>
      <c r="AR496" t="b">
        <f t="shared" si="592"/>
        <v>0</v>
      </c>
      <c r="AS496" s="54" t="e">
        <f t="shared" si="617"/>
        <v>#N/A</v>
      </c>
      <c r="AT496" t="b">
        <f t="shared" si="628"/>
        <v>0</v>
      </c>
      <c r="AU496" t="str">
        <f t="shared" si="629"/>
        <v/>
      </c>
      <c r="AV496" s="55" t="str">
        <f t="shared" si="618"/>
        <v/>
      </c>
      <c r="AW496" t="b">
        <f>AND(AV496&lt;&gt;"",COUNTIF($AV$11:AV495,AV496)=0)</f>
        <v>0</v>
      </c>
      <c r="AX496" s="2">
        <f>IF(AV496="",0,IF(AW496,MAX($AX$11:AX495)+1,VLOOKUP(AV496,$AV$11:AX495,3,FALSE)))</f>
        <v>0</v>
      </c>
      <c r="AY496" t="str">
        <f t="shared" si="619"/>
        <v/>
      </c>
      <c r="AZ496" t="e">
        <f t="shared" si="593"/>
        <v>#N/A</v>
      </c>
      <c r="BA496" t="e">
        <f>IF(ISNA(AZ496),NA(),COUNTIF(AZ$10:AZ496,AZ496)&gt;1)</f>
        <v>#N/A</v>
      </c>
      <c r="BB496" t="e">
        <f t="shared" si="594"/>
        <v>#N/A</v>
      </c>
      <c r="BC496" s="55" t="e">
        <f t="shared" si="595"/>
        <v>#N/A</v>
      </c>
      <c r="BD496" s="56" t="e">
        <f t="shared" si="596"/>
        <v>#N/A</v>
      </c>
      <c r="BE496" s="53">
        <f t="shared" si="597"/>
        <v>0</v>
      </c>
      <c r="BF496" s="53">
        <f t="shared" si="598"/>
        <v>0</v>
      </c>
      <c r="BG496" s="53">
        <f t="shared" si="599"/>
        <v>0</v>
      </c>
      <c r="BH496" s="53">
        <f t="shared" si="600"/>
        <v>0</v>
      </c>
      <c r="BI496" s="53">
        <f t="shared" si="601"/>
        <v>0</v>
      </c>
      <c r="BJ496" s="53">
        <f t="shared" si="602"/>
        <v>0</v>
      </c>
      <c r="BK496" s="57">
        <f t="shared" si="603"/>
        <v>0</v>
      </c>
      <c r="BL496" s="57">
        <f t="shared" si="604"/>
        <v>0</v>
      </c>
      <c r="BM496" s="57">
        <f t="shared" si="605"/>
        <v>0</v>
      </c>
      <c r="BN496" s="57">
        <f t="shared" si="606"/>
        <v>0</v>
      </c>
      <c r="BO496" s="57">
        <f t="shared" si="607"/>
        <v>0</v>
      </c>
      <c r="BP496" s="57">
        <f t="shared" si="608"/>
        <v>0</v>
      </c>
      <c r="BQ496">
        <f t="shared" si="630"/>
        <v>0</v>
      </c>
      <c r="BR496">
        <f t="shared" si="631"/>
        <v>0</v>
      </c>
      <c r="BS496">
        <f t="shared" si="632"/>
        <v>0</v>
      </c>
      <c r="BT496">
        <f t="shared" si="633"/>
        <v>0</v>
      </c>
      <c r="BU496">
        <f t="shared" si="634"/>
        <v>0</v>
      </c>
      <c r="BV496">
        <f t="shared" si="635"/>
        <v>0</v>
      </c>
      <c r="BW496">
        <f t="shared" si="636"/>
        <v>0</v>
      </c>
      <c r="BX496">
        <f t="shared" si="637"/>
        <v>0</v>
      </c>
      <c r="BY496">
        <f t="shared" si="638"/>
        <v>0</v>
      </c>
      <c r="BZ496">
        <f t="shared" si="639"/>
        <v>0</v>
      </c>
      <c r="CA496">
        <f t="shared" si="640"/>
        <v>0</v>
      </c>
      <c r="CB496">
        <f t="shared" si="641"/>
        <v>0</v>
      </c>
      <c r="CC496" t="e">
        <f>IF('Source and fuel input'!AS496,VLOOKUP(AA496,SourceIdData,8,FALSE),IF('Source and fuel input'!AQ496,V496,IF('Source and fuel input'!AR496,IF(AND(E496="Method 1",VLOOKUP(AA496,SourceIdData,8,FALSE)&gt;0),VLOOKUP(AA496,SourceIdData,8,FALSE),NA()),"")))</f>
        <v>#N/A</v>
      </c>
      <c r="CD496" s="15" t="e">
        <f t="shared" si="652"/>
        <v>#N/A</v>
      </c>
      <c r="CE496" s="15" t="b">
        <f t="shared" si="653"/>
        <v>1</v>
      </c>
      <c r="CF496" s="15" t="b">
        <f t="shared" si="609"/>
        <v>1</v>
      </c>
      <c r="CG496" s="15" t="b">
        <f t="shared" si="654"/>
        <v>0</v>
      </c>
      <c r="CH496" s="15" t="b">
        <f t="shared" si="655"/>
        <v>1</v>
      </c>
      <c r="CI496" t="e">
        <f t="shared" si="610"/>
        <v>#N/A</v>
      </c>
      <c r="CJ496" t="e">
        <f t="shared" si="611"/>
        <v>#N/A</v>
      </c>
      <c r="CK496" t="e">
        <f t="shared" si="620"/>
        <v>#N/A</v>
      </c>
      <c r="CL496" t="b">
        <f t="shared" si="656"/>
        <v>0</v>
      </c>
      <c r="CM496" t="e">
        <f t="shared" si="621"/>
        <v>#N/A</v>
      </c>
      <c r="CN496" t="b">
        <f t="shared" si="622"/>
        <v>0</v>
      </c>
      <c r="CO496" s="14">
        <f t="shared" si="623"/>
        <v>1</v>
      </c>
      <c r="CP496" s="16" t="str">
        <f t="shared" si="612"/>
        <v/>
      </c>
      <c r="CQ496" s="15">
        <f t="shared" si="613"/>
        <v>0</v>
      </c>
      <c r="CR496" s="15">
        <f t="shared" si="614"/>
        <v>0</v>
      </c>
      <c r="CS496" s="15">
        <f t="shared" si="615"/>
        <v>0</v>
      </c>
      <c r="CT496" s="58" t="e">
        <f t="shared" si="642"/>
        <v>#DIV/0!</v>
      </c>
      <c r="CU496" s="2">
        <f t="shared" si="616"/>
        <v>995</v>
      </c>
      <c r="CV496" t="str">
        <f t="shared" si="624"/>
        <v/>
      </c>
      <c r="CX496" t="str">
        <f t="shared" si="643"/>
        <v/>
      </c>
      <c r="CY496" t="b">
        <f>AND(CX496&lt;&gt;"",COUNTIF($CX$11:CX495,CX496)=0)</f>
        <v>0</v>
      </c>
      <c r="CZ496" s="2">
        <f>IF(CX496="",0,IF(CY496,MAX($CZ$11:CZ495)+1,VLOOKUP(CX496,$CX$11:CZ495,3,FALSE)))</f>
        <v>0</v>
      </c>
      <c r="DA496" s="2" t="str">
        <f t="shared" si="625"/>
        <v/>
      </c>
      <c r="DB496" t="str">
        <f t="shared" si="644"/>
        <v/>
      </c>
      <c r="DC496" t="b">
        <f>AND(DB496&lt;&gt;"",COUNTIF($DB$11:DB495,DB496)=0)</f>
        <v>0</v>
      </c>
      <c r="DD496" s="2">
        <f>IF(DB496="",0,IF(DC496,MAX($DD$11:DD495)+1,VLOOKUP(DB496,$DB$11:DD495,3,FALSE)))</f>
        <v>0</v>
      </c>
      <c r="DE496" s="2" t="str">
        <f t="shared" si="626"/>
        <v/>
      </c>
    </row>
    <row r="497" spans="1:109" x14ac:dyDescent="0.35">
      <c r="A497" s="119"/>
      <c r="B497" s="46"/>
      <c r="C497" s="46"/>
      <c r="D497" s="46"/>
      <c r="E497" s="46"/>
      <c r="F497" s="183"/>
      <c r="G497" s="48">
        <v>0</v>
      </c>
      <c r="H497" s="46">
        <v>0</v>
      </c>
      <c r="I497" s="46">
        <v>0</v>
      </c>
      <c r="J497" s="46">
        <v>0</v>
      </c>
      <c r="K497" s="46">
        <v>0</v>
      </c>
      <c r="L497" s="49">
        <v>0</v>
      </c>
      <c r="M497" s="50">
        <v>0</v>
      </c>
      <c r="N497" s="32"/>
      <c r="O497" s="31"/>
      <c r="P497" s="31"/>
      <c r="Q497" s="31"/>
      <c r="R497" s="31"/>
      <c r="S497" s="31"/>
      <c r="T497" s="31"/>
      <c r="U497" s="31"/>
      <c r="V497" s="99"/>
      <c r="W497" s="52" t="str">
        <f t="shared" si="651"/>
        <v/>
      </c>
      <c r="X497" s="120"/>
      <c r="Y497" s="97"/>
      <c r="Z497" t="e">
        <f t="shared" si="581"/>
        <v>#N/A</v>
      </c>
      <c r="AA497" t="e">
        <f t="shared" si="582"/>
        <v>#N/A</v>
      </c>
      <c r="AB497" t="e">
        <f t="shared" si="583"/>
        <v>#N/A</v>
      </c>
      <c r="AC497" s="53" t="b">
        <f t="shared" si="584"/>
        <v>0</v>
      </c>
      <c r="AD497" s="53" t="b">
        <f t="shared" si="585"/>
        <v>0</v>
      </c>
      <c r="AE497" s="53" t="b">
        <f t="shared" si="586"/>
        <v>0</v>
      </c>
      <c r="AF497" s="53" t="b">
        <f t="shared" si="587"/>
        <v>0</v>
      </c>
      <c r="AG497" s="53" t="b">
        <f t="shared" si="588"/>
        <v>0</v>
      </c>
      <c r="AH497" s="53" t="b">
        <f t="shared" si="589"/>
        <v>0</v>
      </c>
      <c r="AI497" s="53" t="b">
        <f t="shared" si="590"/>
        <v>0</v>
      </c>
      <c r="AJ497" s="53" t="b">
        <f t="shared" si="591"/>
        <v>0</v>
      </c>
      <c r="AK497" s="53" t="b">
        <f t="shared" si="645"/>
        <v>1</v>
      </c>
      <c r="AL497" s="53" t="b">
        <f t="shared" si="646"/>
        <v>1</v>
      </c>
      <c r="AM497" s="53" t="b">
        <f t="shared" si="647"/>
        <v>1</v>
      </c>
      <c r="AN497" s="53" t="b">
        <f t="shared" si="648"/>
        <v>1</v>
      </c>
      <c r="AO497" s="53" t="b">
        <f t="shared" si="649"/>
        <v>1</v>
      </c>
      <c r="AP497" s="53" t="b">
        <f t="shared" si="650"/>
        <v>1</v>
      </c>
      <c r="AQ497" s="53" t="b">
        <f t="shared" si="627"/>
        <v>0</v>
      </c>
      <c r="AR497" t="b">
        <f t="shared" si="592"/>
        <v>0</v>
      </c>
      <c r="AS497" s="54" t="e">
        <f t="shared" si="617"/>
        <v>#N/A</v>
      </c>
      <c r="AT497" t="b">
        <f t="shared" si="628"/>
        <v>0</v>
      </c>
      <c r="AU497" t="str">
        <f t="shared" si="629"/>
        <v/>
      </c>
      <c r="AV497" s="55" t="str">
        <f t="shared" si="618"/>
        <v/>
      </c>
      <c r="AW497" t="b">
        <f>AND(AV497&lt;&gt;"",COUNTIF($AV$11:AV496,AV497)=0)</f>
        <v>0</v>
      </c>
      <c r="AX497" s="2">
        <f>IF(AV497="",0,IF(AW497,MAX($AX$11:AX496)+1,VLOOKUP(AV497,$AV$11:AX496,3,FALSE)))</f>
        <v>0</v>
      </c>
      <c r="AY497" t="str">
        <f t="shared" si="619"/>
        <v/>
      </c>
      <c r="AZ497" t="e">
        <f t="shared" si="593"/>
        <v>#N/A</v>
      </c>
      <c r="BA497" t="e">
        <f>IF(ISNA(AZ497),NA(),COUNTIF(AZ$10:AZ497,AZ497)&gt;1)</f>
        <v>#N/A</v>
      </c>
      <c r="BB497" t="e">
        <f t="shared" si="594"/>
        <v>#N/A</v>
      </c>
      <c r="BC497" s="55" t="e">
        <f t="shared" si="595"/>
        <v>#N/A</v>
      </c>
      <c r="BD497" s="56" t="e">
        <f t="shared" si="596"/>
        <v>#N/A</v>
      </c>
      <c r="BE497" s="53">
        <f t="shared" si="597"/>
        <v>0</v>
      </c>
      <c r="BF497" s="53">
        <f t="shared" si="598"/>
        <v>0</v>
      </c>
      <c r="BG497" s="53">
        <f t="shared" si="599"/>
        <v>0</v>
      </c>
      <c r="BH497" s="53">
        <f t="shared" si="600"/>
        <v>0</v>
      </c>
      <c r="BI497" s="53">
        <f t="shared" si="601"/>
        <v>0</v>
      </c>
      <c r="BJ497" s="53">
        <f t="shared" si="602"/>
        <v>0</v>
      </c>
      <c r="BK497" s="57">
        <f t="shared" si="603"/>
        <v>0</v>
      </c>
      <c r="BL497" s="57">
        <f t="shared" si="604"/>
        <v>0</v>
      </c>
      <c r="BM497" s="57">
        <f t="shared" si="605"/>
        <v>0</v>
      </c>
      <c r="BN497" s="57">
        <f t="shared" si="606"/>
        <v>0</v>
      </c>
      <c r="BO497" s="57">
        <f t="shared" si="607"/>
        <v>0</v>
      </c>
      <c r="BP497" s="57">
        <f t="shared" si="608"/>
        <v>0</v>
      </c>
      <c r="BQ497">
        <f t="shared" si="630"/>
        <v>0</v>
      </c>
      <c r="BR497">
        <f t="shared" si="631"/>
        <v>0</v>
      </c>
      <c r="BS497">
        <f t="shared" si="632"/>
        <v>0</v>
      </c>
      <c r="BT497">
        <f t="shared" si="633"/>
        <v>0</v>
      </c>
      <c r="BU497">
        <f t="shared" si="634"/>
        <v>0</v>
      </c>
      <c r="BV497">
        <f t="shared" si="635"/>
        <v>0</v>
      </c>
      <c r="BW497">
        <f t="shared" si="636"/>
        <v>0</v>
      </c>
      <c r="BX497">
        <f t="shared" si="637"/>
        <v>0</v>
      </c>
      <c r="BY497">
        <f t="shared" si="638"/>
        <v>0</v>
      </c>
      <c r="BZ497">
        <f t="shared" si="639"/>
        <v>0</v>
      </c>
      <c r="CA497">
        <f t="shared" si="640"/>
        <v>0</v>
      </c>
      <c r="CB497">
        <f t="shared" si="641"/>
        <v>0</v>
      </c>
      <c r="CC497" t="e">
        <f>IF('Source and fuel input'!AS497,VLOOKUP(AA497,SourceIdData,8,FALSE),IF('Source and fuel input'!AQ497,V497,IF('Source and fuel input'!AR497,IF(AND(E497="Method 1",VLOOKUP(AA497,SourceIdData,8,FALSE)&gt;0),VLOOKUP(AA497,SourceIdData,8,FALSE),NA()),"")))</f>
        <v>#N/A</v>
      </c>
      <c r="CD497" s="15" t="e">
        <f t="shared" si="652"/>
        <v>#N/A</v>
      </c>
      <c r="CE497" s="15" t="b">
        <f t="shared" si="653"/>
        <v>1</v>
      </c>
      <c r="CF497" s="15" t="b">
        <f t="shared" si="609"/>
        <v>1</v>
      </c>
      <c r="CG497" s="15" t="b">
        <f t="shared" si="654"/>
        <v>0</v>
      </c>
      <c r="CH497" s="15" t="b">
        <f t="shared" si="655"/>
        <v>1</v>
      </c>
      <c r="CI497" t="e">
        <f t="shared" si="610"/>
        <v>#N/A</v>
      </c>
      <c r="CJ497" t="e">
        <f t="shared" si="611"/>
        <v>#N/A</v>
      </c>
      <c r="CK497" t="e">
        <f t="shared" si="620"/>
        <v>#N/A</v>
      </c>
      <c r="CL497" t="b">
        <f t="shared" si="656"/>
        <v>0</v>
      </c>
      <c r="CM497" t="e">
        <f t="shared" si="621"/>
        <v>#N/A</v>
      </c>
      <c r="CN497" t="b">
        <f t="shared" si="622"/>
        <v>0</v>
      </c>
      <c r="CO497" s="14">
        <f t="shared" si="623"/>
        <v>1</v>
      </c>
      <c r="CP497" s="16" t="str">
        <f t="shared" si="612"/>
        <v/>
      </c>
      <c r="CQ497" s="15">
        <f t="shared" si="613"/>
        <v>0</v>
      </c>
      <c r="CR497" s="15">
        <f t="shared" si="614"/>
        <v>0</v>
      </c>
      <c r="CS497" s="15">
        <f t="shared" si="615"/>
        <v>0</v>
      </c>
      <c r="CT497" s="58" t="e">
        <f t="shared" si="642"/>
        <v>#DIV/0!</v>
      </c>
      <c r="CU497" s="2">
        <f t="shared" si="616"/>
        <v>995</v>
      </c>
      <c r="CV497" t="str">
        <f t="shared" si="624"/>
        <v/>
      </c>
      <c r="CX497" t="str">
        <f t="shared" si="643"/>
        <v/>
      </c>
      <c r="CY497" t="b">
        <f>AND(CX497&lt;&gt;"",COUNTIF($CX$11:CX496,CX497)=0)</f>
        <v>0</v>
      </c>
      <c r="CZ497" s="2">
        <f>IF(CX497="",0,IF(CY497,MAX($CZ$11:CZ496)+1,VLOOKUP(CX497,$CX$11:CZ496,3,FALSE)))</f>
        <v>0</v>
      </c>
      <c r="DA497" s="2" t="str">
        <f t="shared" si="625"/>
        <v/>
      </c>
      <c r="DB497" t="str">
        <f t="shared" si="644"/>
        <v/>
      </c>
      <c r="DC497" t="b">
        <f>AND(DB497&lt;&gt;"",COUNTIF($DB$11:DB496,DB497)=0)</f>
        <v>0</v>
      </c>
      <c r="DD497" s="2">
        <f>IF(DB497="",0,IF(DC497,MAX($DD$11:DD496)+1,VLOOKUP(DB497,$DB$11:DD496,3,FALSE)))</f>
        <v>0</v>
      </c>
      <c r="DE497" s="2" t="str">
        <f t="shared" si="626"/>
        <v/>
      </c>
    </row>
    <row r="498" spans="1:109" x14ac:dyDescent="0.35">
      <c r="A498" s="119"/>
      <c r="B498" s="46"/>
      <c r="C498" s="46"/>
      <c r="D498" s="46"/>
      <c r="E498" s="46"/>
      <c r="F498" s="183"/>
      <c r="G498" s="48">
        <v>0</v>
      </c>
      <c r="H498" s="46">
        <v>0</v>
      </c>
      <c r="I498" s="46">
        <v>0</v>
      </c>
      <c r="J498" s="46">
        <v>0</v>
      </c>
      <c r="K498" s="46">
        <v>0</v>
      </c>
      <c r="L498" s="49">
        <v>0</v>
      </c>
      <c r="M498" s="50">
        <v>0</v>
      </c>
      <c r="N498" s="32"/>
      <c r="O498" s="31"/>
      <c r="P498" s="31"/>
      <c r="Q498" s="31"/>
      <c r="R498" s="31"/>
      <c r="S498" s="31"/>
      <c r="T498" s="31"/>
      <c r="U498" s="31"/>
      <c r="V498" s="99"/>
      <c r="W498" s="52" t="str">
        <f t="shared" si="651"/>
        <v/>
      </c>
      <c r="X498" s="120"/>
      <c r="Y498" s="97"/>
      <c r="Z498" t="e">
        <f t="shared" si="581"/>
        <v>#N/A</v>
      </c>
      <c r="AA498" t="e">
        <f t="shared" si="582"/>
        <v>#N/A</v>
      </c>
      <c r="AB498" t="e">
        <f t="shared" si="583"/>
        <v>#N/A</v>
      </c>
      <c r="AC498" s="53" t="b">
        <f t="shared" si="584"/>
        <v>0</v>
      </c>
      <c r="AD498" s="53" t="b">
        <f t="shared" si="585"/>
        <v>0</v>
      </c>
      <c r="AE498" s="53" t="b">
        <f t="shared" si="586"/>
        <v>0</v>
      </c>
      <c r="AF498" s="53" t="b">
        <f t="shared" si="587"/>
        <v>0</v>
      </c>
      <c r="AG498" s="53" t="b">
        <f t="shared" si="588"/>
        <v>0</v>
      </c>
      <c r="AH498" s="53" t="b">
        <f t="shared" si="589"/>
        <v>0</v>
      </c>
      <c r="AI498" s="53" t="b">
        <f t="shared" si="590"/>
        <v>0</v>
      </c>
      <c r="AJ498" s="53" t="b">
        <f t="shared" si="591"/>
        <v>0</v>
      </c>
      <c r="AK498" s="53" t="b">
        <f t="shared" si="645"/>
        <v>1</v>
      </c>
      <c r="AL498" s="53" t="b">
        <f t="shared" si="646"/>
        <v>1</v>
      </c>
      <c r="AM498" s="53" t="b">
        <f t="shared" si="647"/>
        <v>1</v>
      </c>
      <c r="AN498" s="53" t="b">
        <f t="shared" si="648"/>
        <v>1</v>
      </c>
      <c r="AO498" s="53" t="b">
        <f t="shared" si="649"/>
        <v>1</v>
      </c>
      <c r="AP498" s="53" t="b">
        <f t="shared" si="650"/>
        <v>1</v>
      </c>
      <c r="AQ498" s="53" t="b">
        <f t="shared" si="627"/>
        <v>0</v>
      </c>
      <c r="AR498" t="b">
        <f t="shared" si="592"/>
        <v>0</v>
      </c>
      <c r="AS498" s="54" t="e">
        <f t="shared" si="617"/>
        <v>#N/A</v>
      </c>
      <c r="AT498" t="b">
        <f t="shared" si="628"/>
        <v>0</v>
      </c>
      <c r="AU498" t="str">
        <f t="shared" si="629"/>
        <v/>
      </c>
      <c r="AV498" s="55" t="str">
        <f t="shared" si="618"/>
        <v/>
      </c>
      <c r="AW498" t="b">
        <f>AND(AV498&lt;&gt;"",COUNTIF($AV$11:AV497,AV498)=0)</f>
        <v>0</v>
      </c>
      <c r="AX498" s="2">
        <f>IF(AV498="",0,IF(AW498,MAX($AX$11:AX497)+1,VLOOKUP(AV498,$AV$11:AX497,3,FALSE)))</f>
        <v>0</v>
      </c>
      <c r="AY498" t="str">
        <f t="shared" si="619"/>
        <v/>
      </c>
      <c r="AZ498" t="e">
        <f t="shared" si="593"/>
        <v>#N/A</v>
      </c>
      <c r="BA498" t="e">
        <f>IF(ISNA(AZ498),NA(),COUNTIF(AZ$10:AZ498,AZ498)&gt;1)</f>
        <v>#N/A</v>
      </c>
      <c r="BB498" t="e">
        <f t="shared" si="594"/>
        <v>#N/A</v>
      </c>
      <c r="BC498" s="55" t="e">
        <f t="shared" si="595"/>
        <v>#N/A</v>
      </c>
      <c r="BD498" s="56" t="e">
        <f t="shared" si="596"/>
        <v>#N/A</v>
      </c>
      <c r="BE498" s="53">
        <f t="shared" si="597"/>
        <v>0</v>
      </c>
      <c r="BF498" s="53">
        <f t="shared" si="598"/>
        <v>0</v>
      </c>
      <c r="BG498" s="53">
        <f t="shared" si="599"/>
        <v>0</v>
      </c>
      <c r="BH498" s="53">
        <f t="shared" si="600"/>
        <v>0</v>
      </c>
      <c r="BI498" s="53">
        <f t="shared" si="601"/>
        <v>0</v>
      </c>
      <c r="BJ498" s="53">
        <f t="shared" si="602"/>
        <v>0</v>
      </c>
      <c r="BK498" s="57">
        <f t="shared" si="603"/>
        <v>0</v>
      </c>
      <c r="BL498" s="57">
        <f t="shared" si="604"/>
        <v>0</v>
      </c>
      <c r="BM498" s="57">
        <f t="shared" si="605"/>
        <v>0</v>
      </c>
      <c r="BN498" s="57">
        <f t="shared" si="606"/>
        <v>0</v>
      </c>
      <c r="BO498" s="57">
        <f t="shared" si="607"/>
        <v>0</v>
      </c>
      <c r="BP498" s="57">
        <f t="shared" si="608"/>
        <v>0</v>
      </c>
      <c r="BQ498">
        <f t="shared" si="630"/>
        <v>0</v>
      </c>
      <c r="BR498">
        <f t="shared" si="631"/>
        <v>0</v>
      </c>
      <c r="BS498">
        <f t="shared" si="632"/>
        <v>0</v>
      </c>
      <c r="BT498">
        <f t="shared" si="633"/>
        <v>0</v>
      </c>
      <c r="BU498">
        <f t="shared" si="634"/>
        <v>0</v>
      </c>
      <c r="BV498">
        <f t="shared" si="635"/>
        <v>0</v>
      </c>
      <c r="BW498">
        <f t="shared" si="636"/>
        <v>0</v>
      </c>
      <c r="BX498">
        <f t="shared" si="637"/>
        <v>0</v>
      </c>
      <c r="BY498">
        <f t="shared" si="638"/>
        <v>0</v>
      </c>
      <c r="BZ498">
        <f t="shared" si="639"/>
        <v>0</v>
      </c>
      <c r="CA498">
        <f t="shared" si="640"/>
        <v>0</v>
      </c>
      <c r="CB498">
        <f t="shared" si="641"/>
        <v>0</v>
      </c>
      <c r="CC498" t="e">
        <f>IF('Source and fuel input'!AS498,VLOOKUP(AA498,SourceIdData,8,FALSE),IF('Source and fuel input'!AQ498,V498,IF('Source and fuel input'!AR498,IF(AND(E498="Method 1",VLOOKUP(AA498,SourceIdData,8,FALSE)&gt;0),VLOOKUP(AA498,SourceIdData,8,FALSE),NA()),"")))</f>
        <v>#N/A</v>
      </c>
      <c r="CD498" s="15" t="e">
        <f t="shared" si="652"/>
        <v>#N/A</v>
      </c>
      <c r="CE498" s="15" t="b">
        <f t="shared" si="653"/>
        <v>1</v>
      </c>
      <c r="CF498" s="15" t="b">
        <f t="shared" si="609"/>
        <v>1</v>
      </c>
      <c r="CG498" s="15" t="b">
        <f t="shared" si="654"/>
        <v>0</v>
      </c>
      <c r="CH498" s="15" t="b">
        <f t="shared" si="655"/>
        <v>1</v>
      </c>
      <c r="CI498" t="e">
        <f t="shared" si="610"/>
        <v>#N/A</v>
      </c>
      <c r="CJ498" t="e">
        <f t="shared" si="611"/>
        <v>#N/A</v>
      </c>
      <c r="CK498" t="e">
        <f t="shared" si="620"/>
        <v>#N/A</v>
      </c>
      <c r="CL498" t="b">
        <f t="shared" si="656"/>
        <v>0</v>
      </c>
      <c r="CM498" t="e">
        <f t="shared" si="621"/>
        <v>#N/A</v>
      </c>
      <c r="CN498" t="b">
        <f t="shared" si="622"/>
        <v>0</v>
      </c>
      <c r="CO498" s="14">
        <f t="shared" si="623"/>
        <v>1</v>
      </c>
      <c r="CP498" s="16" t="str">
        <f t="shared" si="612"/>
        <v/>
      </c>
      <c r="CQ498" s="15">
        <f t="shared" si="613"/>
        <v>0</v>
      </c>
      <c r="CR498" s="15">
        <f t="shared" si="614"/>
        <v>0</v>
      </c>
      <c r="CS498" s="15">
        <f t="shared" si="615"/>
        <v>0</v>
      </c>
      <c r="CT498" s="58" t="e">
        <f t="shared" si="642"/>
        <v>#DIV/0!</v>
      </c>
      <c r="CU498" s="2">
        <f t="shared" si="616"/>
        <v>995</v>
      </c>
      <c r="CV498" t="str">
        <f t="shared" si="624"/>
        <v/>
      </c>
      <c r="CX498" t="str">
        <f t="shared" si="643"/>
        <v/>
      </c>
      <c r="CY498" t="b">
        <f>AND(CX498&lt;&gt;"",COUNTIF($CX$11:CX497,CX498)=0)</f>
        <v>0</v>
      </c>
      <c r="CZ498" s="2">
        <f>IF(CX498="",0,IF(CY498,MAX($CZ$11:CZ497)+1,VLOOKUP(CX498,$CX$11:CZ497,3,FALSE)))</f>
        <v>0</v>
      </c>
      <c r="DA498" s="2" t="str">
        <f t="shared" si="625"/>
        <v/>
      </c>
      <c r="DB498" t="str">
        <f t="shared" si="644"/>
        <v/>
      </c>
      <c r="DC498" t="b">
        <f>AND(DB498&lt;&gt;"",COUNTIF($DB$11:DB497,DB498)=0)</f>
        <v>0</v>
      </c>
      <c r="DD498" s="2">
        <f>IF(DB498="",0,IF(DC498,MAX($DD$11:DD497)+1,VLOOKUP(DB498,$DB$11:DD497,3,FALSE)))</f>
        <v>0</v>
      </c>
      <c r="DE498" s="2" t="str">
        <f t="shared" si="626"/>
        <v/>
      </c>
    </row>
    <row r="499" spans="1:109" x14ac:dyDescent="0.35">
      <c r="A499" s="119"/>
      <c r="B499" s="46"/>
      <c r="C499" s="46"/>
      <c r="D499" s="46"/>
      <c r="E499" s="46"/>
      <c r="F499" s="183"/>
      <c r="G499" s="48">
        <v>0</v>
      </c>
      <c r="H499" s="46">
        <v>0</v>
      </c>
      <c r="I499" s="46">
        <v>0</v>
      </c>
      <c r="J499" s="46">
        <v>0</v>
      </c>
      <c r="K499" s="46">
        <v>0</v>
      </c>
      <c r="L499" s="49">
        <v>0</v>
      </c>
      <c r="M499" s="50">
        <v>0</v>
      </c>
      <c r="N499" s="32"/>
      <c r="O499" s="31"/>
      <c r="P499" s="31"/>
      <c r="Q499" s="31"/>
      <c r="R499" s="31"/>
      <c r="S499" s="31"/>
      <c r="T499" s="31"/>
      <c r="U499" s="31"/>
      <c r="V499" s="99"/>
      <c r="W499" s="52" t="str">
        <f t="shared" si="651"/>
        <v/>
      </c>
      <c r="X499" s="120"/>
      <c r="Y499" s="97"/>
      <c r="Z499" t="e">
        <f t="shared" si="581"/>
        <v>#N/A</v>
      </c>
      <c r="AA499" t="e">
        <f t="shared" si="582"/>
        <v>#N/A</v>
      </c>
      <c r="AB499" t="e">
        <f t="shared" si="583"/>
        <v>#N/A</v>
      </c>
      <c r="AC499" s="53" t="b">
        <f t="shared" si="584"/>
        <v>0</v>
      </c>
      <c r="AD499" s="53" t="b">
        <f t="shared" si="585"/>
        <v>0</v>
      </c>
      <c r="AE499" s="53" t="b">
        <f t="shared" si="586"/>
        <v>0</v>
      </c>
      <c r="AF499" s="53" t="b">
        <f t="shared" si="587"/>
        <v>0</v>
      </c>
      <c r="AG499" s="53" t="b">
        <f t="shared" si="588"/>
        <v>0</v>
      </c>
      <c r="AH499" s="53" t="b">
        <f t="shared" si="589"/>
        <v>0</v>
      </c>
      <c r="AI499" s="53" t="b">
        <f t="shared" si="590"/>
        <v>0</v>
      </c>
      <c r="AJ499" s="53" t="b">
        <f t="shared" si="591"/>
        <v>0</v>
      </c>
      <c r="AK499" s="53" t="b">
        <f t="shared" si="645"/>
        <v>1</v>
      </c>
      <c r="AL499" s="53" t="b">
        <f t="shared" si="646"/>
        <v>1</v>
      </c>
      <c r="AM499" s="53" t="b">
        <f t="shared" si="647"/>
        <v>1</v>
      </c>
      <c r="AN499" s="53" t="b">
        <f t="shared" si="648"/>
        <v>1</v>
      </c>
      <c r="AO499" s="53" t="b">
        <f t="shared" si="649"/>
        <v>1</v>
      </c>
      <c r="AP499" s="53" t="b">
        <f t="shared" si="650"/>
        <v>1</v>
      </c>
      <c r="AQ499" s="53" t="b">
        <f t="shared" si="627"/>
        <v>0</v>
      </c>
      <c r="AR499" t="b">
        <f t="shared" si="592"/>
        <v>0</v>
      </c>
      <c r="AS499" s="54" t="e">
        <f t="shared" si="617"/>
        <v>#N/A</v>
      </c>
      <c r="AT499" t="b">
        <f t="shared" si="628"/>
        <v>0</v>
      </c>
      <c r="AU499" t="str">
        <f t="shared" si="629"/>
        <v/>
      </c>
      <c r="AV499" s="55" t="str">
        <f t="shared" si="618"/>
        <v/>
      </c>
      <c r="AW499" t="b">
        <f>AND(AV499&lt;&gt;"",COUNTIF($AV$11:AV498,AV499)=0)</f>
        <v>0</v>
      </c>
      <c r="AX499" s="2">
        <f>IF(AV499="",0,IF(AW499,MAX($AX$11:AX498)+1,VLOOKUP(AV499,$AV$11:AX498,3,FALSE)))</f>
        <v>0</v>
      </c>
      <c r="AY499" t="str">
        <f t="shared" si="619"/>
        <v/>
      </c>
      <c r="AZ499" t="e">
        <f t="shared" si="593"/>
        <v>#N/A</v>
      </c>
      <c r="BA499" t="e">
        <f>IF(ISNA(AZ499),NA(),COUNTIF(AZ$10:AZ499,AZ499)&gt;1)</f>
        <v>#N/A</v>
      </c>
      <c r="BB499" t="e">
        <f t="shared" si="594"/>
        <v>#N/A</v>
      </c>
      <c r="BC499" s="55" t="e">
        <f t="shared" si="595"/>
        <v>#N/A</v>
      </c>
      <c r="BD499" s="56" t="e">
        <f t="shared" si="596"/>
        <v>#N/A</v>
      </c>
      <c r="BE499" s="53">
        <f t="shared" si="597"/>
        <v>0</v>
      </c>
      <c r="BF499" s="53">
        <f t="shared" si="598"/>
        <v>0</v>
      </c>
      <c r="BG499" s="53">
        <f t="shared" si="599"/>
        <v>0</v>
      </c>
      <c r="BH499" s="53">
        <f t="shared" si="600"/>
        <v>0</v>
      </c>
      <c r="BI499" s="53">
        <f t="shared" si="601"/>
        <v>0</v>
      </c>
      <c r="BJ499" s="53">
        <f t="shared" si="602"/>
        <v>0</v>
      </c>
      <c r="BK499" s="57">
        <f t="shared" si="603"/>
        <v>0</v>
      </c>
      <c r="BL499" s="57">
        <f t="shared" si="604"/>
        <v>0</v>
      </c>
      <c r="BM499" s="57">
        <f t="shared" si="605"/>
        <v>0</v>
      </c>
      <c r="BN499" s="57">
        <f t="shared" si="606"/>
        <v>0</v>
      </c>
      <c r="BO499" s="57">
        <f t="shared" si="607"/>
        <v>0</v>
      </c>
      <c r="BP499" s="57">
        <f t="shared" si="608"/>
        <v>0</v>
      </c>
      <c r="BQ499">
        <f t="shared" si="630"/>
        <v>0</v>
      </c>
      <c r="BR499">
        <f t="shared" si="631"/>
        <v>0</v>
      </c>
      <c r="BS499">
        <f t="shared" si="632"/>
        <v>0</v>
      </c>
      <c r="BT499">
        <f t="shared" si="633"/>
        <v>0</v>
      </c>
      <c r="BU499">
        <f t="shared" si="634"/>
        <v>0</v>
      </c>
      <c r="BV499">
        <f t="shared" si="635"/>
        <v>0</v>
      </c>
      <c r="BW499">
        <f t="shared" si="636"/>
        <v>0</v>
      </c>
      <c r="BX499">
        <f t="shared" si="637"/>
        <v>0</v>
      </c>
      <c r="BY499">
        <f t="shared" si="638"/>
        <v>0</v>
      </c>
      <c r="BZ499">
        <f t="shared" si="639"/>
        <v>0</v>
      </c>
      <c r="CA499">
        <f t="shared" si="640"/>
        <v>0</v>
      </c>
      <c r="CB499">
        <f t="shared" si="641"/>
        <v>0</v>
      </c>
      <c r="CC499" t="e">
        <f>IF('Source and fuel input'!AS499,VLOOKUP(AA499,SourceIdData,8,FALSE),IF('Source and fuel input'!AQ499,V499,IF('Source and fuel input'!AR499,IF(AND(E499="Method 1",VLOOKUP(AA499,SourceIdData,8,FALSE)&gt;0),VLOOKUP(AA499,SourceIdData,8,FALSE),NA()),"")))</f>
        <v>#N/A</v>
      </c>
      <c r="CD499" s="15" t="e">
        <f t="shared" si="652"/>
        <v>#N/A</v>
      </c>
      <c r="CE499" s="15" t="b">
        <f t="shared" si="653"/>
        <v>1</v>
      </c>
      <c r="CF499" s="15" t="b">
        <f t="shared" si="609"/>
        <v>1</v>
      </c>
      <c r="CG499" s="15" t="b">
        <f t="shared" si="654"/>
        <v>0</v>
      </c>
      <c r="CH499" s="15" t="b">
        <f t="shared" si="655"/>
        <v>1</v>
      </c>
      <c r="CI499" t="e">
        <f t="shared" si="610"/>
        <v>#N/A</v>
      </c>
      <c r="CJ499" t="e">
        <f t="shared" si="611"/>
        <v>#N/A</v>
      </c>
      <c r="CK499" t="e">
        <f t="shared" si="620"/>
        <v>#N/A</v>
      </c>
      <c r="CL499" t="b">
        <f t="shared" si="656"/>
        <v>0</v>
      </c>
      <c r="CM499" t="e">
        <f t="shared" si="621"/>
        <v>#N/A</v>
      </c>
      <c r="CN499" t="b">
        <f t="shared" si="622"/>
        <v>0</v>
      </c>
      <c r="CO499" s="14">
        <f t="shared" si="623"/>
        <v>1</v>
      </c>
      <c r="CP499" s="16" t="str">
        <f t="shared" si="612"/>
        <v/>
      </c>
      <c r="CQ499" s="15">
        <f t="shared" si="613"/>
        <v>0</v>
      </c>
      <c r="CR499" s="15">
        <f t="shared" si="614"/>
        <v>0</v>
      </c>
      <c r="CS499" s="15">
        <f t="shared" si="615"/>
        <v>0</v>
      </c>
      <c r="CT499" s="58" t="e">
        <f t="shared" si="642"/>
        <v>#DIV/0!</v>
      </c>
      <c r="CU499" s="2">
        <f t="shared" si="616"/>
        <v>995</v>
      </c>
      <c r="CV499" t="str">
        <f t="shared" si="624"/>
        <v/>
      </c>
      <c r="CX499" t="str">
        <f t="shared" si="643"/>
        <v/>
      </c>
      <c r="CY499" t="b">
        <f>AND(CX499&lt;&gt;"",COUNTIF($CX$11:CX498,CX499)=0)</f>
        <v>0</v>
      </c>
      <c r="CZ499" s="2">
        <f>IF(CX499="",0,IF(CY499,MAX($CZ$11:CZ498)+1,VLOOKUP(CX499,$CX$11:CZ498,3,FALSE)))</f>
        <v>0</v>
      </c>
      <c r="DA499" s="2" t="str">
        <f t="shared" si="625"/>
        <v/>
      </c>
      <c r="DB499" t="str">
        <f t="shared" si="644"/>
        <v/>
      </c>
      <c r="DC499" t="b">
        <f>AND(DB499&lt;&gt;"",COUNTIF($DB$11:DB498,DB499)=0)</f>
        <v>0</v>
      </c>
      <c r="DD499" s="2">
        <f>IF(DB499="",0,IF(DC499,MAX($DD$11:DD498)+1,VLOOKUP(DB499,$DB$11:DD498,3,FALSE)))</f>
        <v>0</v>
      </c>
      <c r="DE499" s="2" t="str">
        <f t="shared" si="626"/>
        <v/>
      </c>
    </row>
    <row r="500" spans="1:109" x14ac:dyDescent="0.35">
      <c r="A500" s="119"/>
      <c r="B500" s="46"/>
      <c r="C500" s="46"/>
      <c r="D500" s="46"/>
      <c r="E500" s="46"/>
      <c r="F500" s="183"/>
      <c r="G500" s="48">
        <v>0</v>
      </c>
      <c r="H500" s="46">
        <v>0</v>
      </c>
      <c r="I500" s="46">
        <v>0</v>
      </c>
      <c r="J500" s="46">
        <v>0</v>
      </c>
      <c r="K500" s="46">
        <v>0</v>
      </c>
      <c r="L500" s="49">
        <v>0</v>
      </c>
      <c r="M500" s="50">
        <v>0</v>
      </c>
      <c r="N500" s="32"/>
      <c r="O500" s="31"/>
      <c r="P500" s="31"/>
      <c r="Q500" s="31"/>
      <c r="R500" s="31"/>
      <c r="S500" s="31"/>
      <c r="T500" s="31"/>
      <c r="U500" s="31"/>
      <c r="V500" s="99"/>
      <c r="W500" s="52" t="str">
        <f t="shared" si="651"/>
        <v/>
      </c>
      <c r="X500" s="120"/>
      <c r="Y500" s="97"/>
      <c r="Z500" t="e">
        <f t="shared" si="581"/>
        <v>#N/A</v>
      </c>
      <c r="AA500" t="e">
        <f t="shared" si="582"/>
        <v>#N/A</v>
      </c>
      <c r="AB500" t="e">
        <f t="shared" si="583"/>
        <v>#N/A</v>
      </c>
      <c r="AC500" s="53" t="b">
        <f t="shared" si="584"/>
        <v>0</v>
      </c>
      <c r="AD500" s="53" t="b">
        <f t="shared" si="585"/>
        <v>0</v>
      </c>
      <c r="AE500" s="53" t="b">
        <f t="shared" si="586"/>
        <v>0</v>
      </c>
      <c r="AF500" s="53" t="b">
        <f t="shared" si="587"/>
        <v>0</v>
      </c>
      <c r="AG500" s="53" t="b">
        <f t="shared" si="588"/>
        <v>0</v>
      </c>
      <c r="AH500" s="53" t="b">
        <f t="shared" si="589"/>
        <v>0</v>
      </c>
      <c r="AI500" s="53" t="b">
        <f t="shared" si="590"/>
        <v>0</v>
      </c>
      <c r="AJ500" s="53" t="b">
        <f t="shared" si="591"/>
        <v>0</v>
      </c>
      <c r="AK500" s="53" t="b">
        <f t="shared" si="645"/>
        <v>1</v>
      </c>
      <c r="AL500" s="53" t="b">
        <f t="shared" si="646"/>
        <v>1</v>
      </c>
      <c r="AM500" s="53" t="b">
        <f t="shared" si="647"/>
        <v>1</v>
      </c>
      <c r="AN500" s="53" t="b">
        <f t="shared" si="648"/>
        <v>1</v>
      </c>
      <c r="AO500" s="53" t="b">
        <f t="shared" si="649"/>
        <v>1</v>
      </c>
      <c r="AP500" s="53" t="b">
        <f t="shared" si="650"/>
        <v>1</v>
      </c>
      <c r="AQ500" s="53" t="b">
        <f t="shared" si="627"/>
        <v>0</v>
      </c>
      <c r="AR500" t="b">
        <f t="shared" si="592"/>
        <v>0</v>
      </c>
      <c r="AS500" s="54" t="e">
        <f t="shared" si="617"/>
        <v>#N/A</v>
      </c>
      <c r="AT500" t="b">
        <f t="shared" si="628"/>
        <v>0</v>
      </c>
      <c r="AU500" t="str">
        <f t="shared" si="629"/>
        <v/>
      </c>
      <c r="AV500" s="55" t="str">
        <f t="shared" si="618"/>
        <v/>
      </c>
      <c r="AW500" t="b">
        <f>AND(AV500&lt;&gt;"",COUNTIF($AV$11:AV499,AV500)=0)</f>
        <v>0</v>
      </c>
      <c r="AX500" s="2">
        <f>IF(AV500="",0,IF(AW500,MAX($AX$11:AX499)+1,VLOOKUP(AV500,$AV$11:AX499,3,FALSE)))</f>
        <v>0</v>
      </c>
      <c r="AY500" t="str">
        <f t="shared" si="619"/>
        <v/>
      </c>
      <c r="AZ500" t="e">
        <f t="shared" si="593"/>
        <v>#N/A</v>
      </c>
      <c r="BA500" t="e">
        <f>IF(ISNA(AZ500),NA(),COUNTIF(AZ$10:AZ500,AZ500)&gt;1)</f>
        <v>#N/A</v>
      </c>
      <c r="BB500" t="e">
        <f t="shared" si="594"/>
        <v>#N/A</v>
      </c>
      <c r="BC500" s="55" t="e">
        <f t="shared" si="595"/>
        <v>#N/A</v>
      </c>
      <c r="BD500" s="56" t="e">
        <f t="shared" si="596"/>
        <v>#N/A</v>
      </c>
      <c r="BE500" s="53">
        <f t="shared" si="597"/>
        <v>0</v>
      </c>
      <c r="BF500" s="53">
        <f t="shared" si="598"/>
        <v>0</v>
      </c>
      <c r="BG500" s="53">
        <f t="shared" si="599"/>
        <v>0</v>
      </c>
      <c r="BH500" s="53">
        <f t="shared" si="600"/>
        <v>0</v>
      </c>
      <c r="BI500" s="53">
        <f t="shared" si="601"/>
        <v>0</v>
      </c>
      <c r="BJ500" s="53">
        <f t="shared" si="602"/>
        <v>0</v>
      </c>
      <c r="BK500" s="57">
        <f t="shared" si="603"/>
        <v>0</v>
      </c>
      <c r="BL500" s="57">
        <f t="shared" si="604"/>
        <v>0</v>
      </c>
      <c r="BM500" s="57">
        <f t="shared" si="605"/>
        <v>0</v>
      </c>
      <c r="BN500" s="57">
        <f t="shared" si="606"/>
        <v>0</v>
      </c>
      <c r="BO500" s="57">
        <f t="shared" si="607"/>
        <v>0</v>
      </c>
      <c r="BP500" s="57">
        <f t="shared" si="608"/>
        <v>0</v>
      </c>
      <c r="BQ500">
        <f t="shared" si="630"/>
        <v>0</v>
      </c>
      <c r="BR500">
        <f t="shared" si="631"/>
        <v>0</v>
      </c>
      <c r="BS500">
        <f t="shared" si="632"/>
        <v>0</v>
      </c>
      <c r="BT500">
        <f t="shared" si="633"/>
        <v>0</v>
      </c>
      <c r="BU500">
        <f t="shared" si="634"/>
        <v>0</v>
      </c>
      <c r="BV500">
        <f t="shared" si="635"/>
        <v>0</v>
      </c>
      <c r="BW500">
        <f t="shared" si="636"/>
        <v>0</v>
      </c>
      <c r="BX500">
        <f t="shared" si="637"/>
        <v>0</v>
      </c>
      <c r="BY500">
        <f t="shared" si="638"/>
        <v>0</v>
      </c>
      <c r="BZ500">
        <f t="shared" si="639"/>
        <v>0</v>
      </c>
      <c r="CA500">
        <f t="shared" si="640"/>
        <v>0</v>
      </c>
      <c r="CB500">
        <f t="shared" si="641"/>
        <v>0</v>
      </c>
      <c r="CC500" t="e">
        <f>IF('Source and fuel input'!AS500,VLOOKUP(AA500,SourceIdData,8,FALSE),IF('Source and fuel input'!AQ500,V500,IF('Source and fuel input'!AR500,IF(AND(E500="Method 1",VLOOKUP(AA500,SourceIdData,8,FALSE)&gt;0),VLOOKUP(AA500,SourceIdData,8,FALSE),NA()),"")))</f>
        <v>#N/A</v>
      </c>
      <c r="CD500" s="15" t="e">
        <f t="shared" si="652"/>
        <v>#N/A</v>
      </c>
      <c r="CE500" s="15" t="b">
        <f t="shared" si="653"/>
        <v>1</v>
      </c>
      <c r="CF500" s="15" t="b">
        <f t="shared" si="609"/>
        <v>1</v>
      </c>
      <c r="CG500" s="15" t="b">
        <f t="shared" si="654"/>
        <v>0</v>
      </c>
      <c r="CH500" s="15" t="b">
        <f t="shared" si="655"/>
        <v>1</v>
      </c>
      <c r="CI500" t="e">
        <f t="shared" si="610"/>
        <v>#N/A</v>
      </c>
      <c r="CJ500" t="e">
        <f t="shared" si="611"/>
        <v>#N/A</v>
      </c>
      <c r="CK500" t="e">
        <f t="shared" si="620"/>
        <v>#N/A</v>
      </c>
      <c r="CL500" t="b">
        <f t="shared" si="656"/>
        <v>0</v>
      </c>
      <c r="CM500" t="e">
        <f t="shared" si="621"/>
        <v>#N/A</v>
      </c>
      <c r="CN500" t="b">
        <f t="shared" si="622"/>
        <v>0</v>
      </c>
      <c r="CO500" s="14">
        <f t="shared" si="623"/>
        <v>1</v>
      </c>
      <c r="CP500" s="16" t="str">
        <f t="shared" si="612"/>
        <v/>
      </c>
      <c r="CQ500" s="15">
        <f t="shared" si="613"/>
        <v>0</v>
      </c>
      <c r="CR500" s="15">
        <f t="shared" si="614"/>
        <v>0</v>
      </c>
      <c r="CS500" s="15">
        <f t="shared" si="615"/>
        <v>0</v>
      </c>
      <c r="CT500" s="58" t="e">
        <f t="shared" si="642"/>
        <v>#DIV/0!</v>
      </c>
      <c r="CU500" s="2">
        <f t="shared" si="616"/>
        <v>995</v>
      </c>
      <c r="CV500" t="str">
        <f t="shared" si="624"/>
        <v/>
      </c>
      <c r="CX500" t="str">
        <f t="shared" si="643"/>
        <v/>
      </c>
      <c r="CY500" t="b">
        <f>AND(CX500&lt;&gt;"",COUNTIF($CX$11:CX499,CX500)=0)</f>
        <v>0</v>
      </c>
      <c r="CZ500" s="2">
        <f>IF(CX500="",0,IF(CY500,MAX($CZ$11:CZ499)+1,VLOOKUP(CX500,$CX$11:CZ499,3,FALSE)))</f>
        <v>0</v>
      </c>
      <c r="DA500" s="2" t="str">
        <f t="shared" si="625"/>
        <v/>
      </c>
      <c r="DB500" t="str">
        <f t="shared" si="644"/>
        <v/>
      </c>
      <c r="DC500" t="b">
        <f>AND(DB500&lt;&gt;"",COUNTIF($DB$11:DB499,DB500)=0)</f>
        <v>0</v>
      </c>
      <c r="DD500" s="2">
        <f>IF(DB500="",0,IF(DC500,MAX($DD$11:DD499)+1,VLOOKUP(DB500,$DB$11:DD499,3,FALSE)))</f>
        <v>0</v>
      </c>
      <c r="DE500" s="2" t="str">
        <f t="shared" si="626"/>
        <v/>
      </c>
    </row>
    <row r="501" spans="1:109" x14ac:dyDescent="0.35">
      <c r="A501" s="119"/>
      <c r="B501" s="46"/>
      <c r="C501" s="46"/>
      <c r="D501" s="46"/>
      <c r="E501" s="46"/>
      <c r="F501" s="183"/>
      <c r="G501" s="48">
        <v>0</v>
      </c>
      <c r="H501" s="46">
        <v>0</v>
      </c>
      <c r="I501" s="46">
        <v>0</v>
      </c>
      <c r="J501" s="46">
        <v>0</v>
      </c>
      <c r="K501" s="46">
        <v>0</v>
      </c>
      <c r="L501" s="49">
        <v>0</v>
      </c>
      <c r="M501" s="50">
        <v>0</v>
      </c>
      <c r="N501" s="32"/>
      <c r="O501" s="31"/>
      <c r="P501" s="31"/>
      <c r="Q501" s="31"/>
      <c r="R501" s="31"/>
      <c r="S501" s="31"/>
      <c r="T501" s="31"/>
      <c r="U501" s="31"/>
      <c r="V501" s="99"/>
      <c r="W501" s="52" t="str">
        <f t="shared" si="651"/>
        <v/>
      </c>
      <c r="X501" s="120"/>
      <c r="Y501" s="97"/>
      <c r="Z501" t="e">
        <f t="shared" si="581"/>
        <v>#N/A</v>
      </c>
      <c r="AA501" t="e">
        <f t="shared" si="582"/>
        <v>#N/A</v>
      </c>
      <c r="AB501" t="e">
        <f t="shared" si="583"/>
        <v>#N/A</v>
      </c>
      <c r="AC501" s="53" t="b">
        <f t="shared" si="584"/>
        <v>0</v>
      </c>
      <c r="AD501" s="53" t="b">
        <f t="shared" si="585"/>
        <v>0</v>
      </c>
      <c r="AE501" s="53" t="b">
        <f t="shared" si="586"/>
        <v>0</v>
      </c>
      <c r="AF501" s="53" t="b">
        <f t="shared" si="587"/>
        <v>0</v>
      </c>
      <c r="AG501" s="53" t="b">
        <f t="shared" si="588"/>
        <v>0</v>
      </c>
      <c r="AH501" s="53" t="b">
        <f t="shared" si="589"/>
        <v>0</v>
      </c>
      <c r="AI501" s="53" t="b">
        <f t="shared" si="590"/>
        <v>0</v>
      </c>
      <c r="AJ501" s="53" t="b">
        <f t="shared" si="591"/>
        <v>0</v>
      </c>
      <c r="AK501" s="53" t="b">
        <f t="shared" si="645"/>
        <v>1</v>
      </c>
      <c r="AL501" s="53" t="b">
        <f t="shared" si="646"/>
        <v>1</v>
      </c>
      <c r="AM501" s="53" t="b">
        <f t="shared" si="647"/>
        <v>1</v>
      </c>
      <c r="AN501" s="53" t="b">
        <f t="shared" si="648"/>
        <v>1</v>
      </c>
      <c r="AO501" s="53" t="b">
        <f t="shared" si="649"/>
        <v>1</v>
      </c>
      <c r="AP501" s="53" t="b">
        <f t="shared" si="650"/>
        <v>1</v>
      </c>
      <c r="AQ501" s="53" t="b">
        <f t="shared" si="627"/>
        <v>0</v>
      </c>
      <c r="AR501" t="b">
        <f t="shared" si="592"/>
        <v>0</v>
      </c>
      <c r="AS501" s="54" t="e">
        <f t="shared" si="617"/>
        <v>#N/A</v>
      </c>
      <c r="AT501" t="b">
        <f t="shared" si="628"/>
        <v>0</v>
      </c>
      <c r="AU501" t="str">
        <f t="shared" si="629"/>
        <v/>
      </c>
      <c r="AV501" s="55" t="str">
        <f t="shared" si="618"/>
        <v/>
      </c>
      <c r="AW501" t="b">
        <f>AND(AV501&lt;&gt;"",COUNTIF($AV$11:AV500,AV501)=0)</f>
        <v>0</v>
      </c>
      <c r="AX501" s="2">
        <f>IF(AV501="",0,IF(AW501,MAX($AX$11:AX500)+1,VLOOKUP(AV501,$AV$11:AX500,3,FALSE)))</f>
        <v>0</v>
      </c>
      <c r="AY501" t="str">
        <f t="shared" si="619"/>
        <v/>
      </c>
      <c r="AZ501" t="e">
        <f t="shared" si="593"/>
        <v>#N/A</v>
      </c>
      <c r="BA501" t="e">
        <f>IF(ISNA(AZ501),NA(),COUNTIF(AZ$10:AZ501,AZ501)&gt;1)</f>
        <v>#N/A</v>
      </c>
      <c r="BB501" t="e">
        <f t="shared" si="594"/>
        <v>#N/A</v>
      </c>
      <c r="BC501" s="55" t="e">
        <f t="shared" si="595"/>
        <v>#N/A</v>
      </c>
      <c r="BD501" s="56" t="e">
        <f t="shared" si="596"/>
        <v>#N/A</v>
      </c>
      <c r="BE501" s="53">
        <f t="shared" si="597"/>
        <v>0</v>
      </c>
      <c r="BF501" s="53">
        <f t="shared" si="598"/>
        <v>0</v>
      </c>
      <c r="BG501" s="53">
        <f t="shared" si="599"/>
        <v>0</v>
      </c>
      <c r="BH501" s="53">
        <f t="shared" si="600"/>
        <v>0</v>
      </c>
      <c r="BI501" s="53">
        <f t="shared" si="601"/>
        <v>0</v>
      </c>
      <c r="BJ501" s="53">
        <f t="shared" si="602"/>
        <v>0</v>
      </c>
      <c r="BK501" s="57">
        <f t="shared" si="603"/>
        <v>0</v>
      </c>
      <c r="BL501" s="57">
        <f t="shared" si="604"/>
        <v>0</v>
      </c>
      <c r="BM501" s="57">
        <f t="shared" si="605"/>
        <v>0</v>
      </c>
      <c r="BN501" s="57">
        <f t="shared" si="606"/>
        <v>0</v>
      </c>
      <c r="BO501" s="57">
        <f t="shared" si="607"/>
        <v>0</v>
      </c>
      <c r="BP501" s="57">
        <f t="shared" si="608"/>
        <v>0</v>
      </c>
      <c r="BQ501">
        <f t="shared" si="630"/>
        <v>0</v>
      </c>
      <c r="BR501">
        <f t="shared" si="631"/>
        <v>0</v>
      </c>
      <c r="BS501">
        <f t="shared" si="632"/>
        <v>0</v>
      </c>
      <c r="BT501">
        <f t="shared" si="633"/>
        <v>0</v>
      </c>
      <c r="BU501">
        <f t="shared" si="634"/>
        <v>0</v>
      </c>
      <c r="BV501">
        <f t="shared" si="635"/>
        <v>0</v>
      </c>
      <c r="BW501">
        <f t="shared" si="636"/>
        <v>0</v>
      </c>
      <c r="BX501">
        <f t="shared" si="637"/>
        <v>0</v>
      </c>
      <c r="BY501">
        <f t="shared" si="638"/>
        <v>0</v>
      </c>
      <c r="BZ501">
        <f t="shared" si="639"/>
        <v>0</v>
      </c>
      <c r="CA501">
        <f t="shared" si="640"/>
        <v>0</v>
      </c>
      <c r="CB501">
        <f t="shared" si="641"/>
        <v>0</v>
      </c>
      <c r="CC501" t="e">
        <f>IF('Source and fuel input'!AS501,VLOOKUP(AA501,SourceIdData,8,FALSE),IF('Source and fuel input'!AQ501,V501,IF('Source and fuel input'!AR501,IF(AND(E501="Method 1",VLOOKUP(AA501,SourceIdData,8,FALSE)&gt;0),VLOOKUP(AA501,SourceIdData,8,FALSE),NA()),"")))</f>
        <v>#N/A</v>
      </c>
      <c r="CD501" s="15" t="e">
        <f t="shared" si="652"/>
        <v>#N/A</v>
      </c>
      <c r="CE501" s="15" t="b">
        <f t="shared" si="653"/>
        <v>1</v>
      </c>
      <c r="CF501" s="15" t="b">
        <f t="shared" si="609"/>
        <v>1</v>
      </c>
      <c r="CG501" s="15" t="b">
        <f t="shared" si="654"/>
        <v>0</v>
      </c>
      <c r="CH501" s="15" t="b">
        <f t="shared" si="655"/>
        <v>1</v>
      </c>
      <c r="CI501" t="e">
        <f t="shared" si="610"/>
        <v>#N/A</v>
      </c>
      <c r="CJ501" t="e">
        <f t="shared" si="611"/>
        <v>#N/A</v>
      </c>
      <c r="CK501" t="e">
        <f t="shared" si="620"/>
        <v>#N/A</v>
      </c>
      <c r="CL501" t="b">
        <f t="shared" si="656"/>
        <v>0</v>
      </c>
      <c r="CM501" t="e">
        <f t="shared" si="621"/>
        <v>#N/A</v>
      </c>
      <c r="CN501" t="b">
        <f t="shared" si="622"/>
        <v>0</v>
      </c>
      <c r="CO501" s="14">
        <f t="shared" si="623"/>
        <v>1</v>
      </c>
      <c r="CP501" s="16" t="str">
        <f t="shared" si="612"/>
        <v/>
      </c>
      <c r="CQ501" s="15">
        <f t="shared" si="613"/>
        <v>0</v>
      </c>
      <c r="CR501" s="15">
        <f t="shared" si="614"/>
        <v>0</v>
      </c>
      <c r="CS501" s="15">
        <f t="shared" si="615"/>
        <v>0</v>
      </c>
      <c r="CT501" s="58" t="e">
        <f t="shared" si="642"/>
        <v>#DIV/0!</v>
      </c>
      <c r="CU501" s="2">
        <f t="shared" si="616"/>
        <v>995</v>
      </c>
      <c r="CV501" t="str">
        <f t="shared" si="624"/>
        <v/>
      </c>
      <c r="CX501" t="str">
        <f t="shared" si="643"/>
        <v/>
      </c>
      <c r="CY501" t="b">
        <f>AND(CX501&lt;&gt;"",COUNTIF($CX$11:CX500,CX501)=0)</f>
        <v>0</v>
      </c>
      <c r="CZ501" s="2">
        <f>IF(CX501="",0,IF(CY501,MAX($CZ$11:CZ500)+1,VLOOKUP(CX501,$CX$11:CZ500,3,FALSE)))</f>
        <v>0</v>
      </c>
      <c r="DA501" s="2" t="str">
        <f t="shared" si="625"/>
        <v/>
      </c>
      <c r="DB501" t="str">
        <f t="shared" si="644"/>
        <v/>
      </c>
      <c r="DC501" t="b">
        <f>AND(DB501&lt;&gt;"",COUNTIF($DB$11:DB500,DB501)=0)</f>
        <v>0</v>
      </c>
      <c r="DD501" s="2">
        <f>IF(DB501="",0,IF(DC501,MAX($DD$11:DD500)+1,VLOOKUP(DB501,$DB$11:DD500,3,FALSE)))</f>
        <v>0</v>
      </c>
      <c r="DE501" s="2" t="str">
        <f t="shared" si="626"/>
        <v/>
      </c>
    </row>
    <row r="502" spans="1:109" x14ac:dyDescent="0.35">
      <c r="A502" s="119"/>
      <c r="B502" s="46"/>
      <c r="C502" s="46"/>
      <c r="D502" s="46"/>
      <c r="E502" s="46"/>
      <c r="F502" s="183"/>
      <c r="G502" s="48">
        <v>0</v>
      </c>
      <c r="H502" s="46">
        <v>0</v>
      </c>
      <c r="I502" s="46">
        <v>0</v>
      </c>
      <c r="J502" s="46">
        <v>0</v>
      </c>
      <c r="K502" s="46">
        <v>0</v>
      </c>
      <c r="L502" s="49">
        <v>0</v>
      </c>
      <c r="M502" s="50">
        <v>0</v>
      </c>
      <c r="N502" s="32"/>
      <c r="O502" s="31"/>
      <c r="P502" s="31"/>
      <c r="Q502" s="31"/>
      <c r="R502" s="31"/>
      <c r="S502" s="31"/>
      <c r="T502" s="31"/>
      <c r="U502" s="31"/>
      <c r="V502" s="99"/>
      <c r="W502" s="52" t="str">
        <f t="shared" si="651"/>
        <v/>
      </c>
      <c r="X502" s="120"/>
      <c r="Y502" s="97"/>
      <c r="Z502" t="e">
        <f t="shared" si="581"/>
        <v>#N/A</v>
      </c>
      <c r="AA502" t="e">
        <f t="shared" si="582"/>
        <v>#N/A</v>
      </c>
      <c r="AB502" t="e">
        <f t="shared" si="583"/>
        <v>#N/A</v>
      </c>
      <c r="AC502" s="53" t="b">
        <f t="shared" si="584"/>
        <v>0</v>
      </c>
      <c r="AD502" s="53" t="b">
        <f t="shared" si="585"/>
        <v>0</v>
      </c>
      <c r="AE502" s="53" t="b">
        <f t="shared" si="586"/>
        <v>0</v>
      </c>
      <c r="AF502" s="53" t="b">
        <f t="shared" si="587"/>
        <v>0</v>
      </c>
      <c r="AG502" s="53" t="b">
        <f t="shared" si="588"/>
        <v>0</v>
      </c>
      <c r="AH502" s="53" t="b">
        <f t="shared" si="589"/>
        <v>0</v>
      </c>
      <c r="AI502" s="53" t="b">
        <f t="shared" si="590"/>
        <v>0</v>
      </c>
      <c r="AJ502" s="53" t="b">
        <f t="shared" si="591"/>
        <v>0</v>
      </c>
      <c r="AK502" s="53" t="b">
        <f t="shared" si="645"/>
        <v>1</v>
      </c>
      <c r="AL502" s="53" t="b">
        <f t="shared" si="646"/>
        <v>1</v>
      </c>
      <c r="AM502" s="53" t="b">
        <f t="shared" si="647"/>
        <v>1</v>
      </c>
      <c r="AN502" s="53" t="b">
        <f t="shared" si="648"/>
        <v>1</v>
      </c>
      <c r="AO502" s="53" t="b">
        <f t="shared" si="649"/>
        <v>1</v>
      </c>
      <c r="AP502" s="53" t="b">
        <f t="shared" si="650"/>
        <v>1</v>
      </c>
      <c r="AQ502" s="53" t="b">
        <f t="shared" si="627"/>
        <v>0</v>
      </c>
      <c r="AR502" t="b">
        <f t="shared" si="592"/>
        <v>0</v>
      </c>
      <c r="AS502" s="54" t="e">
        <f t="shared" si="617"/>
        <v>#N/A</v>
      </c>
      <c r="AT502" t="b">
        <f t="shared" si="628"/>
        <v>0</v>
      </c>
      <c r="AU502" t="str">
        <f t="shared" si="629"/>
        <v/>
      </c>
      <c r="AV502" s="55" t="str">
        <f t="shared" si="618"/>
        <v/>
      </c>
      <c r="AW502" t="b">
        <f>AND(AV502&lt;&gt;"",COUNTIF($AV$11:AV501,AV502)=0)</f>
        <v>0</v>
      </c>
      <c r="AX502" s="2">
        <f>IF(AV502="",0,IF(AW502,MAX($AX$11:AX501)+1,VLOOKUP(AV502,$AV$11:AX501,3,FALSE)))</f>
        <v>0</v>
      </c>
      <c r="AY502" t="str">
        <f t="shared" si="619"/>
        <v/>
      </c>
      <c r="AZ502" t="e">
        <f t="shared" si="593"/>
        <v>#N/A</v>
      </c>
      <c r="BA502" t="e">
        <f>IF(ISNA(AZ502),NA(),COUNTIF(AZ$10:AZ502,AZ502)&gt;1)</f>
        <v>#N/A</v>
      </c>
      <c r="BB502" t="e">
        <f t="shared" si="594"/>
        <v>#N/A</v>
      </c>
      <c r="BC502" s="55" t="e">
        <f t="shared" si="595"/>
        <v>#N/A</v>
      </c>
      <c r="BD502" s="56" t="e">
        <f t="shared" si="596"/>
        <v>#N/A</v>
      </c>
      <c r="BE502" s="53">
        <f t="shared" si="597"/>
        <v>0</v>
      </c>
      <c r="BF502" s="53">
        <f t="shared" si="598"/>
        <v>0</v>
      </c>
      <c r="BG502" s="53">
        <f t="shared" si="599"/>
        <v>0</v>
      </c>
      <c r="BH502" s="53">
        <f t="shared" si="600"/>
        <v>0</v>
      </c>
      <c r="BI502" s="53">
        <f t="shared" si="601"/>
        <v>0</v>
      </c>
      <c r="BJ502" s="53">
        <f t="shared" si="602"/>
        <v>0</v>
      </c>
      <c r="BK502" s="57">
        <f t="shared" si="603"/>
        <v>0</v>
      </c>
      <c r="BL502" s="57">
        <f t="shared" si="604"/>
        <v>0</v>
      </c>
      <c r="BM502" s="57">
        <f t="shared" si="605"/>
        <v>0</v>
      </c>
      <c r="BN502" s="57">
        <f t="shared" si="606"/>
        <v>0</v>
      </c>
      <c r="BO502" s="57">
        <f t="shared" si="607"/>
        <v>0</v>
      </c>
      <c r="BP502" s="57">
        <f t="shared" si="608"/>
        <v>0</v>
      </c>
      <c r="BQ502">
        <f t="shared" si="630"/>
        <v>0</v>
      </c>
      <c r="BR502">
        <f t="shared" si="631"/>
        <v>0</v>
      </c>
      <c r="BS502">
        <f t="shared" si="632"/>
        <v>0</v>
      </c>
      <c r="BT502">
        <f t="shared" si="633"/>
        <v>0</v>
      </c>
      <c r="BU502">
        <f t="shared" si="634"/>
        <v>0</v>
      </c>
      <c r="BV502">
        <f t="shared" si="635"/>
        <v>0</v>
      </c>
      <c r="BW502">
        <f t="shared" si="636"/>
        <v>0</v>
      </c>
      <c r="BX502">
        <f t="shared" si="637"/>
        <v>0</v>
      </c>
      <c r="BY502">
        <f t="shared" si="638"/>
        <v>0</v>
      </c>
      <c r="BZ502">
        <f t="shared" si="639"/>
        <v>0</v>
      </c>
      <c r="CA502">
        <f t="shared" si="640"/>
        <v>0</v>
      </c>
      <c r="CB502">
        <f t="shared" si="641"/>
        <v>0</v>
      </c>
      <c r="CC502" t="e">
        <f>IF('Source and fuel input'!AS502,VLOOKUP(AA502,SourceIdData,8,FALSE),IF('Source and fuel input'!AQ502,V502,IF('Source and fuel input'!AR502,IF(AND(E502="Method 1",VLOOKUP(AA502,SourceIdData,8,FALSE)&gt;0),VLOOKUP(AA502,SourceIdData,8,FALSE),NA()),"")))</f>
        <v>#N/A</v>
      </c>
      <c r="CD502" s="15" t="e">
        <f t="shared" si="652"/>
        <v>#N/A</v>
      </c>
      <c r="CE502" s="15" t="b">
        <f t="shared" si="653"/>
        <v>1</v>
      </c>
      <c r="CF502" s="15" t="b">
        <f t="shared" si="609"/>
        <v>1</v>
      </c>
      <c r="CG502" s="15" t="b">
        <f t="shared" si="654"/>
        <v>0</v>
      </c>
      <c r="CH502" s="15" t="b">
        <f t="shared" si="655"/>
        <v>1</v>
      </c>
      <c r="CI502" t="e">
        <f t="shared" si="610"/>
        <v>#N/A</v>
      </c>
      <c r="CJ502" t="e">
        <f t="shared" si="611"/>
        <v>#N/A</v>
      </c>
      <c r="CK502" t="e">
        <f t="shared" si="620"/>
        <v>#N/A</v>
      </c>
      <c r="CL502" t="b">
        <f t="shared" si="656"/>
        <v>0</v>
      </c>
      <c r="CM502" t="e">
        <f t="shared" si="621"/>
        <v>#N/A</v>
      </c>
      <c r="CN502" t="b">
        <f t="shared" si="622"/>
        <v>0</v>
      </c>
      <c r="CO502" s="14">
        <f t="shared" si="623"/>
        <v>1</v>
      </c>
      <c r="CP502" s="16" t="str">
        <f t="shared" si="612"/>
        <v/>
      </c>
      <c r="CQ502" s="15">
        <f t="shared" si="613"/>
        <v>0</v>
      </c>
      <c r="CR502" s="15">
        <f t="shared" si="614"/>
        <v>0</v>
      </c>
      <c r="CS502" s="15">
        <f t="shared" si="615"/>
        <v>0</v>
      </c>
      <c r="CT502" s="58" t="e">
        <f t="shared" si="642"/>
        <v>#DIV/0!</v>
      </c>
      <c r="CU502" s="2">
        <f t="shared" si="616"/>
        <v>995</v>
      </c>
      <c r="CV502" t="str">
        <f t="shared" si="624"/>
        <v/>
      </c>
      <c r="CX502" t="str">
        <f t="shared" si="643"/>
        <v/>
      </c>
      <c r="CY502" t="b">
        <f>AND(CX502&lt;&gt;"",COUNTIF($CX$11:CX501,CX502)=0)</f>
        <v>0</v>
      </c>
      <c r="CZ502" s="2">
        <f>IF(CX502="",0,IF(CY502,MAX($CZ$11:CZ501)+1,VLOOKUP(CX502,$CX$11:CZ501,3,FALSE)))</f>
        <v>0</v>
      </c>
      <c r="DA502" s="2" t="str">
        <f t="shared" si="625"/>
        <v/>
      </c>
      <c r="DB502" t="str">
        <f t="shared" si="644"/>
        <v/>
      </c>
      <c r="DC502" t="b">
        <f>AND(DB502&lt;&gt;"",COUNTIF($DB$11:DB501,DB502)=0)</f>
        <v>0</v>
      </c>
      <c r="DD502" s="2">
        <f>IF(DB502="",0,IF(DC502,MAX($DD$11:DD501)+1,VLOOKUP(DB502,$DB$11:DD501,3,FALSE)))</f>
        <v>0</v>
      </c>
      <c r="DE502" s="2" t="str">
        <f t="shared" si="626"/>
        <v/>
      </c>
    </row>
    <row r="503" spans="1:109" x14ac:dyDescent="0.35">
      <c r="A503" s="119"/>
      <c r="B503" s="46"/>
      <c r="C503" s="46"/>
      <c r="D503" s="46"/>
      <c r="E503" s="46"/>
      <c r="F503" s="183"/>
      <c r="G503" s="48">
        <v>0</v>
      </c>
      <c r="H503" s="46">
        <v>0</v>
      </c>
      <c r="I503" s="46">
        <v>0</v>
      </c>
      <c r="J503" s="46">
        <v>0</v>
      </c>
      <c r="K503" s="46">
        <v>0</v>
      </c>
      <c r="L503" s="49">
        <v>0</v>
      </c>
      <c r="M503" s="50">
        <v>0</v>
      </c>
      <c r="N503" s="32"/>
      <c r="O503" s="31"/>
      <c r="P503" s="31"/>
      <c r="Q503" s="31"/>
      <c r="R503" s="31"/>
      <c r="S503" s="31"/>
      <c r="T503" s="31"/>
      <c r="U503" s="31"/>
      <c r="V503" s="99"/>
      <c r="W503" s="52" t="str">
        <f t="shared" si="651"/>
        <v/>
      </c>
      <c r="X503" s="120"/>
      <c r="Y503" s="97"/>
      <c r="Z503" t="e">
        <f t="shared" si="581"/>
        <v>#N/A</v>
      </c>
      <c r="AA503" t="e">
        <f t="shared" si="582"/>
        <v>#N/A</v>
      </c>
      <c r="AB503" t="e">
        <f t="shared" si="583"/>
        <v>#N/A</v>
      </c>
      <c r="AC503" s="53" t="b">
        <f t="shared" si="584"/>
        <v>0</v>
      </c>
      <c r="AD503" s="53" t="b">
        <f t="shared" si="585"/>
        <v>0</v>
      </c>
      <c r="AE503" s="53" t="b">
        <f t="shared" si="586"/>
        <v>0</v>
      </c>
      <c r="AF503" s="53" t="b">
        <f t="shared" si="587"/>
        <v>0</v>
      </c>
      <c r="AG503" s="53" t="b">
        <f t="shared" si="588"/>
        <v>0</v>
      </c>
      <c r="AH503" s="53" t="b">
        <f t="shared" si="589"/>
        <v>0</v>
      </c>
      <c r="AI503" s="53" t="b">
        <f t="shared" si="590"/>
        <v>0</v>
      </c>
      <c r="AJ503" s="53" t="b">
        <f t="shared" si="591"/>
        <v>0</v>
      </c>
      <c r="AK503" s="53" t="b">
        <f t="shared" si="645"/>
        <v>1</v>
      </c>
      <c r="AL503" s="53" t="b">
        <f t="shared" si="646"/>
        <v>1</v>
      </c>
      <c r="AM503" s="53" t="b">
        <f t="shared" si="647"/>
        <v>1</v>
      </c>
      <c r="AN503" s="53" t="b">
        <f t="shared" si="648"/>
        <v>1</v>
      </c>
      <c r="AO503" s="53" t="b">
        <f t="shared" si="649"/>
        <v>1</v>
      </c>
      <c r="AP503" s="53" t="b">
        <f t="shared" si="650"/>
        <v>1</v>
      </c>
      <c r="AQ503" s="53" t="b">
        <f t="shared" si="627"/>
        <v>0</v>
      </c>
      <c r="AR503" t="b">
        <f t="shared" si="592"/>
        <v>0</v>
      </c>
      <c r="AS503" s="54" t="e">
        <f t="shared" si="617"/>
        <v>#N/A</v>
      </c>
      <c r="AT503" t="b">
        <f t="shared" si="628"/>
        <v>0</v>
      </c>
      <c r="AU503" t="str">
        <f t="shared" si="629"/>
        <v/>
      </c>
      <c r="AV503" s="55" t="str">
        <f t="shared" si="618"/>
        <v/>
      </c>
      <c r="AW503" t="b">
        <f>AND(AV503&lt;&gt;"",COUNTIF($AV$11:AV502,AV503)=0)</f>
        <v>0</v>
      </c>
      <c r="AX503" s="2">
        <f>IF(AV503="",0,IF(AW503,MAX($AX$11:AX502)+1,VLOOKUP(AV503,$AV$11:AX502,3,FALSE)))</f>
        <v>0</v>
      </c>
      <c r="AY503" t="str">
        <f t="shared" si="619"/>
        <v/>
      </c>
      <c r="AZ503" t="e">
        <f t="shared" si="593"/>
        <v>#N/A</v>
      </c>
      <c r="BA503" t="e">
        <f>IF(ISNA(AZ503),NA(),COUNTIF(AZ$10:AZ503,AZ503)&gt;1)</f>
        <v>#N/A</v>
      </c>
      <c r="BB503" t="e">
        <f t="shared" si="594"/>
        <v>#N/A</v>
      </c>
      <c r="BC503" s="55" t="e">
        <f t="shared" si="595"/>
        <v>#N/A</v>
      </c>
      <c r="BD503" s="56" t="e">
        <f t="shared" si="596"/>
        <v>#N/A</v>
      </c>
      <c r="BE503" s="53">
        <f t="shared" si="597"/>
        <v>0</v>
      </c>
      <c r="BF503" s="53">
        <f t="shared" si="598"/>
        <v>0</v>
      </c>
      <c r="BG503" s="53">
        <f t="shared" si="599"/>
        <v>0</v>
      </c>
      <c r="BH503" s="53">
        <f t="shared" si="600"/>
        <v>0</v>
      </c>
      <c r="BI503" s="53">
        <f t="shared" si="601"/>
        <v>0</v>
      </c>
      <c r="BJ503" s="53">
        <f t="shared" si="602"/>
        <v>0</v>
      </c>
      <c r="BK503" s="57">
        <f t="shared" si="603"/>
        <v>0</v>
      </c>
      <c r="BL503" s="57">
        <f t="shared" si="604"/>
        <v>0</v>
      </c>
      <c r="BM503" s="57">
        <f t="shared" si="605"/>
        <v>0</v>
      </c>
      <c r="BN503" s="57">
        <f t="shared" si="606"/>
        <v>0</v>
      </c>
      <c r="BO503" s="57">
        <f t="shared" si="607"/>
        <v>0</v>
      </c>
      <c r="BP503" s="57">
        <f t="shared" si="608"/>
        <v>0</v>
      </c>
      <c r="BQ503">
        <f t="shared" si="630"/>
        <v>0</v>
      </c>
      <c r="BR503">
        <f t="shared" si="631"/>
        <v>0</v>
      </c>
      <c r="BS503">
        <f t="shared" si="632"/>
        <v>0</v>
      </c>
      <c r="BT503">
        <f t="shared" si="633"/>
        <v>0</v>
      </c>
      <c r="BU503">
        <f t="shared" si="634"/>
        <v>0</v>
      </c>
      <c r="BV503">
        <f t="shared" si="635"/>
        <v>0</v>
      </c>
      <c r="BW503">
        <f t="shared" si="636"/>
        <v>0</v>
      </c>
      <c r="BX503">
        <f t="shared" si="637"/>
        <v>0</v>
      </c>
      <c r="BY503">
        <f t="shared" si="638"/>
        <v>0</v>
      </c>
      <c r="BZ503">
        <f t="shared" si="639"/>
        <v>0</v>
      </c>
      <c r="CA503">
        <f t="shared" si="640"/>
        <v>0</v>
      </c>
      <c r="CB503">
        <f t="shared" si="641"/>
        <v>0</v>
      </c>
      <c r="CC503" t="e">
        <f>IF('Source and fuel input'!AS503,VLOOKUP(AA503,SourceIdData,8,FALSE),IF('Source and fuel input'!AQ503,V503,IF('Source and fuel input'!AR503,IF(AND(E503="Method 1",VLOOKUP(AA503,SourceIdData,8,FALSE)&gt;0),VLOOKUP(AA503,SourceIdData,8,FALSE),NA()),"")))</f>
        <v>#N/A</v>
      </c>
      <c r="CD503" s="15" t="e">
        <f t="shared" si="652"/>
        <v>#N/A</v>
      </c>
      <c r="CE503" s="15" t="b">
        <f t="shared" si="653"/>
        <v>1</v>
      </c>
      <c r="CF503" s="15" t="b">
        <f t="shared" si="609"/>
        <v>1</v>
      </c>
      <c r="CG503" s="15" t="b">
        <f t="shared" si="654"/>
        <v>0</v>
      </c>
      <c r="CH503" s="15" t="b">
        <f t="shared" si="655"/>
        <v>1</v>
      </c>
      <c r="CI503" t="e">
        <f t="shared" si="610"/>
        <v>#N/A</v>
      </c>
      <c r="CJ503" t="e">
        <f t="shared" si="611"/>
        <v>#N/A</v>
      </c>
      <c r="CK503" t="e">
        <f t="shared" si="620"/>
        <v>#N/A</v>
      </c>
      <c r="CL503" t="b">
        <f t="shared" si="656"/>
        <v>0</v>
      </c>
      <c r="CM503" t="e">
        <f t="shared" si="621"/>
        <v>#N/A</v>
      </c>
      <c r="CN503" t="b">
        <f t="shared" si="622"/>
        <v>0</v>
      </c>
      <c r="CO503" s="14">
        <f t="shared" si="623"/>
        <v>1</v>
      </c>
      <c r="CP503" s="16" t="str">
        <f t="shared" si="612"/>
        <v/>
      </c>
      <c r="CQ503" s="15">
        <f t="shared" si="613"/>
        <v>0</v>
      </c>
      <c r="CR503" s="15">
        <f t="shared" si="614"/>
        <v>0</v>
      </c>
      <c r="CS503" s="15">
        <f t="shared" si="615"/>
        <v>0</v>
      </c>
      <c r="CT503" s="58" t="e">
        <f t="shared" si="642"/>
        <v>#DIV/0!</v>
      </c>
      <c r="CU503" s="2">
        <f t="shared" si="616"/>
        <v>995</v>
      </c>
      <c r="CV503" t="str">
        <f t="shared" si="624"/>
        <v/>
      </c>
      <c r="CX503" t="str">
        <f t="shared" si="643"/>
        <v/>
      </c>
      <c r="CY503" t="b">
        <f>AND(CX503&lt;&gt;"",COUNTIF($CX$11:CX502,CX503)=0)</f>
        <v>0</v>
      </c>
      <c r="CZ503" s="2">
        <f>IF(CX503="",0,IF(CY503,MAX($CZ$11:CZ502)+1,VLOOKUP(CX503,$CX$11:CZ502,3,FALSE)))</f>
        <v>0</v>
      </c>
      <c r="DA503" s="2" t="str">
        <f t="shared" si="625"/>
        <v/>
      </c>
      <c r="DB503" t="str">
        <f t="shared" si="644"/>
        <v/>
      </c>
      <c r="DC503" t="b">
        <f>AND(DB503&lt;&gt;"",COUNTIF($DB$11:DB502,DB503)=0)</f>
        <v>0</v>
      </c>
      <c r="DD503" s="2">
        <f>IF(DB503="",0,IF(DC503,MAX($DD$11:DD502)+1,VLOOKUP(DB503,$DB$11:DD502,3,FALSE)))</f>
        <v>0</v>
      </c>
      <c r="DE503" s="2" t="str">
        <f t="shared" si="626"/>
        <v/>
      </c>
    </row>
    <row r="504" spans="1:109" x14ac:dyDescent="0.35">
      <c r="A504" s="119"/>
      <c r="B504" s="46"/>
      <c r="C504" s="46"/>
      <c r="D504" s="46"/>
      <c r="E504" s="46"/>
      <c r="F504" s="183"/>
      <c r="G504" s="48">
        <v>0</v>
      </c>
      <c r="H504" s="46">
        <v>0</v>
      </c>
      <c r="I504" s="46">
        <v>0</v>
      </c>
      <c r="J504" s="46">
        <v>0</v>
      </c>
      <c r="K504" s="46">
        <v>0</v>
      </c>
      <c r="L504" s="49">
        <v>0</v>
      </c>
      <c r="M504" s="50">
        <v>0</v>
      </c>
      <c r="N504" s="32"/>
      <c r="O504" s="31"/>
      <c r="P504" s="31"/>
      <c r="Q504" s="31"/>
      <c r="R504" s="31"/>
      <c r="S504" s="31"/>
      <c r="T504" s="31"/>
      <c r="U504" s="31"/>
      <c r="V504" s="99"/>
      <c r="W504" s="52" t="str">
        <f t="shared" si="651"/>
        <v/>
      </c>
      <c r="X504" s="120"/>
      <c r="Y504" s="97"/>
      <c r="Z504" t="e">
        <f t="shared" si="581"/>
        <v>#N/A</v>
      </c>
      <c r="AA504" t="e">
        <f t="shared" si="582"/>
        <v>#N/A</v>
      </c>
      <c r="AB504" t="e">
        <f t="shared" si="583"/>
        <v>#N/A</v>
      </c>
      <c r="AC504" s="53" t="b">
        <f t="shared" si="584"/>
        <v>0</v>
      </c>
      <c r="AD504" s="53" t="b">
        <f t="shared" si="585"/>
        <v>0</v>
      </c>
      <c r="AE504" s="53" t="b">
        <f t="shared" si="586"/>
        <v>0</v>
      </c>
      <c r="AF504" s="53" t="b">
        <f t="shared" si="587"/>
        <v>0</v>
      </c>
      <c r="AG504" s="53" t="b">
        <f t="shared" si="588"/>
        <v>0</v>
      </c>
      <c r="AH504" s="53" t="b">
        <f t="shared" si="589"/>
        <v>0</v>
      </c>
      <c r="AI504" s="53" t="b">
        <f t="shared" si="590"/>
        <v>0</v>
      </c>
      <c r="AJ504" s="53" t="b">
        <f t="shared" si="591"/>
        <v>0</v>
      </c>
      <c r="AK504" s="53" t="b">
        <f t="shared" si="645"/>
        <v>1</v>
      </c>
      <c r="AL504" s="53" t="b">
        <f t="shared" si="646"/>
        <v>1</v>
      </c>
      <c r="AM504" s="53" t="b">
        <f t="shared" si="647"/>
        <v>1</v>
      </c>
      <c r="AN504" s="53" t="b">
        <f t="shared" si="648"/>
        <v>1</v>
      </c>
      <c r="AO504" s="53" t="b">
        <f t="shared" si="649"/>
        <v>1</v>
      </c>
      <c r="AP504" s="53" t="b">
        <f t="shared" si="650"/>
        <v>1</v>
      </c>
      <c r="AQ504" s="53" t="b">
        <f t="shared" si="627"/>
        <v>0</v>
      </c>
      <c r="AR504" t="b">
        <f t="shared" si="592"/>
        <v>0</v>
      </c>
      <c r="AS504" s="54" t="e">
        <f t="shared" si="617"/>
        <v>#N/A</v>
      </c>
      <c r="AT504" t="b">
        <f t="shared" si="628"/>
        <v>0</v>
      </c>
      <c r="AU504" t="str">
        <f t="shared" si="629"/>
        <v/>
      </c>
      <c r="AV504" s="55" t="str">
        <f t="shared" si="618"/>
        <v/>
      </c>
      <c r="AW504" t="b">
        <f>AND(AV504&lt;&gt;"",COUNTIF($AV$11:AV503,AV504)=0)</f>
        <v>0</v>
      </c>
      <c r="AX504" s="2">
        <f>IF(AV504="",0,IF(AW504,MAX($AX$11:AX503)+1,VLOOKUP(AV504,$AV$11:AX503,3,FALSE)))</f>
        <v>0</v>
      </c>
      <c r="AY504" t="str">
        <f t="shared" si="619"/>
        <v/>
      </c>
      <c r="AZ504" t="e">
        <f t="shared" si="593"/>
        <v>#N/A</v>
      </c>
      <c r="BA504" t="e">
        <f>IF(ISNA(AZ504),NA(),COUNTIF(AZ$10:AZ504,AZ504)&gt;1)</f>
        <v>#N/A</v>
      </c>
      <c r="BB504" t="e">
        <f t="shared" si="594"/>
        <v>#N/A</v>
      </c>
      <c r="BC504" s="55" t="e">
        <f t="shared" si="595"/>
        <v>#N/A</v>
      </c>
      <c r="BD504" s="56" t="e">
        <f t="shared" si="596"/>
        <v>#N/A</v>
      </c>
      <c r="BE504" s="53">
        <f t="shared" si="597"/>
        <v>0</v>
      </c>
      <c r="BF504" s="53">
        <f t="shared" si="598"/>
        <v>0</v>
      </c>
      <c r="BG504" s="53">
        <f t="shared" si="599"/>
        <v>0</v>
      </c>
      <c r="BH504" s="53">
        <f t="shared" si="600"/>
        <v>0</v>
      </c>
      <c r="BI504" s="53">
        <f t="shared" si="601"/>
        <v>0</v>
      </c>
      <c r="BJ504" s="53">
        <f t="shared" si="602"/>
        <v>0</v>
      </c>
      <c r="BK504" s="57">
        <f t="shared" si="603"/>
        <v>0</v>
      </c>
      <c r="BL504" s="57">
        <f t="shared" si="604"/>
        <v>0</v>
      </c>
      <c r="BM504" s="57">
        <f t="shared" si="605"/>
        <v>0</v>
      </c>
      <c r="BN504" s="57">
        <f t="shared" si="606"/>
        <v>0</v>
      </c>
      <c r="BO504" s="57">
        <f t="shared" si="607"/>
        <v>0</v>
      </c>
      <c r="BP504" s="57">
        <f t="shared" si="608"/>
        <v>0</v>
      </c>
      <c r="BQ504">
        <f t="shared" si="630"/>
        <v>0</v>
      </c>
      <c r="BR504">
        <f t="shared" si="631"/>
        <v>0</v>
      </c>
      <c r="BS504">
        <f t="shared" si="632"/>
        <v>0</v>
      </c>
      <c r="BT504">
        <f t="shared" si="633"/>
        <v>0</v>
      </c>
      <c r="BU504">
        <f t="shared" si="634"/>
        <v>0</v>
      </c>
      <c r="BV504">
        <f t="shared" si="635"/>
        <v>0</v>
      </c>
      <c r="BW504">
        <f t="shared" si="636"/>
        <v>0</v>
      </c>
      <c r="BX504">
        <f t="shared" si="637"/>
        <v>0</v>
      </c>
      <c r="BY504">
        <f t="shared" si="638"/>
        <v>0</v>
      </c>
      <c r="BZ504">
        <f t="shared" si="639"/>
        <v>0</v>
      </c>
      <c r="CA504">
        <f t="shared" si="640"/>
        <v>0</v>
      </c>
      <c r="CB504">
        <f t="shared" si="641"/>
        <v>0</v>
      </c>
      <c r="CC504" t="e">
        <f>IF('Source and fuel input'!AS504,VLOOKUP(AA504,SourceIdData,8,FALSE),IF('Source and fuel input'!AQ504,V504,IF('Source and fuel input'!AR504,IF(AND(E504="Method 1",VLOOKUP(AA504,SourceIdData,8,FALSE)&gt;0),VLOOKUP(AA504,SourceIdData,8,FALSE),NA()),"")))</f>
        <v>#N/A</v>
      </c>
      <c r="CD504" s="15" t="e">
        <f t="shared" si="652"/>
        <v>#N/A</v>
      </c>
      <c r="CE504" s="15" t="b">
        <f t="shared" si="653"/>
        <v>1</v>
      </c>
      <c r="CF504" s="15" t="b">
        <f t="shared" si="609"/>
        <v>1</v>
      </c>
      <c r="CG504" s="15" t="b">
        <f t="shared" si="654"/>
        <v>0</v>
      </c>
      <c r="CH504" s="15" t="b">
        <f t="shared" si="655"/>
        <v>1</v>
      </c>
      <c r="CI504" t="e">
        <f t="shared" si="610"/>
        <v>#N/A</v>
      </c>
      <c r="CJ504" t="e">
        <f t="shared" si="611"/>
        <v>#N/A</v>
      </c>
      <c r="CK504" t="e">
        <f t="shared" si="620"/>
        <v>#N/A</v>
      </c>
      <c r="CL504" t="b">
        <f t="shared" si="656"/>
        <v>0</v>
      </c>
      <c r="CM504" t="e">
        <f t="shared" si="621"/>
        <v>#N/A</v>
      </c>
      <c r="CN504" t="b">
        <f t="shared" si="622"/>
        <v>0</v>
      </c>
      <c r="CO504" s="14">
        <f t="shared" si="623"/>
        <v>1</v>
      </c>
      <c r="CP504" s="16" t="str">
        <f t="shared" si="612"/>
        <v/>
      </c>
      <c r="CQ504" s="15">
        <f t="shared" si="613"/>
        <v>0</v>
      </c>
      <c r="CR504" s="15">
        <f t="shared" si="614"/>
        <v>0</v>
      </c>
      <c r="CS504" s="15">
        <f t="shared" si="615"/>
        <v>0</v>
      </c>
      <c r="CT504" s="58" t="e">
        <f t="shared" si="642"/>
        <v>#DIV/0!</v>
      </c>
      <c r="CU504" s="2">
        <f t="shared" si="616"/>
        <v>995</v>
      </c>
      <c r="CV504" t="str">
        <f t="shared" si="624"/>
        <v/>
      </c>
      <c r="CX504" t="str">
        <f t="shared" si="643"/>
        <v/>
      </c>
      <c r="CY504" t="b">
        <f>AND(CX504&lt;&gt;"",COUNTIF($CX$11:CX503,CX504)=0)</f>
        <v>0</v>
      </c>
      <c r="CZ504" s="2">
        <f>IF(CX504="",0,IF(CY504,MAX($CZ$11:CZ503)+1,VLOOKUP(CX504,$CX$11:CZ503,3,FALSE)))</f>
        <v>0</v>
      </c>
      <c r="DA504" s="2" t="str">
        <f t="shared" si="625"/>
        <v/>
      </c>
      <c r="DB504" t="str">
        <f t="shared" si="644"/>
        <v/>
      </c>
      <c r="DC504" t="b">
        <f>AND(DB504&lt;&gt;"",COUNTIF($DB$11:DB503,DB504)=0)</f>
        <v>0</v>
      </c>
      <c r="DD504" s="2">
        <f>IF(DB504="",0,IF(DC504,MAX($DD$11:DD503)+1,VLOOKUP(DB504,$DB$11:DD503,3,FALSE)))</f>
        <v>0</v>
      </c>
      <c r="DE504" s="2" t="str">
        <f t="shared" si="626"/>
        <v/>
      </c>
    </row>
    <row r="505" spans="1:109" x14ac:dyDescent="0.35">
      <c r="A505" s="119"/>
      <c r="B505" s="46"/>
      <c r="C505" s="46"/>
      <c r="D505" s="46"/>
      <c r="E505" s="46"/>
      <c r="F505" s="183"/>
      <c r="G505" s="48">
        <v>0</v>
      </c>
      <c r="H505" s="46">
        <v>0</v>
      </c>
      <c r="I505" s="46">
        <v>0</v>
      </c>
      <c r="J505" s="46">
        <v>0</v>
      </c>
      <c r="K505" s="46">
        <v>0</v>
      </c>
      <c r="L505" s="49">
        <v>0</v>
      </c>
      <c r="M505" s="50">
        <v>0</v>
      </c>
      <c r="N505" s="32"/>
      <c r="O505" s="31"/>
      <c r="P505" s="31"/>
      <c r="Q505" s="31"/>
      <c r="R505" s="31"/>
      <c r="S505" s="31"/>
      <c r="T505" s="31"/>
      <c r="U505" s="31"/>
      <c r="V505" s="99"/>
      <c r="W505" s="52" t="str">
        <f t="shared" si="651"/>
        <v/>
      </c>
      <c r="X505" s="120"/>
      <c r="Y505" s="97"/>
      <c r="Z505" t="e">
        <f t="shared" si="581"/>
        <v>#N/A</v>
      </c>
      <c r="AA505" t="e">
        <f t="shared" si="582"/>
        <v>#N/A</v>
      </c>
      <c r="AB505" t="e">
        <f t="shared" si="583"/>
        <v>#N/A</v>
      </c>
      <c r="AC505" s="53" t="b">
        <f t="shared" si="584"/>
        <v>0</v>
      </c>
      <c r="AD505" s="53" t="b">
        <f t="shared" si="585"/>
        <v>0</v>
      </c>
      <c r="AE505" s="53" t="b">
        <f t="shared" si="586"/>
        <v>0</v>
      </c>
      <c r="AF505" s="53" t="b">
        <f t="shared" si="587"/>
        <v>0</v>
      </c>
      <c r="AG505" s="53" t="b">
        <f t="shared" si="588"/>
        <v>0</v>
      </c>
      <c r="AH505" s="53" t="b">
        <f t="shared" si="589"/>
        <v>0</v>
      </c>
      <c r="AI505" s="53" t="b">
        <f t="shared" si="590"/>
        <v>0</v>
      </c>
      <c r="AJ505" s="53" t="b">
        <f t="shared" si="591"/>
        <v>0</v>
      </c>
      <c r="AK505" s="53" t="b">
        <f t="shared" si="645"/>
        <v>1</v>
      </c>
      <c r="AL505" s="53" t="b">
        <f t="shared" si="646"/>
        <v>1</v>
      </c>
      <c r="AM505" s="53" t="b">
        <f t="shared" si="647"/>
        <v>1</v>
      </c>
      <c r="AN505" s="53" t="b">
        <f t="shared" si="648"/>
        <v>1</v>
      </c>
      <c r="AO505" s="53" t="b">
        <f t="shared" si="649"/>
        <v>1</v>
      </c>
      <c r="AP505" s="53" t="b">
        <f t="shared" si="650"/>
        <v>1</v>
      </c>
      <c r="AQ505" s="53" t="b">
        <f t="shared" si="627"/>
        <v>0</v>
      </c>
      <c r="AR505" t="b">
        <f t="shared" si="592"/>
        <v>0</v>
      </c>
      <c r="AS505" s="54" t="e">
        <f t="shared" si="617"/>
        <v>#N/A</v>
      </c>
      <c r="AT505" t="b">
        <f t="shared" si="628"/>
        <v>0</v>
      </c>
      <c r="AU505" t="str">
        <f t="shared" si="629"/>
        <v/>
      </c>
      <c r="AV505" s="55" t="str">
        <f t="shared" si="618"/>
        <v/>
      </c>
      <c r="AW505" t="b">
        <f>AND(AV505&lt;&gt;"",COUNTIF($AV$11:AV504,AV505)=0)</f>
        <v>0</v>
      </c>
      <c r="AX505" s="2">
        <f>IF(AV505="",0,IF(AW505,MAX($AX$11:AX504)+1,VLOOKUP(AV505,$AV$11:AX504,3,FALSE)))</f>
        <v>0</v>
      </c>
      <c r="AY505" t="str">
        <f t="shared" si="619"/>
        <v/>
      </c>
      <c r="AZ505" t="e">
        <f t="shared" si="593"/>
        <v>#N/A</v>
      </c>
      <c r="BA505" t="e">
        <f>IF(ISNA(AZ505),NA(),COUNTIF(AZ$10:AZ505,AZ505)&gt;1)</f>
        <v>#N/A</v>
      </c>
      <c r="BB505" t="e">
        <f t="shared" si="594"/>
        <v>#N/A</v>
      </c>
      <c r="BC505" s="55" t="e">
        <f t="shared" si="595"/>
        <v>#N/A</v>
      </c>
      <c r="BD505" s="56" t="e">
        <f t="shared" si="596"/>
        <v>#N/A</v>
      </c>
      <c r="BE505" s="53">
        <f t="shared" si="597"/>
        <v>0</v>
      </c>
      <c r="BF505" s="53">
        <f t="shared" si="598"/>
        <v>0</v>
      </c>
      <c r="BG505" s="53">
        <f t="shared" si="599"/>
        <v>0</v>
      </c>
      <c r="BH505" s="53">
        <f t="shared" si="600"/>
        <v>0</v>
      </c>
      <c r="BI505" s="53">
        <f t="shared" si="601"/>
        <v>0</v>
      </c>
      <c r="BJ505" s="53">
        <f t="shared" si="602"/>
        <v>0</v>
      </c>
      <c r="BK505" s="57">
        <f t="shared" si="603"/>
        <v>0</v>
      </c>
      <c r="BL505" s="57">
        <f t="shared" si="604"/>
        <v>0</v>
      </c>
      <c r="BM505" s="57">
        <f t="shared" si="605"/>
        <v>0</v>
      </c>
      <c r="BN505" s="57">
        <f t="shared" si="606"/>
        <v>0</v>
      </c>
      <c r="BO505" s="57">
        <f t="shared" si="607"/>
        <v>0</v>
      </c>
      <c r="BP505" s="57">
        <f t="shared" si="608"/>
        <v>0</v>
      </c>
      <c r="BQ505">
        <f t="shared" si="630"/>
        <v>0</v>
      </c>
      <c r="BR505">
        <f t="shared" si="631"/>
        <v>0</v>
      </c>
      <c r="BS505">
        <f t="shared" si="632"/>
        <v>0</v>
      </c>
      <c r="BT505">
        <f t="shared" si="633"/>
        <v>0</v>
      </c>
      <c r="BU505">
        <f t="shared" si="634"/>
        <v>0</v>
      </c>
      <c r="BV505">
        <f t="shared" si="635"/>
        <v>0</v>
      </c>
      <c r="BW505">
        <f t="shared" si="636"/>
        <v>0</v>
      </c>
      <c r="BX505">
        <f t="shared" si="637"/>
        <v>0</v>
      </c>
      <c r="BY505">
        <f t="shared" si="638"/>
        <v>0</v>
      </c>
      <c r="BZ505">
        <f t="shared" si="639"/>
        <v>0</v>
      </c>
      <c r="CA505">
        <f t="shared" si="640"/>
        <v>0</v>
      </c>
      <c r="CB505">
        <f t="shared" si="641"/>
        <v>0</v>
      </c>
      <c r="CC505" t="e">
        <f>IF('Source and fuel input'!AS505,VLOOKUP(AA505,SourceIdData,8,FALSE),IF('Source and fuel input'!AQ505,V505,IF('Source and fuel input'!AR505,IF(AND(E505="Method 1",VLOOKUP(AA505,SourceIdData,8,FALSE)&gt;0),VLOOKUP(AA505,SourceIdData,8,FALSE),NA()),"")))</f>
        <v>#N/A</v>
      </c>
      <c r="CD505" s="15" t="e">
        <f t="shared" si="652"/>
        <v>#N/A</v>
      </c>
      <c r="CE505" s="15" t="b">
        <f t="shared" si="653"/>
        <v>1</v>
      </c>
      <c r="CF505" s="15" t="b">
        <f t="shared" si="609"/>
        <v>1</v>
      </c>
      <c r="CG505" s="15" t="b">
        <f t="shared" si="654"/>
        <v>0</v>
      </c>
      <c r="CH505" s="15" t="b">
        <f t="shared" si="655"/>
        <v>1</v>
      </c>
      <c r="CI505" t="e">
        <f t="shared" si="610"/>
        <v>#N/A</v>
      </c>
      <c r="CJ505" t="e">
        <f t="shared" si="611"/>
        <v>#N/A</v>
      </c>
      <c r="CK505" t="e">
        <f t="shared" si="620"/>
        <v>#N/A</v>
      </c>
      <c r="CL505" t="b">
        <f t="shared" si="656"/>
        <v>0</v>
      </c>
      <c r="CM505" t="e">
        <f t="shared" si="621"/>
        <v>#N/A</v>
      </c>
      <c r="CN505" t="b">
        <f t="shared" si="622"/>
        <v>0</v>
      </c>
      <c r="CO505" s="14">
        <f t="shared" si="623"/>
        <v>1</v>
      </c>
      <c r="CP505" s="16" t="str">
        <f t="shared" si="612"/>
        <v/>
      </c>
      <c r="CQ505" s="15">
        <f t="shared" si="613"/>
        <v>0</v>
      </c>
      <c r="CR505" s="15">
        <f t="shared" si="614"/>
        <v>0</v>
      </c>
      <c r="CS505" s="15">
        <f t="shared" si="615"/>
        <v>0</v>
      </c>
      <c r="CT505" s="58" t="e">
        <f t="shared" si="642"/>
        <v>#DIV/0!</v>
      </c>
      <c r="CU505" s="2">
        <f t="shared" si="616"/>
        <v>995</v>
      </c>
      <c r="CV505" t="str">
        <f t="shared" si="624"/>
        <v/>
      </c>
      <c r="CX505" t="str">
        <f t="shared" si="643"/>
        <v/>
      </c>
      <c r="CY505" t="b">
        <f>AND(CX505&lt;&gt;"",COUNTIF($CX$11:CX504,CX505)=0)</f>
        <v>0</v>
      </c>
      <c r="CZ505" s="2">
        <f>IF(CX505="",0,IF(CY505,MAX($CZ$11:CZ504)+1,VLOOKUP(CX505,$CX$11:CZ504,3,FALSE)))</f>
        <v>0</v>
      </c>
      <c r="DA505" s="2" t="str">
        <f t="shared" si="625"/>
        <v/>
      </c>
      <c r="DB505" t="str">
        <f t="shared" si="644"/>
        <v/>
      </c>
      <c r="DC505" t="b">
        <f>AND(DB505&lt;&gt;"",COUNTIF($DB$11:DB504,DB505)=0)</f>
        <v>0</v>
      </c>
      <c r="DD505" s="2">
        <f>IF(DB505="",0,IF(DC505,MAX($DD$11:DD504)+1,VLOOKUP(DB505,$DB$11:DD504,3,FALSE)))</f>
        <v>0</v>
      </c>
      <c r="DE505" s="2" t="str">
        <f t="shared" si="626"/>
        <v/>
      </c>
    </row>
    <row r="506" spans="1:109" x14ac:dyDescent="0.35">
      <c r="A506" s="119"/>
      <c r="B506" s="46"/>
      <c r="C506" s="46"/>
      <c r="D506" s="46"/>
      <c r="E506" s="46"/>
      <c r="F506" s="183"/>
      <c r="G506" s="48">
        <v>0</v>
      </c>
      <c r="H506" s="46">
        <v>0</v>
      </c>
      <c r="I506" s="46">
        <v>0</v>
      </c>
      <c r="J506" s="46">
        <v>0</v>
      </c>
      <c r="K506" s="46">
        <v>0</v>
      </c>
      <c r="L506" s="49">
        <v>0</v>
      </c>
      <c r="M506" s="50">
        <v>0</v>
      </c>
      <c r="N506" s="32"/>
      <c r="O506" s="31"/>
      <c r="P506" s="31"/>
      <c r="Q506" s="31"/>
      <c r="R506" s="31"/>
      <c r="S506" s="31"/>
      <c r="T506" s="31"/>
      <c r="U506" s="31"/>
      <c r="V506" s="99"/>
      <c r="W506" s="52" t="str">
        <f t="shared" si="651"/>
        <v/>
      </c>
      <c r="X506" s="120"/>
      <c r="Y506" s="97"/>
      <c r="Z506" t="e">
        <f t="shared" si="581"/>
        <v>#N/A</v>
      </c>
      <c r="AA506" t="e">
        <f t="shared" si="582"/>
        <v>#N/A</v>
      </c>
      <c r="AB506" t="e">
        <f t="shared" si="583"/>
        <v>#N/A</v>
      </c>
      <c r="AC506" s="53" t="b">
        <f t="shared" si="584"/>
        <v>0</v>
      </c>
      <c r="AD506" s="53" t="b">
        <f t="shared" si="585"/>
        <v>0</v>
      </c>
      <c r="AE506" s="53" t="b">
        <f t="shared" si="586"/>
        <v>0</v>
      </c>
      <c r="AF506" s="53" t="b">
        <f t="shared" si="587"/>
        <v>0</v>
      </c>
      <c r="AG506" s="53" t="b">
        <f t="shared" si="588"/>
        <v>0</v>
      </c>
      <c r="AH506" s="53" t="b">
        <f t="shared" si="589"/>
        <v>0</v>
      </c>
      <c r="AI506" s="53" t="b">
        <f t="shared" si="590"/>
        <v>0</v>
      </c>
      <c r="AJ506" s="53" t="b">
        <f t="shared" si="591"/>
        <v>0</v>
      </c>
      <c r="AK506" s="53" t="b">
        <f t="shared" si="645"/>
        <v>1</v>
      </c>
      <c r="AL506" s="53" t="b">
        <f t="shared" si="646"/>
        <v>1</v>
      </c>
      <c r="AM506" s="53" t="b">
        <f t="shared" si="647"/>
        <v>1</v>
      </c>
      <c r="AN506" s="53" t="b">
        <f t="shared" si="648"/>
        <v>1</v>
      </c>
      <c r="AO506" s="53" t="b">
        <f t="shared" si="649"/>
        <v>1</v>
      </c>
      <c r="AP506" s="53" t="b">
        <f t="shared" si="650"/>
        <v>1</v>
      </c>
      <c r="AQ506" s="53" t="b">
        <f t="shared" si="627"/>
        <v>0</v>
      </c>
      <c r="AR506" t="b">
        <f t="shared" si="592"/>
        <v>0</v>
      </c>
      <c r="AS506" s="54" t="e">
        <f t="shared" si="617"/>
        <v>#N/A</v>
      </c>
      <c r="AT506" t="b">
        <f t="shared" si="628"/>
        <v>0</v>
      </c>
      <c r="AU506" t="str">
        <f t="shared" si="629"/>
        <v/>
      </c>
      <c r="AV506" s="55" t="str">
        <f t="shared" si="618"/>
        <v/>
      </c>
      <c r="AW506" t="b">
        <f>AND(AV506&lt;&gt;"",COUNTIF($AV$11:AV505,AV506)=0)</f>
        <v>0</v>
      </c>
      <c r="AX506" s="2">
        <f>IF(AV506="",0,IF(AW506,MAX($AX$11:AX505)+1,VLOOKUP(AV506,$AV$11:AX505,3,FALSE)))</f>
        <v>0</v>
      </c>
      <c r="AY506" t="str">
        <f t="shared" si="619"/>
        <v/>
      </c>
      <c r="AZ506" t="e">
        <f t="shared" si="593"/>
        <v>#N/A</v>
      </c>
      <c r="BA506" t="e">
        <f>IF(ISNA(AZ506),NA(),COUNTIF(AZ$10:AZ506,AZ506)&gt;1)</f>
        <v>#N/A</v>
      </c>
      <c r="BB506" t="e">
        <f t="shared" si="594"/>
        <v>#N/A</v>
      </c>
      <c r="BC506" s="55" t="e">
        <f t="shared" si="595"/>
        <v>#N/A</v>
      </c>
      <c r="BD506" s="56" t="e">
        <f t="shared" si="596"/>
        <v>#N/A</v>
      </c>
      <c r="BE506" s="53">
        <f t="shared" si="597"/>
        <v>0</v>
      </c>
      <c r="BF506" s="53">
        <f t="shared" si="598"/>
        <v>0</v>
      </c>
      <c r="BG506" s="53">
        <f t="shared" si="599"/>
        <v>0</v>
      </c>
      <c r="BH506" s="53">
        <f t="shared" si="600"/>
        <v>0</v>
      </c>
      <c r="BI506" s="53">
        <f t="shared" si="601"/>
        <v>0</v>
      </c>
      <c r="BJ506" s="53">
        <f t="shared" si="602"/>
        <v>0</v>
      </c>
      <c r="BK506" s="57">
        <f t="shared" si="603"/>
        <v>0</v>
      </c>
      <c r="BL506" s="57">
        <f t="shared" si="604"/>
        <v>0</v>
      </c>
      <c r="BM506" s="57">
        <f t="shared" si="605"/>
        <v>0</v>
      </c>
      <c r="BN506" s="57">
        <f t="shared" si="606"/>
        <v>0</v>
      </c>
      <c r="BO506" s="57">
        <f t="shared" si="607"/>
        <v>0</v>
      </c>
      <c r="BP506" s="57">
        <f t="shared" si="608"/>
        <v>0</v>
      </c>
      <c r="BQ506">
        <f t="shared" si="630"/>
        <v>0</v>
      </c>
      <c r="BR506">
        <f t="shared" si="631"/>
        <v>0</v>
      </c>
      <c r="BS506">
        <f t="shared" si="632"/>
        <v>0</v>
      </c>
      <c r="BT506">
        <f t="shared" si="633"/>
        <v>0</v>
      </c>
      <c r="BU506">
        <f t="shared" si="634"/>
        <v>0</v>
      </c>
      <c r="BV506">
        <f t="shared" si="635"/>
        <v>0</v>
      </c>
      <c r="BW506">
        <f t="shared" si="636"/>
        <v>0</v>
      </c>
      <c r="BX506">
        <f t="shared" si="637"/>
        <v>0</v>
      </c>
      <c r="BY506">
        <f t="shared" si="638"/>
        <v>0</v>
      </c>
      <c r="BZ506">
        <f t="shared" si="639"/>
        <v>0</v>
      </c>
      <c r="CA506">
        <f t="shared" si="640"/>
        <v>0</v>
      </c>
      <c r="CB506">
        <f t="shared" si="641"/>
        <v>0</v>
      </c>
      <c r="CC506" t="e">
        <f>IF('Source and fuel input'!AS506,VLOOKUP(AA506,SourceIdData,8,FALSE),IF('Source and fuel input'!AQ506,V506,IF('Source and fuel input'!AR506,IF(AND(E506="Method 1",VLOOKUP(AA506,SourceIdData,8,FALSE)&gt;0),VLOOKUP(AA506,SourceIdData,8,FALSE),NA()),"")))</f>
        <v>#N/A</v>
      </c>
      <c r="CD506" s="15" t="e">
        <f t="shared" si="652"/>
        <v>#N/A</v>
      </c>
      <c r="CE506" s="15" t="b">
        <f t="shared" si="653"/>
        <v>1</v>
      </c>
      <c r="CF506" s="15" t="b">
        <f t="shared" si="609"/>
        <v>1</v>
      </c>
      <c r="CG506" s="15" t="b">
        <f t="shared" si="654"/>
        <v>0</v>
      </c>
      <c r="CH506" s="15" t="b">
        <f t="shared" si="655"/>
        <v>1</v>
      </c>
      <c r="CI506" t="e">
        <f t="shared" si="610"/>
        <v>#N/A</v>
      </c>
      <c r="CJ506" t="e">
        <f t="shared" si="611"/>
        <v>#N/A</v>
      </c>
      <c r="CK506" t="e">
        <f t="shared" si="620"/>
        <v>#N/A</v>
      </c>
      <c r="CL506" t="b">
        <f t="shared" si="656"/>
        <v>0</v>
      </c>
      <c r="CM506" t="e">
        <f t="shared" si="621"/>
        <v>#N/A</v>
      </c>
      <c r="CN506" t="b">
        <f t="shared" si="622"/>
        <v>0</v>
      </c>
      <c r="CO506" s="14">
        <f t="shared" si="623"/>
        <v>1</v>
      </c>
      <c r="CP506" s="16" t="str">
        <f t="shared" si="612"/>
        <v/>
      </c>
      <c r="CQ506" s="15">
        <f t="shared" si="613"/>
        <v>0</v>
      </c>
      <c r="CR506" s="15">
        <f t="shared" si="614"/>
        <v>0</v>
      </c>
      <c r="CS506" s="15">
        <f t="shared" si="615"/>
        <v>0</v>
      </c>
      <c r="CT506" s="58" t="e">
        <f t="shared" si="642"/>
        <v>#DIV/0!</v>
      </c>
      <c r="CU506" s="2">
        <f t="shared" si="616"/>
        <v>995</v>
      </c>
      <c r="CV506" t="str">
        <f t="shared" si="624"/>
        <v/>
      </c>
      <c r="CX506" t="str">
        <f t="shared" si="643"/>
        <v/>
      </c>
      <c r="CY506" t="b">
        <f>AND(CX506&lt;&gt;"",COUNTIF($CX$11:CX505,CX506)=0)</f>
        <v>0</v>
      </c>
      <c r="CZ506" s="2">
        <f>IF(CX506="",0,IF(CY506,MAX($CZ$11:CZ505)+1,VLOOKUP(CX506,$CX$11:CZ505,3,FALSE)))</f>
        <v>0</v>
      </c>
      <c r="DA506" s="2" t="str">
        <f t="shared" si="625"/>
        <v/>
      </c>
      <c r="DB506" t="str">
        <f t="shared" si="644"/>
        <v/>
      </c>
      <c r="DC506" t="b">
        <f>AND(DB506&lt;&gt;"",COUNTIF($DB$11:DB505,DB506)=0)</f>
        <v>0</v>
      </c>
      <c r="DD506" s="2">
        <f>IF(DB506="",0,IF(DC506,MAX($DD$11:DD505)+1,VLOOKUP(DB506,$DB$11:DD505,3,FALSE)))</f>
        <v>0</v>
      </c>
      <c r="DE506" s="2" t="str">
        <f t="shared" si="626"/>
        <v/>
      </c>
    </row>
    <row r="507" spans="1:109" x14ac:dyDescent="0.35">
      <c r="A507" s="119"/>
      <c r="B507" s="46"/>
      <c r="C507" s="46"/>
      <c r="D507" s="46"/>
      <c r="E507" s="46"/>
      <c r="F507" s="183"/>
      <c r="G507" s="48">
        <v>0</v>
      </c>
      <c r="H507" s="46">
        <v>0</v>
      </c>
      <c r="I507" s="46">
        <v>0</v>
      </c>
      <c r="J507" s="46">
        <v>0</v>
      </c>
      <c r="K507" s="46">
        <v>0</v>
      </c>
      <c r="L507" s="49">
        <v>0</v>
      </c>
      <c r="M507" s="50">
        <v>0</v>
      </c>
      <c r="N507" s="32"/>
      <c r="O507" s="31"/>
      <c r="P507" s="31"/>
      <c r="Q507" s="31"/>
      <c r="R507" s="31"/>
      <c r="S507" s="31"/>
      <c r="T507" s="31"/>
      <c r="U507" s="31"/>
      <c r="V507" s="99"/>
      <c r="W507" s="52" t="str">
        <f t="shared" si="651"/>
        <v/>
      </c>
      <c r="X507" s="120"/>
      <c r="Y507" s="97"/>
      <c r="Z507" t="e">
        <f t="shared" si="581"/>
        <v>#N/A</v>
      </c>
      <c r="AA507" t="e">
        <f t="shared" si="582"/>
        <v>#N/A</v>
      </c>
      <c r="AB507" t="e">
        <f t="shared" si="583"/>
        <v>#N/A</v>
      </c>
      <c r="AC507" s="53" t="b">
        <f t="shared" si="584"/>
        <v>0</v>
      </c>
      <c r="AD507" s="53" t="b">
        <f t="shared" si="585"/>
        <v>0</v>
      </c>
      <c r="AE507" s="53" t="b">
        <f t="shared" si="586"/>
        <v>0</v>
      </c>
      <c r="AF507" s="53" t="b">
        <f t="shared" si="587"/>
        <v>0</v>
      </c>
      <c r="AG507" s="53" t="b">
        <f t="shared" si="588"/>
        <v>0</v>
      </c>
      <c r="AH507" s="53" t="b">
        <f t="shared" si="589"/>
        <v>0</v>
      </c>
      <c r="AI507" s="53" t="b">
        <f t="shared" si="590"/>
        <v>0</v>
      </c>
      <c r="AJ507" s="53" t="b">
        <f t="shared" si="591"/>
        <v>0</v>
      </c>
      <c r="AK507" s="53" t="b">
        <f t="shared" si="645"/>
        <v>1</v>
      </c>
      <c r="AL507" s="53" t="b">
        <f t="shared" si="646"/>
        <v>1</v>
      </c>
      <c r="AM507" s="53" t="b">
        <f t="shared" si="647"/>
        <v>1</v>
      </c>
      <c r="AN507" s="53" t="b">
        <f t="shared" si="648"/>
        <v>1</v>
      </c>
      <c r="AO507" s="53" t="b">
        <f t="shared" si="649"/>
        <v>1</v>
      </c>
      <c r="AP507" s="53" t="b">
        <f t="shared" si="650"/>
        <v>1</v>
      </c>
      <c r="AQ507" s="53" t="b">
        <f t="shared" si="627"/>
        <v>0</v>
      </c>
      <c r="AR507" t="b">
        <f t="shared" si="592"/>
        <v>0</v>
      </c>
      <c r="AS507" s="54" t="e">
        <f t="shared" si="617"/>
        <v>#N/A</v>
      </c>
      <c r="AT507" t="b">
        <f t="shared" si="628"/>
        <v>0</v>
      </c>
      <c r="AU507" t="str">
        <f t="shared" si="629"/>
        <v/>
      </c>
      <c r="AV507" s="55" t="str">
        <f t="shared" si="618"/>
        <v/>
      </c>
      <c r="AW507" t="b">
        <f>AND(AV507&lt;&gt;"",COUNTIF($AV$11:AV506,AV507)=0)</f>
        <v>0</v>
      </c>
      <c r="AX507" s="2">
        <f>IF(AV507="",0,IF(AW507,MAX($AX$11:AX506)+1,VLOOKUP(AV507,$AV$11:AX506,3,FALSE)))</f>
        <v>0</v>
      </c>
      <c r="AY507" t="str">
        <f t="shared" si="619"/>
        <v/>
      </c>
      <c r="AZ507" t="e">
        <f t="shared" si="593"/>
        <v>#N/A</v>
      </c>
      <c r="BA507" t="e">
        <f>IF(ISNA(AZ507),NA(),COUNTIF(AZ$10:AZ507,AZ507)&gt;1)</f>
        <v>#N/A</v>
      </c>
      <c r="BB507" t="e">
        <f t="shared" si="594"/>
        <v>#N/A</v>
      </c>
      <c r="BC507" s="55" t="e">
        <f t="shared" si="595"/>
        <v>#N/A</v>
      </c>
      <c r="BD507" s="56" t="e">
        <f t="shared" si="596"/>
        <v>#N/A</v>
      </c>
      <c r="BE507" s="53">
        <f t="shared" si="597"/>
        <v>0</v>
      </c>
      <c r="BF507" s="53">
        <f t="shared" si="598"/>
        <v>0</v>
      </c>
      <c r="BG507" s="53">
        <f t="shared" si="599"/>
        <v>0</v>
      </c>
      <c r="BH507" s="53">
        <f t="shared" si="600"/>
        <v>0</v>
      </c>
      <c r="BI507" s="53">
        <f t="shared" si="601"/>
        <v>0</v>
      </c>
      <c r="BJ507" s="53">
        <f t="shared" si="602"/>
        <v>0</v>
      </c>
      <c r="BK507" s="57">
        <f t="shared" si="603"/>
        <v>0</v>
      </c>
      <c r="BL507" s="57">
        <f t="shared" si="604"/>
        <v>0</v>
      </c>
      <c r="BM507" s="57">
        <f t="shared" si="605"/>
        <v>0</v>
      </c>
      <c r="BN507" s="57">
        <f t="shared" si="606"/>
        <v>0</v>
      </c>
      <c r="BO507" s="57">
        <f t="shared" si="607"/>
        <v>0</v>
      </c>
      <c r="BP507" s="57">
        <f t="shared" si="608"/>
        <v>0</v>
      </c>
      <c r="BQ507">
        <f t="shared" si="630"/>
        <v>0</v>
      </c>
      <c r="BR507">
        <f t="shared" si="631"/>
        <v>0</v>
      </c>
      <c r="BS507">
        <f t="shared" si="632"/>
        <v>0</v>
      </c>
      <c r="BT507">
        <f t="shared" si="633"/>
        <v>0</v>
      </c>
      <c r="BU507">
        <f t="shared" si="634"/>
        <v>0</v>
      </c>
      <c r="BV507">
        <f t="shared" si="635"/>
        <v>0</v>
      </c>
      <c r="BW507">
        <f t="shared" si="636"/>
        <v>0</v>
      </c>
      <c r="BX507">
        <f t="shared" si="637"/>
        <v>0</v>
      </c>
      <c r="BY507">
        <f t="shared" si="638"/>
        <v>0</v>
      </c>
      <c r="BZ507">
        <f t="shared" si="639"/>
        <v>0</v>
      </c>
      <c r="CA507">
        <f t="shared" si="640"/>
        <v>0</v>
      </c>
      <c r="CB507">
        <f t="shared" si="641"/>
        <v>0</v>
      </c>
      <c r="CC507" t="e">
        <f>IF('Source and fuel input'!AS507,VLOOKUP(AA507,SourceIdData,8,FALSE),IF('Source and fuel input'!AQ507,V507,IF('Source and fuel input'!AR507,IF(AND(E507="Method 1",VLOOKUP(AA507,SourceIdData,8,FALSE)&gt;0),VLOOKUP(AA507,SourceIdData,8,FALSE),NA()),"")))</f>
        <v>#N/A</v>
      </c>
      <c r="CD507" s="15" t="e">
        <f t="shared" si="652"/>
        <v>#N/A</v>
      </c>
      <c r="CE507" s="15" t="b">
        <f t="shared" si="653"/>
        <v>1</v>
      </c>
      <c r="CF507" s="15" t="b">
        <f t="shared" si="609"/>
        <v>1</v>
      </c>
      <c r="CG507" s="15" t="b">
        <f t="shared" si="654"/>
        <v>0</v>
      </c>
      <c r="CH507" s="15" t="b">
        <f t="shared" si="655"/>
        <v>1</v>
      </c>
      <c r="CI507" t="e">
        <f t="shared" si="610"/>
        <v>#N/A</v>
      </c>
      <c r="CJ507" t="e">
        <f t="shared" si="611"/>
        <v>#N/A</v>
      </c>
      <c r="CK507" t="e">
        <f t="shared" si="620"/>
        <v>#N/A</v>
      </c>
      <c r="CL507" t="b">
        <f t="shared" si="656"/>
        <v>0</v>
      </c>
      <c r="CM507" t="e">
        <f t="shared" si="621"/>
        <v>#N/A</v>
      </c>
      <c r="CN507" t="b">
        <f t="shared" si="622"/>
        <v>0</v>
      </c>
      <c r="CO507" s="14">
        <f t="shared" si="623"/>
        <v>1</v>
      </c>
      <c r="CP507" s="16" t="str">
        <f t="shared" si="612"/>
        <v/>
      </c>
      <c r="CQ507" s="15">
        <f t="shared" si="613"/>
        <v>0</v>
      </c>
      <c r="CR507" s="15">
        <f t="shared" si="614"/>
        <v>0</v>
      </c>
      <c r="CS507" s="15">
        <f t="shared" si="615"/>
        <v>0</v>
      </c>
      <c r="CT507" s="58" t="e">
        <f t="shared" si="642"/>
        <v>#DIV/0!</v>
      </c>
      <c r="CU507" s="2">
        <f t="shared" si="616"/>
        <v>995</v>
      </c>
      <c r="CV507" t="str">
        <f t="shared" si="624"/>
        <v/>
      </c>
      <c r="CX507" t="str">
        <f t="shared" si="643"/>
        <v/>
      </c>
      <c r="CY507" t="b">
        <f>AND(CX507&lt;&gt;"",COUNTIF($CX$11:CX506,CX507)=0)</f>
        <v>0</v>
      </c>
      <c r="CZ507" s="2">
        <f>IF(CX507="",0,IF(CY507,MAX($CZ$11:CZ506)+1,VLOOKUP(CX507,$CX$11:CZ506,3,FALSE)))</f>
        <v>0</v>
      </c>
      <c r="DA507" s="2" t="str">
        <f t="shared" si="625"/>
        <v/>
      </c>
      <c r="DB507" t="str">
        <f t="shared" si="644"/>
        <v/>
      </c>
      <c r="DC507" t="b">
        <f>AND(DB507&lt;&gt;"",COUNTIF($DB$11:DB506,DB507)=0)</f>
        <v>0</v>
      </c>
      <c r="DD507" s="2">
        <f>IF(DB507="",0,IF(DC507,MAX($DD$11:DD506)+1,VLOOKUP(DB507,$DB$11:DD506,3,FALSE)))</f>
        <v>0</v>
      </c>
      <c r="DE507" s="2" t="str">
        <f t="shared" si="626"/>
        <v/>
      </c>
    </row>
    <row r="508" spans="1:109" x14ac:dyDescent="0.35">
      <c r="A508" s="119"/>
      <c r="B508" s="46"/>
      <c r="C508" s="46"/>
      <c r="D508" s="46"/>
      <c r="E508" s="46"/>
      <c r="F508" s="183"/>
      <c r="G508" s="48">
        <v>0</v>
      </c>
      <c r="H508" s="46">
        <v>0</v>
      </c>
      <c r="I508" s="46">
        <v>0</v>
      </c>
      <c r="J508" s="46">
        <v>0</v>
      </c>
      <c r="K508" s="46">
        <v>0</v>
      </c>
      <c r="L508" s="49">
        <v>0</v>
      </c>
      <c r="M508" s="50">
        <v>0</v>
      </c>
      <c r="N508" s="32"/>
      <c r="O508" s="31"/>
      <c r="P508" s="31"/>
      <c r="Q508" s="31"/>
      <c r="R508" s="31"/>
      <c r="S508" s="31"/>
      <c r="T508" s="31"/>
      <c r="U508" s="31"/>
      <c r="V508" s="99"/>
      <c r="W508" s="52" t="str">
        <f t="shared" si="651"/>
        <v/>
      </c>
      <c r="X508" s="120"/>
      <c r="Y508" s="97"/>
      <c r="Z508" t="e">
        <f t="shared" si="581"/>
        <v>#N/A</v>
      </c>
      <c r="AA508" t="e">
        <f t="shared" si="582"/>
        <v>#N/A</v>
      </c>
      <c r="AB508" t="e">
        <f t="shared" si="583"/>
        <v>#N/A</v>
      </c>
      <c r="AC508" s="53" t="b">
        <f t="shared" si="584"/>
        <v>0</v>
      </c>
      <c r="AD508" s="53" t="b">
        <f t="shared" si="585"/>
        <v>0</v>
      </c>
      <c r="AE508" s="53" t="b">
        <f t="shared" si="586"/>
        <v>0</v>
      </c>
      <c r="AF508" s="53" t="b">
        <f t="shared" si="587"/>
        <v>0</v>
      </c>
      <c r="AG508" s="53" t="b">
        <f t="shared" si="588"/>
        <v>0</v>
      </c>
      <c r="AH508" s="53" t="b">
        <f t="shared" si="589"/>
        <v>0</v>
      </c>
      <c r="AI508" s="53" t="b">
        <f t="shared" si="590"/>
        <v>0</v>
      </c>
      <c r="AJ508" s="53" t="b">
        <f t="shared" si="591"/>
        <v>0</v>
      </c>
      <c r="AK508" s="53" t="b">
        <f t="shared" si="645"/>
        <v>1</v>
      </c>
      <c r="AL508" s="53" t="b">
        <f t="shared" si="646"/>
        <v>1</v>
      </c>
      <c r="AM508" s="53" t="b">
        <f t="shared" si="647"/>
        <v>1</v>
      </c>
      <c r="AN508" s="53" t="b">
        <f t="shared" si="648"/>
        <v>1</v>
      </c>
      <c r="AO508" s="53" t="b">
        <f t="shared" si="649"/>
        <v>1</v>
      </c>
      <c r="AP508" s="53" t="b">
        <f t="shared" si="650"/>
        <v>1</v>
      </c>
      <c r="AQ508" s="53" t="b">
        <f t="shared" si="627"/>
        <v>0</v>
      </c>
      <c r="AR508" t="b">
        <f t="shared" si="592"/>
        <v>0</v>
      </c>
      <c r="AS508" s="54" t="e">
        <f t="shared" si="617"/>
        <v>#N/A</v>
      </c>
      <c r="AT508" t="b">
        <f t="shared" si="628"/>
        <v>0</v>
      </c>
      <c r="AU508" t="str">
        <f t="shared" si="629"/>
        <v/>
      </c>
      <c r="AV508" s="55" t="str">
        <f t="shared" si="618"/>
        <v/>
      </c>
      <c r="AW508" t="b">
        <f>AND(AV508&lt;&gt;"",COUNTIF($AV$11:AV507,AV508)=0)</f>
        <v>0</v>
      </c>
      <c r="AX508" s="2">
        <f>IF(AV508="",0,IF(AW508,MAX($AX$11:AX507)+1,VLOOKUP(AV508,$AV$11:AX507,3,FALSE)))</f>
        <v>0</v>
      </c>
      <c r="AY508" t="str">
        <f t="shared" si="619"/>
        <v/>
      </c>
      <c r="AZ508" t="e">
        <f t="shared" si="593"/>
        <v>#N/A</v>
      </c>
      <c r="BA508" t="e">
        <f>IF(ISNA(AZ508),NA(),COUNTIF(AZ$10:AZ508,AZ508)&gt;1)</f>
        <v>#N/A</v>
      </c>
      <c r="BB508" t="e">
        <f t="shared" si="594"/>
        <v>#N/A</v>
      </c>
      <c r="BC508" s="55" t="e">
        <f t="shared" si="595"/>
        <v>#N/A</v>
      </c>
      <c r="BD508" s="56" t="e">
        <f t="shared" si="596"/>
        <v>#N/A</v>
      </c>
      <c r="BE508" s="53">
        <f t="shared" si="597"/>
        <v>0</v>
      </c>
      <c r="BF508" s="53">
        <f t="shared" si="598"/>
        <v>0</v>
      </c>
      <c r="BG508" s="53">
        <f t="shared" si="599"/>
        <v>0</v>
      </c>
      <c r="BH508" s="53">
        <f t="shared" si="600"/>
        <v>0</v>
      </c>
      <c r="BI508" s="53">
        <f t="shared" si="601"/>
        <v>0</v>
      </c>
      <c r="BJ508" s="53">
        <f t="shared" si="602"/>
        <v>0</v>
      </c>
      <c r="BK508" s="57">
        <f t="shared" si="603"/>
        <v>0</v>
      </c>
      <c r="BL508" s="57">
        <f t="shared" si="604"/>
        <v>0</v>
      </c>
      <c r="BM508" s="57">
        <f t="shared" si="605"/>
        <v>0</v>
      </c>
      <c r="BN508" s="57">
        <f t="shared" si="606"/>
        <v>0</v>
      </c>
      <c r="BO508" s="57">
        <f t="shared" si="607"/>
        <v>0</v>
      </c>
      <c r="BP508" s="57">
        <f t="shared" si="608"/>
        <v>0</v>
      </c>
      <c r="BQ508">
        <f t="shared" si="630"/>
        <v>0</v>
      </c>
      <c r="BR508">
        <f t="shared" si="631"/>
        <v>0</v>
      </c>
      <c r="BS508">
        <f t="shared" si="632"/>
        <v>0</v>
      </c>
      <c r="BT508">
        <f t="shared" si="633"/>
        <v>0</v>
      </c>
      <c r="BU508">
        <f t="shared" si="634"/>
        <v>0</v>
      </c>
      <c r="BV508">
        <f t="shared" si="635"/>
        <v>0</v>
      </c>
      <c r="BW508">
        <f t="shared" si="636"/>
        <v>0</v>
      </c>
      <c r="BX508">
        <f t="shared" si="637"/>
        <v>0</v>
      </c>
      <c r="BY508">
        <f t="shared" si="638"/>
        <v>0</v>
      </c>
      <c r="BZ508">
        <f t="shared" si="639"/>
        <v>0</v>
      </c>
      <c r="CA508">
        <f t="shared" si="640"/>
        <v>0</v>
      </c>
      <c r="CB508">
        <f t="shared" si="641"/>
        <v>0</v>
      </c>
      <c r="CC508" t="e">
        <f>IF('Source and fuel input'!AS508,VLOOKUP(AA508,SourceIdData,8,FALSE),IF('Source and fuel input'!AQ508,V508,IF('Source and fuel input'!AR508,IF(AND(E508="Method 1",VLOOKUP(AA508,SourceIdData,8,FALSE)&gt;0),VLOOKUP(AA508,SourceIdData,8,FALSE),NA()),"")))</f>
        <v>#N/A</v>
      </c>
      <c r="CD508" s="15" t="e">
        <f t="shared" si="652"/>
        <v>#N/A</v>
      </c>
      <c r="CE508" s="15" t="b">
        <f t="shared" si="653"/>
        <v>1</v>
      </c>
      <c r="CF508" s="15" t="b">
        <f t="shared" si="609"/>
        <v>1</v>
      </c>
      <c r="CG508" s="15" t="b">
        <f t="shared" si="654"/>
        <v>0</v>
      </c>
      <c r="CH508" s="15" t="b">
        <f t="shared" si="655"/>
        <v>1</v>
      </c>
      <c r="CI508" t="e">
        <f t="shared" si="610"/>
        <v>#N/A</v>
      </c>
      <c r="CJ508" t="e">
        <f t="shared" si="611"/>
        <v>#N/A</v>
      </c>
      <c r="CK508" t="e">
        <f t="shared" si="620"/>
        <v>#N/A</v>
      </c>
      <c r="CL508" t="b">
        <f t="shared" si="656"/>
        <v>0</v>
      </c>
      <c r="CM508" t="e">
        <f t="shared" si="621"/>
        <v>#N/A</v>
      </c>
      <c r="CN508" t="b">
        <f t="shared" si="622"/>
        <v>0</v>
      </c>
      <c r="CO508" s="14">
        <f t="shared" si="623"/>
        <v>1</v>
      </c>
      <c r="CP508" s="16" t="str">
        <f t="shared" si="612"/>
        <v/>
      </c>
      <c r="CQ508" s="15">
        <f t="shared" si="613"/>
        <v>0</v>
      </c>
      <c r="CR508" s="15">
        <f t="shared" si="614"/>
        <v>0</v>
      </c>
      <c r="CS508" s="15">
        <f t="shared" si="615"/>
        <v>0</v>
      </c>
      <c r="CT508" s="58" t="e">
        <f t="shared" si="642"/>
        <v>#DIV/0!</v>
      </c>
      <c r="CU508" s="2">
        <f t="shared" si="616"/>
        <v>995</v>
      </c>
      <c r="CV508" t="str">
        <f t="shared" si="624"/>
        <v/>
      </c>
      <c r="CX508" t="str">
        <f t="shared" si="643"/>
        <v/>
      </c>
      <c r="CY508" t="b">
        <f>AND(CX508&lt;&gt;"",COUNTIF($CX$11:CX507,CX508)=0)</f>
        <v>0</v>
      </c>
      <c r="CZ508" s="2">
        <f>IF(CX508="",0,IF(CY508,MAX($CZ$11:CZ507)+1,VLOOKUP(CX508,$CX$11:CZ507,3,FALSE)))</f>
        <v>0</v>
      </c>
      <c r="DA508" s="2" t="str">
        <f t="shared" si="625"/>
        <v/>
      </c>
      <c r="DB508" t="str">
        <f t="shared" si="644"/>
        <v/>
      </c>
      <c r="DC508" t="b">
        <f>AND(DB508&lt;&gt;"",COUNTIF($DB$11:DB507,DB508)=0)</f>
        <v>0</v>
      </c>
      <c r="DD508" s="2">
        <f>IF(DB508="",0,IF(DC508,MAX($DD$11:DD507)+1,VLOOKUP(DB508,$DB$11:DD507,3,FALSE)))</f>
        <v>0</v>
      </c>
      <c r="DE508" s="2" t="str">
        <f t="shared" si="626"/>
        <v/>
      </c>
    </row>
    <row r="509" spans="1:109" x14ac:dyDescent="0.35">
      <c r="A509" s="119"/>
      <c r="B509" s="46"/>
      <c r="C509" s="46"/>
      <c r="D509" s="46"/>
      <c r="E509" s="46"/>
      <c r="F509" s="183"/>
      <c r="G509" s="48">
        <v>0</v>
      </c>
      <c r="H509" s="46">
        <v>0</v>
      </c>
      <c r="I509" s="46">
        <v>0</v>
      </c>
      <c r="J509" s="46">
        <v>0</v>
      </c>
      <c r="K509" s="46">
        <v>0</v>
      </c>
      <c r="L509" s="49">
        <v>0</v>
      </c>
      <c r="M509" s="50">
        <v>0</v>
      </c>
      <c r="N509" s="32"/>
      <c r="O509" s="31"/>
      <c r="P509" s="31"/>
      <c r="Q509" s="31"/>
      <c r="R509" s="31"/>
      <c r="S509" s="31"/>
      <c r="T509" s="31"/>
      <c r="U509" s="31"/>
      <c r="V509" s="99"/>
      <c r="W509" s="52" t="str">
        <f t="shared" si="651"/>
        <v/>
      </c>
      <c r="X509" s="120"/>
      <c r="Y509" s="97"/>
      <c r="Z509" t="e">
        <f t="shared" si="581"/>
        <v>#N/A</v>
      </c>
      <c r="AA509" t="e">
        <f t="shared" si="582"/>
        <v>#N/A</v>
      </c>
      <c r="AB509" t="e">
        <f t="shared" si="583"/>
        <v>#N/A</v>
      </c>
      <c r="AC509" s="53" t="b">
        <f t="shared" si="584"/>
        <v>0</v>
      </c>
      <c r="AD509" s="53" t="b">
        <f t="shared" si="585"/>
        <v>0</v>
      </c>
      <c r="AE509" s="53" t="b">
        <f t="shared" si="586"/>
        <v>0</v>
      </c>
      <c r="AF509" s="53" t="b">
        <f t="shared" si="587"/>
        <v>0</v>
      </c>
      <c r="AG509" s="53" t="b">
        <f t="shared" si="588"/>
        <v>0</v>
      </c>
      <c r="AH509" s="53" t="b">
        <f t="shared" si="589"/>
        <v>0</v>
      </c>
      <c r="AI509" s="53" t="b">
        <f t="shared" si="590"/>
        <v>0</v>
      </c>
      <c r="AJ509" s="53" t="b">
        <f t="shared" si="591"/>
        <v>0</v>
      </c>
      <c r="AK509" s="53" t="b">
        <f t="shared" si="645"/>
        <v>1</v>
      </c>
      <c r="AL509" s="53" t="b">
        <f t="shared" si="646"/>
        <v>1</v>
      </c>
      <c r="AM509" s="53" t="b">
        <f t="shared" si="647"/>
        <v>1</v>
      </c>
      <c r="AN509" s="53" t="b">
        <f t="shared" si="648"/>
        <v>1</v>
      </c>
      <c r="AO509" s="53" t="b">
        <f t="shared" si="649"/>
        <v>1</v>
      </c>
      <c r="AP509" s="53" t="b">
        <f t="shared" si="650"/>
        <v>1</v>
      </c>
      <c r="AQ509" s="53" t="b">
        <f t="shared" si="627"/>
        <v>0</v>
      </c>
      <c r="AR509" t="b">
        <f t="shared" si="592"/>
        <v>0</v>
      </c>
      <c r="AS509" s="54" t="e">
        <f t="shared" si="617"/>
        <v>#N/A</v>
      </c>
      <c r="AT509" t="b">
        <f t="shared" si="628"/>
        <v>0</v>
      </c>
      <c r="AU509" t="str">
        <f t="shared" si="629"/>
        <v/>
      </c>
      <c r="AV509" s="55" t="str">
        <f t="shared" si="618"/>
        <v/>
      </c>
      <c r="AW509" t="b">
        <f>AND(AV509&lt;&gt;"",COUNTIF($AV$11:AV508,AV509)=0)</f>
        <v>0</v>
      </c>
      <c r="AX509" s="2">
        <f>IF(AV509="",0,IF(AW509,MAX($AX$11:AX508)+1,VLOOKUP(AV509,$AV$11:AX508,3,FALSE)))</f>
        <v>0</v>
      </c>
      <c r="AY509" t="str">
        <f t="shared" si="619"/>
        <v/>
      </c>
      <c r="AZ509" t="e">
        <f t="shared" si="593"/>
        <v>#N/A</v>
      </c>
      <c r="BA509" t="e">
        <f>IF(ISNA(AZ509),NA(),COUNTIF(AZ$10:AZ509,AZ509)&gt;1)</f>
        <v>#N/A</v>
      </c>
      <c r="BB509" t="e">
        <f t="shared" si="594"/>
        <v>#N/A</v>
      </c>
      <c r="BC509" s="55" t="e">
        <f t="shared" si="595"/>
        <v>#N/A</v>
      </c>
      <c r="BD509" s="56" t="e">
        <f t="shared" si="596"/>
        <v>#N/A</v>
      </c>
      <c r="BE509" s="53">
        <f t="shared" si="597"/>
        <v>0</v>
      </c>
      <c r="BF509" s="53">
        <f t="shared" si="598"/>
        <v>0</v>
      </c>
      <c r="BG509" s="53">
        <f t="shared" si="599"/>
        <v>0</v>
      </c>
      <c r="BH509" s="53">
        <f t="shared" si="600"/>
        <v>0</v>
      </c>
      <c r="BI509" s="53">
        <f t="shared" si="601"/>
        <v>0</v>
      </c>
      <c r="BJ509" s="53">
        <f t="shared" si="602"/>
        <v>0</v>
      </c>
      <c r="BK509" s="57">
        <f t="shared" si="603"/>
        <v>0</v>
      </c>
      <c r="BL509" s="57">
        <f t="shared" si="604"/>
        <v>0</v>
      </c>
      <c r="BM509" s="57">
        <f t="shared" si="605"/>
        <v>0</v>
      </c>
      <c r="BN509" s="57">
        <f t="shared" si="606"/>
        <v>0</v>
      </c>
      <c r="BO509" s="57">
        <f t="shared" si="607"/>
        <v>0</v>
      </c>
      <c r="BP509" s="57">
        <f t="shared" si="608"/>
        <v>0</v>
      </c>
      <c r="BQ509">
        <f t="shared" si="630"/>
        <v>0</v>
      </c>
      <c r="BR509">
        <f t="shared" si="631"/>
        <v>0</v>
      </c>
      <c r="BS509">
        <f t="shared" si="632"/>
        <v>0</v>
      </c>
      <c r="BT509">
        <f t="shared" si="633"/>
        <v>0</v>
      </c>
      <c r="BU509">
        <f t="shared" si="634"/>
        <v>0</v>
      </c>
      <c r="BV509">
        <f t="shared" si="635"/>
        <v>0</v>
      </c>
      <c r="BW509">
        <f t="shared" si="636"/>
        <v>0</v>
      </c>
      <c r="BX509">
        <f t="shared" si="637"/>
        <v>0</v>
      </c>
      <c r="BY509">
        <f t="shared" si="638"/>
        <v>0</v>
      </c>
      <c r="BZ509">
        <f t="shared" si="639"/>
        <v>0</v>
      </c>
      <c r="CA509">
        <f t="shared" si="640"/>
        <v>0</v>
      </c>
      <c r="CB509">
        <f t="shared" si="641"/>
        <v>0</v>
      </c>
      <c r="CC509" t="e">
        <f>IF('Source and fuel input'!AS509,VLOOKUP(AA509,SourceIdData,8,FALSE),IF('Source and fuel input'!AQ509,V509,IF('Source and fuel input'!AR509,IF(AND(E509="Method 1",VLOOKUP(AA509,SourceIdData,8,FALSE)&gt;0),VLOOKUP(AA509,SourceIdData,8,FALSE),NA()),"")))</f>
        <v>#N/A</v>
      </c>
      <c r="CD509" s="15" t="e">
        <f t="shared" si="652"/>
        <v>#N/A</v>
      </c>
      <c r="CE509" s="15" t="b">
        <f t="shared" si="653"/>
        <v>1</v>
      </c>
      <c r="CF509" s="15" t="b">
        <f t="shared" si="609"/>
        <v>1</v>
      </c>
      <c r="CG509" s="15" t="b">
        <f t="shared" si="654"/>
        <v>0</v>
      </c>
      <c r="CH509" s="15" t="b">
        <f t="shared" si="655"/>
        <v>1</v>
      </c>
      <c r="CI509" t="e">
        <f t="shared" si="610"/>
        <v>#N/A</v>
      </c>
      <c r="CJ509" t="e">
        <f t="shared" si="611"/>
        <v>#N/A</v>
      </c>
      <c r="CK509" t="e">
        <f t="shared" si="620"/>
        <v>#N/A</v>
      </c>
      <c r="CL509" t="b">
        <f t="shared" si="656"/>
        <v>0</v>
      </c>
      <c r="CM509" t="e">
        <f t="shared" si="621"/>
        <v>#N/A</v>
      </c>
      <c r="CN509" t="b">
        <f t="shared" si="622"/>
        <v>0</v>
      </c>
      <c r="CO509" s="14">
        <f t="shared" si="623"/>
        <v>1</v>
      </c>
      <c r="CP509" s="16" t="str">
        <f t="shared" si="612"/>
        <v/>
      </c>
      <c r="CQ509" s="15">
        <f t="shared" si="613"/>
        <v>0</v>
      </c>
      <c r="CR509" s="15">
        <f t="shared" si="614"/>
        <v>0</v>
      </c>
      <c r="CS509" s="15">
        <f t="shared" si="615"/>
        <v>0</v>
      </c>
      <c r="CT509" s="58" t="e">
        <f t="shared" si="642"/>
        <v>#DIV/0!</v>
      </c>
      <c r="CU509" s="2">
        <f t="shared" si="616"/>
        <v>995</v>
      </c>
      <c r="CV509" t="str">
        <f t="shared" si="624"/>
        <v/>
      </c>
      <c r="CX509" t="str">
        <f t="shared" si="643"/>
        <v/>
      </c>
      <c r="CY509" t="b">
        <f>AND(CX509&lt;&gt;"",COUNTIF($CX$11:CX508,CX509)=0)</f>
        <v>0</v>
      </c>
      <c r="CZ509" s="2">
        <f>IF(CX509="",0,IF(CY509,MAX($CZ$11:CZ508)+1,VLOOKUP(CX509,$CX$11:CZ508,3,FALSE)))</f>
        <v>0</v>
      </c>
      <c r="DA509" s="2" t="str">
        <f t="shared" si="625"/>
        <v/>
      </c>
      <c r="DB509" t="str">
        <f t="shared" si="644"/>
        <v/>
      </c>
      <c r="DC509" t="b">
        <f>AND(DB509&lt;&gt;"",COUNTIF($DB$11:DB508,DB509)=0)</f>
        <v>0</v>
      </c>
      <c r="DD509" s="2">
        <f>IF(DB509="",0,IF(DC509,MAX($DD$11:DD508)+1,VLOOKUP(DB509,$DB$11:DD508,3,FALSE)))</f>
        <v>0</v>
      </c>
      <c r="DE509" s="2" t="str">
        <f t="shared" si="626"/>
        <v/>
      </c>
    </row>
    <row r="510" spans="1:109" x14ac:dyDescent="0.35">
      <c r="A510" s="119"/>
      <c r="B510" s="46"/>
      <c r="C510" s="46"/>
      <c r="D510" s="46"/>
      <c r="E510" s="46"/>
      <c r="F510" s="183"/>
      <c r="G510" s="48">
        <v>0</v>
      </c>
      <c r="H510" s="46">
        <v>0</v>
      </c>
      <c r="I510" s="46">
        <v>0</v>
      </c>
      <c r="J510" s="46">
        <v>0</v>
      </c>
      <c r="K510" s="46">
        <v>0</v>
      </c>
      <c r="L510" s="49">
        <v>0</v>
      </c>
      <c r="M510" s="50">
        <v>0</v>
      </c>
      <c r="N510" s="32"/>
      <c r="O510" s="31"/>
      <c r="P510" s="31"/>
      <c r="Q510" s="31"/>
      <c r="R510" s="31"/>
      <c r="S510" s="31"/>
      <c r="T510" s="31"/>
      <c r="U510" s="31"/>
      <c r="V510" s="99"/>
      <c r="W510" s="52" t="str">
        <f t="shared" si="651"/>
        <v/>
      </c>
      <c r="X510" s="120"/>
      <c r="Y510" s="97"/>
      <c r="Z510" t="e">
        <f t="shared" si="581"/>
        <v>#N/A</v>
      </c>
      <c r="AA510" t="e">
        <f t="shared" si="582"/>
        <v>#N/A</v>
      </c>
      <c r="AB510" t="e">
        <f t="shared" si="583"/>
        <v>#N/A</v>
      </c>
      <c r="AC510" s="53" t="b">
        <f t="shared" si="584"/>
        <v>0</v>
      </c>
      <c r="AD510" s="53" t="b">
        <f t="shared" si="585"/>
        <v>0</v>
      </c>
      <c r="AE510" s="53" t="b">
        <f t="shared" si="586"/>
        <v>0</v>
      </c>
      <c r="AF510" s="53" t="b">
        <f t="shared" si="587"/>
        <v>0</v>
      </c>
      <c r="AG510" s="53" t="b">
        <f t="shared" si="588"/>
        <v>0</v>
      </c>
      <c r="AH510" s="53" t="b">
        <f t="shared" si="589"/>
        <v>0</v>
      </c>
      <c r="AI510" s="53" t="b">
        <f t="shared" si="590"/>
        <v>0</v>
      </c>
      <c r="AJ510" s="53" t="b">
        <f t="shared" si="591"/>
        <v>0</v>
      </c>
      <c r="AK510" s="53" t="b">
        <f t="shared" si="645"/>
        <v>1</v>
      </c>
      <c r="AL510" s="53" t="b">
        <f t="shared" si="646"/>
        <v>1</v>
      </c>
      <c r="AM510" s="53" t="b">
        <f t="shared" si="647"/>
        <v>1</v>
      </c>
      <c r="AN510" s="53" t="b">
        <f t="shared" si="648"/>
        <v>1</v>
      </c>
      <c r="AO510" s="53" t="b">
        <f t="shared" si="649"/>
        <v>1</v>
      </c>
      <c r="AP510" s="53" t="b">
        <f t="shared" si="650"/>
        <v>1</v>
      </c>
      <c r="AQ510" s="53" t="b">
        <f t="shared" si="627"/>
        <v>0</v>
      </c>
      <c r="AR510" t="b">
        <f t="shared" si="592"/>
        <v>0</v>
      </c>
      <c r="AS510" s="54" t="e">
        <f t="shared" si="617"/>
        <v>#N/A</v>
      </c>
      <c r="AT510" t="b">
        <f t="shared" si="628"/>
        <v>0</v>
      </c>
      <c r="AU510" t="str">
        <f t="shared" si="629"/>
        <v/>
      </c>
      <c r="AV510" s="55" t="str">
        <f t="shared" si="618"/>
        <v/>
      </c>
      <c r="AW510" t="b">
        <f>AND(AV510&lt;&gt;"",COUNTIF($AV$11:AV509,AV510)=0)</f>
        <v>0</v>
      </c>
      <c r="AX510" s="2">
        <f>IF(AV510="",0,IF(AW510,MAX($AX$11:AX509)+1,VLOOKUP(AV510,$AV$11:AX509,3,FALSE)))</f>
        <v>0</v>
      </c>
      <c r="AY510" t="str">
        <f t="shared" si="619"/>
        <v/>
      </c>
      <c r="AZ510" t="e">
        <f t="shared" si="593"/>
        <v>#N/A</v>
      </c>
      <c r="BA510" t="e">
        <f>IF(ISNA(AZ510),NA(),COUNTIF(AZ$10:AZ510,AZ510)&gt;1)</f>
        <v>#N/A</v>
      </c>
      <c r="BB510" t="e">
        <f t="shared" si="594"/>
        <v>#N/A</v>
      </c>
      <c r="BC510" s="55" t="e">
        <f t="shared" si="595"/>
        <v>#N/A</v>
      </c>
      <c r="BD510" s="56" t="e">
        <f t="shared" si="596"/>
        <v>#N/A</v>
      </c>
      <c r="BE510" s="53">
        <f t="shared" si="597"/>
        <v>0</v>
      </c>
      <c r="BF510" s="53">
        <f t="shared" si="598"/>
        <v>0</v>
      </c>
      <c r="BG510" s="53">
        <f t="shared" si="599"/>
        <v>0</v>
      </c>
      <c r="BH510" s="53">
        <f t="shared" si="600"/>
        <v>0</v>
      </c>
      <c r="BI510" s="53">
        <f t="shared" si="601"/>
        <v>0</v>
      </c>
      <c r="BJ510" s="53">
        <f t="shared" si="602"/>
        <v>0</v>
      </c>
      <c r="BK510" s="57">
        <f t="shared" si="603"/>
        <v>0</v>
      </c>
      <c r="BL510" s="57">
        <f t="shared" si="604"/>
        <v>0</v>
      </c>
      <c r="BM510" s="57">
        <f t="shared" si="605"/>
        <v>0</v>
      </c>
      <c r="BN510" s="57">
        <f t="shared" si="606"/>
        <v>0</v>
      </c>
      <c r="BO510" s="57">
        <f t="shared" si="607"/>
        <v>0</v>
      </c>
      <c r="BP510" s="57">
        <f t="shared" si="608"/>
        <v>0</v>
      </c>
      <c r="BQ510">
        <f t="shared" si="630"/>
        <v>0</v>
      </c>
      <c r="BR510">
        <f t="shared" si="631"/>
        <v>0</v>
      </c>
      <c r="BS510">
        <f t="shared" si="632"/>
        <v>0</v>
      </c>
      <c r="BT510">
        <f t="shared" si="633"/>
        <v>0</v>
      </c>
      <c r="BU510">
        <f t="shared" si="634"/>
        <v>0</v>
      </c>
      <c r="BV510">
        <f t="shared" si="635"/>
        <v>0</v>
      </c>
      <c r="BW510">
        <f t="shared" si="636"/>
        <v>0</v>
      </c>
      <c r="BX510">
        <f t="shared" si="637"/>
        <v>0</v>
      </c>
      <c r="BY510">
        <f t="shared" si="638"/>
        <v>0</v>
      </c>
      <c r="BZ510">
        <f t="shared" si="639"/>
        <v>0</v>
      </c>
      <c r="CA510">
        <f t="shared" si="640"/>
        <v>0</v>
      </c>
      <c r="CB510">
        <f t="shared" si="641"/>
        <v>0</v>
      </c>
      <c r="CC510" t="e">
        <f>IF('Source and fuel input'!AS510,VLOOKUP(AA510,SourceIdData,8,FALSE),IF('Source and fuel input'!AQ510,V510,IF('Source and fuel input'!AR510,IF(AND(E510="Method 1",VLOOKUP(AA510,SourceIdData,8,FALSE)&gt;0),VLOOKUP(AA510,SourceIdData,8,FALSE),NA()),"")))</f>
        <v>#N/A</v>
      </c>
      <c r="CD510" s="15" t="e">
        <f t="shared" si="652"/>
        <v>#N/A</v>
      </c>
      <c r="CE510" s="15" t="b">
        <f t="shared" si="653"/>
        <v>1</v>
      </c>
      <c r="CF510" s="15" t="b">
        <f t="shared" si="609"/>
        <v>1</v>
      </c>
      <c r="CG510" s="15" t="b">
        <f t="shared" si="654"/>
        <v>0</v>
      </c>
      <c r="CH510" s="15" t="b">
        <f t="shared" si="655"/>
        <v>1</v>
      </c>
      <c r="CI510" t="e">
        <f t="shared" si="610"/>
        <v>#N/A</v>
      </c>
      <c r="CJ510" t="e">
        <f t="shared" si="611"/>
        <v>#N/A</v>
      </c>
      <c r="CK510" t="e">
        <f t="shared" si="620"/>
        <v>#N/A</v>
      </c>
      <c r="CL510" t="b">
        <f t="shared" si="656"/>
        <v>0</v>
      </c>
      <c r="CM510" t="e">
        <f t="shared" si="621"/>
        <v>#N/A</v>
      </c>
      <c r="CN510" t="b">
        <f t="shared" si="622"/>
        <v>0</v>
      </c>
      <c r="CO510" s="14">
        <f t="shared" si="623"/>
        <v>1</v>
      </c>
      <c r="CP510" s="16" t="str">
        <f t="shared" si="612"/>
        <v/>
      </c>
      <c r="CQ510" s="15">
        <f t="shared" si="613"/>
        <v>0</v>
      </c>
      <c r="CR510" s="15">
        <f t="shared" si="614"/>
        <v>0</v>
      </c>
      <c r="CS510" s="15">
        <f t="shared" si="615"/>
        <v>0</v>
      </c>
      <c r="CT510" s="58" t="e">
        <f t="shared" si="642"/>
        <v>#DIV/0!</v>
      </c>
      <c r="CU510" s="2">
        <f t="shared" si="616"/>
        <v>995</v>
      </c>
      <c r="CV510" t="str">
        <f t="shared" si="624"/>
        <v/>
      </c>
      <c r="CX510" t="str">
        <f t="shared" si="643"/>
        <v/>
      </c>
      <c r="CY510" t="b">
        <f>AND(CX510&lt;&gt;"",COUNTIF($CX$11:CX509,CX510)=0)</f>
        <v>0</v>
      </c>
      <c r="CZ510" s="2">
        <f>IF(CX510="",0,IF(CY510,MAX($CZ$11:CZ509)+1,VLOOKUP(CX510,$CX$11:CZ509,3,FALSE)))</f>
        <v>0</v>
      </c>
      <c r="DA510" s="2" t="str">
        <f t="shared" si="625"/>
        <v/>
      </c>
      <c r="DB510" t="str">
        <f t="shared" si="644"/>
        <v/>
      </c>
      <c r="DC510" t="b">
        <f>AND(DB510&lt;&gt;"",COUNTIF($DB$11:DB509,DB510)=0)</f>
        <v>0</v>
      </c>
      <c r="DD510" s="2">
        <f>IF(DB510="",0,IF(DC510,MAX($DD$11:DD509)+1,VLOOKUP(DB510,$DB$11:DD509,3,FALSE)))</f>
        <v>0</v>
      </c>
      <c r="DE510" s="2" t="str">
        <f t="shared" si="626"/>
        <v/>
      </c>
    </row>
    <row r="511" spans="1:109" x14ac:dyDescent="0.35">
      <c r="A511" s="119"/>
      <c r="B511" s="46"/>
      <c r="C511" s="46"/>
      <c r="D511" s="46"/>
      <c r="E511" s="46"/>
      <c r="F511" s="183"/>
      <c r="G511" s="48">
        <v>0</v>
      </c>
      <c r="H511" s="46">
        <v>0</v>
      </c>
      <c r="I511" s="46">
        <v>0</v>
      </c>
      <c r="J511" s="46">
        <v>0</v>
      </c>
      <c r="K511" s="46">
        <v>0</v>
      </c>
      <c r="L511" s="49">
        <v>0</v>
      </c>
      <c r="M511" s="50">
        <v>0</v>
      </c>
      <c r="N511" s="32"/>
      <c r="O511" s="31"/>
      <c r="P511" s="31"/>
      <c r="Q511" s="31"/>
      <c r="R511" s="31"/>
      <c r="S511" s="31"/>
      <c r="T511" s="31"/>
      <c r="U511" s="31"/>
      <c r="V511" s="99"/>
      <c r="W511" s="52" t="str">
        <f t="shared" si="651"/>
        <v/>
      </c>
      <c r="X511" s="120"/>
      <c r="Y511" s="97"/>
      <c r="Z511" t="e">
        <f t="shared" si="581"/>
        <v>#N/A</v>
      </c>
      <c r="AA511" t="e">
        <f t="shared" si="582"/>
        <v>#N/A</v>
      </c>
      <c r="AB511" t="e">
        <f t="shared" si="583"/>
        <v>#N/A</v>
      </c>
      <c r="AC511" s="53" t="b">
        <f t="shared" si="584"/>
        <v>0</v>
      </c>
      <c r="AD511" s="53" t="b">
        <f t="shared" si="585"/>
        <v>0</v>
      </c>
      <c r="AE511" s="53" t="b">
        <f t="shared" si="586"/>
        <v>0</v>
      </c>
      <c r="AF511" s="53" t="b">
        <f t="shared" si="587"/>
        <v>0</v>
      </c>
      <c r="AG511" s="53" t="b">
        <f t="shared" si="588"/>
        <v>0</v>
      </c>
      <c r="AH511" s="53" t="b">
        <f t="shared" si="589"/>
        <v>0</v>
      </c>
      <c r="AI511" s="53" t="b">
        <f t="shared" si="590"/>
        <v>0</v>
      </c>
      <c r="AJ511" s="53" t="b">
        <f t="shared" si="591"/>
        <v>0</v>
      </c>
      <c r="AK511" s="53" t="b">
        <f t="shared" si="645"/>
        <v>1</v>
      </c>
      <c r="AL511" s="53" t="b">
        <f t="shared" si="646"/>
        <v>1</v>
      </c>
      <c r="AM511" s="53" t="b">
        <f t="shared" si="647"/>
        <v>1</v>
      </c>
      <c r="AN511" s="53" t="b">
        <f t="shared" si="648"/>
        <v>1</v>
      </c>
      <c r="AO511" s="53" t="b">
        <f t="shared" si="649"/>
        <v>1</v>
      </c>
      <c r="AP511" s="53" t="b">
        <f t="shared" si="650"/>
        <v>1</v>
      </c>
      <c r="AQ511" s="53" t="b">
        <f t="shared" si="627"/>
        <v>0</v>
      </c>
      <c r="AR511" t="b">
        <f t="shared" si="592"/>
        <v>0</v>
      </c>
      <c r="AS511" s="54" t="e">
        <f t="shared" si="617"/>
        <v>#N/A</v>
      </c>
      <c r="AT511" t="b">
        <f t="shared" si="628"/>
        <v>0</v>
      </c>
      <c r="AU511" t="str">
        <f t="shared" si="629"/>
        <v/>
      </c>
      <c r="AV511" s="55" t="str">
        <f t="shared" si="618"/>
        <v/>
      </c>
      <c r="AW511" t="b">
        <f>AND(AV511&lt;&gt;"",COUNTIF($AV$11:AV510,AV511)=0)</f>
        <v>0</v>
      </c>
      <c r="AX511" s="2">
        <f>IF(AV511="",0,IF(AW511,MAX($AX$11:AX510)+1,VLOOKUP(AV511,$AV$11:AX510,3,FALSE)))</f>
        <v>0</v>
      </c>
      <c r="AY511" t="str">
        <f t="shared" si="619"/>
        <v/>
      </c>
      <c r="AZ511" t="e">
        <f t="shared" si="593"/>
        <v>#N/A</v>
      </c>
      <c r="BA511" t="e">
        <f>IF(ISNA(AZ511),NA(),COUNTIF(AZ$10:AZ511,AZ511)&gt;1)</f>
        <v>#N/A</v>
      </c>
      <c r="BB511" t="e">
        <f t="shared" si="594"/>
        <v>#N/A</v>
      </c>
      <c r="BC511" s="55" t="e">
        <f t="shared" si="595"/>
        <v>#N/A</v>
      </c>
      <c r="BD511" s="56" t="e">
        <f t="shared" si="596"/>
        <v>#N/A</v>
      </c>
      <c r="BE511" s="53">
        <f t="shared" si="597"/>
        <v>0</v>
      </c>
      <c r="BF511" s="53">
        <f t="shared" si="598"/>
        <v>0</v>
      </c>
      <c r="BG511" s="53">
        <f t="shared" si="599"/>
        <v>0</v>
      </c>
      <c r="BH511" s="53">
        <f t="shared" si="600"/>
        <v>0</v>
      </c>
      <c r="BI511" s="53">
        <f t="shared" si="601"/>
        <v>0</v>
      </c>
      <c r="BJ511" s="53">
        <f t="shared" si="602"/>
        <v>0</v>
      </c>
      <c r="BK511" s="57">
        <f t="shared" si="603"/>
        <v>0</v>
      </c>
      <c r="BL511" s="57">
        <f t="shared" si="604"/>
        <v>0</v>
      </c>
      <c r="BM511" s="57">
        <f t="shared" si="605"/>
        <v>0</v>
      </c>
      <c r="BN511" s="57">
        <f t="shared" si="606"/>
        <v>0</v>
      </c>
      <c r="BO511" s="57">
        <f t="shared" si="607"/>
        <v>0</v>
      </c>
      <c r="BP511" s="57">
        <f t="shared" si="608"/>
        <v>0</v>
      </c>
      <c r="BQ511">
        <f t="shared" si="630"/>
        <v>0</v>
      </c>
      <c r="BR511">
        <f t="shared" si="631"/>
        <v>0</v>
      </c>
      <c r="BS511">
        <f t="shared" si="632"/>
        <v>0</v>
      </c>
      <c r="BT511">
        <f t="shared" si="633"/>
        <v>0</v>
      </c>
      <c r="BU511">
        <f t="shared" si="634"/>
        <v>0</v>
      </c>
      <c r="BV511">
        <f t="shared" si="635"/>
        <v>0</v>
      </c>
      <c r="BW511">
        <f t="shared" si="636"/>
        <v>0</v>
      </c>
      <c r="BX511">
        <f t="shared" si="637"/>
        <v>0</v>
      </c>
      <c r="BY511">
        <f t="shared" si="638"/>
        <v>0</v>
      </c>
      <c r="BZ511">
        <f t="shared" si="639"/>
        <v>0</v>
      </c>
      <c r="CA511">
        <f t="shared" si="640"/>
        <v>0</v>
      </c>
      <c r="CB511">
        <f t="shared" si="641"/>
        <v>0</v>
      </c>
      <c r="CC511" t="e">
        <f>IF('Source and fuel input'!AS511,VLOOKUP(AA511,SourceIdData,8,FALSE),IF('Source and fuel input'!AQ511,V511,IF('Source and fuel input'!AR511,IF(AND(E511="Method 1",VLOOKUP(AA511,SourceIdData,8,FALSE)&gt;0),VLOOKUP(AA511,SourceIdData,8,FALSE),NA()),"")))</f>
        <v>#N/A</v>
      </c>
      <c r="CD511" s="15" t="e">
        <f t="shared" si="652"/>
        <v>#N/A</v>
      </c>
      <c r="CE511" s="15" t="b">
        <f t="shared" si="653"/>
        <v>1</v>
      </c>
      <c r="CF511" s="15" t="b">
        <f t="shared" si="609"/>
        <v>1</v>
      </c>
      <c r="CG511" s="15" t="b">
        <f t="shared" si="654"/>
        <v>0</v>
      </c>
      <c r="CH511" s="15" t="b">
        <f t="shared" si="655"/>
        <v>1</v>
      </c>
      <c r="CI511" t="e">
        <f t="shared" si="610"/>
        <v>#N/A</v>
      </c>
      <c r="CJ511" t="e">
        <f t="shared" si="611"/>
        <v>#N/A</v>
      </c>
      <c r="CK511" t="e">
        <f t="shared" si="620"/>
        <v>#N/A</v>
      </c>
      <c r="CL511" t="b">
        <f t="shared" si="656"/>
        <v>0</v>
      </c>
      <c r="CM511" t="e">
        <f t="shared" si="621"/>
        <v>#N/A</v>
      </c>
      <c r="CN511" t="b">
        <f t="shared" si="622"/>
        <v>0</v>
      </c>
      <c r="CO511" s="14">
        <f t="shared" si="623"/>
        <v>1</v>
      </c>
      <c r="CP511" s="16" t="str">
        <f t="shared" si="612"/>
        <v/>
      </c>
      <c r="CQ511" s="15">
        <f t="shared" si="613"/>
        <v>0</v>
      </c>
      <c r="CR511" s="15">
        <f t="shared" si="614"/>
        <v>0</v>
      </c>
      <c r="CS511" s="15">
        <f t="shared" si="615"/>
        <v>0</v>
      </c>
      <c r="CT511" s="58" t="e">
        <f t="shared" si="642"/>
        <v>#DIV/0!</v>
      </c>
      <c r="CU511" s="2">
        <f t="shared" si="616"/>
        <v>995</v>
      </c>
      <c r="CV511" t="str">
        <f t="shared" si="624"/>
        <v/>
      </c>
      <c r="CX511" t="str">
        <f t="shared" si="643"/>
        <v/>
      </c>
      <c r="CY511" t="b">
        <f>AND(CX511&lt;&gt;"",COUNTIF($CX$11:CX510,CX511)=0)</f>
        <v>0</v>
      </c>
      <c r="CZ511" s="2">
        <f>IF(CX511="",0,IF(CY511,MAX($CZ$11:CZ510)+1,VLOOKUP(CX511,$CX$11:CZ510,3,FALSE)))</f>
        <v>0</v>
      </c>
      <c r="DA511" s="2" t="str">
        <f t="shared" si="625"/>
        <v/>
      </c>
      <c r="DB511" t="str">
        <f t="shared" si="644"/>
        <v/>
      </c>
      <c r="DC511" t="b">
        <f>AND(DB511&lt;&gt;"",COUNTIF($DB$11:DB510,DB511)=0)</f>
        <v>0</v>
      </c>
      <c r="DD511" s="2">
        <f>IF(DB511="",0,IF(DC511,MAX($DD$11:DD510)+1,VLOOKUP(DB511,$DB$11:DD510,3,FALSE)))</f>
        <v>0</v>
      </c>
      <c r="DE511" s="2" t="str">
        <f t="shared" si="626"/>
        <v/>
      </c>
    </row>
    <row r="512" spans="1:109" x14ac:dyDescent="0.35">
      <c r="A512" s="119"/>
      <c r="B512" s="46"/>
      <c r="C512" s="46"/>
      <c r="D512" s="46"/>
      <c r="E512" s="46"/>
      <c r="F512" s="183"/>
      <c r="G512" s="48">
        <v>0</v>
      </c>
      <c r="H512" s="46">
        <v>0</v>
      </c>
      <c r="I512" s="46">
        <v>0</v>
      </c>
      <c r="J512" s="46">
        <v>0</v>
      </c>
      <c r="K512" s="46">
        <v>0</v>
      </c>
      <c r="L512" s="49">
        <v>0</v>
      </c>
      <c r="M512" s="50">
        <v>0</v>
      </c>
      <c r="N512" s="32"/>
      <c r="O512" s="31"/>
      <c r="P512" s="31"/>
      <c r="Q512" s="31"/>
      <c r="R512" s="31"/>
      <c r="S512" s="31"/>
      <c r="T512" s="31"/>
      <c r="U512" s="31"/>
      <c r="V512" s="99"/>
      <c r="W512" s="52" t="str">
        <f t="shared" si="651"/>
        <v/>
      </c>
      <c r="X512" s="120"/>
      <c r="Y512" s="97"/>
      <c r="Z512" t="e">
        <f t="shared" si="581"/>
        <v>#N/A</v>
      </c>
      <c r="AA512" t="e">
        <f t="shared" si="582"/>
        <v>#N/A</v>
      </c>
      <c r="AB512" t="e">
        <f t="shared" si="583"/>
        <v>#N/A</v>
      </c>
      <c r="AC512" s="53" t="b">
        <f t="shared" si="584"/>
        <v>0</v>
      </c>
      <c r="AD512" s="53" t="b">
        <f t="shared" si="585"/>
        <v>0</v>
      </c>
      <c r="AE512" s="53" t="b">
        <f t="shared" si="586"/>
        <v>0</v>
      </c>
      <c r="AF512" s="53" t="b">
        <f t="shared" si="587"/>
        <v>0</v>
      </c>
      <c r="AG512" s="53" t="b">
        <f t="shared" si="588"/>
        <v>0</v>
      </c>
      <c r="AH512" s="53" t="b">
        <f t="shared" si="589"/>
        <v>0</v>
      </c>
      <c r="AI512" s="53" t="b">
        <f t="shared" si="590"/>
        <v>0</v>
      </c>
      <c r="AJ512" s="53" t="b">
        <f t="shared" si="591"/>
        <v>0</v>
      </c>
      <c r="AK512" s="53" t="b">
        <f t="shared" si="645"/>
        <v>1</v>
      </c>
      <c r="AL512" s="53" t="b">
        <f t="shared" si="646"/>
        <v>1</v>
      </c>
      <c r="AM512" s="53" t="b">
        <f t="shared" si="647"/>
        <v>1</v>
      </c>
      <c r="AN512" s="53" t="b">
        <f t="shared" si="648"/>
        <v>1</v>
      </c>
      <c r="AO512" s="53" t="b">
        <f t="shared" si="649"/>
        <v>1</v>
      </c>
      <c r="AP512" s="53" t="b">
        <f t="shared" si="650"/>
        <v>1</v>
      </c>
      <c r="AQ512" s="53" t="b">
        <f t="shared" si="627"/>
        <v>0</v>
      </c>
      <c r="AR512" t="b">
        <f t="shared" si="592"/>
        <v>0</v>
      </c>
      <c r="AS512" s="54" t="e">
        <f t="shared" si="617"/>
        <v>#N/A</v>
      </c>
      <c r="AT512" t="b">
        <f t="shared" si="628"/>
        <v>0</v>
      </c>
      <c r="AU512" t="str">
        <f t="shared" si="629"/>
        <v/>
      </c>
      <c r="AV512" s="55" t="str">
        <f t="shared" si="618"/>
        <v/>
      </c>
      <c r="AW512" t="b">
        <f>AND(AV512&lt;&gt;"",COUNTIF($AV$11:AV511,AV512)=0)</f>
        <v>0</v>
      </c>
      <c r="AX512" s="2">
        <f>IF(AV512="",0,IF(AW512,MAX($AX$11:AX511)+1,VLOOKUP(AV512,$AV$11:AX511,3,FALSE)))</f>
        <v>0</v>
      </c>
      <c r="AY512" t="str">
        <f t="shared" si="619"/>
        <v/>
      </c>
      <c r="AZ512" t="e">
        <f t="shared" si="593"/>
        <v>#N/A</v>
      </c>
      <c r="BA512" t="e">
        <f>IF(ISNA(AZ512),NA(),COUNTIF(AZ$10:AZ512,AZ512)&gt;1)</f>
        <v>#N/A</v>
      </c>
      <c r="BB512" t="e">
        <f t="shared" si="594"/>
        <v>#N/A</v>
      </c>
      <c r="BC512" s="55" t="e">
        <f t="shared" si="595"/>
        <v>#N/A</v>
      </c>
      <c r="BD512" s="56" t="e">
        <f t="shared" si="596"/>
        <v>#N/A</v>
      </c>
      <c r="BE512" s="53">
        <f t="shared" si="597"/>
        <v>0</v>
      </c>
      <c r="BF512" s="53">
        <f t="shared" si="598"/>
        <v>0</v>
      </c>
      <c r="BG512" s="53">
        <f t="shared" si="599"/>
        <v>0</v>
      </c>
      <c r="BH512" s="53">
        <f t="shared" si="600"/>
        <v>0</v>
      </c>
      <c r="BI512" s="53">
        <f t="shared" si="601"/>
        <v>0</v>
      </c>
      <c r="BJ512" s="53">
        <f t="shared" si="602"/>
        <v>0</v>
      </c>
      <c r="BK512" s="57">
        <f t="shared" si="603"/>
        <v>0</v>
      </c>
      <c r="BL512" s="57">
        <f t="shared" si="604"/>
        <v>0</v>
      </c>
      <c r="BM512" s="57">
        <f t="shared" si="605"/>
        <v>0</v>
      </c>
      <c r="BN512" s="57">
        <f t="shared" si="606"/>
        <v>0</v>
      </c>
      <c r="BO512" s="57">
        <f t="shared" si="607"/>
        <v>0</v>
      </c>
      <c r="BP512" s="57">
        <f t="shared" si="608"/>
        <v>0</v>
      </c>
      <c r="BQ512">
        <f t="shared" si="630"/>
        <v>0</v>
      </c>
      <c r="BR512">
        <f t="shared" si="631"/>
        <v>0</v>
      </c>
      <c r="BS512">
        <f t="shared" si="632"/>
        <v>0</v>
      </c>
      <c r="BT512">
        <f t="shared" si="633"/>
        <v>0</v>
      </c>
      <c r="BU512">
        <f t="shared" si="634"/>
        <v>0</v>
      </c>
      <c r="BV512">
        <f t="shared" si="635"/>
        <v>0</v>
      </c>
      <c r="BW512">
        <f t="shared" si="636"/>
        <v>0</v>
      </c>
      <c r="BX512">
        <f t="shared" si="637"/>
        <v>0</v>
      </c>
      <c r="BY512">
        <f t="shared" si="638"/>
        <v>0</v>
      </c>
      <c r="BZ512">
        <f t="shared" si="639"/>
        <v>0</v>
      </c>
      <c r="CA512">
        <f t="shared" si="640"/>
        <v>0</v>
      </c>
      <c r="CB512">
        <f t="shared" si="641"/>
        <v>0</v>
      </c>
      <c r="CC512" t="e">
        <f>IF('Source and fuel input'!AS512,VLOOKUP(AA512,SourceIdData,8,FALSE),IF('Source and fuel input'!AQ512,V512,IF('Source and fuel input'!AR512,IF(AND(E512="Method 1",VLOOKUP(AA512,SourceIdData,8,FALSE)&gt;0),VLOOKUP(AA512,SourceIdData,8,FALSE),NA()),"")))</f>
        <v>#N/A</v>
      </c>
      <c r="CD512" s="15" t="e">
        <f t="shared" si="652"/>
        <v>#N/A</v>
      </c>
      <c r="CE512" s="15" t="b">
        <f t="shared" si="653"/>
        <v>1</v>
      </c>
      <c r="CF512" s="15" t="b">
        <f t="shared" si="609"/>
        <v>1</v>
      </c>
      <c r="CG512" s="15" t="b">
        <f t="shared" si="654"/>
        <v>0</v>
      </c>
      <c r="CH512" s="15" t="b">
        <f t="shared" si="655"/>
        <v>1</v>
      </c>
      <c r="CI512" t="e">
        <f t="shared" si="610"/>
        <v>#N/A</v>
      </c>
      <c r="CJ512" t="e">
        <f t="shared" si="611"/>
        <v>#N/A</v>
      </c>
      <c r="CK512" t="e">
        <f t="shared" si="620"/>
        <v>#N/A</v>
      </c>
      <c r="CL512" t="b">
        <f t="shared" si="656"/>
        <v>0</v>
      </c>
      <c r="CM512" t="e">
        <f t="shared" si="621"/>
        <v>#N/A</v>
      </c>
      <c r="CN512" t="b">
        <f t="shared" si="622"/>
        <v>0</v>
      </c>
      <c r="CO512" s="14">
        <f t="shared" si="623"/>
        <v>1</v>
      </c>
      <c r="CP512" s="16" t="str">
        <f t="shared" si="612"/>
        <v/>
      </c>
      <c r="CQ512" s="15">
        <f t="shared" si="613"/>
        <v>0</v>
      </c>
      <c r="CR512" s="15">
        <f t="shared" si="614"/>
        <v>0</v>
      </c>
      <c r="CS512" s="15">
        <f t="shared" si="615"/>
        <v>0</v>
      </c>
      <c r="CT512" s="58" t="e">
        <f t="shared" si="642"/>
        <v>#DIV/0!</v>
      </c>
      <c r="CU512" s="2">
        <f t="shared" si="616"/>
        <v>995</v>
      </c>
      <c r="CV512" t="str">
        <f t="shared" si="624"/>
        <v/>
      </c>
      <c r="CX512" t="str">
        <f t="shared" si="643"/>
        <v/>
      </c>
      <c r="CY512" t="b">
        <f>AND(CX512&lt;&gt;"",COUNTIF($CX$11:CX511,CX512)=0)</f>
        <v>0</v>
      </c>
      <c r="CZ512" s="2">
        <f>IF(CX512="",0,IF(CY512,MAX($CZ$11:CZ511)+1,VLOOKUP(CX512,$CX$11:CZ511,3,FALSE)))</f>
        <v>0</v>
      </c>
      <c r="DA512" s="2" t="str">
        <f t="shared" si="625"/>
        <v/>
      </c>
      <c r="DB512" t="str">
        <f t="shared" si="644"/>
        <v/>
      </c>
      <c r="DC512" t="b">
        <f>AND(DB512&lt;&gt;"",COUNTIF($DB$11:DB511,DB512)=0)</f>
        <v>0</v>
      </c>
      <c r="DD512" s="2">
        <f>IF(DB512="",0,IF(DC512,MAX($DD$11:DD511)+1,VLOOKUP(DB512,$DB$11:DD511,3,FALSE)))</f>
        <v>0</v>
      </c>
      <c r="DE512" s="2" t="str">
        <f t="shared" si="626"/>
        <v/>
      </c>
    </row>
    <row r="513" spans="1:109" x14ac:dyDescent="0.35">
      <c r="A513" s="119"/>
      <c r="B513" s="46"/>
      <c r="C513" s="46"/>
      <c r="D513" s="46"/>
      <c r="E513" s="46"/>
      <c r="F513" s="183"/>
      <c r="G513" s="48">
        <v>0</v>
      </c>
      <c r="H513" s="46">
        <v>0</v>
      </c>
      <c r="I513" s="46">
        <v>0</v>
      </c>
      <c r="J513" s="46">
        <v>0</v>
      </c>
      <c r="K513" s="46">
        <v>0</v>
      </c>
      <c r="L513" s="49">
        <v>0</v>
      </c>
      <c r="M513" s="50">
        <v>0</v>
      </c>
      <c r="N513" s="32"/>
      <c r="O513" s="31"/>
      <c r="P513" s="31"/>
      <c r="Q513" s="31"/>
      <c r="R513" s="31"/>
      <c r="S513" s="31"/>
      <c r="T513" s="31"/>
      <c r="U513" s="31"/>
      <c r="V513" s="99"/>
      <c r="W513" s="52" t="str">
        <f t="shared" si="651"/>
        <v/>
      </c>
      <c r="X513" s="120"/>
      <c r="Y513" s="97"/>
      <c r="Z513" t="e">
        <f t="shared" si="581"/>
        <v>#N/A</v>
      </c>
      <c r="AA513" t="e">
        <f t="shared" si="582"/>
        <v>#N/A</v>
      </c>
      <c r="AB513" t="e">
        <f t="shared" si="583"/>
        <v>#N/A</v>
      </c>
      <c r="AC513" s="53" t="b">
        <f t="shared" si="584"/>
        <v>0</v>
      </c>
      <c r="AD513" s="53" t="b">
        <f t="shared" si="585"/>
        <v>0</v>
      </c>
      <c r="AE513" s="53" t="b">
        <f t="shared" si="586"/>
        <v>0</v>
      </c>
      <c r="AF513" s="53" t="b">
        <f t="shared" si="587"/>
        <v>0</v>
      </c>
      <c r="AG513" s="53" t="b">
        <f t="shared" si="588"/>
        <v>0</v>
      </c>
      <c r="AH513" s="53" t="b">
        <f t="shared" si="589"/>
        <v>0</v>
      </c>
      <c r="AI513" s="53" t="b">
        <f t="shared" si="590"/>
        <v>0</v>
      </c>
      <c r="AJ513" s="53" t="b">
        <f t="shared" si="591"/>
        <v>0</v>
      </c>
      <c r="AK513" s="53" t="b">
        <f t="shared" si="645"/>
        <v>1</v>
      </c>
      <c r="AL513" s="53" t="b">
        <f t="shared" si="646"/>
        <v>1</v>
      </c>
      <c r="AM513" s="53" t="b">
        <f t="shared" si="647"/>
        <v>1</v>
      </c>
      <c r="AN513" s="53" t="b">
        <f t="shared" si="648"/>
        <v>1</v>
      </c>
      <c r="AO513" s="53" t="b">
        <f t="shared" si="649"/>
        <v>1</v>
      </c>
      <c r="AP513" s="53" t="b">
        <f t="shared" si="650"/>
        <v>1</v>
      </c>
      <c r="AQ513" s="53" t="b">
        <f t="shared" si="627"/>
        <v>0</v>
      </c>
      <c r="AR513" t="b">
        <f t="shared" si="592"/>
        <v>0</v>
      </c>
      <c r="AS513" s="54" t="e">
        <f t="shared" si="617"/>
        <v>#N/A</v>
      </c>
      <c r="AT513" t="b">
        <f t="shared" si="628"/>
        <v>0</v>
      </c>
      <c r="AU513" t="str">
        <f t="shared" si="629"/>
        <v/>
      </c>
      <c r="AV513" s="55" t="str">
        <f t="shared" si="618"/>
        <v/>
      </c>
      <c r="AW513" t="b">
        <f>AND(AV513&lt;&gt;"",COUNTIF($AV$11:AV512,AV513)=0)</f>
        <v>0</v>
      </c>
      <c r="AX513" s="2">
        <f>IF(AV513="",0,IF(AW513,MAX($AX$11:AX512)+1,VLOOKUP(AV513,$AV$11:AX512,3,FALSE)))</f>
        <v>0</v>
      </c>
      <c r="AY513" t="str">
        <f t="shared" si="619"/>
        <v/>
      </c>
      <c r="AZ513" t="e">
        <f t="shared" si="593"/>
        <v>#N/A</v>
      </c>
      <c r="BA513" t="e">
        <f>IF(ISNA(AZ513),NA(),COUNTIF(AZ$10:AZ513,AZ513)&gt;1)</f>
        <v>#N/A</v>
      </c>
      <c r="BB513" t="e">
        <f t="shared" si="594"/>
        <v>#N/A</v>
      </c>
      <c r="BC513" s="55" t="e">
        <f t="shared" si="595"/>
        <v>#N/A</v>
      </c>
      <c r="BD513" s="56" t="e">
        <f t="shared" si="596"/>
        <v>#N/A</v>
      </c>
      <c r="BE513" s="53">
        <f t="shared" si="597"/>
        <v>0</v>
      </c>
      <c r="BF513" s="53">
        <f t="shared" si="598"/>
        <v>0</v>
      </c>
      <c r="BG513" s="53">
        <f t="shared" si="599"/>
        <v>0</v>
      </c>
      <c r="BH513" s="53">
        <f t="shared" si="600"/>
        <v>0</v>
      </c>
      <c r="BI513" s="53">
        <f t="shared" si="601"/>
        <v>0</v>
      </c>
      <c r="BJ513" s="53">
        <f t="shared" si="602"/>
        <v>0</v>
      </c>
      <c r="BK513" s="57">
        <f t="shared" si="603"/>
        <v>0</v>
      </c>
      <c r="BL513" s="57">
        <f t="shared" si="604"/>
        <v>0</v>
      </c>
      <c r="BM513" s="57">
        <f t="shared" si="605"/>
        <v>0</v>
      </c>
      <c r="BN513" s="57">
        <f t="shared" si="606"/>
        <v>0</v>
      </c>
      <c r="BO513" s="57">
        <f t="shared" si="607"/>
        <v>0</v>
      </c>
      <c r="BP513" s="57">
        <f t="shared" si="608"/>
        <v>0</v>
      </c>
      <c r="BQ513">
        <f t="shared" si="630"/>
        <v>0</v>
      </c>
      <c r="BR513">
        <f t="shared" si="631"/>
        <v>0</v>
      </c>
      <c r="BS513">
        <f t="shared" si="632"/>
        <v>0</v>
      </c>
      <c r="BT513">
        <f t="shared" si="633"/>
        <v>0</v>
      </c>
      <c r="BU513">
        <f t="shared" si="634"/>
        <v>0</v>
      </c>
      <c r="BV513">
        <f t="shared" si="635"/>
        <v>0</v>
      </c>
      <c r="BW513">
        <f t="shared" si="636"/>
        <v>0</v>
      </c>
      <c r="BX513">
        <f t="shared" si="637"/>
        <v>0</v>
      </c>
      <c r="BY513">
        <f t="shared" si="638"/>
        <v>0</v>
      </c>
      <c r="BZ513">
        <f t="shared" si="639"/>
        <v>0</v>
      </c>
      <c r="CA513">
        <f t="shared" si="640"/>
        <v>0</v>
      </c>
      <c r="CB513">
        <f t="shared" si="641"/>
        <v>0</v>
      </c>
      <c r="CC513" t="e">
        <f>IF('Source and fuel input'!AS513,VLOOKUP(AA513,SourceIdData,8,FALSE),IF('Source and fuel input'!AQ513,V513,IF('Source and fuel input'!AR513,IF(AND(E513="Method 1",VLOOKUP(AA513,SourceIdData,8,FALSE)&gt;0),VLOOKUP(AA513,SourceIdData,8,FALSE),NA()),"")))</f>
        <v>#N/A</v>
      </c>
      <c r="CD513" s="15" t="e">
        <f t="shared" si="652"/>
        <v>#N/A</v>
      </c>
      <c r="CE513" s="15" t="b">
        <f t="shared" si="653"/>
        <v>1</v>
      </c>
      <c r="CF513" s="15" t="b">
        <f t="shared" si="609"/>
        <v>1</v>
      </c>
      <c r="CG513" s="15" t="b">
        <f t="shared" si="654"/>
        <v>0</v>
      </c>
      <c r="CH513" s="15" t="b">
        <f t="shared" si="655"/>
        <v>1</v>
      </c>
      <c r="CI513" t="e">
        <f t="shared" si="610"/>
        <v>#N/A</v>
      </c>
      <c r="CJ513" t="e">
        <f t="shared" si="611"/>
        <v>#N/A</v>
      </c>
      <c r="CK513" t="e">
        <f t="shared" si="620"/>
        <v>#N/A</v>
      </c>
      <c r="CL513" t="b">
        <f t="shared" si="656"/>
        <v>0</v>
      </c>
      <c r="CM513" t="e">
        <f t="shared" si="621"/>
        <v>#N/A</v>
      </c>
      <c r="CN513" t="b">
        <f t="shared" si="622"/>
        <v>0</v>
      </c>
      <c r="CO513" s="14">
        <f t="shared" si="623"/>
        <v>1</v>
      </c>
      <c r="CP513" s="16" t="str">
        <f t="shared" si="612"/>
        <v/>
      </c>
      <c r="CQ513" s="15">
        <f t="shared" si="613"/>
        <v>0</v>
      </c>
      <c r="CR513" s="15">
        <f t="shared" si="614"/>
        <v>0</v>
      </c>
      <c r="CS513" s="15">
        <f t="shared" si="615"/>
        <v>0</v>
      </c>
      <c r="CT513" s="58" t="e">
        <f t="shared" si="642"/>
        <v>#DIV/0!</v>
      </c>
      <c r="CU513" s="2">
        <f t="shared" si="616"/>
        <v>995</v>
      </c>
      <c r="CV513" t="str">
        <f t="shared" si="624"/>
        <v/>
      </c>
      <c r="CX513" t="str">
        <f t="shared" si="643"/>
        <v/>
      </c>
      <c r="CY513" t="b">
        <f>AND(CX513&lt;&gt;"",COUNTIF($CX$11:CX512,CX513)=0)</f>
        <v>0</v>
      </c>
      <c r="CZ513" s="2">
        <f>IF(CX513="",0,IF(CY513,MAX($CZ$11:CZ512)+1,VLOOKUP(CX513,$CX$11:CZ512,3,FALSE)))</f>
        <v>0</v>
      </c>
      <c r="DA513" s="2" t="str">
        <f t="shared" si="625"/>
        <v/>
      </c>
      <c r="DB513" t="str">
        <f t="shared" si="644"/>
        <v/>
      </c>
      <c r="DC513" t="b">
        <f>AND(DB513&lt;&gt;"",COUNTIF($DB$11:DB512,DB513)=0)</f>
        <v>0</v>
      </c>
      <c r="DD513" s="2">
        <f>IF(DB513="",0,IF(DC513,MAX($DD$11:DD512)+1,VLOOKUP(DB513,$DB$11:DD512,3,FALSE)))</f>
        <v>0</v>
      </c>
      <c r="DE513" s="2" t="str">
        <f t="shared" si="626"/>
        <v/>
      </c>
    </row>
    <row r="514" spans="1:109" x14ac:dyDescent="0.35">
      <c r="A514" s="119"/>
      <c r="B514" s="46"/>
      <c r="C514" s="46"/>
      <c r="D514" s="46"/>
      <c r="E514" s="46"/>
      <c r="F514" s="183"/>
      <c r="G514" s="48">
        <v>0</v>
      </c>
      <c r="H514" s="46">
        <v>0</v>
      </c>
      <c r="I514" s="46">
        <v>0</v>
      </c>
      <c r="J514" s="46">
        <v>0</v>
      </c>
      <c r="K514" s="46">
        <v>0</v>
      </c>
      <c r="L514" s="49">
        <v>0</v>
      </c>
      <c r="M514" s="50">
        <v>0</v>
      </c>
      <c r="N514" s="32"/>
      <c r="O514" s="31"/>
      <c r="P514" s="31"/>
      <c r="Q514" s="31"/>
      <c r="R514" s="31"/>
      <c r="S514" s="31"/>
      <c r="T514" s="31"/>
      <c r="U514" s="31"/>
      <c r="V514" s="99"/>
      <c r="W514" s="52" t="str">
        <f t="shared" si="651"/>
        <v/>
      </c>
      <c r="X514" s="120"/>
      <c r="Y514" s="97"/>
      <c r="Z514" t="e">
        <f t="shared" si="581"/>
        <v>#N/A</v>
      </c>
      <c r="AA514" t="e">
        <f t="shared" si="582"/>
        <v>#N/A</v>
      </c>
      <c r="AB514" t="e">
        <f t="shared" si="583"/>
        <v>#N/A</v>
      </c>
      <c r="AC514" s="53" t="b">
        <f t="shared" si="584"/>
        <v>0</v>
      </c>
      <c r="AD514" s="53" t="b">
        <f t="shared" si="585"/>
        <v>0</v>
      </c>
      <c r="AE514" s="53" t="b">
        <f t="shared" si="586"/>
        <v>0</v>
      </c>
      <c r="AF514" s="53" t="b">
        <f t="shared" si="587"/>
        <v>0</v>
      </c>
      <c r="AG514" s="53" t="b">
        <f t="shared" si="588"/>
        <v>0</v>
      </c>
      <c r="AH514" s="53" t="b">
        <f t="shared" si="589"/>
        <v>0</v>
      </c>
      <c r="AI514" s="53" t="b">
        <f t="shared" si="590"/>
        <v>0</v>
      </c>
      <c r="AJ514" s="53" t="b">
        <f t="shared" si="591"/>
        <v>0</v>
      </c>
      <c r="AK514" s="53" t="b">
        <f t="shared" si="645"/>
        <v>1</v>
      </c>
      <c r="AL514" s="53" t="b">
        <f t="shared" si="646"/>
        <v>1</v>
      </c>
      <c r="AM514" s="53" t="b">
        <f t="shared" si="647"/>
        <v>1</v>
      </c>
      <c r="AN514" s="53" t="b">
        <f t="shared" si="648"/>
        <v>1</v>
      </c>
      <c r="AO514" s="53" t="b">
        <f t="shared" si="649"/>
        <v>1</v>
      </c>
      <c r="AP514" s="53" t="b">
        <f t="shared" si="650"/>
        <v>1</v>
      </c>
      <c r="AQ514" s="53" t="b">
        <f t="shared" si="627"/>
        <v>0</v>
      </c>
      <c r="AR514" t="b">
        <f t="shared" si="592"/>
        <v>0</v>
      </c>
      <c r="AS514" s="54" t="e">
        <f t="shared" si="617"/>
        <v>#N/A</v>
      </c>
      <c r="AT514" t="b">
        <f t="shared" si="628"/>
        <v>0</v>
      </c>
      <c r="AU514" t="str">
        <f t="shared" si="629"/>
        <v/>
      </c>
      <c r="AV514" s="55" t="str">
        <f t="shared" si="618"/>
        <v/>
      </c>
      <c r="AW514" t="b">
        <f>AND(AV514&lt;&gt;"",COUNTIF($AV$11:AV513,AV514)=0)</f>
        <v>0</v>
      </c>
      <c r="AX514" s="2">
        <f>IF(AV514="",0,IF(AW514,MAX($AX$11:AX513)+1,VLOOKUP(AV514,$AV$11:AX513,3,FALSE)))</f>
        <v>0</v>
      </c>
      <c r="AY514" t="str">
        <f t="shared" si="619"/>
        <v/>
      </c>
      <c r="AZ514" t="e">
        <f t="shared" si="593"/>
        <v>#N/A</v>
      </c>
      <c r="BA514" t="e">
        <f>IF(ISNA(AZ514),NA(),COUNTIF(AZ$10:AZ514,AZ514)&gt;1)</f>
        <v>#N/A</v>
      </c>
      <c r="BB514" t="e">
        <f t="shared" si="594"/>
        <v>#N/A</v>
      </c>
      <c r="BC514" s="55" t="e">
        <f t="shared" si="595"/>
        <v>#N/A</v>
      </c>
      <c r="BD514" s="56" t="e">
        <f t="shared" si="596"/>
        <v>#N/A</v>
      </c>
      <c r="BE514" s="53">
        <f t="shared" si="597"/>
        <v>0</v>
      </c>
      <c r="BF514" s="53">
        <f t="shared" si="598"/>
        <v>0</v>
      </c>
      <c r="BG514" s="53">
        <f t="shared" si="599"/>
        <v>0</v>
      </c>
      <c r="BH514" s="53">
        <f t="shared" si="600"/>
        <v>0</v>
      </c>
      <c r="BI514" s="53">
        <f t="shared" si="601"/>
        <v>0</v>
      </c>
      <c r="BJ514" s="53">
        <f t="shared" si="602"/>
        <v>0</v>
      </c>
      <c r="BK514" s="57">
        <f t="shared" si="603"/>
        <v>0</v>
      </c>
      <c r="BL514" s="57">
        <f t="shared" si="604"/>
        <v>0</v>
      </c>
      <c r="BM514" s="57">
        <f t="shared" si="605"/>
        <v>0</v>
      </c>
      <c r="BN514" s="57">
        <f t="shared" si="606"/>
        <v>0</v>
      </c>
      <c r="BO514" s="57">
        <f t="shared" si="607"/>
        <v>0</v>
      </c>
      <c r="BP514" s="57">
        <f t="shared" si="608"/>
        <v>0</v>
      </c>
      <c r="BQ514">
        <f t="shared" si="630"/>
        <v>0</v>
      </c>
      <c r="BR514">
        <f t="shared" si="631"/>
        <v>0</v>
      </c>
      <c r="BS514">
        <f t="shared" si="632"/>
        <v>0</v>
      </c>
      <c r="BT514">
        <f t="shared" si="633"/>
        <v>0</v>
      </c>
      <c r="BU514">
        <f t="shared" si="634"/>
        <v>0</v>
      </c>
      <c r="BV514">
        <f t="shared" si="635"/>
        <v>0</v>
      </c>
      <c r="BW514">
        <f t="shared" si="636"/>
        <v>0</v>
      </c>
      <c r="BX514">
        <f t="shared" si="637"/>
        <v>0</v>
      </c>
      <c r="BY514">
        <f t="shared" si="638"/>
        <v>0</v>
      </c>
      <c r="BZ514">
        <f t="shared" si="639"/>
        <v>0</v>
      </c>
      <c r="CA514">
        <f t="shared" si="640"/>
        <v>0</v>
      </c>
      <c r="CB514">
        <f t="shared" si="641"/>
        <v>0</v>
      </c>
      <c r="CC514" t="e">
        <f>IF('Source and fuel input'!AS514,VLOOKUP(AA514,SourceIdData,8,FALSE),IF('Source and fuel input'!AQ514,V514,IF('Source and fuel input'!AR514,IF(AND(E514="Method 1",VLOOKUP(AA514,SourceIdData,8,FALSE)&gt;0),VLOOKUP(AA514,SourceIdData,8,FALSE),NA()),"")))</f>
        <v>#N/A</v>
      </c>
      <c r="CD514" s="15" t="e">
        <f t="shared" si="652"/>
        <v>#N/A</v>
      </c>
      <c r="CE514" s="15" t="b">
        <f t="shared" si="653"/>
        <v>1</v>
      </c>
      <c r="CF514" s="15" t="b">
        <f t="shared" si="609"/>
        <v>1</v>
      </c>
      <c r="CG514" s="15" t="b">
        <f t="shared" si="654"/>
        <v>0</v>
      </c>
      <c r="CH514" s="15" t="b">
        <f t="shared" si="655"/>
        <v>1</v>
      </c>
      <c r="CI514" t="e">
        <f t="shared" si="610"/>
        <v>#N/A</v>
      </c>
      <c r="CJ514" t="e">
        <f t="shared" si="611"/>
        <v>#N/A</v>
      </c>
      <c r="CK514" t="e">
        <f t="shared" si="620"/>
        <v>#N/A</v>
      </c>
      <c r="CL514" t="b">
        <f t="shared" si="656"/>
        <v>0</v>
      </c>
      <c r="CM514" t="e">
        <f t="shared" si="621"/>
        <v>#N/A</v>
      </c>
      <c r="CN514" t="b">
        <f t="shared" si="622"/>
        <v>0</v>
      </c>
      <c r="CO514" s="14">
        <f t="shared" si="623"/>
        <v>1</v>
      </c>
      <c r="CP514" s="16" t="str">
        <f t="shared" si="612"/>
        <v/>
      </c>
      <c r="CQ514" s="15">
        <f t="shared" si="613"/>
        <v>0</v>
      </c>
      <c r="CR514" s="15">
        <f t="shared" si="614"/>
        <v>0</v>
      </c>
      <c r="CS514" s="15">
        <f t="shared" si="615"/>
        <v>0</v>
      </c>
      <c r="CT514" s="58" t="e">
        <f t="shared" si="642"/>
        <v>#DIV/0!</v>
      </c>
      <c r="CU514" s="2">
        <f t="shared" si="616"/>
        <v>995</v>
      </c>
      <c r="CV514" t="str">
        <f t="shared" si="624"/>
        <v/>
      </c>
      <c r="CX514" t="str">
        <f t="shared" si="643"/>
        <v/>
      </c>
      <c r="CY514" t="b">
        <f>AND(CX514&lt;&gt;"",COUNTIF($CX$11:CX513,CX514)=0)</f>
        <v>0</v>
      </c>
      <c r="CZ514" s="2">
        <f>IF(CX514="",0,IF(CY514,MAX($CZ$11:CZ513)+1,VLOOKUP(CX514,$CX$11:CZ513,3,FALSE)))</f>
        <v>0</v>
      </c>
      <c r="DA514" s="2" t="str">
        <f t="shared" si="625"/>
        <v/>
      </c>
      <c r="DB514" t="str">
        <f t="shared" si="644"/>
        <v/>
      </c>
      <c r="DC514" t="b">
        <f>AND(DB514&lt;&gt;"",COUNTIF($DB$11:DB513,DB514)=0)</f>
        <v>0</v>
      </c>
      <c r="DD514" s="2">
        <f>IF(DB514="",0,IF(DC514,MAX($DD$11:DD513)+1,VLOOKUP(DB514,$DB$11:DD513,3,FALSE)))</f>
        <v>0</v>
      </c>
      <c r="DE514" s="2" t="str">
        <f t="shared" si="626"/>
        <v/>
      </c>
    </row>
    <row r="515" spans="1:109" x14ac:dyDescent="0.35">
      <c r="A515" s="119"/>
      <c r="B515" s="46"/>
      <c r="C515" s="46"/>
      <c r="D515" s="46"/>
      <c r="E515" s="46"/>
      <c r="F515" s="183"/>
      <c r="G515" s="48">
        <v>0</v>
      </c>
      <c r="H515" s="46">
        <v>0</v>
      </c>
      <c r="I515" s="46">
        <v>0</v>
      </c>
      <c r="J515" s="46">
        <v>0</v>
      </c>
      <c r="K515" s="46">
        <v>0</v>
      </c>
      <c r="L515" s="49">
        <v>0</v>
      </c>
      <c r="M515" s="50">
        <v>0</v>
      </c>
      <c r="N515" s="32"/>
      <c r="O515" s="31"/>
      <c r="P515" s="31"/>
      <c r="Q515" s="31"/>
      <c r="R515" s="31"/>
      <c r="S515" s="31"/>
      <c r="T515" s="31"/>
      <c r="U515" s="31"/>
      <c r="V515" s="99"/>
      <c r="W515" s="52" t="str">
        <f t="shared" si="651"/>
        <v/>
      </c>
      <c r="X515" s="120"/>
      <c r="Y515" s="97"/>
      <c r="Z515" t="e">
        <f t="shared" si="581"/>
        <v>#N/A</v>
      </c>
      <c r="AA515" t="e">
        <f t="shared" si="582"/>
        <v>#N/A</v>
      </c>
      <c r="AB515" t="e">
        <f t="shared" si="583"/>
        <v>#N/A</v>
      </c>
      <c r="AC515" s="53" t="b">
        <f t="shared" si="584"/>
        <v>0</v>
      </c>
      <c r="AD515" s="53" t="b">
        <f t="shared" si="585"/>
        <v>0</v>
      </c>
      <c r="AE515" s="53" t="b">
        <f t="shared" si="586"/>
        <v>0</v>
      </c>
      <c r="AF515" s="53" t="b">
        <f t="shared" si="587"/>
        <v>0</v>
      </c>
      <c r="AG515" s="53" t="b">
        <f t="shared" si="588"/>
        <v>0</v>
      </c>
      <c r="AH515" s="53" t="b">
        <f t="shared" si="589"/>
        <v>0</v>
      </c>
      <c r="AI515" s="53" t="b">
        <f t="shared" si="590"/>
        <v>0</v>
      </c>
      <c r="AJ515" s="53" t="b">
        <f t="shared" si="591"/>
        <v>0</v>
      </c>
      <c r="AK515" s="53" t="b">
        <f t="shared" si="645"/>
        <v>1</v>
      </c>
      <c r="AL515" s="53" t="b">
        <f t="shared" si="646"/>
        <v>1</v>
      </c>
      <c r="AM515" s="53" t="b">
        <f t="shared" si="647"/>
        <v>1</v>
      </c>
      <c r="AN515" s="53" t="b">
        <f t="shared" si="648"/>
        <v>1</v>
      </c>
      <c r="AO515" s="53" t="b">
        <f t="shared" si="649"/>
        <v>1</v>
      </c>
      <c r="AP515" s="53" t="b">
        <f t="shared" si="650"/>
        <v>1</v>
      </c>
      <c r="AQ515" s="53" t="b">
        <f t="shared" si="627"/>
        <v>0</v>
      </c>
      <c r="AR515" t="b">
        <f t="shared" si="592"/>
        <v>0</v>
      </c>
      <c r="AS515" s="54" t="e">
        <f t="shared" si="617"/>
        <v>#N/A</v>
      </c>
      <c r="AT515" t="b">
        <f t="shared" si="628"/>
        <v>0</v>
      </c>
      <c r="AU515" t="str">
        <f t="shared" si="629"/>
        <v/>
      </c>
      <c r="AV515" s="55" t="str">
        <f t="shared" si="618"/>
        <v/>
      </c>
      <c r="AW515" t="b">
        <f>AND(AV515&lt;&gt;"",COUNTIF($AV$11:AV514,AV515)=0)</f>
        <v>0</v>
      </c>
      <c r="AX515" s="2">
        <f>IF(AV515="",0,IF(AW515,MAX($AX$11:AX514)+1,VLOOKUP(AV515,$AV$11:AX514,3,FALSE)))</f>
        <v>0</v>
      </c>
      <c r="AY515" t="str">
        <f t="shared" si="619"/>
        <v/>
      </c>
      <c r="AZ515" t="e">
        <f t="shared" si="593"/>
        <v>#N/A</v>
      </c>
      <c r="BA515" t="e">
        <f>IF(ISNA(AZ515),NA(),COUNTIF(AZ$10:AZ515,AZ515)&gt;1)</f>
        <v>#N/A</v>
      </c>
      <c r="BB515" t="e">
        <f t="shared" si="594"/>
        <v>#N/A</v>
      </c>
      <c r="BC515" s="55" t="e">
        <f t="shared" si="595"/>
        <v>#N/A</v>
      </c>
      <c r="BD515" s="56" t="e">
        <f t="shared" si="596"/>
        <v>#N/A</v>
      </c>
      <c r="BE515" s="53">
        <f t="shared" si="597"/>
        <v>0</v>
      </c>
      <c r="BF515" s="53">
        <f t="shared" si="598"/>
        <v>0</v>
      </c>
      <c r="BG515" s="53">
        <f t="shared" si="599"/>
        <v>0</v>
      </c>
      <c r="BH515" s="53">
        <f t="shared" si="600"/>
        <v>0</v>
      </c>
      <c r="BI515" s="53">
        <f t="shared" si="601"/>
        <v>0</v>
      </c>
      <c r="BJ515" s="53">
        <f t="shared" si="602"/>
        <v>0</v>
      </c>
      <c r="BK515" s="57">
        <f t="shared" si="603"/>
        <v>0</v>
      </c>
      <c r="BL515" s="57">
        <f t="shared" si="604"/>
        <v>0</v>
      </c>
      <c r="BM515" s="57">
        <f t="shared" si="605"/>
        <v>0</v>
      </c>
      <c r="BN515" s="57">
        <f t="shared" si="606"/>
        <v>0</v>
      </c>
      <c r="BO515" s="57">
        <f t="shared" si="607"/>
        <v>0</v>
      </c>
      <c r="BP515" s="57">
        <f t="shared" si="608"/>
        <v>0</v>
      </c>
      <c r="BQ515">
        <f t="shared" si="630"/>
        <v>0</v>
      </c>
      <c r="BR515">
        <f t="shared" si="631"/>
        <v>0</v>
      </c>
      <c r="BS515">
        <f t="shared" si="632"/>
        <v>0</v>
      </c>
      <c r="BT515">
        <f t="shared" si="633"/>
        <v>0</v>
      </c>
      <c r="BU515">
        <f t="shared" si="634"/>
        <v>0</v>
      </c>
      <c r="BV515">
        <f t="shared" si="635"/>
        <v>0</v>
      </c>
      <c r="BW515">
        <f t="shared" si="636"/>
        <v>0</v>
      </c>
      <c r="BX515">
        <f t="shared" si="637"/>
        <v>0</v>
      </c>
      <c r="BY515">
        <f t="shared" si="638"/>
        <v>0</v>
      </c>
      <c r="BZ515">
        <f t="shared" si="639"/>
        <v>0</v>
      </c>
      <c r="CA515">
        <f t="shared" si="640"/>
        <v>0</v>
      </c>
      <c r="CB515">
        <f t="shared" si="641"/>
        <v>0</v>
      </c>
      <c r="CC515" t="e">
        <f>IF('Source and fuel input'!AS515,VLOOKUP(AA515,SourceIdData,8,FALSE),IF('Source and fuel input'!AQ515,V515,IF('Source and fuel input'!AR515,IF(AND(E515="Method 1",VLOOKUP(AA515,SourceIdData,8,FALSE)&gt;0),VLOOKUP(AA515,SourceIdData,8,FALSE),NA()),"")))</f>
        <v>#N/A</v>
      </c>
      <c r="CD515" s="15" t="e">
        <f t="shared" si="652"/>
        <v>#N/A</v>
      </c>
      <c r="CE515" s="15" t="b">
        <f t="shared" si="653"/>
        <v>1</v>
      </c>
      <c r="CF515" s="15" t="b">
        <f t="shared" si="609"/>
        <v>1</v>
      </c>
      <c r="CG515" s="15" t="b">
        <f t="shared" si="654"/>
        <v>0</v>
      </c>
      <c r="CH515" s="15" t="b">
        <f t="shared" si="655"/>
        <v>1</v>
      </c>
      <c r="CI515" t="e">
        <f t="shared" si="610"/>
        <v>#N/A</v>
      </c>
      <c r="CJ515" t="e">
        <f t="shared" si="611"/>
        <v>#N/A</v>
      </c>
      <c r="CK515" t="e">
        <f t="shared" si="620"/>
        <v>#N/A</v>
      </c>
      <c r="CL515" t="b">
        <f t="shared" si="656"/>
        <v>0</v>
      </c>
      <c r="CM515" t="e">
        <f t="shared" si="621"/>
        <v>#N/A</v>
      </c>
      <c r="CN515" t="b">
        <f t="shared" si="622"/>
        <v>0</v>
      </c>
      <c r="CO515" s="14">
        <f t="shared" si="623"/>
        <v>1</v>
      </c>
      <c r="CP515" s="16" t="str">
        <f t="shared" si="612"/>
        <v/>
      </c>
      <c r="CQ515" s="15">
        <f t="shared" si="613"/>
        <v>0</v>
      </c>
      <c r="CR515" s="15">
        <f t="shared" si="614"/>
        <v>0</v>
      </c>
      <c r="CS515" s="15">
        <f t="shared" si="615"/>
        <v>0</v>
      </c>
      <c r="CT515" s="58" t="e">
        <f t="shared" si="642"/>
        <v>#DIV/0!</v>
      </c>
      <c r="CU515" s="2">
        <f t="shared" si="616"/>
        <v>995</v>
      </c>
      <c r="CV515" t="str">
        <f t="shared" si="624"/>
        <v/>
      </c>
      <c r="CX515" t="str">
        <f t="shared" si="643"/>
        <v/>
      </c>
      <c r="CY515" t="b">
        <f>AND(CX515&lt;&gt;"",COUNTIF($CX$11:CX514,CX515)=0)</f>
        <v>0</v>
      </c>
      <c r="CZ515" s="2">
        <f>IF(CX515="",0,IF(CY515,MAX($CZ$11:CZ514)+1,VLOOKUP(CX515,$CX$11:CZ514,3,FALSE)))</f>
        <v>0</v>
      </c>
      <c r="DA515" s="2" t="str">
        <f t="shared" si="625"/>
        <v/>
      </c>
      <c r="DB515" t="str">
        <f t="shared" si="644"/>
        <v/>
      </c>
      <c r="DC515" t="b">
        <f>AND(DB515&lt;&gt;"",COUNTIF($DB$11:DB514,DB515)=0)</f>
        <v>0</v>
      </c>
      <c r="DD515" s="2">
        <f>IF(DB515="",0,IF(DC515,MAX($DD$11:DD514)+1,VLOOKUP(DB515,$DB$11:DD514,3,FALSE)))</f>
        <v>0</v>
      </c>
      <c r="DE515" s="2" t="str">
        <f t="shared" si="626"/>
        <v/>
      </c>
    </row>
    <row r="516" spans="1:109" x14ac:dyDescent="0.35">
      <c r="A516" s="119"/>
      <c r="B516" s="46"/>
      <c r="C516" s="46"/>
      <c r="D516" s="46"/>
      <c r="E516" s="46"/>
      <c r="F516" s="183"/>
      <c r="G516" s="48">
        <v>0</v>
      </c>
      <c r="H516" s="46">
        <v>0</v>
      </c>
      <c r="I516" s="46">
        <v>0</v>
      </c>
      <c r="J516" s="46">
        <v>0</v>
      </c>
      <c r="K516" s="46">
        <v>0</v>
      </c>
      <c r="L516" s="49">
        <v>0</v>
      </c>
      <c r="M516" s="50">
        <v>0</v>
      </c>
      <c r="N516" s="32"/>
      <c r="O516" s="31"/>
      <c r="P516" s="31"/>
      <c r="Q516" s="31"/>
      <c r="R516" s="31"/>
      <c r="S516" s="31"/>
      <c r="T516" s="31"/>
      <c r="U516" s="31"/>
      <c r="V516" s="99"/>
      <c r="W516" s="52" t="str">
        <f t="shared" si="651"/>
        <v/>
      </c>
      <c r="X516" s="120"/>
      <c r="Y516" s="97"/>
      <c r="Z516" t="e">
        <f t="shared" si="581"/>
        <v>#N/A</v>
      </c>
      <c r="AA516" t="e">
        <f t="shared" si="582"/>
        <v>#N/A</v>
      </c>
      <c r="AB516" t="e">
        <f t="shared" si="583"/>
        <v>#N/A</v>
      </c>
      <c r="AC516" s="53" t="b">
        <f t="shared" si="584"/>
        <v>0</v>
      </c>
      <c r="AD516" s="53" t="b">
        <f t="shared" si="585"/>
        <v>0</v>
      </c>
      <c r="AE516" s="53" t="b">
        <f t="shared" si="586"/>
        <v>0</v>
      </c>
      <c r="AF516" s="53" t="b">
        <f t="shared" si="587"/>
        <v>0</v>
      </c>
      <c r="AG516" s="53" t="b">
        <f t="shared" si="588"/>
        <v>0</v>
      </c>
      <c r="AH516" s="53" t="b">
        <f t="shared" si="589"/>
        <v>0</v>
      </c>
      <c r="AI516" s="53" t="b">
        <f t="shared" si="590"/>
        <v>0</v>
      </c>
      <c r="AJ516" s="53" t="b">
        <f t="shared" si="591"/>
        <v>0</v>
      </c>
      <c r="AK516" s="53" t="b">
        <f t="shared" si="645"/>
        <v>1</v>
      </c>
      <c r="AL516" s="53" t="b">
        <f t="shared" si="646"/>
        <v>1</v>
      </c>
      <c r="AM516" s="53" t="b">
        <f t="shared" si="647"/>
        <v>1</v>
      </c>
      <c r="AN516" s="53" t="b">
        <f t="shared" si="648"/>
        <v>1</v>
      </c>
      <c r="AO516" s="53" t="b">
        <f t="shared" si="649"/>
        <v>1</v>
      </c>
      <c r="AP516" s="53" t="b">
        <f t="shared" si="650"/>
        <v>1</v>
      </c>
      <c r="AQ516" s="53" t="b">
        <f t="shared" si="627"/>
        <v>0</v>
      </c>
      <c r="AR516" t="b">
        <f t="shared" si="592"/>
        <v>0</v>
      </c>
      <c r="AS516" s="54" t="e">
        <f t="shared" si="617"/>
        <v>#N/A</v>
      </c>
      <c r="AT516" t="b">
        <f t="shared" si="628"/>
        <v>0</v>
      </c>
      <c r="AU516" t="str">
        <f t="shared" si="629"/>
        <v/>
      </c>
      <c r="AV516" s="55" t="str">
        <f t="shared" si="618"/>
        <v/>
      </c>
      <c r="AW516" t="b">
        <f>AND(AV516&lt;&gt;"",COUNTIF($AV$11:AV515,AV516)=0)</f>
        <v>0</v>
      </c>
      <c r="AX516" s="2">
        <f>IF(AV516="",0,IF(AW516,MAX($AX$11:AX515)+1,VLOOKUP(AV516,$AV$11:AX515,3,FALSE)))</f>
        <v>0</v>
      </c>
      <c r="AY516" t="str">
        <f t="shared" si="619"/>
        <v/>
      </c>
      <c r="AZ516" t="e">
        <f t="shared" si="593"/>
        <v>#N/A</v>
      </c>
      <c r="BA516" t="e">
        <f>IF(ISNA(AZ516),NA(),COUNTIF(AZ$10:AZ516,AZ516)&gt;1)</f>
        <v>#N/A</v>
      </c>
      <c r="BB516" t="e">
        <f t="shared" si="594"/>
        <v>#N/A</v>
      </c>
      <c r="BC516" s="55" t="e">
        <f t="shared" si="595"/>
        <v>#N/A</v>
      </c>
      <c r="BD516" s="56" t="e">
        <f t="shared" si="596"/>
        <v>#N/A</v>
      </c>
      <c r="BE516" s="53">
        <f t="shared" si="597"/>
        <v>0</v>
      </c>
      <c r="BF516" s="53">
        <f t="shared" si="598"/>
        <v>0</v>
      </c>
      <c r="BG516" s="53">
        <f t="shared" si="599"/>
        <v>0</v>
      </c>
      <c r="BH516" s="53">
        <f t="shared" si="600"/>
        <v>0</v>
      </c>
      <c r="BI516" s="53">
        <f t="shared" si="601"/>
        <v>0</v>
      </c>
      <c r="BJ516" s="53">
        <f t="shared" si="602"/>
        <v>0</v>
      </c>
      <c r="BK516" s="57">
        <f t="shared" si="603"/>
        <v>0</v>
      </c>
      <c r="BL516" s="57">
        <f t="shared" si="604"/>
        <v>0</v>
      </c>
      <c r="BM516" s="57">
        <f t="shared" si="605"/>
        <v>0</v>
      </c>
      <c r="BN516" s="57">
        <f t="shared" si="606"/>
        <v>0</v>
      </c>
      <c r="BO516" s="57">
        <f t="shared" si="607"/>
        <v>0</v>
      </c>
      <c r="BP516" s="57">
        <f t="shared" si="608"/>
        <v>0</v>
      </c>
      <c r="BQ516">
        <f t="shared" si="630"/>
        <v>0</v>
      </c>
      <c r="BR516">
        <f t="shared" si="631"/>
        <v>0</v>
      </c>
      <c r="BS516">
        <f t="shared" si="632"/>
        <v>0</v>
      </c>
      <c r="BT516">
        <f t="shared" si="633"/>
        <v>0</v>
      </c>
      <c r="BU516">
        <f t="shared" si="634"/>
        <v>0</v>
      </c>
      <c r="BV516">
        <f t="shared" si="635"/>
        <v>0</v>
      </c>
      <c r="BW516">
        <f t="shared" si="636"/>
        <v>0</v>
      </c>
      <c r="BX516">
        <f t="shared" si="637"/>
        <v>0</v>
      </c>
      <c r="BY516">
        <f t="shared" si="638"/>
        <v>0</v>
      </c>
      <c r="BZ516">
        <f t="shared" si="639"/>
        <v>0</v>
      </c>
      <c r="CA516">
        <f t="shared" si="640"/>
        <v>0</v>
      </c>
      <c r="CB516">
        <f t="shared" si="641"/>
        <v>0</v>
      </c>
      <c r="CC516" t="e">
        <f>IF('Source and fuel input'!AS516,VLOOKUP(AA516,SourceIdData,8,FALSE),IF('Source and fuel input'!AQ516,V516,IF('Source and fuel input'!AR516,IF(AND(E516="Method 1",VLOOKUP(AA516,SourceIdData,8,FALSE)&gt;0),VLOOKUP(AA516,SourceIdData,8,FALSE),NA()),"")))</f>
        <v>#N/A</v>
      </c>
      <c r="CD516" s="15" t="e">
        <f t="shared" si="652"/>
        <v>#N/A</v>
      </c>
      <c r="CE516" s="15" t="b">
        <f t="shared" si="653"/>
        <v>1</v>
      </c>
      <c r="CF516" s="15" t="b">
        <f t="shared" si="609"/>
        <v>1</v>
      </c>
      <c r="CG516" s="15" t="b">
        <f t="shared" si="654"/>
        <v>0</v>
      </c>
      <c r="CH516" s="15" t="b">
        <f t="shared" si="655"/>
        <v>1</v>
      </c>
      <c r="CI516" t="e">
        <f t="shared" si="610"/>
        <v>#N/A</v>
      </c>
      <c r="CJ516" t="e">
        <f t="shared" si="611"/>
        <v>#N/A</v>
      </c>
      <c r="CK516" t="e">
        <f t="shared" si="620"/>
        <v>#N/A</v>
      </c>
      <c r="CL516" t="b">
        <f t="shared" si="656"/>
        <v>0</v>
      </c>
      <c r="CM516" t="e">
        <f t="shared" si="621"/>
        <v>#N/A</v>
      </c>
      <c r="CN516" t="b">
        <f t="shared" si="622"/>
        <v>0</v>
      </c>
      <c r="CO516" s="14">
        <f t="shared" si="623"/>
        <v>1</v>
      </c>
      <c r="CP516" s="16" t="str">
        <f t="shared" si="612"/>
        <v/>
      </c>
      <c r="CQ516" s="15">
        <f t="shared" si="613"/>
        <v>0</v>
      </c>
      <c r="CR516" s="15">
        <f t="shared" si="614"/>
        <v>0</v>
      </c>
      <c r="CS516" s="15">
        <f t="shared" si="615"/>
        <v>0</v>
      </c>
      <c r="CT516" s="58" t="e">
        <f t="shared" si="642"/>
        <v>#DIV/0!</v>
      </c>
      <c r="CU516" s="2">
        <f t="shared" si="616"/>
        <v>995</v>
      </c>
      <c r="CV516" t="str">
        <f t="shared" si="624"/>
        <v/>
      </c>
      <c r="CX516" t="str">
        <f t="shared" si="643"/>
        <v/>
      </c>
      <c r="CY516" t="b">
        <f>AND(CX516&lt;&gt;"",COUNTIF($CX$11:CX515,CX516)=0)</f>
        <v>0</v>
      </c>
      <c r="CZ516" s="2">
        <f>IF(CX516="",0,IF(CY516,MAX($CZ$11:CZ515)+1,VLOOKUP(CX516,$CX$11:CZ515,3,FALSE)))</f>
        <v>0</v>
      </c>
      <c r="DA516" s="2" t="str">
        <f t="shared" si="625"/>
        <v/>
      </c>
      <c r="DB516" t="str">
        <f t="shared" si="644"/>
        <v/>
      </c>
      <c r="DC516" t="b">
        <f>AND(DB516&lt;&gt;"",COUNTIF($DB$11:DB515,DB516)=0)</f>
        <v>0</v>
      </c>
      <c r="DD516" s="2">
        <f>IF(DB516="",0,IF(DC516,MAX($DD$11:DD515)+1,VLOOKUP(DB516,$DB$11:DD515,3,FALSE)))</f>
        <v>0</v>
      </c>
      <c r="DE516" s="2" t="str">
        <f t="shared" si="626"/>
        <v/>
      </c>
    </row>
    <row r="517" spans="1:109" x14ac:dyDescent="0.35">
      <c r="A517" s="119"/>
      <c r="B517" s="46"/>
      <c r="C517" s="46"/>
      <c r="D517" s="46"/>
      <c r="E517" s="46"/>
      <c r="F517" s="183"/>
      <c r="G517" s="48">
        <v>0</v>
      </c>
      <c r="H517" s="46">
        <v>0</v>
      </c>
      <c r="I517" s="46">
        <v>0</v>
      </c>
      <c r="J517" s="46">
        <v>0</v>
      </c>
      <c r="K517" s="46">
        <v>0</v>
      </c>
      <c r="L517" s="49">
        <v>0</v>
      </c>
      <c r="M517" s="50">
        <v>0</v>
      </c>
      <c r="N517" s="32"/>
      <c r="O517" s="31"/>
      <c r="P517" s="31"/>
      <c r="Q517" s="31"/>
      <c r="R517" s="31"/>
      <c r="S517" s="31"/>
      <c r="T517" s="31"/>
      <c r="U517" s="31"/>
      <c r="V517" s="99"/>
      <c r="W517" s="52" t="str">
        <f t="shared" si="651"/>
        <v/>
      </c>
      <c r="X517" s="120"/>
      <c r="Y517" s="97"/>
      <c r="Z517" t="e">
        <f t="shared" si="581"/>
        <v>#N/A</v>
      </c>
      <c r="AA517" t="e">
        <f t="shared" si="582"/>
        <v>#N/A</v>
      </c>
      <c r="AB517" t="e">
        <f t="shared" si="583"/>
        <v>#N/A</v>
      </c>
      <c r="AC517" s="53" t="b">
        <f t="shared" si="584"/>
        <v>0</v>
      </c>
      <c r="AD517" s="53" t="b">
        <f t="shared" si="585"/>
        <v>0</v>
      </c>
      <c r="AE517" s="53" t="b">
        <f t="shared" si="586"/>
        <v>0</v>
      </c>
      <c r="AF517" s="53" t="b">
        <f t="shared" si="587"/>
        <v>0</v>
      </c>
      <c r="AG517" s="53" t="b">
        <f t="shared" si="588"/>
        <v>0</v>
      </c>
      <c r="AH517" s="53" t="b">
        <f t="shared" si="589"/>
        <v>0</v>
      </c>
      <c r="AI517" s="53" t="b">
        <f t="shared" si="590"/>
        <v>0</v>
      </c>
      <c r="AJ517" s="53" t="b">
        <f t="shared" si="591"/>
        <v>0</v>
      </c>
      <c r="AK517" s="53" t="b">
        <f t="shared" si="645"/>
        <v>1</v>
      </c>
      <c r="AL517" s="53" t="b">
        <f t="shared" si="646"/>
        <v>1</v>
      </c>
      <c r="AM517" s="53" t="b">
        <f t="shared" si="647"/>
        <v>1</v>
      </c>
      <c r="AN517" s="53" t="b">
        <f t="shared" si="648"/>
        <v>1</v>
      </c>
      <c r="AO517" s="53" t="b">
        <f t="shared" si="649"/>
        <v>1</v>
      </c>
      <c r="AP517" s="53" t="b">
        <f t="shared" si="650"/>
        <v>1</v>
      </c>
      <c r="AQ517" s="53" t="b">
        <f t="shared" si="627"/>
        <v>0</v>
      </c>
      <c r="AR517" t="b">
        <f t="shared" si="592"/>
        <v>0</v>
      </c>
      <c r="AS517" s="54" t="e">
        <f t="shared" si="617"/>
        <v>#N/A</v>
      </c>
      <c r="AT517" t="b">
        <f t="shared" si="628"/>
        <v>0</v>
      </c>
      <c r="AU517" t="str">
        <f t="shared" si="629"/>
        <v/>
      </c>
      <c r="AV517" s="55" t="str">
        <f t="shared" si="618"/>
        <v/>
      </c>
      <c r="AW517" t="b">
        <f>AND(AV517&lt;&gt;"",COUNTIF($AV$11:AV516,AV517)=0)</f>
        <v>0</v>
      </c>
      <c r="AX517" s="2">
        <f>IF(AV517="",0,IF(AW517,MAX($AX$11:AX516)+1,VLOOKUP(AV517,$AV$11:AX516,3,FALSE)))</f>
        <v>0</v>
      </c>
      <c r="AY517" t="str">
        <f t="shared" si="619"/>
        <v/>
      </c>
      <c r="AZ517" t="e">
        <f t="shared" si="593"/>
        <v>#N/A</v>
      </c>
      <c r="BA517" t="e">
        <f>IF(ISNA(AZ517),NA(),COUNTIF(AZ$10:AZ517,AZ517)&gt;1)</f>
        <v>#N/A</v>
      </c>
      <c r="BB517" t="e">
        <f t="shared" si="594"/>
        <v>#N/A</v>
      </c>
      <c r="BC517" s="55" t="e">
        <f t="shared" si="595"/>
        <v>#N/A</v>
      </c>
      <c r="BD517" s="56" t="e">
        <f t="shared" si="596"/>
        <v>#N/A</v>
      </c>
      <c r="BE517" s="53">
        <f t="shared" si="597"/>
        <v>0</v>
      </c>
      <c r="BF517" s="53">
        <f t="shared" si="598"/>
        <v>0</v>
      </c>
      <c r="BG517" s="53">
        <f t="shared" si="599"/>
        <v>0</v>
      </c>
      <c r="BH517" s="53">
        <f t="shared" si="600"/>
        <v>0</v>
      </c>
      <c r="BI517" s="53">
        <f t="shared" si="601"/>
        <v>0</v>
      </c>
      <c r="BJ517" s="53">
        <f t="shared" si="602"/>
        <v>0</v>
      </c>
      <c r="BK517" s="57">
        <f t="shared" si="603"/>
        <v>0</v>
      </c>
      <c r="BL517" s="57">
        <f t="shared" si="604"/>
        <v>0</v>
      </c>
      <c r="BM517" s="57">
        <f t="shared" si="605"/>
        <v>0</v>
      </c>
      <c r="BN517" s="57">
        <f t="shared" si="606"/>
        <v>0</v>
      </c>
      <c r="BO517" s="57">
        <f t="shared" si="607"/>
        <v>0</v>
      </c>
      <c r="BP517" s="57">
        <f t="shared" si="608"/>
        <v>0</v>
      </c>
      <c r="BQ517">
        <f t="shared" si="630"/>
        <v>0</v>
      </c>
      <c r="BR517">
        <f t="shared" si="631"/>
        <v>0</v>
      </c>
      <c r="BS517">
        <f t="shared" si="632"/>
        <v>0</v>
      </c>
      <c r="BT517">
        <f t="shared" si="633"/>
        <v>0</v>
      </c>
      <c r="BU517">
        <f t="shared" si="634"/>
        <v>0</v>
      </c>
      <c r="BV517">
        <f t="shared" si="635"/>
        <v>0</v>
      </c>
      <c r="BW517">
        <f t="shared" si="636"/>
        <v>0</v>
      </c>
      <c r="BX517">
        <f t="shared" si="637"/>
        <v>0</v>
      </c>
      <c r="BY517">
        <f t="shared" si="638"/>
        <v>0</v>
      </c>
      <c r="BZ517">
        <f t="shared" si="639"/>
        <v>0</v>
      </c>
      <c r="CA517">
        <f t="shared" si="640"/>
        <v>0</v>
      </c>
      <c r="CB517">
        <f t="shared" si="641"/>
        <v>0</v>
      </c>
      <c r="CC517" t="e">
        <f>IF('Source and fuel input'!AS517,VLOOKUP(AA517,SourceIdData,8,FALSE),IF('Source and fuel input'!AQ517,V517,IF('Source and fuel input'!AR517,IF(AND(E517="Method 1",VLOOKUP(AA517,SourceIdData,8,FALSE)&gt;0),VLOOKUP(AA517,SourceIdData,8,FALSE),NA()),"")))</f>
        <v>#N/A</v>
      </c>
      <c r="CD517" s="15" t="e">
        <f t="shared" si="652"/>
        <v>#N/A</v>
      </c>
      <c r="CE517" s="15" t="b">
        <f t="shared" si="653"/>
        <v>1</v>
      </c>
      <c r="CF517" s="15" t="b">
        <f t="shared" si="609"/>
        <v>1</v>
      </c>
      <c r="CG517" s="15" t="b">
        <f t="shared" si="654"/>
        <v>0</v>
      </c>
      <c r="CH517" s="15" t="b">
        <f t="shared" si="655"/>
        <v>1</v>
      </c>
      <c r="CI517" t="e">
        <f t="shared" si="610"/>
        <v>#N/A</v>
      </c>
      <c r="CJ517" t="e">
        <f t="shared" si="611"/>
        <v>#N/A</v>
      </c>
      <c r="CK517" t="e">
        <f t="shared" si="620"/>
        <v>#N/A</v>
      </c>
      <c r="CL517" t="b">
        <f t="shared" si="656"/>
        <v>0</v>
      </c>
      <c r="CM517" t="e">
        <f t="shared" si="621"/>
        <v>#N/A</v>
      </c>
      <c r="CN517" t="b">
        <f t="shared" si="622"/>
        <v>0</v>
      </c>
      <c r="CO517" s="14">
        <f t="shared" si="623"/>
        <v>1</v>
      </c>
      <c r="CP517" s="16" t="str">
        <f t="shared" si="612"/>
        <v/>
      </c>
      <c r="CQ517" s="15">
        <f t="shared" si="613"/>
        <v>0</v>
      </c>
      <c r="CR517" s="15">
        <f t="shared" si="614"/>
        <v>0</v>
      </c>
      <c r="CS517" s="15">
        <f t="shared" si="615"/>
        <v>0</v>
      </c>
      <c r="CT517" s="58" t="e">
        <f t="shared" si="642"/>
        <v>#DIV/0!</v>
      </c>
      <c r="CU517" s="2">
        <f t="shared" si="616"/>
        <v>995</v>
      </c>
      <c r="CV517" t="str">
        <f t="shared" si="624"/>
        <v/>
      </c>
      <c r="CX517" t="str">
        <f t="shared" si="643"/>
        <v/>
      </c>
      <c r="CY517" t="b">
        <f>AND(CX517&lt;&gt;"",COUNTIF($CX$11:CX516,CX517)=0)</f>
        <v>0</v>
      </c>
      <c r="CZ517" s="2">
        <f>IF(CX517="",0,IF(CY517,MAX($CZ$11:CZ516)+1,VLOOKUP(CX517,$CX$11:CZ516,3,FALSE)))</f>
        <v>0</v>
      </c>
      <c r="DA517" s="2" t="str">
        <f t="shared" si="625"/>
        <v/>
      </c>
      <c r="DB517" t="str">
        <f t="shared" si="644"/>
        <v/>
      </c>
      <c r="DC517" t="b">
        <f>AND(DB517&lt;&gt;"",COUNTIF($DB$11:DB516,DB517)=0)</f>
        <v>0</v>
      </c>
      <c r="DD517" s="2">
        <f>IF(DB517="",0,IF(DC517,MAX($DD$11:DD516)+1,VLOOKUP(DB517,$DB$11:DD516,3,FALSE)))</f>
        <v>0</v>
      </c>
      <c r="DE517" s="2" t="str">
        <f t="shared" si="626"/>
        <v/>
      </c>
    </row>
    <row r="518" spans="1:109" x14ac:dyDescent="0.35">
      <c r="A518" s="119"/>
      <c r="B518" s="46"/>
      <c r="C518" s="46"/>
      <c r="D518" s="46"/>
      <c r="E518" s="46"/>
      <c r="F518" s="183"/>
      <c r="G518" s="48">
        <v>0</v>
      </c>
      <c r="H518" s="46">
        <v>0</v>
      </c>
      <c r="I518" s="46">
        <v>0</v>
      </c>
      <c r="J518" s="46">
        <v>0</v>
      </c>
      <c r="K518" s="46">
        <v>0</v>
      </c>
      <c r="L518" s="49">
        <v>0</v>
      </c>
      <c r="M518" s="50">
        <v>0</v>
      </c>
      <c r="N518" s="32"/>
      <c r="O518" s="31"/>
      <c r="P518" s="31"/>
      <c r="Q518" s="31"/>
      <c r="R518" s="31"/>
      <c r="S518" s="31"/>
      <c r="T518" s="31"/>
      <c r="U518" s="31"/>
      <c r="V518" s="99"/>
      <c r="W518" s="52" t="str">
        <f t="shared" si="651"/>
        <v/>
      </c>
      <c r="X518" s="120"/>
      <c r="Y518" s="97"/>
      <c r="Z518" t="e">
        <f t="shared" si="581"/>
        <v>#N/A</v>
      </c>
      <c r="AA518" t="e">
        <f t="shared" si="582"/>
        <v>#N/A</v>
      </c>
      <c r="AB518" t="e">
        <f t="shared" si="583"/>
        <v>#N/A</v>
      </c>
      <c r="AC518" s="53" t="b">
        <f t="shared" si="584"/>
        <v>0</v>
      </c>
      <c r="AD518" s="53" t="b">
        <f t="shared" si="585"/>
        <v>0</v>
      </c>
      <c r="AE518" s="53" t="b">
        <f t="shared" si="586"/>
        <v>0</v>
      </c>
      <c r="AF518" s="53" t="b">
        <f t="shared" si="587"/>
        <v>0</v>
      </c>
      <c r="AG518" s="53" t="b">
        <f t="shared" si="588"/>
        <v>0</v>
      </c>
      <c r="AH518" s="53" t="b">
        <f t="shared" si="589"/>
        <v>0</v>
      </c>
      <c r="AI518" s="53" t="b">
        <f t="shared" si="590"/>
        <v>0</v>
      </c>
      <c r="AJ518" s="53" t="b">
        <f t="shared" si="591"/>
        <v>0</v>
      </c>
      <c r="AK518" s="53" t="b">
        <f t="shared" si="645"/>
        <v>1</v>
      </c>
      <c r="AL518" s="53" t="b">
        <f t="shared" si="646"/>
        <v>1</v>
      </c>
      <c r="AM518" s="53" t="b">
        <f t="shared" si="647"/>
        <v>1</v>
      </c>
      <c r="AN518" s="53" t="b">
        <f t="shared" si="648"/>
        <v>1</v>
      </c>
      <c r="AO518" s="53" t="b">
        <f t="shared" si="649"/>
        <v>1</v>
      </c>
      <c r="AP518" s="53" t="b">
        <f t="shared" si="650"/>
        <v>1</v>
      </c>
      <c r="AQ518" s="53" t="b">
        <f t="shared" si="627"/>
        <v>0</v>
      </c>
      <c r="AR518" t="b">
        <f t="shared" si="592"/>
        <v>0</v>
      </c>
      <c r="AS518" s="54" t="e">
        <f t="shared" si="617"/>
        <v>#N/A</v>
      </c>
      <c r="AT518" t="b">
        <f t="shared" si="628"/>
        <v>0</v>
      </c>
      <c r="AU518" t="str">
        <f t="shared" si="629"/>
        <v/>
      </c>
      <c r="AV518" s="55" t="str">
        <f t="shared" si="618"/>
        <v/>
      </c>
      <c r="AW518" t="b">
        <f>AND(AV518&lt;&gt;"",COUNTIF($AV$11:AV517,AV518)=0)</f>
        <v>0</v>
      </c>
      <c r="AX518" s="2">
        <f>IF(AV518="",0,IF(AW518,MAX($AX$11:AX517)+1,VLOOKUP(AV518,$AV$11:AX517,3,FALSE)))</f>
        <v>0</v>
      </c>
      <c r="AY518" t="str">
        <f t="shared" si="619"/>
        <v/>
      </c>
      <c r="AZ518" t="e">
        <f t="shared" si="593"/>
        <v>#N/A</v>
      </c>
      <c r="BA518" t="e">
        <f>IF(ISNA(AZ518),NA(),COUNTIF(AZ$10:AZ518,AZ518)&gt;1)</f>
        <v>#N/A</v>
      </c>
      <c r="BB518" t="e">
        <f t="shared" si="594"/>
        <v>#N/A</v>
      </c>
      <c r="BC518" s="55" t="e">
        <f t="shared" si="595"/>
        <v>#N/A</v>
      </c>
      <c r="BD518" s="56" t="e">
        <f t="shared" si="596"/>
        <v>#N/A</v>
      </c>
      <c r="BE518" s="53">
        <f t="shared" si="597"/>
        <v>0</v>
      </c>
      <c r="BF518" s="53">
        <f t="shared" si="598"/>
        <v>0</v>
      </c>
      <c r="BG518" s="53">
        <f t="shared" si="599"/>
        <v>0</v>
      </c>
      <c r="BH518" s="53">
        <f t="shared" si="600"/>
        <v>0</v>
      </c>
      <c r="BI518" s="53">
        <f t="shared" si="601"/>
        <v>0</v>
      </c>
      <c r="BJ518" s="53">
        <f t="shared" si="602"/>
        <v>0</v>
      </c>
      <c r="BK518" s="57">
        <f t="shared" si="603"/>
        <v>0</v>
      </c>
      <c r="BL518" s="57">
        <f t="shared" si="604"/>
        <v>0</v>
      </c>
      <c r="BM518" s="57">
        <f t="shared" si="605"/>
        <v>0</v>
      </c>
      <c r="BN518" s="57">
        <f t="shared" si="606"/>
        <v>0</v>
      </c>
      <c r="BO518" s="57">
        <f t="shared" si="607"/>
        <v>0</v>
      </c>
      <c r="BP518" s="57">
        <f t="shared" si="608"/>
        <v>0</v>
      </c>
      <c r="BQ518">
        <f t="shared" si="630"/>
        <v>0</v>
      </c>
      <c r="BR518">
        <f t="shared" si="631"/>
        <v>0</v>
      </c>
      <c r="BS518">
        <f t="shared" si="632"/>
        <v>0</v>
      </c>
      <c r="BT518">
        <f t="shared" si="633"/>
        <v>0</v>
      </c>
      <c r="BU518">
        <f t="shared" si="634"/>
        <v>0</v>
      </c>
      <c r="BV518">
        <f t="shared" si="635"/>
        <v>0</v>
      </c>
      <c r="BW518">
        <f t="shared" si="636"/>
        <v>0</v>
      </c>
      <c r="BX518">
        <f t="shared" si="637"/>
        <v>0</v>
      </c>
      <c r="BY518">
        <f t="shared" si="638"/>
        <v>0</v>
      </c>
      <c r="BZ518">
        <f t="shared" si="639"/>
        <v>0</v>
      </c>
      <c r="CA518">
        <f t="shared" si="640"/>
        <v>0</v>
      </c>
      <c r="CB518">
        <f t="shared" si="641"/>
        <v>0</v>
      </c>
      <c r="CC518" t="e">
        <f>IF('Source and fuel input'!AS518,VLOOKUP(AA518,SourceIdData,8,FALSE),IF('Source and fuel input'!AQ518,V518,IF('Source and fuel input'!AR518,IF(AND(E518="Method 1",VLOOKUP(AA518,SourceIdData,8,FALSE)&gt;0),VLOOKUP(AA518,SourceIdData,8,FALSE),NA()),"")))</f>
        <v>#N/A</v>
      </c>
      <c r="CD518" s="15" t="e">
        <f t="shared" si="652"/>
        <v>#N/A</v>
      </c>
      <c r="CE518" s="15" t="b">
        <f t="shared" si="653"/>
        <v>1</v>
      </c>
      <c r="CF518" s="15" t="b">
        <f t="shared" si="609"/>
        <v>1</v>
      </c>
      <c r="CG518" s="15" t="b">
        <f t="shared" si="654"/>
        <v>0</v>
      </c>
      <c r="CH518" s="15" t="b">
        <f t="shared" si="655"/>
        <v>1</v>
      </c>
      <c r="CI518" t="e">
        <f t="shared" si="610"/>
        <v>#N/A</v>
      </c>
      <c r="CJ518" t="e">
        <f t="shared" si="611"/>
        <v>#N/A</v>
      </c>
      <c r="CK518" t="e">
        <f t="shared" si="620"/>
        <v>#N/A</v>
      </c>
      <c r="CL518" t="b">
        <f t="shared" si="656"/>
        <v>0</v>
      </c>
      <c r="CM518" t="e">
        <f t="shared" si="621"/>
        <v>#N/A</v>
      </c>
      <c r="CN518" t="b">
        <f t="shared" si="622"/>
        <v>0</v>
      </c>
      <c r="CO518" s="14">
        <f t="shared" si="623"/>
        <v>1</v>
      </c>
      <c r="CP518" s="16" t="str">
        <f t="shared" si="612"/>
        <v/>
      </c>
      <c r="CQ518" s="15">
        <f t="shared" si="613"/>
        <v>0</v>
      </c>
      <c r="CR518" s="15">
        <f t="shared" si="614"/>
        <v>0</v>
      </c>
      <c r="CS518" s="15">
        <f t="shared" si="615"/>
        <v>0</v>
      </c>
      <c r="CT518" s="58" t="e">
        <f t="shared" si="642"/>
        <v>#DIV/0!</v>
      </c>
      <c r="CU518" s="2">
        <f t="shared" si="616"/>
        <v>995</v>
      </c>
      <c r="CV518" t="str">
        <f t="shared" si="624"/>
        <v/>
      </c>
      <c r="CX518" t="str">
        <f t="shared" si="643"/>
        <v/>
      </c>
      <c r="CY518" t="b">
        <f>AND(CX518&lt;&gt;"",COUNTIF($CX$11:CX517,CX518)=0)</f>
        <v>0</v>
      </c>
      <c r="CZ518" s="2">
        <f>IF(CX518="",0,IF(CY518,MAX($CZ$11:CZ517)+1,VLOOKUP(CX518,$CX$11:CZ517,3,FALSE)))</f>
        <v>0</v>
      </c>
      <c r="DA518" s="2" t="str">
        <f t="shared" si="625"/>
        <v/>
      </c>
      <c r="DB518" t="str">
        <f t="shared" si="644"/>
        <v/>
      </c>
      <c r="DC518" t="b">
        <f>AND(DB518&lt;&gt;"",COUNTIF($DB$11:DB517,DB518)=0)</f>
        <v>0</v>
      </c>
      <c r="DD518" s="2">
        <f>IF(DB518="",0,IF(DC518,MAX($DD$11:DD517)+1,VLOOKUP(DB518,$DB$11:DD517,3,FALSE)))</f>
        <v>0</v>
      </c>
      <c r="DE518" s="2" t="str">
        <f t="shared" si="626"/>
        <v/>
      </c>
    </row>
    <row r="519" spans="1:109" x14ac:dyDescent="0.35">
      <c r="A519" s="119"/>
      <c r="B519" s="46"/>
      <c r="C519" s="46"/>
      <c r="D519" s="46"/>
      <c r="E519" s="46"/>
      <c r="F519" s="183"/>
      <c r="G519" s="48">
        <v>0</v>
      </c>
      <c r="H519" s="46">
        <v>0</v>
      </c>
      <c r="I519" s="46">
        <v>0</v>
      </c>
      <c r="J519" s="46">
        <v>0</v>
      </c>
      <c r="K519" s="46">
        <v>0</v>
      </c>
      <c r="L519" s="49">
        <v>0</v>
      </c>
      <c r="M519" s="50">
        <v>0</v>
      </c>
      <c r="N519" s="32"/>
      <c r="O519" s="31"/>
      <c r="P519" s="31"/>
      <c r="Q519" s="31"/>
      <c r="R519" s="31"/>
      <c r="S519" s="31"/>
      <c r="T519" s="31"/>
      <c r="U519" s="31"/>
      <c r="V519" s="99"/>
      <c r="W519" s="52" t="str">
        <f t="shared" si="651"/>
        <v/>
      </c>
      <c r="X519" s="120"/>
      <c r="Y519" s="97"/>
      <c r="Z519" t="e">
        <f t="shared" si="581"/>
        <v>#N/A</v>
      </c>
      <c r="AA519" t="e">
        <f t="shared" si="582"/>
        <v>#N/A</v>
      </c>
      <c r="AB519" t="e">
        <f t="shared" si="583"/>
        <v>#N/A</v>
      </c>
      <c r="AC519" s="53" t="b">
        <f t="shared" si="584"/>
        <v>0</v>
      </c>
      <c r="AD519" s="53" t="b">
        <f t="shared" si="585"/>
        <v>0</v>
      </c>
      <c r="AE519" s="53" t="b">
        <f t="shared" si="586"/>
        <v>0</v>
      </c>
      <c r="AF519" s="53" t="b">
        <f t="shared" si="587"/>
        <v>0</v>
      </c>
      <c r="AG519" s="53" t="b">
        <f t="shared" si="588"/>
        <v>0</v>
      </c>
      <c r="AH519" s="53" t="b">
        <f t="shared" si="589"/>
        <v>0</v>
      </c>
      <c r="AI519" s="53" t="b">
        <f t="shared" si="590"/>
        <v>0</v>
      </c>
      <c r="AJ519" s="53" t="b">
        <f t="shared" si="591"/>
        <v>0</v>
      </c>
      <c r="AK519" s="53" t="b">
        <f t="shared" si="645"/>
        <v>1</v>
      </c>
      <c r="AL519" s="53" t="b">
        <f t="shared" si="646"/>
        <v>1</v>
      </c>
      <c r="AM519" s="53" t="b">
        <f t="shared" si="647"/>
        <v>1</v>
      </c>
      <c r="AN519" s="53" t="b">
        <f t="shared" si="648"/>
        <v>1</v>
      </c>
      <c r="AO519" s="53" t="b">
        <f t="shared" si="649"/>
        <v>1</v>
      </c>
      <c r="AP519" s="53" t="b">
        <f t="shared" si="650"/>
        <v>1</v>
      </c>
      <c r="AQ519" s="53" t="b">
        <f t="shared" si="627"/>
        <v>0</v>
      </c>
      <c r="AR519" t="b">
        <f t="shared" si="592"/>
        <v>0</v>
      </c>
      <c r="AS519" s="54" t="e">
        <f t="shared" si="617"/>
        <v>#N/A</v>
      </c>
      <c r="AT519" t="b">
        <f t="shared" si="628"/>
        <v>0</v>
      </c>
      <c r="AU519" t="str">
        <f t="shared" si="629"/>
        <v/>
      </c>
      <c r="AV519" s="55" t="str">
        <f t="shared" si="618"/>
        <v/>
      </c>
      <c r="AW519" t="b">
        <f>AND(AV519&lt;&gt;"",COUNTIF($AV$11:AV518,AV519)=0)</f>
        <v>0</v>
      </c>
      <c r="AX519" s="2">
        <f>IF(AV519="",0,IF(AW519,MAX($AX$11:AX518)+1,VLOOKUP(AV519,$AV$11:AX518,3,FALSE)))</f>
        <v>0</v>
      </c>
      <c r="AY519" t="str">
        <f t="shared" si="619"/>
        <v/>
      </c>
      <c r="AZ519" t="e">
        <f t="shared" si="593"/>
        <v>#N/A</v>
      </c>
      <c r="BA519" t="e">
        <f>IF(ISNA(AZ519),NA(),COUNTIF(AZ$10:AZ519,AZ519)&gt;1)</f>
        <v>#N/A</v>
      </c>
      <c r="BB519" t="e">
        <f t="shared" si="594"/>
        <v>#N/A</v>
      </c>
      <c r="BC519" s="55" t="e">
        <f t="shared" si="595"/>
        <v>#N/A</v>
      </c>
      <c r="BD519" s="56" t="e">
        <f t="shared" si="596"/>
        <v>#N/A</v>
      </c>
      <c r="BE519" s="53">
        <f t="shared" si="597"/>
        <v>0</v>
      </c>
      <c r="BF519" s="53">
        <f t="shared" si="598"/>
        <v>0</v>
      </c>
      <c r="BG519" s="53">
        <f t="shared" si="599"/>
        <v>0</v>
      </c>
      <c r="BH519" s="53">
        <f t="shared" si="600"/>
        <v>0</v>
      </c>
      <c r="BI519" s="53">
        <f t="shared" si="601"/>
        <v>0</v>
      </c>
      <c r="BJ519" s="53">
        <f t="shared" si="602"/>
        <v>0</v>
      </c>
      <c r="BK519" s="57">
        <f t="shared" si="603"/>
        <v>0</v>
      </c>
      <c r="BL519" s="57">
        <f t="shared" si="604"/>
        <v>0</v>
      </c>
      <c r="BM519" s="57">
        <f t="shared" si="605"/>
        <v>0</v>
      </c>
      <c r="BN519" s="57">
        <f t="shared" si="606"/>
        <v>0</v>
      </c>
      <c r="BO519" s="57">
        <f t="shared" si="607"/>
        <v>0</v>
      </c>
      <c r="BP519" s="57">
        <f t="shared" si="608"/>
        <v>0</v>
      </c>
      <c r="BQ519">
        <f t="shared" si="630"/>
        <v>0</v>
      </c>
      <c r="BR519">
        <f t="shared" si="631"/>
        <v>0</v>
      </c>
      <c r="BS519">
        <f t="shared" si="632"/>
        <v>0</v>
      </c>
      <c r="BT519">
        <f t="shared" si="633"/>
        <v>0</v>
      </c>
      <c r="BU519">
        <f t="shared" si="634"/>
        <v>0</v>
      </c>
      <c r="BV519">
        <f t="shared" si="635"/>
        <v>0</v>
      </c>
      <c r="BW519">
        <f t="shared" si="636"/>
        <v>0</v>
      </c>
      <c r="BX519">
        <f t="shared" si="637"/>
        <v>0</v>
      </c>
      <c r="BY519">
        <f t="shared" si="638"/>
        <v>0</v>
      </c>
      <c r="BZ519">
        <f t="shared" si="639"/>
        <v>0</v>
      </c>
      <c r="CA519">
        <f t="shared" si="640"/>
        <v>0</v>
      </c>
      <c r="CB519">
        <f t="shared" si="641"/>
        <v>0</v>
      </c>
      <c r="CC519" t="e">
        <f>IF('Source and fuel input'!AS519,VLOOKUP(AA519,SourceIdData,8,FALSE),IF('Source and fuel input'!AQ519,V519,IF('Source and fuel input'!AR519,IF(AND(E519="Method 1",VLOOKUP(AA519,SourceIdData,8,FALSE)&gt;0),VLOOKUP(AA519,SourceIdData,8,FALSE),NA()),"")))</f>
        <v>#N/A</v>
      </c>
      <c r="CD519" s="15" t="e">
        <f t="shared" si="652"/>
        <v>#N/A</v>
      </c>
      <c r="CE519" s="15" t="b">
        <f t="shared" si="653"/>
        <v>1</v>
      </c>
      <c r="CF519" s="15" t="b">
        <f t="shared" si="609"/>
        <v>1</v>
      </c>
      <c r="CG519" s="15" t="b">
        <f t="shared" si="654"/>
        <v>0</v>
      </c>
      <c r="CH519" s="15" t="b">
        <f t="shared" si="655"/>
        <v>1</v>
      </c>
      <c r="CI519" t="e">
        <f t="shared" si="610"/>
        <v>#N/A</v>
      </c>
      <c r="CJ519" t="e">
        <f t="shared" si="611"/>
        <v>#N/A</v>
      </c>
      <c r="CK519" t="e">
        <f t="shared" si="620"/>
        <v>#N/A</v>
      </c>
      <c r="CL519" t="b">
        <f t="shared" si="656"/>
        <v>0</v>
      </c>
      <c r="CM519" t="e">
        <f t="shared" si="621"/>
        <v>#N/A</v>
      </c>
      <c r="CN519" t="b">
        <f t="shared" si="622"/>
        <v>0</v>
      </c>
      <c r="CO519" s="14">
        <f t="shared" si="623"/>
        <v>1</v>
      </c>
      <c r="CP519" s="16" t="str">
        <f t="shared" si="612"/>
        <v/>
      </c>
      <c r="CQ519" s="15">
        <f t="shared" si="613"/>
        <v>0</v>
      </c>
      <c r="CR519" s="15">
        <f t="shared" si="614"/>
        <v>0</v>
      </c>
      <c r="CS519" s="15">
        <f t="shared" si="615"/>
        <v>0</v>
      </c>
      <c r="CT519" s="58" t="e">
        <f t="shared" si="642"/>
        <v>#DIV/0!</v>
      </c>
      <c r="CU519" s="2">
        <f t="shared" si="616"/>
        <v>995</v>
      </c>
      <c r="CV519" t="str">
        <f t="shared" si="624"/>
        <v/>
      </c>
      <c r="CX519" t="str">
        <f t="shared" si="643"/>
        <v/>
      </c>
      <c r="CY519" t="b">
        <f>AND(CX519&lt;&gt;"",COUNTIF($CX$11:CX518,CX519)=0)</f>
        <v>0</v>
      </c>
      <c r="CZ519" s="2">
        <f>IF(CX519="",0,IF(CY519,MAX($CZ$11:CZ518)+1,VLOOKUP(CX519,$CX$11:CZ518,3,FALSE)))</f>
        <v>0</v>
      </c>
      <c r="DA519" s="2" t="str">
        <f t="shared" si="625"/>
        <v/>
      </c>
      <c r="DB519" t="str">
        <f t="shared" si="644"/>
        <v/>
      </c>
      <c r="DC519" t="b">
        <f>AND(DB519&lt;&gt;"",COUNTIF($DB$11:DB518,DB519)=0)</f>
        <v>0</v>
      </c>
      <c r="DD519" s="2">
        <f>IF(DB519="",0,IF(DC519,MAX($DD$11:DD518)+1,VLOOKUP(DB519,$DB$11:DD518,3,FALSE)))</f>
        <v>0</v>
      </c>
      <c r="DE519" s="2" t="str">
        <f t="shared" si="626"/>
        <v/>
      </c>
    </row>
    <row r="520" spans="1:109" x14ac:dyDescent="0.35">
      <c r="A520" s="119"/>
      <c r="B520" s="46"/>
      <c r="C520" s="46"/>
      <c r="D520" s="46"/>
      <c r="E520" s="46"/>
      <c r="F520" s="183"/>
      <c r="G520" s="48">
        <v>0</v>
      </c>
      <c r="H520" s="46">
        <v>0</v>
      </c>
      <c r="I520" s="46">
        <v>0</v>
      </c>
      <c r="J520" s="46">
        <v>0</v>
      </c>
      <c r="K520" s="46">
        <v>0</v>
      </c>
      <c r="L520" s="49">
        <v>0</v>
      </c>
      <c r="M520" s="50">
        <v>0</v>
      </c>
      <c r="N520" s="32"/>
      <c r="O520" s="31"/>
      <c r="P520" s="31"/>
      <c r="Q520" s="31"/>
      <c r="R520" s="31"/>
      <c r="S520" s="31"/>
      <c r="T520" s="31"/>
      <c r="U520" s="31"/>
      <c r="V520" s="99"/>
      <c r="W520" s="52" t="str">
        <f t="shared" si="651"/>
        <v/>
      </c>
      <c r="X520" s="120"/>
      <c r="Y520" s="97"/>
      <c r="Z520" t="e">
        <f t="shared" si="581"/>
        <v>#N/A</v>
      </c>
      <c r="AA520" t="e">
        <f t="shared" si="582"/>
        <v>#N/A</v>
      </c>
      <c r="AB520" t="e">
        <f t="shared" si="583"/>
        <v>#N/A</v>
      </c>
      <c r="AC520" s="53" t="b">
        <f t="shared" si="584"/>
        <v>0</v>
      </c>
      <c r="AD520" s="53" t="b">
        <f t="shared" si="585"/>
        <v>0</v>
      </c>
      <c r="AE520" s="53" t="b">
        <f t="shared" si="586"/>
        <v>0</v>
      </c>
      <c r="AF520" s="53" t="b">
        <f t="shared" si="587"/>
        <v>0</v>
      </c>
      <c r="AG520" s="53" t="b">
        <f t="shared" si="588"/>
        <v>0</v>
      </c>
      <c r="AH520" s="53" t="b">
        <f t="shared" si="589"/>
        <v>0</v>
      </c>
      <c r="AI520" s="53" t="b">
        <f t="shared" si="590"/>
        <v>0</v>
      </c>
      <c r="AJ520" s="53" t="b">
        <f t="shared" si="591"/>
        <v>0</v>
      </c>
      <c r="AK520" s="53" t="b">
        <f t="shared" si="645"/>
        <v>1</v>
      </c>
      <c r="AL520" s="53" t="b">
        <f t="shared" si="646"/>
        <v>1</v>
      </c>
      <c r="AM520" s="53" t="b">
        <f t="shared" si="647"/>
        <v>1</v>
      </c>
      <c r="AN520" s="53" t="b">
        <f t="shared" si="648"/>
        <v>1</v>
      </c>
      <c r="AO520" s="53" t="b">
        <f t="shared" si="649"/>
        <v>1</v>
      </c>
      <c r="AP520" s="53" t="b">
        <f t="shared" si="650"/>
        <v>1</v>
      </c>
      <c r="AQ520" s="53" t="b">
        <f t="shared" si="627"/>
        <v>0</v>
      </c>
      <c r="AR520" t="b">
        <f t="shared" si="592"/>
        <v>0</v>
      </c>
      <c r="AS520" s="54" t="e">
        <f t="shared" si="617"/>
        <v>#N/A</v>
      </c>
      <c r="AT520" t="b">
        <f t="shared" si="628"/>
        <v>0</v>
      </c>
      <c r="AU520" t="str">
        <f t="shared" si="629"/>
        <v/>
      </c>
      <c r="AV520" s="55" t="str">
        <f t="shared" si="618"/>
        <v/>
      </c>
      <c r="AW520" t="b">
        <f>AND(AV520&lt;&gt;"",COUNTIF($AV$11:AV519,AV520)=0)</f>
        <v>0</v>
      </c>
      <c r="AX520" s="2">
        <f>IF(AV520="",0,IF(AW520,MAX($AX$11:AX519)+1,VLOOKUP(AV520,$AV$11:AX519,3,FALSE)))</f>
        <v>0</v>
      </c>
      <c r="AY520" t="str">
        <f t="shared" si="619"/>
        <v/>
      </c>
      <c r="AZ520" t="e">
        <f t="shared" si="593"/>
        <v>#N/A</v>
      </c>
      <c r="BA520" t="e">
        <f>IF(ISNA(AZ520),NA(),COUNTIF(AZ$10:AZ520,AZ520)&gt;1)</f>
        <v>#N/A</v>
      </c>
      <c r="BB520" t="e">
        <f t="shared" si="594"/>
        <v>#N/A</v>
      </c>
      <c r="BC520" s="55" t="e">
        <f t="shared" si="595"/>
        <v>#N/A</v>
      </c>
      <c r="BD520" s="56" t="e">
        <f t="shared" si="596"/>
        <v>#N/A</v>
      </c>
      <c r="BE520" s="53">
        <f t="shared" si="597"/>
        <v>0</v>
      </c>
      <c r="BF520" s="53">
        <f t="shared" si="598"/>
        <v>0</v>
      </c>
      <c r="BG520" s="53">
        <f t="shared" si="599"/>
        <v>0</v>
      </c>
      <c r="BH520" s="53">
        <f t="shared" si="600"/>
        <v>0</v>
      </c>
      <c r="BI520" s="53">
        <f t="shared" si="601"/>
        <v>0</v>
      </c>
      <c r="BJ520" s="53">
        <f t="shared" si="602"/>
        <v>0</v>
      </c>
      <c r="BK520" s="57">
        <f t="shared" si="603"/>
        <v>0</v>
      </c>
      <c r="BL520" s="57">
        <f t="shared" si="604"/>
        <v>0</v>
      </c>
      <c r="BM520" s="57">
        <f t="shared" si="605"/>
        <v>0</v>
      </c>
      <c r="BN520" s="57">
        <f t="shared" si="606"/>
        <v>0</v>
      </c>
      <c r="BO520" s="57">
        <f t="shared" si="607"/>
        <v>0</v>
      </c>
      <c r="BP520" s="57">
        <f t="shared" si="608"/>
        <v>0</v>
      </c>
      <c r="BQ520">
        <f t="shared" si="630"/>
        <v>0</v>
      </c>
      <c r="BR520">
        <f t="shared" si="631"/>
        <v>0</v>
      </c>
      <c r="BS520">
        <f t="shared" si="632"/>
        <v>0</v>
      </c>
      <c r="BT520">
        <f t="shared" si="633"/>
        <v>0</v>
      </c>
      <c r="BU520">
        <f t="shared" si="634"/>
        <v>0</v>
      </c>
      <c r="BV520">
        <f t="shared" si="635"/>
        <v>0</v>
      </c>
      <c r="BW520">
        <f t="shared" si="636"/>
        <v>0</v>
      </c>
      <c r="BX520">
        <f t="shared" si="637"/>
        <v>0</v>
      </c>
      <c r="BY520">
        <f t="shared" si="638"/>
        <v>0</v>
      </c>
      <c r="BZ520">
        <f t="shared" si="639"/>
        <v>0</v>
      </c>
      <c r="CA520">
        <f t="shared" si="640"/>
        <v>0</v>
      </c>
      <c r="CB520">
        <f t="shared" si="641"/>
        <v>0</v>
      </c>
      <c r="CC520" t="e">
        <f>IF('Source and fuel input'!AS520,VLOOKUP(AA520,SourceIdData,8,FALSE),IF('Source and fuel input'!AQ520,V520,IF('Source and fuel input'!AR520,IF(AND(E520="Method 1",VLOOKUP(AA520,SourceIdData,8,FALSE)&gt;0),VLOOKUP(AA520,SourceIdData,8,FALSE),NA()),"")))</f>
        <v>#N/A</v>
      </c>
      <c r="CD520" s="15" t="e">
        <f t="shared" si="652"/>
        <v>#N/A</v>
      </c>
      <c r="CE520" s="15" t="b">
        <f t="shared" si="653"/>
        <v>1</v>
      </c>
      <c r="CF520" s="15" t="b">
        <f t="shared" si="609"/>
        <v>1</v>
      </c>
      <c r="CG520" s="15" t="b">
        <f t="shared" si="654"/>
        <v>0</v>
      </c>
      <c r="CH520" s="15" t="b">
        <f t="shared" si="655"/>
        <v>1</v>
      </c>
      <c r="CI520" t="e">
        <f t="shared" si="610"/>
        <v>#N/A</v>
      </c>
      <c r="CJ520" t="e">
        <f t="shared" si="611"/>
        <v>#N/A</v>
      </c>
      <c r="CK520" t="e">
        <f t="shared" si="620"/>
        <v>#N/A</v>
      </c>
      <c r="CL520" t="b">
        <f t="shared" si="656"/>
        <v>0</v>
      </c>
      <c r="CM520" t="e">
        <f t="shared" si="621"/>
        <v>#N/A</v>
      </c>
      <c r="CN520" t="b">
        <f t="shared" si="622"/>
        <v>0</v>
      </c>
      <c r="CO520" s="14">
        <f t="shared" si="623"/>
        <v>1</v>
      </c>
      <c r="CP520" s="16" t="str">
        <f t="shared" si="612"/>
        <v/>
      </c>
      <c r="CQ520" s="15">
        <f t="shared" si="613"/>
        <v>0</v>
      </c>
      <c r="CR520" s="15">
        <f t="shared" si="614"/>
        <v>0</v>
      </c>
      <c r="CS520" s="15">
        <f t="shared" si="615"/>
        <v>0</v>
      </c>
      <c r="CT520" s="58" t="e">
        <f t="shared" si="642"/>
        <v>#DIV/0!</v>
      </c>
      <c r="CU520" s="2">
        <f t="shared" si="616"/>
        <v>995</v>
      </c>
      <c r="CV520" t="str">
        <f t="shared" si="624"/>
        <v/>
      </c>
      <c r="CX520" t="str">
        <f t="shared" si="643"/>
        <v/>
      </c>
      <c r="CY520" t="b">
        <f>AND(CX520&lt;&gt;"",COUNTIF($CX$11:CX519,CX520)=0)</f>
        <v>0</v>
      </c>
      <c r="CZ520" s="2">
        <f>IF(CX520="",0,IF(CY520,MAX($CZ$11:CZ519)+1,VLOOKUP(CX520,$CX$11:CZ519,3,FALSE)))</f>
        <v>0</v>
      </c>
      <c r="DA520" s="2" t="str">
        <f t="shared" si="625"/>
        <v/>
      </c>
      <c r="DB520" t="str">
        <f t="shared" si="644"/>
        <v/>
      </c>
      <c r="DC520" t="b">
        <f>AND(DB520&lt;&gt;"",COUNTIF($DB$11:DB519,DB520)=0)</f>
        <v>0</v>
      </c>
      <c r="DD520" s="2">
        <f>IF(DB520="",0,IF(DC520,MAX($DD$11:DD519)+1,VLOOKUP(DB520,$DB$11:DD519,3,FALSE)))</f>
        <v>0</v>
      </c>
      <c r="DE520" s="2" t="str">
        <f t="shared" si="626"/>
        <v/>
      </c>
    </row>
    <row r="521" spans="1:109" x14ac:dyDescent="0.35">
      <c r="A521" s="119"/>
      <c r="B521" s="46"/>
      <c r="C521" s="46"/>
      <c r="D521" s="46"/>
      <c r="E521" s="46"/>
      <c r="F521" s="183"/>
      <c r="G521" s="48">
        <v>0</v>
      </c>
      <c r="H521" s="46">
        <v>0</v>
      </c>
      <c r="I521" s="46">
        <v>0</v>
      </c>
      <c r="J521" s="46">
        <v>0</v>
      </c>
      <c r="K521" s="46">
        <v>0</v>
      </c>
      <c r="L521" s="49">
        <v>0</v>
      </c>
      <c r="M521" s="50">
        <v>0</v>
      </c>
      <c r="N521" s="32"/>
      <c r="O521" s="31"/>
      <c r="P521" s="31"/>
      <c r="Q521" s="31"/>
      <c r="R521" s="31"/>
      <c r="S521" s="31"/>
      <c r="T521" s="31"/>
      <c r="U521" s="31"/>
      <c r="V521" s="99"/>
      <c r="W521" s="52" t="str">
        <f t="shared" si="651"/>
        <v/>
      </c>
      <c r="X521" s="120"/>
      <c r="Y521" s="97"/>
      <c r="Z521" t="e">
        <f t="shared" si="581"/>
        <v>#N/A</v>
      </c>
      <c r="AA521" t="e">
        <f t="shared" si="582"/>
        <v>#N/A</v>
      </c>
      <c r="AB521" t="e">
        <f t="shared" si="583"/>
        <v>#N/A</v>
      </c>
      <c r="AC521" s="53" t="b">
        <f t="shared" si="584"/>
        <v>0</v>
      </c>
      <c r="AD521" s="53" t="b">
        <f t="shared" si="585"/>
        <v>0</v>
      </c>
      <c r="AE521" s="53" t="b">
        <f t="shared" si="586"/>
        <v>0</v>
      </c>
      <c r="AF521" s="53" t="b">
        <f t="shared" si="587"/>
        <v>0</v>
      </c>
      <c r="AG521" s="53" t="b">
        <f t="shared" si="588"/>
        <v>0</v>
      </c>
      <c r="AH521" s="53" t="b">
        <f t="shared" si="589"/>
        <v>0</v>
      </c>
      <c r="AI521" s="53" t="b">
        <f t="shared" si="590"/>
        <v>0</v>
      </c>
      <c r="AJ521" s="53" t="b">
        <f t="shared" si="591"/>
        <v>0</v>
      </c>
      <c r="AK521" s="53" t="b">
        <f t="shared" si="645"/>
        <v>1</v>
      </c>
      <c r="AL521" s="53" t="b">
        <f t="shared" si="646"/>
        <v>1</v>
      </c>
      <c r="AM521" s="53" t="b">
        <f t="shared" si="647"/>
        <v>1</v>
      </c>
      <c r="AN521" s="53" t="b">
        <f t="shared" si="648"/>
        <v>1</v>
      </c>
      <c r="AO521" s="53" t="b">
        <f t="shared" si="649"/>
        <v>1</v>
      </c>
      <c r="AP521" s="53" t="b">
        <f t="shared" si="650"/>
        <v>1</v>
      </c>
      <c r="AQ521" s="53" t="b">
        <f t="shared" si="627"/>
        <v>0</v>
      </c>
      <c r="AR521" t="b">
        <f t="shared" si="592"/>
        <v>0</v>
      </c>
      <c r="AS521" s="54" t="e">
        <f t="shared" si="617"/>
        <v>#N/A</v>
      </c>
      <c r="AT521" t="b">
        <f t="shared" si="628"/>
        <v>0</v>
      </c>
      <c r="AU521" t="str">
        <f t="shared" si="629"/>
        <v/>
      </c>
      <c r="AV521" s="55" t="str">
        <f t="shared" si="618"/>
        <v/>
      </c>
      <c r="AW521" t="b">
        <f>AND(AV521&lt;&gt;"",COUNTIF($AV$11:AV520,AV521)=0)</f>
        <v>0</v>
      </c>
      <c r="AX521" s="2">
        <f>IF(AV521="",0,IF(AW521,MAX($AX$11:AX520)+1,VLOOKUP(AV521,$AV$11:AX520,3,FALSE)))</f>
        <v>0</v>
      </c>
      <c r="AY521" t="str">
        <f t="shared" si="619"/>
        <v/>
      </c>
      <c r="AZ521" t="e">
        <f t="shared" si="593"/>
        <v>#N/A</v>
      </c>
      <c r="BA521" t="e">
        <f>IF(ISNA(AZ521),NA(),COUNTIF(AZ$10:AZ521,AZ521)&gt;1)</f>
        <v>#N/A</v>
      </c>
      <c r="BB521" t="e">
        <f t="shared" si="594"/>
        <v>#N/A</v>
      </c>
      <c r="BC521" s="55" t="e">
        <f t="shared" si="595"/>
        <v>#N/A</v>
      </c>
      <c r="BD521" s="56" t="e">
        <f t="shared" si="596"/>
        <v>#N/A</v>
      </c>
      <c r="BE521" s="53">
        <f t="shared" si="597"/>
        <v>0</v>
      </c>
      <c r="BF521" s="53">
        <f t="shared" si="598"/>
        <v>0</v>
      </c>
      <c r="BG521" s="53">
        <f t="shared" si="599"/>
        <v>0</v>
      </c>
      <c r="BH521" s="53">
        <f t="shared" si="600"/>
        <v>0</v>
      </c>
      <c r="BI521" s="53">
        <f t="shared" si="601"/>
        <v>0</v>
      </c>
      <c r="BJ521" s="53">
        <f t="shared" si="602"/>
        <v>0</v>
      </c>
      <c r="BK521" s="57">
        <f t="shared" si="603"/>
        <v>0</v>
      </c>
      <c r="BL521" s="57">
        <f t="shared" si="604"/>
        <v>0</v>
      </c>
      <c r="BM521" s="57">
        <f t="shared" si="605"/>
        <v>0</v>
      </c>
      <c r="BN521" s="57">
        <f t="shared" si="606"/>
        <v>0</v>
      </c>
      <c r="BO521" s="57">
        <f t="shared" si="607"/>
        <v>0</v>
      </c>
      <c r="BP521" s="57">
        <f t="shared" si="608"/>
        <v>0</v>
      </c>
      <c r="BQ521">
        <f t="shared" si="630"/>
        <v>0</v>
      </c>
      <c r="BR521">
        <f t="shared" si="631"/>
        <v>0</v>
      </c>
      <c r="BS521">
        <f t="shared" si="632"/>
        <v>0</v>
      </c>
      <c r="BT521">
        <f t="shared" si="633"/>
        <v>0</v>
      </c>
      <c r="BU521">
        <f t="shared" si="634"/>
        <v>0</v>
      </c>
      <c r="BV521">
        <f t="shared" si="635"/>
        <v>0</v>
      </c>
      <c r="BW521">
        <f t="shared" si="636"/>
        <v>0</v>
      </c>
      <c r="BX521">
        <f t="shared" si="637"/>
        <v>0</v>
      </c>
      <c r="BY521">
        <f t="shared" si="638"/>
        <v>0</v>
      </c>
      <c r="BZ521">
        <f t="shared" si="639"/>
        <v>0</v>
      </c>
      <c r="CA521">
        <f t="shared" si="640"/>
        <v>0</v>
      </c>
      <c r="CB521">
        <f t="shared" si="641"/>
        <v>0</v>
      </c>
      <c r="CC521" t="e">
        <f>IF('Source and fuel input'!AS521,VLOOKUP(AA521,SourceIdData,8,FALSE),IF('Source and fuel input'!AQ521,V521,IF('Source and fuel input'!AR521,IF(AND(E521="Method 1",VLOOKUP(AA521,SourceIdData,8,FALSE)&gt;0),VLOOKUP(AA521,SourceIdData,8,FALSE),NA()),"")))</f>
        <v>#N/A</v>
      </c>
      <c r="CD521" s="15" t="e">
        <f t="shared" si="652"/>
        <v>#N/A</v>
      </c>
      <c r="CE521" s="15" t="b">
        <f t="shared" si="653"/>
        <v>1</v>
      </c>
      <c r="CF521" s="15" t="b">
        <f t="shared" si="609"/>
        <v>1</v>
      </c>
      <c r="CG521" s="15" t="b">
        <f t="shared" si="654"/>
        <v>0</v>
      </c>
      <c r="CH521" s="15" t="b">
        <f t="shared" si="655"/>
        <v>1</v>
      </c>
      <c r="CI521" t="e">
        <f t="shared" si="610"/>
        <v>#N/A</v>
      </c>
      <c r="CJ521" t="e">
        <f t="shared" si="611"/>
        <v>#N/A</v>
      </c>
      <c r="CK521" t="e">
        <f t="shared" si="620"/>
        <v>#N/A</v>
      </c>
      <c r="CL521" t="b">
        <f t="shared" si="656"/>
        <v>0</v>
      </c>
      <c r="CM521" t="e">
        <f t="shared" si="621"/>
        <v>#N/A</v>
      </c>
      <c r="CN521" t="b">
        <f t="shared" si="622"/>
        <v>0</v>
      </c>
      <c r="CO521" s="14">
        <f t="shared" si="623"/>
        <v>1</v>
      </c>
      <c r="CP521" s="16" t="str">
        <f t="shared" si="612"/>
        <v/>
      </c>
      <c r="CQ521" s="15">
        <f t="shared" si="613"/>
        <v>0</v>
      </c>
      <c r="CR521" s="15">
        <f t="shared" si="614"/>
        <v>0</v>
      </c>
      <c r="CS521" s="15">
        <f t="shared" si="615"/>
        <v>0</v>
      </c>
      <c r="CT521" s="58" t="e">
        <f t="shared" si="642"/>
        <v>#DIV/0!</v>
      </c>
      <c r="CU521" s="2">
        <f t="shared" si="616"/>
        <v>995</v>
      </c>
      <c r="CV521" t="str">
        <f t="shared" si="624"/>
        <v/>
      </c>
      <c r="CX521" t="str">
        <f t="shared" si="643"/>
        <v/>
      </c>
      <c r="CY521" t="b">
        <f>AND(CX521&lt;&gt;"",COUNTIF($CX$11:CX520,CX521)=0)</f>
        <v>0</v>
      </c>
      <c r="CZ521" s="2">
        <f>IF(CX521="",0,IF(CY521,MAX($CZ$11:CZ520)+1,VLOOKUP(CX521,$CX$11:CZ520,3,FALSE)))</f>
        <v>0</v>
      </c>
      <c r="DA521" s="2" t="str">
        <f t="shared" si="625"/>
        <v/>
      </c>
      <c r="DB521" t="str">
        <f t="shared" si="644"/>
        <v/>
      </c>
      <c r="DC521" t="b">
        <f>AND(DB521&lt;&gt;"",COUNTIF($DB$11:DB520,DB521)=0)</f>
        <v>0</v>
      </c>
      <c r="DD521" s="2">
        <f>IF(DB521="",0,IF(DC521,MAX($DD$11:DD520)+1,VLOOKUP(DB521,$DB$11:DD520,3,FALSE)))</f>
        <v>0</v>
      </c>
      <c r="DE521" s="2" t="str">
        <f t="shared" si="626"/>
        <v/>
      </c>
    </row>
    <row r="522" spans="1:109" x14ac:dyDescent="0.35">
      <c r="A522" s="119"/>
      <c r="B522" s="46"/>
      <c r="C522" s="46"/>
      <c r="D522" s="46"/>
      <c r="E522" s="46"/>
      <c r="F522" s="183"/>
      <c r="G522" s="48">
        <v>0</v>
      </c>
      <c r="H522" s="46">
        <v>0</v>
      </c>
      <c r="I522" s="46">
        <v>0</v>
      </c>
      <c r="J522" s="46">
        <v>0</v>
      </c>
      <c r="K522" s="46">
        <v>0</v>
      </c>
      <c r="L522" s="49">
        <v>0</v>
      </c>
      <c r="M522" s="50">
        <v>0</v>
      </c>
      <c r="N522" s="32"/>
      <c r="O522" s="31"/>
      <c r="P522" s="31"/>
      <c r="Q522" s="31"/>
      <c r="R522" s="31"/>
      <c r="S522" s="31"/>
      <c r="T522" s="31"/>
      <c r="U522" s="31"/>
      <c r="V522" s="99"/>
      <c r="W522" s="52" t="str">
        <f t="shared" si="651"/>
        <v/>
      </c>
      <c r="X522" s="120"/>
      <c r="Y522" s="97"/>
      <c r="Z522" t="e">
        <f t="shared" si="581"/>
        <v>#N/A</v>
      </c>
      <c r="AA522" t="e">
        <f t="shared" si="582"/>
        <v>#N/A</v>
      </c>
      <c r="AB522" t="e">
        <f t="shared" si="583"/>
        <v>#N/A</v>
      </c>
      <c r="AC522" s="53" t="b">
        <f t="shared" si="584"/>
        <v>0</v>
      </c>
      <c r="AD522" s="53" t="b">
        <f t="shared" si="585"/>
        <v>0</v>
      </c>
      <c r="AE522" s="53" t="b">
        <f t="shared" si="586"/>
        <v>0</v>
      </c>
      <c r="AF522" s="53" t="b">
        <f t="shared" si="587"/>
        <v>0</v>
      </c>
      <c r="AG522" s="53" t="b">
        <f t="shared" si="588"/>
        <v>0</v>
      </c>
      <c r="AH522" s="53" t="b">
        <f t="shared" si="589"/>
        <v>0</v>
      </c>
      <c r="AI522" s="53" t="b">
        <f t="shared" si="590"/>
        <v>0</v>
      </c>
      <c r="AJ522" s="53" t="b">
        <f t="shared" si="591"/>
        <v>0</v>
      </c>
      <c r="AK522" s="53" t="b">
        <f t="shared" si="645"/>
        <v>1</v>
      </c>
      <c r="AL522" s="53" t="b">
        <f t="shared" si="646"/>
        <v>1</v>
      </c>
      <c r="AM522" s="53" t="b">
        <f t="shared" si="647"/>
        <v>1</v>
      </c>
      <c r="AN522" s="53" t="b">
        <f t="shared" si="648"/>
        <v>1</v>
      </c>
      <c r="AO522" s="53" t="b">
        <f t="shared" si="649"/>
        <v>1</v>
      </c>
      <c r="AP522" s="53" t="b">
        <f t="shared" si="650"/>
        <v>1</v>
      </c>
      <c r="AQ522" s="53" t="b">
        <f t="shared" si="627"/>
        <v>0</v>
      </c>
      <c r="AR522" t="b">
        <f t="shared" si="592"/>
        <v>0</v>
      </c>
      <c r="AS522" s="54" t="e">
        <f t="shared" si="617"/>
        <v>#N/A</v>
      </c>
      <c r="AT522" t="b">
        <f t="shared" si="628"/>
        <v>0</v>
      </c>
      <c r="AU522" t="str">
        <f t="shared" si="629"/>
        <v/>
      </c>
      <c r="AV522" s="55" t="str">
        <f t="shared" si="618"/>
        <v/>
      </c>
      <c r="AW522" t="b">
        <f>AND(AV522&lt;&gt;"",COUNTIF($AV$11:AV521,AV522)=0)</f>
        <v>0</v>
      </c>
      <c r="AX522" s="2">
        <f>IF(AV522="",0,IF(AW522,MAX($AX$11:AX521)+1,VLOOKUP(AV522,$AV$11:AX521,3,FALSE)))</f>
        <v>0</v>
      </c>
      <c r="AY522" t="str">
        <f t="shared" si="619"/>
        <v/>
      </c>
      <c r="AZ522" t="e">
        <f t="shared" si="593"/>
        <v>#N/A</v>
      </c>
      <c r="BA522" t="e">
        <f>IF(ISNA(AZ522),NA(),COUNTIF(AZ$10:AZ522,AZ522)&gt;1)</f>
        <v>#N/A</v>
      </c>
      <c r="BB522" t="e">
        <f t="shared" si="594"/>
        <v>#N/A</v>
      </c>
      <c r="BC522" s="55" t="e">
        <f t="shared" si="595"/>
        <v>#N/A</v>
      </c>
      <c r="BD522" s="56" t="e">
        <f t="shared" si="596"/>
        <v>#N/A</v>
      </c>
      <c r="BE522" s="53">
        <f t="shared" si="597"/>
        <v>0</v>
      </c>
      <c r="BF522" s="53">
        <f t="shared" si="598"/>
        <v>0</v>
      </c>
      <c r="BG522" s="53">
        <f t="shared" si="599"/>
        <v>0</v>
      </c>
      <c r="BH522" s="53">
        <f t="shared" si="600"/>
        <v>0</v>
      </c>
      <c r="BI522" s="53">
        <f t="shared" si="601"/>
        <v>0</v>
      </c>
      <c r="BJ522" s="53">
        <f t="shared" si="602"/>
        <v>0</v>
      </c>
      <c r="BK522" s="57">
        <f t="shared" si="603"/>
        <v>0</v>
      </c>
      <c r="BL522" s="57">
        <f t="shared" si="604"/>
        <v>0</v>
      </c>
      <c r="BM522" s="57">
        <f t="shared" si="605"/>
        <v>0</v>
      </c>
      <c r="BN522" s="57">
        <f t="shared" si="606"/>
        <v>0</v>
      </c>
      <c r="BO522" s="57">
        <f t="shared" si="607"/>
        <v>0</v>
      </c>
      <c r="BP522" s="57">
        <f t="shared" si="608"/>
        <v>0</v>
      </c>
      <c r="BQ522">
        <f t="shared" si="630"/>
        <v>0</v>
      </c>
      <c r="BR522">
        <f t="shared" si="631"/>
        <v>0</v>
      </c>
      <c r="BS522">
        <f t="shared" si="632"/>
        <v>0</v>
      </c>
      <c r="BT522">
        <f t="shared" si="633"/>
        <v>0</v>
      </c>
      <c r="BU522">
        <f t="shared" si="634"/>
        <v>0</v>
      </c>
      <c r="BV522">
        <f t="shared" si="635"/>
        <v>0</v>
      </c>
      <c r="BW522">
        <f t="shared" si="636"/>
        <v>0</v>
      </c>
      <c r="BX522">
        <f t="shared" si="637"/>
        <v>0</v>
      </c>
      <c r="BY522">
        <f t="shared" si="638"/>
        <v>0</v>
      </c>
      <c r="BZ522">
        <f t="shared" si="639"/>
        <v>0</v>
      </c>
      <c r="CA522">
        <f t="shared" si="640"/>
        <v>0</v>
      </c>
      <c r="CB522">
        <f t="shared" si="641"/>
        <v>0</v>
      </c>
      <c r="CC522" t="e">
        <f>IF('Source and fuel input'!AS522,VLOOKUP(AA522,SourceIdData,8,FALSE),IF('Source and fuel input'!AQ522,V522,IF('Source and fuel input'!AR522,IF(AND(E522="Method 1",VLOOKUP(AA522,SourceIdData,8,FALSE)&gt;0),VLOOKUP(AA522,SourceIdData,8,FALSE),NA()),"")))</f>
        <v>#N/A</v>
      </c>
      <c r="CD522" s="15" t="e">
        <f t="shared" si="652"/>
        <v>#N/A</v>
      </c>
      <c r="CE522" s="15" t="b">
        <f t="shared" si="653"/>
        <v>1</v>
      </c>
      <c r="CF522" s="15" t="b">
        <f t="shared" si="609"/>
        <v>1</v>
      </c>
      <c r="CG522" s="15" t="b">
        <f t="shared" si="654"/>
        <v>0</v>
      </c>
      <c r="CH522" s="15" t="b">
        <f t="shared" si="655"/>
        <v>1</v>
      </c>
      <c r="CI522" t="e">
        <f t="shared" si="610"/>
        <v>#N/A</v>
      </c>
      <c r="CJ522" t="e">
        <f t="shared" si="611"/>
        <v>#N/A</v>
      </c>
      <c r="CK522" t="e">
        <f t="shared" si="620"/>
        <v>#N/A</v>
      </c>
      <c r="CL522" t="b">
        <f t="shared" si="656"/>
        <v>0</v>
      </c>
      <c r="CM522" t="e">
        <f t="shared" si="621"/>
        <v>#N/A</v>
      </c>
      <c r="CN522" t="b">
        <f t="shared" si="622"/>
        <v>0</v>
      </c>
      <c r="CO522" s="14">
        <f t="shared" si="623"/>
        <v>1</v>
      </c>
      <c r="CP522" s="16" t="str">
        <f t="shared" si="612"/>
        <v/>
      </c>
      <c r="CQ522" s="15">
        <f t="shared" si="613"/>
        <v>0</v>
      </c>
      <c r="CR522" s="15">
        <f t="shared" si="614"/>
        <v>0</v>
      </c>
      <c r="CS522" s="15">
        <f t="shared" si="615"/>
        <v>0</v>
      </c>
      <c r="CT522" s="58" t="e">
        <f t="shared" si="642"/>
        <v>#DIV/0!</v>
      </c>
      <c r="CU522" s="2">
        <f t="shared" si="616"/>
        <v>995</v>
      </c>
      <c r="CV522" t="str">
        <f t="shared" si="624"/>
        <v/>
      </c>
      <c r="CX522" t="str">
        <f t="shared" si="643"/>
        <v/>
      </c>
      <c r="CY522" t="b">
        <f>AND(CX522&lt;&gt;"",COUNTIF($CX$11:CX521,CX522)=0)</f>
        <v>0</v>
      </c>
      <c r="CZ522" s="2">
        <f>IF(CX522="",0,IF(CY522,MAX($CZ$11:CZ521)+1,VLOOKUP(CX522,$CX$11:CZ521,3,FALSE)))</f>
        <v>0</v>
      </c>
      <c r="DA522" s="2" t="str">
        <f t="shared" si="625"/>
        <v/>
      </c>
      <c r="DB522" t="str">
        <f t="shared" si="644"/>
        <v/>
      </c>
      <c r="DC522" t="b">
        <f>AND(DB522&lt;&gt;"",COUNTIF($DB$11:DB521,DB522)=0)</f>
        <v>0</v>
      </c>
      <c r="DD522" s="2">
        <f>IF(DB522="",0,IF(DC522,MAX($DD$11:DD521)+1,VLOOKUP(DB522,$DB$11:DD521,3,FALSE)))</f>
        <v>0</v>
      </c>
      <c r="DE522" s="2" t="str">
        <f t="shared" si="626"/>
        <v/>
      </c>
    </row>
    <row r="523" spans="1:109" x14ac:dyDescent="0.35">
      <c r="A523" s="119"/>
      <c r="B523" s="46"/>
      <c r="C523" s="46"/>
      <c r="D523" s="46"/>
      <c r="E523" s="46"/>
      <c r="F523" s="183"/>
      <c r="G523" s="48">
        <v>0</v>
      </c>
      <c r="H523" s="46">
        <v>0</v>
      </c>
      <c r="I523" s="46">
        <v>0</v>
      </c>
      <c r="J523" s="46">
        <v>0</v>
      </c>
      <c r="K523" s="46">
        <v>0</v>
      </c>
      <c r="L523" s="49">
        <v>0</v>
      </c>
      <c r="M523" s="50">
        <v>0</v>
      </c>
      <c r="N523" s="32"/>
      <c r="O523" s="31"/>
      <c r="P523" s="31"/>
      <c r="Q523" s="31"/>
      <c r="R523" s="31"/>
      <c r="S523" s="31"/>
      <c r="T523" s="31"/>
      <c r="U523" s="31"/>
      <c r="V523" s="99"/>
      <c r="W523" s="52" t="str">
        <f t="shared" si="651"/>
        <v/>
      </c>
      <c r="X523" s="120"/>
      <c r="Y523" s="97"/>
      <c r="Z523" t="e">
        <f t="shared" ref="Z523:Z586" si="657">VLOOKUP(TRIM($C523),Sources,4,FALSE)</f>
        <v>#N/A</v>
      </c>
      <c r="AA523" t="e">
        <f t="shared" ref="AA523:AA586" si="658">VLOOKUP(LEFT(TRIM(C523),45)&amp;LEFT(TRIM(D523),75),SoFu,2,FALSE)</f>
        <v>#N/A</v>
      </c>
      <c r="AB523" t="e">
        <f t="shared" ref="AB523:AB586" si="659">VLOOKUP(TRIM($C523),Sources,5,FALSE)</f>
        <v>#N/A</v>
      </c>
      <c r="AC523" s="53" t="b">
        <f t="shared" ref="AC523:AC586" si="660">AND(N523&lt;&gt;"",N523&gt;=0,NOT(ISERROR(N523*1)),NOT($AR523))</f>
        <v>0</v>
      </c>
      <c r="AD523" s="53" t="b">
        <f t="shared" ref="AD523:AD586" si="661">AND(O523&lt;&gt;"",O523&gt;=0,NOT(ISERROR(O523*1)),NOT($AR523))</f>
        <v>0</v>
      </c>
      <c r="AE523" s="53" t="b">
        <f t="shared" ref="AE523:AE586" si="662">AND(P523&lt;&gt;"",P523&gt;=0,NOT(ISERROR(P523*1)),NOT($AR523))</f>
        <v>0</v>
      </c>
      <c r="AF523" s="53" t="b">
        <f t="shared" ref="AF523:AF586" si="663">AND(Q523&lt;&gt;"",Q523&gt;=0,NOT(ISERROR(Q523*1)),NOT($AR523))</f>
        <v>0</v>
      </c>
      <c r="AG523" s="53" t="b">
        <f t="shared" ref="AG523:AG586" si="664">AND(R523&lt;&gt;"",R523&gt;=0,NOT(ISERROR(R523*1)),NOT($AR523))</f>
        <v>0</v>
      </c>
      <c r="AH523" s="53" t="b">
        <f t="shared" ref="AH523:AH586" si="665">AND(S523&lt;&gt;"",S523&gt;=0,NOT(ISERROR(S523*1)),NOT($AR523))</f>
        <v>0</v>
      </c>
      <c r="AI523" s="53" t="b">
        <f t="shared" ref="AI523:AI586" si="666">AND(T523&lt;&gt;"",T523&gt;=0,NOT(ISERROR(T523*1)),NOT($AR523))</f>
        <v>0</v>
      </c>
      <c r="AJ523" s="53" t="b">
        <f t="shared" ref="AJ523:AJ586" si="667">AND(U523&lt;&gt;"",U523&gt;=0,NOT(ISERROR(U523*1)),NOT($AR523))</f>
        <v>0</v>
      </c>
      <c r="AK523" s="53" t="b">
        <f t="shared" si="645"/>
        <v>1</v>
      </c>
      <c r="AL523" s="53" t="b">
        <f t="shared" si="646"/>
        <v>1</v>
      </c>
      <c r="AM523" s="53" t="b">
        <f t="shared" si="647"/>
        <v>1</v>
      </c>
      <c r="AN523" s="53" t="b">
        <f t="shared" si="648"/>
        <v>1</v>
      </c>
      <c r="AO523" s="53" t="b">
        <f t="shared" si="649"/>
        <v>1</v>
      </c>
      <c r="AP523" s="53" t="b">
        <f t="shared" si="650"/>
        <v>1</v>
      </c>
      <c r="AQ523" s="53" t="b">
        <f t="shared" si="627"/>
        <v>0</v>
      </c>
      <c r="AR523" t="b">
        <f t="shared" ref="AR523:AR586" si="668">OR(E523="Method 4",IF(ISNA(AA523),FALSE,VLOOKUP(AA523,SourceIdData,17,FALSE)))</f>
        <v>0</v>
      </c>
      <c r="AS523" s="54" t="e">
        <f t="shared" si="617"/>
        <v>#N/A</v>
      </c>
      <c r="AT523" t="b">
        <f t="shared" si="628"/>
        <v>0</v>
      </c>
      <c r="AU523" t="str">
        <f t="shared" si="629"/>
        <v/>
      </c>
      <c r="AV523" s="55" t="str">
        <f t="shared" si="618"/>
        <v/>
      </c>
      <c r="AW523" t="b">
        <f>AND(AV523&lt;&gt;"",COUNTIF($AV$11:AV522,AV523)=0)</f>
        <v>0</v>
      </c>
      <c r="AX523" s="2">
        <f>IF(AV523="",0,IF(AW523,MAX($AX$11:AX522)+1,VLOOKUP(AV523,$AV$11:AX522,3,FALSE)))</f>
        <v>0</v>
      </c>
      <c r="AY523" t="str">
        <f t="shared" si="619"/>
        <v/>
      </c>
      <c r="AZ523" t="e">
        <f t="shared" ref="AZ523:AZ586" si="669">IF(OR(AB523="05",AB523="06"),VLOOKUP(AA523,SourceIdData,2,FALSE),C523)</f>
        <v>#N/A</v>
      </c>
      <c r="BA523" t="e">
        <f>IF(ISNA(AZ523),NA(),COUNTIF(AZ$10:AZ523,AZ523)&gt;1)</f>
        <v>#N/A</v>
      </c>
      <c r="BB523" t="e">
        <f t="shared" ref="BB523:BB586" si="670">CONCATENATE(VLOOKUP(AA523,SourceIdData,6,0)," - ",F523)</f>
        <v>#N/A</v>
      </c>
      <c r="BC523" s="55" t="e">
        <f t="shared" ref="BC523:BC586" si="671">IF($E523="Method 1",IF(N523="",VLOOKUP($AA523,SourceIdData,9,0),N523),IF(AND(VLOOKUP($AA523,SourceIdData,3,0)&lt;&gt;3,N523=""),NA(),N523))</f>
        <v>#N/A</v>
      </c>
      <c r="BD523" s="56" t="e">
        <f t="shared" ref="BD523:BD586" si="672">IF($E523="Method 1",IF($O523="",IF(ISBLANK(VLOOKUP($AA523,SourceIdData,7,0)),NA(),IF(VLOOKUP($AA523,SourceIdData,7,0)="Fuel",VLOOKUP($BB523,ActivityDataUncert,2,0),VLOOKUP($AA523,SourceIdData,7,0))),$O523),IF($O523="",NA(),$O523))</f>
        <v>#N/A</v>
      </c>
      <c r="BE523" s="53">
        <f t="shared" ref="BE523:BE586" si="673">IF($E523="Method 1",IF(P523="",VLOOKUP($AA523,SourceIdData,10,0),P523),P523)</f>
        <v>0</v>
      </c>
      <c r="BF523" s="53">
        <f t="shared" ref="BF523:BF586" si="674">IF($E523="Method 1",IF(Q523="",VLOOKUP($AA523,SourceIdData,11,0),Q523),Q523)</f>
        <v>0</v>
      </c>
      <c r="BG523" s="53">
        <f t="shared" ref="BG523:BG586" si="675">IF($E523="Method 1",IF(R523="",VLOOKUP($AA523,SourceIdData,12,0),R523),R523)</f>
        <v>0</v>
      </c>
      <c r="BH523" s="53">
        <f t="shared" ref="BH523:BH586" si="676">IF($E523="Method 1",IF(S523="",VLOOKUP($AA523,SourceIdData,13,0),S523),S523)</f>
        <v>0</v>
      </c>
      <c r="BI523" s="53">
        <f t="shared" ref="BI523:BI586" si="677">IF($E523="Method 1",IF(T523="",VLOOKUP($AA523,SourceIdData,14,0),T523),T523)</f>
        <v>0</v>
      </c>
      <c r="BJ523" s="53">
        <f t="shared" ref="BJ523:BJ586" si="678">IF($E523="Method 1",IF(U523="",VLOOKUP($AA523,SourceIdData,15,0),U523),U523)</f>
        <v>0</v>
      </c>
      <c r="BK523" s="57">
        <f t="shared" ref="BK523:BK586" si="679">G523</f>
        <v>0</v>
      </c>
      <c r="BL523" s="57">
        <f t="shared" ref="BL523:BL586" si="680">H523</f>
        <v>0</v>
      </c>
      <c r="BM523" s="57">
        <f t="shared" ref="BM523:BM586" si="681">I523</f>
        <v>0</v>
      </c>
      <c r="BN523" s="57">
        <f t="shared" ref="BN523:BN586" si="682">J523</f>
        <v>0</v>
      </c>
      <c r="BO523" s="57">
        <f t="shared" ref="BO523:BO586" si="683">K523</f>
        <v>0</v>
      </c>
      <c r="BP523" s="57">
        <f t="shared" ref="BP523:BP586" si="684">L523</f>
        <v>0</v>
      </c>
      <c r="BQ523">
        <f t="shared" si="630"/>
        <v>0</v>
      </c>
      <c r="BR523">
        <f t="shared" si="631"/>
        <v>0</v>
      </c>
      <c r="BS523">
        <f t="shared" si="632"/>
        <v>0</v>
      </c>
      <c r="BT523">
        <f t="shared" si="633"/>
        <v>0</v>
      </c>
      <c r="BU523">
        <f t="shared" si="634"/>
        <v>0</v>
      </c>
      <c r="BV523">
        <f t="shared" si="635"/>
        <v>0</v>
      </c>
      <c r="BW523">
        <f t="shared" si="636"/>
        <v>0</v>
      </c>
      <c r="BX523">
        <f t="shared" si="637"/>
        <v>0</v>
      </c>
      <c r="BY523">
        <f t="shared" si="638"/>
        <v>0</v>
      </c>
      <c r="BZ523">
        <f t="shared" si="639"/>
        <v>0</v>
      </c>
      <c r="CA523">
        <f t="shared" si="640"/>
        <v>0</v>
      </c>
      <c r="CB523">
        <f t="shared" si="641"/>
        <v>0</v>
      </c>
      <c r="CC523" t="e">
        <f>IF('Source and fuel input'!AS523,VLOOKUP(AA523,SourceIdData,8,FALSE),IF('Source and fuel input'!AQ523,V523,IF('Source and fuel input'!AR523,IF(AND(E523="Method 1",VLOOKUP(AA523,SourceIdData,8,FALSE)&gt;0),VLOOKUP(AA523,SourceIdData,8,FALSE),NA()),"")))</f>
        <v>#N/A</v>
      </c>
      <c r="CD523" s="15" t="e">
        <f t="shared" si="652"/>
        <v>#N/A</v>
      </c>
      <c r="CE523" s="15" t="b">
        <f t="shared" si="653"/>
        <v>1</v>
      </c>
      <c r="CF523" s="15" t="b">
        <f t="shared" ref="CF523:CF586" si="685">IF(ISERROR(VLOOKUP(E523,Methods,1,FALSE)),TRUE,IF(ISERROR(AA523),FALSE,IF(ISERROR(VLOOKUP(F523,_xlnm.Criteria,1,FALSE)),IF(VLOOKUP(AA523,SourceIdData,6,FALSE)="None",FALSE,TRUE),FALSE)))</f>
        <v>1</v>
      </c>
      <c r="CG523" s="15" t="b">
        <f t="shared" si="654"/>
        <v>0</v>
      </c>
      <c r="CH523" s="15" t="b">
        <f t="shared" si="655"/>
        <v>1</v>
      </c>
      <c r="CI523" t="e">
        <f t="shared" ref="CI523:CI586" si="686">OR(VLOOKUP(AA523,SourceIdData,3,FALSE)&lt;&gt;1,AQ523,AR523,AS523)</f>
        <v>#N/A</v>
      </c>
      <c r="CJ523" t="e">
        <f t="shared" ref="CJ523:CJ586" si="687">OR(VLOOKUP(AA523,SourceIdData,3,FALSE)=2,VLOOKUP(AA523,SourceIdData,3,FALSE)=4,AQ523,AR523,AS523)</f>
        <v>#N/A</v>
      </c>
      <c r="CK523" t="e">
        <f t="shared" si="620"/>
        <v>#N/A</v>
      </c>
      <c r="CL523" t="b">
        <f t="shared" si="656"/>
        <v>0</v>
      </c>
      <c r="CM523" t="e">
        <f t="shared" si="621"/>
        <v>#N/A</v>
      </c>
      <c r="CN523" t="b">
        <f t="shared" si="622"/>
        <v>0</v>
      </c>
      <c r="CO523" s="14">
        <f t="shared" si="623"/>
        <v>1</v>
      </c>
      <c r="CP523" s="16" t="str">
        <f t="shared" ref="CP523:CP586" si="688">IF(CO523=1,"",CD523)</f>
        <v/>
      </c>
      <c r="CQ523" s="15">
        <f t="shared" ref="CQ523:CQ586" si="689">SUMIF($AV$11:$AV$1023,AV523,$CP$11:$CP$1023)</f>
        <v>0</v>
      </c>
      <c r="CR523" s="15">
        <f t="shared" ref="CR523:CR586" si="690">SUM(BK523:BP523)</f>
        <v>0</v>
      </c>
      <c r="CS523" s="15">
        <f t="shared" ref="CS523:CS586" si="691">SUMIF($AV$11:$AV$1023,AV523,$CR$11:$CR$1023)</f>
        <v>0</v>
      </c>
      <c r="CT523" s="58" t="e">
        <f t="shared" si="642"/>
        <v>#DIV/0!</v>
      </c>
      <c r="CU523" s="2">
        <f t="shared" ref="CU523:CU586" si="692">SUMIF($AV$11:$AV$1005,AV523,$CO$11:$CO$1023)</f>
        <v>995</v>
      </c>
      <c r="CV523" t="str">
        <f t="shared" si="624"/>
        <v/>
      </c>
      <c r="CX523" t="str">
        <f t="shared" si="643"/>
        <v/>
      </c>
      <c r="CY523" t="b">
        <f>AND(CX523&lt;&gt;"",COUNTIF($CX$11:CX522,CX523)=0)</f>
        <v>0</v>
      </c>
      <c r="CZ523" s="2">
        <f>IF(CX523="",0,IF(CY523,MAX($CZ$11:CZ522)+1,VLOOKUP(CX523,$CX$11:CZ522,3,FALSE)))</f>
        <v>0</v>
      </c>
      <c r="DA523" s="2" t="str">
        <f t="shared" si="625"/>
        <v/>
      </c>
      <c r="DB523" t="str">
        <f t="shared" si="644"/>
        <v/>
      </c>
      <c r="DC523" t="b">
        <f>AND(DB523&lt;&gt;"",COUNTIF($DB$11:DB522,DB523)=0)</f>
        <v>0</v>
      </c>
      <c r="DD523" s="2">
        <f>IF(DB523="",0,IF(DC523,MAX($DD$11:DD522)+1,VLOOKUP(DB523,$DB$11:DD522,3,FALSE)))</f>
        <v>0</v>
      </c>
      <c r="DE523" s="2" t="str">
        <f t="shared" si="626"/>
        <v/>
      </c>
    </row>
    <row r="524" spans="1:109" x14ac:dyDescent="0.35">
      <c r="A524" s="119"/>
      <c r="B524" s="46"/>
      <c r="C524" s="46"/>
      <c r="D524" s="46"/>
      <c r="E524" s="46"/>
      <c r="F524" s="183"/>
      <c r="G524" s="48">
        <v>0</v>
      </c>
      <c r="H524" s="46">
        <v>0</v>
      </c>
      <c r="I524" s="46">
        <v>0</v>
      </c>
      <c r="J524" s="46">
        <v>0</v>
      </c>
      <c r="K524" s="46">
        <v>0</v>
      </c>
      <c r="L524" s="49">
        <v>0</v>
      </c>
      <c r="M524" s="50">
        <v>0</v>
      </c>
      <c r="N524" s="32"/>
      <c r="O524" s="31"/>
      <c r="P524" s="31"/>
      <c r="Q524" s="31"/>
      <c r="R524" s="31"/>
      <c r="S524" s="31"/>
      <c r="T524" s="31"/>
      <c r="U524" s="31"/>
      <c r="V524" s="99"/>
      <c r="W524" s="52" t="str">
        <f t="shared" si="651"/>
        <v/>
      </c>
      <c r="X524" s="120"/>
      <c r="Y524" s="97"/>
      <c r="Z524" t="e">
        <f t="shared" si="657"/>
        <v>#N/A</v>
      </c>
      <c r="AA524" t="e">
        <f t="shared" si="658"/>
        <v>#N/A</v>
      </c>
      <c r="AB524" t="e">
        <f t="shared" si="659"/>
        <v>#N/A</v>
      </c>
      <c r="AC524" s="53" t="b">
        <f t="shared" si="660"/>
        <v>0</v>
      </c>
      <c r="AD524" s="53" t="b">
        <f t="shared" si="661"/>
        <v>0</v>
      </c>
      <c r="AE524" s="53" t="b">
        <f t="shared" si="662"/>
        <v>0</v>
      </c>
      <c r="AF524" s="53" t="b">
        <f t="shared" si="663"/>
        <v>0</v>
      </c>
      <c r="AG524" s="53" t="b">
        <f t="shared" si="664"/>
        <v>0</v>
      </c>
      <c r="AH524" s="53" t="b">
        <f t="shared" si="665"/>
        <v>0</v>
      </c>
      <c r="AI524" s="53" t="b">
        <f t="shared" si="666"/>
        <v>0</v>
      </c>
      <c r="AJ524" s="53" t="b">
        <f t="shared" si="667"/>
        <v>0</v>
      </c>
      <c r="AK524" s="53" t="b">
        <f t="shared" si="645"/>
        <v>1</v>
      </c>
      <c r="AL524" s="53" t="b">
        <f t="shared" si="646"/>
        <v>1</v>
      </c>
      <c r="AM524" s="53" t="b">
        <f t="shared" si="647"/>
        <v>1</v>
      </c>
      <c r="AN524" s="53" t="b">
        <f t="shared" si="648"/>
        <v>1</v>
      </c>
      <c r="AO524" s="53" t="b">
        <f t="shared" si="649"/>
        <v>1</v>
      </c>
      <c r="AP524" s="53" t="b">
        <f t="shared" si="650"/>
        <v>1</v>
      </c>
      <c r="AQ524" s="53" t="b">
        <f t="shared" si="627"/>
        <v>0</v>
      </c>
      <c r="AR524" t="b">
        <f t="shared" si="668"/>
        <v>0</v>
      </c>
      <c r="AS524" s="54" t="e">
        <f t="shared" ref="AS524:AS587" si="693">AND(E524="Method 1",AB524=34)</f>
        <v>#N/A</v>
      </c>
      <c r="AT524" t="b">
        <f t="shared" si="628"/>
        <v>0</v>
      </c>
      <c r="AU524" t="str">
        <f t="shared" si="629"/>
        <v/>
      </c>
      <c r="AV524" s="55" t="str">
        <f t="shared" ref="AV524:AV587" si="694">IF(ISNA(AA524*1),"",IF(OR(AB524="05",AB524="06"),TRIM(A524)&amp;" "&amp;AA524,TRIM(A524)&amp;AB524))</f>
        <v/>
      </c>
      <c r="AW524" t="b">
        <f>AND(AV524&lt;&gt;"",COUNTIF($AV$11:AV523,AV524)=0)</f>
        <v>0</v>
      </c>
      <c r="AX524" s="2">
        <f>IF(AV524="",0,IF(AW524,MAX($AX$11:AX523)+1,VLOOKUP(AV524,$AV$11:AX523,3,FALSE)))</f>
        <v>0</v>
      </c>
      <c r="AY524" t="str">
        <f t="shared" ref="AY524:AY587" si="695">TRIM(B524)</f>
        <v/>
      </c>
      <c r="AZ524" t="e">
        <f t="shared" si="669"/>
        <v>#N/A</v>
      </c>
      <c r="BA524" t="e">
        <f>IF(ISNA(AZ524),NA(),COUNTIF(AZ$10:AZ524,AZ524)&gt;1)</f>
        <v>#N/A</v>
      </c>
      <c r="BB524" t="e">
        <f t="shared" si="670"/>
        <v>#N/A</v>
      </c>
      <c r="BC524" s="55" t="e">
        <f t="shared" si="671"/>
        <v>#N/A</v>
      </c>
      <c r="BD524" s="56" t="e">
        <f t="shared" si="672"/>
        <v>#N/A</v>
      </c>
      <c r="BE524" s="53">
        <f t="shared" si="673"/>
        <v>0</v>
      </c>
      <c r="BF524" s="53">
        <f t="shared" si="674"/>
        <v>0</v>
      </c>
      <c r="BG524" s="53">
        <f t="shared" si="675"/>
        <v>0</v>
      </c>
      <c r="BH524" s="53">
        <f t="shared" si="676"/>
        <v>0</v>
      </c>
      <c r="BI524" s="53">
        <f t="shared" si="677"/>
        <v>0</v>
      </c>
      <c r="BJ524" s="53">
        <f t="shared" si="678"/>
        <v>0</v>
      </c>
      <c r="BK524" s="57">
        <f t="shared" si="679"/>
        <v>0</v>
      </c>
      <c r="BL524" s="57">
        <f t="shared" si="680"/>
        <v>0</v>
      </c>
      <c r="BM524" s="57">
        <f t="shared" si="681"/>
        <v>0</v>
      </c>
      <c r="BN524" s="57">
        <f t="shared" si="682"/>
        <v>0</v>
      </c>
      <c r="BO524" s="57">
        <f t="shared" si="683"/>
        <v>0</v>
      </c>
      <c r="BP524" s="57">
        <f t="shared" si="684"/>
        <v>0</v>
      </c>
      <c r="BQ524">
        <f t="shared" si="630"/>
        <v>0</v>
      </c>
      <c r="BR524">
        <f t="shared" si="631"/>
        <v>0</v>
      </c>
      <c r="BS524">
        <f t="shared" si="632"/>
        <v>0</v>
      </c>
      <c r="BT524">
        <f t="shared" si="633"/>
        <v>0</v>
      </c>
      <c r="BU524">
        <f t="shared" si="634"/>
        <v>0</v>
      </c>
      <c r="BV524">
        <f t="shared" si="635"/>
        <v>0</v>
      </c>
      <c r="BW524">
        <f t="shared" si="636"/>
        <v>0</v>
      </c>
      <c r="BX524">
        <f t="shared" si="637"/>
        <v>0</v>
      </c>
      <c r="BY524">
        <f t="shared" si="638"/>
        <v>0</v>
      </c>
      <c r="BZ524">
        <f t="shared" si="639"/>
        <v>0</v>
      </c>
      <c r="CA524">
        <f t="shared" si="640"/>
        <v>0</v>
      </c>
      <c r="CB524">
        <f t="shared" si="641"/>
        <v>0</v>
      </c>
      <c r="CC524" t="e">
        <f>IF('Source and fuel input'!AS524,VLOOKUP(AA524,SourceIdData,8,FALSE),IF('Source and fuel input'!AQ524,V524,IF('Source and fuel input'!AR524,IF(AND(E524="Method 1",VLOOKUP(AA524,SourceIdData,8,FALSE)&gt;0),VLOOKUP(AA524,SourceIdData,8,FALSE),NA()),"")))</f>
        <v>#N/A</v>
      </c>
      <c r="CD524" s="15" t="e">
        <f t="shared" si="652"/>
        <v>#N/A</v>
      </c>
      <c r="CE524" s="15" t="b">
        <f t="shared" si="653"/>
        <v>1</v>
      </c>
      <c r="CF524" s="15" t="b">
        <f t="shared" si="685"/>
        <v>1</v>
      </c>
      <c r="CG524" s="15" t="b">
        <f t="shared" si="654"/>
        <v>0</v>
      </c>
      <c r="CH524" s="15" t="b">
        <f t="shared" si="655"/>
        <v>1</v>
      </c>
      <c r="CI524" t="e">
        <f t="shared" si="686"/>
        <v>#N/A</v>
      </c>
      <c r="CJ524" t="e">
        <f t="shared" si="687"/>
        <v>#N/A</v>
      </c>
      <c r="CK524" t="e">
        <f t="shared" ref="CK524:CK587" si="696">NOT(OR(CI524,N524&gt;0,E524="Method 1"))</f>
        <v>#N/A</v>
      </c>
      <c r="CL524" t="b">
        <f t="shared" si="656"/>
        <v>0</v>
      </c>
      <c r="CM524" t="e">
        <f t="shared" ref="CM524:CM587" si="697">NOT(OR(CJ524,CL524,E524="Method 1"))</f>
        <v>#N/A</v>
      </c>
      <c r="CN524" t="b">
        <f t="shared" ref="CN524:CN587" si="698">AND(E524&lt;&gt;"Method 1",AR524,NOT(AQ524))</f>
        <v>0</v>
      </c>
      <c r="CO524" s="14">
        <f t="shared" ref="CO524:CO587" si="699">IF(ISERROR(OR(CE524,CF524,CG524,CH524,CK524,CM524,CN524)),1,IF(OR(CE524,CF524,CG524,CH524,CK524,CM524,CN524),1,0))</f>
        <v>1</v>
      </c>
      <c r="CP524" s="16" t="str">
        <f t="shared" si="688"/>
        <v/>
      </c>
      <c r="CQ524" s="15">
        <f t="shared" si="689"/>
        <v>0</v>
      </c>
      <c r="CR524" s="15">
        <f t="shared" si="690"/>
        <v>0</v>
      </c>
      <c r="CS524" s="15">
        <f t="shared" si="691"/>
        <v>0</v>
      </c>
      <c r="CT524" s="58" t="e">
        <f t="shared" si="642"/>
        <v>#DIV/0!</v>
      </c>
      <c r="CU524" s="2">
        <f t="shared" si="692"/>
        <v>995</v>
      </c>
      <c r="CV524" t="str">
        <f t="shared" ref="CV524:CV587" si="700">IF(A524="","",A524)</f>
        <v/>
      </c>
      <c r="CX524" t="str">
        <f t="shared" si="643"/>
        <v/>
      </c>
      <c r="CY524" t="b">
        <f>AND(CX524&lt;&gt;"",COUNTIF($CX$11:CX523,CX524)=0)</f>
        <v>0</v>
      </c>
      <c r="CZ524" s="2">
        <f>IF(CX524="",0,IF(CY524,MAX($CZ$11:CZ523)+1,VLOOKUP(CX524,$CX$11:CZ523,3,FALSE)))</f>
        <v>0</v>
      </c>
      <c r="DA524" s="2" t="str">
        <f t="shared" ref="DA524:DA587" si="701">CX524</f>
        <v/>
      </c>
      <c r="DB524" t="str">
        <f t="shared" si="644"/>
        <v/>
      </c>
      <c r="DC524" t="b">
        <f>AND(DB524&lt;&gt;"",COUNTIF($DB$11:DB523,DB524)=0)</f>
        <v>0</v>
      </c>
      <c r="DD524" s="2">
        <f>IF(DB524="",0,IF(DC524,MAX($DD$11:DD523)+1,VLOOKUP(DB524,$DB$11:DD523,3,FALSE)))</f>
        <v>0</v>
      </c>
      <c r="DE524" s="2" t="str">
        <f t="shared" ref="DE524:DE587" si="702">DB524</f>
        <v/>
      </c>
    </row>
    <row r="525" spans="1:109" x14ac:dyDescent="0.35">
      <c r="A525" s="119"/>
      <c r="B525" s="46"/>
      <c r="C525" s="46"/>
      <c r="D525" s="46"/>
      <c r="E525" s="46"/>
      <c r="F525" s="183"/>
      <c r="G525" s="48">
        <v>0</v>
      </c>
      <c r="H525" s="46">
        <v>0</v>
      </c>
      <c r="I525" s="46">
        <v>0</v>
      </c>
      <c r="J525" s="46">
        <v>0</v>
      </c>
      <c r="K525" s="46">
        <v>0</v>
      </c>
      <c r="L525" s="49">
        <v>0</v>
      </c>
      <c r="M525" s="50">
        <v>0</v>
      </c>
      <c r="N525" s="32"/>
      <c r="O525" s="31"/>
      <c r="P525" s="31"/>
      <c r="Q525" s="31"/>
      <c r="R525" s="31"/>
      <c r="S525" s="31"/>
      <c r="T525" s="31"/>
      <c r="U525" s="31"/>
      <c r="V525" s="99"/>
      <c r="W525" s="52" t="str">
        <f t="shared" si="651"/>
        <v/>
      </c>
      <c r="X525" s="120"/>
      <c r="Y525" s="97"/>
      <c r="Z525" t="e">
        <f t="shared" si="657"/>
        <v>#N/A</v>
      </c>
      <c r="AA525" t="e">
        <f t="shared" si="658"/>
        <v>#N/A</v>
      </c>
      <c r="AB525" t="e">
        <f t="shared" si="659"/>
        <v>#N/A</v>
      </c>
      <c r="AC525" s="53" t="b">
        <f t="shared" si="660"/>
        <v>0</v>
      </c>
      <c r="AD525" s="53" t="b">
        <f t="shared" si="661"/>
        <v>0</v>
      </c>
      <c r="AE525" s="53" t="b">
        <f t="shared" si="662"/>
        <v>0</v>
      </c>
      <c r="AF525" s="53" t="b">
        <f t="shared" si="663"/>
        <v>0</v>
      </c>
      <c r="AG525" s="53" t="b">
        <f t="shared" si="664"/>
        <v>0</v>
      </c>
      <c r="AH525" s="53" t="b">
        <f t="shared" si="665"/>
        <v>0</v>
      </c>
      <c r="AI525" s="53" t="b">
        <f t="shared" si="666"/>
        <v>0</v>
      </c>
      <c r="AJ525" s="53" t="b">
        <f t="shared" si="667"/>
        <v>0</v>
      </c>
      <c r="AK525" s="53" t="b">
        <f t="shared" si="645"/>
        <v>1</v>
      </c>
      <c r="AL525" s="53" t="b">
        <f t="shared" si="646"/>
        <v>1</v>
      </c>
      <c r="AM525" s="53" t="b">
        <f t="shared" si="647"/>
        <v>1</v>
      </c>
      <c r="AN525" s="53" t="b">
        <f t="shared" si="648"/>
        <v>1</v>
      </c>
      <c r="AO525" s="53" t="b">
        <f t="shared" si="649"/>
        <v>1</v>
      </c>
      <c r="AP525" s="53" t="b">
        <f t="shared" si="650"/>
        <v>1</v>
      </c>
      <c r="AQ525" s="53" t="b">
        <f t="shared" si="627"/>
        <v>0</v>
      </c>
      <c r="AR525" t="b">
        <f t="shared" si="668"/>
        <v>0</v>
      </c>
      <c r="AS525" s="54" t="e">
        <f t="shared" si="693"/>
        <v>#N/A</v>
      </c>
      <c r="AT525" t="b">
        <f t="shared" si="628"/>
        <v>0</v>
      </c>
      <c r="AU525" t="str">
        <f t="shared" si="629"/>
        <v/>
      </c>
      <c r="AV525" s="55" t="str">
        <f t="shared" si="694"/>
        <v/>
      </c>
      <c r="AW525" t="b">
        <f>AND(AV525&lt;&gt;"",COUNTIF($AV$11:AV524,AV525)=0)</f>
        <v>0</v>
      </c>
      <c r="AX525" s="2">
        <f>IF(AV525="",0,IF(AW525,MAX($AX$11:AX524)+1,VLOOKUP(AV525,$AV$11:AX524,3,FALSE)))</f>
        <v>0</v>
      </c>
      <c r="AY525" t="str">
        <f t="shared" si="695"/>
        <v/>
      </c>
      <c r="AZ525" t="e">
        <f t="shared" si="669"/>
        <v>#N/A</v>
      </c>
      <c r="BA525" t="e">
        <f>IF(ISNA(AZ525),NA(),COUNTIF(AZ$10:AZ525,AZ525)&gt;1)</f>
        <v>#N/A</v>
      </c>
      <c r="BB525" t="e">
        <f t="shared" si="670"/>
        <v>#N/A</v>
      </c>
      <c r="BC525" s="55" t="e">
        <f t="shared" si="671"/>
        <v>#N/A</v>
      </c>
      <c r="BD525" s="56" t="e">
        <f t="shared" si="672"/>
        <v>#N/A</v>
      </c>
      <c r="BE525" s="53">
        <f t="shared" si="673"/>
        <v>0</v>
      </c>
      <c r="BF525" s="53">
        <f t="shared" si="674"/>
        <v>0</v>
      </c>
      <c r="BG525" s="53">
        <f t="shared" si="675"/>
        <v>0</v>
      </c>
      <c r="BH525" s="53">
        <f t="shared" si="676"/>
        <v>0</v>
      </c>
      <c r="BI525" s="53">
        <f t="shared" si="677"/>
        <v>0</v>
      </c>
      <c r="BJ525" s="53">
        <f t="shared" si="678"/>
        <v>0</v>
      </c>
      <c r="BK525" s="57">
        <f t="shared" si="679"/>
        <v>0</v>
      </c>
      <c r="BL525" s="57">
        <f t="shared" si="680"/>
        <v>0</v>
      </c>
      <c r="BM525" s="57">
        <f t="shared" si="681"/>
        <v>0</v>
      </c>
      <c r="BN525" s="57">
        <f t="shared" si="682"/>
        <v>0</v>
      </c>
      <c r="BO525" s="57">
        <f t="shared" si="683"/>
        <v>0</v>
      </c>
      <c r="BP525" s="57">
        <f t="shared" si="684"/>
        <v>0</v>
      </c>
      <c r="BQ525">
        <f t="shared" si="630"/>
        <v>0</v>
      </c>
      <c r="BR525">
        <f t="shared" si="631"/>
        <v>0</v>
      </c>
      <c r="BS525">
        <f t="shared" si="632"/>
        <v>0</v>
      </c>
      <c r="BT525">
        <f t="shared" si="633"/>
        <v>0</v>
      </c>
      <c r="BU525">
        <f t="shared" si="634"/>
        <v>0</v>
      </c>
      <c r="BV525">
        <f t="shared" si="635"/>
        <v>0</v>
      </c>
      <c r="BW525">
        <f t="shared" si="636"/>
        <v>0</v>
      </c>
      <c r="BX525">
        <f t="shared" si="637"/>
        <v>0</v>
      </c>
      <c r="BY525">
        <f t="shared" si="638"/>
        <v>0</v>
      </c>
      <c r="BZ525">
        <f t="shared" si="639"/>
        <v>0</v>
      </c>
      <c r="CA525">
        <f t="shared" si="640"/>
        <v>0</v>
      </c>
      <c r="CB525">
        <f t="shared" si="641"/>
        <v>0</v>
      </c>
      <c r="CC525" t="e">
        <f>IF('Source and fuel input'!AS525,VLOOKUP(AA525,SourceIdData,8,FALSE),IF('Source and fuel input'!AQ525,V525,IF('Source and fuel input'!AR525,IF(AND(E525="Method 1",VLOOKUP(AA525,SourceIdData,8,FALSE)&gt;0),VLOOKUP(AA525,SourceIdData,8,FALSE),NA()),"")))</f>
        <v>#N/A</v>
      </c>
      <c r="CD525" s="15" t="e">
        <f t="shared" si="652"/>
        <v>#N/A</v>
      </c>
      <c r="CE525" s="15" t="b">
        <f t="shared" si="653"/>
        <v>1</v>
      </c>
      <c r="CF525" s="15" t="b">
        <f t="shared" si="685"/>
        <v>1</v>
      </c>
      <c r="CG525" s="15" t="b">
        <f t="shared" si="654"/>
        <v>0</v>
      </c>
      <c r="CH525" s="15" t="b">
        <f t="shared" si="655"/>
        <v>1</v>
      </c>
      <c r="CI525" t="e">
        <f t="shared" si="686"/>
        <v>#N/A</v>
      </c>
      <c r="CJ525" t="e">
        <f t="shared" si="687"/>
        <v>#N/A</v>
      </c>
      <c r="CK525" t="e">
        <f t="shared" si="696"/>
        <v>#N/A</v>
      </c>
      <c r="CL525" t="b">
        <f t="shared" si="656"/>
        <v>0</v>
      </c>
      <c r="CM525" t="e">
        <f t="shared" si="697"/>
        <v>#N/A</v>
      </c>
      <c r="CN525" t="b">
        <f t="shared" si="698"/>
        <v>0</v>
      </c>
      <c r="CO525" s="14">
        <f t="shared" si="699"/>
        <v>1</v>
      </c>
      <c r="CP525" s="16" t="str">
        <f t="shared" si="688"/>
        <v/>
      </c>
      <c r="CQ525" s="15">
        <f t="shared" si="689"/>
        <v>0</v>
      </c>
      <c r="CR525" s="15">
        <f t="shared" si="690"/>
        <v>0</v>
      </c>
      <c r="CS525" s="15">
        <f t="shared" si="691"/>
        <v>0</v>
      </c>
      <c r="CT525" s="58" t="e">
        <f t="shared" si="642"/>
        <v>#DIV/0!</v>
      </c>
      <c r="CU525" s="2">
        <f t="shared" si="692"/>
        <v>995</v>
      </c>
      <c r="CV525" t="str">
        <f t="shared" si="700"/>
        <v/>
      </c>
      <c r="CX525" t="str">
        <f t="shared" si="643"/>
        <v/>
      </c>
      <c r="CY525" t="b">
        <f>AND(CX525&lt;&gt;"",COUNTIF($CX$11:CX524,CX525)=0)</f>
        <v>0</v>
      </c>
      <c r="CZ525" s="2">
        <f>IF(CX525="",0,IF(CY525,MAX($CZ$11:CZ524)+1,VLOOKUP(CX525,$CX$11:CZ524,3,FALSE)))</f>
        <v>0</v>
      </c>
      <c r="DA525" s="2" t="str">
        <f t="shared" si="701"/>
        <v/>
      </c>
      <c r="DB525" t="str">
        <f t="shared" si="644"/>
        <v/>
      </c>
      <c r="DC525" t="b">
        <f>AND(DB525&lt;&gt;"",COUNTIF($DB$11:DB524,DB525)=0)</f>
        <v>0</v>
      </c>
      <c r="DD525" s="2">
        <f>IF(DB525="",0,IF(DC525,MAX($DD$11:DD524)+1,VLOOKUP(DB525,$DB$11:DD524,3,FALSE)))</f>
        <v>0</v>
      </c>
      <c r="DE525" s="2" t="str">
        <f t="shared" si="702"/>
        <v/>
      </c>
    </row>
    <row r="526" spans="1:109" x14ac:dyDescent="0.35">
      <c r="A526" s="119"/>
      <c r="B526" s="46"/>
      <c r="C526" s="46"/>
      <c r="D526" s="46"/>
      <c r="E526" s="46"/>
      <c r="F526" s="183"/>
      <c r="G526" s="48">
        <v>0</v>
      </c>
      <c r="H526" s="46">
        <v>0</v>
      </c>
      <c r="I526" s="46">
        <v>0</v>
      </c>
      <c r="J526" s="46">
        <v>0</v>
      </c>
      <c r="K526" s="46">
        <v>0</v>
      </c>
      <c r="L526" s="49">
        <v>0</v>
      </c>
      <c r="M526" s="50">
        <v>0</v>
      </c>
      <c r="N526" s="32"/>
      <c r="O526" s="31"/>
      <c r="P526" s="31"/>
      <c r="Q526" s="31"/>
      <c r="R526" s="31"/>
      <c r="S526" s="31"/>
      <c r="T526" s="31"/>
      <c r="U526" s="31"/>
      <c r="V526" s="99"/>
      <c r="W526" s="52" t="str">
        <f t="shared" si="651"/>
        <v/>
      </c>
      <c r="X526" s="120"/>
      <c r="Y526" s="97"/>
      <c r="Z526" t="e">
        <f t="shared" si="657"/>
        <v>#N/A</v>
      </c>
      <c r="AA526" t="e">
        <f t="shared" si="658"/>
        <v>#N/A</v>
      </c>
      <c r="AB526" t="e">
        <f t="shared" si="659"/>
        <v>#N/A</v>
      </c>
      <c r="AC526" s="53" t="b">
        <f t="shared" si="660"/>
        <v>0</v>
      </c>
      <c r="AD526" s="53" t="b">
        <f t="shared" si="661"/>
        <v>0</v>
      </c>
      <c r="AE526" s="53" t="b">
        <f t="shared" si="662"/>
        <v>0</v>
      </c>
      <c r="AF526" s="53" t="b">
        <f t="shared" si="663"/>
        <v>0</v>
      </c>
      <c r="AG526" s="53" t="b">
        <f t="shared" si="664"/>
        <v>0</v>
      </c>
      <c r="AH526" s="53" t="b">
        <f t="shared" si="665"/>
        <v>0</v>
      </c>
      <c r="AI526" s="53" t="b">
        <f t="shared" si="666"/>
        <v>0</v>
      </c>
      <c r="AJ526" s="53" t="b">
        <f t="shared" si="667"/>
        <v>0</v>
      </c>
      <c r="AK526" s="53" t="b">
        <f t="shared" si="645"/>
        <v>1</v>
      </c>
      <c r="AL526" s="53" t="b">
        <f t="shared" si="646"/>
        <v>1</v>
      </c>
      <c r="AM526" s="53" t="b">
        <f t="shared" si="647"/>
        <v>1</v>
      </c>
      <c r="AN526" s="53" t="b">
        <f t="shared" si="648"/>
        <v>1</v>
      </c>
      <c r="AO526" s="53" t="b">
        <f t="shared" si="649"/>
        <v>1</v>
      </c>
      <c r="AP526" s="53" t="b">
        <f t="shared" si="650"/>
        <v>1</v>
      </c>
      <c r="AQ526" s="53" t="b">
        <f t="shared" ref="AQ526:AQ589" si="703">AND(V526&lt;&gt;"",V526&gt;0,NOT(ISERROR(V526*1)))</f>
        <v>0</v>
      </c>
      <c r="AR526" t="b">
        <f t="shared" si="668"/>
        <v>0</v>
      </c>
      <c r="AS526" s="54" t="e">
        <f t="shared" si="693"/>
        <v>#N/A</v>
      </c>
      <c r="AT526" t="b">
        <f t="shared" ref="AT526:AT589" si="704">CO526=0</f>
        <v>0</v>
      </c>
      <c r="AU526" t="str">
        <f t="shared" ref="AU526:AU589" si="705">IF(ISERROR(AT526),"",IF(AT526,"OK",""))</f>
        <v/>
      </c>
      <c r="AV526" s="55" t="str">
        <f t="shared" si="694"/>
        <v/>
      </c>
      <c r="AW526" t="b">
        <f>AND(AV526&lt;&gt;"",COUNTIF($AV$11:AV525,AV526)=0)</f>
        <v>0</v>
      </c>
      <c r="AX526" s="2">
        <f>IF(AV526="",0,IF(AW526,MAX($AX$11:AX525)+1,VLOOKUP(AV526,$AV$11:AX525,3,FALSE)))</f>
        <v>0</v>
      </c>
      <c r="AY526" t="str">
        <f t="shared" si="695"/>
        <v/>
      </c>
      <c r="AZ526" t="e">
        <f t="shared" si="669"/>
        <v>#N/A</v>
      </c>
      <c r="BA526" t="e">
        <f>IF(ISNA(AZ526),NA(),COUNTIF(AZ$10:AZ526,AZ526)&gt;1)</f>
        <v>#N/A</v>
      </c>
      <c r="BB526" t="e">
        <f t="shared" si="670"/>
        <v>#N/A</v>
      </c>
      <c r="BC526" s="55" t="e">
        <f t="shared" si="671"/>
        <v>#N/A</v>
      </c>
      <c r="BD526" s="56" t="e">
        <f t="shared" si="672"/>
        <v>#N/A</v>
      </c>
      <c r="BE526" s="53">
        <f t="shared" si="673"/>
        <v>0</v>
      </c>
      <c r="BF526" s="53">
        <f t="shared" si="674"/>
        <v>0</v>
      </c>
      <c r="BG526" s="53">
        <f t="shared" si="675"/>
        <v>0</v>
      </c>
      <c r="BH526" s="53">
        <f t="shared" si="676"/>
        <v>0</v>
      </c>
      <c r="BI526" s="53">
        <f t="shared" si="677"/>
        <v>0</v>
      </c>
      <c r="BJ526" s="53">
        <f t="shared" si="678"/>
        <v>0</v>
      </c>
      <c r="BK526" s="57">
        <f t="shared" si="679"/>
        <v>0</v>
      </c>
      <c r="BL526" s="57">
        <f t="shared" si="680"/>
        <v>0</v>
      </c>
      <c r="BM526" s="57">
        <f t="shared" si="681"/>
        <v>0</v>
      </c>
      <c r="BN526" s="57">
        <f t="shared" si="682"/>
        <v>0</v>
      </c>
      <c r="BO526" s="57">
        <f t="shared" si="683"/>
        <v>0</v>
      </c>
      <c r="BP526" s="57">
        <f t="shared" si="684"/>
        <v>0</v>
      </c>
      <c r="BQ526">
        <f t="shared" ref="BQ526:BQ589" si="706">IF(ISERROR(BE526*1),0,IF(BE526&gt;0,SUMSQ(BE526,$BC526,$BD526),0))</f>
        <v>0</v>
      </c>
      <c r="BR526">
        <f t="shared" ref="BR526:BR589" si="707">IF(ISERROR(BF526*1),0,IF(BF526&gt;0,SUMSQ(BF526,$BC526,$BD526),0))</f>
        <v>0</v>
      </c>
      <c r="BS526">
        <f t="shared" ref="BS526:BS589" si="708">IF(ISERROR(BG526*1),0,IF(BG526&gt;0,SUMSQ(BG526,$BC526,$BD526),0))</f>
        <v>0</v>
      </c>
      <c r="BT526">
        <f t="shared" ref="BT526:BT589" si="709">IF(ISERROR(BH526*1),0,IF(BH526&gt;0,SUMSQ(BH526,$BC526,$BD526),0))</f>
        <v>0</v>
      </c>
      <c r="BU526">
        <f t="shared" ref="BU526:BU589" si="710">IF(ISERROR(BI526*1),0,IF(BI526&gt;0,SUMSQ(BI526,$BC526,$BD526),0))</f>
        <v>0</v>
      </c>
      <c r="BV526">
        <f t="shared" ref="BV526:BV589" si="711">IF(ISERROR(BJ526*1),0,IF(BJ526&gt;0,SUMSQ(BJ526,$BC526,$BD526),0))</f>
        <v>0</v>
      </c>
      <c r="BW526">
        <f t="shared" ref="BW526:BW589" si="712">BQ526*(BK526^2)</f>
        <v>0</v>
      </c>
      <c r="BX526">
        <f t="shared" ref="BX526:BX589" si="713">BR526*(BL526^2)</f>
        <v>0</v>
      </c>
      <c r="BY526">
        <f t="shared" ref="BY526:BY589" si="714">BS526*(BM526^2)</f>
        <v>0</v>
      </c>
      <c r="BZ526">
        <f t="shared" ref="BZ526:BZ589" si="715">BT526*(BN526^2)</f>
        <v>0</v>
      </c>
      <c r="CA526">
        <f t="shared" ref="CA526:CA589" si="716">BU526*(BO526^2)</f>
        <v>0</v>
      </c>
      <c r="CB526">
        <f t="shared" ref="CB526:CB589" si="717">BV526*(BP526^2)</f>
        <v>0</v>
      </c>
      <c r="CC526" t="e">
        <f>IF('Source and fuel input'!AS526,VLOOKUP(AA526,SourceIdData,8,FALSE),IF('Source and fuel input'!AQ526,V526,IF('Source and fuel input'!AR526,IF(AND(E526="Method 1",VLOOKUP(AA526,SourceIdData,8,FALSE)&gt;0),VLOOKUP(AA526,SourceIdData,8,FALSE),NA()),"")))</f>
        <v>#N/A</v>
      </c>
      <c r="CD526" s="15" t="e">
        <f t="shared" si="652"/>
        <v>#N/A</v>
      </c>
      <c r="CE526" s="15" t="b">
        <f t="shared" si="653"/>
        <v>1</v>
      </c>
      <c r="CF526" s="15" t="b">
        <f t="shared" si="685"/>
        <v>1</v>
      </c>
      <c r="CG526" s="15" t="b">
        <f t="shared" si="654"/>
        <v>0</v>
      </c>
      <c r="CH526" s="15" t="b">
        <f t="shared" si="655"/>
        <v>1</v>
      </c>
      <c r="CI526" t="e">
        <f t="shared" si="686"/>
        <v>#N/A</v>
      </c>
      <c r="CJ526" t="e">
        <f t="shared" si="687"/>
        <v>#N/A</v>
      </c>
      <c r="CK526" t="e">
        <f t="shared" si="696"/>
        <v>#N/A</v>
      </c>
      <c r="CL526" t="b">
        <f t="shared" si="656"/>
        <v>0</v>
      </c>
      <c r="CM526" t="e">
        <f t="shared" si="697"/>
        <v>#N/A</v>
      </c>
      <c r="CN526" t="b">
        <f t="shared" si="698"/>
        <v>0</v>
      </c>
      <c r="CO526" s="14">
        <f t="shared" si="699"/>
        <v>1</v>
      </c>
      <c r="CP526" s="16" t="str">
        <f t="shared" si="688"/>
        <v/>
      </c>
      <c r="CQ526" s="15">
        <f t="shared" si="689"/>
        <v>0</v>
      </c>
      <c r="CR526" s="15">
        <f t="shared" si="690"/>
        <v>0</v>
      </c>
      <c r="CS526" s="15">
        <f t="shared" si="691"/>
        <v>0</v>
      </c>
      <c r="CT526" s="58" t="e">
        <f t="shared" ref="CT526:CT589" si="718">CQ526/CS526</f>
        <v>#DIV/0!</v>
      </c>
      <c r="CU526" s="2">
        <f t="shared" si="692"/>
        <v>995</v>
      </c>
      <c r="CV526" t="str">
        <f t="shared" si="700"/>
        <v/>
      </c>
      <c r="CX526" t="str">
        <f t="shared" ref="CX526:CX589" si="719">TRIM(A526)</f>
        <v/>
      </c>
      <c r="CY526" t="b">
        <f>AND(CX526&lt;&gt;"",COUNTIF($CX$11:CX525,CX526)=0)</f>
        <v>0</v>
      </c>
      <c r="CZ526" s="2">
        <f>IF(CX526="",0,IF(CY526,MAX($CZ$11:CZ525)+1,VLOOKUP(CX526,$CX$11:CZ525,3,FALSE)))</f>
        <v>0</v>
      </c>
      <c r="DA526" s="2" t="str">
        <f t="shared" si="701"/>
        <v/>
      </c>
      <c r="DB526" t="str">
        <f t="shared" ref="DB526:DB589" si="720">TRIM(B526)</f>
        <v/>
      </c>
      <c r="DC526" t="b">
        <f>AND(DB526&lt;&gt;"",COUNTIF($DB$11:DB525,DB526)=0)</f>
        <v>0</v>
      </c>
      <c r="DD526" s="2">
        <f>IF(DB526="",0,IF(DC526,MAX($DD$11:DD525)+1,VLOOKUP(DB526,$DB$11:DD525,3,FALSE)))</f>
        <v>0</v>
      </c>
      <c r="DE526" s="2" t="str">
        <f t="shared" si="702"/>
        <v/>
      </c>
    </row>
    <row r="527" spans="1:109" x14ac:dyDescent="0.35">
      <c r="A527" s="119"/>
      <c r="B527" s="46"/>
      <c r="C527" s="46"/>
      <c r="D527" s="46"/>
      <c r="E527" s="46"/>
      <c r="F527" s="183"/>
      <c r="G527" s="48">
        <v>0</v>
      </c>
      <c r="H527" s="46">
        <v>0</v>
      </c>
      <c r="I527" s="46">
        <v>0</v>
      </c>
      <c r="J527" s="46">
        <v>0</v>
      </c>
      <c r="K527" s="46">
        <v>0</v>
      </c>
      <c r="L527" s="49">
        <v>0</v>
      </c>
      <c r="M527" s="50">
        <v>0</v>
      </c>
      <c r="N527" s="32"/>
      <c r="O527" s="31"/>
      <c r="P527" s="31"/>
      <c r="Q527" s="31"/>
      <c r="R527" s="31"/>
      <c r="S527" s="31"/>
      <c r="T527" s="31"/>
      <c r="U527" s="31"/>
      <c r="V527" s="99"/>
      <c r="W527" s="52" t="str">
        <f t="shared" si="651"/>
        <v/>
      </c>
      <c r="X527" s="120"/>
      <c r="Y527" s="97"/>
      <c r="Z527" t="e">
        <f t="shared" si="657"/>
        <v>#N/A</v>
      </c>
      <c r="AA527" t="e">
        <f t="shared" si="658"/>
        <v>#N/A</v>
      </c>
      <c r="AB527" t="e">
        <f t="shared" si="659"/>
        <v>#N/A</v>
      </c>
      <c r="AC527" s="53" t="b">
        <f t="shared" si="660"/>
        <v>0</v>
      </c>
      <c r="AD527" s="53" t="b">
        <f t="shared" si="661"/>
        <v>0</v>
      </c>
      <c r="AE527" s="53" t="b">
        <f t="shared" si="662"/>
        <v>0</v>
      </c>
      <c r="AF527" s="53" t="b">
        <f t="shared" si="663"/>
        <v>0</v>
      </c>
      <c r="AG527" s="53" t="b">
        <f t="shared" si="664"/>
        <v>0</v>
      </c>
      <c r="AH527" s="53" t="b">
        <f t="shared" si="665"/>
        <v>0</v>
      </c>
      <c r="AI527" s="53" t="b">
        <f t="shared" si="666"/>
        <v>0</v>
      </c>
      <c r="AJ527" s="53" t="b">
        <f t="shared" si="667"/>
        <v>0</v>
      </c>
      <c r="AK527" s="53" t="b">
        <f t="shared" si="645"/>
        <v>1</v>
      </c>
      <c r="AL527" s="53" t="b">
        <f t="shared" si="646"/>
        <v>1</v>
      </c>
      <c r="AM527" s="53" t="b">
        <f t="shared" si="647"/>
        <v>1</v>
      </c>
      <c r="AN527" s="53" t="b">
        <f t="shared" si="648"/>
        <v>1</v>
      </c>
      <c r="AO527" s="53" t="b">
        <f t="shared" si="649"/>
        <v>1</v>
      </c>
      <c r="AP527" s="53" t="b">
        <f t="shared" si="650"/>
        <v>1</v>
      </c>
      <c r="AQ527" s="53" t="b">
        <f t="shared" si="703"/>
        <v>0</v>
      </c>
      <c r="AR527" t="b">
        <f t="shared" si="668"/>
        <v>0</v>
      </c>
      <c r="AS527" s="54" t="e">
        <f t="shared" si="693"/>
        <v>#N/A</v>
      </c>
      <c r="AT527" t="b">
        <f t="shared" si="704"/>
        <v>0</v>
      </c>
      <c r="AU527" t="str">
        <f t="shared" si="705"/>
        <v/>
      </c>
      <c r="AV527" s="55" t="str">
        <f t="shared" si="694"/>
        <v/>
      </c>
      <c r="AW527" t="b">
        <f>AND(AV527&lt;&gt;"",COUNTIF($AV$11:AV526,AV527)=0)</f>
        <v>0</v>
      </c>
      <c r="AX527" s="2">
        <f>IF(AV527="",0,IF(AW527,MAX($AX$11:AX526)+1,VLOOKUP(AV527,$AV$11:AX526,3,FALSE)))</f>
        <v>0</v>
      </c>
      <c r="AY527" t="str">
        <f t="shared" si="695"/>
        <v/>
      </c>
      <c r="AZ527" t="e">
        <f t="shared" si="669"/>
        <v>#N/A</v>
      </c>
      <c r="BA527" t="e">
        <f>IF(ISNA(AZ527),NA(),COUNTIF(AZ$10:AZ527,AZ527)&gt;1)</f>
        <v>#N/A</v>
      </c>
      <c r="BB527" t="e">
        <f t="shared" si="670"/>
        <v>#N/A</v>
      </c>
      <c r="BC527" s="55" t="e">
        <f t="shared" si="671"/>
        <v>#N/A</v>
      </c>
      <c r="BD527" s="56" t="e">
        <f t="shared" si="672"/>
        <v>#N/A</v>
      </c>
      <c r="BE527" s="53">
        <f t="shared" si="673"/>
        <v>0</v>
      </c>
      <c r="BF527" s="53">
        <f t="shared" si="674"/>
        <v>0</v>
      </c>
      <c r="BG527" s="53">
        <f t="shared" si="675"/>
        <v>0</v>
      </c>
      <c r="BH527" s="53">
        <f t="shared" si="676"/>
        <v>0</v>
      </c>
      <c r="BI527" s="53">
        <f t="shared" si="677"/>
        <v>0</v>
      </c>
      <c r="BJ527" s="53">
        <f t="shared" si="678"/>
        <v>0</v>
      </c>
      <c r="BK527" s="57">
        <f t="shared" si="679"/>
        <v>0</v>
      </c>
      <c r="BL527" s="57">
        <f t="shared" si="680"/>
        <v>0</v>
      </c>
      <c r="BM527" s="57">
        <f t="shared" si="681"/>
        <v>0</v>
      </c>
      <c r="BN527" s="57">
        <f t="shared" si="682"/>
        <v>0</v>
      </c>
      <c r="BO527" s="57">
        <f t="shared" si="683"/>
        <v>0</v>
      </c>
      <c r="BP527" s="57">
        <f t="shared" si="684"/>
        <v>0</v>
      </c>
      <c r="BQ527">
        <f t="shared" si="706"/>
        <v>0</v>
      </c>
      <c r="BR527">
        <f t="shared" si="707"/>
        <v>0</v>
      </c>
      <c r="BS527">
        <f t="shared" si="708"/>
        <v>0</v>
      </c>
      <c r="BT527">
        <f t="shared" si="709"/>
        <v>0</v>
      </c>
      <c r="BU527">
        <f t="shared" si="710"/>
        <v>0</v>
      </c>
      <c r="BV527">
        <f t="shared" si="711"/>
        <v>0</v>
      </c>
      <c r="BW527">
        <f t="shared" si="712"/>
        <v>0</v>
      </c>
      <c r="BX527">
        <f t="shared" si="713"/>
        <v>0</v>
      </c>
      <c r="BY527">
        <f t="shared" si="714"/>
        <v>0</v>
      </c>
      <c r="BZ527">
        <f t="shared" si="715"/>
        <v>0</v>
      </c>
      <c r="CA527">
        <f t="shared" si="716"/>
        <v>0</v>
      </c>
      <c r="CB527">
        <f t="shared" si="717"/>
        <v>0</v>
      </c>
      <c r="CC527" t="e">
        <f>IF('Source and fuel input'!AS527,VLOOKUP(AA527,SourceIdData,8,FALSE),IF('Source and fuel input'!AQ527,V527,IF('Source and fuel input'!AR527,IF(AND(E527="Method 1",VLOOKUP(AA527,SourceIdData,8,FALSE)&gt;0),VLOOKUP(AA527,SourceIdData,8,FALSE),NA()),"")))</f>
        <v>#N/A</v>
      </c>
      <c r="CD527" s="15" t="e">
        <f t="shared" si="652"/>
        <v>#N/A</v>
      </c>
      <c r="CE527" s="15" t="b">
        <f t="shared" si="653"/>
        <v>1</v>
      </c>
      <c r="CF527" s="15" t="b">
        <f t="shared" si="685"/>
        <v>1</v>
      </c>
      <c r="CG527" s="15" t="b">
        <f t="shared" si="654"/>
        <v>0</v>
      </c>
      <c r="CH527" s="15" t="b">
        <f t="shared" si="655"/>
        <v>1</v>
      </c>
      <c r="CI527" t="e">
        <f t="shared" si="686"/>
        <v>#N/A</v>
      </c>
      <c r="CJ527" t="e">
        <f t="shared" si="687"/>
        <v>#N/A</v>
      </c>
      <c r="CK527" t="e">
        <f t="shared" si="696"/>
        <v>#N/A</v>
      </c>
      <c r="CL527" t="b">
        <f t="shared" si="656"/>
        <v>0</v>
      </c>
      <c r="CM527" t="e">
        <f t="shared" si="697"/>
        <v>#N/A</v>
      </c>
      <c r="CN527" t="b">
        <f t="shared" si="698"/>
        <v>0</v>
      </c>
      <c r="CO527" s="14">
        <f t="shared" si="699"/>
        <v>1</v>
      </c>
      <c r="CP527" s="16" t="str">
        <f t="shared" si="688"/>
        <v/>
      </c>
      <c r="CQ527" s="15">
        <f t="shared" si="689"/>
        <v>0</v>
      </c>
      <c r="CR527" s="15">
        <f t="shared" si="690"/>
        <v>0</v>
      </c>
      <c r="CS527" s="15">
        <f t="shared" si="691"/>
        <v>0</v>
      </c>
      <c r="CT527" s="58" t="e">
        <f t="shared" si="718"/>
        <v>#DIV/0!</v>
      </c>
      <c r="CU527" s="2">
        <f t="shared" si="692"/>
        <v>995</v>
      </c>
      <c r="CV527" t="str">
        <f t="shared" si="700"/>
        <v/>
      </c>
      <c r="CX527" t="str">
        <f t="shared" si="719"/>
        <v/>
      </c>
      <c r="CY527" t="b">
        <f>AND(CX527&lt;&gt;"",COUNTIF($CX$11:CX526,CX527)=0)</f>
        <v>0</v>
      </c>
      <c r="CZ527" s="2">
        <f>IF(CX527="",0,IF(CY527,MAX($CZ$11:CZ526)+1,VLOOKUP(CX527,$CX$11:CZ526,3,FALSE)))</f>
        <v>0</v>
      </c>
      <c r="DA527" s="2" t="str">
        <f t="shared" si="701"/>
        <v/>
      </c>
      <c r="DB527" t="str">
        <f t="shared" si="720"/>
        <v/>
      </c>
      <c r="DC527" t="b">
        <f>AND(DB527&lt;&gt;"",COUNTIF($DB$11:DB526,DB527)=0)</f>
        <v>0</v>
      </c>
      <c r="DD527" s="2">
        <f>IF(DB527="",0,IF(DC527,MAX($DD$11:DD526)+1,VLOOKUP(DB527,$DB$11:DD526,3,FALSE)))</f>
        <v>0</v>
      </c>
      <c r="DE527" s="2" t="str">
        <f t="shared" si="702"/>
        <v/>
      </c>
    </row>
    <row r="528" spans="1:109" x14ac:dyDescent="0.35">
      <c r="A528" s="119"/>
      <c r="B528" s="46"/>
      <c r="C528" s="46"/>
      <c r="D528" s="46"/>
      <c r="E528" s="46"/>
      <c r="F528" s="183"/>
      <c r="G528" s="48">
        <v>0</v>
      </c>
      <c r="H528" s="46">
        <v>0</v>
      </c>
      <c r="I528" s="46">
        <v>0</v>
      </c>
      <c r="J528" s="46">
        <v>0</v>
      </c>
      <c r="K528" s="46">
        <v>0</v>
      </c>
      <c r="L528" s="49">
        <v>0</v>
      </c>
      <c r="M528" s="50">
        <v>0</v>
      </c>
      <c r="N528" s="32"/>
      <c r="O528" s="31"/>
      <c r="P528" s="31"/>
      <c r="Q528" s="31"/>
      <c r="R528" s="31"/>
      <c r="S528" s="31"/>
      <c r="T528" s="31"/>
      <c r="U528" s="31"/>
      <c r="V528" s="99"/>
      <c r="W528" s="52" t="str">
        <f t="shared" si="651"/>
        <v/>
      </c>
      <c r="X528" s="120"/>
      <c r="Y528" s="97"/>
      <c r="Z528" t="e">
        <f t="shared" si="657"/>
        <v>#N/A</v>
      </c>
      <c r="AA528" t="e">
        <f t="shared" si="658"/>
        <v>#N/A</v>
      </c>
      <c r="AB528" t="e">
        <f t="shared" si="659"/>
        <v>#N/A</v>
      </c>
      <c r="AC528" s="53" t="b">
        <f t="shared" si="660"/>
        <v>0</v>
      </c>
      <c r="AD528" s="53" t="b">
        <f t="shared" si="661"/>
        <v>0</v>
      </c>
      <c r="AE528" s="53" t="b">
        <f t="shared" si="662"/>
        <v>0</v>
      </c>
      <c r="AF528" s="53" t="b">
        <f t="shared" si="663"/>
        <v>0</v>
      </c>
      <c r="AG528" s="53" t="b">
        <f t="shared" si="664"/>
        <v>0</v>
      </c>
      <c r="AH528" s="53" t="b">
        <f t="shared" si="665"/>
        <v>0</v>
      </c>
      <c r="AI528" s="53" t="b">
        <f t="shared" si="666"/>
        <v>0</v>
      </c>
      <c r="AJ528" s="53" t="b">
        <f t="shared" si="667"/>
        <v>0</v>
      </c>
      <c r="AK528" s="53" t="b">
        <f t="shared" si="645"/>
        <v>1</v>
      </c>
      <c r="AL528" s="53" t="b">
        <f t="shared" si="646"/>
        <v>1</v>
      </c>
      <c r="AM528" s="53" t="b">
        <f t="shared" si="647"/>
        <v>1</v>
      </c>
      <c r="AN528" s="53" t="b">
        <f t="shared" si="648"/>
        <v>1</v>
      </c>
      <c r="AO528" s="53" t="b">
        <f t="shared" si="649"/>
        <v>1</v>
      </c>
      <c r="AP528" s="53" t="b">
        <f t="shared" si="650"/>
        <v>1</v>
      </c>
      <c r="AQ528" s="53" t="b">
        <f t="shared" si="703"/>
        <v>0</v>
      </c>
      <c r="AR528" t="b">
        <f t="shared" si="668"/>
        <v>0</v>
      </c>
      <c r="AS528" s="54" t="e">
        <f t="shared" si="693"/>
        <v>#N/A</v>
      </c>
      <c r="AT528" t="b">
        <f t="shared" si="704"/>
        <v>0</v>
      </c>
      <c r="AU528" t="str">
        <f t="shared" si="705"/>
        <v/>
      </c>
      <c r="AV528" s="55" t="str">
        <f t="shared" si="694"/>
        <v/>
      </c>
      <c r="AW528" t="b">
        <f>AND(AV528&lt;&gt;"",COUNTIF($AV$11:AV527,AV528)=0)</f>
        <v>0</v>
      </c>
      <c r="AX528" s="2">
        <f>IF(AV528="",0,IF(AW528,MAX($AX$11:AX527)+1,VLOOKUP(AV528,$AV$11:AX527,3,FALSE)))</f>
        <v>0</v>
      </c>
      <c r="AY528" t="str">
        <f t="shared" si="695"/>
        <v/>
      </c>
      <c r="AZ528" t="e">
        <f t="shared" si="669"/>
        <v>#N/A</v>
      </c>
      <c r="BA528" t="e">
        <f>IF(ISNA(AZ528),NA(),COUNTIF(AZ$10:AZ528,AZ528)&gt;1)</f>
        <v>#N/A</v>
      </c>
      <c r="BB528" t="e">
        <f t="shared" si="670"/>
        <v>#N/A</v>
      </c>
      <c r="BC528" s="55" t="e">
        <f t="shared" si="671"/>
        <v>#N/A</v>
      </c>
      <c r="BD528" s="56" t="e">
        <f t="shared" si="672"/>
        <v>#N/A</v>
      </c>
      <c r="BE528" s="53">
        <f t="shared" si="673"/>
        <v>0</v>
      </c>
      <c r="BF528" s="53">
        <f t="shared" si="674"/>
        <v>0</v>
      </c>
      <c r="BG528" s="53">
        <f t="shared" si="675"/>
        <v>0</v>
      </c>
      <c r="BH528" s="53">
        <f t="shared" si="676"/>
        <v>0</v>
      </c>
      <c r="BI528" s="53">
        <f t="shared" si="677"/>
        <v>0</v>
      </c>
      <c r="BJ528" s="53">
        <f t="shared" si="678"/>
        <v>0</v>
      </c>
      <c r="BK528" s="57">
        <f t="shared" si="679"/>
        <v>0</v>
      </c>
      <c r="BL528" s="57">
        <f t="shared" si="680"/>
        <v>0</v>
      </c>
      <c r="BM528" s="57">
        <f t="shared" si="681"/>
        <v>0</v>
      </c>
      <c r="BN528" s="57">
        <f t="shared" si="682"/>
        <v>0</v>
      </c>
      <c r="BO528" s="57">
        <f t="shared" si="683"/>
        <v>0</v>
      </c>
      <c r="BP528" s="57">
        <f t="shared" si="684"/>
        <v>0</v>
      </c>
      <c r="BQ528">
        <f t="shared" si="706"/>
        <v>0</v>
      </c>
      <c r="BR528">
        <f t="shared" si="707"/>
        <v>0</v>
      </c>
      <c r="BS528">
        <f t="shared" si="708"/>
        <v>0</v>
      </c>
      <c r="BT528">
        <f t="shared" si="709"/>
        <v>0</v>
      </c>
      <c r="BU528">
        <f t="shared" si="710"/>
        <v>0</v>
      </c>
      <c r="BV528">
        <f t="shared" si="711"/>
        <v>0</v>
      </c>
      <c r="BW528">
        <f t="shared" si="712"/>
        <v>0</v>
      </c>
      <c r="BX528">
        <f t="shared" si="713"/>
        <v>0</v>
      </c>
      <c r="BY528">
        <f t="shared" si="714"/>
        <v>0</v>
      </c>
      <c r="BZ528">
        <f t="shared" si="715"/>
        <v>0</v>
      </c>
      <c r="CA528">
        <f t="shared" si="716"/>
        <v>0</v>
      </c>
      <c r="CB528">
        <f t="shared" si="717"/>
        <v>0</v>
      </c>
      <c r="CC528" t="e">
        <f>IF('Source and fuel input'!AS528,VLOOKUP(AA528,SourceIdData,8,FALSE),IF('Source and fuel input'!AQ528,V528,IF('Source and fuel input'!AR528,IF(AND(E528="Method 1",VLOOKUP(AA528,SourceIdData,8,FALSE)&gt;0),VLOOKUP(AA528,SourceIdData,8,FALSE),NA()),"")))</f>
        <v>#N/A</v>
      </c>
      <c r="CD528" s="15" t="e">
        <f t="shared" si="652"/>
        <v>#N/A</v>
      </c>
      <c r="CE528" s="15" t="b">
        <f t="shared" si="653"/>
        <v>1</v>
      </c>
      <c r="CF528" s="15" t="b">
        <f t="shared" si="685"/>
        <v>1</v>
      </c>
      <c r="CG528" s="15" t="b">
        <f t="shared" si="654"/>
        <v>0</v>
      </c>
      <c r="CH528" s="15" t="b">
        <f t="shared" si="655"/>
        <v>1</v>
      </c>
      <c r="CI528" t="e">
        <f t="shared" si="686"/>
        <v>#N/A</v>
      </c>
      <c r="CJ528" t="e">
        <f t="shared" si="687"/>
        <v>#N/A</v>
      </c>
      <c r="CK528" t="e">
        <f t="shared" si="696"/>
        <v>#N/A</v>
      </c>
      <c r="CL528" t="b">
        <f t="shared" si="656"/>
        <v>0</v>
      </c>
      <c r="CM528" t="e">
        <f t="shared" si="697"/>
        <v>#N/A</v>
      </c>
      <c r="CN528" t="b">
        <f t="shared" si="698"/>
        <v>0</v>
      </c>
      <c r="CO528" s="14">
        <f t="shared" si="699"/>
        <v>1</v>
      </c>
      <c r="CP528" s="16" t="str">
        <f t="shared" si="688"/>
        <v/>
      </c>
      <c r="CQ528" s="15">
        <f t="shared" si="689"/>
        <v>0</v>
      </c>
      <c r="CR528" s="15">
        <f t="shared" si="690"/>
        <v>0</v>
      </c>
      <c r="CS528" s="15">
        <f t="shared" si="691"/>
        <v>0</v>
      </c>
      <c r="CT528" s="58" t="e">
        <f t="shared" si="718"/>
        <v>#DIV/0!</v>
      </c>
      <c r="CU528" s="2">
        <f t="shared" si="692"/>
        <v>995</v>
      </c>
      <c r="CV528" t="str">
        <f t="shared" si="700"/>
        <v/>
      </c>
      <c r="CX528" t="str">
        <f t="shared" si="719"/>
        <v/>
      </c>
      <c r="CY528" t="b">
        <f>AND(CX528&lt;&gt;"",COUNTIF($CX$11:CX527,CX528)=0)</f>
        <v>0</v>
      </c>
      <c r="CZ528" s="2">
        <f>IF(CX528="",0,IF(CY528,MAX($CZ$11:CZ527)+1,VLOOKUP(CX528,$CX$11:CZ527,3,FALSE)))</f>
        <v>0</v>
      </c>
      <c r="DA528" s="2" t="str">
        <f t="shared" si="701"/>
        <v/>
      </c>
      <c r="DB528" t="str">
        <f t="shared" si="720"/>
        <v/>
      </c>
      <c r="DC528" t="b">
        <f>AND(DB528&lt;&gt;"",COUNTIF($DB$11:DB527,DB528)=0)</f>
        <v>0</v>
      </c>
      <c r="DD528" s="2">
        <f>IF(DB528="",0,IF(DC528,MAX($DD$11:DD527)+1,VLOOKUP(DB528,$DB$11:DD527,3,FALSE)))</f>
        <v>0</v>
      </c>
      <c r="DE528" s="2" t="str">
        <f t="shared" si="702"/>
        <v/>
      </c>
    </row>
    <row r="529" spans="1:109" x14ac:dyDescent="0.35">
      <c r="A529" s="119"/>
      <c r="B529" s="46"/>
      <c r="C529" s="46"/>
      <c r="D529" s="46"/>
      <c r="E529" s="46"/>
      <c r="F529" s="183"/>
      <c r="G529" s="48">
        <v>0</v>
      </c>
      <c r="H529" s="46">
        <v>0</v>
      </c>
      <c r="I529" s="46">
        <v>0</v>
      </c>
      <c r="J529" s="46">
        <v>0</v>
      </c>
      <c r="K529" s="46">
        <v>0</v>
      </c>
      <c r="L529" s="49">
        <v>0</v>
      </c>
      <c r="M529" s="50">
        <v>0</v>
      </c>
      <c r="N529" s="32"/>
      <c r="O529" s="31"/>
      <c r="P529" s="31"/>
      <c r="Q529" s="31"/>
      <c r="R529" s="31"/>
      <c r="S529" s="31"/>
      <c r="T529" s="31"/>
      <c r="U529" s="31"/>
      <c r="V529" s="99"/>
      <c r="W529" s="52" t="str">
        <f t="shared" si="651"/>
        <v/>
      </c>
      <c r="X529" s="120"/>
      <c r="Y529" s="97"/>
      <c r="Z529" t="e">
        <f t="shared" si="657"/>
        <v>#N/A</v>
      </c>
      <c r="AA529" t="e">
        <f t="shared" si="658"/>
        <v>#N/A</v>
      </c>
      <c r="AB529" t="e">
        <f t="shared" si="659"/>
        <v>#N/A</v>
      </c>
      <c r="AC529" s="53" t="b">
        <f t="shared" si="660"/>
        <v>0</v>
      </c>
      <c r="AD529" s="53" t="b">
        <f t="shared" si="661"/>
        <v>0</v>
      </c>
      <c r="AE529" s="53" t="b">
        <f t="shared" si="662"/>
        <v>0</v>
      </c>
      <c r="AF529" s="53" t="b">
        <f t="shared" si="663"/>
        <v>0</v>
      </c>
      <c r="AG529" s="53" t="b">
        <f t="shared" si="664"/>
        <v>0</v>
      </c>
      <c r="AH529" s="53" t="b">
        <f t="shared" si="665"/>
        <v>0</v>
      </c>
      <c r="AI529" s="53" t="b">
        <f t="shared" si="666"/>
        <v>0</v>
      </c>
      <c r="AJ529" s="53" t="b">
        <f t="shared" si="667"/>
        <v>0</v>
      </c>
      <c r="AK529" s="53" t="b">
        <f t="shared" si="645"/>
        <v>1</v>
      </c>
      <c r="AL529" s="53" t="b">
        <f t="shared" si="646"/>
        <v>1</v>
      </c>
      <c r="AM529" s="53" t="b">
        <f t="shared" si="647"/>
        <v>1</v>
      </c>
      <c r="AN529" s="53" t="b">
        <f t="shared" si="648"/>
        <v>1</v>
      </c>
      <c r="AO529" s="53" t="b">
        <f t="shared" si="649"/>
        <v>1</v>
      </c>
      <c r="AP529" s="53" t="b">
        <f t="shared" si="650"/>
        <v>1</v>
      </c>
      <c r="AQ529" s="53" t="b">
        <f t="shared" si="703"/>
        <v>0</v>
      </c>
      <c r="AR529" t="b">
        <f t="shared" si="668"/>
        <v>0</v>
      </c>
      <c r="AS529" s="54" t="e">
        <f t="shared" si="693"/>
        <v>#N/A</v>
      </c>
      <c r="AT529" t="b">
        <f t="shared" si="704"/>
        <v>0</v>
      </c>
      <c r="AU529" t="str">
        <f t="shared" si="705"/>
        <v/>
      </c>
      <c r="AV529" s="55" t="str">
        <f t="shared" si="694"/>
        <v/>
      </c>
      <c r="AW529" t="b">
        <f>AND(AV529&lt;&gt;"",COUNTIF($AV$11:AV528,AV529)=0)</f>
        <v>0</v>
      </c>
      <c r="AX529" s="2">
        <f>IF(AV529="",0,IF(AW529,MAX($AX$11:AX528)+1,VLOOKUP(AV529,$AV$11:AX528,3,FALSE)))</f>
        <v>0</v>
      </c>
      <c r="AY529" t="str">
        <f t="shared" si="695"/>
        <v/>
      </c>
      <c r="AZ529" t="e">
        <f t="shared" si="669"/>
        <v>#N/A</v>
      </c>
      <c r="BA529" t="e">
        <f>IF(ISNA(AZ529),NA(),COUNTIF(AZ$10:AZ529,AZ529)&gt;1)</f>
        <v>#N/A</v>
      </c>
      <c r="BB529" t="e">
        <f t="shared" si="670"/>
        <v>#N/A</v>
      </c>
      <c r="BC529" s="55" t="e">
        <f t="shared" si="671"/>
        <v>#N/A</v>
      </c>
      <c r="BD529" s="56" t="e">
        <f t="shared" si="672"/>
        <v>#N/A</v>
      </c>
      <c r="BE529" s="53">
        <f t="shared" si="673"/>
        <v>0</v>
      </c>
      <c r="BF529" s="53">
        <f t="shared" si="674"/>
        <v>0</v>
      </c>
      <c r="BG529" s="53">
        <f t="shared" si="675"/>
        <v>0</v>
      </c>
      <c r="BH529" s="53">
        <f t="shared" si="676"/>
        <v>0</v>
      </c>
      <c r="BI529" s="53">
        <f t="shared" si="677"/>
        <v>0</v>
      </c>
      <c r="BJ529" s="53">
        <f t="shared" si="678"/>
        <v>0</v>
      </c>
      <c r="BK529" s="57">
        <f t="shared" si="679"/>
        <v>0</v>
      </c>
      <c r="BL529" s="57">
        <f t="shared" si="680"/>
        <v>0</v>
      </c>
      <c r="BM529" s="57">
        <f t="shared" si="681"/>
        <v>0</v>
      </c>
      <c r="BN529" s="57">
        <f t="shared" si="682"/>
        <v>0</v>
      </c>
      <c r="BO529" s="57">
        <f t="shared" si="683"/>
        <v>0</v>
      </c>
      <c r="BP529" s="57">
        <f t="shared" si="684"/>
        <v>0</v>
      </c>
      <c r="BQ529">
        <f t="shared" si="706"/>
        <v>0</v>
      </c>
      <c r="BR529">
        <f t="shared" si="707"/>
        <v>0</v>
      </c>
      <c r="BS529">
        <f t="shared" si="708"/>
        <v>0</v>
      </c>
      <c r="BT529">
        <f t="shared" si="709"/>
        <v>0</v>
      </c>
      <c r="BU529">
        <f t="shared" si="710"/>
        <v>0</v>
      </c>
      <c r="BV529">
        <f t="shared" si="711"/>
        <v>0</v>
      </c>
      <c r="BW529">
        <f t="shared" si="712"/>
        <v>0</v>
      </c>
      <c r="BX529">
        <f t="shared" si="713"/>
        <v>0</v>
      </c>
      <c r="BY529">
        <f t="shared" si="714"/>
        <v>0</v>
      </c>
      <c r="BZ529">
        <f t="shared" si="715"/>
        <v>0</v>
      </c>
      <c r="CA529">
        <f t="shared" si="716"/>
        <v>0</v>
      </c>
      <c r="CB529">
        <f t="shared" si="717"/>
        <v>0</v>
      </c>
      <c r="CC529" t="e">
        <f>IF('Source and fuel input'!AS529,VLOOKUP(AA529,SourceIdData,8,FALSE),IF('Source and fuel input'!AQ529,V529,IF('Source and fuel input'!AR529,IF(AND(E529="Method 1",VLOOKUP(AA529,SourceIdData,8,FALSE)&gt;0),VLOOKUP(AA529,SourceIdData,8,FALSE),NA()),"")))</f>
        <v>#N/A</v>
      </c>
      <c r="CD529" s="15" t="e">
        <f t="shared" si="652"/>
        <v>#N/A</v>
      </c>
      <c r="CE529" s="15" t="b">
        <f t="shared" si="653"/>
        <v>1</v>
      </c>
      <c r="CF529" s="15" t="b">
        <f t="shared" si="685"/>
        <v>1</v>
      </c>
      <c r="CG529" s="15" t="b">
        <f t="shared" si="654"/>
        <v>0</v>
      </c>
      <c r="CH529" s="15" t="b">
        <f t="shared" si="655"/>
        <v>1</v>
      </c>
      <c r="CI529" t="e">
        <f t="shared" si="686"/>
        <v>#N/A</v>
      </c>
      <c r="CJ529" t="e">
        <f t="shared" si="687"/>
        <v>#N/A</v>
      </c>
      <c r="CK529" t="e">
        <f t="shared" si="696"/>
        <v>#N/A</v>
      </c>
      <c r="CL529" t="b">
        <f t="shared" si="656"/>
        <v>0</v>
      </c>
      <c r="CM529" t="e">
        <f t="shared" si="697"/>
        <v>#N/A</v>
      </c>
      <c r="CN529" t="b">
        <f t="shared" si="698"/>
        <v>0</v>
      </c>
      <c r="CO529" s="14">
        <f t="shared" si="699"/>
        <v>1</v>
      </c>
      <c r="CP529" s="16" t="str">
        <f t="shared" si="688"/>
        <v/>
      </c>
      <c r="CQ529" s="15">
        <f t="shared" si="689"/>
        <v>0</v>
      </c>
      <c r="CR529" s="15">
        <f t="shared" si="690"/>
        <v>0</v>
      </c>
      <c r="CS529" s="15">
        <f t="shared" si="691"/>
        <v>0</v>
      </c>
      <c r="CT529" s="58" t="e">
        <f t="shared" si="718"/>
        <v>#DIV/0!</v>
      </c>
      <c r="CU529" s="2">
        <f t="shared" si="692"/>
        <v>995</v>
      </c>
      <c r="CV529" t="str">
        <f t="shared" si="700"/>
        <v/>
      </c>
      <c r="CX529" t="str">
        <f t="shared" si="719"/>
        <v/>
      </c>
      <c r="CY529" t="b">
        <f>AND(CX529&lt;&gt;"",COUNTIF($CX$11:CX528,CX529)=0)</f>
        <v>0</v>
      </c>
      <c r="CZ529" s="2">
        <f>IF(CX529="",0,IF(CY529,MAX($CZ$11:CZ528)+1,VLOOKUP(CX529,$CX$11:CZ528,3,FALSE)))</f>
        <v>0</v>
      </c>
      <c r="DA529" s="2" t="str">
        <f t="shared" si="701"/>
        <v/>
      </c>
      <c r="DB529" t="str">
        <f t="shared" si="720"/>
        <v/>
      </c>
      <c r="DC529" t="b">
        <f>AND(DB529&lt;&gt;"",COUNTIF($DB$11:DB528,DB529)=0)</f>
        <v>0</v>
      </c>
      <c r="DD529" s="2">
        <f>IF(DB529="",0,IF(DC529,MAX($DD$11:DD528)+1,VLOOKUP(DB529,$DB$11:DD528,3,FALSE)))</f>
        <v>0</v>
      </c>
      <c r="DE529" s="2" t="str">
        <f t="shared" si="702"/>
        <v/>
      </c>
    </row>
    <row r="530" spans="1:109" x14ac:dyDescent="0.35">
      <c r="A530" s="119"/>
      <c r="B530" s="46"/>
      <c r="C530" s="46"/>
      <c r="D530" s="46"/>
      <c r="E530" s="46"/>
      <c r="F530" s="183"/>
      <c r="G530" s="48">
        <v>0</v>
      </c>
      <c r="H530" s="46">
        <v>0</v>
      </c>
      <c r="I530" s="46">
        <v>0</v>
      </c>
      <c r="J530" s="46">
        <v>0</v>
      </c>
      <c r="K530" s="46">
        <v>0</v>
      </c>
      <c r="L530" s="49">
        <v>0</v>
      </c>
      <c r="M530" s="50">
        <v>0</v>
      </c>
      <c r="N530" s="32"/>
      <c r="O530" s="31"/>
      <c r="P530" s="31"/>
      <c r="Q530" s="31"/>
      <c r="R530" s="31"/>
      <c r="S530" s="31"/>
      <c r="T530" s="31"/>
      <c r="U530" s="31"/>
      <c r="V530" s="99"/>
      <c r="W530" s="52" t="str">
        <f t="shared" si="651"/>
        <v/>
      </c>
      <c r="X530" s="120"/>
      <c r="Y530" s="97"/>
      <c r="Z530" t="e">
        <f t="shared" si="657"/>
        <v>#N/A</v>
      </c>
      <c r="AA530" t="e">
        <f t="shared" si="658"/>
        <v>#N/A</v>
      </c>
      <c r="AB530" t="e">
        <f t="shared" si="659"/>
        <v>#N/A</v>
      </c>
      <c r="AC530" s="53" t="b">
        <f t="shared" si="660"/>
        <v>0</v>
      </c>
      <c r="AD530" s="53" t="b">
        <f t="shared" si="661"/>
        <v>0</v>
      </c>
      <c r="AE530" s="53" t="b">
        <f t="shared" si="662"/>
        <v>0</v>
      </c>
      <c r="AF530" s="53" t="b">
        <f t="shared" si="663"/>
        <v>0</v>
      </c>
      <c r="AG530" s="53" t="b">
        <f t="shared" si="664"/>
        <v>0</v>
      </c>
      <c r="AH530" s="53" t="b">
        <f t="shared" si="665"/>
        <v>0</v>
      </c>
      <c r="AI530" s="53" t="b">
        <f t="shared" si="666"/>
        <v>0</v>
      </c>
      <c r="AJ530" s="53" t="b">
        <f t="shared" si="667"/>
        <v>0</v>
      </c>
      <c r="AK530" s="53" t="b">
        <f t="shared" si="645"/>
        <v>1</v>
      </c>
      <c r="AL530" s="53" t="b">
        <f t="shared" si="646"/>
        <v>1</v>
      </c>
      <c r="AM530" s="53" t="b">
        <f t="shared" si="647"/>
        <v>1</v>
      </c>
      <c r="AN530" s="53" t="b">
        <f t="shared" si="648"/>
        <v>1</v>
      </c>
      <c r="AO530" s="53" t="b">
        <f t="shared" si="649"/>
        <v>1</v>
      </c>
      <c r="AP530" s="53" t="b">
        <f t="shared" si="650"/>
        <v>1</v>
      </c>
      <c r="AQ530" s="53" t="b">
        <f t="shared" si="703"/>
        <v>0</v>
      </c>
      <c r="AR530" t="b">
        <f t="shared" si="668"/>
        <v>0</v>
      </c>
      <c r="AS530" s="54" t="e">
        <f t="shared" si="693"/>
        <v>#N/A</v>
      </c>
      <c r="AT530" t="b">
        <f t="shared" si="704"/>
        <v>0</v>
      </c>
      <c r="AU530" t="str">
        <f t="shared" si="705"/>
        <v/>
      </c>
      <c r="AV530" s="55" t="str">
        <f t="shared" si="694"/>
        <v/>
      </c>
      <c r="AW530" t="b">
        <f>AND(AV530&lt;&gt;"",COUNTIF($AV$11:AV529,AV530)=0)</f>
        <v>0</v>
      </c>
      <c r="AX530" s="2">
        <f>IF(AV530="",0,IF(AW530,MAX($AX$11:AX529)+1,VLOOKUP(AV530,$AV$11:AX529,3,FALSE)))</f>
        <v>0</v>
      </c>
      <c r="AY530" t="str">
        <f t="shared" si="695"/>
        <v/>
      </c>
      <c r="AZ530" t="e">
        <f t="shared" si="669"/>
        <v>#N/A</v>
      </c>
      <c r="BA530" t="e">
        <f>IF(ISNA(AZ530),NA(),COUNTIF(AZ$10:AZ530,AZ530)&gt;1)</f>
        <v>#N/A</v>
      </c>
      <c r="BB530" t="e">
        <f t="shared" si="670"/>
        <v>#N/A</v>
      </c>
      <c r="BC530" s="55" t="e">
        <f t="shared" si="671"/>
        <v>#N/A</v>
      </c>
      <c r="BD530" s="56" t="e">
        <f t="shared" si="672"/>
        <v>#N/A</v>
      </c>
      <c r="BE530" s="53">
        <f t="shared" si="673"/>
        <v>0</v>
      </c>
      <c r="BF530" s="53">
        <f t="shared" si="674"/>
        <v>0</v>
      </c>
      <c r="BG530" s="53">
        <f t="shared" si="675"/>
        <v>0</v>
      </c>
      <c r="BH530" s="53">
        <f t="shared" si="676"/>
        <v>0</v>
      </c>
      <c r="BI530" s="53">
        <f t="shared" si="677"/>
        <v>0</v>
      </c>
      <c r="BJ530" s="53">
        <f t="shared" si="678"/>
        <v>0</v>
      </c>
      <c r="BK530" s="57">
        <f t="shared" si="679"/>
        <v>0</v>
      </c>
      <c r="BL530" s="57">
        <f t="shared" si="680"/>
        <v>0</v>
      </c>
      <c r="BM530" s="57">
        <f t="shared" si="681"/>
        <v>0</v>
      </c>
      <c r="BN530" s="57">
        <f t="shared" si="682"/>
        <v>0</v>
      </c>
      <c r="BO530" s="57">
        <f t="shared" si="683"/>
        <v>0</v>
      </c>
      <c r="BP530" s="57">
        <f t="shared" si="684"/>
        <v>0</v>
      </c>
      <c r="BQ530">
        <f t="shared" si="706"/>
        <v>0</v>
      </c>
      <c r="BR530">
        <f t="shared" si="707"/>
        <v>0</v>
      </c>
      <c r="BS530">
        <f t="shared" si="708"/>
        <v>0</v>
      </c>
      <c r="BT530">
        <f t="shared" si="709"/>
        <v>0</v>
      </c>
      <c r="BU530">
        <f t="shared" si="710"/>
        <v>0</v>
      </c>
      <c r="BV530">
        <f t="shared" si="711"/>
        <v>0</v>
      </c>
      <c r="BW530">
        <f t="shared" si="712"/>
        <v>0</v>
      </c>
      <c r="BX530">
        <f t="shared" si="713"/>
        <v>0</v>
      </c>
      <c r="BY530">
        <f t="shared" si="714"/>
        <v>0</v>
      </c>
      <c r="BZ530">
        <f t="shared" si="715"/>
        <v>0</v>
      </c>
      <c r="CA530">
        <f t="shared" si="716"/>
        <v>0</v>
      </c>
      <c r="CB530">
        <f t="shared" si="717"/>
        <v>0</v>
      </c>
      <c r="CC530" t="e">
        <f>IF('Source and fuel input'!AS530,VLOOKUP(AA530,SourceIdData,8,FALSE),IF('Source and fuel input'!AQ530,V530,IF('Source and fuel input'!AR530,IF(AND(E530="Method 1",VLOOKUP(AA530,SourceIdData,8,FALSE)&gt;0),VLOOKUP(AA530,SourceIdData,8,FALSE),NA()),"")))</f>
        <v>#N/A</v>
      </c>
      <c r="CD530" s="15" t="e">
        <f t="shared" si="652"/>
        <v>#N/A</v>
      </c>
      <c r="CE530" s="15" t="b">
        <f t="shared" si="653"/>
        <v>1</v>
      </c>
      <c r="CF530" s="15" t="b">
        <f t="shared" si="685"/>
        <v>1</v>
      </c>
      <c r="CG530" s="15" t="b">
        <f t="shared" si="654"/>
        <v>0</v>
      </c>
      <c r="CH530" s="15" t="b">
        <f t="shared" si="655"/>
        <v>1</v>
      </c>
      <c r="CI530" t="e">
        <f t="shared" si="686"/>
        <v>#N/A</v>
      </c>
      <c r="CJ530" t="e">
        <f t="shared" si="687"/>
        <v>#N/A</v>
      </c>
      <c r="CK530" t="e">
        <f t="shared" si="696"/>
        <v>#N/A</v>
      </c>
      <c r="CL530" t="b">
        <f t="shared" si="656"/>
        <v>0</v>
      </c>
      <c r="CM530" t="e">
        <f t="shared" si="697"/>
        <v>#N/A</v>
      </c>
      <c r="CN530" t="b">
        <f t="shared" si="698"/>
        <v>0</v>
      </c>
      <c r="CO530" s="14">
        <f t="shared" si="699"/>
        <v>1</v>
      </c>
      <c r="CP530" s="16" t="str">
        <f t="shared" si="688"/>
        <v/>
      </c>
      <c r="CQ530" s="15">
        <f t="shared" si="689"/>
        <v>0</v>
      </c>
      <c r="CR530" s="15">
        <f t="shared" si="690"/>
        <v>0</v>
      </c>
      <c r="CS530" s="15">
        <f t="shared" si="691"/>
        <v>0</v>
      </c>
      <c r="CT530" s="58" t="e">
        <f t="shared" si="718"/>
        <v>#DIV/0!</v>
      </c>
      <c r="CU530" s="2">
        <f t="shared" si="692"/>
        <v>995</v>
      </c>
      <c r="CV530" t="str">
        <f t="shared" si="700"/>
        <v/>
      </c>
      <c r="CX530" t="str">
        <f t="shared" si="719"/>
        <v/>
      </c>
      <c r="CY530" t="b">
        <f>AND(CX530&lt;&gt;"",COUNTIF($CX$11:CX529,CX530)=0)</f>
        <v>0</v>
      </c>
      <c r="CZ530" s="2">
        <f>IF(CX530="",0,IF(CY530,MAX($CZ$11:CZ529)+1,VLOOKUP(CX530,$CX$11:CZ529,3,FALSE)))</f>
        <v>0</v>
      </c>
      <c r="DA530" s="2" t="str">
        <f t="shared" si="701"/>
        <v/>
      </c>
      <c r="DB530" t="str">
        <f t="shared" si="720"/>
        <v/>
      </c>
      <c r="DC530" t="b">
        <f>AND(DB530&lt;&gt;"",COUNTIF($DB$11:DB529,DB530)=0)</f>
        <v>0</v>
      </c>
      <c r="DD530" s="2">
        <f>IF(DB530="",0,IF(DC530,MAX($DD$11:DD529)+1,VLOOKUP(DB530,$DB$11:DD529,3,FALSE)))</f>
        <v>0</v>
      </c>
      <c r="DE530" s="2" t="str">
        <f t="shared" si="702"/>
        <v/>
      </c>
    </row>
    <row r="531" spans="1:109" x14ac:dyDescent="0.35">
      <c r="A531" s="119"/>
      <c r="B531" s="46"/>
      <c r="C531" s="46"/>
      <c r="D531" s="46"/>
      <c r="E531" s="46"/>
      <c r="F531" s="183"/>
      <c r="G531" s="48">
        <v>0</v>
      </c>
      <c r="H531" s="46">
        <v>0</v>
      </c>
      <c r="I531" s="46">
        <v>0</v>
      </c>
      <c r="J531" s="46">
        <v>0</v>
      </c>
      <c r="K531" s="46">
        <v>0</v>
      </c>
      <c r="L531" s="49">
        <v>0</v>
      </c>
      <c r="M531" s="50">
        <v>0</v>
      </c>
      <c r="N531" s="32"/>
      <c r="O531" s="31"/>
      <c r="P531" s="31"/>
      <c r="Q531" s="31"/>
      <c r="R531" s="31"/>
      <c r="S531" s="31"/>
      <c r="T531" s="31"/>
      <c r="U531" s="31"/>
      <c r="V531" s="99"/>
      <c r="W531" s="52" t="str">
        <f t="shared" si="651"/>
        <v/>
      </c>
      <c r="X531" s="120"/>
      <c r="Y531" s="97"/>
      <c r="Z531" t="e">
        <f t="shared" si="657"/>
        <v>#N/A</v>
      </c>
      <c r="AA531" t="e">
        <f t="shared" si="658"/>
        <v>#N/A</v>
      </c>
      <c r="AB531" t="e">
        <f t="shared" si="659"/>
        <v>#N/A</v>
      </c>
      <c r="AC531" s="53" t="b">
        <f t="shared" si="660"/>
        <v>0</v>
      </c>
      <c r="AD531" s="53" t="b">
        <f t="shared" si="661"/>
        <v>0</v>
      </c>
      <c r="AE531" s="53" t="b">
        <f t="shared" si="662"/>
        <v>0</v>
      </c>
      <c r="AF531" s="53" t="b">
        <f t="shared" si="663"/>
        <v>0</v>
      </c>
      <c r="AG531" s="53" t="b">
        <f t="shared" si="664"/>
        <v>0</v>
      </c>
      <c r="AH531" s="53" t="b">
        <f t="shared" si="665"/>
        <v>0</v>
      </c>
      <c r="AI531" s="53" t="b">
        <f t="shared" si="666"/>
        <v>0</v>
      </c>
      <c r="AJ531" s="53" t="b">
        <f t="shared" si="667"/>
        <v>0</v>
      </c>
      <c r="AK531" s="53" t="b">
        <f t="shared" si="645"/>
        <v>1</v>
      </c>
      <c r="AL531" s="53" t="b">
        <f t="shared" si="646"/>
        <v>1</v>
      </c>
      <c r="AM531" s="53" t="b">
        <f t="shared" si="647"/>
        <v>1</v>
      </c>
      <c r="AN531" s="53" t="b">
        <f t="shared" si="648"/>
        <v>1</v>
      </c>
      <c r="AO531" s="53" t="b">
        <f t="shared" si="649"/>
        <v>1</v>
      </c>
      <c r="AP531" s="53" t="b">
        <f t="shared" si="650"/>
        <v>1</v>
      </c>
      <c r="AQ531" s="53" t="b">
        <f t="shared" si="703"/>
        <v>0</v>
      </c>
      <c r="AR531" t="b">
        <f t="shared" si="668"/>
        <v>0</v>
      </c>
      <c r="AS531" s="54" t="e">
        <f t="shared" si="693"/>
        <v>#N/A</v>
      </c>
      <c r="AT531" t="b">
        <f t="shared" si="704"/>
        <v>0</v>
      </c>
      <c r="AU531" t="str">
        <f t="shared" si="705"/>
        <v/>
      </c>
      <c r="AV531" s="55" t="str">
        <f t="shared" si="694"/>
        <v/>
      </c>
      <c r="AW531" t="b">
        <f>AND(AV531&lt;&gt;"",COUNTIF($AV$11:AV530,AV531)=0)</f>
        <v>0</v>
      </c>
      <c r="AX531" s="2">
        <f>IF(AV531="",0,IF(AW531,MAX($AX$11:AX530)+1,VLOOKUP(AV531,$AV$11:AX530,3,FALSE)))</f>
        <v>0</v>
      </c>
      <c r="AY531" t="str">
        <f t="shared" si="695"/>
        <v/>
      </c>
      <c r="AZ531" t="e">
        <f t="shared" si="669"/>
        <v>#N/A</v>
      </c>
      <c r="BA531" t="e">
        <f>IF(ISNA(AZ531),NA(),COUNTIF(AZ$10:AZ531,AZ531)&gt;1)</f>
        <v>#N/A</v>
      </c>
      <c r="BB531" t="e">
        <f t="shared" si="670"/>
        <v>#N/A</v>
      </c>
      <c r="BC531" s="55" t="e">
        <f t="shared" si="671"/>
        <v>#N/A</v>
      </c>
      <c r="BD531" s="56" t="e">
        <f t="shared" si="672"/>
        <v>#N/A</v>
      </c>
      <c r="BE531" s="53">
        <f t="shared" si="673"/>
        <v>0</v>
      </c>
      <c r="BF531" s="53">
        <f t="shared" si="674"/>
        <v>0</v>
      </c>
      <c r="BG531" s="53">
        <f t="shared" si="675"/>
        <v>0</v>
      </c>
      <c r="BH531" s="53">
        <f t="shared" si="676"/>
        <v>0</v>
      </c>
      <c r="BI531" s="53">
        <f t="shared" si="677"/>
        <v>0</v>
      </c>
      <c r="BJ531" s="53">
        <f t="shared" si="678"/>
        <v>0</v>
      </c>
      <c r="BK531" s="57">
        <f t="shared" si="679"/>
        <v>0</v>
      </c>
      <c r="BL531" s="57">
        <f t="shared" si="680"/>
        <v>0</v>
      </c>
      <c r="BM531" s="57">
        <f t="shared" si="681"/>
        <v>0</v>
      </c>
      <c r="BN531" s="57">
        <f t="shared" si="682"/>
        <v>0</v>
      </c>
      <c r="BO531" s="57">
        <f t="shared" si="683"/>
        <v>0</v>
      </c>
      <c r="BP531" s="57">
        <f t="shared" si="684"/>
        <v>0</v>
      </c>
      <c r="BQ531">
        <f t="shared" si="706"/>
        <v>0</v>
      </c>
      <c r="BR531">
        <f t="shared" si="707"/>
        <v>0</v>
      </c>
      <c r="BS531">
        <f t="shared" si="708"/>
        <v>0</v>
      </c>
      <c r="BT531">
        <f t="shared" si="709"/>
        <v>0</v>
      </c>
      <c r="BU531">
        <f t="shared" si="710"/>
        <v>0</v>
      </c>
      <c r="BV531">
        <f t="shared" si="711"/>
        <v>0</v>
      </c>
      <c r="BW531">
        <f t="shared" si="712"/>
        <v>0</v>
      </c>
      <c r="BX531">
        <f t="shared" si="713"/>
        <v>0</v>
      </c>
      <c r="BY531">
        <f t="shared" si="714"/>
        <v>0</v>
      </c>
      <c r="BZ531">
        <f t="shared" si="715"/>
        <v>0</v>
      </c>
      <c r="CA531">
        <f t="shared" si="716"/>
        <v>0</v>
      </c>
      <c r="CB531">
        <f t="shared" si="717"/>
        <v>0</v>
      </c>
      <c r="CC531" t="e">
        <f>IF('Source and fuel input'!AS531,VLOOKUP(AA531,SourceIdData,8,FALSE),IF('Source and fuel input'!AQ531,V531,IF('Source and fuel input'!AR531,IF(AND(E531="Method 1",VLOOKUP(AA531,SourceIdData,8,FALSE)&gt;0),VLOOKUP(AA531,SourceIdData,8,FALSE),NA()),"")))</f>
        <v>#N/A</v>
      </c>
      <c r="CD531" s="15" t="e">
        <f t="shared" si="652"/>
        <v>#N/A</v>
      </c>
      <c r="CE531" s="15" t="b">
        <f t="shared" si="653"/>
        <v>1</v>
      </c>
      <c r="CF531" s="15" t="b">
        <f t="shared" si="685"/>
        <v>1</v>
      </c>
      <c r="CG531" s="15" t="b">
        <f t="shared" si="654"/>
        <v>0</v>
      </c>
      <c r="CH531" s="15" t="b">
        <f t="shared" si="655"/>
        <v>1</v>
      </c>
      <c r="CI531" t="e">
        <f t="shared" si="686"/>
        <v>#N/A</v>
      </c>
      <c r="CJ531" t="e">
        <f t="shared" si="687"/>
        <v>#N/A</v>
      </c>
      <c r="CK531" t="e">
        <f t="shared" si="696"/>
        <v>#N/A</v>
      </c>
      <c r="CL531" t="b">
        <f t="shared" si="656"/>
        <v>0</v>
      </c>
      <c r="CM531" t="e">
        <f t="shared" si="697"/>
        <v>#N/A</v>
      </c>
      <c r="CN531" t="b">
        <f t="shared" si="698"/>
        <v>0</v>
      </c>
      <c r="CO531" s="14">
        <f t="shared" si="699"/>
        <v>1</v>
      </c>
      <c r="CP531" s="16" t="str">
        <f t="shared" si="688"/>
        <v/>
      </c>
      <c r="CQ531" s="15">
        <f t="shared" si="689"/>
        <v>0</v>
      </c>
      <c r="CR531" s="15">
        <f t="shared" si="690"/>
        <v>0</v>
      </c>
      <c r="CS531" s="15">
        <f t="shared" si="691"/>
        <v>0</v>
      </c>
      <c r="CT531" s="58" t="e">
        <f t="shared" si="718"/>
        <v>#DIV/0!</v>
      </c>
      <c r="CU531" s="2">
        <f t="shared" si="692"/>
        <v>995</v>
      </c>
      <c r="CV531" t="str">
        <f t="shared" si="700"/>
        <v/>
      </c>
      <c r="CX531" t="str">
        <f t="shared" si="719"/>
        <v/>
      </c>
      <c r="CY531" t="b">
        <f>AND(CX531&lt;&gt;"",COUNTIF($CX$11:CX530,CX531)=0)</f>
        <v>0</v>
      </c>
      <c r="CZ531" s="2">
        <f>IF(CX531="",0,IF(CY531,MAX($CZ$11:CZ530)+1,VLOOKUP(CX531,$CX$11:CZ530,3,FALSE)))</f>
        <v>0</v>
      </c>
      <c r="DA531" s="2" t="str">
        <f t="shared" si="701"/>
        <v/>
      </c>
      <c r="DB531" t="str">
        <f t="shared" si="720"/>
        <v/>
      </c>
      <c r="DC531" t="b">
        <f>AND(DB531&lt;&gt;"",COUNTIF($DB$11:DB530,DB531)=0)</f>
        <v>0</v>
      </c>
      <c r="DD531" s="2">
        <f>IF(DB531="",0,IF(DC531,MAX($DD$11:DD530)+1,VLOOKUP(DB531,$DB$11:DD530,3,FALSE)))</f>
        <v>0</v>
      </c>
      <c r="DE531" s="2" t="str">
        <f t="shared" si="702"/>
        <v/>
      </c>
    </row>
    <row r="532" spans="1:109" x14ac:dyDescent="0.35">
      <c r="A532" s="119"/>
      <c r="B532" s="46"/>
      <c r="C532" s="46"/>
      <c r="D532" s="46"/>
      <c r="E532" s="46"/>
      <c r="F532" s="183"/>
      <c r="G532" s="48">
        <v>0</v>
      </c>
      <c r="H532" s="46">
        <v>0</v>
      </c>
      <c r="I532" s="46">
        <v>0</v>
      </c>
      <c r="J532" s="46">
        <v>0</v>
      </c>
      <c r="K532" s="46">
        <v>0</v>
      </c>
      <c r="L532" s="49">
        <v>0</v>
      </c>
      <c r="M532" s="50">
        <v>0</v>
      </c>
      <c r="N532" s="32"/>
      <c r="O532" s="31"/>
      <c r="P532" s="31"/>
      <c r="Q532" s="31"/>
      <c r="R532" s="31"/>
      <c r="S532" s="31"/>
      <c r="T532" s="31"/>
      <c r="U532" s="31"/>
      <c r="V532" s="99"/>
      <c r="W532" s="52" t="str">
        <f t="shared" si="651"/>
        <v/>
      </c>
      <c r="X532" s="120"/>
      <c r="Y532" s="97"/>
      <c r="Z532" t="e">
        <f t="shared" si="657"/>
        <v>#N/A</v>
      </c>
      <c r="AA532" t="e">
        <f t="shared" si="658"/>
        <v>#N/A</v>
      </c>
      <c r="AB532" t="e">
        <f t="shared" si="659"/>
        <v>#N/A</v>
      </c>
      <c r="AC532" s="53" t="b">
        <f t="shared" si="660"/>
        <v>0</v>
      </c>
      <c r="AD532" s="53" t="b">
        <f t="shared" si="661"/>
        <v>0</v>
      </c>
      <c r="AE532" s="53" t="b">
        <f t="shared" si="662"/>
        <v>0</v>
      </c>
      <c r="AF532" s="53" t="b">
        <f t="shared" si="663"/>
        <v>0</v>
      </c>
      <c r="AG532" s="53" t="b">
        <f t="shared" si="664"/>
        <v>0</v>
      </c>
      <c r="AH532" s="53" t="b">
        <f t="shared" si="665"/>
        <v>0</v>
      </c>
      <c r="AI532" s="53" t="b">
        <f t="shared" si="666"/>
        <v>0</v>
      </c>
      <c r="AJ532" s="53" t="b">
        <f t="shared" si="667"/>
        <v>0</v>
      </c>
      <c r="AK532" s="53" t="b">
        <f t="shared" si="645"/>
        <v>1</v>
      </c>
      <c r="AL532" s="53" t="b">
        <f t="shared" si="646"/>
        <v>1</v>
      </c>
      <c r="AM532" s="53" t="b">
        <f t="shared" si="647"/>
        <v>1</v>
      </c>
      <c r="AN532" s="53" t="b">
        <f t="shared" si="648"/>
        <v>1</v>
      </c>
      <c r="AO532" s="53" t="b">
        <f t="shared" si="649"/>
        <v>1</v>
      </c>
      <c r="AP532" s="53" t="b">
        <f t="shared" si="650"/>
        <v>1</v>
      </c>
      <c r="AQ532" s="53" t="b">
        <f t="shared" si="703"/>
        <v>0</v>
      </c>
      <c r="AR532" t="b">
        <f t="shared" si="668"/>
        <v>0</v>
      </c>
      <c r="AS532" s="54" t="e">
        <f t="shared" si="693"/>
        <v>#N/A</v>
      </c>
      <c r="AT532" t="b">
        <f t="shared" si="704"/>
        <v>0</v>
      </c>
      <c r="AU532" t="str">
        <f t="shared" si="705"/>
        <v/>
      </c>
      <c r="AV532" s="55" t="str">
        <f t="shared" si="694"/>
        <v/>
      </c>
      <c r="AW532" t="b">
        <f>AND(AV532&lt;&gt;"",COUNTIF($AV$11:AV531,AV532)=0)</f>
        <v>0</v>
      </c>
      <c r="AX532" s="2">
        <f>IF(AV532="",0,IF(AW532,MAX($AX$11:AX531)+1,VLOOKUP(AV532,$AV$11:AX531,3,FALSE)))</f>
        <v>0</v>
      </c>
      <c r="AY532" t="str">
        <f t="shared" si="695"/>
        <v/>
      </c>
      <c r="AZ532" t="e">
        <f t="shared" si="669"/>
        <v>#N/A</v>
      </c>
      <c r="BA532" t="e">
        <f>IF(ISNA(AZ532),NA(),COUNTIF(AZ$10:AZ532,AZ532)&gt;1)</f>
        <v>#N/A</v>
      </c>
      <c r="BB532" t="e">
        <f t="shared" si="670"/>
        <v>#N/A</v>
      </c>
      <c r="BC532" s="55" t="e">
        <f t="shared" si="671"/>
        <v>#N/A</v>
      </c>
      <c r="BD532" s="56" t="e">
        <f t="shared" si="672"/>
        <v>#N/A</v>
      </c>
      <c r="BE532" s="53">
        <f t="shared" si="673"/>
        <v>0</v>
      </c>
      <c r="BF532" s="53">
        <f t="shared" si="674"/>
        <v>0</v>
      </c>
      <c r="BG532" s="53">
        <f t="shared" si="675"/>
        <v>0</v>
      </c>
      <c r="BH532" s="53">
        <f t="shared" si="676"/>
        <v>0</v>
      </c>
      <c r="BI532" s="53">
        <f t="shared" si="677"/>
        <v>0</v>
      </c>
      <c r="BJ532" s="53">
        <f t="shared" si="678"/>
        <v>0</v>
      </c>
      <c r="BK532" s="57">
        <f t="shared" si="679"/>
        <v>0</v>
      </c>
      <c r="BL532" s="57">
        <f t="shared" si="680"/>
        <v>0</v>
      </c>
      <c r="BM532" s="57">
        <f t="shared" si="681"/>
        <v>0</v>
      </c>
      <c r="BN532" s="57">
        <f t="shared" si="682"/>
        <v>0</v>
      </c>
      <c r="BO532" s="57">
        <f t="shared" si="683"/>
        <v>0</v>
      </c>
      <c r="BP532" s="57">
        <f t="shared" si="684"/>
        <v>0</v>
      </c>
      <c r="BQ532">
        <f t="shared" si="706"/>
        <v>0</v>
      </c>
      <c r="BR532">
        <f t="shared" si="707"/>
        <v>0</v>
      </c>
      <c r="BS532">
        <f t="shared" si="708"/>
        <v>0</v>
      </c>
      <c r="BT532">
        <f t="shared" si="709"/>
        <v>0</v>
      </c>
      <c r="BU532">
        <f t="shared" si="710"/>
        <v>0</v>
      </c>
      <c r="BV532">
        <f t="shared" si="711"/>
        <v>0</v>
      </c>
      <c r="BW532">
        <f t="shared" si="712"/>
        <v>0</v>
      </c>
      <c r="BX532">
        <f t="shared" si="713"/>
        <v>0</v>
      </c>
      <c r="BY532">
        <f t="shared" si="714"/>
        <v>0</v>
      </c>
      <c r="BZ532">
        <f t="shared" si="715"/>
        <v>0</v>
      </c>
      <c r="CA532">
        <f t="shared" si="716"/>
        <v>0</v>
      </c>
      <c r="CB532">
        <f t="shared" si="717"/>
        <v>0</v>
      </c>
      <c r="CC532" t="e">
        <f>IF('Source and fuel input'!AS532,VLOOKUP(AA532,SourceIdData,8,FALSE),IF('Source and fuel input'!AQ532,V532,IF('Source and fuel input'!AR532,IF(AND(E532="Method 1",VLOOKUP(AA532,SourceIdData,8,FALSE)&gt;0),VLOOKUP(AA532,SourceIdData,8,FALSE),NA()),"")))</f>
        <v>#N/A</v>
      </c>
      <c r="CD532" s="15" t="e">
        <f t="shared" si="652"/>
        <v>#N/A</v>
      </c>
      <c r="CE532" s="15" t="b">
        <f t="shared" si="653"/>
        <v>1</v>
      </c>
      <c r="CF532" s="15" t="b">
        <f t="shared" si="685"/>
        <v>1</v>
      </c>
      <c r="CG532" s="15" t="b">
        <f t="shared" si="654"/>
        <v>0</v>
      </c>
      <c r="CH532" s="15" t="b">
        <f t="shared" si="655"/>
        <v>1</v>
      </c>
      <c r="CI532" t="e">
        <f t="shared" si="686"/>
        <v>#N/A</v>
      </c>
      <c r="CJ532" t="e">
        <f t="shared" si="687"/>
        <v>#N/A</v>
      </c>
      <c r="CK532" t="e">
        <f t="shared" si="696"/>
        <v>#N/A</v>
      </c>
      <c r="CL532" t="b">
        <f t="shared" si="656"/>
        <v>0</v>
      </c>
      <c r="CM532" t="e">
        <f t="shared" si="697"/>
        <v>#N/A</v>
      </c>
      <c r="CN532" t="b">
        <f t="shared" si="698"/>
        <v>0</v>
      </c>
      <c r="CO532" s="14">
        <f t="shared" si="699"/>
        <v>1</v>
      </c>
      <c r="CP532" s="16" t="str">
        <f t="shared" si="688"/>
        <v/>
      </c>
      <c r="CQ532" s="15">
        <f t="shared" si="689"/>
        <v>0</v>
      </c>
      <c r="CR532" s="15">
        <f t="shared" si="690"/>
        <v>0</v>
      </c>
      <c r="CS532" s="15">
        <f t="shared" si="691"/>
        <v>0</v>
      </c>
      <c r="CT532" s="58" t="e">
        <f t="shared" si="718"/>
        <v>#DIV/0!</v>
      </c>
      <c r="CU532" s="2">
        <f t="shared" si="692"/>
        <v>995</v>
      </c>
      <c r="CV532" t="str">
        <f t="shared" si="700"/>
        <v/>
      </c>
      <c r="CX532" t="str">
        <f t="shared" si="719"/>
        <v/>
      </c>
      <c r="CY532" t="b">
        <f>AND(CX532&lt;&gt;"",COUNTIF($CX$11:CX531,CX532)=0)</f>
        <v>0</v>
      </c>
      <c r="CZ532" s="2">
        <f>IF(CX532="",0,IF(CY532,MAX($CZ$11:CZ531)+1,VLOOKUP(CX532,$CX$11:CZ531,3,FALSE)))</f>
        <v>0</v>
      </c>
      <c r="DA532" s="2" t="str">
        <f t="shared" si="701"/>
        <v/>
      </c>
      <c r="DB532" t="str">
        <f t="shared" si="720"/>
        <v/>
      </c>
      <c r="DC532" t="b">
        <f>AND(DB532&lt;&gt;"",COUNTIF($DB$11:DB531,DB532)=0)</f>
        <v>0</v>
      </c>
      <c r="DD532" s="2">
        <f>IF(DB532="",0,IF(DC532,MAX($DD$11:DD531)+1,VLOOKUP(DB532,$DB$11:DD531,3,FALSE)))</f>
        <v>0</v>
      </c>
      <c r="DE532" s="2" t="str">
        <f t="shared" si="702"/>
        <v/>
      </c>
    </row>
    <row r="533" spans="1:109" x14ac:dyDescent="0.35">
      <c r="A533" s="119"/>
      <c r="B533" s="46"/>
      <c r="C533" s="46"/>
      <c r="D533" s="46"/>
      <c r="E533" s="46"/>
      <c r="F533" s="183"/>
      <c r="G533" s="48">
        <v>0</v>
      </c>
      <c r="H533" s="46">
        <v>0</v>
      </c>
      <c r="I533" s="46">
        <v>0</v>
      </c>
      <c r="J533" s="46">
        <v>0</v>
      </c>
      <c r="K533" s="46">
        <v>0</v>
      </c>
      <c r="L533" s="49">
        <v>0</v>
      </c>
      <c r="M533" s="50">
        <v>0</v>
      </c>
      <c r="N533" s="32"/>
      <c r="O533" s="31"/>
      <c r="P533" s="31"/>
      <c r="Q533" s="31"/>
      <c r="R533" s="31"/>
      <c r="S533" s="31"/>
      <c r="T533" s="31"/>
      <c r="U533" s="31"/>
      <c r="V533" s="99"/>
      <c r="W533" s="52" t="str">
        <f t="shared" si="651"/>
        <v/>
      </c>
      <c r="X533" s="120"/>
      <c r="Y533" s="97"/>
      <c r="Z533" t="e">
        <f t="shared" si="657"/>
        <v>#N/A</v>
      </c>
      <c r="AA533" t="e">
        <f t="shared" si="658"/>
        <v>#N/A</v>
      </c>
      <c r="AB533" t="e">
        <f t="shared" si="659"/>
        <v>#N/A</v>
      </c>
      <c r="AC533" s="53" t="b">
        <f t="shared" si="660"/>
        <v>0</v>
      </c>
      <c r="AD533" s="53" t="b">
        <f t="shared" si="661"/>
        <v>0</v>
      </c>
      <c r="AE533" s="53" t="b">
        <f t="shared" si="662"/>
        <v>0</v>
      </c>
      <c r="AF533" s="53" t="b">
        <f t="shared" si="663"/>
        <v>0</v>
      </c>
      <c r="AG533" s="53" t="b">
        <f t="shared" si="664"/>
        <v>0</v>
      </c>
      <c r="AH533" s="53" t="b">
        <f t="shared" si="665"/>
        <v>0</v>
      </c>
      <c r="AI533" s="53" t="b">
        <f t="shared" si="666"/>
        <v>0</v>
      </c>
      <c r="AJ533" s="53" t="b">
        <f t="shared" si="667"/>
        <v>0</v>
      </c>
      <c r="AK533" s="53" t="b">
        <f t="shared" si="645"/>
        <v>1</v>
      </c>
      <c r="AL533" s="53" t="b">
        <f t="shared" si="646"/>
        <v>1</v>
      </c>
      <c r="AM533" s="53" t="b">
        <f t="shared" si="647"/>
        <v>1</v>
      </c>
      <c r="AN533" s="53" t="b">
        <f t="shared" si="648"/>
        <v>1</v>
      </c>
      <c r="AO533" s="53" t="b">
        <f t="shared" si="649"/>
        <v>1</v>
      </c>
      <c r="AP533" s="53" t="b">
        <f t="shared" si="650"/>
        <v>1</v>
      </c>
      <c r="AQ533" s="53" t="b">
        <f t="shared" si="703"/>
        <v>0</v>
      </c>
      <c r="AR533" t="b">
        <f t="shared" si="668"/>
        <v>0</v>
      </c>
      <c r="AS533" s="54" t="e">
        <f t="shared" si="693"/>
        <v>#N/A</v>
      </c>
      <c r="AT533" t="b">
        <f t="shared" si="704"/>
        <v>0</v>
      </c>
      <c r="AU533" t="str">
        <f t="shared" si="705"/>
        <v/>
      </c>
      <c r="AV533" s="55" t="str">
        <f t="shared" si="694"/>
        <v/>
      </c>
      <c r="AW533" t="b">
        <f>AND(AV533&lt;&gt;"",COUNTIF($AV$11:AV532,AV533)=0)</f>
        <v>0</v>
      </c>
      <c r="AX533" s="2">
        <f>IF(AV533="",0,IF(AW533,MAX($AX$11:AX532)+1,VLOOKUP(AV533,$AV$11:AX532,3,FALSE)))</f>
        <v>0</v>
      </c>
      <c r="AY533" t="str">
        <f t="shared" si="695"/>
        <v/>
      </c>
      <c r="AZ533" t="e">
        <f t="shared" si="669"/>
        <v>#N/A</v>
      </c>
      <c r="BA533" t="e">
        <f>IF(ISNA(AZ533),NA(),COUNTIF(AZ$10:AZ533,AZ533)&gt;1)</f>
        <v>#N/A</v>
      </c>
      <c r="BB533" t="e">
        <f t="shared" si="670"/>
        <v>#N/A</v>
      </c>
      <c r="BC533" s="55" t="e">
        <f t="shared" si="671"/>
        <v>#N/A</v>
      </c>
      <c r="BD533" s="56" t="e">
        <f t="shared" si="672"/>
        <v>#N/A</v>
      </c>
      <c r="BE533" s="53">
        <f t="shared" si="673"/>
        <v>0</v>
      </c>
      <c r="BF533" s="53">
        <f t="shared" si="674"/>
        <v>0</v>
      </c>
      <c r="BG533" s="53">
        <f t="shared" si="675"/>
        <v>0</v>
      </c>
      <c r="BH533" s="53">
        <f t="shared" si="676"/>
        <v>0</v>
      </c>
      <c r="BI533" s="53">
        <f t="shared" si="677"/>
        <v>0</v>
      </c>
      <c r="BJ533" s="53">
        <f t="shared" si="678"/>
        <v>0</v>
      </c>
      <c r="BK533" s="57">
        <f t="shared" si="679"/>
        <v>0</v>
      </c>
      <c r="BL533" s="57">
        <f t="shared" si="680"/>
        <v>0</v>
      </c>
      <c r="BM533" s="57">
        <f t="shared" si="681"/>
        <v>0</v>
      </c>
      <c r="BN533" s="57">
        <f t="shared" si="682"/>
        <v>0</v>
      </c>
      <c r="BO533" s="57">
        <f t="shared" si="683"/>
        <v>0</v>
      </c>
      <c r="BP533" s="57">
        <f t="shared" si="684"/>
        <v>0</v>
      </c>
      <c r="BQ533">
        <f t="shared" si="706"/>
        <v>0</v>
      </c>
      <c r="BR533">
        <f t="shared" si="707"/>
        <v>0</v>
      </c>
      <c r="BS533">
        <f t="shared" si="708"/>
        <v>0</v>
      </c>
      <c r="BT533">
        <f t="shared" si="709"/>
        <v>0</v>
      </c>
      <c r="BU533">
        <f t="shared" si="710"/>
        <v>0</v>
      </c>
      <c r="BV533">
        <f t="shared" si="711"/>
        <v>0</v>
      </c>
      <c r="BW533">
        <f t="shared" si="712"/>
        <v>0</v>
      </c>
      <c r="BX533">
        <f t="shared" si="713"/>
        <v>0</v>
      </c>
      <c r="BY533">
        <f t="shared" si="714"/>
        <v>0</v>
      </c>
      <c r="BZ533">
        <f t="shared" si="715"/>
        <v>0</v>
      </c>
      <c r="CA533">
        <f t="shared" si="716"/>
        <v>0</v>
      </c>
      <c r="CB533">
        <f t="shared" si="717"/>
        <v>0</v>
      </c>
      <c r="CC533" t="e">
        <f>IF('Source and fuel input'!AS533,VLOOKUP(AA533,SourceIdData,8,FALSE),IF('Source and fuel input'!AQ533,V533,IF('Source and fuel input'!AR533,IF(AND(E533="Method 1",VLOOKUP(AA533,SourceIdData,8,FALSE)&gt;0),VLOOKUP(AA533,SourceIdData,8,FALSE),NA()),"")))</f>
        <v>#N/A</v>
      </c>
      <c r="CD533" s="15" t="e">
        <f t="shared" si="652"/>
        <v>#N/A</v>
      </c>
      <c r="CE533" s="15" t="b">
        <f t="shared" si="653"/>
        <v>1</v>
      </c>
      <c r="CF533" s="15" t="b">
        <f t="shared" si="685"/>
        <v>1</v>
      </c>
      <c r="CG533" s="15" t="b">
        <f t="shared" si="654"/>
        <v>0</v>
      </c>
      <c r="CH533" s="15" t="b">
        <f t="shared" si="655"/>
        <v>1</v>
      </c>
      <c r="CI533" t="e">
        <f t="shared" si="686"/>
        <v>#N/A</v>
      </c>
      <c r="CJ533" t="e">
        <f t="shared" si="687"/>
        <v>#N/A</v>
      </c>
      <c r="CK533" t="e">
        <f t="shared" si="696"/>
        <v>#N/A</v>
      </c>
      <c r="CL533" t="b">
        <f t="shared" si="656"/>
        <v>0</v>
      </c>
      <c r="CM533" t="e">
        <f t="shared" si="697"/>
        <v>#N/A</v>
      </c>
      <c r="CN533" t="b">
        <f t="shared" si="698"/>
        <v>0</v>
      </c>
      <c r="CO533" s="14">
        <f t="shared" si="699"/>
        <v>1</v>
      </c>
      <c r="CP533" s="16" t="str">
        <f t="shared" si="688"/>
        <v/>
      </c>
      <c r="CQ533" s="15">
        <f t="shared" si="689"/>
        <v>0</v>
      </c>
      <c r="CR533" s="15">
        <f t="shared" si="690"/>
        <v>0</v>
      </c>
      <c r="CS533" s="15">
        <f t="shared" si="691"/>
        <v>0</v>
      </c>
      <c r="CT533" s="58" t="e">
        <f t="shared" si="718"/>
        <v>#DIV/0!</v>
      </c>
      <c r="CU533" s="2">
        <f t="shared" si="692"/>
        <v>995</v>
      </c>
      <c r="CV533" t="str">
        <f t="shared" si="700"/>
        <v/>
      </c>
      <c r="CX533" t="str">
        <f t="shared" si="719"/>
        <v/>
      </c>
      <c r="CY533" t="b">
        <f>AND(CX533&lt;&gt;"",COUNTIF($CX$11:CX532,CX533)=0)</f>
        <v>0</v>
      </c>
      <c r="CZ533" s="2">
        <f>IF(CX533="",0,IF(CY533,MAX($CZ$11:CZ532)+1,VLOOKUP(CX533,$CX$11:CZ532,3,FALSE)))</f>
        <v>0</v>
      </c>
      <c r="DA533" s="2" t="str">
        <f t="shared" si="701"/>
        <v/>
      </c>
      <c r="DB533" t="str">
        <f t="shared" si="720"/>
        <v/>
      </c>
      <c r="DC533" t="b">
        <f>AND(DB533&lt;&gt;"",COUNTIF($DB$11:DB532,DB533)=0)</f>
        <v>0</v>
      </c>
      <c r="DD533" s="2">
        <f>IF(DB533="",0,IF(DC533,MAX($DD$11:DD532)+1,VLOOKUP(DB533,$DB$11:DD532,3,FALSE)))</f>
        <v>0</v>
      </c>
      <c r="DE533" s="2" t="str">
        <f t="shared" si="702"/>
        <v/>
      </c>
    </row>
    <row r="534" spans="1:109" x14ac:dyDescent="0.35">
      <c r="A534" s="119"/>
      <c r="B534" s="46"/>
      <c r="C534" s="46"/>
      <c r="D534" s="46"/>
      <c r="E534" s="46"/>
      <c r="F534" s="183"/>
      <c r="G534" s="48">
        <v>0</v>
      </c>
      <c r="H534" s="46">
        <v>0</v>
      </c>
      <c r="I534" s="46">
        <v>0</v>
      </c>
      <c r="J534" s="46">
        <v>0</v>
      </c>
      <c r="K534" s="46">
        <v>0</v>
      </c>
      <c r="L534" s="49">
        <v>0</v>
      </c>
      <c r="M534" s="50">
        <v>0</v>
      </c>
      <c r="N534" s="32"/>
      <c r="O534" s="31"/>
      <c r="P534" s="31"/>
      <c r="Q534" s="31"/>
      <c r="R534" s="31"/>
      <c r="S534" s="31"/>
      <c r="T534" s="31"/>
      <c r="U534" s="31"/>
      <c r="V534" s="99"/>
      <c r="W534" s="52" t="str">
        <f t="shared" si="651"/>
        <v/>
      </c>
      <c r="X534" s="120"/>
      <c r="Y534" s="97"/>
      <c r="Z534" t="e">
        <f t="shared" si="657"/>
        <v>#N/A</v>
      </c>
      <c r="AA534" t="e">
        <f t="shared" si="658"/>
        <v>#N/A</v>
      </c>
      <c r="AB534" t="e">
        <f t="shared" si="659"/>
        <v>#N/A</v>
      </c>
      <c r="AC534" s="53" t="b">
        <f t="shared" si="660"/>
        <v>0</v>
      </c>
      <c r="AD534" s="53" t="b">
        <f t="shared" si="661"/>
        <v>0</v>
      </c>
      <c r="AE534" s="53" t="b">
        <f t="shared" si="662"/>
        <v>0</v>
      </c>
      <c r="AF534" s="53" t="b">
        <f t="shared" si="663"/>
        <v>0</v>
      </c>
      <c r="AG534" s="53" t="b">
        <f t="shared" si="664"/>
        <v>0</v>
      </c>
      <c r="AH534" s="53" t="b">
        <f t="shared" si="665"/>
        <v>0</v>
      </c>
      <c r="AI534" s="53" t="b">
        <f t="shared" si="666"/>
        <v>0</v>
      </c>
      <c r="AJ534" s="53" t="b">
        <f t="shared" si="667"/>
        <v>0</v>
      </c>
      <c r="AK534" s="53" t="b">
        <f t="shared" si="645"/>
        <v>1</v>
      </c>
      <c r="AL534" s="53" t="b">
        <f t="shared" si="646"/>
        <v>1</v>
      </c>
      <c r="AM534" s="53" t="b">
        <f t="shared" si="647"/>
        <v>1</v>
      </c>
      <c r="AN534" s="53" t="b">
        <f t="shared" si="648"/>
        <v>1</v>
      </c>
      <c r="AO534" s="53" t="b">
        <f t="shared" si="649"/>
        <v>1</v>
      </c>
      <c r="AP534" s="53" t="b">
        <f t="shared" si="650"/>
        <v>1</v>
      </c>
      <c r="AQ534" s="53" t="b">
        <f t="shared" si="703"/>
        <v>0</v>
      </c>
      <c r="AR534" t="b">
        <f t="shared" si="668"/>
        <v>0</v>
      </c>
      <c r="AS534" s="54" t="e">
        <f t="shared" si="693"/>
        <v>#N/A</v>
      </c>
      <c r="AT534" t="b">
        <f t="shared" si="704"/>
        <v>0</v>
      </c>
      <c r="AU534" t="str">
        <f t="shared" si="705"/>
        <v/>
      </c>
      <c r="AV534" s="55" t="str">
        <f t="shared" si="694"/>
        <v/>
      </c>
      <c r="AW534" t="b">
        <f>AND(AV534&lt;&gt;"",COUNTIF($AV$11:AV533,AV534)=0)</f>
        <v>0</v>
      </c>
      <c r="AX534" s="2">
        <f>IF(AV534="",0,IF(AW534,MAX($AX$11:AX533)+1,VLOOKUP(AV534,$AV$11:AX533,3,FALSE)))</f>
        <v>0</v>
      </c>
      <c r="AY534" t="str">
        <f t="shared" si="695"/>
        <v/>
      </c>
      <c r="AZ534" t="e">
        <f t="shared" si="669"/>
        <v>#N/A</v>
      </c>
      <c r="BA534" t="e">
        <f>IF(ISNA(AZ534),NA(),COUNTIF(AZ$10:AZ534,AZ534)&gt;1)</f>
        <v>#N/A</v>
      </c>
      <c r="BB534" t="e">
        <f t="shared" si="670"/>
        <v>#N/A</v>
      </c>
      <c r="BC534" s="55" t="e">
        <f t="shared" si="671"/>
        <v>#N/A</v>
      </c>
      <c r="BD534" s="56" t="e">
        <f t="shared" si="672"/>
        <v>#N/A</v>
      </c>
      <c r="BE534" s="53">
        <f t="shared" si="673"/>
        <v>0</v>
      </c>
      <c r="BF534" s="53">
        <f t="shared" si="674"/>
        <v>0</v>
      </c>
      <c r="BG534" s="53">
        <f t="shared" si="675"/>
        <v>0</v>
      </c>
      <c r="BH534" s="53">
        <f t="shared" si="676"/>
        <v>0</v>
      </c>
      <c r="BI534" s="53">
        <f t="shared" si="677"/>
        <v>0</v>
      </c>
      <c r="BJ534" s="53">
        <f t="shared" si="678"/>
        <v>0</v>
      </c>
      <c r="BK534" s="57">
        <f t="shared" si="679"/>
        <v>0</v>
      </c>
      <c r="BL534" s="57">
        <f t="shared" si="680"/>
        <v>0</v>
      </c>
      <c r="BM534" s="57">
        <f t="shared" si="681"/>
        <v>0</v>
      </c>
      <c r="BN534" s="57">
        <f t="shared" si="682"/>
        <v>0</v>
      </c>
      <c r="BO534" s="57">
        <f t="shared" si="683"/>
        <v>0</v>
      </c>
      <c r="BP534" s="57">
        <f t="shared" si="684"/>
        <v>0</v>
      </c>
      <c r="BQ534">
        <f t="shared" si="706"/>
        <v>0</v>
      </c>
      <c r="BR534">
        <f t="shared" si="707"/>
        <v>0</v>
      </c>
      <c r="BS534">
        <f t="shared" si="708"/>
        <v>0</v>
      </c>
      <c r="BT534">
        <f t="shared" si="709"/>
        <v>0</v>
      </c>
      <c r="BU534">
        <f t="shared" si="710"/>
        <v>0</v>
      </c>
      <c r="BV534">
        <f t="shared" si="711"/>
        <v>0</v>
      </c>
      <c r="BW534">
        <f t="shared" si="712"/>
        <v>0</v>
      </c>
      <c r="BX534">
        <f t="shared" si="713"/>
        <v>0</v>
      </c>
      <c r="BY534">
        <f t="shared" si="714"/>
        <v>0</v>
      </c>
      <c r="BZ534">
        <f t="shared" si="715"/>
        <v>0</v>
      </c>
      <c r="CA534">
        <f t="shared" si="716"/>
        <v>0</v>
      </c>
      <c r="CB534">
        <f t="shared" si="717"/>
        <v>0</v>
      </c>
      <c r="CC534" t="e">
        <f>IF('Source and fuel input'!AS534,VLOOKUP(AA534,SourceIdData,8,FALSE),IF('Source and fuel input'!AQ534,V534,IF('Source and fuel input'!AR534,IF(AND(E534="Method 1",VLOOKUP(AA534,SourceIdData,8,FALSE)&gt;0),VLOOKUP(AA534,SourceIdData,8,FALSE),NA()),"")))</f>
        <v>#N/A</v>
      </c>
      <c r="CD534" s="15" t="e">
        <f t="shared" si="652"/>
        <v>#N/A</v>
      </c>
      <c r="CE534" s="15" t="b">
        <f t="shared" si="653"/>
        <v>1</v>
      </c>
      <c r="CF534" s="15" t="b">
        <f t="shared" si="685"/>
        <v>1</v>
      </c>
      <c r="CG534" s="15" t="b">
        <f t="shared" si="654"/>
        <v>0</v>
      </c>
      <c r="CH534" s="15" t="b">
        <f t="shared" si="655"/>
        <v>1</v>
      </c>
      <c r="CI534" t="e">
        <f t="shared" si="686"/>
        <v>#N/A</v>
      </c>
      <c r="CJ534" t="e">
        <f t="shared" si="687"/>
        <v>#N/A</v>
      </c>
      <c r="CK534" t="e">
        <f t="shared" si="696"/>
        <v>#N/A</v>
      </c>
      <c r="CL534" t="b">
        <f t="shared" si="656"/>
        <v>0</v>
      </c>
      <c r="CM534" t="e">
        <f t="shared" si="697"/>
        <v>#N/A</v>
      </c>
      <c r="CN534" t="b">
        <f t="shared" si="698"/>
        <v>0</v>
      </c>
      <c r="CO534" s="14">
        <f t="shared" si="699"/>
        <v>1</v>
      </c>
      <c r="CP534" s="16" t="str">
        <f t="shared" si="688"/>
        <v/>
      </c>
      <c r="CQ534" s="15">
        <f t="shared" si="689"/>
        <v>0</v>
      </c>
      <c r="CR534" s="15">
        <f t="shared" si="690"/>
        <v>0</v>
      </c>
      <c r="CS534" s="15">
        <f t="shared" si="691"/>
        <v>0</v>
      </c>
      <c r="CT534" s="58" t="e">
        <f t="shared" si="718"/>
        <v>#DIV/0!</v>
      </c>
      <c r="CU534" s="2">
        <f t="shared" si="692"/>
        <v>995</v>
      </c>
      <c r="CV534" t="str">
        <f t="shared" si="700"/>
        <v/>
      </c>
      <c r="CX534" t="str">
        <f t="shared" si="719"/>
        <v/>
      </c>
      <c r="CY534" t="b">
        <f>AND(CX534&lt;&gt;"",COUNTIF($CX$11:CX533,CX534)=0)</f>
        <v>0</v>
      </c>
      <c r="CZ534" s="2">
        <f>IF(CX534="",0,IF(CY534,MAX($CZ$11:CZ533)+1,VLOOKUP(CX534,$CX$11:CZ533,3,FALSE)))</f>
        <v>0</v>
      </c>
      <c r="DA534" s="2" t="str">
        <f t="shared" si="701"/>
        <v/>
      </c>
      <c r="DB534" t="str">
        <f t="shared" si="720"/>
        <v/>
      </c>
      <c r="DC534" t="b">
        <f>AND(DB534&lt;&gt;"",COUNTIF($DB$11:DB533,DB534)=0)</f>
        <v>0</v>
      </c>
      <c r="DD534" s="2">
        <f>IF(DB534="",0,IF(DC534,MAX($DD$11:DD533)+1,VLOOKUP(DB534,$DB$11:DD533,3,FALSE)))</f>
        <v>0</v>
      </c>
      <c r="DE534" s="2" t="str">
        <f t="shared" si="702"/>
        <v/>
      </c>
    </row>
    <row r="535" spans="1:109" x14ac:dyDescent="0.35">
      <c r="A535" s="119"/>
      <c r="B535" s="46"/>
      <c r="C535" s="46"/>
      <c r="D535" s="46"/>
      <c r="E535" s="46"/>
      <c r="F535" s="183"/>
      <c r="G535" s="48">
        <v>0</v>
      </c>
      <c r="H535" s="46">
        <v>0</v>
      </c>
      <c r="I535" s="46">
        <v>0</v>
      </c>
      <c r="J535" s="46">
        <v>0</v>
      </c>
      <c r="K535" s="46">
        <v>0</v>
      </c>
      <c r="L535" s="49">
        <v>0</v>
      </c>
      <c r="M535" s="50">
        <v>0</v>
      </c>
      <c r="N535" s="32"/>
      <c r="O535" s="31"/>
      <c r="P535" s="31"/>
      <c r="Q535" s="31"/>
      <c r="R535" s="31"/>
      <c r="S535" s="31"/>
      <c r="T535" s="31"/>
      <c r="U535" s="31"/>
      <c r="V535" s="99"/>
      <c r="W535" s="52" t="str">
        <f t="shared" si="651"/>
        <v/>
      </c>
      <c r="X535" s="120"/>
      <c r="Y535" s="97"/>
      <c r="Z535" t="e">
        <f t="shared" si="657"/>
        <v>#N/A</v>
      </c>
      <c r="AA535" t="e">
        <f t="shared" si="658"/>
        <v>#N/A</v>
      </c>
      <c r="AB535" t="e">
        <f t="shared" si="659"/>
        <v>#N/A</v>
      </c>
      <c r="AC535" s="53" t="b">
        <f t="shared" si="660"/>
        <v>0</v>
      </c>
      <c r="AD535" s="53" t="b">
        <f t="shared" si="661"/>
        <v>0</v>
      </c>
      <c r="AE535" s="53" t="b">
        <f t="shared" si="662"/>
        <v>0</v>
      </c>
      <c r="AF535" s="53" t="b">
        <f t="shared" si="663"/>
        <v>0</v>
      </c>
      <c r="AG535" s="53" t="b">
        <f t="shared" si="664"/>
        <v>0</v>
      </c>
      <c r="AH535" s="53" t="b">
        <f t="shared" si="665"/>
        <v>0</v>
      </c>
      <c r="AI535" s="53" t="b">
        <f t="shared" si="666"/>
        <v>0</v>
      </c>
      <c r="AJ535" s="53" t="b">
        <f t="shared" si="667"/>
        <v>0</v>
      </c>
      <c r="AK535" s="53" t="b">
        <f t="shared" si="645"/>
        <v>1</v>
      </c>
      <c r="AL535" s="53" t="b">
        <f t="shared" si="646"/>
        <v>1</v>
      </c>
      <c r="AM535" s="53" t="b">
        <f t="shared" si="647"/>
        <v>1</v>
      </c>
      <c r="AN535" s="53" t="b">
        <f t="shared" si="648"/>
        <v>1</v>
      </c>
      <c r="AO535" s="53" t="b">
        <f t="shared" si="649"/>
        <v>1</v>
      </c>
      <c r="AP535" s="53" t="b">
        <f t="shared" si="650"/>
        <v>1</v>
      </c>
      <c r="AQ535" s="53" t="b">
        <f t="shared" si="703"/>
        <v>0</v>
      </c>
      <c r="AR535" t="b">
        <f t="shared" si="668"/>
        <v>0</v>
      </c>
      <c r="AS535" s="54" t="e">
        <f t="shared" si="693"/>
        <v>#N/A</v>
      </c>
      <c r="AT535" t="b">
        <f t="shared" si="704"/>
        <v>0</v>
      </c>
      <c r="AU535" t="str">
        <f t="shared" si="705"/>
        <v/>
      </c>
      <c r="AV535" s="55" t="str">
        <f t="shared" si="694"/>
        <v/>
      </c>
      <c r="AW535" t="b">
        <f>AND(AV535&lt;&gt;"",COUNTIF($AV$11:AV534,AV535)=0)</f>
        <v>0</v>
      </c>
      <c r="AX535" s="2">
        <f>IF(AV535="",0,IF(AW535,MAX($AX$11:AX534)+1,VLOOKUP(AV535,$AV$11:AX534,3,FALSE)))</f>
        <v>0</v>
      </c>
      <c r="AY535" t="str">
        <f t="shared" si="695"/>
        <v/>
      </c>
      <c r="AZ535" t="e">
        <f t="shared" si="669"/>
        <v>#N/A</v>
      </c>
      <c r="BA535" t="e">
        <f>IF(ISNA(AZ535),NA(),COUNTIF(AZ$10:AZ535,AZ535)&gt;1)</f>
        <v>#N/A</v>
      </c>
      <c r="BB535" t="e">
        <f t="shared" si="670"/>
        <v>#N/A</v>
      </c>
      <c r="BC535" s="55" t="e">
        <f t="shared" si="671"/>
        <v>#N/A</v>
      </c>
      <c r="BD535" s="56" t="e">
        <f t="shared" si="672"/>
        <v>#N/A</v>
      </c>
      <c r="BE535" s="53">
        <f t="shared" si="673"/>
        <v>0</v>
      </c>
      <c r="BF535" s="53">
        <f t="shared" si="674"/>
        <v>0</v>
      </c>
      <c r="BG535" s="53">
        <f t="shared" si="675"/>
        <v>0</v>
      </c>
      <c r="BH535" s="53">
        <f t="shared" si="676"/>
        <v>0</v>
      </c>
      <c r="BI535" s="53">
        <f t="shared" si="677"/>
        <v>0</v>
      </c>
      <c r="BJ535" s="53">
        <f t="shared" si="678"/>
        <v>0</v>
      </c>
      <c r="BK535" s="57">
        <f t="shared" si="679"/>
        <v>0</v>
      </c>
      <c r="BL535" s="57">
        <f t="shared" si="680"/>
        <v>0</v>
      </c>
      <c r="BM535" s="57">
        <f t="shared" si="681"/>
        <v>0</v>
      </c>
      <c r="BN535" s="57">
        <f t="shared" si="682"/>
        <v>0</v>
      </c>
      <c r="BO535" s="57">
        <f t="shared" si="683"/>
        <v>0</v>
      </c>
      <c r="BP535" s="57">
        <f t="shared" si="684"/>
        <v>0</v>
      </c>
      <c r="BQ535">
        <f t="shared" si="706"/>
        <v>0</v>
      </c>
      <c r="BR535">
        <f t="shared" si="707"/>
        <v>0</v>
      </c>
      <c r="BS535">
        <f t="shared" si="708"/>
        <v>0</v>
      </c>
      <c r="BT535">
        <f t="shared" si="709"/>
        <v>0</v>
      </c>
      <c r="BU535">
        <f t="shared" si="710"/>
        <v>0</v>
      </c>
      <c r="BV535">
        <f t="shared" si="711"/>
        <v>0</v>
      </c>
      <c r="BW535">
        <f t="shared" si="712"/>
        <v>0</v>
      </c>
      <c r="BX535">
        <f t="shared" si="713"/>
        <v>0</v>
      </c>
      <c r="BY535">
        <f t="shared" si="714"/>
        <v>0</v>
      </c>
      <c r="BZ535">
        <f t="shared" si="715"/>
        <v>0</v>
      </c>
      <c r="CA535">
        <f t="shared" si="716"/>
        <v>0</v>
      </c>
      <c r="CB535">
        <f t="shared" si="717"/>
        <v>0</v>
      </c>
      <c r="CC535" t="e">
        <f>IF('Source and fuel input'!AS535,VLOOKUP(AA535,SourceIdData,8,FALSE),IF('Source and fuel input'!AQ535,V535,IF('Source and fuel input'!AR535,IF(AND(E535="Method 1",VLOOKUP(AA535,SourceIdData,8,FALSE)&gt;0),VLOOKUP(AA535,SourceIdData,8,FALSE),NA()),"")))</f>
        <v>#N/A</v>
      </c>
      <c r="CD535" s="15" t="e">
        <f t="shared" si="652"/>
        <v>#N/A</v>
      </c>
      <c r="CE535" s="15" t="b">
        <f t="shared" si="653"/>
        <v>1</v>
      </c>
      <c r="CF535" s="15" t="b">
        <f t="shared" si="685"/>
        <v>1</v>
      </c>
      <c r="CG535" s="15" t="b">
        <f t="shared" si="654"/>
        <v>0</v>
      </c>
      <c r="CH535" s="15" t="b">
        <f t="shared" si="655"/>
        <v>1</v>
      </c>
      <c r="CI535" t="e">
        <f t="shared" si="686"/>
        <v>#N/A</v>
      </c>
      <c r="CJ535" t="e">
        <f t="shared" si="687"/>
        <v>#N/A</v>
      </c>
      <c r="CK535" t="e">
        <f t="shared" si="696"/>
        <v>#N/A</v>
      </c>
      <c r="CL535" t="b">
        <f t="shared" si="656"/>
        <v>0</v>
      </c>
      <c r="CM535" t="e">
        <f t="shared" si="697"/>
        <v>#N/A</v>
      </c>
      <c r="CN535" t="b">
        <f t="shared" si="698"/>
        <v>0</v>
      </c>
      <c r="CO535" s="14">
        <f t="shared" si="699"/>
        <v>1</v>
      </c>
      <c r="CP535" s="16" t="str">
        <f t="shared" si="688"/>
        <v/>
      </c>
      <c r="CQ535" s="15">
        <f t="shared" si="689"/>
        <v>0</v>
      </c>
      <c r="CR535" s="15">
        <f t="shared" si="690"/>
        <v>0</v>
      </c>
      <c r="CS535" s="15">
        <f t="shared" si="691"/>
        <v>0</v>
      </c>
      <c r="CT535" s="58" t="e">
        <f t="shared" si="718"/>
        <v>#DIV/0!</v>
      </c>
      <c r="CU535" s="2">
        <f t="shared" si="692"/>
        <v>995</v>
      </c>
      <c r="CV535" t="str">
        <f t="shared" si="700"/>
        <v/>
      </c>
      <c r="CX535" t="str">
        <f t="shared" si="719"/>
        <v/>
      </c>
      <c r="CY535" t="b">
        <f>AND(CX535&lt;&gt;"",COUNTIF($CX$11:CX534,CX535)=0)</f>
        <v>0</v>
      </c>
      <c r="CZ535" s="2">
        <f>IF(CX535="",0,IF(CY535,MAX($CZ$11:CZ534)+1,VLOOKUP(CX535,$CX$11:CZ534,3,FALSE)))</f>
        <v>0</v>
      </c>
      <c r="DA535" s="2" t="str">
        <f t="shared" si="701"/>
        <v/>
      </c>
      <c r="DB535" t="str">
        <f t="shared" si="720"/>
        <v/>
      </c>
      <c r="DC535" t="b">
        <f>AND(DB535&lt;&gt;"",COUNTIF($DB$11:DB534,DB535)=0)</f>
        <v>0</v>
      </c>
      <c r="DD535" s="2">
        <f>IF(DB535="",0,IF(DC535,MAX($DD$11:DD534)+1,VLOOKUP(DB535,$DB$11:DD534,3,FALSE)))</f>
        <v>0</v>
      </c>
      <c r="DE535" s="2" t="str">
        <f t="shared" si="702"/>
        <v/>
      </c>
    </row>
    <row r="536" spans="1:109" x14ac:dyDescent="0.35">
      <c r="A536" s="119"/>
      <c r="B536" s="46"/>
      <c r="C536" s="46"/>
      <c r="D536" s="46"/>
      <c r="E536" s="46"/>
      <c r="F536" s="183"/>
      <c r="G536" s="48">
        <v>0</v>
      </c>
      <c r="H536" s="46">
        <v>0</v>
      </c>
      <c r="I536" s="46">
        <v>0</v>
      </c>
      <c r="J536" s="46">
        <v>0</v>
      </c>
      <c r="K536" s="46">
        <v>0</v>
      </c>
      <c r="L536" s="49">
        <v>0</v>
      </c>
      <c r="M536" s="50">
        <v>0</v>
      </c>
      <c r="N536" s="32"/>
      <c r="O536" s="31"/>
      <c r="P536" s="31"/>
      <c r="Q536" s="31"/>
      <c r="R536" s="31"/>
      <c r="S536" s="31"/>
      <c r="T536" s="31"/>
      <c r="U536" s="31"/>
      <c r="V536" s="99"/>
      <c r="W536" s="52" t="str">
        <f t="shared" si="651"/>
        <v/>
      </c>
      <c r="X536" s="120"/>
      <c r="Y536" s="97"/>
      <c r="Z536" t="e">
        <f t="shared" si="657"/>
        <v>#N/A</v>
      </c>
      <c r="AA536" t="e">
        <f t="shared" si="658"/>
        <v>#N/A</v>
      </c>
      <c r="AB536" t="e">
        <f t="shared" si="659"/>
        <v>#N/A</v>
      </c>
      <c r="AC536" s="53" t="b">
        <f t="shared" si="660"/>
        <v>0</v>
      </c>
      <c r="AD536" s="53" t="b">
        <f t="shared" si="661"/>
        <v>0</v>
      </c>
      <c r="AE536" s="53" t="b">
        <f t="shared" si="662"/>
        <v>0</v>
      </c>
      <c r="AF536" s="53" t="b">
        <f t="shared" si="663"/>
        <v>0</v>
      </c>
      <c r="AG536" s="53" t="b">
        <f t="shared" si="664"/>
        <v>0</v>
      </c>
      <c r="AH536" s="53" t="b">
        <f t="shared" si="665"/>
        <v>0</v>
      </c>
      <c r="AI536" s="53" t="b">
        <f t="shared" si="666"/>
        <v>0</v>
      </c>
      <c r="AJ536" s="53" t="b">
        <f t="shared" si="667"/>
        <v>0</v>
      </c>
      <c r="AK536" s="53" t="b">
        <f t="shared" si="645"/>
        <v>1</v>
      </c>
      <c r="AL536" s="53" t="b">
        <f t="shared" si="646"/>
        <v>1</v>
      </c>
      <c r="AM536" s="53" t="b">
        <f t="shared" si="647"/>
        <v>1</v>
      </c>
      <c r="AN536" s="53" t="b">
        <f t="shared" si="648"/>
        <v>1</v>
      </c>
      <c r="AO536" s="53" t="b">
        <f t="shared" si="649"/>
        <v>1</v>
      </c>
      <c r="AP536" s="53" t="b">
        <f t="shared" si="650"/>
        <v>1</v>
      </c>
      <c r="AQ536" s="53" t="b">
        <f t="shared" si="703"/>
        <v>0</v>
      </c>
      <c r="AR536" t="b">
        <f t="shared" si="668"/>
        <v>0</v>
      </c>
      <c r="AS536" s="54" t="e">
        <f t="shared" si="693"/>
        <v>#N/A</v>
      </c>
      <c r="AT536" t="b">
        <f t="shared" si="704"/>
        <v>0</v>
      </c>
      <c r="AU536" t="str">
        <f t="shared" si="705"/>
        <v/>
      </c>
      <c r="AV536" s="55" t="str">
        <f t="shared" si="694"/>
        <v/>
      </c>
      <c r="AW536" t="b">
        <f>AND(AV536&lt;&gt;"",COUNTIF($AV$11:AV535,AV536)=0)</f>
        <v>0</v>
      </c>
      <c r="AX536" s="2">
        <f>IF(AV536="",0,IF(AW536,MAX($AX$11:AX535)+1,VLOOKUP(AV536,$AV$11:AX535,3,FALSE)))</f>
        <v>0</v>
      </c>
      <c r="AY536" t="str">
        <f t="shared" si="695"/>
        <v/>
      </c>
      <c r="AZ536" t="e">
        <f t="shared" si="669"/>
        <v>#N/A</v>
      </c>
      <c r="BA536" t="e">
        <f>IF(ISNA(AZ536),NA(),COUNTIF(AZ$10:AZ536,AZ536)&gt;1)</f>
        <v>#N/A</v>
      </c>
      <c r="BB536" t="e">
        <f t="shared" si="670"/>
        <v>#N/A</v>
      </c>
      <c r="BC536" s="55" t="e">
        <f t="shared" si="671"/>
        <v>#N/A</v>
      </c>
      <c r="BD536" s="56" t="e">
        <f t="shared" si="672"/>
        <v>#N/A</v>
      </c>
      <c r="BE536" s="53">
        <f t="shared" si="673"/>
        <v>0</v>
      </c>
      <c r="BF536" s="53">
        <f t="shared" si="674"/>
        <v>0</v>
      </c>
      <c r="BG536" s="53">
        <f t="shared" si="675"/>
        <v>0</v>
      </c>
      <c r="BH536" s="53">
        <f t="shared" si="676"/>
        <v>0</v>
      </c>
      <c r="BI536" s="53">
        <f t="shared" si="677"/>
        <v>0</v>
      </c>
      <c r="BJ536" s="53">
        <f t="shared" si="678"/>
        <v>0</v>
      </c>
      <c r="BK536" s="57">
        <f t="shared" si="679"/>
        <v>0</v>
      </c>
      <c r="BL536" s="57">
        <f t="shared" si="680"/>
        <v>0</v>
      </c>
      <c r="BM536" s="57">
        <f t="shared" si="681"/>
        <v>0</v>
      </c>
      <c r="BN536" s="57">
        <f t="shared" si="682"/>
        <v>0</v>
      </c>
      <c r="BO536" s="57">
        <f t="shared" si="683"/>
        <v>0</v>
      </c>
      <c r="BP536" s="57">
        <f t="shared" si="684"/>
        <v>0</v>
      </c>
      <c r="BQ536">
        <f t="shared" si="706"/>
        <v>0</v>
      </c>
      <c r="BR536">
        <f t="shared" si="707"/>
        <v>0</v>
      </c>
      <c r="BS536">
        <f t="shared" si="708"/>
        <v>0</v>
      </c>
      <c r="BT536">
        <f t="shared" si="709"/>
        <v>0</v>
      </c>
      <c r="BU536">
        <f t="shared" si="710"/>
        <v>0</v>
      </c>
      <c r="BV536">
        <f t="shared" si="711"/>
        <v>0</v>
      </c>
      <c r="BW536">
        <f t="shared" si="712"/>
        <v>0</v>
      </c>
      <c r="BX536">
        <f t="shared" si="713"/>
        <v>0</v>
      </c>
      <c r="BY536">
        <f t="shared" si="714"/>
        <v>0</v>
      </c>
      <c r="BZ536">
        <f t="shared" si="715"/>
        <v>0</v>
      </c>
      <c r="CA536">
        <f t="shared" si="716"/>
        <v>0</v>
      </c>
      <c r="CB536">
        <f t="shared" si="717"/>
        <v>0</v>
      </c>
      <c r="CC536" t="e">
        <f>IF('Source and fuel input'!AS536,VLOOKUP(AA536,SourceIdData,8,FALSE),IF('Source and fuel input'!AQ536,V536,IF('Source and fuel input'!AR536,IF(AND(E536="Method 1",VLOOKUP(AA536,SourceIdData,8,FALSE)&gt;0),VLOOKUP(AA536,SourceIdData,8,FALSE),NA()),"")))</f>
        <v>#N/A</v>
      </c>
      <c r="CD536" s="15" t="e">
        <f t="shared" si="652"/>
        <v>#N/A</v>
      </c>
      <c r="CE536" s="15" t="b">
        <f t="shared" si="653"/>
        <v>1</v>
      </c>
      <c r="CF536" s="15" t="b">
        <f t="shared" si="685"/>
        <v>1</v>
      </c>
      <c r="CG536" s="15" t="b">
        <f t="shared" si="654"/>
        <v>0</v>
      </c>
      <c r="CH536" s="15" t="b">
        <f t="shared" si="655"/>
        <v>1</v>
      </c>
      <c r="CI536" t="e">
        <f t="shared" si="686"/>
        <v>#N/A</v>
      </c>
      <c r="CJ536" t="e">
        <f t="shared" si="687"/>
        <v>#N/A</v>
      </c>
      <c r="CK536" t="e">
        <f t="shared" si="696"/>
        <v>#N/A</v>
      </c>
      <c r="CL536" t="b">
        <f t="shared" si="656"/>
        <v>0</v>
      </c>
      <c r="CM536" t="e">
        <f t="shared" si="697"/>
        <v>#N/A</v>
      </c>
      <c r="CN536" t="b">
        <f t="shared" si="698"/>
        <v>0</v>
      </c>
      <c r="CO536" s="14">
        <f t="shared" si="699"/>
        <v>1</v>
      </c>
      <c r="CP536" s="16" t="str">
        <f t="shared" si="688"/>
        <v/>
      </c>
      <c r="CQ536" s="15">
        <f t="shared" si="689"/>
        <v>0</v>
      </c>
      <c r="CR536" s="15">
        <f t="shared" si="690"/>
        <v>0</v>
      </c>
      <c r="CS536" s="15">
        <f t="shared" si="691"/>
        <v>0</v>
      </c>
      <c r="CT536" s="58" t="e">
        <f t="shared" si="718"/>
        <v>#DIV/0!</v>
      </c>
      <c r="CU536" s="2">
        <f t="shared" si="692"/>
        <v>995</v>
      </c>
      <c r="CV536" t="str">
        <f t="shared" si="700"/>
        <v/>
      </c>
      <c r="CX536" t="str">
        <f t="shared" si="719"/>
        <v/>
      </c>
      <c r="CY536" t="b">
        <f>AND(CX536&lt;&gt;"",COUNTIF($CX$11:CX535,CX536)=0)</f>
        <v>0</v>
      </c>
      <c r="CZ536" s="2">
        <f>IF(CX536="",0,IF(CY536,MAX($CZ$11:CZ535)+1,VLOOKUP(CX536,$CX$11:CZ535,3,FALSE)))</f>
        <v>0</v>
      </c>
      <c r="DA536" s="2" t="str">
        <f t="shared" si="701"/>
        <v/>
      </c>
      <c r="DB536" t="str">
        <f t="shared" si="720"/>
        <v/>
      </c>
      <c r="DC536" t="b">
        <f>AND(DB536&lt;&gt;"",COUNTIF($DB$11:DB535,DB536)=0)</f>
        <v>0</v>
      </c>
      <c r="DD536" s="2">
        <f>IF(DB536="",0,IF(DC536,MAX($DD$11:DD535)+1,VLOOKUP(DB536,$DB$11:DD535,3,FALSE)))</f>
        <v>0</v>
      </c>
      <c r="DE536" s="2" t="str">
        <f t="shared" si="702"/>
        <v/>
      </c>
    </row>
    <row r="537" spans="1:109" x14ac:dyDescent="0.35">
      <c r="A537" s="119"/>
      <c r="B537" s="46"/>
      <c r="C537" s="46"/>
      <c r="D537" s="46"/>
      <c r="E537" s="46"/>
      <c r="F537" s="183"/>
      <c r="G537" s="48">
        <v>0</v>
      </c>
      <c r="H537" s="46">
        <v>0</v>
      </c>
      <c r="I537" s="46">
        <v>0</v>
      </c>
      <c r="J537" s="46">
        <v>0</v>
      </c>
      <c r="K537" s="46">
        <v>0</v>
      </c>
      <c r="L537" s="49">
        <v>0</v>
      </c>
      <c r="M537" s="50">
        <v>0</v>
      </c>
      <c r="N537" s="32"/>
      <c r="O537" s="31"/>
      <c r="P537" s="31"/>
      <c r="Q537" s="31"/>
      <c r="R537" s="31"/>
      <c r="S537" s="31"/>
      <c r="T537" s="31"/>
      <c r="U537" s="31"/>
      <c r="V537" s="99"/>
      <c r="W537" s="52" t="str">
        <f t="shared" si="651"/>
        <v/>
      </c>
      <c r="X537" s="120"/>
      <c r="Y537" s="97"/>
      <c r="Z537" t="e">
        <f t="shared" si="657"/>
        <v>#N/A</v>
      </c>
      <c r="AA537" t="e">
        <f t="shared" si="658"/>
        <v>#N/A</v>
      </c>
      <c r="AB537" t="e">
        <f t="shared" si="659"/>
        <v>#N/A</v>
      </c>
      <c r="AC537" s="53" t="b">
        <f t="shared" si="660"/>
        <v>0</v>
      </c>
      <c r="AD537" s="53" t="b">
        <f t="shared" si="661"/>
        <v>0</v>
      </c>
      <c r="AE537" s="53" t="b">
        <f t="shared" si="662"/>
        <v>0</v>
      </c>
      <c r="AF537" s="53" t="b">
        <f t="shared" si="663"/>
        <v>0</v>
      </c>
      <c r="AG537" s="53" t="b">
        <f t="shared" si="664"/>
        <v>0</v>
      </c>
      <c r="AH537" s="53" t="b">
        <f t="shared" si="665"/>
        <v>0</v>
      </c>
      <c r="AI537" s="53" t="b">
        <f t="shared" si="666"/>
        <v>0</v>
      </c>
      <c r="AJ537" s="53" t="b">
        <f t="shared" si="667"/>
        <v>0</v>
      </c>
      <c r="AK537" s="53" t="b">
        <f t="shared" ref="AK537:AK600" si="721">AND(G537&lt;&gt;"",G537&gt;=0,NOT(ISERROR(G537*1)))</f>
        <v>1</v>
      </c>
      <c r="AL537" s="53" t="b">
        <f t="shared" ref="AL537:AL600" si="722">AND(H537&lt;&gt;"",H537&gt;=0,NOT(ISERROR(H537*1)))</f>
        <v>1</v>
      </c>
      <c r="AM537" s="53" t="b">
        <f t="shared" ref="AM537:AM600" si="723">AND(I537&lt;&gt;"",I537&gt;=0,NOT(ISERROR(I537*1)))</f>
        <v>1</v>
      </c>
      <c r="AN537" s="53" t="b">
        <f t="shared" ref="AN537:AN600" si="724">AND(J537&lt;&gt;"",J537&gt;=0,NOT(ISERROR(J537*1)))</f>
        <v>1</v>
      </c>
      <c r="AO537" s="53" t="b">
        <f t="shared" ref="AO537:AO600" si="725">AND(K537&lt;&gt;"",K537&gt;=0,NOT(ISERROR(K537*1)))</f>
        <v>1</v>
      </c>
      <c r="AP537" s="53" t="b">
        <f t="shared" ref="AP537:AP600" si="726">AND(L537&lt;&gt;"",L537&gt;=0,NOT(ISERROR(L537*1)))</f>
        <v>1</v>
      </c>
      <c r="AQ537" s="53" t="b">
        <f t="shared" si="703"/>
        <v>0</v>
      </c>
      <c r="AR537" t="b">
        <f t="shared" si="668"/>
        <v>0</v>
      </c>
      <c r="AS537" s="54" t="e">
        <f t="shared" si="693"/>
        <v>#N/A</v>
      </c>
      <c r="AT537" t="b">
        <f t="shared" si="704"/>
        <v>0</v>
      </c>
      <c r="AU537" t="str">
        <f t="shared" si="705"/>
        <v/>
      </c>
      <c r="AV537" s="55" t="str">
        <f t="shared" si="694"/>
        <v/>
      </c>
      <c r="AW537" t="b">
        <f>AND(AV537&lt;&gt;"",COUNTIF($AV$11:AV536,AV537)=0)</f>
        <v>0</v>
      </c>
      <c r="AX537" s="2">
        <f>IF(AV537="",0,IF(AW537,MAX($AX$11:AX536)+1,VLOOKUP(AV537,$AV$11:AX536,3,FALSE)))</f>
        <v>0</v>
      </c>
      <c r="AY537" t="str">
        <f t="shared" si="695"/>
        <v/>
      </c>
      <c r="AZ537" t="e">
        <f t="shared" si="669"/>
        <v>#N/A</v>
      </c>
      <c r="BA537" t="e">
        <f>IF(ISNA(AZ537),NA(),COUNTIF(AZ$10:AZ537,AZ537)&gt;1)</f>
        <v>#N/A</v>
      </c>
      <c r="BB537" t="e">
        <f t="shared" si="670"/>
        <v>#N/A</v>
      </c>
      <c r="BC537" s="55" t="e">
        <f t="shared" si="671"/>
        <v>#N/A</v>
      </c>
      <c r="BD537" s="56" t="e">
        <f t="shared" si="672"/>
        <v>#N/A</v>
      </c>
      <c r="BE537" s="53">
        <f t="shared" si="673"/>
        <v>0</v>
      </c>
      <c r="BF537" s="53">
        <f t="shared" si="674"/>
        <v>0</v>
      </c>
      <c r="BG537" s="53">
        <f t="shared" si="675"/>
        <v>0</v>
      </c>
      <c r="BH537" s="53">
        <f t="shared" si="676"/>
        <v>0</v>
      </c>
      <c r="BI537" s="53">
        <f t="shared" si="677"/>
        <v>0</v>
      </c>
      <c r="BJ537" s="53">
        <f t="shared" si="678"/>
        <v>0</v>
      </c>
      <c r="BK537" s="57">
        <f t="shared" si="679"/>
        <v>0</v>
      </c>
      <c r="BL537" s="57">
        <f t="shared" si="680"/>
        <v>0</v>
      </c>
      <c r="BM537" s="57">
        <f t="shared" si="681"/>
        <v>0</v>
      </c>
      <c r="BN537" s="57">
        <f t="shared" si="682"/>
        <v>0</v>
      </c>
      <c r="BO537" s="57">
        <f t="shared" si="683"/>
        <v>0</v>
      </c>
      <c r="BP537" s="57">
        <f t="shared" si="684"/>
        <v>0</v>
      </c>
      <c r="BQ537">
        <f t="shared" si="706"/>
        <v>0</v>
      </c>
      <c r="BR537">
        <f t="shared" si="707"/>
        <v>0</v>
      </c>
      <c r="BS537">
        <f t="shared" si="708"/>
        <v>0</v>
      </c>
      <c r="BT537">
        <f t="shared" si="709"/>
        <v>0</v>
      </c>
      <c r="BU537">
        <f t="shared" si="710"/>
        <v>0</v>
      </c>
      <c r="BV537">
        <f t="shared" si="711"/>
        <v>0</v>
      </c>
      <c r="BW537">
        <f t="shared" si="712"/>
        <v>0</v>
      </c>
      <c r="BX537">
        <f t="shared" si="713"/>
        <v>0</v>
      </c>
      <c r="BY537">
        <f t="shared" si="714"/>
        <v>0</v>
      </c>
      <c r="BZ537">
        <f t="shared" si="715"/>
        <v>0</v>
      </c>
      <c r="CA537">
        <f t="shared" si="716"/>
        <v>0</v>
      </c>
      <c r="CB537">
        <f t="shared" si="717"/>
        <v>0</v>
      </c>
      <c r="CC537" t="e">
        <f>IF('Source and fuel input'!AS537,VLOOKUP(AA537,SourceIdData,8,FALSE),IF('Source and fuel input'!AQ537,V537,IF('Source and fuel input'!AR537,IF(AND(E537="Method 1",VLOOKUP(AA537,SourceIdData,8,FALSE)&gt;0),VLOOKUP(AA537,SourceIdData,8,FALSE),NA()),"")))</f>
        <v>#N/A</v>
      </c>
      <c r="CD537" s="15" t="e">
        <f t="shared" si="652"/>
        <v>#N/A</v>
      </c>
      <c r="CE537" s="15" t="b">
        <f t="shared" si="653"/>
        <v>1</v>
      </c>
      <c r="CF537" s="15" t="b">
        <f t="shared" si="685"/>
        <v>1</v>
      </c>
      <c r="CG537" s="15" t="b">
        <f t="shared" si="654"/>
        <v>0</v>
      </c>
      <c r="CH537" s="15" t="b">
        <f t="shared" si="655"/>
        <v>1</v>
      </c>
      <c r="CI537" t="e">
        <f t="shared" si="686"/>
        <v>#N/A</v>
      </c>
      <c r="CJ537" t="e">
        <f t="shared" si="687"/>
        <v>#N/A</v>
      </c>
      <c r="CK537" t="e">
        <f t="shared" si="696"/>
        <v>#N/A</v>
      </c>
      <c r="CL537" t="b">
        <f t="shared" si="656"/>
        <v>0</v>
      </c>
      <c r="CM537" t="e">
        <f t="shared" si="697"/>
        <v>#N/A</v>
      </c>
      <c r="CN537" t="b">
        <f t="shared" si="698"/>
        <v>0</v>
      </c>
      <c r="CO537" s="14">
        <f t="shared" si="699"/>
        <v>1</v>
      </c>
      <c r="CP537" s="16" t="str">
        <f t="shared" si="688"/>
        <v/>
      </c>
      <c r="CQ537" s="15">
        <f t="shared" si="689"/>
        <v>0</v>
      </c>
      <c r="CR537" s="15">
        <f t="shared" si="690"/>
        <v>0</v>
      </c>
      <c r="CS537" s="15">
        <f t="shared" si="691"/>
        <v>0</v>
      </c>
      <c r="CT537" s="58" t="e">
        <f t="shared" si="718"/>
        <v>#DIV/0!</v>
      </c>
      <c r="CU537" s="2">
        <f t="shared" si="692"/>
        <v>995</v>
      </c>
      <c r="CV537" t="str">
        <f t="shared" si="700"/>
        <v/>
      </c>
      <c r="CX537" t="str">
        <f t="shared" si="719"/>
        <v/>
      </c>
      <c r="CY537" t="b">
        <f>AND(CX537&lt;&gt;"",COUNTIF($CX$11:CX536,CX537)=0)</f>
        <v>0</v>
      </c>
      <c r="CZ537" s="2">
        <f>IF(CX537="",0,IF(CY537,MAX($CZ$11:CZ536)+1,VLOOKUP(CX537,$CX$11:CZ536,3,FALSE)))</f>
        <v>0</v>
      </c>
      <c r="DA537" s="2" t="str">
        <f t="shared" si="701"/>
        <v/>
      </c>
      <c r="DB537" t="str">
        <f t="shared" si="720"/>
        <v/>
      </c>
      <c r="DC537" t="b">
        <f>AND(DB537&lt;&gt;"",COUNTIF($DB$11:DB536,DB537)=0)</f>
        <v>0</v>
      </c>
      <c r="DD537" s="2">
        <f>IF(DB537="",0,IF(DC537,MAX($DD$11:DD536)+1,VLOOKUP(DB537,$DB$11:DD536,3,FALSE)))</f>
        <v>0</v>
      </c>
      <c r="DE537" s="2" t="str">
        <f t="shared" si="702"/>
        <v/>
      </c>
    </row>
    <row r="538" spans="1:109" x14ac:dyDescent="0.35">
      <c r="A538" s="119"/>
      <c r="B538" s="46"/>
      <c r="C538" s="46"/>
      <c r="D538" s="46"/>
      <c r="E538" s="46"/>
      <c r="F538" s="183"/>
      <c r="G538" s="48">
        <v>0</v>
      </c>
      <c r="H538" s="46">
        <v>0</v>
      </c>
      <c r="I538" s="46">
        <v>0</v>
      </c>
      <c r="J538" s="46">
        <v>0</v>
      </c>
      <c r="K538" s="46">
        <v>0</v>
      </c>
      <c r="L538" s="49">
        <v>0</v>
      </c>
      <c r="M538" s="50">
        <v>0</v>
      </c>
      <c r="N538" s="32"/>
      <c r="O538" s="31"/>
      <c r="P538" s="31"/>
      <c r="Q538" s="31"/>
      <c r="R538" s="31"/>
      <c r="S538" s="31"/>
      <c r="T538" s="31"/>
      <c r="U538" s="31"/>
      <c r="V538" s="99"/>
      <c r="W538" s="52" t="str">
        <f t="shared" si="651"/>
        <v/>
      </c>
      <c r="X538" s="120"/>
      <c r="Y538" s="97"/>
      <c r="Z538" t="e">
        <f t="shared" si="657"/>
        <v>#N/A</v>
      </c>
      <c r="AA538" t="e">
        <f t="shared" si="658"/>
        <v>#N/A</v>
      </c>
      <c r="AB538" t="e">
        <f t="shared" si="659"/>
        <v>#N/A</v>
      </c>
      <c r="AC538" s="53" t="b">
        <f t="shared" si="660"/>
        <v>0</v>
      </c>
      <c r="AD538" s="53" t="b">
        <f t="shared" si="661"/>
        <v>0</v>
      </c>
      <c r="AE538" s="53" t="b">
        <f t="shared" si="662"/>
        <v>0</v>
      </c>
      <c r="AF538" s="53" t="b">
        <f t="shared" si="663"/>
        <v>0</v>
      </c>
      <c r="AG538" s="53" t="b">
        <f t="shared" si="664"/>
        <v>0</v>
      </c>
      <c r="AH538" s="53" t="b">
        <f t="shared" si="665"/>
        <v>0</v>
      </c>
      <c r="AI538" s="53" t="b">
        <f t="shared" si="666"/>
        <v>0</v>
      </c>
      <c r="AJ538" s="53" t="b">
        <f t="shared" si="667"/>
        <v>0</v>
      </c>
      <c r="AK538" s="53" t="b">
        <f t="shared" si="721"/>
        <v>1</v>
      </c>
      <c r="AL538" s="53" t="b">
        <f t="shared" si="722"/>
        <v>1</v>
      </c>
      <c r="AM538" s="53" t="b">
        <f t="shared" si="723"/>
        <v>1</v>
      </c>
      <c r="AN538" s="53" t="b">
        <f t="shared" si="724"/>
        <v>1</v>
      </c>
      <c r="AO538" s="53" t="b">
        <f t="shared" si="725"/>
        <v>1</v>
      </c>
      <c r="AP538" s="53" t="b">
        <f t="shared" si="726"/>
        <v>1</v>
      </c>
      <c r="AQ538" s="53" t="b">
        <f t="shared" si="703"/>
        <v>0</v>
      </c>
      <c r="AR538" t="b">
        <f t="shared" si="668"/>
        <v>0</v>
      </c>
      <c r="AS538" s="54" t="e">
        <f t="shared" si="693"/>
        <v>#N/A</v>
      </c>
      <c r="AT538" t="b">
        <f t="shared" si="704"/>
        <v>0</v>
      </c>
      <c r="AU538" t="str">
        <f t="shared" si="705"/>
        <v/>
      </c>
      <c r="AV538" s="55" t="str">
        <f t="shared" si="694"/>
        <v/>
      </c>
      <c r="AW538" t="b">
        <f>AND(AV538&lt;&gt;"",COUNTIF($AV$11:AV537,AV538)=0)</f>
        <v>0</v>
      </c>
      <c r="AX538" s="2">
        <f>IF(AV538="",0,IF(AW538,MAX($AX$11:AX537)+1,VLOOKUP(AV538,$AV$11:AX537,3,FALSE)))</f>
        <v>0</v>
      </c>
      <c r="AY538" t="str">
        <f t="shared" si="695"/>
        <v/>
      </c>
      <c r="AZ538" t="e">
        <f t="shared" si="669"/>
        <v>#N/A</v>
      </c>
      <c r="BA538" t="e">
        <f>IF(ISNA(AZ538),NA(),COUNTIF(AZ$10:AZ538,AZ538)&gt;1)</f>
        <v>#N/A</v>
      </c>
      <c r="BB538" t="e">
        <f t="shared" si="670"/>
        <v>#N/A</v>
      </c>
      <c r="BC538" s="55" t="e">
        <f t="shared" si="671"/>
        <v>#N/A</v>
      </c>
      <c r="BD538" s="56" t="e">
        <f t="shared" si="672"/>
        <v>#N/A</v>
      </c>
      <c r="BE538" s="53">
        <f t="shared" si="673"/>
        <v>0</v>
      </c>
      <c r="BF538" s="53">
        <f t="shared" si="674"/>
        <v>0</v>
      </c>
      <c r="BG538" s="53">
        <f t="shared" si="675"/>
        <v>0</v>
      </c>
      <c r="BH538" s="53">
        <f t="shared" si="676"/>
        <v>0</v>
      </c>
      <c r="BI538" s="53">
        <f t="shared" si="677"/>
        <v>0</v>
      </c>
      <c r="BJ538" s="53">
        <f t="shared" si="678"/>
        <v>0</v>
      </c>
      <c r="BK538" s="57">
        <f t="shared" si="679"/>
        <v>0</v>
      </c>
      <c r="BL538" s="57">
        <f t="shared" si="680"/>
        <v>0</v>
      </c>
      <c r="BM538" s="57">
        <f t="shared" si="681"/>
        <v>0</v>
      </c>
      <c r="BN538" s="57">
        <f t="shared" si="682"/>
        <v>0</v>
      </c>
      <c r="BO538" s="57">
        <f t="shared" si="683"/>
        <v>0</v>
      </c>
      <c r="BP538" s="57">
        <f t="shared" si="684"/>
        <v>0</v>
      </c>
      <c r="BQ538">
        <f t="shared" si="706"/>
        <v>0</v>
      </c>
      <c r="BR538">
        <f t="shared" si="707"/>
        <v>0</v>
      </c>
      <c r="BS538">
        <f t="shared" si="708"/>
        <v>0</v>
      </c>
      <c r="BT538">
        <f t="shared" si="709"/>
        <v>0</v>
      </c>
      <c r="BU538">
        <f t="shared" si="710"/>
        <v>0</v>
      </c>
      <c r="BV538">
        <f t="shared" si="711"/>
        <v>0</v>
      </c>
      <c r="BW538">
        <f t="shared" si="712"/>
        <v>0</v>
      </c>
      <c r="BX538">
        <f t="shared" si="713"/>
        <v>0</v>
      </c>
      <c r="BY538">
        <f t="shared" si="714"/>
        <v>0</v>
      </c>
      <c r="BZ538">
        <f t="shared" si="715"/>
        <v>0</v>
      </c>
      <c r="CA538">
        <f t="shared" si="716"/>
        <v>0</v>
      </c>
      <c r="CB538">
        <f t="shared" si="717"/>
        <v>0</v>
      </c>
      <c r="CC538" t="e">
        <f>IF('Source and fuel input'!AS538,VLOOKUP(AA538,SourceIdData,8,FALSE),IF('Source and fuel input'!AQ538,V538,IF('Source and fuel input'!AR538,IF(AND(E538="Method 1",VLOOKUP(AA538,SourceIdData,8,FALSE)&gt;0),VLOOKUP(AA538,SourceIdData,8,FALSE),NA()),"")))</f>
        <v>#N/A</v>
      </c>
      <c r="CD538" s="15" t="e">
        <f t="shared" si="652"/>
        <v>#N/A</v>
      </c>
      <c r="CE538" s="15" t="b">
        <f t="shared" si="653"/>
        <v>1</v>
      </c>
      <c r="CF538" s="15" t="b">
        <f t="shared" si="685"/>
        <v>1</v>
      </c>
      <c r="CG538" s="15" t="b">
        <f t="shared" si="654"/>
        <v>0</v>
      </c>
      <c r="CH538" s="15" t="b">
        <f t="shared" si="655"/>
        <v>1</v>
      </c>
      <c r="CI538" t="e">
        <f t="shared" si="686"/>
        <v>#N/A</v>
      </c>
      <c r="CJ538" t="e">
        <f t="shared" si="687"/>
        <v>#N/A</v>
      </c>
      <c r="CK538" t="e">
        <f t="shared" si="696"/>
        <v>#N/A</v>
      </c>
      <c r="CL538" t="b">
        <f t="shared" si="656"/>
        <v>0</v>
      </c>
      <c r="CM538" t="e">
        <f t="shared" si="697"/>
        <v>#N/A</v>
      </c>
      <c r="CN538" t="b">
        <f t="shared" si="698"/>
        <v>0</v>
      </c>
      <c r="CO538" s="14">
        <f t="shared" si="699"/>
        <v>1</v>
      </c>
      <c r="CP538" s="16" t="str">
        <f t="shared" si="688"/>
        <v/>
      </c>
      <c r="CQ538" s="15">
        <f t="shared" si="689"/>
        <v>0</v>
      </c>
      <c r="CR538" s="15">
        <f t="shared" si="690"/>
        <v>0</v>
      </c>
      <c r="CS538" s="15">
        <f t="shared" si="691"/>
        <v>0</v>
      </c>
      <c r="CT538" s="58" t="e">
        <f t="shared" si="718"/>
        <v>#DIV/0!</v>
      </c>
      <c r="CU538" s="2">
        <f t="shared" si="692"/>
        <v>995</v>
      </c>
      <c r="CV538" t="str">
        <f t="shared" si="700"/>
        <v/>
      </c>
      <c r="CX538" t="str">
        <f t="shared" si="719"/>
        <v/>
      </c>
      <c r="CY538" t="b">
        <f>AND(CX538&lt;&gt;"",COUNTIF($CX$11:CX537,CX538)=0)</f>
        <v>0</v>
      </c>
      <c r="CZ538" s="2">
        <f>IF(CX538="",0,IF(CY538,MAX($CZ$11:CZ537)+1,VLOOKUP(CX538,$CX$11:CZ537,3,FALSE)))</f>
        <v>0</v>
      </c>
      <c r="DA538" s="2" t="str">
        <f t="shared" si="701"/>
        <v/>
      </c>
      <c r="DB538" t="str">
        <f t="shared" si="720"/>
        <v/>
      </c>
      <c r="DC538" t="b">
        <f>AND(DB538&lt;&gt;"",COUNTIF($DB$11:DB537,DB538)=0)</f>
        <v>0</v>
      </c>
      <c r="DD538" s="2">
        <f>IF(DB538="",0,IF(DC538,MAX($DD$11:DD537)+1,VLOOKUP(DB538,$DB$11:DD537,3,FALSE)))</f>
        <v>0</v>
      </c>
      <c r="DE538" s="2" t="str">
        <f t="shared" si="702"/>
        <v/>
      </c>
    </row>
    <row r="539" spans="1:109" x14ac:dyDescent="0.35">
      <c r="A539" s="119"/>
      <c r="B539" s="46"/>
      <c r="C539" s="46"/>
      <c r="D539" s="46"/>
      <c r="E539" s="46"/>
      <c r="F539" s="183"/>
      <c r="G539" s="48">
        <v>0</v>
      </c>
      <c r="H539" s="46">
        <v>0</v>
      </c>
      <c r="I539" s="46">
        <v>0</v>
      </c>
      <c r="J539" s="46">
        <v>0</v>
      </c>
      <c r="K539" s="46">
        <v>0</v>
      </c>
      <c r="L539" s="49">
        <v>0</v>
      </c>
      <c r="M539" s="50">
        <v>0</v>
      </c>
      <c r="N539" s="32"/>
      <c r="O539" s="31"/>
      <c r="P539" s="31"/>
      <c r="Q539" s="31"/>
      <c r="R539" s="31"/>
      <c r="S539" s="31"/>
      <c r="T539" s="31"/>
      <c r="U539" s="31"/>
      <c r="V539" s="99"/>
      <c r="W539" s="52" t="str">
        <f t="shared" si="651"/>
        <v/>
      </c>
      <c r="X539" s="120"/>
      <c r="Y539" s="97"/>
      <c r="Z539" t="e">
        <f t="shared" si="657"/>
        <v>#N/A</v>
      </c>
      <c r="AA539" t="e">
        <f t="shared" si="658"/>
        <v>#N/A</v>
      </c>
      <c r="AB539" t="e">
        <f t="shared" si="659"/>
        <v>#N/A</v>
      </c>
      <c r="AC539" s="53" t="b">
        <f t="shared" si="660"/>
        <v>0</v>
      </c>
      <c r="AD539" s="53" t="b">
        <f t="shared" si="661"/>
        <v>0</v>
      </c>
      <c r="AE539" s="53" t="b">
        <f t="shared" si="662"/>
        <v>0</v>
      </c>
      <c r="AF539" s="53" t="b">
        <f t="shared" si="663"/>
        <v>0</v>
      </c>
      <c r="AG539" s="53" t="b">
        <f t="shared" si="664"/>
        <v>0</v>
      </c>
      <c r="AH539" s="53" t="b">
        <f t="shared" si="665"/>
        <v>0</v>
      </c>
      <c r="AI539" s="53" t="b">
        <f t="shared" si="666"/>
        <v>0</v>
      </c>
      <c r="AJ539" s="53" t="b">
        <f t="shared" si="667"/>
        <v>0</v>
      </c>
      <c r="AK539" s="53" t="b">
        <f t="shared" si="721"/>
        <v>1</v>
      </c>
      <c r="AL539" s="53" t="b">
        <f t="shared" si="722"/>
        <v>1</v>
      </c>
      <c r="AM539" s="53" t="b">
        <f t="shared" si="723"/>
        <v>1</v>
      </c>
      <c r="AN539" s="53" t="b">
        <f t="shared" si="724"/>
        <v>1</v>
      </c>
      <c r="AO539" s="53" t="b">
        <f t="shared" si="725"/>
        <v>1</v>
      </c>
      <c r="AP539" s="53" t="b">
        <f t="shared" si="726"/>
        <v>1</v>
      </c>
      <c r="AQ539" s="53" t="b">
        <f t="shared" si="703"/>
        <v>0</v>
      </c>
      <c r="AR539" t="b">
        <f t="shared" si="668"/>
        <v>0</v>
      </c>
      <c r="AS539" s="54" t="e">
        <f t="shared" si="693"/>
        <v>#N/A</v>
      </c>
      <c r="AT539" t="b">
        <f t="shared" si="704"/>
        <v>0</v>
      </c>
      <c r="AU539" t="str">
        <f t="shared" si="705"/>
        <v/>
      </c>
      <c r="AV539" s="55" t="str">
        <f t="shared" si="694"/>
        <v/>
      </c>
      <c r="AW539" t="b">
        <f>AND(AV539&lt;&gt;"",COUNTIF($AV$11:AV538,AV539)=0)</f>
        <v>0</v>
      </c>
      <c r="AX539" s="2">
        <f>IF(AV539="",0,IF(AW539,MAX($AX$11:AX538)+1,VLOOKUP(AV539,$AV$11:AX538,3,FALSE)))</f>
        <v>0</v>
      </c>
      <c r="AY539" t="str">
        <f t="shared" si="695"/>
        <v/>
      </c>
      <c r="AZ539" t="e">
        <f t="shared" si="669"/>
        <v>#N/A</v>
      </c>
      <c r="BA539" t="e">
        <f>IF(ISNA(AZ539),NA(),COUNTIF(AZ$10:AZ539,AZ539)&gt;1)</f>
        <v>#N/A</v>
      </c>
      <c r="BB539" t="e">
        <f t="shared" si="670"/>
        <v>#N/A</v>
      </c>
      <c r="BC539" s="55" t="e">
        <f t="shared" si="671"/>
        <v>#N/A</v>
      </c>
      <c r="BD539" s="56" t="e">
        <f t="shared" si="672"/>
        <v>#N/A</v>
      </c>
      <c r="BE539" s="53">
        <f t="shared" si="673"/>
        <v>0</v>
      </c>
      <c r="BF539" s="53">
        <f t="shared" si="674"/>
        <v>0</v>
      </c>
      <c r="BG539" s="53">
        <f t="shared" si="675"/>
        <v>0</v>
      </c>
      <c r="BH539" s="53">
        <f t="shared" si="676"/>
        <v>0</v>
      </c>
      <c r="BI539" s="53">
        <f t="shared" si="677"/>
        <v>0</v>
      </c>
      <c r="BJ539" s="53">
        <f t="shared" si="678"/>
        <v>0</v>
      </c>
      <c r="BK539" s="57">
        <f t="shared" si="679"/>
        <v>0</v>
      </c>
      <c r="BL539" s="57">
        <f t="shared" si="680"/>
        <v>0</v>
      </c>
      <c r="BM539" s="57">
        <f t="shared" si="681"/>
        <v>0</v>
      </c>
      <c r="BN539" s="57">
        <f t="shared" si="682"/>
        <v>0</v>
      </c>
      <c r="BO539" s="57">
        <f t="shared" si="683"/>
        <v>0</v>
      </c>
      <c r="BP539" s="57">
        <f t="shared" si="684"/>
        <v>0</v>
      </c>
      <c r="BQ539">
        <f t="shared" si="706"/>
        <v>0</v>
      </c>
      <c r="BR539">
        <f t="shared" si="707"/>
        <v>0</v>
      </c>
      <c r="BS539">
        <f t="shared" si="708"/>
        <v>0</v>
      </c>
      <c r="BT539">
        <f t="shared" si="709"/>
        <v>0</v>
      </c>
      <c r="BU539">
        <f t="shared" si="710"/>
        <v>0</v>
      </c>
      <c r="BV539">
        <f t="shared" si="711"/>
        <v>0</v>
      </c>
      <c r="BW539">
        <f t="shared" si="712"/>
        <v>0</v>
      </c>
      <c r="BX539">
        <f t="shared" si="713"/>
        <v>0</v>
      </c>
      <c r="BY539">
        <f t="shared" si="714"/>
        <v>0</v>
      </c>
      <c r="BZ539">
        <f t="shared" si="715"/>
        <v>0</v>
      </c>
      <c r="CA539">
        <f t="shared" si="716"/>
        <v>0</v>
      </c>
      <c r="CB539">
        <f t="shared" si="717"/>
        <v>0</v>
      </c>
      <c r="CC539" t="e">
        <f>IF('Source and fuel input'!AS539,VLOOKUP(AA539,SourceIdData,8,FALSE),IF('Source and fuel input'!AQ539,V539,IF('Source and fuel input'!AR539,IF(AND(E539="Method 1",VLOOKUP(AA539,SourceIdData,8,FALSE)&gt;0),VLOOKUP(AA539,SourceIdData,8,FALSE),NA()),"")))</f>
        <v>#N/A</v>
      </c>
      <c r="CD539" s="15" t="e">
        <f t="shared" si="652"/>
        <v>#N/A</v>
      </c>
      <c r="CE539" s="15" t="b">
        <f t="shared" si="653"/>
        <v>1</v>
      </c>
      <c r="CF539" s="15" t="b">
        <f t="shared" si="685"/>
        <v>1</v>
      </c>
      <c r="CG539" s="15" t="b">
        <f t="shared" si="654"/>
        <v>0</v>
      </c>
      <c r="CH539" s="15" t="b">
        <f t="shared" si="655"/>
        <v>1</v>
      </c>
      <c r="CI539" t="e">
        <f t="shared" si="686"/>
        <v>#N/A</v>
      </c>
      <c r="CJ539" t="e">
        <f t="shared" si="687"/>
        <v>#N/A</v>
      </c>
      <c r="CK539" t="e">
        <f t="shared" si="696"/>
        <v>#N/A</v>
      </c>
      <c r="CL539" t="b">
        <f t="shared" si="656"/>
        <v>0</v>
      </c>
      <c r="CM539" t="e">
        <f t="shared" si="697"/>
        <v>#N/A</v>
      </c>
      <c r="CN539" t="b">
        <f t="shared" si="698"/>
        <v>0</v>
      </c>
      <c r="CO539" s="14">
        <f t="shared" si="699"/>
        <v>1</v>
      </c>
      <c r="CP539" s="16" t="str">
        <f t="shared" si="688"/>
        <v/>
      </c>
      <c r="CQ539" s="15">
        <f t="shared" si="689"/>
        <v>0</v>
      </c>
      <c r="CR539" s="15">
        <f t="shared" si="690"/>
        <v>0</v>
      </c>
      <c r="CS539" s="15">
        <f t="shared" si="691"/>
        <v>0</v>
      </c>
      <c r="CT539" s="58" t="e">
        <f t="shared" si="718"/>
        <v>#DIV/0!</v>
      </c>
      <c r="CU539" s="2">
        <f t="shared" si="692"/>
        <v>995</v>
      </c>
      <c r="CV539" t="str">
        <f t="shared" si="700"/>
        <v/>
      </c>
      <c r="CX539" t="str">
        <f t="shared" si="719"/>
        <v/>
      </c>
      <c r="CY539" t="b">
        <f>AND(CX539&lt;&gt;"",COUNTIF($CX$11:CX538,CX539)=0)</f>
        <v>0</v>
      </c>
      <c r="CZ539" s="2">
        <f>IF(CX539="",0,IF(CY539,MAX($CZ$11:CZ538)+1,VLOOKUP(CX539,$CX$11:CZ538,3,FALSE)))</f>
        <v>0</v>
      </c>
      <c r="DA539" s="2" t="str">
        <f t="shared" si="701"/>
        <v/>
      </c>
      <c r="DB539" t="str">
        <f t="shared" si="720"/>
        <v/>
      </c>
      <c r="DC539" t="b">
        <f>AND(DB539&lt;&gt;"",COUNTIF($DB$11:DB538,DB539)=0)</f>
        <v>0</v>
      </c>
      <c r="DD539" s="2">
        <f>IF(DB539="",0,IF(DC539,MAX($DD$11:DD538)+1,VLOOKUP(DB539,$DB$11:DD538,3,FALSE)))</f>
        <v>0</v>
      </c>
      <c r="DE539" s="2" t="str">
        <f t="shared" si="702"/>
        <v/>
      </c>
    </row>
    <row r="540" spans="1:109" x14ac:dyDescent="0.35">
      <c r="A540" s="119"/>
      <c r="B540" s="46"/>
      <c r="C540" s="46"/>
      <c r="D540" s="46"/>
      <c r="E540" s="46"/>
      <c r="F540" s="183"/>
      <c r="G540" s="48">
        <v>0</v>
      </c>
      <c r="H540" s="46">
        <v>0</v>
      </c>
      <c r="I540" s="46">
        <v>0</v>
      </c>
      <c r="J540" s="46">
        <v>0</v>
      </c>
      <c r="K540" s="46">
        <v>0</v>
      </c>
      <c r="L540" s="49">
        <v>0</v>
      </c>
      <c r="M540" s="50">
        <v>0</v>
      </c>
      <c r="N540" s="32"/>
      <c r="O540" s="31"/>
      <c r="P540" s="31"/>
      <c r="Q540" s="31"/>
      <c r="R540" s="31"/>
      <c r="S540" s="31"/>
      <c r="T540" s="31"/>
      <c r="U540" s="31"/>
      <c r="V540" s="99"/>
      <c r="W540" s="52" t="str">
        <f t="shared" si="651"/>
        <v/>
      </c>
      <c r="X540" s="120"/>
      <c r="Y540" s="97"/>
      <c r="Z540" t="e">
        <f t="shared" si="657"/>
        <v>#N/A</v>
      </c>
      <c r="AA540" t="e">
        <f t="shared" si="658"/>
        <v>#N/A</v>
      </c>
      <c r="AB540" t="e">
        <f t="shared" si="659"/>
        <v>#N/A</v>
      </c>
      <c r="AC540" s="53" t="b">
        <f t="shared" si="660"/>
        <v>0</v>
      </c>
      <c r="AD540" s="53" t="b">
        <f t="shared" si="661"/>
        <v>0</v>
      </c>
      <c r="AE540" s="53" t="b">
        <f t="shared" si="662"/>
        <v>0</v>
      </c>
      <c r="AF540" s="53" t="b">
        <f t="shared" si="663"/>
        <v>0</v>
      </c>
      <c r="AG540" s="53" t="b">
        <f t="shared" si="664"/>
        <v>0</v>
      </c>
      <c r="AH540" s="53" t="b">
        <f t="shared" si="665"/>
        <v>0</v>
      </c>
      <c r="AI540" s="53" t="b">
        <f t="shared" si="666"/>
        <v>0</v>
      </c>
      <c r="AJ540" s="53" t="b">
        <f t="shared" si="667"/>
        <v>0</v>
      </c>
      <c r="AK540" s="53" t="b">
        <f t="shared" si="721"/>
        <v>1</v>
      </c>
      <c r="AL540" s="53" t="b">
        <f t="shared" si="722"/>
        <v>1</v>
      </c>
      <c r="AM540" s="53" t="b">
        <f t="shared" si="723"/>
        <v>1</v>
      </c>
      <c r="AN540" s="53" t="b">
        <f t="shared" si="724"/>
        <v>1</v>
      </c>
      <c r="AO540" s="53" t="b">
        <f t="shared" si="725"/>
        <v>1</v>
      </c>
      <c r="AP540" s="53" t="b">
        <f t="shared" si="726"/>
        <v>1</v>
      </c>
      <c r="AQ540" s="53" t="b">
        <f t="shared" si="703"/>
        <v>0</v>
      </c>
      <c r="AR540" t="b">
        <f t="shared" si="668"/>
        <v>0</v>
      </c>
      <c r="AS540" s="54" t="e">
        <f t="shared" si="693"/>
        <v>#N/A</v>
      </c>
      <c r="AT540" t="b">
        <f t="shared" si="704"/>
        <v>0</v>
      </c>
      <c r="AU540" t="str">
        <f t="shared" si="705"/>
        <v/>
      </c>
      <c r="AV540" s="55" t="str">
        <f t="shared" si="694"/>
        <v/>
      </c>
      <c r="AW540" t="b">
        <f>AND(AV540&lt;&gt;"",COUNTIF($AV$11:AV539,AV540)=0)</f>
        <v>0</v>
      </c>
      <c r="AX540" s="2">
        <f>IF(AV540="",0,IF(AW540,MAX($AX$11:AX539)+1,VLOOKUP(AV540,$AV$11:AX539,3,FALSE)))</f>
        <v>0</v>
      </c>
      <c r="AY540" t="str">
        <f t="shared" si="695"/>
        <v/>
      </c>
      <c r="AZ540" t="e">
        <f t="shared" si="669"/>
        <v>#N/A</v>
      </c>
      <c r="BA540" t="e">
        <f>IF(ISNA(AZ540),NA(),COUNTIF(AZ$10:AZ540,AZ540)&gt;1)</f>
        <v>#N/A</v>
      </c>
      <c r="BB540" t="e">
        <f t="shared" si="670"/>
        <v>#N/A</v>
      </c>
      <c r="BC540" s="55" t="e">
        <f t="shared" si="671"/>
        <v>#N/A</v>
      </c>
      <c r="BD540" s="56" t="e">
        <f t="shared" si="672"/>
        <v>#N/A</v>
      </c>
      <c r="BE540" s="53">
        <f t="shared" si="673"/>
        <v>0</v>
      </c>
      <c r="BF540" s="53">
        <f t="shared" si="674"/>
        <v>0</v>
      </c>
      <c r="BG540" s="53">
        <f t="shared" si="675"/>
        <v>0</v>
      </c>
      <c r="BH540" s="53">
        <f t="shared" si="676"/>
        <v>0</v>
      </c>
      <c r="BI540" s="53">
        <f t="shared" si="677"/>
        <v>0</v>
      </c>
      <c r="BJ540" s="53">
        <f t="shared" si="678"/>
        <v>0</v>
      </c>
      <c r="BK540" s="57">
        <f t="shared" si="679"/>
        <v>0</v>
      </c>
      <c r="BL540" s="57">
        <f t="shared" si="680"/>
        <v>0</v>
      </c>
      <c r="BM540" s="57">
        <f t="shared" si="681"/>
        <v>0</v>
      </c>
      <c r="BN540" s="57">
        <f t="shared" si="682"/>
        <v>0</v>
      </c>
      <c r="BO540" s="57">
        <f t="shared" si="683"/>
        <v>0</v>
      </c>
      <c r="BP540" s="57">
        <f t="shared" si="684"/>
        <v>0</v>
      </c>
      <c r="BQ540">
        <f t="shared" si="706"/>
        <v>0</v>
      </c>
      <c r="BR540">
        <f t="shared" si="707"/>
        <v>0</v>
      </c>
      <c r="BS540">
        <f t="shared" si="708"/>
        <v>0</v>
      </c>
      <c r="BT540">
        <f t="shared" si="709"/>
        <v>0</v>
      </c>
      <c r="BU540">
        <f t="shared" si="710"/>
        <v>0</v>
      </c>
      <c r="BV540">
        <f t="shared" si="711"/>
        <v>0</v>
      </c>
      <c r="BW540">
        <f t="shared" si="712"/>
        <v>0</v>
      </c>
      <c r="BX540">
        <f t="shared" si="713"/>
        <v>0</v>
      </c>
      <c r="BY540">
        <f t="shared" si="714"/>
        <v>0</v>
      </c>
      <c r="BZ540">
        <f t="shared" si="715"/>
        <v>0</v>
      </c>
      <c r="CA540">
        <f t="shared" si="716"/>
        <v>0</v>
      </c>
      <c r="CB540">
        <f t="shared" si="717"/>
        <v>0</v>
      </c>
      <c r="CC540" t="e">
        <f>IF('Source and fuel input'!AS540,VLOOKUP(AA540,SourceIdData,8,FALSE),IF('Source and fuel input'!AQ540,V540,IF('Source and fuel input'!AR540,IF(AND(E540="Method 1",VLOOKUP(AA540,SourceIdData,8,FALSE)&gt;0),VLOOKUP(AA540,SourceIdData,8,FALSE),NA()),"")))</f>
        <v>#N/A</v>
      </c>
      <c r="CD540" s="15" t="e">
        <f t="shared" si="652"/>
        <v>#N/A</v>
      </c>
      <c r="CE540" s="15" t="b">
        <f t="shared" si="653"/>
        <v>1</v>
      </c>
      <c r="CF540" s="15" t="b">
        <f t="shared" si="685"/>
        <v>1</v>
      </c>
      <c r="CG540" s="15" t="b">
        <f t="shared" si="654"/>
        <v>0</v>
      </c>
      <c r="CH540" s="15" t="b">
        <f t="shared" si="655"/>
        <v>1</v>
      </c>
      <c r="CI540" t="e">
        <f t="shared" si="686"/>
        <v>#N/A</v>
      </c>
      <c r="CJ540" t="e">
        <f t="shared" si="687"/>
        <v>#N/A</v>
      </c>
      <c r="CK540" t="e">
        <f t="shared" si="696"/>
        <v>#N/A</v>
      </c>
      <c r="CL540" t="b">
        <f t="shared" si="656"/>
        <v>0</v>
      </c>
      <c r="CM540" t="e">
        <f t="shared" si="697"/>
        <v>#N/A</v>
      </c>
      <c r="CN540" t="b">
        <f t="shared" si="698"/>
        <v>0</v>
      </c>
      <c r="CO540" s="14">
        <f t="shared" si="699"/>
        <v>1</v>
      </c>
      <c r="CP540" s="16" t="str">
        <f t="shared" si="688"/>
        <v/>
      </c>
      <c r="CQ540" s="15">
        <f t="shared" si="689"/>
        <v>0</v>
      </c>
      <c r="CR540" s="15">
        <f t="shared" si="690"/>
        <v>0</v>
      </c>
      <c r="CS540" s="15">
        <f t="shared" si="691"/>
        <v>0</v>
      </c>
      <c r="CT540" s="58" t="e">
        <f t="shared" si="718"/>
        <v>#DIV/0!</v>
      </c>
      <c r="CU540" s="2">
        <f t="shared" si="692"/>
        <v>995</v>
      </c>
      <c r="CV540" t="str">
        <f t="shared" si="700"/>
        <v/>
      </c>
      <c r="CX540" t="str">
        <f t="shared" si="719"/>
        <v/>
      </c>
      <c r="CY540" t="b">
        <f>AND(CX540&lt;&gt;"",COUNTIF($CX$11:CX539,CX540)=0)</f>
        <v>0</v>
      </c>
      <c r="CZ540" s="2">
        <f>IF(CX540="",0,IF(CY540,MAX($CZ$11:CZ539)+1,VLOOKUP(CX540,$CX$11:CZ539,3,FALSE)))</f>
        <v>0</v>
      </c>
      <c r="DA540" s="2" t="str">
        <f t="shared" si="701"/>
        <v/>
      </c>
      <c r="DB540" t="str">
        <f t="shared" si="720"/>
        <v/>
      </c>
      <c r="DC540" t="b">
        <f>AND(DB540&lt;&gt;"",COUNTIF($DB$11:DB539,DB540)=0)</f>
        <v>0</v>
      </c>
      <c r="DD540" s="2">
        <f>IF(DB540="",0,IF(DC540,MAX($DD$11:DD539)+1,VLOOKUP(DB540,$DB$11:DD539,3,FALSE)))</f>
        <v>0</v>
      </c>
      <c r="DE540" s="2" t="str">
        <f t="shared" si="702"/>
        <v/>
      </c>
    </row>
    <row r="541" spans="1:109" x14ac:dyDescent="0.35">
      <c r="A541" s="119"/>
      <c r="B541" s="46"/>
      <c r="C541" s="46"/>
      <c r="D541" s="46"/>
      <c r="E541" s="46"/>
      <c r="F541" s="183"/>
      <c r="G541" s="48">
        <v>0</v>
      </c>
      <c r="H541" s="46">
        <v>0</v>
      </c>
      <c r="I541" s="46">
        <v>0</v>
      </c>
      <c r="J541" s="46">
        <v>0</v>
      </c>
      <c r="K541" s="46">
        <v>0</v>
      </c>
      <c r="L541" s="49">
        <v>0</v>
      </c>
      <c r="M541" s="50">
        <v>0</v>
      </c>
      <c r="N541" s="32"/>
      <c r="O541" s="31"/>
      <c r="P541" s="31"/>
      <c r="Q541" s="31"/>
      <c r="R541" s="31"/>
      <c r="S541" s="31"/>
      <c r="T541" s="31"/>
      <c r="U541" s="31"/>
      <c r="V541" s="99"/>
      <c r="W541" s="52" t="str">
        <f t="shared" si="651"/>
        <v/>
      </c>
      <c r="X541" s="120"/>
      <c r="Y541" s="97"/>
      <c r="Z541" t="e">
        <f t="shared" si="657"/>
        <v>#N/A</v>
      </c>
      <c r="AA541" t="e">
        <f t="shared" si="658"/>
        <v>#N/A</v>
      </c>
      <c r="AB541" t="e">
        <f t="shared" si="659"/>
        <v>#N/A</v>
      </c>
      <c r="AC541" s="53" t="b">
        <f t="shared" si="660"/>
        <v>0</v>
      </c>
      <c r="AD541" s="53" t="b">
        <f t="shared" si="661"/>
        <v>0</v>
      </c>
      <c r="AE541" s="53" t="b">
        <f t="shared" si="662"/>
        <v>0</v>
      </c>
      <c r="AF541" s="53" t="b">
        <f t="shared" si="663"/>
        <v>0</v>
      </c>
      <c r="AG541" s="53" t="b">
        <f t="shared" si="664"/>
        <v>0</v>
      </c>
      <c r="AH541" s="53" t="b">
        <f t="shared" si="665"/>
        <v>0</v>
      </c>
      <c r="AI541" s="53" t="b">
        <f t="shared" si="666"/>
        <v>0</v>
      </c>
      <c r="AJ541" s="53" t="b">
        <f t="shared" si="667"/>
        <v>0</v>
      </c>
      <c r="AK541" s="53" t="b">
        <f t="shared" si="721"/>
        <v>1</v>
      </c>
      <c r="AL541" s="53" t="b">
        <f t="shared" si="722"/>
        <v>1</v>
      </c>
      <c r="AM541" s="53" t="b">
        <f t="shared" si="723"/>
        <v>1</v>
      </c>
      <c r="AN541" s="53" t="b">
        <f t="shared" si="724"/>
        <v>1</v>
      </c>
      <c r="AO541" s="53" t="b">
        <f t="shared" si="725"/>
        <v>1</v>
      </c>
      <c r="AP541" s="53" t="b">
        <f t="shared" si="726"/>
        <v>1</v>
      </c>
      <c r="AQ541" s="53" t="b">
        <f t="shared" si="703"/>
        <v>0</v>
      </c>
      <c r="AR541" t="b">
        <f t="shared" si="668"/>
        <v>0</v>
      </c>
      <c r="AS541" s="54" t="e">
        <f t="shared" si="693"/>
        <v>#N/A</v>
      </c>
      <c r="AT541" t="b">
        <f t="shared" si="704"/>
        <v>0</v>
      </c>
      <c r="AU541" t="str">
        <f t="shared" si="705"/>
        <v/>
      </c>
      <c r="AV541" s="55" t="str">
        <f t="shared" si="694"/>
        <v/>
      </c>
      <c r="AW541" t="b">
        <f>AND(AV541&lt;&gt;"",COUNTIF($AV$11:AV540,AV541)=0)</f>
        <v>0</v>
      </c>
      <c r="AX541" s="2">
        <f>IF(AV541="",0,IF(AW541,MAX($AX$11:AX540)+1,VLOOKUP(AV541,$AV$11:AX540,3,FALSE)))</f>
        <v>0</v>
      </c>
      <c r="AY541" t="str">
        <f t="shared" si="695"/>
        <v/>
      </c>
      <c r="AZ541" t="e">
        <f t="shared" si="669"/>
        <v>#N/A</v>
      </c>
      <c r="BA541" t="e">
        <f>IF(ISNA(AZ541),NA(),COUNTIF(AZ$10:AZ541,AZ541)&gt;1)</f>
        <v>#N/A</v>
      </c>
      <c r="BB541" t="e">
        <f t="shared" si="670"/>
        <v>#N/A</v>
      </c>
      <c r="BC541" s="55" t="e">
        <f t="shared" si="671"/>
        <v>#N/A</v>
      </c>
      <c r="BD541" s="56" t="e">
        <f t="shared" si="672"/>
        <v>#N/A</v>
      </c>
      <c r="BE541" s="53">
        <f t="shared" si="673"/>
        <v>0</v>
      </c>
      <c r="BF541" s="53">
        <f t="shared" si="674"/>
        <v>0</v>
      </c>
      <c r="BG541" s="53">
        <f t="shared" si="675"/>
        <v>0</v>
      </c>
      <c r="BH541" s="53">
        <f t="shared" si="676"/>
        <v>0</v>
      </c>
      <c r="BI541" s="53">
        <f t="shared" si="677"/>
        <v>0</v>
      </c>
      <c r="BJ541" s="53">
        <f t="shared" si="678"/>
        <v>0</v>
      </c>
      <c r="BK541" s="57">
        <f t="shared" si="679"/>
        <v>0</v>
      </c>
      <c r="BL541" s="57">
        <f t="shared" si="680"/>
        <v>0</v>
      </c>
      <c r="BM541" s="57">
        <f t="shared" si="681"/>
        <v>0</v>
      </c>
      <c r="BN541" s="57">
        <f t="shared" si="682"/>
        <v>0</v>
      </c>
      <c r="BO541" s="57">
        <f t="shared" si="683"/>
        <v>0</v>
      </c>
      <c r="BP541" s="57">
        <f t="shared" si="684"/>
        <v>0</v>
      </c>
      <c r="BQ541">
        <f t="shared" si="706"/>
        <v>0</v>
      </c>
      <c r="BR541">
        <f t="shared" si="707"/>
        <v>0</v>
      </c>
      <c r="BS541">
        <f t="shared" si="708"/>
        <v>0</v>
      </c>
      <c r="BT541">
        <f t="shared" si="709"/>
        <v>0</v>
      </c>
      <c r="BU541">
        <f t="shared" si="710"/>
        <v>0</v>
      </c>
      <c r="BV541">
        <f t="shared" si="711"/>
        <v>0</v>
      </c>
      <c r="BW541">
        <f t="shared" si="712"/>
        <v>0</v>
      </c>
      <c r="BX541">
        <f t="shared" si="713"/>
        <v>0</v>
      </c>
      <c r="BY541">
        <f t="shared" si="714"/>
        <v>0</v>
      </c>
      <c r="BZ541">
        <f t="shared" si="715"/>
        <v>0</v>
      </c>
      <c r="CA541">
        <f t="shared" si="716"/>
        <v>0</v>
      </c>
      <c r="CB541">
        <f t="shared" si="717"/>
        <v>0</v>
      </c>
      <c r="CC541" t="e">
        <f>IF('Source and fuel input'!AS541,VLOOKUP(AA541,SourceIdData,8,FALSE),IF('Source and fuel input'!AQ541,V541,IF('Source and fuel input'!AR541,IF(AND(E541="Method 1",VLOOKUP(AA541,SourceIdData,8,FALSE)&gt;0),VLOOKUP(AA541,SourceIdData,8,FALSE),NA()),"")))</f>
        <v>#N/A</v>
      </c>
      <c r="CD541" s="15" t="e">
        <f t="shared" si="652"/>
        <v>#N/A</v>
      </c>
      <c r="CE541" s="15" t="b">
        <f t="shared" si="653"/>
        <v>1</v>
      </c>
      <c r="CF541" s="15" t="b">
        <f t="shared" si="685"/>
        <v>1</v>
      </c>
      <c r="CG541" s="15" t="b">
        <f t="shared" si="654"/>
        <v>0</v>
      </c>
      <c r="CH541" s="15" t="b">
        <f t="shared" si="655"/>
        <v>1</v>
      </c>
      <c r="CI541" t="e">
        <f t="shared" si="686"/>
        <v>#N/A</v>
      </c>
      <c r="CJ541" t="e">
        <f t="shared" si="687"/>
        <v>#N/A</v>
      </c>
      <c r="CK541" t="e">
        <f t="shared" si="696"/>
        <v>#N/A</v>
      </c>
      <c r="CL541" t="b">
        <f t="shared" si="656"/>
        <v>0</v>
      </c>
      <c r="CM541" t="e">
        <f t="shared" si="697"/>
        <v>#N/A</v>
      </c>
      <c r="CN541" t="b">
        <f t="shared" si="698"/>
        <v>0</v>
      </c>
      <c r="CO541" s="14">
        <f t="shared" si="699"/>
        <v>1</v>
      </c>
      <c r="CP541" s="16" t="str">
        <f t="shared" si="688"/>
        <v/>
      </c>
      <c r="CQ541" s="15">
        <f t="shared" si="689"/>
        <v>0</v>
      </c>
      <c r="CR541" s="15">
        <f t="shared" si="690"/>
        <v>0</v>
      </c>
      <c r="CS541" s="15">
        <f t="shared" si="691"/>
        <v>0</v>
      </c>
      <c r="CT541" s="58" t="e">
        <f t="shared" si="718"/>
        <v>#DIV/0!</v>
      </c>
      <c r="CU541" s="2">
        <f t="shared" si="692"/>
        <v>995</v>
      </c>
      <c r="CV541" t="str">
        <f t="shared" si="700"/>
        <v/>
      </c>
      <c r="CX541" t="str">
        <f t="shared" si="719"/>
        <v/>
      </c>
      <c r="CY541" t="b">
        <f>AND(CX541&lt;&gt;"",COUNTIF($CX$11:CX540,CX541)=0)</f>
        <v>0</v>
      </c>
      <c r="CZ541" s="2">
        <f>IF(CX541="",0,IF(CY541,MAX($CZ$11:CZ540)+1,VLOOKUP(CX541,$CX$11:CZ540,3,FALSE)))</f>
        <v>0</v>
      </c>
      <c r="DA541" s="2" t="str">
        <f t="shared" si="701"/>
        <v/>
      </c>
      <c r="DB541" t="str">
        <f t="shared" si="720"/>
        <v/>
      </c>
      <c r="DC541" t="b">
        <f>AND(DB541&lt;&gt;"",COUNTIF($DB$11:DB540,DB541)=0)</f>
        <v>0</v>
      </c>
      <c r="DD541" s="2">
        <f>IF(DB541="",0,IF(DC541,MAX($DD$11:DD540)+1,VLOOKUP(DB541,$DB$11:DD540,3,FALSE)))</f>
        <v>0</v>
      </c>
      <c r="DE541" s="2" t="str">
        <f t="shared" si="702"/>
        <v/>
      </c>
    </row>
    <row r="542" spans="1:109" x14ac:dyDescent="0.35">
      <c r="A542" s="119"/>
      <c r="B542" s="46"/>
      <c r="C542" s="46"/>
      <c r="D542" s="46"/>
      <c r="E542" s="46"/>
      <c r="F542" s="183"/>
      <c r="G542" s="48">
        <v>0</v>
      </c>
      <c r="H542" s="46">
        <v>0</v>
      </c>
      <c r="I542" s="46">
        <v>0</v>
      </c>
      <c r="J542" s="46">
        <v>0</v>
      </c>
      <c r="K542" s="46">
        <v>0</v>
      </c>
      <c r="L542" s="49">
        <v>0</v>
      </c>
      <c r="M542" s="50">
        <v>0</v>
      </c>
      <c r="N542" s="32"/>
      <c r="O542" s="31"/>
      <c r="P542" s="31"/>
      <c r="Q542" s="31"/>
      <c r="R542" s="31"/>
      <c r="S542" s="31"/>
      <c r="T542" s="31"/>
      <c r="U542" s="31"/>
      <c r="V542" s="99"/>
      <c r="W542" s="52" t="str">
        <f t="shared" si="651"/>
        <v/>
      </c>
      <c r="X542" s="120"/>
      <c r="Y542" s="97"/>
      <c r="Z542" t="e">
        <f t="shared" si="657"/>
        <v>#N/A</v>
      </c>
      <c r="AA542" t="e">
        <f t="shared" si="658"/>
        <v>#N/A</v>
      </c>
      <c r="AB542" t="e">
        <f t="shared" si="659"/>
        <v>#N/A</v>
      </c>
      <c r="AC542" s="53" t="b">
        <f t="shared" si="660"/>
        <v>0</v>
      </c>
      <c r="AD542" s="53" t="b">
        <f t="shared" si="661"/>
        <v>0</v>
      </c>
      <c r="AE542" s="53" t="b">
        <f t="shared" si="662"/>
        <v>0</v>
      </c>
      <c r="AF542" s="53" t="b">
        <f t="shared" si="663"/>
        <v>0</v>
      </c>
      <c r="AG542" s="53" t="b">
        <f t="shared" si="664"/>
        <v>0</v>
      </c>
      <c r="AH542" s="53" t="b">
        <f t="shared" si="665"/>
        <v>0</v>
      </c>
      <c r="AI542" s="53" t="b">
        <f t="shared" si="666"/>
        <v>0</v>
      </c>
      <c r="AJ542" s="53" t="b">
        <f t="shared" si="667"/>
        <v>0</v>
      </c>
      <c r="AK542" s="53" t="b">
        <f t="shared" si="721"/>
        <v>1</v>
      </c>
      <c r="AL542" s="53" t="b">
        <f t="shared" si="722"/>
        <v>1</v>
      </c>
      <c r="AM542" s="53" t="b">
        <f t="shared" si="723"/>
        <v>1</v>
      </c>
      <c r="AN542" s="53" t="b">
        <f t="shared" si="724"/>
        <v>1</v>
      </c>
      <c r="AO542" s="53" t="b">
        <f t="shared" si="725"/>
        <v>1</v>
      </c>
      <c r="AP542" s="53" t="b">
        <f t="shared" si="726"/>
        <v>1</v>
      </c>
      <c r="AQ542" s="53" t="b">
        <f t="shared" si="703"/>
        <v>0</v>
      </c>
      <c r="AR542" t="b">
        <f t="shared" si="668"/>
        <v>0</v>
      </c>
      <c r="AS542" s="54" t="e">
        <f t="shared" si="693"/>
        <v>#N/A</v>
      </c>
      <c r="AT542" t="b">
        <f t="shared" si="704"/>
        <v>0</v>
      </c>
      <c r="AU542" t="str">
        <f t="shared" si="705"/>
        <v/>
      </c>
      <c r="AV542" s="55" t="str">
        <f t="shared" si="694"/>
        <v/>
      </c>
      <c r="AW542" t="b">
        <f>AND(AV542&lt;&gt;"",COUNTIF($AV$11:AV541,AV542)=0)</f>
        <v>0</v>
      </c>
      <c r="AX542" s="2">
        <f>IF(AV542="",0,IF(AW542,MAX($AX$11:AX541)+1,VLOOKUP(AV542,$AV$11:AX541,3,FALSE)))</f>
        <v>0</v>
      </c>
      <c r="AY542" t="str">
        <f t="shared" si="695"/>
        <v/>
      </c>
      <c r="AZ542" t="e">
        <f t="shared" si="669"/>
        <v>#N/A</v>
      </c>
      <c r="BA542" t="e">
        <f>IF(ISNA(AZ542),NA(),COUNTIF(AZ$10:AZ542,AZ542)&gt;1)</f>
        <v>#N/A</v>
      </c>
      <c r="BB542" t="e">
        <f t="shared" si="670"/>
        <v>#N/A</v>
      </c>
      <c r="BC542" s="55" t="e">
        <f t="shared" si="671"/>
        <v>#N/A</v>
      </c>
      <c r="BD542" s="56" t="e">
        <f t="shared" si="672"/>
        <v>#N/A</v>
      </c>
      <c r="BE542" s="53">
        <f t="shared" si="673"/>
        <v>0</v>
      </c>
      <c r="BF542" s="53">
        <f t="shared" si="674"/>
        <v>0</v>
      </c>
      <c r="BG542" s="53">
        <f t="shared" si="675"/>
        <v>0</v>
      </c>
      <c r="BH542" s="53">
        <f t="shared" si="676"/>
        <v>0</v>
      </c>
      <c r="BI542" s="53">
        <f t="shared" si="677"/>
        <v>0</v>
      </c>
      <c r="BJ542" s="53">
        <f t="shared" si="678"/>
        <v>0</v>
      </c>
      <c r="BK542" s="57">
        <f t="shared" si="679"/>
        <v>0</v>
      </c>
      <c r="BL542" s="57">
        <f t="shared" si="680"/>
        <v>0</v>
      </c>
      <c r="BM542" s="57">
        <f t="shared" si="681"/>
        <v>0</v>
      </c>
      <c r="BN542" s="57">
        <f t="shared" si="682"/>
        <v>0</v>
      </c>
      <c r="BO542" s="57">
        <f t="shared" si="683"/>
        <v>0</v>
      </c>
      <c r="BP542" s="57">
        <f t="shared" si="684"/>
        <v>0</v>
      </c>
      <c r="BQ542">
        <f t="shared" si="706"/>
        <v>0</v>
      </c>
      <c r="BR542">
        <f t="shared" si="707"/>
        <v>0</v>
      </c>
      <c r="BS542">
        <f t="shared" si="708"/>
        <v>0</v>
      </c>
      <c r="BT542">
        <f t="shared" si="709"/>
        <v>0</v>
      </c>
      <c r="BU542">
        <f t="shared" si="710"/>
        <v>0</v>
      </c>
      <c r="BV542">
        <f t="shared" si="711"/>
        <v>0</v>
      </c>
      <c r="BW542">
        <f t="shared" si="712"/>
        <v>0</v>
      </c>
      <c r="BX542">
        <f t="shared" si="713"/>
        <v>0</v>
      </c>
      <c r="BY542">
        <f t="shared" si="714"/>
        <v>0</v>
      </c>
      <c r="BZ542">
        <f t="shared" si="715"/>
        <v>0</v>
      </c>
      <c r="CA542">
        <f t="shared" si="716"/>
        <v>0</v>
      </c>
      <c r="CB542">
        <f t="shared" si="717"/>
        <v>0</v>
      </c>
      <c r="CC542" t="e">
        <f>IF('Source and fuel input'!AS542,VLOOKUP(AA542,SourceIdData,8,FALSE),IF('Source and fuel input'!AQ542,V542,IF('Source and fuel input'!AR542,IF(AND(E542="Method 1",VLOOKUP(AA542,SourceIdData,8,FALSE)&gt;0),VLOOKUP(AA542,SourceIdData,8,FALSE),NA()),"")))</f>
        <v>#N/A</v>
      </c>
      <c r="CD542" s="15" t="e">
        <f t="shared" si="652"/>
        <v>#N/A</v>
      </c>
      <c r="CE542" s="15" t="b">
        <f t="shared" si="653"/>
        <v>1</v>
      </c>
      <c r="CF542" s="15" t="b">
        <f t="shared" si="685"/>
        <v>1</v>
      </c>
      <c r="CG542" s="15" t="b">
        <f t="shared" si="654"/>
        <v>0</v>
      </c>
      <c r="CH542" s="15" t="b">
        <f t="shared" si="655"/>
        <v>1</v>
      </c>
      <c r="CI542" t="e">
        <f t="shared" si="686"/>
        <v>#N/A</v>
      </c>
      <c r="CJ542" t="e">
        <f t="shared" si="687"/>
        <v>#N/A</v>
      </c>
      <c r="CK542" t="e">
        <f t="shared" si="696"/>
        <v>#N/A</v>
      </c>
      <c r="CL542" t="b">
        <f t="shared" si="656"/>
        <v>0</v>
      </c>
      <c r="CM542" t="e">
        <f t="shared" si="697"/>
        <v>#N/A</v>
      </c>
      <c r="CN542" t="b">
        <f t="shared" si="698"/>
        <v>0</v>
      </c>
      <c r="CO542" s="14">
        <f t="shared" si="699"/>
        <v>1</v>
      </c>
      <c r="CP542" s="16" t="str">
        <f t="shared" si="688"/>
        <v/>
      </c>
      <c r="CQ542" s="15">
        <f t="shared" si="689"/>
        <v>0</v>
      </c>
      <c r="CR542" s="15">
        <f t="shared" si="690"/>
        <v>0</v>
      </c>
      <c r="CS542" s="15">
        <f t="shared" si="691"/>
        <v>0</v>
      </c>
      <c r="CT542" s="58" t="e">
        <f t="shared" si="718"/>
        <v>#DIV/0!</v>
      </c>
      <c r="CU542" s="2">
        <f t="shared" si="692"/>
        <v>995</v>
      </c>
      <c r="CV542" t="str">
        <f t="shared" si="700"/>
        <v/>
      </c>
      <c r="CX542" t="str">
        <f t="shared" si="719"/>
        <v/>
      </c>
      <c r="CY542" t="b">
        <f>AND(CX542&lt;&gt;"",COUNTIF($CX$11:CX541,CX542)=0)</f>
        <v>0</v>
      </c>
      <c r="CZ542" s="2">
        <f>IF(CX542="",0,IF(CY542,MAX($CZ$11:CZ541)+1,VLOOKUP(CX542,$CX$11:CZ541,3,FALSE)))</f>
        <v>0</v>
      </c>
      <c r="DA542" s="2" t="str">
        <f t="shared" si="701"/>
        <v/>
      </c>
      <c r="DB542" t="str">
        <f t="shared" si="720"/>
        <v/>
      </c>
      <c r="DC542" t="b">
        <f>AND(DB542&lt;&gt;"",COUNTIF($DB$11:DB541,DB542)=0)</f>
        <v>0</v>
      </c>
      <c r="DD542" s="2">
        <f>IF(DB542="",0,IF(DC542,MAX($DD$11:DD541)+1,VLOOKUP(DB542,$DB$11:DD541,3,FALSE)))</f>
        <v>0</v>
      </c>
      <c r="DE542" s="2" t="str">
        <f t="shared" si="702"/>
        <v/>
      </c>
    </row>
    <row r="543" spans="1:109" x14ac:dyDescent="0.35">
      <c r="A543" s="119"/>
      <c r="B543" s="46"/>
      <c r="C543" s="46"/>
      <c r="D543" s="46"/>
      <c r="E543" s="46"/>
      <c r="F543" s="183"/>
      <c r="G543" s="48">
        <v>0</v>
      </c>
      <c r="H543" s="46">
        <v>0</v>
      </c>
      <c r="I543" s="46">
        <v>0</v>
      </c>
      <c r="J543" s="46">
        <v>0</v>
      </c>
      <c r="K543" s="46">
        <v>0</v>
      </c>
      <c r="L543" s="49">
        <v>0</v>
      </c>
      <c r="M543" s="50">
        <v>0</v>
      </c>
      <c r="N543" s="32"/>
      <c r="O543" s="31"/>
      <c r="P543" s="31"/>
      <c r="Q543" s="31"/>
      <c r="R543" s="31"/>
      <c r="S543" s="31"/>
      <c r="T543" s="31"/>
      <c r="U543" s="31"/>
      <c r="V543" s="99"/>
      <c r="W543" s="52" t="str">
        <f t="shared" si="651"/>
        <v/>
      </c>
      <c r="X543" s="120"/>
      <c r="Y543" s="97"/>
      <c r="Z543" t="e">
        <f t="shared" si="657"/>
        <v>#N/A</v>
      </c>
      <c r="AA543" t="e">
        <f t="shared" si="658"/>
        <v>#N/A</v>
      </c>
      <c r="AB543" t="e">
        <f t="shared" si="659"/>
        <v>#N/A</v>
      </c>
      <c r="AC543" s="53" t="b">
        <f t="shared" si="660"/>
        <v>0</v>
      </c>
      <c r="AD543" s="53" t="b">
        <f t="shared" si="661"/>
        <v>0</v>
      </c>
      <c r="AE543" s="53" t="b">
        <f t="shared" si="662"/>
        <v>0</v>
      </c>
      <c r="AF543" s="53" t="b">
        <f t="shared" si="663"/>
        <v>0</v>
      </c>
      <c r="AG543" s="53" t="b">
        <f t="shared" si="664"/>
        <v>0</v>
      </c>
      <c r="AH543" s="53" t="b">
        <f t="shared" si="665"/>
        <v>0</v>
      </c>
      <c r="AI543" s="53" t="b">
        <f t="shared" si="666"/>
        <v>0</v>
      </c>
      <c r="AJ543" s="53" t="b">
        <f t="shared" si="667"/>
        <v>0</v>
      </c>
      <c r="AK543" s="53" t="b">
        <f t="shared" si="721"/>
        <v>1</v>
      </c>
      <c r="AL543" s="53" t="b">
        <f t="shared" si="722"/>
        <v>1</v>
      </c>
      <c r="AM543" s="53" t="b">
        <f t="shared" si="723"/>
        <v>1</v>
      </c>
      <c r="AN543" s="53" t="b">
        <f t="shared" si="724"/>
        <v>1</v>
      </c>
      <c r="AO543" s="53" t="b">
        <f t="shared" si="725"/>
        <v>1</v>
      </c>
      <c r="AP543" s="53" t="b">
        <f t="shared" si="726"/>
        <v>1</v>
      </c>
      <c r="AQ543" s="53" t="b">
        <f t="shared" si="703"/>
        <v>0</v>
      </c>
      <c r="AR543" t="b">
        <f t="shared" si="668"/>
        <v>0</v>
      </c>
      <c r="AS543" s="54" t="e">
        <f t="shared" si="693"/>
        <v>#N/A</v>
      </c>
      <c r="AT543" t="b">
        <f t="shared" si="704"/>
        <v>0</v>
      </c>
      <c r="AU543" t="str">
        <f t="shared" si="705"/>
        <v/>
      </c>
      <c r="AV543" s="55" t="str">
        <f t="shared" si="694"/>
        <v/>
      </c>
      <c r="AW543" t="b">
        <f>AND(AV543&lt;&gt;"",COUNTIF($AV$11:AV542,AV543)=0)</f>
        <v>0</v>
      </c>
      <c r="AX543" s="2">
        <f>IF(AV543="",0,IF(AW543,MAX($AX$11:AX542)+1,VLOOKUP(AV543,$AV$11:AX542,3,FALSE)))</f>
        <v>0</v>
      </c>
      <c r="AY543" t="str">
        <f t="shared" si="695"/>
        <v/>
      </c>
      <c r="AZ543" t="e">
        <f t="shared" si="669"/>
        <v>#N/A</v>
      </c>
      <c r="BA543" t="e">
        <f>IF(ISNA(AZ543),NA(),COUNTIF(AZ$10:AZ543,AZ543)&gt;1)</f>
        <v>#N/A</v>
      </c>
      <c r="BB543" t="e">
        <f t="shared" si="670"/>
        <v>#N/A</v>
      </c>
      <c r="BC543" s="55" t="e">
        <f t="shared" si="671"/>
        <v>#N/A</v>
      </c>
      <c r="BD543" s="56" t="e">
        <f t="shared" si="672"/>
        <v>#N/A</v>
      </c>
      <c r="BE543" s="53">
        <f t="shared" si="673"/>
        <v>0</v>
      </c>
      <c r="BF543" s="53">
        <f t="shared" si="674"/>
        <v>0</v>
      </c>
      <c r="BG543" s="53">
        <f t="shared" si="675"/>
        <v>0</v>
      </c>
      <c r="BH543" s="53">
        <f t="shared" si="676"/>
        <v>0</v>
      </c>
      <c r="BI543" s="53">
        <f t="shared" si="677"/>
        <v>0</v>
      </c>
      <c r="BJ543" s="53">
        <f t="shared" si="678"/>
        <v>0</v>
      </c>
      <c r="BK543" s="57">
        <f t="shared" si="679"/>
        <v>0</v>
      </c>
      <c r="BL543" s="57">
        <f t="shared" si="680"/>
        <v>0</v>
      </c>
      <c r="BM543" s="57">
        <f t="shared" si="681"/>
        <v>0</v>
      </c>
      <c r="BN543" s="57">
        <f t="shared" si="682"/>
        <v>0</v>
      </c>
      <c r="BO543" s="57">
        <f t="shared" si="683"/>
        <v>0</v>
      </c>
      <c r="BP543" s="57">
        <f t="shared" si="684"/>
        <v>0</v>
      </c>
      <c r="BQ543">
        <f t="shared" si="706"/>
        <v>0</v>
      </c>
      <c r="BR543">
        <f t="shared" si="707"/>
        <v>0</v>
      </c>
      <c r="BS543">
        <f t="shared" si="708"/>
        <v>0</v>
      </c>
      <c r="BT543">
        <f t="shared" si="709"/>
        <v>0</v>
      </c>
      <c r="BU543">
        <f t="shared" si="710"/>
        <v>0</v>
      </c>
      <c r="BV543">
        <f t="shared" si="711"/>
        <v>0</v>
      </c>
      <c r="BW543">
        <f t="shared" si="712"/>
        <v>0</v>
      </c>
      <c r="BX543">
        <f t="shared" si="713"/>
        <v>0</v>
      </c>
      <c r="BY543">
        <f t="shared" si="714"/>
        <v>0</v>
      </c>
      <c r="BZ543">
        <f t="shared" si="715"/>
        <v>0</v>
      </c>
      <c r="CA543">
        <f t="shared" si="716"/>
        <v>0</v>
      </c>
      <c r="CB543">
        <f t="shared" si="717"/>
        <v>0</v>
      </c>
      <c r="CC543" t="e">
        <f>IF('Source and fuel input'!AS543,VLOOKUP(AA543,SourceIdData,8,FALSE),IF('Source and fuel input'!AQ543,V543,IF('Source and fuel input'!AR543,IF(AND(E543="Method 1",VLOOKUP(AA543,SourceIdData,8,FALSE)&gt;0),VLOOKUP(AA543,SourceIdData,8,FALSE),NA()),"")))</f>
        <v>#N/A</v>
      </c>
      <c r="CD543" s="15" t="e">
        <f t="shared" si="652"/>
        <v>#N/A</v>
      </c>
      <c r="CE543" s="15" t="b">
        <f t="shared" si="653"/>
        <v>1</v>
      </c>
      <c r="CF543" s="15" t="b">
        <f t="shared" si="685"/>
        <v>1</v>
      </c>
      <c r="CG543" s="15" t="b">
        <f t="shared" si="654"/>
        <v>0</v>
      </c>
      <c r="CH543" s="15" t="b">
        <f t="shared" si="655"/>
        <v>1</v>
      </c>
      <c r="CI543" t="e">
        <f t="shared" si="686"/>
        <v>#N/A</v>
      </c>
      <c r="CJ543" t="e">
        <f t="shared" si="687"/>
        <v>#N/A</v>
      </c>
      <c r="CK543" t="e">
        <f t="shared" si="696"/>
        <v>#N/A</v>
      </c>
      <c r="CL543" t="b">
        <f t="shared" si="656"/>
        <v>0</v>
      </c>
      <c r="CM543" t="e">
        <f t="shared" si="697"/>
        <v>#N/A</v>
      </c>
      <c r="CN543" t="b">
        <f t="shared" si="698"/>
        <v>0</v>
      </c>
      <c r="CO543" s="14">
        <f t="shared" si="699"/>
        <v>1</v>
      </c>
      <c r="CP543" s="16" t="str">
        <f t="shared" si="688"/>
        <v/>
      </c>
      <c r="CQ543" s="15">
        <f t="shared" si="689"/>
        <v>0</v>
      </c>
      <c r="CR543" s="15">
        <f t="shared" si="690"/>
        <v>0</v>
      </c>
      <c r="CS543" s="15">
        <f t="shared" si="691"/>
        <v>0</v>
      </c>
      <c r="CT543" s="58" t="e">
        <f t="shared" si="718"/>
        <v>#DIV/0!</v>
      </c>
      <c r="CU543" s="2">
        <f t="shared" si="692"/>
        <v>995</v>
      </c>
      <c r="CV543" t="str">
        <f t="shared" si="700"/>
        <v/>
      </c>
      <c r="CX543" t="str">
        <f t="shared" si="719"/>
        <v/>
      </c>
      <c r="CY543" t="b">
        <f>AND(CX543&lt;&gt;"",COUNTIF($CX$11:CX542,CX543)=0)</f>
        <v>0</v>
      </c>
      <c r="CZ543" s="2">
        <f>IF(CX543="",0,IF(CY543,MAX($CZ$11:CZ542)+1,VLOOKUP(CX543,$CX$11:CZ542,3,FALSE)))</f>
        <v>0</v>
      </c>
      <c r="DA543" s="2" t="str">
        <f t="shared" si="701"/>
        <v/>
      </c>
      <c r="DB543" t="str">
        <f t="shared" si="720"/>
        <v/>
      </c>
      <c r="DC543" t="b">
        <f>AND(DB543&lt;&gt;"",COUNTIF($DB$11:DB542,DB543)=0)</f>
        <v>0</v>
      </c>
      <c r="DD543" s="2">
        <f>IF(DB543="",0,IF(DC543,MAX($DD$11:DD542)+1,VLOOKUP(DB543,$DB$11:DD542,3,FALSE)))</f>
        <v>0</v>
      </c>
      <c r="DE543" s="2" t="str">
        <f t="shared" si="702"/>
        <v/>
      </c>
    </row>
    <row r="544" spans="1:109" x14ac:dyDescent="0.35">
      <c r="A544" s="119"/>
      <c r="B544" s="46"/>
      <c r="C544" s="46"/>
      <c r="D544" s="46"/>
      <c r="E544" s="46"/>
      <c r="F544" s="183"/>
      <c r="G544" s="48">
        <v>0</v>
      </c>
      <c r="H544" s="46">
        <v>0</v>
      </c>
      <c r="I544" s="46">
        <v>0</v>
      </c>
      <c r="J544" s="46">
        <v>0</v>
      </c>
      <c r="K544" s="46">
        <v>0</v>
      </c>
      <c r="L544" s="49">
        <v>0</v>
      </c>
      <c r="M544" s="50">
        <v>0</v>
      </c>
      <c r="N544" s="32"/>
      <c r="O544" s="31"/>
      <c r="P544" s="31"/>
      <c r="Q544" s="31"/>
      <c r="R544" s="31"/>
      <c r="S544" s="31"/>
      <c r="T544" s="31"/>
      <c r="U544" s="31"/>
      <c r="V544" s="99"/>
      <c r="W544" s="52" t="str">
        <f t="shared" ref="W544:W607" si="727">AU544</f>
        <v/>
      </c>
      <c r="X544" s="120"/>
      <c r="Y544" s="97"/>
      <c r="Z544" t="e">
        <f t="shared" si="657"/>
        <v>#N/A</v>
      </c>
      <c r="AA544" t="e">
        <f t="shared" si="658"/>
        <v>#N/A</v>
      </c>
      <c r="AB544" t="e">
        <f t="shared" si="659"/>
        <v>#N/A</v>
      </c>
      <c r="AC544" s="53" t="b">
        <f t="shared" si="660"/>
        <v>0</v>
      </c>
      <c r="AD544" s="53" t="b">
        <f t="shared" si="661"/>
        <v>0</v>
      </c>
      <c r="AE544" s="53" t="b">
        <f t="shared" si="662"/>
        <v>0</v>
      </c>
      <c r="AF544" s="53" t="b">
        <f t="shared" si="663"/>
        <v>0</v>
      </c>
      <c r="AG544" s="53" t="b">
        <f t="shared" si="664"/>
        <v>0</v>
      </c>
      <c r="AH544" s="53" t="b">
        <f t="shared" si="665"/>
        <v>0</v>
      </c>
      <c r="AI544" s="53" t="b">
        <f t="shared" si="666"/>
        <v>0</v>
      </c>
      <c r="AJ544" s="53" t="b">
        <f t="shared" si="667"/>
        <v>0</v>
      </c>
      <c r="AK544" s="53" t="b">
        <f t="shared" si="721"/>
        <v>1</v>
      </c>
      <c r="AL544" s="53" t="b">
        <f t="shared" si="722"/>
        <v>1</v>
      </c>
      <c r="AM544" s="53" t="b">
        <f t="shared" si="723"/>
        <v>1</v>
      </c>
      <c r="AN544" s="53" t="b">
        <f t="shared" si="724"/>
        <v>1</v>
      </c>
      <c r="AO544" s="53" t="b">
        <f t="shared" si="725"/>
        <v>1</v>
      </c>
      <c r="AP544" s="53" t="b">
        <f t="shared" si="726"/>
        <v>1</v>
      </c>
      <c r="AQ544" s="53" t="b">
        <f t="shared" si="703"/>
        <v>0</v>
      </c>
      <c r="AR544" t="b">
        <f t="shared" si="668"/>
        <v>0</v>
      </c>
      <c r="AS544" s="54" t="e">
        <f t="shared" si="693"/>
        <v>#N/A</v>
      </c>
      <c r="AT544" t="b">
        <f t="shared" si="704"/>
        <v>0</v>
      </c>
      <c r="AU544" t="str">
        <f t="shared" si="705"/>
        <v/>
      </c>
      <c r="AV544" s="55" t="str">
        <f t="shared" si="694"/>
        <v/>
      </c>
      <c r="AW544" t="b">
        <f>AND(AV544&lt;&gt;"",COUNTIF($AV$11:AV543,AV544)=0)</f>
        <v>0</v>
      </c>
      <c r="AX544" s="2">
        <f>IF(AV544="",0,IF(AW544,MAX($AX$11:AX543)+1,VLOOKUP(AV544,$AV$11:AX543,3,FALSE)))</f>
        <v>0</v>
      </c>
      <c r="AY544" t="str">
        <f t="shared" si="695"/>
        <v/>
      </c>
      <c r="AZ544" t="e">
        <f t="shared" si="669"/>
        <v>#N/A</v>
      </c>
      <c r="BA544" t="e">
        <f>IF(ISNA(AZ544),NA(),COUNTIF(AZ$10:AZ544,AZ544)&gt;1)</f>
        <v>#N/A</v>
      </c>
      <c r="BB544" t="e">
        <f t="shared" si="670"/>
        <v>#N/A</v>
      </c>
      <c r="BC544" s="55" t="e">
        <f t="shared" si="671"/>
        <v>#N/A</v>
      </c>
      <c r="BD544" s="56" t="e">
        <f t="shared" si="672"/>
        <v>#N/A</v>
      </c>
      <c r="BE544" s="53">
        <f t="shared" si="673"/>
        <v>0</v>
      </c>
      <c r="BF544" s="53">
        <f t="shared" si="674"/>
        <v>0</v>
      </c>
      <c r="BG544" s="53">
        <f t="shared" si="675"/>
        <v>0</v>
      </c>
      <c r="BH544" s="53">
        <f t="shared" si="676"/>
        <v>0</v>
      </c>
      <c r="BI544" s="53">
        <f t="shared" si="677"/>
        <v>0</v>
      </c>
      <c r="BJ544" s="53">
        <f t="shared" si="678"/>
        <v>0</v>
      </c>
      <c r="BK544" s="57">
        <f t="shared" si="679"/>
        <v>0</v>
      </c>
      <c r="BL544" s="57">
        <f t="shared" si="680"/>
        <v>0</v>
      </c>
      <c r="BM544" s="57">
        <f t="shared" si="681"/>
        <v>0</v>
      </c>
      <c r="BN544" s="57">
        <f t="shared" si="682"/>
        <v>0</v>
      </c>
      <c r="BO544" s="57">
        <f t="shared" si="683"/>
        <v>0</v>
      </c>
      <c r="BP544" s="57">
        <f t="shared" si="684"/>
        <v>0</v>
      </c>
      <c r="BQ544">
        <f t="shared" si="706"/>
        <v>0</v>
      </c>
      <c r="BR544">
        <f t="shared" si="707"/>
        <v>0</v>
      </c>
      <c r="BS544">
        <f t="shared" si="708"/>
        <v>0</v>
      </c>
      <c r="BT544">
        <f t="shared" si="709"/>
        <v>0</v>
      </c>
      <c r="BU544">
        <f t="shared" si="710"/>
        <v>0</v>
      </c>
      <c r="BV544">
        <f t="shared" si="711"/>
        <v>0</v>
      </c>
      <c r="BW544">
        <f t="shared" si="712"/>
        <v>0</v>
      </c>
      <c r="BX544">
        <f t="shared" si="713"/>
        <v>0</v>
      </c>
      <c r="BY544">
        <f t="shared" si="714"/>
        <v>0</v>
      </c>
      <c r="BZ544">
        <f t="shared" si="715"/>
        <v>0</v>
      </c>
      <c r="CA544">
        <f t="shared" si="716"/>
        <v>0</v>
      </c>
      <c r="CB544">
        <f t="shared" si="717"/>
        <v>0</v>
      </c>
      <c r="CC544" t="e">
        <f>IF('Source and fuel input'!AS544,VLOOKUP(AA544,SourceIdData,8,FALSE),IF('Source and fuel input'!AQ544,V544,IF('Source and fuel input'!AR544,IF(AND(E544="Method 1",VLOOKUP(AA544,SourceIdData,8,FALSE)&gt;0),VLOOKUP(AA544,SourceIdData,8,FALSE),NA()),"")))</f>
        <v>#N/A</v>
      </c>
      <c r="CD544" s="15" t="e">
        <f t="shared" si="652"/>
        <v>#N/A</v>
      </c>
      <c r="CE544" s="15" t="b">
        <f t="shared" si="653"/>
        <v>1</v>
      </c>
      <c r="CF544" s="15" t="b">
        <f t="shared" si="685"/>
        <v>1</v>
      </c>
      <c r="CG544" s="15" t="b">
        <f t="shared" si="654"/>
        <v>0</v>
      </c>
      <c r="CH544" s="15" t="b">
        <f t="shared" si="655"/>
        <v>1</v>
      </c>
      <c r="CI544" t="e">
        <f t="shared" si="686"/>
        <v>#N/A</v>
      </c>
      <c r="CJ544" t="e">
        <f t="shared" si="687"/>
        <v>#N/A</v>
      </c>
      <c r="CK544" t="e">
        <f t="shared" si="696"/>
        <v>#N/A</v>
      </c>
      <c r="CL544" t="b">
        <f t="shared" si="656"/>
        <v>0</v>
      </c>
      <c r="CM544" t="e">
        <f t="shared" si="697"/>
        <v>#N/A</v>
      </c>
      <c r="CN544" t="b">
        <f t="shared" si="698"/>
        <v>0</v>
      </c>
      <c r="CO544" s="14">
        <f t="shared" si="699"/>
        <v>1</v>
      </c>
      <c r="CP544" s="16" t="str">
        <f t="shared" si="688"/>
        <v/>
      </c>
      <c r="CQ544" s="15">
        <f t="shared" si="689"/>
        <v>0</v>
      </c>
      <c r="CR544" s="15">
        <f t="shared" si="690"/>
        <v>0</v>
      </c>
      <c r="CS544" s="15">
        <f t="shared" si="691"/>
        <v>0</v>
      </c>
      <c r="CT544" s="58" t="e">
        <f t="shared" si="718"/>
        <v>#DIV/0!</v>
      </c>
      <c r="CU544" s="2">
        <f t="shared" si="692"/>
        <v>995</v>
      </c>
      <c r="CV544" t="str">
        <f t="shared" si="700"/>
        <v/>
      </c>
      <c r="CX544" t="str">
        <f t="shared" si="719"/>
        <v/>
      </c>
      <c r="CY544" t="b">
        <f>AND(CX544&lt;&gt;"",COUNTIF($CX$11:CX543,CX544)=0)</f>
        <v>0</v>
      </c>
      <c r="CZ544" s="2">
        <f>IF(CX544="",0,IF(CY544,MAX($CZ$11:CZ543)+1,VLOOKUP(CX544,$CX$11:CZ543,3,FALSE)))</f>
        <v>0</v>
      </c>
      <c r="DA544" s="2" t="str">
        <f t="shared" si="701"/>
        <v/>
      </c>
      <c r="DB544" t="str">
        <f t="shared" si="720"/>
        <v/>
      </c>
      <c r="DC544" t="b">
        <f>AND(DB544&lt;&gt;"",COUNTIF($DB$11:DB543,DB544)=0)</f>
        <v>0</v>
      </c>
      <c r="DD544" s="2">
        <f>IF(DB544="",0,IF(DC544,MAX($DD$11:DD543)+1,VLOOKUP(DB544,$DB$11:DD543,3,FALSE)))</f>
        <v>0</v>
      </c>
      <c r="DE544" s="2" t="str">
        <f t="shared" si="702"/>
        <v/>
      </c>
    </row>
    <row r="545" spans="1:109" x14ac:dyDescent="0.35">
      <c r="A545" s="119"/>
      <c r="B545" s="46"/>
      <c r="C545" s="46"/>
      <c r="D545" s="46"/>
      <c r="E545" s="46"/>
      <c r="F545" s="183"/>
      <c r="G545" s="48">
        <v>0</v>
      </c>
      <c r="H545" s="46">
        <v>0</v>
      </c>
      <c r="I545" s="46">
        <v>0</v>
      </c>
      <c r="J545" s="46">
        <v>0</v>
      </c>
      <c r="K545" s="46">
        <v>0</v>
      </c>
      <c r="L545" s="49">
        <v>0</v>
      </c>
      <c r="M545" s="50">
        <v>0</v>
      </c>
      <c r="N545" s="32"/>
      <c r="O545" s="31"/>
      <c r="P545" s="31"/>
      <c r="Q545" s="31"/>
      <c r="R545" s="31"/>
      <c r="S545" s="31"/>
      <c r="T545" s="31"/>
      <c r="U545" s="31"/>
      <c r="V545" s="99"/>
      <c r="W545" s="52" t="str">
        <f t="shared" si="727"/>
        <v/>
      </c>
      <c r="X545" s="120"/>
      <c r="Y545" s="97"/>
      <c r="Z545" t="e">
        <f t="shared" si="657"/>
        <v>#N/A</v>
      </c>
      <c r="AA545" t="e">
        <f t="shared" si="658"/>
        <v>#N/A</v>
      </c>
      <c r="AB545" t="e">
        <f t="shared" si="659"/>
        <v>#N/A</v>
      </c>
      <c r="AC545" s="53" t="b">
        <f t="shared" si="660"/>
        <v>0</v>
      </c>
      <c r="AD545" s="53" t="b">
        <f t="shared" si="661"/>
        <v>0</v>
      </c>
      <c r="AE545" s="53" t="b">
        <f t="shared" si="662"/>
        <v>0</v>
      </c>
      <c r="AF545" s="53" t="b">
        <f t="shared" si="663"/>
        <v>0</v>
      </c>
      <c r="AG545" s="53" t="b">
        <f t="shared" si="664"/>
        <v>0</v>
      </c>
      <c r="AH545" s="53" t="b">
        <f t="shared" si="665"/>
        <v>0</v>
      </c>
      <c r="AI545" s="53" t="b">
        <f t="shared" si="666"/>
        <v>0</v>
      </c>
      <c r="AJ545" s="53" t="b">
        <f t="shared" si="667"/>
        <v>0</v>
      </c>
      <c r="AK545" s="53" t="b">
        <f t="shared" si="721"/>
        <v>1</v>
      </c>
      <c r="AL545" s="53" t="b">
        <f t="shared" si="722"/>
        <v>1</v>
      </c>
      <c r="AM545" s="53" t="b">
        <f t="shared" si="723"/>
        <v>1</v>
      </c>
      <c r="AN545" s="53" t="b">
        <f t="shared" si="724"/>
        <v>1</v>
      </c>
      <c r="AO545" s="53" t="b">
        <f t="shared" si="725"/>
        <v>1</v>
      </c>
      <c r="AP545" s="53" t="b">
        <f t="shared" si="726"/>
        <v>1</v>
      </c>
      <c r="AQ545" s="53" t="b">
        <f t="shared" si="703"/>
        <v>0</v>
      </c>
      <c r="AR545" t="b">
        <f t="shared" si="668"/>
        <v>0</v>
      </c>
      <c r="AS545" s="54" t="e">
        <f t="shared" si="693"/>
        <v>#N/A</v>
      </c>
      <c r="AT545" t="b">
        <f t="shared" si="704"/>
        <v>0</v>
      </c>
      <c r="AU545" t="str">
        <f t="shared" si="705"/>
        <v/>
      </c>
      <c r="AV545" s="55" t="str">
        <f t="shared" si="694"/>
        <v/>
      </c>
      <c r="AW545" t="b">
        <f>AND(AV545&lt;&gt;"",COUNTIF($AV$11:AV544,AV545)=0)</f>
        <v>0</v>
      </c>
      <c r="AX545" s="2">
        <f>IF(AV545="",0,IF(AW545,MAX($AX$11:AX544)+1,VLOOKUP(AV545,$AV$11:AX544,3,FALSE)))</f>
        <v>0</v>
      </c>
      <c r="AY545" t="str">
        <f t="shared" si="695"/>
        <v/>
      </c>
      <c r="AZ545" t="e">
        <f t="shared" si="669"/>
        <v>#N/A</v>
      </c>
      <c r="BA545" t="e">
        <f>IF(ISNA(AZ545),NA(),COUNTIF(AZ$10:AZ545,AZ545)&gt;1)</f>
        <v>#N/A</v>
      </c>
      <c r="BB545" t="e">
        <f t="shared" si="670"/>
        <v>#N/A</v>
      </c>
      <c r="BC545" s="55" t="e">
        <f t="shared" si="671"/>
        <v>#N/A</v>
      </c>
      <c r="BD545" s="56" t="e">
        <f t="shared" si="672"/>
        <v>#N/A</v>
      </c>
      <c r="BE545" s="53">
        <f t="shared" si="673"/>
        <v>0</v>
      </c>
      <c r="BF545" s="53">
        <f t="shared" si="674"/>
        <v>0</v>
      </c>
      <c r="BG545" s="53">
        <f t="shared" si="675"/>
        <v>0</v>
      </c>
      <c r="BH545" s="53">
        <f t="shared" si="676"/>
        <v>0</v>
      </c>
      <c r="BI545" s="53">
        <f t="shared" si="677"/>
        <v>0</v>
      </c>
      <c r="BJ545" s="53">
        <f t="shared" si="678"/>
        <v>0</v>
      </c>
      <c r="BK545" s="57">
        <f t="shared" si="679"/>
        <v>0</v>
      </c>
      <c r="BL545" s="57">
        <f t="shared" si="680"/>
        <v>0</v>
      </c>
      <c r="BM545" s="57">
        <f t="shared" si="681"/>
        <v>0</v>
      </c>
      <c r="BN545" s="57">
        <f t="shared" si="682"/>
        <v>0</v>
      </c>
      <c r="BO545" s="57">
        <f t="shared" si="683"/>
        <v>0</v>
      </c>
      <c r="BP545" s="57">
        <f t="shared" si="684"/>
        <v>0</v>
      </c>
      <c r="BQ545">
        <f t="shared" si="706"/>
        <v>0</v>
      </c>
      <c r="BR545">
        <f t="shared" si="707"/>
        <v>0</v>
      </c>
      <c r="BS545">
        <f t="shared" si="708"/>
        <v>0</v>
      </c>
      <c r="BT545">
        <f t="shared" si="709"/>
        <v>0</v>
      </c>
      <c r="BU545">
        <f t="shared" si="710"/>
        <v>0</v>
      </c>
      <c r="BV545">
        <f t="shared" si="711"/>
        <v>0</v>
      </c>
      <c r="BW545">
        <f t="shared" si="712"/>
        <v>0</v>
      </c>
      <c r="BX545">
        <f t="shared" si="713"/>
        <v>0</v>
      </c>
      <c r="BY545">
        <f t="shared" si="714"/>
        <v>0</v>
      </c>
      <c r="BZ545">
        <f t="shared" si="715"/>
        <v>0</v>
      </c>
      <c r="CA545">
        <f t="shared" si="716"/>
        <v>0</v>
      </c>
      <c r="CB545">
        <f t="shared" si="717"/>
        <v>0</v>
      </c>
      <c r="CC545" t="e">
        <f>IF('Source and fuel input'!AS545,VLOOKUP(AA545,SourceIdData,8,FALSE),IF('Source and fuel input'!AQ545,V545,IF('Source and fuel input'!AR545,IF(AND(E545="Method 1",VLOOKUP(AA545,SourceIdData,8,FALSE)&gt;0),VLOOKUP(AA545,SourceIdData,8,FALSE),NA()),"")))</f>
        <v>#N/A</v>
      </c>
      <c r="CD545" s="15" t="e">
        <f t="shared" si="652"/>
        <v>#N/A</v>
      </c>
      <c r="CE545" s="15" t="b">
        <f t="shared" si="653"/>
        <v>1</v>
      </c>
      <c r="CF545" s="15" t="b">
        <f t="shared" si="685"/>
        <v>1</v>
      </c>
      <c r="CG545" s="15" t="b">
        <f t="shared" si="654"/>
        <v>0</v>
      </c>
      <c r="CH545" s="15" t="b">
        <f t="shared" si="655"/>
        <v>1</v>
      </c>
      <c r="CI545" t="e">
        <f t="shared" si="686"/>
        <v>#N/A</v>
      </c>
      <c r="CJ545" t="e">
        <f t="shared" si="687"/>
        <v>#N/A</v>
      </c>
      <c r="CK545" t="e">
        <f t="shared" si="696"/>
        <v>#N/A</v>
      </c>
      <c r="CL545" t="b">
        <f t="shared" si="656"/>
        <v>0</v>
      </c>
      <c r="CM545" t="e">
        <f t="shared" si="697"/>
        <v>#N/A</v>
      </c>
      <c r="CN545" t="b">
        <f t="shared" si="698"/>
        <v>0</v>
      </c>
      <c r="CO545" s="14">
        <f t="shared" si="699"/>
        <v>1</v>
      </c>
      <c r="CP545" s="16" t="str">
        <f t="shared" si="688"/>
        <v/>
      </c>
      <c r="CQ545" s="15">
        <f t="shared" si="689"/>
        <v>0</v>
      </c>
      <c r="CR545" s="15">
        <f t="shared" si="690"/>
        <v>0</v>
      </c>
      <c r="CS545" s="15">
        <f t="shared" si="691"/>
        <v>0</v>
      </c>
      <c r="CT545" s="58" t="e">
        <f t="shared" si="718"/>
        <v>#DIV/0!</v>
      </c>
      <c r="CU545" s="2">
        <f t="shared" si="692"/>
        <v>995</v>
      </c>
      <c r="CV545" t="str">
        <f t="shared" si="700"/>
        <v/>
      </c>
      <c r="CX545" t="str">
        <f t="shared" si="719"/>
        <v/>
      </c>
      <c r="CY545" t="b">
        <f>AND(CX545&lt;&gt;"",COUNTIF($CX$11:CX544,CX545)=0)</f>
        <v>0</v>
      </c>
      <c r="CZ545" s="2">
        <f>IF(CX545="",0,IF(CY545,MAX($CZ$11:CZ544)+1,VLOOKUP(CX545,$CX$11:CZ544,3,FALSE)))</f>
        <v>0</v>
      </c>
      <c r="DA545" s="2" t="str">
        <f t="shared" si="701"/>
        <v/>
      </c>
      <c r="DB545" t="str">
        <f t="shared" si="720"/>
        <v/>
      </c>
      <c r="DC545" t="b">
        <f>AND(DB545&lt;&gt;"",COUNTIF($DB$11:DB544,DB545)=0)</f>
        <v>0</v>
      </c>
      <c r="DD545" s="2">
        <f>IF(DB545="",0,IF(DC545,MAX($DD$11:DD544)+1,VLOOKUP(DB545,$DB$11:DD544,3,FALSE)))</f>
        <v>0</v>
      </c>
      <c r="DE545" s="2" t="str">
        <f t="shared" si="702"/>
        <v/>
      </c>
    </row>
    <row r="546" spans="1:109" x14ac:dyDescent="0.35">
      <c r="A546" s="119"/>
      <c r="B546" s="46"/>
      <c r="C546" s="46"/>
      <c r="D546" s="46"/>
      <c r="E546" s="46"/>
      <c r="F546" s="183"/>
      <c r="G546" s="48">
        <v>0</v>
      </c>
      <c r="H546" s="46">
        <v>0</v>
      </c>
      <c r="I546" s="46">
        <v>0</v>
      </c>
      <c r="J546" s="46">
        <v>0</v>
      </c>
      <c r="K546" s="46">
        <v>0</v>
      </c>
      <c r="L546" s="49">
        <v>0</v>
      </c>
      <c r="M546" s="50">
        <v>0</v>
      </c>
      <c r="N546" s="32"/>
      <c r="O546" s="31"/>
      <c r="P546" s="31"/>
      <c r="Q546" s="31"/>
      <c r="R546" s="31"/>
      <c r="S546" s="31"/>
      <c r="T546" s="31"/>
      <c r="U546" s="31"/>
      <c r="V546" s="99"/>
      <c r="W546" s="52" t="str">
        <f t="shared" si="727"/>
        <v/>
      </c>
      <c r="X546" s="120"/>
      <c r="Y546" s="97"/>
      <c r="Z546" t="e">
        <f t="shared" si="657"/>
        <v>#N/A</v>
      </c>
      <c r="AA546" t="e">
        <f t="shared" si="658"/>
        <v>#N/A</v>
      </c>
      <c r="AB546" t="e">
        <f t="shared" si="659"/>
        <v>#N/A</v>
      </c>
      <c r="AC546" s="53" t="b">
        <f t="shared" si="660"/>
        <v>0</v>
      </c>
      <c r="AD546" s="53" t="b">
        <f t="shared" si="661"/>
        <v>0</v>
      </c>
      <c r="AE546" s="53" t="b">
        <f t="shared" si="662"/>
        <v>0</v>
      </c>
      <c r="AF546" s="53" t="b">
        <f t="shared" si="663"/>
        <v>0</v>
      </c>
      <c r="AG546" s="53" t="b">
        <f t="shared" si="664"/>
        <v>0</v>
      </c>
      <c r="AH546" s="53" t="b">
        <f t="shared" si="665"/>
        <v>0</v>
      </c>
      <c r="AI546" s="53" t="b">
        <f t="shared" si="666"/>
        <v>0</v>
      </c>
      <c r="AJ546" s="53" t="b">
        <f t="shared" si="667"/>
        <v>0</v>
      </c>
      <c r="AK546" s="53" t="b">
        <f t="shared" si="721"/>
        <v>1</v>
      </c>
      <c r="AL546" s="53" t="b">
        <f t="shared" si="722"/>
        <v>1</v>
      </c>
      <c r="AM546" s="53" t="b">
        <f t="shared" si="723"/>
        <v>1</v>
      </c>
      <c r="AN546" s="53" t="b">
        <f t="shared" si="724"/>
        <v>1</v>
      </c>
      <c r="AO546" s="53" t="b">
        <f t="shared" si="725"/>
        <v>1</v>
      </c>
      <c r="AP546" s="53" t="b">
        <f t="shared" si="726"/>
        <v>1</v>
      </c>
      <c r="AQ546" s="53" t="b">
        <f t="shared" si="703"/>
        <v>0</v>
      </c>
      <c r="AR546" t="b">
        <f t="shared" si="668"/>
        <v>0</v>
      </c>
      <c r="AS546" s="54" t="e">
        <f t="shared" si="693"/>
        <v>#N/A</v>
      </c>
      <c r="AT546" t="b">
        <f t="shared" si="704"/>
        <v>0</v>
      </c>
      <c r="AU546" t="str">
        <f t="shared" si="705"/>
        <v/>
      </c>
      <c r="AV546" s="55" t="str">
        <f t="shared" si="694"/>
        <v/>
      </c>
      <c r="AW546" t="b">
        <f>AND(AV546&lt;&gt;"",COUNTIF($AV$11:AV545,AV546)=0)</f>
        <v>0</v>
      </c>
      <c r="AX546" s="2">
        <f>IF(AV546="",0,IF(AW546,MAX($AX$11:AX545)+1,VLOOKUP(AV546,$AV$11:AX545,3,FALSE)))</f>
        <v>0</v>
      </c>
      <c r="AY546" t="str">
        <f t="shared" si="695"/>
        <v/>
      </c>
      <c r="AZ546" t="e">
        <f t="shared" si="669"/>
        <v>#N/A</v>
      </c>
      <c r="BA546" t="e">
        <f>IF(ISNA(AZ546),NA(),COUNTIF(AZ$10:AZ546,AZ546)&gt;1)</f>
        <v>#N/A</v>
      </c>
      <c r="BB546" t="e">
        <f t="shared" si="670"/>
        <v>#N/A</v>
      </c>
      <c r="BC546" s="55" t="e">
        <f t="shared" si="671"/>
        <v>#N/A</v>
      </c>
      <c r="BD546" s="56" t="e">
        <f t="shared" si="672"/>
        <v>#N/A</v>
      </c>
      <c r="BE546" s="53">
        <f t="shared" si="673"/>
        <v>0</v>
      </c>
      <c r="BF546" s="53">
        <f t="shared" si="674"/>
        <v>0</v>
      </c>
      <c r="BG546" s="53">
        <f t="shared" si="675"/>
        <v>0</v>
      </c>
      <c r="BH546" s="53">
        <f t="shared" si="676"/>
        <v>0</v>
      </c>
      <c r="BI546" s="53">
        <f t="shared" si="677"/>
        <v>0</v>
      </c>
      <c r="BJ546" s="53">
        <f t="shared" si="678"/>
        <v>0</v>
      </c>
      <c r="BK546" s="57">
        <f t="shared" si="679"/>
        <v>0</v>
      </c>
      <c r="BL546" s="57">
        <f t="shared" si="680"/>
        <v>0</v>
      </c>
      <c r="BM546" s="57">
        <f t="shared" si="681"/>
        <v>0</v>
      </c>
      <c r="BN546" s="57">
        <f t="shared" si="682"/>
        <v>0</v>
      </c>
      <c r="BO546" s="57">
        <f t="shared" si="683"/>
        <v>0</v>
      </c>
      <c r="BP546" s="57">
        <f t="shared" si="684"/>
        <v>0</v>
      </c>
      <c r="BQ546">
        <f t="shared" si="706"/>
        <v>0</v>
      </c>
      <c r="BR546">
        <f t="shared" si="707"/>
        <v>0</v>
      </c>
      <c r="BS546">
        <f t="shared" si="708"/>
        <v>0</v>
      </c>
      <c r="BT546">
        <f t="shared" si="709"/>
        <v>0</v>
      </c>
      <c r="BU546">
        <f t="shared" si="710"/>
        <v>0</v>
      </c>
      <c r="BV546">
        <f t="shared" si="711"/>
        <v>0</v>
      </c>
      <c r="BW546">
        <f t="shared" si="712"/>
        <v>0</v>
      </c>
      <c r="BX546">
        <f t="shared" si="713"/>
        <v>0</v>
      </c>
      <c r="BY546">
        <f t="shared" si="714"/>
        <v>0</v>
      </c>
      <c r="BZ546">
        <f t="shared" si="715"/>
        <v>0</v>
      </c>
      <c r="CA546">
        <f t="shared" si="716"/>
        <v>0</v>
      </c>
      <c r="CB546">
        <f t="shared" si="717"/>
        <v>0</v>
      </c>
      <c r="CC546" t="e">
        <f>IF('Source and fuel input'!AS546,VLOOKUP(AA546,SourceIdData,8,FALSE),IF('Source and fuel input'!AQ546,V546,IF('Source and fuel input'!AR546,IF(AND(E546="Method 1",VLOOKUP(AA546,SourceIdData,8,FALSE)&gt;0),VLOOKUP(AA546,SourceIdData,8,FALSE),NA()),"")))</f>
        <v>#N/A</v>
      </c>
      <c r="CD546" s="15" t="e">
        <f t="shared" si="652"/>
        <v>#N/A</v>
      </c>
      <c r="CE546" s="15" t="b">
        <f t="shared" si="653"/>
        <v>1</v>
      </c>
      <c r="CF546" s="15" t="b">
        <f t="shared" si="685"/>
        <v>1</v>
      </c>
      <c r="CG546" s="15" t="b">
        <f t="shared" si="654"/>
        <v>0</v>
      </c>
      <c r="CH546" s="15" t="b">
        <f t="shared" si="655"/>
        <v>1</v>
      </c>
      <c r="CI546" t="e">
        <f t="shared" si="686"/>
        <v>#N/A</v>
      </c>
      <c r="CJ546" t="e">
        <f t="shared" si="687"/>
        <v>#N/A</v>
      </c>
      <c r="CK546" t="e">
        <f t="shared" si="696"/>
        <v>#N/A</v>
      </c>
      <c r="CL546" t="b">
        <f t="shared" si="656"/>
        <v>0</v>
      </c>
      <c r="CM546" t="e">
        <f t="shared" si="697"/>
        <v>#N/A</v>
      </c>
      <c r="CN546" t="b">
        <f t="shared" si="698"/>
        <v>0</v>
      </c>
      <c r="CO546" s="14">
        <f t="shared" si="699"/>
        <v>1</v>
      </c>
      <c r="CP546" s="16" t="str">
        <f t="shared" si="688"/>
        <v/>
      </c>
      <c r="CQ546" s="15">
        <f t="shared" si="689"/>
        <v>0</v>
      </c>
      <c r="CR546" s="15">
        <f t="shared" si="690"/>
        <v>0</v>
      </c>
      <c r="CS546" s="15">
        <f t="shared" si="691"/>
        <v>0</v>
      </c>
      <c r="CT546" s="58" t="e">
        <f t="shared" si="718"/>
        <v>#DIV/0!</v>
      </c>
      <c r="CU546" s="2">
        <f t="shared" si="692"/>
        <v>995</v>
      </c>
      <c r="CV546" t="str">
        <f t="shared" si="700"/>
        <v/>
      </c>
      <c r="CX546" t="str">
        <f t="shared" si="719"/>
        <v/>
      </c>
      <c r="CY546" t="b">
        <f>AND(CX546&lt;&gt;"",COUNTIF($CX$11:CX545,CX546)=0)</f>
        <v>0</v>
      </c>
      <c r="CZ546" s="2">
        <f>IF(CX546="",0,IF(CY546,MAX($CZ$11:CZ545)+1,VLOOKUP(CX546,$CX$11:CZ545,3,FALSE)))</f>
        <v>0</v>
      </c>
      <c r="DA546" s="2" t="str">
        <f t="shared" si="701"/>
        <v/>
      </c>
      <c r="DB546" t="str">
        <f t="shared" si="720"/>
        <v/>
      </c>
      <c r="DC546" t="b">
        <f>AND(DB546&lt;&gt;"",COUNTIF($DB$11:DB545,DB546)=0)</f>
        <v>0</v>
      </c>
      <c r="DD546" s="2">
        <f>IF(DB546="",0,IF(DC546,MAX($DD$11:DD545)+1,VLOOKUP(DB546,$DB$11:DD545,3,FALSE)))</f>
        <v>0</v>
      </c>
      <c r="DE546" s="2" t="str">
        <f t="shared" si="702"/>
        <v/>
      </c>
    </row>
    <row r="547" spans="1:109" x14ac:dyDescent="0.35">
      <c r="A547" s="119"/>
      <c r="B547" s="46"/>
      <c r="C547" s="46"/>
      <c r="D547" s="46"/>
      <c r="E547" s="46"/>
      <c r="F547" s="183"/>
      <c r="G547" s="48">
        <v>0</v>
      </c>
      <c r="H547" s="46">
        <v>0</v>
      </c>
      <c r="I547" s="46">
        <v>0</v>
      </c>
      <c r="J547" s="46">
        <v>0</v>
      </c>
      <c r="K547" s="46">
        <v>0</v>
      </c>
      <c r="L547" s="49">
        <v>0</v>
      </c>
      <c r="M547" s="50">
        <v>0</v>
      </c>
      <c r="N547" s="32"/>
      <c r="O547" s="31"/>
      <c r="P547" s="31"/>
      <c r="Q547" s="31"/>
      <c r="R547" s="31"/>
      <c r="S547" s="31"/>
      <c r="T547" s="31"/>
      <c r="U547" s="31"/>
      <c r="V547" s="99"/>
      <c r="W547" s="52" t="str">
        <f t="shared" si="727"/>
        <v/>
      </c>
      <c r="X547" s="120"/>
      <c r="Y547" s="97"/>
      <c r="Z547" t="e">
        <f t="shared" si="657"/>
        <v>#N/A</v>
      </c>
      <c r="AA547" t="e">
        <f t="shared" si="658"/>
        <v>#N/A</v>
      </c>
      <c r="AB547" t="e">
        <f t="shared" si="659"/>
        <v>#N/A</v>
      </c>
      <c r="AC547" s="53" t="b">
        <f t="shared" si="660"/>
        <v>0</v>
      </c>
      <c r="AD547" s="53" t="b">
        <f t="shared" si="661"/>
        <v>0</v>
      </c>
      <c r="AE547" s="53" t="b">
        <f t="shared" si="662"/>
        <v>0</v>
      </c>
      <c r="AF547" s="53" t="b">
        <f t="shared" si="663"/>
        <v>0</v>
      </c>
      <c r="AG547" s="53" t="b">
        <f t="shared" si="664"/>
        <v>0</v>
      </c>
      <c r="AH547" s="53" t="b">
        <f t="shared" si="665"/>
        <v>0</v>
      </c>
      <c r="AI547" s="53" t="b">
        <f t="shared" si="666"/>
        <v>0</v>
      </c>
      <c r="AJ547" s="53" t="b">
        <f t="shared" si="667"/>
        <v>0</v>
      </c>
      <c r="AK547" s="53" t="b">
        <f t="shared" si="721"/>
        <v>1</v>
      </c>
      <c r="AL547" s="53" t="b">
        <f t="shared" si="722"/>
        <v>1</v>
      </c>
      <c r="AM547" s="53" t="b">
        <f t="shared" si="723"/>
        <v>1</v>
      </c>
      <c r="AN547" s="53" t="b">
        <f t="shared" si="724"/>
        <v>1</v>
      </c>
      <c r="AO547" s="53" t="b">
        <f t="shared" si="725"/>
        <v>1</v>
      </c>
      <c r="AP547" s="53" t="b">
        <f t="shared" si="726"/>
        <v>1</v>
      </c>
      <c r="AQ547" s="53" t="b">
        <f t="shared" si="703"/>
        <v>0</v>
      </c>
      <c r="AR547" t="b">
        <f t="shared" si="668"/>
        <v>0</v>
      </c>
      <c r="AS547" s="54" t="e">
        <f t="shared" si="693"/>
        <v>#N/A</v>
      </c>
      <c r="AT547" t="b">
        <f t="shared" si="704"/>
        <v>0</v>
      </c>
      <c r="AU547" t="str">
        <f t="shared" si="705"/>
        <v/>
      </c>
      <c r="AV547" s="55" t="str">
        <f t="shared" si="694"/>
        <v/>
      </c>
      <c r="AW547" t="b">
        <f>AND(AV547&lt;&gt;"",COUNTIF($AV$11:AV546,AV547)=0)</f>
        <v>0</v>
      </c>
      <c r="AX547" s="2">
        <f>IF(AV547="",0,IF(AW547,MAX($AX$11:AX546)+1,VLOOKUP(AV547,$AV$11:AX546,3,FALSE)))</f>
        <v>0</v>
      </c>
      <c r="AY547" t="str">
        <f t="shared" si="695"/>
        <v/>
      </c>
      <c r="AZ547" t="e">
        <f t="shared" si="669"/>
        <v>#N/A</v>
      </c>
      <c r="BA547" t="e">
        <f>IF(ISNA(AZ547),NA(),COUNTIF(AZ$10:AZ547,AZ547)&gt;1)</f>
        <v>#N/A</v>
      </c>
      <c r="BB547" t="e">
        <f t="shared" si="670"/>
        <v>#N/A</v>
      </c>
      <c r="BC547" s="55" t="e">
        <f t="shared" si="671"/>
        <v>#N/A</v>
      </c>
      <c r="BD547" s="56" t="e">
        <f t="shared" si="672"/>
        <v>#N/A</v>
      </c>
      <c r="BE547" s="53">
        <f t="shared" si="673"/>
        <v>0</v>
      </c>
      <c r="BF547" s="53">
        <f t="shared" si="674"/>
        <v>0</v>
      </c>
      <c r="BG547" s="53">
        <f t="shared" si="675"/>
        <v>0</v>
      </c>
      <c r="BH547" s="53">
        <f t="shared" si="676"/>
        <v>0</v>
      </c>
      <c r="BI547" s="53">
        <f t="shared" si="677"/>
        <v>0</v>
      </c>
      <c r="BJ547" s="53">
        <f t="shared" si="678"/>
        <v>0</v>
      </c>
      <c r="BK547" s="57">
        <f t="shared" si="679"/>
        <v>0</v>
      </c>
      <c r="BL547" s="57">
        <f t="shared" si="680"/>
        <v>0</v>
      </c>
      <c r="BM547" s="57">
        <f t="shared" si="681"/>
        <v>0</v>
      </c>
      <c r="BN547" s="57">
        <f t="shared" si="682"/>
        <v>0</v>
      </c>
      <c r="BO547" s="57">
        <f t="shared" si="683"/>
        <v>0</v>
      </c>
      <c r="BP547" s="57">
        <f t="shared" si="684"/>
        <v>0</v>
      </c>
      <c r="BQ547">
        <f t="shared" si="706"/>
        <v>0</v>
      </c>
      <c r="BR547">
        <f t="shared" si="707"/>
        <v>0</v>
      </c>
      <c r="BS547">
        <f t="shared" si="708"/>
        <v>0</v>
      </c>
      <c r="BT547">
        <f t="shared" si="709"/>
        <v>0</v>
      </c>
      <c r="BU547">
        <f t="shared" si="710"/>
        <v>0</v>
      </c>
      <c r="BV547">
        <f t="shared" si="711"/>
        <v>0</v>
      </c>
      <c r="BW547">
        <f t="shared" si="712"/>
        <v>0</v>
      </c>
      <c r="BX547">
        <f t="shared" si="713"/>
        <v>0</v>
      </c>
      <c r="BY547">
        <f t="shared" si="714"/>
        <v>0</v>
      </c>
      <c r="BZ547">
        <f t="shared" si="715"/>
        <v>0</v>
      </c>
      <c r="CA547">
        <f t="shared" si="716"/>
        <v>0</v>
      </c>
      <c r="CB547">
        <f t="shared" si="717"/>
        <v>0</v>
      </c>
      <c r="CC547" t="e">
        <f>IF('Source and fuel input'!AS547,VLOOKUP(AA547,SourceIdData,8,FALSE),IF('Source and fuel input'!AQ547,V547,IF('Source and fuel input'!AR547,IF(AND(E547="Method 1",VLOOKUP(AA547,SourceIdData,8,FALSE)&gt;0),VLOOKUP(AA547,SourceIdData,8,FALSE),NA()),"")))</f>
        <v>#N/A</v>
      </c>
      <c r="CD547" s="15" t="e">
        <f t="shared" si="652"/>
        <v>#N/A</v>
      </c>
      <c r="CE547" s="15" t="b">
        <f t="shared" si="653"/>
        <v>1</v>
      </c>
      <c r="CF547" s="15" t="b">
        <f t="shared" si="685"/>
        <v>1</v>
      </c>
      <c r="CG547" s="15" t="b">
        <f t="shared" si="654"/>
        <v>0</v>
      </c>
      <c r="CH547" s="15" t="b">
        <f t="shared" si="655"/>
        <v>1</v>
      </c>
      <c r="CI547" t="e">
        <f t="shared" si="686"/>
        <v>#N/A</v>
      </c>
      <c r="CJ547" t="e">
        <f t="shared" si="687"/>
        <v>#N/A</v>
      </c>
      <c r="CK547" t="e">
        <f t="shared" si="696"/>
        <v>#N/A</v>
      </c>
      <c r="CL547" t="b">
        <f t="shared" si="656"/>
        <v>0</v>
      </c>
      <c r="CM547" t="e">
        <f t="shared" si="697"/>
        <v>#N/A</v>
      </c>
      <c r="CN547" t="b">
        <f t="shared" si="698"/>
        <v>0</v>
      </c>
      <c r="CO547" s="14">
        <f t="shared" si="699"/>
        <v>1</v>
      </c>
      <c r="CP547" s="16" t="str">
        <f t="shared" si="688"/>
        <v/>
      </c>
      <c r="CQ547" s="15">
        <f t="shared" si="689"/>
        <v>0</v>
      </c>
      <c r="CR547" s="15">
        <f t="shared" si="690"/>
        <v>0</v>
      </c>
      <c r="CS547" s="15">
        <f t="shared" si="691"/>
        <v>0</v>
      </c>
      <c r="CT547" s="58" t="e">
        <f t="shared" si="718"/>
        <v>#DIV/0!</v>
      </c>
      <c r="CU547" s="2">
        <f t="shared" si="692"/>
        <v>995</v>
      </c>
      <c r="CV547" t="str">
        <f t="shared" si="700"/>
        <v/>
      </c>
      <c r="CX547" t="str">
        <f t="shared" si="719"/>
        <v/>
      </c>
      <c r="CY547" t="b">
        <f>AND(CX547&lt;&gt;"",COUNTIF($CX$11:CX546,CX547)=0)</f>
        <v>0</v>
      </c>
      <c r="CZ547" s="2">
        <f>IF(CX547="",0,IF(CY547,MAX($CZ$11:CZ546)+1,VLOOKUP(CX547,$CX$11:CZ546,3,FALSE)))</f>
        <v>0</v>
      </c>
      <c r="DA547" s="2" t="str">
        <f t="shared" si="701"/>
        <v/>
      </c>
      <c r="DB547" t="str">
        <f t="shared" si="720"/>
        <v/>
      </c>
      <c r="DC547" t="b">
        <f>AND(DB547&lt;&gt;"",COUNTIF($DB$11:DB546,DB547)=0)</f>
        <v>0</v>
      </c>
      <c r="DD547" s="2">
        <f>IF(DB547="",0,IF(DC547,MAX($DD$11:DD546)+1,VLOOKUP(DB547,$DB$11:DD546,3,FALSE)))</f>
        <v>0</v>
      </c>
      <c r="DE547" s="2" t="str">
        <f t="shared" si="702"/>
        <v/>
      </c>
    </row>
    <row r="548" spans="1:109" x14ac:dyDescent="0.35">
      <c r="A548" s="119"/>
      <c r="B548" s="46"/>
      <c r="C548" s="46"/>
      <c r="D548" s="46"/>
      <c r="E548" s="46"/>
      <c r="F548" s="183"/>
      <c r="G548" s="48">
        <v>0</v>
      </c>
      <c r="H548" s="46">
        <v>0</v>
      </c>
      <c r="I548" s="46">
        <v>0</v>
      </c>
      <c r="J548" s="46">
        <v>0</v>
      </c>
      <c r="K548" s="46">
        <v>0</v>
      </c>
      <c r="L548" s="49">
        <v>0</v>
      </c>
      <c r="M548" s="50">
        <v>0</v>
      </c>
      <c r="N548" s="32"/>
      <c r="O548" s="31"/>
      <c r="P548" s="31"/>
      <c r="Q548" s="31"/>
      <c r="R548" s="31"/>
      <c r="S548" s="31"/>
      <c r="T548" s="31"/>
      <c r="U548" s="31"/>
      <c r="V548" s="99"/>
      <c r="W548" s="52" t="str">
        <f t="shared" si="727"/>
        <v/>
      </c>
      <c r="X548" s="120"/>
      <c r="Y548" s="97"/>
      <c r="Z548" t="e">
        <f t="shared" si="657"/>
        <v>#N/A</v>
      </c>
      <c r="AA548" t="e">
        <f t="shared" si="658"/>
        <v>#N/A</v>
      </c>
      <c r="AB548" t="e">
        <f t="shared" si="659"/>
        <v>#N/A</v>
      </c>
      <c r="AC548" s="53" t="b">
        <f t="shared" si="660"/>
        <v>0</v>
      </c>
      <c r="AD548" s="53" t="b">
        <f t="shared" si="661"/>
        <v>0</v>
      </c>
      <c r="AE548" s="53" t="b">
        <f t="shared" si="662"/>
        <v>0</v>
      </c>
      <c r="AF548" s="53" t="b">
        <f t="shared" si="663"/>
        <v>0</v>
      </c>
      <c r="AG548" s="53" t="b">
        <f t="shared" si="664"/>
        <v>0</v>
      </c>
      <c r="AH548" s="53" t="b">
        <f t="shared" si="665"/>
        <v>0</v>
      </c>
      <c r="AI548" s="53" t="b">
        <f t="shared" si="666"/>
        <v>0</v>
      </c>
      <c r="AJ548" s="53" t="b">
        <f t="shared" si="667"/>
        <v>0</v>
      </c>
      <c r="AK548" s="53" t="b">
        <f t="shared" si="721"/>
        <v>1</v>
      </c>
      <c r="AL548" s="53" t="b">
        <f t="shared" si="722"/>
        <v>1</v>
      </c>
      <c r="AM548" s="53" t="b">
        <f t="shared" si="723"/>
        <v>1</v>
      </c>
      <c r="AN548" s="53" t="b">
        <f t="shared" si="724"/>
        <v>1</v>
      </c>
      <c r="AO548" s="53" t="b">
        <f t="shared" si="725"/>
        <v>1</v>
      </c>
      <c r="AP548" s="53" t="b">
        <f t="shared" si="726"/>
        <v>1</v>
      </c>
      <c r="AQ548" s="53" t="b">
        <f t="shared" si="703"/>
        <v>0</v>
      </c>
      <c r="AR548" t="b">
        <f t="shared" si="668"/>
        <v>0</v>
      </c>
      <c r="AS548" s="54" t="e">
        <f t="shared" si="693"/>
        <v>#N/A</v>
      </c>
      <c r="AT548" t="b">
        <f t="shared" si="704"/>
        <v>0</v>
      </c>
      <c r="AU548" t="str">
        <f t="shared" si="705"/>
        <v/>
      </c>
      <c r="AV548" s="55" t="str">
        <f t="shared" si="694"/>
        <v/>
      </c>
      <c r="AW548" t="b">
        <f>AND(AV548&lt;&gt;"",COUNTIF($AV$11:AV547,AV548)=0)</f>
        <v>0</v>
      </c>
      <c r="AX548" s="2">
        <f>IF(AV548="",0,IF(AW548,MAX($AX$11:AX547)+1,VLOOKUP(AV548,$AV$11:AX547,3,FALSE)))</f>
        <v>0</v>
      </c>
      <c r="AY548" t="str">
        <f t="shared" si="695"/>
        <v/>
      </c>
      <c r="AZ548" t="e">
        <f t="shared" si="669"/>
        <v>#N/A</v>
      </c>
      <c r="BA548" t="e">
        <f>IF(ISNA(AZ548),NA(),COUNTIF(AZ$10:AZ548,AZ548)&gt;1)</f>
        <v>#N/A</v>
      </c>
      <c r="BB548" t="e">
        <f t="shared" si="670"/>
        <v>#N/A</v>
      </c>
      <c r="BC548" s="55" t="e">
        <f t="shared" si="671"/>
        <v>#N/A</v>
      </c>
      <c r="BD548" s="56" t="e">
        <f t="shared" si="672"/>
        <v>#N/A</v>
      </c>
      <c r="BE548" s="53">
        <f t="shared" si="673"/>
        <v>0</v>
      </c>
      <c r="BF548" s="53">
        <f t="shared" si="674"/>
        <v>0</v>
      </c>
      <c r="BG548" s="53">
        <f t="shared" si="675"/>
        <v>0</v>
      </c>
      <c r="BH548" s="53">
        <f t="shared" si="676"/>
        <v>0</v>
      </c>
      <c r="BI548" s="53">
        <f t="shared" si="677"/>
        <v>0</v>
      </c>
      <c r="BJ548" s="53">
        <f t="shared" si="678"/>
        <v>0</v>
      </c>
      <c r="BK548" s="57">
        <f t="shared" si="679"/>
        <v>0</v>
      </c>
      <c r="BL548" s="57">
        <f t="shared" si="680"/>
        <v>0</v>
      </c>
      <c r="BM548" s="57">
        <f t="shared" si="681"/>
        <v>0</v>
      </c>
      <c r="BN548" s="57">
        <f t="shared" si="682"/>
        <v>0</v>
      </c>
      <c r="BO548" s="57">
        <f t="shared" si="683"/>
        <v>0</v>
      </c>
      <c r="BP548" s="57">
        <f t="shared" si="684"/>
        <v>0</v>
      </c>
      <c r="BQ548">
        <f t="shared" si="706"/>
        <v>0</v>
      </c>
      <c r="BR548">
        <f t="shared" si="707"/>
        <v>0</v>
      </c>
      <c r="BS548">
        <f t="shared" si="708"/>
        <v>0</v>
      </c>
      <c r="BT548">
        <f t="shared" si="709"/>
        <v>0</v>
      </c>
      <c r="BU548">
        <f t="shared" si="710"/>
        <v>0</v>
      </c>
      <c r="BV548">
        <f t="shared" si="711"/>
        <v>0</v>
      </c>
      <c r="BW548">
        <f t="shared" si="712"/>
        <v>0</v>
      </c>
      <c r="BX548">
        <f t="shared" si="713"/>
        <v>0</v>
      </c>
      <c r="BY548">
        <f t="shared" si="714"/>
        <v>0</v>
      </c>
      <c r="BZ548">
        <f t="shared" si="715"/>
        <v>0</v>
      </c>
      <c r="CA548">
        <f t="shared" si="716"/>
        <v>0</v>
      </c>
      <c r="CB548">
        <f t="shared" si="717"/>
        <v>0</v>
      </c>
      <c r="CC548" t="e">
        <f>IF('Source and fuel input'!AS548,VLOOKUP(AA548,SourceIdData,8,FALSE),IF('Source and fuel input'!AQ548,V548,IF('Source and fuel input'!AR548,IF(AND(E548="Method 1",VLOOKUP(AA548,SourceIdData,8,FALSE)&gt;0),VLOOKUP(AA548,SourceIdData,8,FALSE),NA()),"")))</f>
        <v>#N/A</v>
      </c>
      <c r="CD548" s="15" t="e">
        <f t="shared" si="652"/>
        <v>#N/A</v>
      </c>
      <c r="CE548" s="15" t="b">
        <f t="shared" si="653"/>
        <v>1</v>
      </c>
      <c r="CF548" s="15" t="b">
        <f t="shared" si="685"/>
        <v>1</v>
      </c>
      <c r="CG548" s="15" t="b">
        <f t="shared" si="654"/>
        <v>0</v>
      </c>
      <c r="CH548" s="15" t="b">
        <f t="shared" si="655"/>
        <v>1</v>
      </c>
      <c r="CI548" t="e">
        <f t="shared" si="686"/>
        <v>#N/A</v>
      </c>
      <c r="CJ548" t="e">
        <f t="shared" si="687"/>
        <v>#N/A</v>
      </c>
      <c r="CK548" t="e">
        <f t="shared" si="696"/>
        <v>#N/A</v>
      </c>
      <c r="CL548" t="b">
        <f t="shared" si="656"/>
        <v>0</v>
      </c>
      <c r="CM548" t="e">
        <f t="shared" si="697"/>
        <v>#N/A</v>
      </c>
      <c r="CN548" t="b">
        <f t="shared" si="698"/>
        <v>0</v>
      </c>
      <c r="CO548" s="14">
        <f t="shared" si="699"/>
        <v>1</v>
      </c>
      <c r="CP548" s="16" t="str">
        <f t="shared" si="688"/>
        <v/>
      </c>
      <c r="CQ548" s="15">
        <f t="shared" si="689"/>
        <v>0</v>
      </c>
      <c r="CR548" s="15">
        <f t="shared" si="690"/>
        <v>0</v>
      </c>
      <c r="CS548" s="15">
        <f t="shared" si="691"/>
        <v>0</v>
      </c>
      <c r="CT548" s="58" t="e">
        <f t="shared" si="718"/>
        <v>#DIV/0!</v>
      </c>
      <c r="CU548" s="2">
        <f t="shared" si="692"/>
        <v>995</v>
      </c>
      <c r="CV548" t="str">
        <f t="shared" si="700"/>
        <v/>
      </c>
      <c r="CX548" t="str">
        <f t="shared" si="719"/>
        <v/>
      </c>
      <c r="CY548" t="b">
        <f>AND(CX548&lt;&gt;"",COUNTIF($CX$11:CX547,CX548)=0)</f>
        <v>0</v>
      </c>
      <c r="CZ548" s="2">
        <f>IF(CX548="",0,IF(CY548,MAX($CZ$11:CZ547)+1,VLOOKUP(CX548,$CX$11:CZ547,3,FALSE)))</f>
        <v>0</v>
      </c>
      <c r="DA548" s="2" t="str">
        <f t="shared" si="701"/>
        <v/>
      </c>
      <c r="DB548" t="str">
        <f t="shared" si="720"/>
        <v/>
      </c>
      <c r="DC548" t="b">
        <f>AND(DB548&lt;&gt;"",COUNTIF($DB$11:DB547,DB548)=0)</f>
        <v>0</v>
      </c>
      <c r="DD548" s="2">
        <f>IF(DB548="",0,IF(DC548,MAX($DD$11:DD547)+1,VLOOKUP(DB548,$DB$11:DD547,3,FALSE)))</f>
        <v>0</v>
      </c>
      <c r="DE548" s="2" t="str">
        <f t="shared" si="702"/>
        <v/>
      </c>
    </row>
    <row r="549" spans="1:109" x14ac:dyDescent="0.35">
      <c r="A549" s="119"/>
      <c r="B549" s="46"/>
      <c r="C549" s="46"/>
      <c r="D549" s="46"/>
      <c r="E549" s="46"/>
      <c r="F549" s="183"/>
      <c r="G549" s="48">
        <v>0</v>
      </c>
      <c r="H549" s="46">
        <v>0</v>
      </c>
      <c r="I549" s="46">
        <v>0</v>
      </c>
      <c r="J549" s="46">
        <v>0</v>
      </c>
      <c r="K549" s="46">
        <v>0</v>
      </c>
      <c r="L549" s="49">
        <v>0</v>
      </c>
      <c r="M549" s="50">
        <v>0</v>
      </c>
      <c r="N549" s="32"/>
      <c r="O549" s="31"/>
      <c r="P549" s="31"/>
      <c r="Q549" s="31"/>
      <c r="R549" s="31"/>
      <c r="S549" s="31"/>
      <c r="T549" s="31"/>
      <c r="U549" s="31"/>
      <c r="V549" s="99"/>
      <c r="W549" s="52" t="str">
        <f t="shared" si="727"/>
        <v/>
      </c>
      <c r="X549" s="120"/>
      <c r="Y549" s="97"/>
      <c r="Z549" t="e">
        <f t="shared" si="657"/>
        <v>#N/A</v>
      </c>
      <c r="AA549" t="e">
        <f t="shared" si="658"/>
        <v>#N/A</v>
      </c>
      <c r="AB549" t="e">
        <f t="shared" si="659"/>
        <v>#N/A</v>
      </c>
      <c r="AC549" s="53" t="b">
        <f t="shared" si="660"/>
        <v>0</v>
      </c>
      <c r="AD549" s="53" t="b">
        <f t="shared" si="661"/>
        <v>0</v>
      </c>
      <c r="AE549" s="53" t="b">
        <f t="shared" si="662"/>
        <v>0</v>
      </c>
      <c r="AF549" s="53" t="b">
        <f t="shared" si="663"/>
        <v>0</v>
      </c>
      <c r="AG549" s="53" t="b">
        <f t="shared" si="664"/>
        <v>0</v>
      </c>
      <c r="AH549" s="53" t="b">
        <f t="shared" si="665"/>
        <v>0</v>
      </c>
      <c r="AI549" s="53" t="b">
        <f t="shared" si="666"/>
        <v>0</v>
      </c>
      <c r="AJ549" s="53" t="b">
        <f t="shared" si="667"/>
        <v>0</v>
      </c>
      <c r="AK549" s="53" t="b">
        <f t="shared" si="721"/>
        <v>1</v>
      </c>
      <c r="AL549" s="53" t="b">
        <f t="shared" si="722"/>
        <v>1</v>
      </c>
      <c r="AM549" s="53" t="b">
        <f t="shared" si="723"/>
        <v>1</v>
      </c>
      <c r="AN549" s="53" t="b">
        <f t="shared" si="724"/>
        <v>1</v>
      </c>
      <c r="AO549" s="53" t="b">
        <f t="shared" si="725"/>
        <v>1</v>
      </c>
      <c r="AP549" s="53" t="b">
        <f t="shared" si="726"/>
        <v>1</v>
      </c>
      <c r="AQ549" s="53" t="b">
        <f t="shared" si="703"/>
        <v>0</v>
      </c>
      <c r="AR549" t="b">
        <f t="shared" si="668"/>
        <v>0</v>
      </c>
      <c r="AS549" s="54" t="e">
        <f t="shared" si="693"/>
        <v>#N/A</v>
      </c>
      <c r="AT549" t="b">
        <f t="shared" si="704"/>
        <v>0</v>
      </c>
      <c r="AU549" t="str">
        <f t="shared" si="705"/>
        <v/>
      </c>
      <c r="AV549" s="55" t="str">
        <f t="shared" si="694"/>
        <v/>
      </c>
      <c r="AW549" t="b">
        <f>AND(AV549&lt;&gt;"",COUNTIF($AV$11:AV548,AV549)=0)</f>
        <v>0</v>
      </c>
      <c r="AX549" s="2">
        <f>IF(AV549="",0,IF(AW549,MAX($AX$11:AX548)+1,VLOOKUP(AV549,$AV$11:AX548,3,FALSE)))</f>
        <v>0</v>
      </c>
      <c r="AY549" t="str">
        <f t="shared" si="695"/>
        <v/>
      </c>
      <c r="AZ549" t="e">
        <f t="shared" si="669"/>
        <v>#N/A</v>
      </c>
      <c r="BA549" t="e">
        <f>IF(ISNA(AZ549),NA(),COUNTIF(AZ$10:AZ549,AZ549)&gt;1)</f>
        <v>#N/A</v>
      </c>
      <c r="BB549" t="e">
        <f t="shared" si="670"/>
        <v>#N/A</v>
      </c>
      <c r="BC549" s="55" t="e">
        <f t="shared" si="671"/>
        <v>#N/A</v>
      </c>
      <c r="BD549" s="56" t="e">
        <f t="shared" si="672"/>
        <v>#N/A</v>
      </c>
      <c r="BE549" s="53">
        <f t="shared" si="673"/>
        <v>0</v>
      </c>
      <c r="BF549" s="53">
        <f t="shared" si="674"/>
        <v>0</v>
      </c>
      <c r="BG549" s="53">
        <f t="shared" si="675"/>
        <v>0</v>
      </c>
      <c r="BH549" s="53">
        <f t="shared" si="676"/>
        <v>0</v>
      </c>
      <c r="BI549" s="53">
        <f t="shared" si="677"/>
        <v>0</v>
      </c>
      <c r="BJ549" s="53">
        <f t="shared" si="678"/>
        <v>0</v>
      </c>
      <c r="BK549" s="57">
        <f t="shared" si="679"/>
        <v>0</v>
      </c>
      <c r="BL549" s="57">
        <f t="shared" si="680"/>
        <v>0</v>
      </c>
      <c r="BM549" s="57">
        <f t="shared" si="681"/>
        <v>0</v>
      </c>
      <c r="BN549" s="57">
        <f t="shared" si="682"/>
        <v>0</v>
      </c>
      <c r="BO549" s="57">
        <f t="shared" si="683"/>
        <v>0</v>
      </c>
      <c r="BP549" s="57">
        <f t="shared" si="684"/>
        <v>0</v>
      </c>
      <c r="BQ549">
        <f t="shared" si="706"/>
        <v>0</v>
      </c>
      <c r="BR549">
        <f t="shared" si="707"/>
        <v>0</v>
      </c>
      <c r="BS549">
        <f t="shared" si="708"/>
        <v>0</v>
      </c>
      <c r="BT549">
        <f t="shared" si="709"/>
        <v>0</v>
      </c>
      <c r="BU549">
        <f t="shared" si="710"/>
        <v>0</v>
      </c>
      <c r="BV549">
        <f t="shared" si="711"/>
        <v>0</v>
      </c>
      <c r="BW549">
        <f t="shared" si="712"/>
        <v>0</v>
      </c>
      <c r="BX549">
        <f t="shared" si="713"/>
        <v>0</v>
      </c>
      <c r="BY549">
        <f t="shared" si="714"/>
        <v>0</v>
      </c>
      <c r="BZ549">
        <f t="shared" si="715"/>
        <v>0</v>
      </c>
      <c r="CA549">
        <f t="shared" si="716"/>
        <v>0</v>
      </c>
      <c r="CB549">
        <f t="shared" si="717"/>
        <v>0</v>
      </c>
      <c r="CC549" t="e">
        <f>IF('Source and fuel input'!AS549,VLOOKUP(AA549,SourceIdData,8,FALSE),IF('Source and fuel input'!AQ549,V549,IF('Source and fuel input'!AR549,IF(AND(E549="Method 1",VLOOKUP(AA549,SourceIdData,8,FALSE)&gt;0),VLOOKUP(AA549,SourceIdData,8,FALSE),NA()),"")))</f>
        <v>#N/A</v>
      </c>
      <c r="CD549" s="15" t="e">
        <f t="shared" si="652"/>
        <v>#N/A</v>
      </c>
      <c r="CE549" s="15" t="b">
        <f t="shared" si="653"/>
        <v>1</v>
      </c>
      <c r="CF549" s="15" t="b">
        <f t="shared" si="685"/>
        <v>1</v>
      </c>
      <c r="CG549" s="15" t="b">
        <f t="shared" si="654"/>
        <v>0</v>
      </c>
      <c r="CH549" s="15" t="b">
        <f t="shared" si="655"/>
        <v>1</v>
      </c>
      <c r="CI549" t="e">
        <f t="shared" si="686"/>
        <v>#N/A</v>
      </c>
      <c r="CJ549" t="e">
        <f t="shared" si="687"/>
        <v>#N/A</v>
      </c>
      <c r="CK549" t="e">
        <f t="shared" si="696"/>
        <v>#N/A</v>
      </c>
      <c r="CL549" t="b">
        <f t="shared" si="656"/>
        <v>0</v>
      </c>
      <c r="CM549" t="e">
        <f t="shared" si="697"/>
        <v>#N/A</v>
      </c>
      <c r="CN549" t="b">
        <f t="shared" si="698"/>
        <v>0</v>
      </c>
      <c r="CO549" s="14">
        <f t="shared" si="699"/>
        <v>1</v>
      </c>
      <c r="CP549" s="16" t="str">
        <f t="shared" si="688"/>
        <v/>
      </c>
      <c r="CQ549" s="15">
        <f t="shared" si="689"/>
        <v>0</v>
      </c>
      <c r="CR549" s="15">
        <f t="shared" si="690"/>
        <v>0</v>
      </c>
      <c r="CS549" s="15">
        <f t="shared" si="691"/>
        <v>0</v>
      </c>
      <c r="CT549" s="58" t="e">
        <f t="shared" si="718"/>
        <v>#DIV/0!</v>
      </c>
      <c r="CU549" s="2">
        <f t="shared" si="692"/>
        <v>995</v>
      </c>
      <c r="CV549" t="str">
        <f t="shared" si="700"/>
        <v/>
      </c>
      <c r="CX549" t="str">
        <f t="shared" si="719"/>
        <v/>
      </c>
      <c r="CY549" t="b">
        <f>AND(CX549&lt;&gt;"",COUNTIF($CX$11:CX548,CX549)=0)</f>
        <v>0</v>
      </c>
      <c r="CZ549" s="2">
        <f>IF(CX549="",0,IF(CY549,MAX($CZ$11:CZ548)+1,VLOOKUP(CX549,$CX$11:CZ548,3,FALSE)))</f>
        <v>0</v>
      </c>
      <c r="DA549" s="2" t="str">
        <f t="shared" si="701"/>
        <v/>
      </c>
      <c r="DB549" t="str">
        <f t="shared" si="720"/>
        <v/>
      </c>
      <c r="DC549" t="b">
        <f>AND(DB549&lt;&gt;"",COUNTIF($DB$11:DB548,DB549)=0)</f>
        <v>0</v>
      </c>
      <c r="DD549" s="2">
        <f>IF(DB549="",0,IF(DC549,MAX($DD$11:DD548)+1,VLOOKUP(DB549,$DB$11:DD548,3,FALSE)))</f>
        <v>0</v>
      </c>
      <c r="DE549" s="2" t="str">
        <f t="shared" si="702"/>
        <v/>
      </c>
    </row>
    <row r="550" spans="1:109" x14ac:dyDescent="0.35">
      <c r="A550" s="119"/>
      <c r="B550" s="46"/>
      <c r="C550" s="46"/>
      <c r="D550" s="46"/>
      <c r="E550" s="46"/>
      <c r="F550" s="183"/>
      <c r="G550" s="48">
        <v>0</v>
      </c>
      <c r="H550" s="46">
        <v>0</v>
      </c>
      <c r="I550" s="46">
        <v>0</v>
      </c>
      <c r="J550" s="46">
        <v>0</v>
      </c>
      <c r="K550" s="46">
        <v>0</v>
      </c>
      <c r="L550" s="49">
        <v>0</v>
      </c>
      <c r="M550" s="50">
        <v>0</v>
      </c>
      <c r="N550" s="32"/>
      <c r="O550" s="31"/>
      <c r="P550" s="31"/>
      <c r="Q550" s="31"/>
      <c r="R550" s="31"/>
      <c r="S550" s="31"/>
      <c r="T550" s="31"/>
      <c r="U550" s="31"/>
      <c r="V550" s="99"/>
      <c r="W550" s="52" t="str">
        <f t="shared" si="727"/>
        <v/>
      </c>
      <c r="X550" s="120"/>
      <c r="Y550" s="97"/>
      <c r="Z550" t="e">
        <f t="shared" si="657"/>
        <v>#N/A</v>
      </c>
      <c r="AA550" t="e">
        <f t="shared" si="658"/>
        <v>#N/A</v>
      </c>
      <c r="AB550" t="e">
        <f t="shared" si="659"/>
        <v>#N/A</v>
      </c>
      <c r="AC550" s="53" t="b">
        <f t="shared" si="660"/>
        <v>0</v>
      </c>
      <c r="AD550" s="53" t="b">
        <f t="shared" si="661"/>
        <v>0</v>
      </c>
      <c r="AE550" s="53" t="b">
        <f t="shared" si="662"/>
        <v>0</v>
      </c>
      <c r="AF550" s="53" t="b">
        <f t="shared" si="663"/>
        <v>0</v>
      </c>
      <c r="AG550" s="53" t="b">
        <f t="shared" si="664"/>
        <v>0</v>
      </c>
      <c r="AH550" s="53" t="b">
        <f t="shared" si="665"/>
        <v>0</v>
      </c>
      <c r="AI550" s="53" t="b">
        <f t="shared" si="666"/>
        <v>0</v>
      </c>
      <c r="AJ550" s="53" t="b">
        <f t="shared" si="667"/>
        <v>0</v>
      </c>
      <c r="AK550" s="53" t="b">
        <f t="shared" si="721"/>
        <v>1</v>
      </c>
      <c r="AL550" s="53" t="b">
        <f t="shared" si="722"/>
        <v>1</v>
      </c>
      <c r="AM550" s="53" t="b">
        <f t="shared" si="723"/>
        <v>1</v>
      </c>
      <c r="AN550" s="53" t="b">
        <f t="shared" si="724"/>
        <v>1</v>
      </c>
      <c r="AO550" s="53" t="b">
        <f t="shared" si="725"/>
        <v>1</v>
      </c>
      <c r="AP550" s="53" t="b">
        <f t="shared" si="726"/>
        <v>1</v>
      </c>
      <c r="AQ550" s="53" t="b">
        <f t="shared" si="703"/>
        <v>0</v>
      </c>
      <c r="AR550" t="b">
        <f t="shared" si="668"/>
        <v>0</v>
      </c>
      <c r="AS550" s="54" t="e">
        <f t="shared" si="693"/>
        <v>#N/A</v>
      </c>
      <c r="AT550" t="b">
        <f t="shared" si="704"/>
        <v>0</v>
      </c>
      <c r="AU550" t="str">
        <f t="shared" si="705"/>
        <v/>
      </c>
      <c r="AV550" s="55" t="str">
        <f t="shared" si="694"/>
        <v/>
      </c>
      <c r="AW550" t="b">
        <f>AND(AV550&lt;&gt;"",COUNTIF($AV$11:AV549,AV550)=0)</f>
        <v>0</v>
      </c>
      <c r="AX550" s="2">
        <f>IF(AV550="",0,IF(AW550,MAX($AX$11:AX549)+1,VLOOKUP(AV550,$AV$11:AX549,3,FALSE)))</f>
        <v>0</v>
      </c>
      <c r="AY550" t="str">
        <f t="shared" si="695"/>
        <v/>
      </c>
      <c r="AZ550" t="e">
        <f t="shared" si="669"/>
        <v>#N/A</v>
      </c>
      <c r="BA550" t="e">
        <f>IF(ISNA(AZ550),NA(),COUNTIF(AZ$10:AZ550,AZ550)&gt;1)</f>
        <v>#N/A</v>
      </c>
      <c r="BB550" t="e">
        <f t="shared" si="670"/>
        <v>#N/A</v>
      </c>
      <c r="BC550" s="55" t="e">
        <f t="shared" si="671"/>
        <v>#N/A</v>
      </c>
      <c r="BD550" s="56" t="e">
        <f t="shared" si="672"/>
        <v>#N/A</v>
      </c>
      <c r="BE550" s="53">
        <f t="shared" si="673"/>
        <v>0</v>
      </c>
      <c r="BF550" s="53">
        <f t="shared" si="674"/>
        <v>0</v>
      </c>
      <c r="BG550" s="53">
        <f t="shared" si="675"/>
        <v>0</v>
      </c>
      <c r="BH550" s="53">
        <f t="shared" si="676"/>
        <v>0</v>
      </c>
      <c r="BI550" s="53">
        <f t="shared" si="677"/>
        <v>0</v>
      </c>
      <c r="BJ550" s="53">
        <f t="shared" si="678"/>
        <v>0</v>
      </c>
      <c r="BK550" s="57">
        <f t="shared" si="679"/>
        <v>0</v>
      </c>
      <c r="BL550" s="57">
        <f t="shared" si="680"/>
        <v>0</v>
      </c>
      <c r="BM550" s="57">
        <f t="shared" si="681"/>
        <v>0</v>
      </c>
      <c r="BN550" s="57">
        <f t="shared" si="682"/>
        <v>0</v>
      </c>
      <c r="BO550" s="57">
        <f t="shared" si="683"/>
        <v>0</v>
      </c>
      <c r="BP550" s="57">
        <f t="shared" si="684"/>
        <v>0</v>
      </c>
      <c r="BQ550">
        <f t="shared" si="706"/>
        <v>0</v>
      </c>
      <c r="BR550">
        <f t="shared" si="707"/>
        <v>0</v>
      </c>
      <c r="BS550">
        <f t="shared" si="708"/>
        <v>0</v>
      </c>
      <c r="BT550">
        <f t="shared" si="709"/>
        <v>0</v>
      </c>
      <c r="BU550">
        <f t="shared" si="710"/>
        <v>0</v>
      </c>
      <c r="BV550">
        <f t="shared" si="711"/>
        <v>0</v>
      </c>
      <c r="BW550">
        <f t="shared" si="712"/>
        <v>0</v>
      </c>
      <c r="BX550">
        <f t="shared" si="713"/>
        <v>0</v>
      </c>
      <c r="BY550">
        <f t="shared" si="714"/>
        <v>0</v>
      </c>
      <c r="BZ550">
        <f t="shared" si="715"/>
        <v>0</v>
      </c>
      <c r="CA550">
        <f t="shared" si="716"/>
        <v>0</v>
      </c>
      <c r="CB550">
        <f t="shared" si="717"/>
        <v>0</v>
      </c>
      <c r="CC550" t="e">
        <f>IF('Source and fuel input'!AS550,VLOOKUP(AA550,SourceIdData,8,FALSE),IF('Source and fuel input'!AQ550,V550,IF('Source and fuel input'!AR550,IF(AND(E550="Method 1",VLOOKUP(AA550,SourceIdData,8,FALSE)&gt;0),VLOOKUP(AA550,SourceIdData,8,FALSE),NA()),"")))</f>
        <v>#N/A</v>
      </c>
      <c r="CD550" s="15" t="e">
        <f t="shared" si="652"/>
        <v>#N/A</v>
      </c>
      <c r="CE550" s="15" t="b">
        <f t="shared" si="653"/>
        <v>1</v>
      </c>
      <c r="CF550" s="15" t="b">
        <f t="shared" si="685"/>
        <v>1</v>
      </c>
      <c r="CG550" s="15" t="b">
        <f t="shared" si="654"/>
        <v>0</v>
      </c>
      <c r="CH550" s="15" t="b">
        <f t="shared" si="655"/>
        <v>1</v>
      </c>
      <c r="CI550" t="e">
        <f t="shared" si="686"/>
        <v>#N/A</v>
      </c>
      <c r="CJ550" t="e">
        <f t="shared" si="687"/>
        <v>#N/A</v>
      </c>
      <c r="CK550" t="e">
        <f t="shared" si="696"/>
        <v>#N/A</v>
      </c>
      <c r="CL550" t="b">
        <f t="shared" si="656"/>
        <v>0</v>
      </c>
      <c r="CM550" t="e">
        <f t="shared" si="697"/>
        <v>#N/A</v>
      </c>
      <c r="CN550" t="b">
        <f t="shared" si="698"/>
        <v>0</v>
      </c>
      <c r="CO550" s="14">
        <f t="shared" si="699"/>
        <v>1</v>
      </c>
      <c r="CP550" s="16" t="str">
        <f t="shared" si="688"/>
        <v/>
      </c>
      <c r="CQ550" s="15">
        <f t="shared" si="689"/>
        <v>0</v>
      </c>
      <c r="CR550" s="15">
        <f t="shared" si="690"/>
        <v>0</v>
      </c>
      <c r="CS550" s="15">
        <f t="shared" si="691"/>
        <v>0</v>
      </c>
      <c r="CT550" s="58" t="e">
        <f t="shared" si="718"/>
        <v>#DIV/0!</v>
      </c>
      <c r="CU550" s="2">
        <f t="shared" si="692"/>
        <v>995</v>
      </c>
      <c r="CV550" t="str">
        <f t="shared" si="700"/>
        <v/>
      </c>
      <c r="CX550" t="str">
        <f t="shared" si="719"/>
        <v/>
      </c>
      <c r="CY550" t="b">
        <f>AND(CX550&lt;&gt;"",COUNTIF($CX$11:CX549,CX550)=0)</f>
        <v>0</v>
      </c>
      <c r="CZ550" s="2">
        <f>IF(CX550="",0,IF(CY550,MAX($CZ$11:CZ549)+1,VLOOKUP(CX550,$CX$11:CZ549,3,FALSE)))</f>
        <v>0</v>
      </c>
      <c r="DA550" s="2" t="str">
        <f t="shared" si="701"/>
        <v/>
      </c>
      <c r="DB550" t="str">
        <f t="shared" si="720"/>
        <v/>
      </c>
      <c r="DC550" t="b">
        <f>AND(DB550&lt;&gt;"",COUNTIF($DB$11:DB549,DB550)=0)</f>
        <v>0</v>
      </c>
      <c r="DD550" s="2">
        <f>IF(DB550="",0,IF(DC550,MAX($DD$11:DD549)+1,VLOOKUP(DB550,$DB$11:DD549,3,FALSE)))</f>
        <v>0</v>
      </c>
      <c r="DE550" s="2" t="str">
        <f t="shared" si="702"/>
        <v/>
      </c>
    </row>
    <row r="551" spans="1:109" x14ac:dyDescent="0.35">
      <c r="A551" s="119"/>
      <c r="B551" s="46"/>
      <c r="C551" s="46"/>
      <c r="D551" s="46"/>
      <c r="E551" s="46"/>
      <c r="F551" s="183"/>
      <c r="G551" s="48">
        <v>0</v>
      </c>
      <c r="H551" s="46">
        <v>0</v>
      </c>
      <c r="I551" s="46">
        <v>0</v>
      </c>
      <c r="J551" s="46">
        <v>0</v>
      </c>
      <c r="K551" s="46">
        <v>0</v>
      </c>
      <c r="L551" s="49">
        <v>0</v>
      </c>
      <c r="M551" s="50">
        <v>0</v>
      </c>
      <c r="N551" s="32"/>
      <c r="O551" s="31"/>
      <c r="P551" s="31"/>
      <c r="Q551" s="31"/>
      <c r="R551" s="31"/>
      <c r="S551" s="31"/>
      <c r="T551" s="31"/>
      <c r="U551" s="31"/>
      <c r="V551" s="99"/>
      <c r="W551" s="52" t="str">
        <f t="shared" si="727"/>
        <v/>
      </c>
      <c r="X551" s="120"/>
      <c r="Y551" s="97"/>
      <c r="Z551" t="e">
        <f t="shared" si="657"/>
        <v>#N/A</v>
      </c>
      <c r="AA551" t="e">
        <f t="shared" si="658"/>
        <v>#N/A</v>
      </c>
      <c r="AB551" t="e">
        <f t="shared" si="659"/>
        <v>#N/A</v>
      </c>
      <c r="AC551" s="53" t="b">
        <f t="shared" si="660"/>
        <v>0</v>
      </c>
      <c r="AD551" s="53" t="b">
        <f t="shared" si="661"/>
        <v>0</v>
      </c>
      <c r="AE551" s="53" t="b">
        <f t="shared" si="662"/>
        <v>0</v>
      </c>
      <c r="AF551" s="53" t="b">
        <f t="shared" si="663"/>
        <v>0</v>
      </c>
      <c r="AG551" s="53" t="b">
        <f t="shared" si="664"/>
        <v>0</v>
      </c>
      <c r="AH551" s="53" t="b">
        <f t="shared" si="665"/>
        <v>0</v>
      </c>
      <c r="AI551" s="53" t="b">
        <f t="shared" si="666"/>
        <v>0</v>
      </c>
      <c r="AJ551" s="53" t="b">
        <f t="shared" si="667"/>
        <v>0</v>
      </c>
      <c r="AK551" s="53" t="b">
        <f t="shared" si="721"/>
        <v>1</v>
      </c>
      <c r="AL551" s="53" t="b">
        <f t="shared" si="722"/>
        <v>1</v>
      </c>
      <c r="AM551" s="53" t="b">
        <f t="shared" si="723"/>
        <v>1</v>
      </c>
      <c r="AN551" s="53" t="b">
        <f t="shared" si="724"/>
        <v>1</v>
      </c>
      <c r="AO551" s="53" t="b">
        <f t="shared" si="725"/>
        <v>1</v>
      </c>
      <c r="AP551" s="53" t="b">
        <f t="shared" si="726"/>
        <v>1</v>
      </c>
      <c r="AQ551" s="53" t="b">
        <f t="shared" si="703"/>
        <v>0</v>
      </c>
      <c r="AR551" t="b">
        <f t="shared" si="668"/>
        <v>0</v>
      </c>
      <c r="AS551" s="54" t="e">
        <f t="shared" si="693"/>
        <v>#N/A</v>
      </c>
      <c r="AT551" t="b">
        <f t="shared" si="704"/>
        <v>0</v>
      </c>
      <c r="AU551" t="str">
        <f t="shared" si="705"/>
        <v/>
      </c>
      <c r="AV551" s="55" t="str">
        <f t="shared" si="694"/>
        <v/>
      </c>
      <c r="AW551" t="b">
        <f>AND(AV551&lt;&gt;"",COUNTIF($AV$11:AV550,AV551)=0)</f>
        <v>0</v>
      </c>
      <c r="AX551" s="2">
        <f>IF(AV551="",0,IF(AW551,MAX($AX$11:AX550)+1,VLOOKUP(AV551,$AV$11:AX550,3,FALSE)))</f>
        <v>0</v>
      </c>
      <c r="AY551" t="str">
        <f t="shared" si="695"/>
        <v/>
      </c>
      <c r="AZ551" t="e">
        <f t="shared" si="669"/>
        <v>#N/A</v>
      </c>
      <c r="BA551" t="e">
        <f>IF(ISNA(AZ551),NA(),COUNTIF(AZ$10:AZ551,AZ551)&gt;1)</f>
        <v>#N/A</v>
      </c>
      <c r="BB551" t="e">
        <f t="shared" si="670"/>
        <v>#N/A</v>
      </c>
      <c r="BC551" s="55" t="e">
        <f t="shared" si="671"/>
        <v>#N/A</v>
      </c>
      <c r="BD551" s="56" t="e">
        <f t="shared" si="672"/>
        <v>#N/A</v>
      </c>
      <c r="BE551" s="53">
        <f t="shared" si="673"/>
        <v>0</v>
      </c>
      <c r="BF551" s="53">
        <f t="shared" si="674"/>
        <v>0</v>
      </c>
      <c r="BG551" s="53">
        <f t="shared" si="675"/>
        <v>0</v>
      </c>
      <c r="BH551" s="53">
        <f t="shared" si="676"/>
        <v>0</v>
      </c>
      <c r="BI551" s="53">
        <f t="shared" si="677"/>
        <v>0</v>
      </c>
      <c r="BJ551" s="53">
        <f t="shared" si="678"/>
        <v>0</v>
      </c>
      <c r="BK551" s="57">
        <f t="shared" si="679"/>
        <v>0</v>
      </c>
      <c r="BL551" s="57">
        <f t="shared" si="680"/>
        <v>0</v>
      </c>
      <c r="BM551" s="57">
        <f t="shared" si="681"/>
        <v>0</v>
      </c>
      <c r="BN551" s="57">
        <f t="shared" si="682"/>
        <v>0</v>
      </c>
      <c r="BO551" s="57">
        <f t="shared" si="683"/>
        <v>0</v>
      </c>
      <c r="BP551" s="57">
        <f t="shared" si="684"/>
        <v>0</v>
      </c>
      <c r="BQ551">
        <f t="shared" si="706"/>
        <v>0</v>
      </c>
      <c r="BR551">
        <f t="shared" si="707"/>
        <v>0</v>
      </c>
      <c r="BS551">
        <f t="shared" si="708"/>
        <v>0</v>
      </c>
      <c r="BT551">
        <f t="shared" si="709"/>
        <v>0</v>
      </c>
      <c r="BU551">
        <f t="shared" si="710"/>
        <v>0</v>
      </c>
      <c r="BV551">
        <f t="shared" si="711"/>
        <v>0</v>
      </c>
      <c r="BW551">
        <f t="shared" si="712"/>
        <v>0</v>
      </c>
      <c r="BX551">
        <f t="shared" si="713"/>
        <v>0</v>
      </c>
      <c r="BY551">
        <f t="shared" si="714"/>
        <v>0</v>
      </c>
      <c r="BZ551">
        <f t="shared" si="715"/>
        <v>0</v>
      </c>
      <c r="CA551">
        <f t="shared" si="716"/>
        <v>0</v>
      </c>
      <c r="CB551">
        <f t="shared" si="717"/>
        <v>0</v>
      </c>
      <c r="CC551" t="e">
        <f>IF('Source and fuel input'!AS551,VLOOKUP(AA551,SourceIdData,8,FALSE),IF('Source and fuel input'!AQ551,V551,IF('Source and fuel input'!AR551,IF(AND(E551="Method 1",VLOOKUP(AA551,SourceIdData,8,FALSE)&gt;0),VLOOKUP(AA551,SourceIdData,8,FALSE),NA()),"")))</f>
        <v>#N/A</v>
      </c>
      <c r="CD551" s="15" t="e">
        <f t="shared" si="652"/>
        <v>#N/A</v>
      </c>
      <c r="CE551" s="15" t="b">
        <f t="shared" si="653"/>
        <v>1</v>
      </c>
      <c r="CF551" s="15" t="b">
        <f t="shared" si="685"/>
        <v>1</v>
      </c>
      <c r="CG551" s="15" t="b">
        <f t="shared" si="654"/>
        <v>0</v>
      </c>
      <c r="CH551" s="15" t="b">
        <f t="shared" si="655"/>
        <v>1</v>
      </c>
      <c r="CI551" t="e">
        <f t="shared" si="686"/>
        <v>#N/A</v>
      </c>
      <c r="CJ551" t="e">
        <f t="shared" si="687"/>
        <v>#N/A</v>
      </c>
      <c r="CK551" t="e">
        <f t="shared" si="696"/>
        <v>#N/A</v>
      </c>
      <c r="CL551" t="b">
        <f t="shared" si="656"/>
        <v>0</v>
      </c>
      <c r="CM551" t="e">
        <f t="shared" si="697"/>
        <v>#N/A</v>
      </c>
      <c r="CN551" t="b">
        <f t="shared" si="698"/>
        <v>0</v>
      </c>
      <c r="CO551" s="14">
        <f t="shared" si="699"/>
        <v>1</v>
      </c>
      <c r="CP551" s="16" t="str">
        <f t="shared" si="688"/>
        <v/>
      </c>
      <c r="CQ551" s="15">
        <f t="shared" si="689"/>
        <v>0</v>
      </c>
      <c r="CR551" s="15">
        <f t="shared" si="690"/>
        <v>0</v>
      </c>
      <c r="CS551" s="15">
        <f t="shared" si="691"/>
        <v>0</v>
      </c>
      <c r="CT551" s="58" t="e">
        <f t="shared" si="718"/>
        <v>#DIV/0!</v>
      </c>
      <c r="CU551" s="2">
        <f t="shared" si="692"/>
        <v>995</v>
      </c>
      <c r="CV551" t="str">
        <f t="shared" si="700"/>
        <v/>
      </c>
      <c r="CX551" t="str">
        <f t="shared" si="719"/>
        <v/>
      </c>
      <c r="CY551" t="b">
        <f>AND(CX551&lt;&gt;"",COUNTIF($CX$11:CX550,CX551)=0)</f>
        <v>0</v>
      </c>
      <c r="CZ551" s="2">
        <f>IF(CX551="",0,IF(CY551,MAX($CZ$11:CZ550)+1,VLOOKUP(CX551,$CX$11:CZ550,3,FALSE)))</f>
        <v>0</v>
      </c>
      <c r="DA551" s="2" t="str">
        <f t="shared" si="701"/>
        <v/>
      </c>
      <c r="DB551" t="str">
        <f t="shared" si="720"/>
        <v/>
      </c>
      <c r="DC551" t="b">
        <f>AND(DB551&lt;&gt;"",COUNTIF($DB$11:DB550,DB551)=0)</f>
        <v>0</v>
      </c>
      <c r="DD551" s="2">
        <f>IF(DB551="",0,IF(DC551,MAX($DD$11:DD550)+1,VLOOKUP(DB551,$DB$11:DD550,3,FALSE)))</f>
        <v>0</v>
      </c>
      <c r="DE551" s="2" t="str">
        <f t="shared" si="702"/>
        <v/>
      </c>
    </row>
    <row r="552" spans="1:109" x14ac:dyDescent="0.35">
      <c r="A552" s="119"/>
      <c r="B552" s="46"/>
      <c r="C552" s="46"/>
      <c r="D552" s="46"/>
      <c r="E552" s="46"/>
      <c r="F552" s="183"/>
      <c r="G552" s="48">
        <v>0</v>
      </c>
      <c r="H552" s="46">
        <v>0</v>
      </c>
      <c r="I552" s="46">
        <v>0</v>
      </c>
      <c r="J552" s="46">
        <v>0</v>
      </c>
      <c r="K552" s="46">
        <v>0</v>
      </c>
      <c r="L552" s="49">
        <v>0</v>
      </c>
      <c r="M552" s="50">
        <v>0</v>
      </c>
      <c r="N552" s="32"/>
      <c r="O552" s="31"/>
      <c r="P552" s="31"/>
      <c r="Q552" s="31"/>
      <c r="R552" s="31"/>
      <c r="S552" s="31"/>
      <c r="T552" s="31"/>
      <c r="U552" s="31"/>
      <c r="V552" s="99"/>
      <c r="W552" s="52" t="str">
        <f t="shared" si="727"/>
        <v/>
      </c>
      <c r="X552" s="120"/>
      <c r="Y552" s="97"/>
      <c r="Z552" t="e">
        <f t="shared" si="657"/>
        <v>#N/A</v>
      </c>
      <c r="AA552" t="e">
        <f t="shared" si="658"/>
        <v>#N/A</v>
      </c>
      <c r="AB552" t="e">
        <f t="shared" si="659"/>
        <v>#N/A</v>
      </c>
      <c r="AC552" s="53" t="b">
        <f t="shared" si="660"/>
        <v>0</v>
      </c>
      <c r="AD552" s="53" t="b">
        <f t="shared" si="661"/>
        <v>0</v>
      </c>
      <c r="AE552" s="53" t="b">
        <f t="shared" si="662"/>
        <v>0</v>
      </c>
      <c r="AF552" s="53" t="b">
        <f t="shared" si="663"/>
        <v>0</v>
      </c>
      <c r="AG552" s="53" t="b">
        <f t="shared" si="664"/>
        <v>0</v>
      </c>
      <c r="AH552" s="53" t="b">
        <f t="shared" si="665"/>
        <v>0</v>
      </c>
      <c r="AI552" s="53" t="b">
        <f t="shared" si="666"/>
        <v>0</v>
      </c>
      <c r="AJ552" s="53" t="b">
        <f t="shared" si="667"/>
        <v>0</v>
      </c>
      <c r="AK552" s="53" t="b">
        <f t="shared" si="721"/>
        <v>1</v>
      </c>
      <c r="AL552" s="53" t="b">
        <f t="shared" si="722"/>
        <v>1</v>
      </c>
      <c r="AM552" s="53" t="b">
        <f t="shared" si="723"/>
        <v>1</v>
      </c>
      <c r="AN552" s="53" t="b">
        <f t="shared" si="724"/>
        <v>1</v>
      </c>
      <c r="AO552" s="53" t="b">
        <f t="shared" si="725"/>
        <v>1</v>
      </c>
      <c r="AP552" s="53" t="b">
        <f t="shared" si="726"/>
        <v>1</v>
      </c>
      <c r="AQ552" s="53" t="b">
        <f t="shared" si="703"/>
        <v>0</v>
      </c>
      <c r="AR552" t="b">
        <f t="shared" si="668"/>
        <v>0</v>
      </c>
      <c r="AS552" s="54" t="e">
        <f t="shared" si="693"/>
        <v>#N/A</v>
      </c>
      <c r="AT552" t="b">
        <f t="shared" si="704"/>
        <v>0</v>
      </c>
      <c r="AU552" t="str">
        <f t="shared" si="705"/>
        <v/>
      </c>
      <c r="AV552" s="55" t="str">
        <f t="shared" si="694"/>
        <v/>
      </c>
      <c r="AW552" t="b">
        <f>AND(AV552&lt;&gt;"",COUNTIF($AV$11:AV551,AV552)=0)</f>
        <v>0</v>
      </c>
      <c r="AX552" s="2">
        <f>IF(AV552="",0,IF(AW552,MAX($AX$11:AX551)+1,VLOOKUP(AV552,$AV$11:AX551,3,FALSE)))</f>
        <v>0</v>
      </c>
      <c r="AY552" t="str">
        <f t="shared" si="695"/>
        <v/>
      </c>
      <c r="AZ552" t="e">
        <f t="shared" si="669"/>
        <v>#N/A</v>
      </c>
      <c r="BA552" t="e">
        <f>IF(ISNA(AZ552),NA(),COUNTIF(AZ$10:AZ552,AZ552)&gt;1)</f>
        <v>#N/A</v>
      </c>
      <c r="BB552" t="e">
        <f t="shared" si="670"/>
        <v>#N/A</v>
      </c>
      <c r="BC552" s="55" t="e">
        <f t="shared" si="671"/>
        <v>#N/A</v>
      </c>
      <c r="BD552" s="56" t="e">
        <f t="shared" si="672"/>
        <v>#N/A</v>
      </c>
      <c r="BE552" s="53">
        <f t="shared" si="673"/>
        <v>0</v>
      </c>
      <c r="BF552" s="53">
        <f t="shared" si="674"/>
        <v>0</v>
      </c>
      <c r="BG552" s="53">
        <f t="shared" si="675"/>
        <v>0</v>
      </c>
      <c r="BH552" s="53">
        <f t="shared" si="676"/>
        <v>0</v>
      </c>
      <c r="BI552" s="53">
        <f t="shared" si="677"/>
        <v>0</v>
      </c>
      <c r="BJ552" s="53">
        <f t="shared" si="678"/>
        <v>0</v>
      </c>
      <c r="BK552" s="57">
        <f t="shared" si="679"/>
        <v>0</v>
      </c>
      <c r="BL552" s="57">
        <f t="shared" si="680"/>
        <v>0</v>
      </c>
      <c r="BM552" s="57">
        <f t="shared" si="681"/>
        <v>0</v>
      </c>
      <c r="BN552" s="57">
        <f t="shared" si="682"/>
        <v>0</v>
      </c>
      <c r="BO552" s="57">
        <f t="shared" si="683"/>
        <v>0</v>
      </c>
      <c r="BP552" s="57">
        <f t="shared" si="684"/>
        <v>0</v>
      </c>
      <c r="BQ552">
        <f t="shared" si="706"/>
        <v>0</v>
      </c>
      <c r="BR552">
        <f t="shared" si="707"/>
        <v>0</v>
      </c>
      <c r="BS552">
        <f t="shared" si="708"/>
        <v>0</v>
      </c>
      <c r="BT552">
        <f t="shared" si="709"/>
        <v>0</v>
      </c>
      <c r="BU552">
        <f t="shared" si="710"/>
        <v>0</v>
      </c>
      <c r="BV552">
        <f t="shared" si="711"/>
        <v>0</v>
      </c>
      <c r="BW552">
        <f t="shared" si="712"/>
        <v>0</v>
      </c>
      <c r="BX552">
        <f t="shared" si="713"/>
        <v>0</v>
      </c>
      <c r="BY552">
        <f t="shared" si="714"/>
        <v>0</v>
      </c>
      <c r="BZ552">
        <f t="shared" si="715"/>
        <v>0</v>
      </c>
      <c r="CA552">
        <f t="shared" si="716"/>
        <v>0</v>
      </c>
      <c r="CB552">
        <f t="shared" si="717"/>
        <v>0</v>
      </c>
      <c r="CC552" t="e">
        <f>IF('Source and fuel input'!AS552,VLOOKUP(AA552,SourceIdData,8,FALSE),IF('Source and fuel input'!AQ552,V552,IF('Source and fuel input'!AR552,IF(AND(E552="Method 1",VLOOKUP(AA552,SourceIdData,8,FALSE)&gt;0),VLOOKUP(AA552,SourceIdData,8,FALSE),NA()),"")))</f>
        <v>#N/A</v>
      </c>
      <c r="CD552" s="15" t="e">
        <f t="shared" si="652"/>
        <v>#N/A</v>
      </c>
      <c r="CE552" s="15" t="b">
        <f t="shared" si="653"/>
        <v>1</v>
      </c>
      <c r="CF552" s="15" t="b">
        <f t="shared" si="685"/>
        <v>1</v>
      </c>
      <c r="CG552" s="15" t="b">
        <f t="shared" si="654"/>
        <v>0</v>
      </c>
      <c r="CH552" s="15" t="b">
        <f t="shared" si="655"/>
        <v>1</v>
      </c>
      <c r="CI552" t="e">
        <f t="shared" si="686"/>
        <v>#N/A</v>
      </c>
      <c r="CJ552" t="e">
        <f t="shared" si="687"/>
        <v>#N/A</v>
      </c>
      <c r="CK552" t="e">
        <f t="shared" si="696"/>
        <v>#N/A</v>
      </c>
      <c r="CL552" t="b">
        <f t="shared" si="656"/>
        <v>0</v>
      </c>
      <c r="CM552" t="e">
        <f t="shared" si="697"/>
        <v>#N/A</v>
      </c>
      <c r="CN552" t="b">
        <f t="shared" si="698"/>
        <v>0</v>
      </c>
      <c r="CO552" s="14">
        <f t="shared" si="699"/>
        <v>1</v>
      </c>
      <c r="CP552" s="16" t="str">
        <f t="shared" si="688"/>
        <v/>
      </c>
      <c r="CQ552" s="15">
        <f t="shared" si="689"/>
        <v>0</v>
      </c>
      <c r="CR552" s="15">
        <f t="shared" si="690"/>
        <v>0</v>
      </c>
      <c r="CS552" s="15">
        <f t="shared" si="691"/>
        <v>0</v>
      </c>
      <c r="CT552" s="58" t="e">
        <f t="shared" si="718"/>
        <v>#DIV/0!</v>
      </c>
      <c r="CU552" s="2">
        <f t="shared" si="692"/>
        <v>995</v>
      </c>
      <c r="CV552" t="str">
        <f t="shared" si="700"/>
        <v/>
      </c>
      <c r="CX552" t="str">
        <f t="shared" si="719"/>
        <v/>
      </c>
      <c r="CY552" t="b">
        <f>AND(CX552&lt;&gt;"",COUNTIF($CX$11:CX551,CX552)=0)</f>
        <v>0</v>
      </c>
      <c r="CZ552" s="2">
        <f>IF(CX552="",0,IF(CY552,MAX($CZ$11:CZ551)+1,VLOOKUP(CX552,$CX$11:CZ551,3,FALSE)))</f>
        <v>0</v>
      </c>
      <c r="DA552" s="2" t="str">
        <f t="shared" si="701"/>
        <v/>
      </c>
      <c r="DB552" t="str">
        <f t="shared" si="720"/>
        <v/>
      </c>
      <c r="DC552" t="b">
        <f>AND(DB552&lt;&gt;"",COUNTIF($DB$11:DB551,DB552)=0)</f>
        <v>0</v>
      </c>
      <c r="DD552" s="2">
        <f>IF(DB552="",0,IF(DC552,MAX($DD$11:DD551)+1,VLOOKUP(DB552,$DB$11:DD551,3,FALSE)))</f>
        <v>0</v>
      </c>
      <c r="DE552" s="2" t="str">
        <f t="shared" si="702"/>
        <v/>
      </c>
    </row>
    <row r="553" spans="1:109" x14ac:dyDescent="0.35">
      <c r="A553" s="119"/>
      <c r="B553" s="46"/>
      <c r="C553" s="46"/>
      <c r="D553" s="46"/>
      <c r="E553" s="46"/>
      <c r="F553" s="183"/>
      <c r="G553" s="48">
        <v>0</v>
      </c>
      <c r="H553" s="46">
        <v>0</v>
      </c>
      <c r="I553" s="46">
        <v>0</v>
      </c>
      <c r="J553" s="46">
        <v>0</v>
      </c>
      <c r="K553" s="46">
        <v>0</v>
      </c>
      <c r="L553" s="49">
        <v>0</v>
      </c>
      <c r="M553" s="50">
        <v>0</v>
      </c>
      <c r="N553" s="32"/>
      <c r="O553" s="31"/>
      <c r="P553" s="31"/>
      <c r="Q553" s="31"/>
      <c r="R553" s="31"/>
      <c r="S553" s="31"/>
      <c r="T553" s="31"/>
      <c r="U553" s="31"/>
      <c r="V553" s="99"/>
      <c r="W553" s="52" t="str">
        <f t="shared" si="727"/>
        <v/>
      </c>
      <c r="X553" s="120"/>
      <c r="Y553" s="97"/>
      <c r="Z553" t="e">
        <f t="shared" si="657"/>
        <v>#N/A</v>
      </c>
      <c r="AA553" t="e">
        <f t="shared" si="658"/>
        <v>#N/A</v>
      </c>
      <c r="AB553" t="e">
        <f t="shared" si="659"/>
        <v>#N/A</v>
      </c>
      <c r="AC553" s="53" t="b">
        <f t="shared" si="660"/>
        <v>0</v>
      </c>
      <c r="AD553" s="53" t="b">
        <f t="shared" si="661"/>
        <v>0</v>
      </c>
      <c r="AE553" s="53" t="b">
        <f t="shared" si="662"/>
        <v>0</v>
      </c>
      <c r="AF553" s="53" t="b">
        <f t="shared" si="663"/>
        <v>0</v>
      </c>
      <c r="AG553" s="53" t="b">
        <f t="shared" si="664"/>
        <v>0</v>
      </c>
      <c r="AH553" s="53" t="b">
        <f t="shared" si="665"/>
        <v>0</v>
      </c>
      <c r="AI553" s="53" t="b">
        <f t="shared" si="666"/>
        <v>0</v>
      </c>
      <c r="AJ553" s="53" t="b">
        <f t="shared" si="667"/>
        <v>0</v>
      </c>
      <c r="AK553" s="53" t="b">
        <f t="shared" si="721"/>
        <v>1</v>
      </c>
      <c r="AL553" s="53" t="b">
        <f t="shared" si="722"/>
        <v>1</v>
      </c>
      <c r="AM553" s="53" t="b">
        <f t="shared" si="723"/>
        <v>1</v>
      </c>
      <c r="AN553" s="53" t="b">
        <f t="shared" si="724"/>
        <v>1</v>
      </c>
      <c r="AO553" s="53" t="b">
        <f t="shared" si="725"/>
        <v>1</v>
      </c>
      <c r="AP553" s="53" t="b">
        <f t="shared" si="726"/>
        <v>1</v>
      </c>
      <c r="AQ553" s="53" t="b">
        <f t="shared" si="703"/>
        <v>0</v>
      </c>
      <c r="AR553" t="b">
        <f t="shared" si="668"/>
        <v>0</v>
      </c>
      <c r="AS553" s="54" t="e">
        <f t="shared" si="693"/>
        <v>#N/A</v>
      </c>
      <c r="AT553" t="b">
        <f t="shared" si="704"/>
        <v>0</v>
      </c>
      <c r="AU553" t="str">
        <f t="shared" si="705"/>
        <v/>
      </c>
      <c r="AV553" s="55" t="str">
        <f t="shared" si="694"/>
        <v/>
      </c>
      <c r="AW553" t="b">
        <f>AND(AV553&lt;&gt;"",COUNTIF($AV$11:AV552,AV553)=0)</f>
        <v>0</v>
      </c>
      <c r="AX553" s="2">
        <f>IF(AV553="",0,IF(AW553,MAX($AX$11:AX552)+1,VLOOKUP(AV553,$AV$11:AX552,3,FALSE)))</f>
        <v>0</v>
      </c>
      <c r="AY553" t="str">
        <f t="shared" si="695"/>
        <v/>
      </c>
      <c r="AZ553" t="e">
        <f t="shared" si="669"/>
        <v>#N/A</v>
      </c>
      <c r="BA553" t="e">
        <f>IF(ISNA(AZ553),NA(),COUNTIF(AZ$10:AZ553,AZ553)&gt;1)</f>
        <v>#N/A</v>
      </c>
      <c r="BB553" t="e">
        <f t="shared" si="670"/>
        <v>#N/A</v>
      </c>
      <c r="BC553" s="55" t="e">
        <f t="shared" si="671"/>
        <v>#N/A</v>
      </c>
      <c r="BD553" s="56" t="e">
        <f t="shared" si="672"/>
        <v>#N/A</v>
      </c>
      <c r="BE553" s="53">
        <f t="shared" si="673"/>
        <v>0</v>
      </c>
      <c r="BF553" s="53">
        <f t="shared" si="674"/>
        <v>0</v>
      </c>
      <c r="BG553" s="53">
        <f t="shared" si="675"/>
        <v>0</v>
      </c>
      <c r="BH553" s="53">
        <f t="shared" si="676"/>
        <v>0</v>
      </c>
      <c r="BI553" s="53">
        <f t="shared" si="677"/>
        <v>0</v>
      </c>
      <c r="BJ553" s="53">
        <f t="shared" si="678"/>
        <v>0</v>
      </c>
      <c r="BK553" s="57">
        <f t="shared" si="679"/>
        <v>0</v>
      </c>
      <c r="BL553" s="57">
        <f t="shared" si="680"/>
        <v>0</v>
      </c>
      <c r="BM553" s="57">
        <f t="shared" si="681"/>
        <v>0</v>
      </c>
      <c r="BN553" s="57">
        <f t="shared" si="682"/>
        <v>0</v>
      </c>
      <c r="BO553" s="57">
        <f t="shared" si="683"/>
        <v>0</v>
      </c>
      <c r="BP553" s="57">
        <f t="shared" si="684"/>
        <v>0</v>
      </c>
      <c r="BQ553">
        <f t="shared" si="706"/>
        <v>0</v>
      </c>
      <c r="BR553">
        <f t="shared" si="707"/>
        <v>0</v>
      </c>
      <c r="BS553">
        <f t="shared" si="708"/>
        <v>0</v>
      </c>
      <c r="BT553">
        <f t="shared" si="709"/>
        <v>0</v>
      </c>
      <c r="BU553">
        <f t="shared" si="710"/>
        <v>0</v>
      </c>
      <c r="BV553">
        <f t="shared" si="711"/>
        <v>0</v>
      </c>
      <c r="BW553">
        <f t="shared" si="712"/>
        <v>0</v>
      </c>
      <c r="BX553">
        <f t="shared" si="713"/>
        <v>0</v>
      </c>
      <c r="BY553">
        <f t="shared" si="714"/>
        <v>0</v>
      </c>
      <c r="BZ553">
        <f t="shared" si="715"/>
        <v>0</v>
      </c>
      <c r="CA553">
        <f t="shared" si="716"/>
        <v>0</v>
      </c>
      <c r="CB553">
        <f t="shared" si="717"/>
        <v>0</v>
      </c>
      <c r="CC553" t="e">
        <f>IF('Source and fuel input'!AS553,VLOOKUP(AA553,SourceIdData,8,FALSE),IF('Source and fuel input'!AQ553,V553,IF('Source and fuel input'!AR553,IF(AND(E553="Method 1",VLOOKUP(AA553,SourceIdData,8,FALSE)&gt;0),VLOOKUP(AA553,SourceIdData,8,FALSE),NA()),"")))</f>
        <v>#N/A</v>
      </c>
      <c r="CD553" s="15" t="e">
        <f t="shared" si="652"/>
        <v>#N/A</v>
      </c>
      <c r="CE553" s="15" t="b">
        <f t="shared" si="653"/>
        <v>1</v>
      </c>
      <c r="CF553" s="15" t="b">
        <f t="shared" si="685"/>
        <v>1</v>
      </c>
      <c r="CG553" s="15" t="b">
        <f t="shared" si="654"/>
        <v>0</v>
      </c>
      <c r="CH553" s="15" t="b">
        <f t="shared" si="655"/>
        <v>1</v>
      </c>
      <c r="CI553" t="e">
        <f t="shared" si="686"/>
        <v>#N/A</v>
      </c>
      <c r="CJ553" t="e">
        <f t="shared" si="687"/>
        <v>#N/A</v>
      </c>
      <c r="CK553" t="e">
        <f t="shared" si="696"/>
        <v>#N/A</v>
      </c>
      <c r="CL553" t="b">
        <f t="shared" si="656"/>
        <v>0</v>
      </c>
      <c r="CM553" t="e">
        <f t="shared" si="697"/>
        <v>#N/A</v>
      </c>
      <c r="CN553" t="b">
        <f t="shared" si="698"/>
        <v>0</v>
      </c>
      <c r="CO553" s="14">
        <f t="shared" si="699"/>
        <v>1</v>
      </c>
      <c r="CP553" s="16" t="str">
        <f t="shared" si="688"/>
        <v/>
      </c>
      <c r="CQ553" s="15">
        <f t="shared" si="689"/>
        <v>0</v>
      </c>
      <c r="CR553" s="15">
        <f t="shared" si="690"/>
        <v>0</v>
      </c>
      <c r="CS553" s="15">
        <f t="shared" si="691"/>
        <v>0</v>
      </c>
      <c r="CT553" s="58" t="e">
        <f t="shared" si="718"/>
        <v>#DIV/0!</v>
      </c>
      <c r="CU553" s="2">
        <f t="shared" si="692"/>
        <v>995</v>
      </c>
      <c r="CV553" t="str">
        <f t="shared" si="700"/>
        <v/>
      </c>
      <c r="CX553" t="str">
        <f t="shared" si="719"/>
        <v/>
      </c>
      <c r="CY553" t="b">
        <f>AND(CX553&lt;&gt;"",COUNTIF($CX$11:CX552,CX553)=0)</f>
        <v>0</v>
      </c>
      <c r="CZ553" s="2">
        <f>IF(CX553="",0,IF(CY553,MAX($CZ$11:CZ552)+1,VLOOKUP(CX553,$CX$11:CZ552,3,FALSE)))</f>
        <v>0</v>
      </c>
      <c r="DA553" s="2" t="str">
        <f t="shared" si="701"/>
        <v/>
      </c>
      <c r="DB553" t="str">
        <f t="shared" si="720"/>
        <v/>
      </c>
      <c r="DC553" t="b">
        <f>AND(DB553&lt;&gt;"",COUNTIF($DB$11:DB552,DB553)=0)</f>
        <v>0</v>
      </c>
      <c r="DD553" s="2">
        <f>IF(DB553="",0,IF(DC553,MAX($DD$11:DD552)+1,VLOOKUP(DB553,$DB$11:DD552,3,FALSE)))</f>
        <v>0</v>
      </c>
      <c r="DE553" s="2" t="str">
        <f t="shared" si="702"/>
        <v/>
      </c>
    </row>
    <row r="554" spans="1:109" x14ac:dyDescent="0.35">
      <c r="A554" s="119"/>
      <c r="B554" s="46"/>
      <c r="C554" s="46"/>
      <c r="D554" s="46"/>
      <c r="E554" s="46"/>
      <c r="F554" s="183"/>
      <c r="G554" s="48">
        <v>0</v>
      </c>
      <c r="H554" s="46">
        <v>0</v>
      </c>
      <c r="I554" s="46">
        <v>0</v>
      </c>
      <c r="J554" s="46">
        <v>0</v>
      </c>
      <c r="K554" s="46">
        <v>0</v>
      </c>
      <c r="L554" s="49">
        <v>0</v>
      </c>
      <c r="M554" s="50">
        <v>0</v>
      </c>
      <c r="N554" s="32"/>
      <c r="O554" s="31"/>
      <c r="P554" s="31"/>
      <c r="Q554" s="31"/>
      <c r="R554" s="31"/>
      <c r="S554" s="31"/>
      <c r="T554" s="31"/>
      <c r="U554" s="31"/>
      <c r="V554" s="99"/>
      <c r="W554" s="52" t="str">
        <f t="shared" si="727"/>
        <v/>
      </c>
      <c r="X554" s="120"/>
      <c r="Y554" s="97"/>
      <c r="Z554" t="e">
        <f t="shared" si="657"/>
        <v>#N/A</v>
      </c>
      <c r="AA554" t="e">
        <f t="shared" si="658"/>
        <v>#N/A</v>
      </c>
      <c r="AB554" t="e">
        <f t="shared" si="659"/>
        <v>#N/A</v>
      </c>
      <c r="AC554" s="53" t="b">
        <f t="shared" si="660"/>
        <v>0</v>
      </c>
      <c r="AD554" s="53" t="b">
        <f t="shared" si="661"/>
        <v>0</v>
      </c>
      <c r="AE554" s="53" t="b">
        <f t="shared" si="662"/>
        <v>0</v>
      </c>
      <c r="AF554" s="53" t="b">
        <f t="shared" si="663"/>
        <v>0</v>
      </c>
      <c r="AG554" s="53" t="b">
        <f t="shared" si="664"/>
        <v>0</v>
      </c>
      <c r="AH554" s="53" t="b">
        <f t="shared" si="665"/>
        <v>0</v>
      </c>
      <c r="AI554" s="53" t="b">
        <f t="shared" si="666"/>
        <v>0</v>
      </c>
      <c r="AJ554" s="53" t="b">
        <f t="shared" si="667"/>
        <v>0</v>
      </c>
      <c r="AK554" s="53" t="b">
        <f t="shared" si="721"/>
        <v>1</v>
      </c>
      <c r="AL554" s="53" t="b">
        <f t="shared" si="722"/>
        <v>1</v>
      </c>
      <c r="AM554" s="53" t="b">
        <f t="shared" si="723"/>
        <v>1</v>
      </c>
      <c r="AN554" s="53" t="b">
        <f t="shared" si="724"/>
        <v>1</v>
      </c>
      <c r="AO554" s="53" t="b">
        <f t="shared" si="725"/>
        <v>1</v>
      </c>
      <c r="AP554" s="53" t="b">
        <f t="shared" si="726"/>
        <v>1</v>
      </c>
      <c r="AQ554" s="53" t="b">
        <f t="shared" si="703"/>
        <v>0</v>
      </c>
      <c r="AR554" t="b">
        <f t="shared" si="668"/>
        <v>0</v>
      </c>
      <c r="AS554" s="54" t="e">
        <f t="shared" si="693"/>
        <v>#N/A</v>
      </c>
      <c r="AT554" t="b">
        <f t="shared" si="704"/>
        <v>0</v>
      </c>
      <c r="AU554" t="str">
        <f t="shared" si="705"/>
        <v/>
      </c>
      <c r="AV554" s="55" t="str">
        <f t="shared" si="694"/>
        <v/>
      </c>
      <c r="AW554" t="b">
        <f>AND(AV554&lt;&gt;"",COUNTIF($AV$11:AV553,AV554)=0)</f>
        <v>0</v>
      </c>
      <c r="AX554" s="2">
        <f>IF(AV554="",0,IF(AW554,MAX($AX$11:AX553)+1,VLOOKUP(AV554,$AV$11:AX553,3,FALSE)))</f>
        <v>0</v>
      </c>
      <c r="AY554" t="str">
        <f t="shared" si="695"/>
        <v/>
      </c>
      <c r="AZ554" t="e">
        <f t="shared" si="669"/>
        <v>#N/A</v>
      </c>
      <c r="BA554" t="e">
        <f>IF(ISNA(AZ554),NA(),COUNTIF(AZ$10:AZ554,AZ554)&gt;1)</f>
        <v>#N/A</v>
      </c>
      <c r="BB554" t="e">
        <f t="shared" si="670"/>
        <v>#N/A</v>
      </c>
      <c r="BC554" s="55" t="e">
        <f t="shared" si="671"/>
        <v>#N/A</v>
      </c>
      <c r="BD554" s="56" t="e">
        <f t="shared" si="672"/>
        <v>#N/A</v>
      </c>
      <c r="BE554" s="53">
        <f t="shared" si="673"/>
        <v>0</v>
      </c>
      <c r="BF554" s="53">
        <f t="shared" si="674"/>
        <v>0</v>
      </c>
      <c r="BG554" s="53">
        <f t="shared" si="675"/>
        <v>0</v>
      </c>
      <c r="BH554" s="53">
        <f t="shared" si="676"/>
        <v>0</v>
      </c>
      <c r="BI554" s="53">
        <f t="shared" si="677"/>
        <v>0</v>
      </c>
      <c r="BJ554" s="53">
        <f t="shared" si="678"/>
        <v>0</v>
      </c>
      <c r="BK554" s="57">
        <f t="shared" si="679"/>
        <v>0</v>
      </c>
      <c r="BL554" s="57">
        <f t="shared" si="680"/>
        <v>0</v>
      </c>
      <c r="BM554" s="57">
        <f t="shared" si="681"/>
        <v>0</v>
      </c>
      <c r="BN554" s="57">
        <f t="shared" si="682"/>
        <v>0</v>
      </c>
      <c r="BO554" s="57">
        <f t="shared" si="683"/>
        <v>0</v>
      </c>
      <c r="BP554" s="57">
        <f t="shared" si="684"/>
        <v>0</v>
      </c>
      <c r="BQ554">
        <f t="shared" si="706"/>
        <v>0</v>
      </c>
      <c r="BR554">
        <f t="shared" si="707"/>
        <v>0</v>
      </c>
      <c r="BS554">
        <f t="shared" si="708"/>
        <v>0</v>
      </c>
      <c r="BT554">
        <f t="shared" si="709"/>
        <v>0</v>
      </c>
      <c r="BU554">
        <f t="shared" si="710"/>
        <v>0</v>
      </c>
      <c r="BV554">
        <f t="shared" si="711"/>
        <v>0</v>
      </c>
      <c r="BW554">
        <f t="shared" si="712"/>
        <v>0</v>
      </c>
      <c r="BX554">
        <f t="shared" si="713"/>
        <v>0</v>
      </c>
      <c r="BY554">
        <f t="shared" si="714"/>
        <v>0</v>
      </c>
      <c r="BZ554">
        <f t="shared" si="715"/>
        <v>0</v>
      </c>
      <c r="CA554">
        <f t="shared" si="716"/>
        <v>0</v>
      </c>
      <c r="CB554">
        <f t="shared" si="717"/>
        <v>0</v>
      </c>
      <c r="CC554" t="e">
        <f>IF('Source and fuel input'!AS554,VLOOKUP(AA554,SourceIdData,8,FALSE),IF('Source and fuel input'!AQ554,V554,IF('Source and fuel input'!AR554,IF(AND(E554="Method 1",VLOOKUP(AA554,SourceIdData,8,FALSE)&gt;0),VLOOKUP(AA554,SourceIdData,8,FALSE),NA()),"")))</f>
        <v>#N/A</v>
      </c>
      <c r="CD554" s="15" t="e">
        <f t="shared" ref="CD554:CD617" si="728">IF(AND(CC554&lt;&gt;"",CC554&gt;0),(CC554*CR554)^2,SUM(BW554:CB554))</f>
        <v>#N/A</v>
      </c>
      <c r="CE554" s="15" t="b">
        <f t="shared" ref="CE554:CE617" si="729">OR(A554="",B554="")</f>
        <v>1</v>
      </c>
      <c r="CF554" s="15" t="b">
        <f t="shared" si="685"/>
        <v>1</v>
      </c>
      <c r="CG554" s="15" t="b">
        <f t="shared" ref="CG554:CG617" si="730">OR(G554&lt;0,H554&lt;0,I554&lt;0,J554&lt;0,K554&lt;0,L554&lt;0)</f>
        <v>0</v>
      </c>
      <c r="CH554" s="15" t="b">
        <f t="shared" ref="CH554:CH617" si="731">ISNA(AA554)</f>
        <v>1</v>
      </c>
      <c r="CI554" t="e">
        <f t="shared" si="686"/>
        <v>#N/A</v>
      </c>
      <c r="CJ554" t="e">
        <f t="shared" si="687"/>
        <v>#N/A</v>
      </c>
      <c r="CK554" t="e">
        <f t="shared" si="696"/>
        <v>#N/A</v>
      </c>
      <c r="CL554" t="b">
        <f t="shared" ref="CL554:CL617" si="732">AND(O554&gt;0,IF(G554&gt;0,P554&gt;0,TRUE),IF(H554&gt;0,Q554&gt;0,TRUE),IF(I554&gt;0,R554&gt;0,TRUE),IF(J554&gt;0,S554&gt;0,TRUE),IF(K554&gt;0,T554&gt;0,TRUE),IF(L554&gt;0,U554&gt;0,TRUE))</f>
        <v>0</v>
      </c>
      <c r="CM554" t="e">
        <f t="shared" si="697"/>
        <v>#N/A</v>
      </c>
      <c r="CN554" t="b">
        <f t="shared" si="698"/>
        <v>0</v>
      </c>
      <c r="CO554" s="14">
        <f t="shared" si="699"/>
        <v>1</v>
      </c>
      <c r="CP554" s="16" t="str">
        <f t="shared" si="688"/>
        <v/>
      </c>
      <c r="CQ554" s="15">
        <f t="shared" si="689"/>
        <v>0</v>
      </c>
      <c r="CR554" s="15">
        <f t="shared" si="690"/>
        <v>0</v>
      </c>
      <c r="CS554" s="15">
        <f t="shared" si="691"/>
        <v>0</v>
      </c>
      <c r="CT554" s="58" t="e">
        <f t="shared" si="718"/>
        <v>#DIV/0!</v>
      </c>
      <c r="CU554" s="2">
        <f t="shared" si="692"/>
        <v>995</v>
      </c>
      <c r="CV554" t="str">
        <f t="shared" si="700"/>
        <v/>
      </c>
      <c r="CX554" t="str">
        <f t="shared" si="719"/>
        <v/>
      </c>
      <c r="CY554" t="b">
        <f>AND(CX554&lt;&gt;"",COUNTIF($CX$11:CX553,CX554)=0)</f>
        <v>0</v>
      </c>
      <c r="CZ554" s="2">
        <f>IF(CX554="",0,IF(CY554,MAX($CZ$11:CZ553)+1,VLOOKUP(CX554,$CX$11:CZ553,3,FALSE)))</f>
        <v>0</v>
      </c>
      <c r="DA554" s="2" t="str">
        <f t="shared" si="701"/>
        <v/>
      </c>
      <c r="DB554" t="str">
        <f t="shared" si="720"/>
        <v/>
      </c>
      <c r="DC554" t="b">
        <f>AND(DB554&lt;&gt;"",COUNTIF($DB$11:DB553,DB554)=0)</f>
        <v>0</v>
      </c>
      <c r="DD554" s="2">
        <f>IF(DB554="",0,IF(DC554,MAX($DD$11:DD553)+1,VLOOKUP(DB554,$DB$11:DD553,3,FALSE)))</f>
        <v>0</v>
      </c>
      <c r="DE554" s="2" t="str">
        <f t="shared" si="702"/>
        <v/>
      </c>
    </row>
    <row r="555" spans="1:109" x14ac:dyDescent="0.35">
      <c r="A555" s="119"/>
      <c r="B555" s="46"/>
      <c r="C555" s="46"/>
      <c r="D555" s="46"/>
      <c r="E555" s="46"/>
      <c r="F555" s="183"/>
      <c r="G555" s="48">
        <v>0</v>
      </c>
      <c r="H555" s="46">
        <v>0</v>
      </c>
      <c r="I555" s="46">
        <v>0</v>
      </c>
      <c r="J555" s="46">
        <v>0</v>
      </c>
      <c r="K555" s="46">
        <v>0</v>
      </c>
      <c r="L555" s="49">
        <v>0</v>
      </c>
      <c r="M555" s="50">
        <v>0</v>
      </c>
      <c r="N555" s="32"/>
      <c r="O555" s="31"/>
      <c r="P555" s="31"/>
      <c r="Q555" s="31"/>
      <c r="R555" s="31"/>
      <c r="S555" s="31"/>
      <c r="T555" s="31"/>
      <c r="U555" s="31"/>
      <c r="V555" s="99"/>
      <c r="W555" s="52" t="str">
        <f t="shared" si="727"/>
        <v/>
      </c>
      <c r="X555" s="120"/>
      <c r="Y555" s="97"/>
      <c r="Z555" t="e">
        <f t="shared" si="657"/>
        <v>#N/A</v>
      </c>
      <c r="AA555" t="e">
        <f t="shared" si="658"/>
        <v>#N/A</v>
      </c>
      <c r="AB555" t="e">
        <f t="shared" si="659"/>
        <v>#N/A</v>
      </c>
      <c r="AC555" s="53" t="b">
        <f t="shared" si="660"/>
        <v>0</v>
      </c>
      <c r="AD555" s="53" t="b">
        <f t="shared" si="661"/>
        <v>0</v>
      </c>
      <c r="AE555" s="53" t="b">
        <f t="shared" si="662"/>
        <v>0</v>
      </c>
      <c r="AF555" s="53" t="b">
        <f t="shared" si="663"/>
        <v>0</v>
      </c>
      <c r="AG555" s="53" t="b">
        <f t="shared" si="664"/>
        <v>0</v>
      </c>
      <c r="AH555" s="53" t="b">
        <f t="shared" si="665"/>
        <v>0</v>
      </c>
      <c r="AI555" s="53" t="b">
        <f t="shared" si="666"/>
        <v>0</v>
      </c>
      <c r="AJ555" s="53" t="b">
        <f t="shared" si="667"/>
        <v>0</v>
      </c>
      <c r="AK555" s="53" t="b">
        <f t="shared" si="721"/>
        <v>1</v>
      </c>
      <c r="AL555" s="53" t="b">
        <f t="shared" si="722"/>
        <v>1</v>
      </c>
      <c r="AM555" s="53" t="b">
        <f t="shared" si="723"/>
        <v>1</v>
      </c>
      <c r="AN555" s="53" t="b">
        <f t="shared" si="724"/>
        <v>1</v>
      </c>
      <c r="AO555" s="53" t="b">
        <f t="shared" si="725"/>
        <v>1</v>
      </c>
      <c r="AP555" s="53" t="b">
        <f t="shared" si="726"/>
        <v>1</v>
      </c>
      <c r="AQ555" s="53" t="b">
        <f t="shared" si="703"/>
        <v>0</v>
      </c>
      <c r="AR555" t="b">
        <f t="shared" si="668"/>
        <v>0</v>
      </c>
      <c r="AS555" s="54" t="e">
        <f t="shared" si="693"/>
        <v>#N/A</v>
      </c>
      <c r="AT555" t="b">
        <f t="shared" si="704"/>
        <v>0</v>
      </c>
      <c r="AU555" t="str">
        <f t="shared" si="705"/>
        <v/>
      </c>
      <c r="AV555" s="55" t="str">
        <f t="shared" si="694"/>
        <v/>
      </c>
      <c r="AW555" t="b">
        <f>AND(AV555&lt;&gt;"",COUNTIF($AV$11:AV554,AV555)=0)</f>
        <v>0</v>
      </c>
      <c r="AX555" s="2">
        <f>IF(AV555="",0,IF(AW555,MAX($AX$11:AX554)+1,VLOOKUP(AV555,$AV$11:AX554,3,FALSE)))</f>
        <v>0</v>
      </c>
      <c r="AY555" t="str">
        <f t="shared" si="695"/>
        <v/>
      </c>
      <c r="AZ555" t="e">
        <f t="shared" si="669"/>
        <v>#N/A</v>
      </c>
      <c r="BA555" t="e">
        <f>IF(ISNA(AZ555),NA(),COUNTIF(AZ$10:AZ555,AZ555)&gt;1)</f>
        <v>#N/A</v>
      </c>
      <c r="BB555" t="e">
        <f t="shared" si="670"/>
        <v>#N/A</v>
      </c>
      <c r="BC555" s="55" t="e">
        <f t="shared" si="671"/>
        <v>#N/A</v>
      </c>
      <c r="BD555" s="56" t="e">
        <f t="shared" si="672"/>
        <v>#N/A</v>
      </c>
      <c r="BE555" s="53">
        <f t="shared" si="673"/>
        <v>0</v>
      </c>
      <c r="BF555" s="53">
        <f t="shared" si="674"/>
        <v>0</v>
      </c>
      <c r="BG555" s="53">
        <f t="shared" si="675"/>
        <v>0</v>
      </c>
      <c r="BH555" s="53">
        <f t="shared" si="676"/>
        <v>0</v>
      </c>
      <c r="BI555" s="53">
        <f t="shared" si="677"/>
        <v>0</v>
      </c>
      <c r="BJ555" s="53">
        <f t="shared" si="678"/>
        <v>0</v>
      </c>
      <c r="BK555" s="57">
        <f t="shared" si="679"/>
        <v>0</v>
      </c>
      <c r="BL555" s="57">
        <f t="shared" si="680"/>
        <v>0</v>
      </c>
      <c r="BM555" s="57">
        <f t="shared" si="681"/>
        <v>0</v>
      </c>
      <c r="BN555" s="57">
        <f t="shared" si="682"/>
        <v>0</v>
      </c>
      <c r="BO555" s="57">
        <f t="shared" si="683"/>
        <v>0</v>
      </c>
      <c r="BP555" s="57">
        <f t="shared" si="684"/>
        <v>0</v>
      </c>
      <c r="BQ555">
        <f t="shared" si="706"/>
        <v>0</v>
      </c>
      <c r="BR555">
        <f t="shared" si="707"/>
        <v>0</v>
      </c>
      <c r="BS555">
        <f t="shared" si="708"/>
        <v>0</v>
      </c>
      <c r="BT555">
        <f t="shared" si="709"/>
        <v>0</v>
      </c>
      <c r="BU555">
        <f t="shared" si="710"/>
        <v>0</v>
      </c>
      <c r="BV555">
        <f t="shared" si="711"/>
        <v>0</v>
      </c>
      <c r="BW555">
        <f t="shared" si="712"/>
        <v>0</v>
      </c>
      <c r="BX555">
        <f t="shared" si="713"/>
        <v>0</v>
      </c>
      <c r="BY555">
        <f t="shared" si="714"/>
        <v>0</v>
      </c>
      <c r="BZ555">
        <f t="shared" si="715"/>
        <v>0</v>
      </c>
      <c r="CA555">
        <f t="shared" si="716"/>
        <v>0</v>
      </c>
      <c r="CB555">
        <f t="shared" si="717"/>
        <v>0</v>
      </c>
      <c r="CC555" t="e">
        <f>IF('Source and fuel input'!AS555,VLOOKUP(AA555,SourceIdData,8,FALSE),IF('Source and fuel input'!AQ555,V555,IF('Source and fuel input'!AR555,IF(AND(E555="Method 1",VLOOKUP(AA555,SourceIdData,8,FALSE)&gt;0),VLOOKUP(AA555,SourceIdData,8,FALSE),NA()),"")))</f>
        <v>#N/A</v>
      </c>
      <c r="CD555" s="15" t="e">
        <f t="shared" si="728"/>
        <v>#N/A</v>
      </c>
      <c r="CE555" s="15" t="b">
        <f t="shared" si="729"/>
        <v>1</v>
      </c>
      <c r="CF555" s="15" t="b">
        <f t="shared" si="685"/>
        <v>1</v>
      </c>
      <c r="CG555" s="15" t="b">
        <f t="shared" si="730"/>
        <v>0</v>
      </c>
      <c r="CH555" s="15" t="b">
        <f t="shared" si="731"/>
        <v>1</v>
      </c>
      <c r="CI555" t="e">
        <f t="shared" si="686"/>
        <v>#N/A</v>
      </c>
      <c r="CJ555" t="e">
        <f t="shared" si="687"/>
        <v>#N/A</v>
      </c>
      <c r="CK555" t="e">
        <f t="shared" si="696"/>
        <v>#N/A</v>
      </c>
      <c r="CL555" t="b">
        <f t="shared" si="732"/>
        <v>0</v>
      </c>
      <c r="CM555" t="e">
        <f t="shared" si="697"/>
        <v>#N/A</v>
      </c>
      <c r="CN555" t="b">
        <f t="shared" si="698"/>
        <v>0</v>
      </c>
      <c r="CO555" s="14">
        <f t="shared" si="699"/>
        <v>1</v>
      </c>
      <c r="CP555" s="16" t="str">
        <f t="shared" si="688"/>
        <v/>
      </c>
      <c r="CQ555" s="15">
        <f t="shared" si="689"/>
        <v>0</v>
      </c>
      <c r="CR555" s="15">
        <f t="shared" si="690"/>
        <v>0</v>
      </c>
      <c r="CS555" s="15">
        <f t="shared" si="691"/>
        <v>0</v>
      </c>
      <c r="CT555" s="58" t="e">
        <f t="shared" si="718"/>
        <v>#DIV/0!</v>
      </c>
      <c r="CU555" s="2">
        <f t="shared" si="692"/>
        <v>995</v>
      </c>
      <c r="CV555" t="str">
        <f t="shared" si="700"/>
        <v/>
      </c>
      <c r="CX555" t="str">
        <f t="shared" si="719"/>
        <v/>
      </c>
      <c r="CY555" t="b">
        <f>AND(CX555&lt;&gt;"",COUNTIF($CX$11:CX554,CX555)=0)</f>
        <v>0</v>
      </c>
      <c r="CZ555" s="2">
        <f>IF(CX555="",0,IF(CY555,MAX($CZ$11:CZ554)+1,VLOOKUP(CX555,$CX$11:CZ554,3,FALSE)))</f>
        <v>0</v>
      </c>
      <c r="DA555" s="2" t="str">
        <f t="shared" si="701"/>
        <v/>
      </c>
      <c r="DB555" t="str">
        <f t="shared" si="720"/>
        <v/>
      </c>
      <c r="DC555" t="b">
        <f>AND(DB555&lt;&gt;"",COUNTIF($DB$11:DB554,DB555)=0)</f>
        <v>0</v>
      </c>
      <c r="DD555" s="2">
        <f>IF(DB555="",0,IF(DC555,MAX($DD$11:DD554)+1,VLOOKUP(DB555,$DB$11:DD554,3,FALSE)))</f>
        <v>0</v>
      </c>
      <c r="DE555" s="2" t="str">
        <f t="shared" si="702"/>
        <v/>
      </c>
    </row>
    <row r="556" spans="1:109" x14ac:dyDescent="0.35">
      <c r="A556" s="119"/>
      <c r="B556" s="46"/>
      <c r="C556" s="46"/>
      <c r="D556" s="46"/>
      <c r="E556" s="46"/>
      <c r="F556" s="183"/>
      <c r="G556" s="48">
        <v>0</v>
      </c>
      <c r="H556" s="46">
        <v>0</v>
      </c>
      <c r="I556" s="46">
        <v>0</v>
      </c>
      <c r="J556" s="46">
        <v>0</v>
      </c>
      <c r="K556" s="46">
        <v>0</v>
      </c>
      <c r="L556" s="49">
        <v>0</v>
      </c>
      <c r="M556" s="50">
        <v>0</v>
      </c>
      <c r="N556" s="32"/>
      <c r="O556" s="31"/>
      <c r="P556" s="31"/>
      <c r="Q556" s="31"/>
      <c r="R556" s="31"/>
      <c r="S556" s="31"/>
      <c r="T556" s="31"/>
      <c r="U556" s="31"/>
      <c r="V556" s="99"/>
      <c r="W556" s="52" t="str">
        <f t="shared" si="727"/>
        <v/>
      </c>
      <c r="X556" s="120"/>
      <c r="Y556" s="97"/>
      <c r="Z556" t="e">
        <f t="shared" si="657"/>
        <v>#N/A</v>
      </c>
      <c r="AA556" t="e">
        <f t="shared" si="658"/>
        <v>#N/A</v>
      </c>
      <c r="AB556" t="e">
        <f t="shared" si="659"/>
        <v>#N/A</v>
      </c>
      <c r="AC556" s="53" t="b">
        <f t="shared" si="660"/>
        <v>0</v>
      </c>
      <c r="AD556" s="53" t="b">
        <f t="shared" si="661"/>
        <v>0</v>
      </c>
      <c r="AE556" s="53" t="b">
        <f t="shared" si="662"/>
        <v>0</v>
      </c>
      <c r="AF556" s="53" t="b">
        <f t="shared" si="663"/>
        <v>0</v>
      </c>
      <c r="AG556" s="53" t="b">
        <f t="shared" si="664"/>
        <v>0</v>
      </c>
      <c r="AH556" s="53" t="b">
        <f t="shared" si="665"/>
        <v>0</v>
      </c>
      <c r="AI556" s="53" t="b">
        <f t="shared" si="666"/>
        <v>0</v>
      </c>
      <c r="AJ556" s="53" t="b">
        <f t="shared" si="667"/>
        <v>0</v>
      </c>
      <c r="AK556" s="53" t="b">
        <f t="shared" si="721"/>
        <v>1</v>
      </c>
      <c r="AL556" s="53" t="b">
        <f t="shared" si="722"/>
        <v>1</v>
      </c>
      <c r="AM556" s="53" t="b">
        <f t="shared" si="723"/>
        <v>1</v>
      </c>
      <c r="AN556" s="53" t="b">
        <f t="shared" si="724"/>
        <v>1</v>
      </c>
      <c r="AO556" s="53" t="b">
        <f t="shared" si="725"/>
        <v>1</v>
      </c>
      <c r="AP556" s="53" t="b">
        <f t="shared" si="726"/>
        <v>1</v>
      </c>
      <c r="AQ556" s="53" t="b">
        <f t="shared" si="703"/>
        <v>0</v>
      </c>
      <c r="AR556" t="b">
        <f t="shared" si="668"/>
        <v>0</v>
      </c>
      <c r="AS556" s="54" t="e">
        <f t="shared" si="693"/>
        <v>#N/A</v>
      </c>
      <c r="AT556" t="b">
        <f t="shared" si="704"/>
        <v>0</v>
      </c>
      <c r="AU556" t="str">
        <f t="shared" si="705"/>
        <v/>
      </c>
      <c r="AV556" s="55" t="str">
        <f t="shared" si="694"/>
        <v/>
      </c>
      <c r="AW556" t="b">
        <f>AND(AV556&lt;&gt;"",COUNTIF($AV$11:AV555,AV556)=0)</f>
        <v>0</v>
      </c>
      <c r="AX556" s="2">
        <f>IF(AV556="",0,IF(AW556,MAX($AX$11:AX555)+1,VLOOKUP(AV556,$AV$11:AX555,3,FALSE)))</f>
        <v>0</v>
      </c>
      <c r="AY556" t="str">
        <f t="shared" si="695"/>
        <v/>
      </c>
      <c r="AZ556" t="e">
        <f t="shared" si="669"/>
        <v>#N/A</v>
      </c>
      <c r="BA556" t="e">
        <f>IF(ISNA(AZ556),NA(),COUNTIF(AZ$10:AZ556,AZ556)&gt;1)</f>
        <v>#N/A</v>
      </c>
      <c r="BB556" t="e">
        <f t="shared" si="670"/>
        <v>#N/A</v>
      </c>
      <c r="BC556" s="55" t="e">
        <f t="shared" si="671"/>
        <v>#N/A</v>
      </c>
      <c r="BD556" s="56" t="e">
        <f t="shared" si="672"/>
        <v>#N/A</v>
      </c>
      <c r="BE556" s="53">
        <f t="shared" si="673"/>
        <v>0</v>
      </c>
      <c r="BF556" s="53">
        <f t="shared" si="674"/>
        <v>0</v>
      </c>
      <c r="BG556" s="53">
        <f t="shared" si="675"/>
        <v>0</v>
      </c>
      <c r="BH556" s="53">
        <f t="shared" si="676"/>
        <v>0</v>
      </c>
      <c r="BI556" s="53">
        <f t="shared" si="677"/>
        <v>0</v>
      </c>
      <c r="BJ556" s="53">
        <f t="shared" si="678"/>
        <v>0</v>
      </c>
      <c r="BK556" s="57">
        <f t="shared" si="679"/>
        <v>0</v>
      </c>
      <c r="BL556" s="57">
        <f t="shared" si="680"/>
        <v>0</v>
      </c>
      <c r="BM556" s="57">
        <f t="shared" si="681"/>
        <v>0</v>
      </c>
      <c r="BN556" s="57">
        <f t="shared" si="682"/>
        <v>0</v>
      </c>
      <c r="BO556" s="57">
        <f t="shared" si="683"/>
        <v>0</v>
      </c>
      <c r="BP556" s="57">
        <f t="shared" si="684"/>
        <v>0</v>
      </c>
      <c r="BQ556">
        <f t="shared" si="706"/>
        <v>0</v>
      </c>
      <c r="BR556">
        <f t="shared" si="707"/>
        <v>0</v>
      </c>
      <c r="BS556">
        <f t="shared" si="708"/>
        <v>0</v>
      </c>
      <c r="BT556">
        <f t="shared" si="709"/>
        <v>0</v>
      </c>
      <c r="BU556">
        <f t="shared" si="710"/>
        <v>0</v>
      </c>
      <c r="BV556">
        <f t="shared" si="711"/>
        <v>0</v>
      </c>
      <c r="BW556">
        <f t="shared" si="712"/>
        <v>0</v>
      </c>
      <c r="BX556">
        <f t="shared" si="713"/>
        <v>0</v>
      </c>
      <c r="BY556">
        <f t="shared" si="714"/>
        <v>0</v>
      </c>
      <c r="BZ556">
        <f t="shared" si="715"/>
        <v>0</v>
      </c>
      <c r="CA556">
        <f t="shared" si="716"/>
        <v>0</v>
      </c>
      <c r="CB556">
        <f t="shared" si="717"/>
        <v>0</v>
      </c>
      <c r="CC556" t="e">
        <f>IF('Source and fuel input'!AS556,VLOOKUP(AA556,SourceIdData,8,FALSE),IF('Source and fuel input'!AQ556,V556,IF('Source and fuel input'!AR556,IF(AND(E556="Method 1",VLOOKUP(AA556,SourceIdData,8,FALSE)&gt;0),VLOOKUP(AA556,SourceIdData,8,FALSE),NA()),"")))</f>
        <v>#N/A</v>
      </c>
      <c r="CD556" s="15" t="e">
        <f t="shared" si="728"/>
        <v>#N/A</v>
      </c>
      <c r="CE556" s="15" t="b">
        <f t="shared" si="729"/>
        <v>1</v>
      </c>
      <c r="CF556" s="15" t="b">
        <f t="shared" si="685"/>
        <v>1</v>
      </c>
      <c r="CG556" s="15" t="b">
        <f t="shared" si="730"/>
        <v>0</v>
      </c>
      <c r="CH556" s="15" t="b">
        <f t="shared" si="731"/>
        <v>1</v>
      </c>
      <c r="CI556" t="e">
        <f t="shared" si="686"/>
        <v>#N/A</v>
      </c>
      <c r="CJ556" t="e">
        <f t="shared" si="687"/>
        <v>#N/A</v>
      </c>
      <c r="CK556" t="e">
        <f t="shared" si="696"/>
        <v>#N/A</v>
      </c>
      <c r="CL556" t="b">
        <f t="shared" si="732"/>
        <v>0</v>
      </c>
      <c r="CM556" t="e">
        <f t="shared" si="697"/>
        <v>#N/A</v>
      </c>
      <c r="CN556" t="b">
        <f t="shared" si="698"/>
        <v>0</v>
      </c>
      <c r="CO556" s="14">
        <f t="shared" si="699"/>
        <v>1</v>
      </c>
      <c r="CP556" s="16" t="str">
        <f t="shared" si="688"/>
        <v/>
      </c>
      <c r="CQ556" s="15">
        <f t="shared" si="689"/>
        <v>0</v>
      </c>
      <c r="CR556" s="15">
        <f t="shared" si="690"/>
        <v>0</v>
      </c>
      <c r="CS556" s="15">
        <f t="shared" si="691"/>
        <v>0</v>
      </c>
      <c r="CT556" s="58" t="e">
        <f t="shared" si="718"/>
        <v>#DIV/0!</v>
      </c>
      <c r="CU556" s="2">
        <f t="shared" si="692"/>
        <v>995</v>
      </c>
      <c r="CV556" t="str">
        <f t="shared" si="700"/>
        <v/>
      </c>
      <c r="CX556" t="str">
        <f t="shared" si="719"/>
        <v/>
      </c>
      <c r="CY556" t="b">
        <f>AND(CX556&lt;&gt;"",COUNTIF($CX$11:CX555,CX556)=0)</f>
        <v>0</v>
      </c>
      <c r="CZ556" s="2">
        <f>IF(CX556="",0,IF(CY556,MAX($CZ$11:CZ555)+1,VLOOKUP(CX556,$CX$11:CZ555,3,FALSE)))</f>
        <v>0</v>
      </c>
      <c r="DA556" s="2" t="str">
        <f t="shared" si="701"/>
        <v/>
      </c>
      <c r="DB556" t="str">
        <f t="shared" si="720"/>
        <v/>
      </c>
      <c r="DC556" t="b">
        <f>AND(DB556&lt;&gt;"",COUNTIF($DB$11:DB555,DB556)=0)</f>
        <v>0</v>
      </c>
      <c r="DD556" s="2">
        <f>IF(DB556="",0,IF(DC556,MAX($DD$11:DD555)+1,VLOOKUP(DB556,$DB$11:DD555,3,FALSE)))</f>
        <v>0</v>
      </c>
      <c r="DE556" s="2" t="str">
        <f t="shared" si="702"/>
        <v/>
      </c>
    </row>
    <row r="557" spans="1:109" x14ac:dyDescent="0.35">
      <c r="A557" s="119"/>
      <c r="B557" s="46"/>
      <c r="C557" s="46"/>
      <c r="D557" s="46"/>
      <c r="E557" s="46"/>
      <c r="F557" s="183"/>
      <c r="G557" s="48">
        <v>0</v>
      </c>
      <c r="H557" s="46">
        <v>0</v>
      </c>
      <c r="I557" s="46">
        <v>0</v>
      </c>
      <c r="J557" s="46">
        <v>0</v>
      </c>
      <c r="K557" s="46">
        <v>0</v>
      </c>
      <c r="L557" s="49">
        <v>0</v>
      </c>
      <c r="M557" s="50">
        <v>0</v>
      </c>
      <c r="N557" s="32"/>
      <c r="O557" s="31"/>
      <c r="P557" s="31"/>
      <c r="Q557" s="31"/>
      <c r="R557" s="31"/>
      <c r="S557" s="31"/>
      <c r="T557" s="31"/>
      <c r="U557" s="31"/>
      <c r="V557" s="99"/>
      <c r="W557" s="52" t="str">
        <f t="shared" si="727"/>
        <v/>
      </c>
      <c r="X557" s="120"/>
      <c r="Y557" s="97"/>
      <c r="Z557" t="e">
        <f t="shared" si="657"/>
        <v>#N/A</v>
      </c>
      <c r="AA557" t="e">
        <f t="shared" si="658"/>
        <v>#N/A</v>
      </c>
      <c r="AB557" t="e">
        <f t="shared" si="659"/>
        <v>#N/A</v>
      </c>
      <c r="AC557" s="53" t="b">
        <f t="shared" si="660"/>
        <v>0</v>
      </c>
      <c r="AD557" s="53" t="b">
        <f t="shared" si="661"/>
        <v>0</v>
      </c>
      <c r="AE557" s="53" t="b">
        <f t="shared" si="662"/>
        <v>0</v>
      </c>
      <c r="AF557" s="53" t="b">
        <f t="shared" si="663"/>
        <v>0</v>
      </c>
      <c r="AG557" s="53" t="b">
        <f t="shared" si="664"/>
        <v>0</v>
      </c>
      <c r="AH557" s="53" t="b">
        <f t="shared" si="665"/>
        <v>0</v>
      </c>
      <c r="AI557" s="53" t="b">
        <f t="shared" si="666"/>
        <v>0</v>
      </c>
      <c r="AJ557" s="53" t="b">
        <f t="shared" si="667"/>
        <v>0</v>
      </c>
      <c r="AK557" s="53" t="b">
        <f t="shared" si="721"/>
        <v>1</v>
      </c>
      <c r="AL557" s="53" t="b">
        <f t="shared" si="722"/>
        <v>1</v>
      </c>
      <c r="AM557" s="53" t="b">
        <f t="shared" si="723"/>
        <v>1</v>
      </c>
      <c r="AN557" s="53" t="b">
        <f t="shared" si="724"/>
        <v>1</v>
      </c>
      <c r="AO557" s="53" t="b">
        <f t="shared" si="725"/>
        <v>1</v>
      </c>
      <c r="AP557" s="53" t="b">
        <f t="shared" si="726"/>
        <v>1</v>
      </c>
      <c r="AQ557" s="53" t="b">
        <f t="shared" si="703"/>
        <v>0</v>
      </c>
      <c r="AR557" t="b">
        <f t="shared" si="668"/>
        <v>0</v>
      </c>
      <c r="AS557" s="54" t="e">
        <f t="shared" si="693"/>
        <v>#N/A</v>
      </c>
      <c r="AT557" t="b">
        <f t="shared" si="704"/>
        <v>0</v>
      </c>
      <c r="AU557" t="str">
        <f t="shared" si="705"/>
        <v/>
      </c>
      <c r="AV557" s="55" t="str">
        <f t="shared" si="694"/>
        <v/>
      </c>
      <c r="AW557" t="b">
        <f>AND(AV557&lt;&gt;"",COUNTIF($AV$11:AV556,AV557)=0)</f>
        <v>0</v>
      </c>
      <c r="AX557" s="2">
        <f>IF(AV557="",0,IF(AW557,MAX($AX$11:AX556)+1,VLOOKUP(AV557,$AV$11:AX556,3,FALSE)))</f>
        <v>0</v>
      </c>
      <c r="AY557" t="str">
        <f t="shared" si="695"/>
        <v/>
      </c>
      <c r="AZ557" t="e">
        <f t="shared" si="669"/>
        <v>#N/A</v>
      </c>
      <c r="BA557" t="e">
        <f>IF(ISNA(AZ557),NA(),COUNTIF(AZ$10:AZ557,AZ557)&gt;1)</f>
        <v>#N/A</v>
      </c>
      <c r="BB557" t="e">
        <f t="shared" si="670"/>
        <v>#N/A</v>
      </c>
      <c r="BC557" s="55" t="e">
        <f t="shared" si="671"/>
        <v>#N/A</v>
      </c>
      <c r="BD557" s="56" t="e">
        <f t="shared" si="672"/>
        <v>#N/A</v>
      </c>
      <c r="BE557" s="53">
        <f t="shared" si="673"/>
        <v>0</v>
      </c>
      <c r="BF557" s="53">
        <f t="shared" si="674"/>
        <v>0</v>
      </c>
      <c r="BG557" s="53">
        <f t="shared" si="675"/>
        <v>0</v>
      </c>
      <c r="BH557" s="53">
        <f t="shared" si="676"/>
        <v>0</v>
      </c>
      <c r="BI557" s="53">
        <f t="shared" si="677"/>
        <v>0</v>
      </c>
      <c r="BJ557" s="53">
        <f t="shared" si="678"/>
        <v>0</v>
      </c>
      <c r="BK557" s="57">
        <f t="shared" si="679"/>
        <v>0</v>
      </c>
      <c r="BL557" s="57">
        <f t="shared" si="680"/>
        <v>0</v>
      </c>
      <c r="BM557" s="57">
        <f t="shared" si="681"/>
        <v>0</v>
      </c>
      <c r="BN557" s="57">
        <f t="shared" si="682"/>
        <v>0</v>
      </c>
      <c r="BO557" s="57">
        <f t="shared" si="683"/>
        <v>0</v>
      </c>
      <c r="BP557" s="57">
        <f t="shared" si="684"/>
        <v>0</v>
      </c>
      <c r="BQ557">
        <f t="shared" si="706"/>
        <v>0</v>
      </c>
      <c r="BR557">
        <f t="shared" si="707"/>
        <v>0</v>
      </c>
      <c r="BS557">
        <f t="shared" si="708"/>
        <v>0</v>
      </c>
      <c r="BT557">
        <f t="shared" si="709"/>
        <v>0</v>
      </c>
      <c r="BU557">
        <f t="shared" si="710"/>
        <v>0</v>
      </c>
      <c r="BV557">
        <f t="shared" si="711"/>
        <v>0</v>
      </c>
      <c r="BW557">
        <f t="shared" si="712"/>
        <v>0</v>
      </c>
      <c r="BX557">
        <f t="shared" si="713"/>
        <v>0</v>
      </c>
      <c r="BY557">
        <f t="shared" si="714"/>
        <v>0</v>
      </c>
      <c r="BZ557">
        <f t="shared" si="715"/>
        <v>0</v>
      </c>
      <c r="CA557">
        <f t="shared" si="716"/>
        <v>0</v>
      </c>
      <c r="CB557">
        <f t="shared" si="717"/>
        <v>0</v>
      </c>
      <c r="CC557" t="e">
        <f>IF('Source and fuel input'!AS557,VLOOKUP(AA557,SourceIdData,8,FALSE),IF('Source and fuel input'!AQ557,V557,IF('Source and fuel input'!AR557,IF(AND(E557="Method 1",VLOOKUP(AA557,SourceIdData,8,FALSE)&gt;0),VLOOKUP(AA557,SourceIdData,8,FALSE),NA()),"")))</f>
        <v>#N/A</v>
      </c>
      <c r="CD557" s="15" t="e">
        <f t="shared" si="728"/>
        <v>#N/A</v>
      </c>
      <c r="CE557" s="15" t="b">
        <f t="shared" si="729"/>
        <v>1</v>
      </c>
      <c r="CF557" s="15" t="b">
        <f t="shared" si="685"/>
        <v>1</v>
      </c>
      <c r="CG557" s="15" t="b">
        <f t="shared" si="730"/>
        <v>0</v>
      </c>
      <c r="CH557" s="15" t="b">
        <f t="shared" si="731"/>
        <v>1</v>
      </c>
      <c r="CI557" t="e">
        <f t="shared" si="686"/>
        <v>#N/A</v>
      </c>
      <c r="CJ557" t="e">
        <f t="shared" si="687"/>
        <v>#N/A</v>
      </c>
      <c r="CK557" t="e">
        <f t="shared" si="696"/>
        <v>#N/A</v>
      </c>
      <c r="CL557" t="b">
        <f t="shared" si="732"/>
        <v>0</v>
      </c>
      <c r="CM557" t="e">
        <f t="shared" si="697"/>
        <v>#N/A</v>
      </c>
      <c r="CN557" t="b">
        <f t="shared" si="698"/>
        <v>0</v>
      </c>
      <c r="CO557" s="14">
        <f t="shared" si="699"/>
        <v>1</v>
      </c>
      <c r="CP557" s="16" t="str">
        <f t="shared" si="688"/>
        <v/>
      </c>
      <c r="CQ557" s="15">
        <f t="shared" si="689"/>
        <v>0</v>
      </c>
      <c r="CR557" s="15">
        <f t="shared" si="690"/>
        <v>0</v>
      </c>
      <c r="CS557" s="15">
        <f t="shared" si="691"/>
        <v>0</v>
      </c>
      <c r="CT557" s="58" t="e">
        <f t="shared" si="718"/>
        <v>#DIV/0!</v>
      </c>
      <c r="CU557" s="2">
        <f t="shared" si="692"/>
        <v>995</v>
      </c>
      <c r="CV557" t="str">
        <f t="shared" si="700"/>
        <v/>
      </c>
      <c r="CX557" t="str">
        <f t="shared" si="719"/>
        <v/>
      </c>
      <c r="CY557" t="b">
        <f>AND(CX557&lt;&gt;"",COUNTIF($CX$11:CX556,CX557)=0)</f>
        <v>0</v>
      </c>
      <c r="CZ557" s="2">
        <f>IF(CX557="",0,IF(CY557,MAX($CZ$11:CZ556)+1,VLOOKUP(CX557,$CX$11:CZ556,3,FALSE)))</f>
        <v>0</v>
      </c>
      <c r="DA557" s="2" t="str">
        <f t="shared" si="701"/>
        <v/>
      </c>
      <c r="DB557" t="str">
        <f t="shared" si="720"/>
        <v/>
      </c>
      <c r="DC557" t="b">
        <f>AND(DB557&lt;&gt;"",COUNTIF($DB$11:DB556,DB557)=0)</f>
        <v>0</v>
      </c>
      <c r="DD557" s="2">
        <f>IF(DB557="",0,IF(DC557,MAX($DD$11:DD556)+1,VLOOKUP(DB557,$DB$11:DD556,3,FALSE)))</f>
        <v>0</v>
      </c>
      <c r="DE557" s="2" t="str">
        <f t="shared" si="702"/>
        <v/>
      </c>
    </row>
    <row r="558" spans="1:109" x14ac:dyDescent="0.35">
      <c r="A558" s="119"/>
      <c r="B558" s="46"/>
      <c r="C558" s="46"/>
      <c r="D558" s="46"/>
      <c r="E558" s="46"/>
      <c r="F558" s="183"/>
      <c r="G558" s="48">
        <v>0</v>
      </c>
      <c r="H558" s="46">
        <v>0</v>
      </c>
      <c r="I558" s="46">
        <v>0</v>
      </c>
      <c r="J558" s="46">
        <v>0</v>
      </c>
      <c r="K558" s="46">
        <v>0</v>
      </c>
      <c r="L558" s="49">
        <v>0</v>
      </c>
      <c r="M558" s="50">
        <v>0</v>
      </c>
      <c r="N558" s="32"/>
      <c r="O558" s="31"/>
      <c r="P558" s="31"/>
      <c r="Q558" s="31"/>
      <c r="R558" s="31"/>
      <c r="S558" s="31"/>
      <c r="T558" s="31"/>
      <c r="U558" s="31"/>
      <c r="V558" s="99"/>
      <c r="W558" s="52" t="str">
        <f t="shared" si="727"/>
        <v/>
      </c>
      <c r="X558" s="120"/>
      <c r="Y558" s="97"/>
      <c r="Z558" t="e">
        <f t="shared" si="657"/>
        <v>#N/A</v>
      </c>
      <c r="AA558" t="e">
        <f t="shared" si="658"/>
        <v>#N/A</v>
      </c>
      <c r="AB558" t="e">
        <f t="shared" si="659"/>
        <v>#N/A</v>
      </c>
      <c r="AC558" s="53" t="b">
        <f t="shared" si="660"/>
        <v>0</v>
      </c>
      <c r="AD558" s="53" t="b">
        <f t="shared" si="661"/>
        <v>0</v>
      </c>
      <c r="AE558" s="53" t="b">
        <f t="shared" si="662"/>
        <v>0</v>
      </c>
      <c r="AF558" s="53" t="b">
        <f t="shared" si="663"/>
        <v>0</v>
      </c>
      <c r="AG558" s="53" t="b">
        <f t="shared" si="664"/>
        <v>0</v>
      </c>
      <c r="AH558" s="53" t="b">
        <f t="shared" si="665"/>
        <v>0</v>
      </c>
      <c r="AI558" s="53" t="b">
        <f t="shared" si="666"/>
        <v>0</v>
      </c>
      <c r="AJ558" s="53" t="b">
        <f t="shared" si="667"/>
        <v>0</v>
      </c>
      <c r="AK558" s="53" t="b">
        <f t="shared" si="721"/>
        <v>1</v>
      </c>
      <c r="AL558" s="53" t="b">
        <f t="shared" si="722"/>
        <v>1</v>
      </c>
      <c r="AM558" s="53" t="b">
        <f t="shared" si="723"/>
        <v>1</v>
      </c>
      <c r="AN558" s="53" t="b">
        <f t="shared" si="724"/>
        <v>1</v>
      </c>
      <c r="AO558" s="53" t="b">
        <f t="shared" si="725"/>
        <v>1</v>
      </c>
      <c r="AP558" s="53" t="b">
        <f t="shared" si="726"/>
        <v>1</v>
      </c>
      <c r="AQ558" s="53" t="b">
        <f t="shared" si="703"/>
        <v>0</v>
      </c>
      <c r="AR558" t="b">
        <f t="shared" si="668"/>
        <v>0</v>
      </c>
      <c r="AS558" s="54" t="e">
        <f t="shared" si="693"/>
        <v>#N/A</v>
      </c>
      <c r="AT558" t="b">
        <f t="shared" si="704"/>
        <v>0</v>
      </c>
      <c r="AU558" t="str">
        <f t="shared" si="705"/>
        <v/>
      </c>
      <c r="AV558" s="55" t="str">
        <f t="shared" si="694"/>
        <v/>
      </c>
      <c r="AW558" t="b">
        <f>AND(AV558&lt;&gt;"",COUNTIF($AV$11:AV557,AV558)=0)</f>
        <v>0</v>
      </c>
      <c r="AX558" s="2">
        <f>IF(AV558="",0,IF(AW558,MAX($AX$11:AX557)+1,VLOOKUP(AV558,$AV$11:AX557,3,FALSE)))</f>
        <v>0</v>
      </c>
      <c r="AY558" t="str">
        <f t="shared" si="695"/>
        <v/>
      </c>
      <c r="AZ558" t="e">
        <f t="shared" si="669"/>
        <v>#N/A</v>
      </c>
      <c r="BA558" t="e">
        <f>IF(ISNA(AZ558),NA(),COUNTIF(AZ$10:AZ558,AZ558)&gt;1)</f>
        <v>#N/A</v>
      </c>
      <c r="BB558" t="e">
        <f t="shared" si="670"/>
        <v>#N/A</v>
      </c>
      <c r="BC558" s="55" t="e">
        <f t="shared" si="671"/>
        <v>#N/A</v>
      </c>
      <c r="BD558" s="56" t="e">
        <f t="shared" si="672"/>
        <v>#N/A</v>
      </c>
      <c r="BE558" s="53">
        <f t="shared" si="673"/>
        <v>0</v>
      </c>
      <c r="BF558" s="53">
        <f t="shared" si="674"/>
        <v>0</v>
      </c>
      <c r="BG558" s="53">
        <f t="shared" si="675"/>
        <v>0</v>
      </c>
      <c r="BH558" s="53">
        <f t="shared" si="676"/>
        <v>0</v>
      </c>
      <c r="BI558" s="53">
        <f t="shared" si="677"/>
        <v>0</v>
      </c>
      <c r="BJ558" s="53">
        <f t="shared" si="678"/>
        <v>0</v>
      </c>
      <c r="BK558" s="57">
        <f t="shared" si="679"/>
        <v>0</v>
      </c>
      <c r="BL558" s="57">
        <f t="shared" si="680"/>
        <v>0</v>
      </c>
      <c r="BM558" s="57">
        <f t="shared" si="681"/>
        <v>0</v>
      </c>
      <c r="BN558" s="57">
        <f t="shared" si="682"/>
        <v>0</v>
      </c>
      <c r="BO558" s="57">
        <f t="shared" si="683"/>
        <v>0</v>
      </c>
      <c r="BP558" s="57">
        <f t="shared" si="684"/>
        <v>0</v>
      </c>
      <c r="BQ558">
        <f t="shared" si="706"/>
        <v>0</v>
      </c>
      <c r="BR558">
        <f t="shared" si="707"/>
        <v>0</v>
      </c>
      <c r="BS558">
        <f t="shared" si="708"/>
        <v>0</v>
      </c>
      <c r="BT558">
        <f t="shared" si="709"/>
        <v>0</v>
      </c>
      <c r="BU558">
        <f t="shared" si="710"/>
        <v>0</v>
      </c>
      <c r="BV558">
        <f t="shared" si="711"/>
        <v>0</v>
      </c>
      <c r="BW558">
        <f t="shared" si="712"/>
        <v>0</v>
      </c>
      <c r="BX558">
        <f t="shared" si="713"/>
        <v>0</v>
      </c>
      <c r="BY558">
        <f t="shared" si="714"/>
        <v>0</v>
      </c>
      <c r="BZ558">
        <f t="shared" si="715"/>
        <v>0</v>
      </c>
      <c r="CA558">
        <f t="shared" si="716"/>
        <v>0</v>
      </c>
      <c r="CB558">
        <f t="shared" si="717"/>
        <v>0</v>
      </c>
      <c r="CC558" t="e">
        <f>IF('Source and fuel input'!AS558,VLOOKUP(AA558,SourceIdData,8,FALSE),IF('Source and fuel input'!AQ558,V558,IF('Source and fuel input'!AR558,IF(AND(E558="Method 1",VLOOKUP(AA558,SourceIdData,8,FALSE)&gt;0),VLOOKUP(AA558,SourceIdData,8,FALSE),NA()),"")))</f>
        <v>#N/A</v>
      </c>
      <c r="CD558" s="15" t="e">
        <f t="shared" si="728"/>
        <v>#N/A</v>
      </c>
      <c r="CE558" s="15" t="b">
        <f t="shared" si="729"/>
        <v>1</v>
      </c>
      <c r="CF558" s="15" t="b">
        <f t="shared" si="685"/>
        <v>1</v>
      </c>
      <c r="CG558" s="15" t="b">
        <f t="shared" si="730"/>
        <v>0</v>
      </c>
      <c r="CH558" s="15" t="b">
        <f t="shared" si="731"/>
        <v>1</v>
      </c>
      <c r="CI558" t="e">
        <f t="shared" si="686"/>
        <v>#N/A</v>
      </c>
      <c r="CJ558" t="e">
        <f t="shared" si="687"/>
        <v>#N/A</v>
      </c>
      <c r="CK558" t="e">
        <f t="shared" si="696"/>
        <v>#N/A</v>
      </c>
      <c r="CL558" t="b">
        <f t="shared" si="732"/>
        <v>0</v>
      </c>
      <c r="CM558" t="e">
        <f t="shared" si="697"/>
        <v>#N/A</v>
      </c>
      <c r="CN558" t="b">
        <f t="shared" si="698"/>
        <v>0</v>
      </c>
      <c r="CO558" s="14">
        <f t="shared" si="699"/>
        <v>1</v>
      </c>
      <c r="CP558" s="16" t="str">
        <f t="shared" si="688"/>
        <v/>
      </c>
      <c r="CQ558" s="15">
        <f t="shared" si="689"/>
        <v>0</v>
      </c>
      <c r="CR558" s="15">
        <f t="shared" si="690"/>
        <v>0</v>
      </c>
      <c r="CS558" s="15">
        <f t="shared" si="691"/>
        <v>0</v>
      </c>
      <c r="CT558" s="58" t="e">
        <f t="shared" si="718"/>
        <v>#DIV/0!</v>
      </c>
      <c r="CU558" s="2">
        <f t="shared" si="692"/>
        <v>995</v>
      </c>
      <c r="CV558" t="str">
        <f t="shared" si="700"/>
        <v/>
      </c>
      <c r="CX558" t="str">
        <f t="shared" si="719"/>
        <v/>
      </c>
      <c r="CY558" t="b">
        <f>AND(CX558&lt;&gt;"",COUNTIF($CX$11:CX557,CX558)=0)</f>
        <v>0</v>
      </c>
      <c r="CZ558" s="2">
        <f>IF(CX558="",0,IF(CY558,MAX($CZ$11:CZ557)+1,VLOOKUP(CX558,$CX$11:CZ557,3,FALSE)))</f>
        <v>0</v>
      </c>
      <c r="DA558" s="2" t="str">
        <f t="shared" si="701"/>
        <v/>
      </c>
      <c r="DB558" t="str">
        <f t="shared" si="720"/>
        <v/>
      </c>
      <c r="DC558" t="b">
        <f>AND(DB558&lt;&gt;"",COUNTIF($DB$11:DB557,DB558)=0)</f>
        <v>0</v>
      </c>
      <c r="DD558" s="2">
        <f>IF(DB558="",0,IF(DC558,MAX($DD$11:DD557)+1,VLOOKUP(DB558,$DB$11:DD557,3,FALSE)))</f>
        <v>0</v>
      </c>
      <c r="DE558" s="2" t="str">
        <f t="shared" si="702"/>
        <v/>
      </c>
    </row>
    <row r="559" spans="1:109" x14ac:dyDescent="0.35">
      <c r="A559" s="119"/>
      <c r="B559" s="46"/>
      <c r="C559" s="46"/>
      <c r="D559" s="46"/>
      <c r="E559" s="46"/>
      <c r="F559" s="183"/>
      <c r="G559" s="48">
        <v>0</v>
      </c>
      <c r="H559" s="46">
        <v>0</v>
      </c>
      <c r="I559" s="46">
        <v>0</v>
      </c>
      <c r="J559" s="46">
        <v>0</v>
      </c>
      <c r="K559" s="46">
        <v>0</v>
      </c>
      <c r="L559" s="49">
        <v>0</v>
      </c>
      <c r="M559" s="50">
        <v>0</v>
      </c>
      <c r="N559" s="32"/>
      <c r="O559" s="31"/>
      <c r="P559" s="31"/>
      <c r="Q559" s="31"/>
      <c r="R559" s="31"/>
      <c r="S559" s="31"/>
      <c r="T559" s="31"/>
      <c r="U559" s="31"/>
      <c r="V559" s="99"/>
      <c r="W559" s="52" t="str">
        <f t="shared" si="727"/>
        <v/>
      </c>
      <c r="X559" s="120"/>
      <c r="Y559" s="97"/>
      <c r="Z559" t="e">
        <f t="shared" si="657"/>
        <v>#N/A</v>
      </c>
      <c r="AA559" t="e">
        <f t="shared" si="658"/>
        <v>#N/A</v>
      </c>
      <c r="AB559" t="e">
        <f t="shared" si="659"/>
        <v>#N/A</v>
      </c>
      <c r="AC559" s="53" t="b">
        <f t="shared" si="660"/>
        <v>0</v>
      </c>
      <c r="AD559" s="53" t="b">
        <f t="shared" si="661"/>
        <v>0</v>
      </c>
      <c r="AE559" s="53" t="b">
        <f t="shared" si="662"/>
        <v>0</v>
      </c>
      <c r="AF559" s="53" t="b">
        <f t="shared" si="663"/>
        <v>0</v>
      </c>
      <c r="AG559" s="53" t="b">
        <f t="shared" si="664"/>
        <v>0</v>
      </c>
      <c r="AH559" s="53" t="b">
        <f t="shared" si="665"/>
        <v>0</v>
      </c>
      <c r="AI559" s="53" t="b">
        <f t="shared" si="666"/>
        <v>0</v>
      </c>
      <c r="AJ559" s="53" t="b">
        <f t="shared" si="667"/>
        <v>0</v>
      </c>
      <c r="AK559" s="53" t="b">
        <f t="shared" si="721"/>
        <v>1</v>
      </c>
      <c r="AL559" s="53" t="b">
        <f t="shared" si="722"/>
        <v>1</v>
      </c>
      <c r="AM559" s="53" t="b">
        <f t="shared" si="723"/>
        <v>1</v>
      </c>
      <c r="AN559" s="53" t="b">
        <f t="shared" si="724"/>
        <v>1</v>
      </c>
      <c r="AO559" s="53" t="b">
        <f t="shared" si="725"/>
        <v>1</v>
      </c>
      <c r="AP559" s="53" t="b">
        <f t="shared" si="726"/>
        <v>1</v>
      </c>
      <c r="AQ559" s="53" t="b">
        <f t="shared" si="703"/>
        <v>0</v>
      </c>
      <c r="AR559" t="b">
        <f t="shared" si="668"/>
        <v>0</v>
      </c>
      <c r="AS559" s="54" t="e">
        <f t="shared" si="693"/>
        <v>#N/A</v>
      </c>
      <c r="AT559" t="b">
        <f t="shared" si="704"/>
        <v>0</v>
      </c>
      <c r="AU559" t="str">
        <f t="shared" si="705"/>
        <v/>
      </c>
      <c r="AV559" s="55" t="str">
        <f t="shared" si="694"/>
        <v/>
      </c>
      <c r="AW559" t="b">
        <f>AND(AV559&lt;&gt;"",COUNTIF($AV$11:AV558,AV559)=0)</f>
        <v>0</v>
      </c>
      <c r="AX559" s="2">
        <f>IF(AV559="",0,IF(AW559,MAX($AX$11:AX558)+1,VLOOKUP(AV559,$AV$11:AX558,3,FALSE)))</f>
        <v>0</v>
      </c>
      <c r="AY559" t="str">
        <f t="shared" si="695"/>
        <v/>
      </c>
      <c r="AZ559" t="e">
        <f t="shared" si="669"/>
        <v>#N/A</v>
      </c>
      <c r="BA559" t="e">
        <f>IF(ISNA(AZ559),NA(),COUNTIF(AZ$10:AZ559,AZ559)&gt;1)</f>
        <v>#N/A</v>
      </c>
      <c r="BB559" t="e">
        <f t="shared" si="670"/>
        <v>#N/A</v>
      </c>
      <c r="BC559" s="55" t="e">
        <f t="shared" si="671"/>
        <v>#N/A</v>
      </c>
      <c r="BD559" s="56" t="e">
        <f t="shared" si="672"/>
        <v>#N/A</v>
      </c>
      <c r="BE559" s="53">
        <f t="shared" si="673"/>
        <v>0</v>
      </c>
      <c r="BF559" s="53">
        <f t="shared" si="674"/>
        <v>0</v>
      </c>
      <c r="BG559" s="53">
        <f t="shared" si="675"/>
        <v>0</v>
      </c>
      <c r="BH559" s="53">
        <f t="shared" si="676"/>
        <v>0</v>
      </c>
      <c r="BI559" s="53">
        <f t="shared" si="677"/>
        <v>0</v>
      </c>
      <c r="BJ559" s="53">
        <f t="shared" si="678"/>
        <v>0</v>
      </c>
      <c r="BK559" s="57">
        <f t="shared" si="679"/>
        <v>0</v>
      </c>
      <c r="BL559" s="57">
        <f t="shared" si="680"/>
        <v>0</v>
      </c>
      <c r="BM559" s="57">
        <f t="shared" si="681"/>
        <v>0</v>
      </c>
      <c r="BN559" s="57">
        <f t="shared" si="682"/>
        <v>0</v>
      </c>
      <c r="BO559" s="57">
        <f t="shared" si="683"/>
        <v>0</v>
      </c>
      <c r="BP559" s="57">
        <f t="shared" si="684"/>
        <v>0</v>
      </c>
      <c r="BQ559">
        <f t="shared" si="706"/>
        <v>0</v>
      </c>
      <c r="BR559">
        <f t="shared" si="707"/>
        <v>0</v>
      </c>
      <c r="BS559">
        <f t="shared" si="708"/>
        <v>0</v>
      </c>
      <c r="BT559">
        <f t="shared" si="709"/>
        <v>0</v>
      </c>
      <c r="BU559">
        <f t="shared" si="710"/>
        <v>0</v>
      </c>
      <c r="BV559">
        <f t="shared" si="711"/>
        <v>0</v>
      </c>
      <c r="BW559">
        <f t="shared" si="712"/>
        <v>0</v>
      </c>
      <c r="BX559">
        <f t="shared" si="713"/>
        <v>0</v>
      </c>
      <c r="BY559">
        <f t="shared" si="714"/>
        <v>0</v>
      </c>
      <c r="BZ559">
        <f t="shared" si="715"/>
        <v>0</v>
      </c>
      <c r="CA559">
        <f t="shared" si="716"/>
        <v>0</v>
      </c>
      <c r="CB559">
        <f t="shared" si="717"/>
        <v>0</v>
      </c>
      <c r="CC559" t="e">
        <f>IF('Source and fuel input'!AS559,VLOOKUP(AA559,SourceIdData,8,FALSE),IF('Source and fuel input'!AQ559,V559,IF('Source and fuel input'!AR559,IF(AND(E559="Method 1",VLOOKUP(AA559,SourceIdData,8,FALSE)&gt;0),VLOOKUP(AA559,SourceIdData,8,FALSE),NA()),"")))</f>
        <v>#N/A</v>
      </c>
      <c r="CD559" s="15" t="e">
        <f t="shared" si="728"/>
        <v>#N/A</v>
      </c>
      <c r="CE559" s="15" t="b">
        <f t="shared" si="729"/>
        <v>1</v>
      </c>
      <c r="CF559" s="15" t="b">
        <f t="shared" si="685"/>
        <v>1</v>
      </c>
      <c r="CG559" s="15" t="b">
        <f t="shared" si="730"/>
        <v>0</v>
      </c>
      <c r="CH559" s="15" t="b">
        <f t="shared" si="731"/>
        <v>1</v>
      </c>
      <c r="CI559" t="e">
        <f t="shared" si="686"/>
        <v>#N/A</v>
      </c>
      <c r="CJ559" t="e">
        <f t="shared" si="687"/>
        <v>#N/A</v>
      </c>
      <c r="CK559" t="e">
        <f t="shared" si="696"/>
        <v>#N/A</v>
      </c>
      <c r="CL559" t="b">
        <f t="shared" si="732"/>
        <v>0</v>
      </c>
      <c r="CM559" t="e">
        <f t="shared" si="697"/>
        <v>#N/A</v>
      </c>
      <c r="CN559" t="b">
        <f t="shared" si="698"/>
        <v>0</v>
      </c>
      <c r="CO559" s="14">
        <f t="shared" si="699"/>
        <v>1</v>
      </c>
      <c r="CP559" s="16" t="str">
        <f t="shared" si="688"/>
        <v/>
      </c>
      <c r="CQ559" s="15">
        <f t="shared" si="689"/>
        <v>0</v>
      </c>
      <c r="CR559" s="15">
        <f t="shared" si="690"/>
        <v>0</v>
      </c>
      <c r="CS559" s="15">
        <f t="shared" si="691"/>
        <v>0</v>
      </c>
      <c r="CT559" s="58" t="e">
        <f t="shared" si="718"/>
        <v>#DIV/0!</v>
      </c>
      <c r="CU559" s="2">
        <f t="shared" si="692"/>
        <v>995</v>
      </c>
      <c r="CV559" t="str">
        <f t="shared" si="700"/>
        <v/>
      </c>
      <c r="CX559" t="str">
        <f t="shared" si="719"/>
        <v/>
      </c>
      <c r="CY559" t="b">
        <f>AND(CX559&lt;&gt;"",COUNTIF($CX$11:CX558,CX559)=0)</f>
        <v>0</v>
      </c>
      <c r="CZ559" s="2">
        <f>IF(CX559="",0,IF(CY559,MAX($CZ$11:CZ558)+1,VLOOKUP(CX559,$CX$11:CZ558,3,FALSE)))</f>
        <v>0</v>
      </c>
      <c r="DA559" s="2" t="str">
        <f t="shared" si="701"/>
        <v/>
      </c>
      <c r="DB559" t="str">
        <f t="shared" si="720"/>
        <v/>
      </c>
      <c r="DC559" t="b">
        <f>AND(DB559&lt;&gt;"",COUNTIF($DB$11:DB558,DB559)=0)</f>
        <v>0</v>
      </c>
      <c r="DD559" s="2">
        <f>IF(DB559="",0,IF(DC559,MAX($DD$11:DD558)+1,VLOOKUP(DB559,$DB$11:DD558,3,FALSE)))</f>
        <v>0</v>
      </c>
      <c r="DE559" s="2" t="str">
        <f t="shared" si="702"/>
        <v/>
      </c>
    </row>
    <row r="560" spans="1:109" x14ac:dyDescent="0.35">
      <c r="A560" s="119"/>
      <c r="B560" s="46"/>
      <c r="C560" s="46"/>
      <c r="D560" s="46"/>
      <c r="E560" s="46"/>
      <c r="F560" s="183"/>
      <c r="G560" s="48">
        <v>0</v>
      </c>
      <c r="H560" s="46">
        <v>0</v>
      </c>
      <c r="I560" s="46">
        <v>0</v>
      </c>
      <c r="J560" s="46">
        <v>0</v>
      </c>
      <c r="K560" s="46">
        <v>0</v>
      </c>
      <c r="L560" s="49">
        <v>0</v>
      </c>
      <c r="M560" s="50">
        <v>0</v>
      </c>
      <c r="N560" s="32"/>
      <c r="O560" s="31"/>
      <c r="P560" s="31"/>
      <c r="Q560" s="31"/>
      <c r="R560" s="31"/>
      <c r="S560" s="31"/>
      <c r="T560" s="31"/>
      <c r="U560" s="31"/>
      <c r="V560" s="99"/>
      <c r="W560" s="52" t="str">
        <f t="shared" si="727"/>
        <v/>
      </c>
      <c r="X560" s="120"/>
      <c r="Y560" s="97"/>
      <c r="Z560" t="e">
        <f t="shared" si="657"/>
        <v>#N/A</v>
      </c>
      <c r="AA560" t="e">
        <f t="shared" si="658"/>
        <v>#N/A</v>
      </c>
      <c r="AB560" t="e">
        <f t="shared" si="659"/>
        <v>#N/A</v>
      </c>
      <c r="AC560" s="53" t="b">
        <f t="shared" si="660"/>
        <v>0</v>
      </c>
      <c r="AD560" s="53" t="b">
        <f t="shared" si="661"/>
        <v>0</v>
      </c>
      <c r="AE560" s="53" t="b">
        <f t="shared" si="662"/>
        <v>0</v>
      </c>
      <c r="AF560" s="53" t="b">
        <f t="shared" si="663"/>
        <v>0</v>
      </c>
      <c r="AG560" s="53" t="b">
        <f t="shared" si="664"/>
        <v>0</v>
      </c>
      <c r="AH560" s="53" t="b">
        <f t="shared" si="665"/>
        <v>0</v>
      </c>
      <c r="AI560" s="53" t="b">
        <f t="shared" si="666"/>
        <v>0</v>
      </c>
      <c r="AJ560" s="53" t="b">
        <f t="shared" si="667"/>
        <v>0</v>
      </c>
      <c r="AK560" s="53" t="b">
        <f t="shared" si="721"/>
        <v>1</v>
      </c>
      <c r="AL560" s="53" t="b">
        <f t="shared" si="722"/>
        <v>1</v>
      </c>
      <c r="AM560" s="53" t="b">
        <f t="shared" si="723"/>
        <v>1</v>
      </c>
      <c r="AN560" s="53" t="b">
        <f t="shared" si="724"/>
        <v>1</v>
      </c>
      <c r="AO560" s="53" t="b">
        <f t="shared" si="725"/>
        <v>1</v>
      </c>
      <c r="AP560" s="53" t="b">
        <f t="shared" si="726"/>
        <v>1</v>
      </c>
      <c r="AQ560" s="53" t="b">
        <f t="shared" si="703"/>
        <v>0</v>
      </c>
      <c r="AR560" t="b">
        <f t="shared" si="668"/>
        <v>0</v>
      </c>
      <c r="AS560" s="54" t="e">
        <f t="shared" si="693"/>
        <v>#N/A</v>
      </c>
      <c r="AT560" t="b">
        <f t="shared" si="704"/>
        <v>0</v>
      </c>
      <c r="AU560" t="str">
        <f t="shared" si="705"/>
        <v/>
      </c>
      <c r="AV560" s="55" t="str">
        <f t="shared" si="694"/>
        <v/>
      </c>
      <c r="AW560" t="b">
        <f>AND(AV560&lt;&gt;"",COUNTIF($AV$11:AV559,AV560)=0)</f>
        <v>0</v>
      </c>
      <c r="AX560" s="2">
        <f>IF(AV560="",0,IF(AW560,MAX($AX$11:AX559)+1,VLOOKUP(AV560,$AV$11:AX559,3,FALSE)))</f>
        <v>0</v>
      </c>
      <c r="AY560" t="str">
        <f t="shared" si="695"/>
        <v/>
      </c>
      <c r="AZ560" t="e">
        <f t="shared" si="669"/>
        <v>#N/A</v>
      </c>
      <c r="BA560" t="e">
        <f>IF(ISNA(AZ560),NA(),COUNTIF(AZ$10:AZ560,AZ560)&gt;1)</f>
        <v>#N/A</v>
      </c>
      <c r="BB560" t="e">
        <f t="shared" si="670"/>
        <v>#N/A</v>
      </c>
      <c r="BC560" s="55" t="e">
        <f t="shared" si="671"/>
        <v>#N/A</v>
      </c>
      <c r="BD560" s="56" t="e">
        <f t="shared" si="672"/>
        <v>#N/A</v>
      </c>
      <c r="BE560" s="53">
        <f t="shared" si="673"/>
        <v>0</v>
      </c>
      <c r="BF560" s="53">
        <f t="shared" si="674"/>
        <v>0</v>
      </c>
      <c r="BG560" s="53">
        <f t="shared" si="675"/>
        <v>0</v>
      </c>
      <c r="BH560" s="53">
        <f t="shared" si="676"/>
        <v>0</v>
      </c>
      <c r="BI560" s="53">
        <f t="shared" si="677"/>
        <v>0</v>
      </c>
      <c r="BJ560" s="53">
        <f t="shared" si="678"/>
        <v>0</v>
      </c>
      <c r="BK560" s="57">
        <f t="shared" si="679"/>
        <v>0</v>
      </c>
      <c r="BL560" s="57">
        <f t="shared" si="680"/>
        <v>0</v>
      </c>
      <c r="BM560" s="57">
        <f t="shared" si="681"/>
        <v>0</v>
      </c>
      <c r="BN560" s="57">
        <f t="shared" si="682"/>
        <v>0</v>
      </c>
      <c r="BO560" s="57">
        <f t="shared" si="683"/>
        <v>0</v>
      </c>
      <c r="BP560" s="57">
        <f t="shared" si="684"/>
        <v>0</v>
      </c>
      <c r="BQ560">
        <f t="shared" si="706"/>
        <v>0</v>
      </c>
      <c r="BR560">
        <f t="shared" si="707"/>
        <v>0</v>
      </c>
      <c r="BS560">
        <f t="shared" si="708"/>
        <v>0</v>
      </c>
      <c r="BT560">
        <f t="shared" si="709"/>
        <v>0</v>
      </c>
      <c r="BU560">
        <f t="shared" si="710"/>
        <v>0</v>
      </c>
      <c r="BV560">
        <f t="shared" si="711"/>
        <v>0</v>
      </c>
      <c r="BW560">
        <f t="shared" si="712"/>
        <v>0</v>
      </c>
      <c r="BX560">
        <f t="shared" si="713"/>
        <v>0</v>
      </c>
      <c r="BY560">
        <f t="shared" si="714"/>
        <v>0</v>
      </c>
      <c r="BZ560">
        <f t="shared" si="715"/>
        <v>0</v>
      </c>
      <c r="CA560">
        <f t="shared" si="716"/>
        <v>0</v>
      </c>
      <c r="CB560">
        <f t="shared" si="717"/>
        <v>0</v>
      </c>
      <c r="CC560" t="e">
        <f>IF('Source and fuel input'!AS560,VLOOKUP(AA560,SourceIdData,8,FALSE),IF('Source and fuel input'!AQ560,V560,IF('Source and fuel input'!AR560,IF(AND(E560="Method 1",VLOOKUP(AA560,SourceIdData,8,FALSE)&gt;0),VLOOKUP(AA560,SourceIdData,8,FALSE),NA()),"")))</f>
        <v>#N/A</v>
      </c>
      <c r="CD560" s="15" t="e">
        <f t="shared" si="728"/>
        <v>#N/A</v>
      </c>
      <c r="CE560" s="15" t="b">
        <f t="shared" si="729"/>
        <v>1</v>
      </c>
      <c r="CF560" s="15" t="b">
        <f t="shared" si="685"/>
        <v>1</v>
      </c>
      <c r="CG560" s="15" t="b">
        <f t="shared" si="730"/>
        <v>0</v>
      </c>
      <c r="CH560" s="15" t="b">
        <f t="shared" si="731"/>
        <v>1</v>
      </c>
      <c r="CI560" t="e">
        <f t="shared" si="686"/>
        <v>#N/A</v>
      </c>
      <c r="CJ560" t="e">
        <f t="shared" si="687"/>
        <v>#N/A</v>
      </c>
      <c r="CK560" t="e">
        <f t="shared" si="696"/>
        <v>#N/A</v>
      </c>
      <c r="CL560" t="b">
        <f t="shared" si="732"/>
        <v>0</v>
      </c>
      <c r="CM560" t="e">
        <f t="shared" si="697"/>
        <v>#N/A</v>
      </c>
      <c r="CN560" t="b">
        <f t="shared" si="698"/>
        <v>0</v>
      </c>
      <c r="CO560" s="14">
        <f t="shared" si="699"/>
        <v>1</v>
      </c>
      <c r="CP560" s="16" t="str">
        <f t="shared" si="688"/>
        <v/>
      </c>
      <c r="CQ560" s="15">
        <f t="shared" si="689"/>
        <v>0</v>
      </c>
      <c r="CR560" s="15">
        <f t="shared" si="690"/>
        <v>0</v>
      </c>
      <c r="CS560" s="15">
        <f t="shared" si="691"/>
        <v>0</v>
      </c>
      <c r="CT560" s="58" t="e">
        <f t="shared" si="718"/>
        <v>#DIV/0!</v>
      </c>
      <c r="CU560" s="2">
        <f t="shared" si="692"/>
        <v>995</v>
      </c>
      <c r="CV560" t="str">
        <f t="shared" si="700"/>
        <v/>
      </c>
      <c r="CX560" t="str">
        <f t="shared" si="719"/>
        <v/>
      </c>
      <c r="CY560" t="b">
        <f>AND(CX560&lt;&gt;"",COUNTIF($CX$11:CX559,CX560)=0)</f>
        <v>0</v>
      </c>
      <c r="CZ560" s="2">
        <f>IF(CX560="",0,IF(CY560,MAX($CZ$11:CZ559)+1,VLOOKUP(CX560,$CX$11:CZ559,3,FALSE)))</f>
        <v>0</v>
      </c>
      <c r="DA560" s="2" t="str">
        <f t="shared" si="701"/>
        <v/>
      </c>
      <c r="DB560" t="str">
        <f t="shared" si="720"/>
        <v/>
      </c>
      <c r="DC560" t="b">
        <f>AND(DB560&lt;&gt;"",COUNTIF($DB$11:DB559,DB560)=0)</f>
        <v>0</v>
      </c>
      <c r="DD560" s="2">
        <f>IF(DB560="",0,IF(DC560,MAX($DD$11:DD559)+1,VLOOKUP(DB560,$DB$11:DD559,3,FALSE)))</f>
        <v>0</v>
      </c>
      <c r="DE560" s="2" t="str">
        <f t="shared" si="702"/>
        <v/>
      </c>
    </row>
    <row r="561" spans="1:109" x14ac:dyDescent="0.35">
      <c r="A561" s="119"/>
      <c r="B561" s="46"/>
      <c r="C561" s="46"/>
      <c r="D561" s="46"/>
      <c r="E561" s="46"/>
      <c r="F561" s="183"/>
      <c r="G561" s="48">
        <v>0</v>
      </c>
      <c r="H561" s="46">
        <v>0</v>
      </c>
      <c r="I561" s="46">
        <v>0</v>
      </c>
      <c r="J561" s="46">
        <v>0</v>
      </c>
      <c r="K561" s="46">
        <v>0</v>
      </c>
      <c r="L561" s="49">
        <v>0</v>
      </c>
      <c r="M561" s="50">
        <v>0</v>
      </c>
      <c r="N561" s="32"/>
      <c r="O561" s="31"/>
      <c r="P561" s="31"/>
      <c r="Q561" s="31"/>
      <c r="R561" s="31"/>
      <c r="S561" s="31"/>
      <c r="T561" s="31"/>
      <c r="U561" s="31"/>
      <c r="V561" s="99"/>
      <c r="W561" s="52" t="str">
        <f t="shared" si="727"/>
        <v/>
      </c>
      <c r="X561" s="120"/>
      <c r="Y561" s="97"/>
      <c r="Z561" t="e">
        <f t="shared" si="657"/>
        <v>#N/A</v>
      </c>
      <c r="AA561" t="e">
        <f t="shared" si="658"/>
        <v>#N/A</v>
      </c>
      <c r="AB561" t="e">
        <f t="shared" si="659"/>
        <v>#N/A</v>
      </c>
      <c r="AC561" s="53" t="b">
        <f t="shared" si="660"/>
        <v>0</v>
      </c>
      <c r="AD561" s="53" t="b">
        <f t="shared" si="661"/>
        <v>0</v>
      </c>
      <c r="AE561" s="53" t="b">
        <f t="shared" si="662"/>
        <v>0</v>
      </c>
      <c r="AF561" s="53" t="b">
        <f t="shared" si="663"/>
        <v>0</v>
      </c>
      <c r="AG561" s="53" t="b">
        <f t="shared" si="664"/>
        <v>0</v>
      </c>
      <c r="AH561" s="53" t="b">
        <f t="shared" si="665"/>
        <v>0</v>
      </c>
      <c r="AI561" s="53" t="b">
        <f t="shared" si="666"/>
        <v>0</v>
      </c>
      <c r="AJ561" s="53" t="b">
        <f t="shared" si="667"/>
        <v>0</v>
      </c>
      <c r="AK561" s="53" t="b">
        <f t="shared" si="721"/>
        <v>1</v>
      </c>
      <c r="AL561" s="53" t="b">
        <f t="shared" si="722"/>
        <v>1</v>
      </c>
      <c r="AM561" s="53" t="b">
        <f t="shared" si="723"/>
        <v>1</v>
      </c>
      <c r="AN561" s="53" t="b">
        <f t="shared" si="724"/>
        <v>1</v>
      </c>
      <c r="AO561" s="53" t="b">
        <f t="shared" si="725"/>
        <v>1</v>
      </c>
      <c r="AP561" s="53" t="b">
        <f t="shared" si="726"/>
        <v>1</v>
      </c>
      <c r="AQ561" s="53" t="b">
        <f t="shared" si="703"/>
        <v>0</v>
      </c>
      <c r="AR561" t="b">
        <f t="shared" si="668"/>
        <v>0</v>
      </c>
      <c r="AS561" s="54" t="e">
        <f t="shared" si="693"/>
        <v>#N/A</v>
      </c>
      <c r="AT561" t="b">
        <f t="shared" si="704"/>
        <v>0</v>
      </c>
      <c r="AU561" t="str">
        <f t="shared" si="705"/>
        <v/>
      </c>
      <c r="AV561" s="55" t="str">
        <f t="shared" si="694"/>
        <v/>
      </c>
      <c r="AW561" t="b">
        <f>AND(AV561&lt;&gt;"",COUNTIF($AV$11:AV560,AV561)=0)</f>
        <v>0</v>
      </c>
      <c r="AX561" s="2">
        <f>IF(AV561="",0,IF(AW561,MAX($AX$11:AX560)+1,VLOOKUP(AV561,$AV$11:AX560,3,FALSE)))</f>
        <v>0</v>
      </c>
      <c r="AY561" t="str">
        <f t="shared" si="695"/>
        <v/>
      </c>
      <c r="AZ561" t="e">
        <f t="shared" si="669"/>
        <v>#N/A</v>
      </c>
      <c r="BA561" t="e">
        <f>IF(ISNA(AZ561),NA(),COUNTIF(AZ$10:AZ561,AZ561)&gt;1)</f>
        <v>#N/A</v>
      </c>
      <c r="BB561" t="e">
        <f t="shared" si="670"/>
        <v>#N/A</v>
      </c>
      <c r="BC561" s="55" t="e">
        <f t="shared" si="671"/>
        <v>#N/A</v>
      </c>
      <c r="BD561" s="56" t="e">
        <f t="shared" si="672"/>
        <v>#N/A</v>
      </c>
      <c r="BE561" s="53">
        <f t="shared" si="673"/>
        <v>0</v>
      </c>
      <c r="BF561" s="53">
        <f t="shared" si="674"/>
        <v>0</v>
      </c>
      <c r="BG561" s="53">
        <f t="shared" si="675"/>
        <v>0</v>
      </c>
      <c r="BH561" s="53">
        <f t="shared" si="676"/>
        <v>0</v>
      </c>
      <c r="BI561" s="53">
        <f t="shared" si="677"/>
        <v>0</v>
      </c>
      <c r="BJ561" s="53">
        <f t="shared" si="678"/>
        <v>0</v>
      </c>
      <c r="BK561" s="57">
        <f t="shared" si="679"/>
        <v>0</v>
      </c>
      <c r="BL561" s="57">
        <f t="shared" si="680"/>
        <v>0</v>
      </c>
      <c r="BM561" s="57">
        <f t="shared" si="681"/>
        <v>0</v>
      </c>
      <c r="BN561" s="57">
        <f t="shared" si="682"/>
        <v>0</v>
      </c>
      <c r="BO561" s="57">
        <f t="shared" si="683"/>
        <v>0</v>
      </c>
      <c r="BP561" s="57">
        <f t="shared" si="684"/>
        <v>0</v>
      </c>
      <c r="BQ561">
        <f t="shared" si="706"/>
        <v>0</v>
      </c>
      <c r="BR561">
        <f t="shared" si="707"/>
        <v>0</v>
      </c>
      <c r="BS561">
        <f t="shared" si="708"/>
        <v>0</v>
      </c>
      <c r="BT561">
        <f t="shared" si="709"/>
        <v>0</v>
      </c>
      <c r="BU561">
        <f t="shared" si="710"/>
        <v>0</v>
      </c>
      <c r="BV561">
        <f t="shared" si="711"/>
        <v>0</v>
      </c>
      <c r="BW561">
        <f t="shared" si="712"/>
        <v>0</v>
      </c>
      <c r="BX561">
        <f t="shared" si="713"/>
        <v>0</v>
      </c>
      <c r="BY561">
        <f t="shared" si="714"/>
        <v>0</v>
      </c>
      <c r="BZ561">
        <f t="shared" si="715"/>
        <v>0</v>
      </c>
      <c r="CA561">
        <f t="shared" si="716"/>
        <v>0</v>
      </c>
      <c r="CB561">
        <f t="shared" si="717"/>
        <v>0</v>
      </c>
      <c r="CC561" t="e">
        <f>IF('Source and fuel input'!AS561,VLOOKUP(AA561,SourceIdData,8,FALSE),IF('Source and fuel input'!AQ561,V561,IF('Source and fuel input'!AR561,IF(AND(E561="Method 1",VLOOKUP(AA561,SourceIdData,8,FALSE)&gt;0),VLOOKUP(AA561,SourceIdData,8,FALSE),NA()),"")))</f>
        <v>#N/A</v>
      </c>
      <c r="CD561" s="15" t="e">
        <f t="shared" si="728"/>
        <v>#N/A</v>
      </c>
      <c r="CE561" s="15" t="b">
        <f t="shared" si="729"/>
        <v>1</v>
      </c>
      <c r="CF561" s="15" t="b">
        <f t="shared" si="685"/>
        <v>1</v>
      </c>
      <c r="CG561" s="15" t="b">
        <f t="shared" si="730"/>
        <v>0</v>
      </c>
      <c r="CH561" s="15" t="b">
        <f t="shared" si="731"/>
        <v>1</v>
      </c>
      <c r="CI561" t="e">
        <f t="shared" si="686"/>
        <v>#N/A</v>
      </c>
      <c r="CJ561" t="e">
        <f t="shared" si="687"/>
        <v>#N/A</v>
      </c>
      <c r="CK561" t="e">
        <f t="shared" si="696"/>
        <v>#N/A</v>
      </c>
      <c r="CL561" t="b">
        <f t="shared" si="732"/>
        <v>0</v>
      </c>
      <c r="CM561" t="e">
        <f t="shared" si="697"/>
        <v>#N/A</v>
      </c>
      <c r="CN561" t="b">
        <f t="shared" si="698"/>
        <v>0</v>
      </c>
      <c r="CO561" s="14">
        <f t="shared" si="699"/>
        <v>1</v>
      </c>
      <c r="CP561" s="16" t="str">
        <f t="shared" si="688"/>
        <v/>
      </c>
      <c r="CQ561" s="15">
        <f t="shared" si="689"/>
        <v>0</v>
      </c>
      <c r="CR561" s="15">
        <f t="shared" si="690"/>
        <v>0</v>
      </c>
      <c r="CS561" s="15">
        <f t="shared" si="691"/>
        <v>0</v>
      </c>
      <c r="CT561" s="58" t="e">
        <f t="shared" si="718"/>
        <v>#DIV/0!</v>
      </c>
      <c r="CU561" s="2">
        <f t="shared" si="692"/>
        <v>995</v>
      </c>
      <c r="CV561" t="str">
        <f t="shared" si="700"/>
        <v/>
      </c>
      <c r="CX561" t="str">
        <f t="shared" si="719"/>
        <v/>
      </c>
      <c r="CY561" t="b">
        <f>AND(CX561&lt;&gt;"",COUNTIF($CX$11:CX560,CX561)=0)</f>
        <v>0</v>
      </c>
      <c r="CZ561" s="2">
        <f>IF(CX561="",0,IF(CY561,MAX($CZ$11:CZ560)+1,VLOOKUP(CX561,$CX$11:CZ560,3,FALSE)))</f>
        <v>0</v>
      </c>
      <c r="DA561" s="2" t="str">
        <f t="shared" si="701"/>
        <v/>
      </c>
      <c r="DB561" t="str">
        <f t="shared" si="720"/>
        <v/>
      </c>
      <c r="DC561" t="b">
        <f>AND(DB561&lt;&gt;"",COUNTIF($DB$11:DB560,DB561)=0)</f>
        <v>0</v>
      </c>
      <c r="DD561" s="2">
        <f>IF(DB561="",0,IF(DC561,MAX($DD$11:DD560)+1,VLOOKUP(DB561,$DB$11:DD560,3,FALSE)))</f>
        <v>0</v>
      </c>
      <c r="DE561" s="2" t="str">
        <f t="shared" si="702"/>
        <v/>
      </c>
    </row>
    <row r="562" spans="1:109" x14ac:dyDescent="0.35">
      <c r="A562" s="119"/>
      <c r="B562" s="46"/>
      <c r="C562" s="46"/>
      <c r="D562" s="46"/>
      <c r="E562" s="46"/>
      <c r="F562" s="183"/>
      <c r="G562" s="48">
        <v>0</v>
      </c>
      <c r="H562" s="46">
        <v>0</v>
      </c>
      <c r="I562" s="46">
        <v>0</v>
      </c>
      <c r="J562" s="46">
        <v>0</v>
      </c>
      <c r="K562" s="46">
        <v>0</v>
      </c>
      <c r="L562" s="49">
        <v>0</v>
      </c>
      <c r="M562" s="50">
        <v>0</v>
      </c>
      <c r="N562" s="32"/>
      <c r="O562" s="31"/>
      <c r="P562" s="31"/>
      <c r="Q562" s="31"/>
      <c r="R562" s="31"/>
      <c r="S562" s="31"/>
      <c r="T562" s="31"/>
      <c r="U562" s="31"/>
      <c r="V562" s="99"/>
      <c r="W562" s="52" t="str">
        <f t="shared" si="727"/>
        <v/>
      </c>
      <c r="X562" s="120"/>
      <c r="Y562" s="97"/>
      <c r="Z562" t="e">
        <f t="shared" si="657"/>
        <v>#N/A</v>
      </c>
      <c r="AA562" t="e">
        <f t="shared" si="658"/>
        <v>#N/A</v>
      </c>
      <c r="AB562" t="e">
        <f t="shared" si="659"/>
        <v>#N/A</v>
      </c>
      <c r="AC562" s="53" t="b">
        <f t="shared" si="660"/>
        <v>0</v>
      </c>
      <c r="AD562" s="53" t="b">
        <f t="shared" si="661"/>
        <v>0</v>
      </c>
      <c r="AE562" s="53" t="b">
        <f t="shared" si="662"/>
        <v>0</v>
      </c>
      <c r="AF562" s="53" t="b">
        <f t="shared" si="663"/>
        <v>0</v>
      </c>
      <c r="AG562" s="53" t="b">
        <f t="shared" si="664"/>
        <v>0</v>
      </c>
      <c r="AH562" s="53" t="b">
        <f t="shared" si="665"/>
        <v>0</v>
      </c>
      <c r="AI562" s="53" t="b">
        <f t="shared" si="666"/>
        <v>0</v>
      </c>
      <c r="AJ562" s="53" t="b">
        <f t="shared" si="667"/>
        <v>0</v>
      </c>
      <c r="AK562" s="53" t="b">
        <f t="shared" si="721"/>
        <v>1</v>
      </c>
      <c r="AL562" s="53" t="b">
        <f t="shared" si="722"/>
        <v>1</v>
      </c>
      <c r="AM562" s="53" t="b">
        <f t="shared" si="723"/>
        <v>1</v>
      </c>
      <c r="AN562" s="53" t="b">
        <f t="shared" si="724"/>
        <v>1</v>
      </c>
      <c r="AO562" s="53" t="b">
        <f t="shared" si="725"/>
        <v>1</v>
      </c>
      <c r="AP562" s="53" t="b">
        <f t="shared" si="726"/>
        <v>1</v>
      </c>
      <c r="AQ562" s="53" t="b">
        <f t="shared" si="703"/>
        <v>0</v>
      </c>
      <c r="AR562" t="b">
        <f t="shared" si="668"/>
        <v>0</v>
      </c>
      <c r="AS562" s="54" t="e">
        <f t="shared" si="693"/>
        <v>#N/A</v>
      </c>
      <c r="AT562" t="b">
        <f t="shared" si="704"/>
        <v>0</v>
      </c>
      <c r="AU562" t="str">
        <f t="shared" si="705"/>
        <v/>
      </c>
      <c r="AV562" s="55" t="str">
        <f t="shared" si="694"/>
        <v/>
      </c>
      <c r="AW562" t="b">
        <f>AND(AV562&lt;&gt;"",COUNTIF($AV$11:AV561,AV562)=0)</f>
        <v>0</v>
      </c>
      <c r="AX562" s="2">
        <f>IF(AV562="",0,IF(AW562,MAX($AX$11:AX561)+1,VLOOKUP(AV562,$AV$11:AX561,3,FALSE)))</f>
        <v>0</v>
      </c>
      <c r="AY562" t="str">
        <f t="shared" si="695"/>
        <v/>
      </c>
      <c r="AZ562" t="e">
        <f t="shared" si="669"/>
        <v>#N/A</v>
      </c>
      <c r="BA562" t="e">
        <f>IF(ISNA(AZ562),NA(),COUNTIF(AZ$10:AZ562,AZ562)&gt;1)</f>
        <v>#N/A</v>
      </c>
      <c r="BB562" t="e">
        <f t="shared" si="670"/>
        <v>#N/A</v>
      </c>
      <c r="BC562" s="55" t="e">
        <f t="shared" si="671"/>
        <v>#N/A</v>
      </c>
      <c r="BD562" s="56" t="e">
        <f t="shared" si="672"/>
        <v>#N/A</v>
      </c>
      <c r="BE562" s="53">
        <f t="shared" si="673"/>
        <v>0</v>
      </c>
      <c r="BF562" s="53">
        <f t="shared" si="674"/>
        <v>0</v>
      </c>
      <c r="BG562" s="53">
        <f t="shared" si="675"/>
        <v>0</v>
      </c>
      <c r="BH562" s="53">
        <f t="shared" si="676"/>
        <v>0</v>
      </c>
      <c r="BI562" s="53">
        <f t="shared" si="677"/>
        <v>0</v>
      </c>
      <c r="BJ562" s="53">
        <f t="shared" si="678"/>
        <v>0</v>
      </c>
      <c r="BK562" s="57">
        <f t="shared" si="679"/>
        <v>0</v>
      </c>
      <c r="BL562" s="57">
        <f t="shared" si="680"/>
        <v>0</v>
      </c>
      <c r="BM562" s="57">
        <f t="shared" si="681"/>
        <v>0</v>
      </c>
      <c r="BN562" s="57">
        <f t="shared" si="682"/>
        <v>0</v>
      </c>
      <c r="BO562" s="57">
        <f t="shared" si="683"/>
        <v>0</v>
      </c>
      <c r="BP562" s="57">
        <f t="shared" si="684"/>
        <v>0</v>
      </c>
      <c r="BQ562">
        <f t="shared" si="706"/>
        <v>0</v>
      </c>
      <c r="BR562">
        <f t="shared" si="707"/>
        <v>0</v>
      </c>
      <c r="BS562">
        <f t="shared" si="708"/>
        <v>0</v>
      </c>
      <c r="BT562">
        <f t="shared" si="709"/>
        <v>0</v>
      </c>
      <c r="BU562">
        <f t="shared" si="710"/>
        <v>0</v>
      </c>
      <c r="BV562">
        <f t="shared" si="711"/>
        <v>0</v>
      </c>
      <c r="BW562">
        <f t="shared" si="712"/>
        <v>0</v>
      </c>
      <c r="BX562">
        <f t="shared" si="713"/>
        <v>0</v>
      </c>
      <c r="BY562">
        <f t="shared" si="714"/>
        <v>0</v>
      </c>
      <c r="BZ562">
        <f t="shared" si="715"/>
        <v>0</v>
      </c>
      <c r="CA562">
        <f t="shared" si="716"/>
        <v>0</v>
      </c>
      <c r="CB562">
        <f t="shared" si="717"/>
        <v>0</v>
      </c>
      <c r="CC562" t="e">
        <f>IF('Source and fuel input'!AS562,VLOOKUP(AA562,SourceIdData,8,FALSE),IF('Source and fuel input'!AQ562,V562,IF('Source and fuel input'!AR562,IF(AND(E562="Method 1",VLOOKUP(AA562,SourceIdData,8,FALSE)&gt;0),VLOOKUP(AA562,SourceIdData,8,FALSE),NA()),"")))</f>
        <v>#N/A</v>
      </c>
      <c r="CD562" s="15" t="e">
        <f t="shared" si="728"/>
        <v>#N/A</v>
      </c>
      <c r="CE562" s="15" t="b">
        <f t="shared" si="729"/>
        <v>1</v>
      </c>
      <c r="CF562" s="15" t="b">
        <f t="shared" si="685"/>
        <v>1</v>
      </c>
      <c r="CG562" s="15" t="b">
        <f t="shared" si="730"/>
        <v>0</v>
      </c>
      <c r="CH562" s="15" t="b">
        <f t="shared" si="731"/>
        <v>1</v>
      </c>
      <c r="CI562" t="e">
        <f t="shared" si="686"/>
        <v>#N/A</v>
      </c>
      <c r="CJ562" t="e">
        <f t="shared" si="687"/>
        <v>#N/A</v>
      </c>
      <c r="CK562" t="e">
        <f t="shared" si="696"/>
        <v>#N/A</v>
      </c>
      <c r="CL562" t="b">
        <f t="shared" si="732"/>
        <v>0</v>
      </c>
      <c r="CM562" t="e">
        <f t="shared" si="697"/>
        <v>#N/A</v>
      </c>
      <c r="CN562" t="b">
        <f t="shared" si="698"/>
        <v>0</v>
      </c>
      <c r="CO562" s="14">
        <f t="shared" si="699"/>
        <v>1</v>
      </c>
      <c r="CP562" s="16" t="str">
        <f t="shared" si="688"/>
        <v/>
      </c>
      <c r="CQ562" s="15">
        <f t="shared" si="689"/>
        <v>0</v>
      </c>
      <c r="CR562" s="15">
        <f t="shared" si="690"/>
        <v>0</v>
      </c>
      <c r="CS562" s="15">
        <f t="shared" si="691"/>
        <v>0</v>
      </c>
      <c r="CT562" s="58" t="e">
        <f t="shared" si="718"/>
        <v>#DIV/0!</v>
      </c>
      <c r="CU562" s="2">
        <f t="shared" si="692"/>
        <v>995</v>
      </c>
      <c r="CV562" t="str">
        <f t="shared" si="700"/>
        <v/>
      </c>
      <c r="CX562" t="str">
        <f t="shared" si="719"/>
        <v/>
      </c>
      <c r="CY562" t="b">
        <f>AND(CX562&lt;&gt;"",COUNTIF($CX$11:CX561,CX562)=0)</f>
        <v>0</v>
      </c>
      <c r="CZ562" s="2">
        <f>IF(CX562="",0,IF(CY562,MAX($CZ$11:CZ561)+1,VLOOKUP(CX562,$CX$11:CZ561,3,FALSE)))</f>
        <v>0</v>
      </c>
      <c r="DA562" s="2" t="str">
        <f t="shared" si="701"/>
        <v/>
      </c>
      <c r="DB562" t="str">
        <f t="shared" si="720"/>
        <v/>
      </c>
      <c r="DC562" t="b">
        <f>AND(DB562&lt;&gt;"",COUNTIF($DB$11:DB561,DB562)=0)</f>
        <v>0</v>
      </c>
      <c r="DD562" s="2">
        <f>IF(DB562="",0,IF(DC562,MAX($DD$11:DD561)+1,VLOOKUP(DB562,$DB$11:DD561,3,FALSE)))</f>
        <v>0</v>
      </c>
      <c r="DE562" s="2" t="str">
        <f t="shared" si="702"/>
        <v/>
      </c>
    </row>
    <row r="563" spans="1:109" x14ac:dyDescent="0.35">
      <c r="A563" s="119"/>
      <c r="B563" s="46"/>
      <c r="C563" s="46"/>
      <c r="D563" s="46"/>
      <c r="E563" s="46"/>
      <c r="F563" s="183"/>
      <c r="G563" s="48">
        <v>0</v>
      </c>
      <c r="H563" s="46">
        <v>0</v>
      </c>
      <c r="I563" s="46">
        <v>0</v>
      </c>
      <c r="J563" s="46">
        <v>0</v>
      </c>
      <c r="K563" s="46">
        <v>0</v>
      </c>
      <c r="L563" s="49">
        <v>0</v>
      </c>
      <c r="M563" s="50">
        <v>0</v>
      </c>
      <c r="N563" s="32"/>
      <c r="O563" s="31"/>
      <c r="P563" s="31"/>
      <c r="Q563" s="31"/>
      <c r="R563" s="31"/>
      <c r="S563" s="31"/>
      <c r="T563" s="31"/>
      <c r="U563" s="31"/>
      <c r="V563" s="99"/>
      <c r="W563" s="52" t="str">
        <f t="shared" si="727"/>
        <v/>
      </c>
      <c r="X563" s="120"/>
      <c r="Y563" s="97"/>
      <c r="Z563" t="e">
        <f t="shared" si="657"/>
        <v>#N/A</v>
      </c>
      <c r="AA563" t="e">
        <f t="shared" si="658"/>
        <v>#N/A</v>
      </c>
      <c r="AB563" t="e">
        <f t="shared" si="659"/>
        <v>#N/A</v>
      </c>
      <c r="AC563" s="53" t="b">
        <f t="shared" si="660"/>
        <v>0</v>
      </c>
      <c r="AD563" s="53" t="b">
        <f t="shared" si="661"/>
        <v>0</v>
      </c>
      <c r="AE563" s="53" t="b">
        <f t="shared" si="662"/>
        <v>0</v>
      </c>
      <c r="AF563" s="53" t="b">
        <f t="shared" si="663"/>
        <v>0</v>
      </c>
      <c r="AG563" s="53" t="b">
        <f t="shared" si="664"/>
        <v>0</v>
      </c>
      <c r="AH563" s="53" t="b">
        <f t="shared" si="665"/>
        <v>0</v>
      </c>
      <c r="AI563" s="53" t="b">
        <f t="shared" si="666"/>
        <v>0</v>
      </c>
      <c r="AJ563" s="53" t="b">
        <f t="shared" si="667"/>
        <v>0</v>
      </c>
      <c r="AK563" s="53" t="b">
        <f t="shared" si="721"/>
        <v>1</v>
      </c>
      <c r="AL563" s="53" t="b">
        <f t="shared" si="722"/>
        <v>1</v>
      </c>
      <c r="AM563" s="53" t="b">
        <f t="shared" si="723"/>
        <v>1</v>
      </c>
      <c r="AN563" s="53" t="b">
        <f t="shared" si="724"/>
        <v>1</v>
      </c>
      <c r="AO563" s="53" t="b">
        <f t="shared" si="725"/>
        <v>1</v>
      </c>
      <c r="AP563" s="53" t="b">
        <f t="shared" si="726"/>
        <v>1</v>
      </c>
      <c r="AQ563" s="53" t="b">
        <f t="shared" si="703"/>
        <v>0</v>
      </c>
      <c r="AR563" t="b">
        <f t="shared" si="668"/>
        <v>0</v>
      </c>
      <c r="AS563" s="54" t="e">
        <f t="shared" si="693"/>
        <v>#N/A</v>
      </c>
      <c r="AT563" t="b">
        <f t="shared" si="704"/>
        <v>0</v>
      </c>
      <c r="AU563" t="str">
        <f t="shared" si="705"/>
        <v/>
      </c>
      <c r="AV563" s="55" t="str">
        <f t="shared" si="694"/>
        <v/>
      </c>
      <c r="AW563" t="b">
        <f>AND(AV563&lt;&gt;"",COUNTIF($AV$11:AV562,AV563)=0)</f>
        <v>0</v>
      </c>
      <c r="AX563" s="2">
        <f>IF(AV563="",0,IF(AW563,MAX($AX$11:AX562)+1,VLOOKUP(AV563,$AV$11:AX562,3,FALSE)))</f>
        <v>0</v>
      </c>
      <c r="AY563" t="str">
        <f t="shared" si="695"/>
        <v/>
      </c>
      <c r="AZ563" t="e">
        <f t="shared" si="669"/>
        <v>#N/A</v>
      </c>
      <c r="BA563" t="e">
        <f>IF(ISNA(AZ563),NA(),COUNTIF(AZ$10:AZ563,AZ563)&gt;1)</f>
        <v>#N/A</v>
      </c>
      <c r="BB563" t="e">
        <f t="shared" si="670"/>
        <v>#N/A</v>
      </c>
      <c r="BC563" s="55" t="e">
        <f t="shared" si="671"/>
        <v>#N/A</v>
      </c>
      <c r="BD563" s="56" t="e">
        <f t="shared" si="672"/>
        <v>#N/A</v>
      </c>
      <c r="BE563" s="53">
        <f t="shared" si="673"/>
        <v>0</v>
      </c>
      <c r="BF563" s="53">
        <f t="shared" si="674"/>
        <v>0</v>
      </c>
      <c r="BG563" s="53">
        <f t="shared" si="675"/>
        <v>0</v>
      </c>
      <c r="BH563" s="53">
        <f t="shared" si="676"/>
        <v>0</v>
      </c>
      <c r="BI563" s="53">
        <f t="shared" si="677"/>
        <v>0</v>
      </c>
      <c r="BJ563" s="53">
        <f t="shared" si="678"/>
        <v>0</v>
      </c>
      <c r="BK563" s="57">
        <f t="shared" si="679"/>
        <v>0</v>
      </c>
      <c r="BL563" s="57">
        <f t="shared" si="680"/>
        <v>0</v>
      </c>
      <c r="BM563" s="57">
        <f t="shared" si="681"/>
        <v>0</v>
      </c>
      <c r="BN563" s="57">
        <f t="shared" si="682"/>
        <v>0</v>
      </c>
      <c r="BO563" s="57">
        <f t="shared" si="683"/>
        <v>0</v>
      </c>
      <c r="BP563" s="57">
        <f t="shared" si="684"/>
        <v>0</v>
      </c>
      <c r="BQ563">
        <f t="shared" si="706"/>
        <v>0</v>
      </c>
      <c r="BR563">
        <f t="shared" si="707"/>
        <v>0</v>
      </c>
      <c r="BS563">
        <f t="shared" si="708"/>
        <v>0</v>
      </c>
      <c r="BT563">
        <f t="shared" si="709"/>
        <v>0</v>
      </c>
      <c r="BU563">
        <f t="shared" si="710"/>
        <v>0</v>
      </c>
      <c r="BV563">
        <f t="shared" si="711"/>
        <v>0</v>
      </c>
      <c r="BW563">
        <f t="shared" si="712"/>
        <v>0</v>
      </c>
      <c r="BX563">
        <f t="shared" si="713"/>
        <v>0</v>
      </c>
      <c r="BY563">
        <f t="shared" si="714"/>
        <v>0</v>
      </c>
      <c r="BZ563">
        <f t="shared" si="715"/>
        <v>0</v>
      </c>
      <c r="CA563">
        <f t="shared" si="716"/>
        <v>0</v>
      </c>
      <c r="CB563">
        <f t="shared" si="717"/>
        <v>0</v>
      </c>
      <c r="CC563" t="e">
        <f>IF('Source and fuel input'!AS563,VLOOKUP(AA563,SourceIdData,8,FALSE),IF('Source and fuel input'!AQ563,V563,IF('Source and fuel input'!AR563,IF(AND(E563="Method 1",VLOOKUP(AA563,SourceIdData,8,FALSE)&gt;0),VLOOKUP(AA563,SourceIdData,8,FALSE),NA()),"")))</f>
        <v>#N/A</v>
      </c>
      <c r="CD563" s="15" t="e">
        <f t="shared" si="728"/>
        <v>#N/A</v>
      </c>
      <c r="CE563" s="15" t="b">
        <f t="shared" si="729"/>
        <v>1</v>
      </c>
      <c r="CF563" s="15" t="b">
        <f t="shared" si="685"/>
        <v>1</v>
      </c>
      <c r="CG563" s="15" t="b">
        <f t="shared" si="730"/>
        <v>0</v>
      </c>
      <c r="CH563" s="15" t="b">
        <f t="shared" si="731"/>
        <v>1</v>
      </c>
      <c r="CI563" t="e">
        <f t="shared" si="686"/>
        <v>#N/A</v>
      </c>
      <c r="CJ563" t="e">
        <f t="shared" si="687"/>
        <v>#N/A</v>
      </c>
      <c r="CK563" t="e">
        <f t="shared" si="696"/>
        <v>#N/A</v>
      </c>
      <c r="CL563" t="b">
        <f t="shared" si="732"/>
        <v>0</v>
      </c>
      <c r="CM563" t="e">
        <f t="shared" si="697"/>
        <v>#N/A</v>
      </c>
      <c r="CN563" t="b">
        <f t="shared" si="698"/>
        <v>0</v>
      </c>
      <c r="CO563" s="14">
        <f t="shared" si="699"/>
        <v>1</v>
      </c>
      <c r="CP563" s="16" t="str">
        <f t="shared" si="688"/>
        <v/>
      </c>
      <c r="CQ563" s="15">
        <f t="shared" si="689"/>
        <v>0</v>
      </c>
      <c r="CR563" s="15">
        <f t="shared" si="690"/>
        <v>0</v>
      </c>
      <c r="CS563" s="15">
        <f t="shared" si="691"/>
        <v>0</v>
      </c>
      <c r="CT563" s="58" t="e">
        <f t="shared" si="718"/>
        <v>#DIV/0!</v>
      </c>
      <c r="CU563" s="2">
        <f t="shared" si="692"/>
        <v>995</v>
      </c>
      <c r="CV563" t="str">
        <f t="shared" si="700"/>
        <v/>
      </c>
      <c r="CX563" t="str">
        <f t="shared" si="719"/>
        <v/>
      </c>
      <c r="CY563" t="b">
        <f>AND(CX563&lt;&gt;"",COUNTIF($CX$11:CX562,CX563)=0)</f>
        <v>0</v>
      </c>
      <c r="CZ563" s="2">
        <f>IF(CX563="",0,IF(CY563,MAX($CZ$11:CZ562)+1,VLOOKUP(CX563,$CX$11:CZ562,3,FALSE)))</f>
        <v>0</v>
      </c>
      <c r="DA563" s="2" t="str">
        <f t="shared" si="701"/>
        <v/>
      </c>
      <c r="DB563" t="str">
        <f t="shared" si="720"/>
        <v/>
      </c>
      <c r="DC563" t="b">
        <f>AND(DB563&lt;&gt;"",COUNTIF($DB$11:DB562,DB563)=0)</f>
        <v>0</v>
      </c>
      <c r="DD563" s="2">
        <f>IF(DB563="",0,IF(DC563,MAX($DD$11:DD562)+1,VLOOKUP(DB563,$DB$11:DD562,3,FALSE)))</f>
        <v>0</v>
      </c>
      <c r="DE563" s="2" t="str">
        <f t="shared" si="702"/>
        <v/>
      </c>
    </row>
    <row r="564" spans="1:109" x14ac:dyDescent="0.35">
      <c r="A564" s="119"/>
      <c r="B564" s="46"/>
      <c r="C564" s="46"/>
      <c r="D564" s="46"/>
      <c r="E564" s="46"/>
      <c r="F564" s="183"/>
      <c r="G564" s="48">
        <v>0</v>
      </c>
      <c r="H564" s="46">
        <v>0</v>
      </c>
      <c r="I564" s="46">
        <v>0</v>
      </c>
      <c r="J564" s="46">
        <v>0</v>
      </c>
      <c r="K564" s="46">
        <v>0</v>
      </c>
      <c r="L564" s="49">
        <v>0</v>
      </c>
      <c r="M564" s="50">
        <v>0</v>
      </c>
      <c r="N564" s="32"/>
      <c r="O564" s="31"/>
      <c r="P564" s="31"/>
      <c r="Q564" s="31"/>
      <c r="R564" s="31"/>
      <c r="S564" s="31"/>
      <c r="T564" s="31"/>
      <c r="U564" s="31"/>
      <c r="V564" s="99"/>
      <c r="W564" s="52" t="str">
        <f t="shared" si="727"/>
        <v/>
      </c>
      <c r="X564" s="120"/>
      <c r="Y564" s="97"/>
      <c r="Z564" t="e">
        <f t="shared" si="657"/>
        <v>#N/A</v>
      </c>
      <c r="AA564" t="e">
        <f t="shared" si="658"/>
        <v>#N/A</v>
      </c>
      <c r="AB564" t="e">
        <f t="shared" si="659"/>
        <v>#N/A</v>
      </c>
      <c r="AC564" s="53" t="b">
        <f t="shared" si="660"/>
        <v>0</v>
      </c>
      <c r="AD564" s="53" t="b">
        <f t="shared" si="661"/>
        <v>0</v>
      </c>
      <c r="AE564" s="53" t="b">
        <f t="shared" si="662"/>
        <v>0</v>
      </c>
      <c r="AF564" s="53" t="b">
        <f t="shared" si="663"/>
        <v>0</v>
      </c>
      <c r="AG564" s="53" t="b">
        <f t="shared" si="664"/>
        <v>0</v>
      </c>
      <c r="AH564" s="53" t="b">
        <f t="shared" si="665"/>
        <v>0</v>
      </c>
      <c r="AI564" s="53" t="b">
        <f t="shared" si="666"/>
        <v>0</v>
      </c>
      <c r="AJ564" s="53" t="b">
        <f t="shared" si="667"/>
        <v>0</v>
      </c>
      <c r="AK564" s="53" t="b">
        <f t="shared" si="721"/>
        <v>1</v>
      </c>
      <c r="AL564" s="53" t="b">
        <f t="shared" si="722"/>
        <v>1</v>
      </c>
      <c r="AM564" s="53" t="b">
        <f t="shared" si="723"/>
        <v>1</v>
      </c>
      <c r="AN564" s="53" t="b">
        <f t="shared" si="724"/>
        <v>1</v>
      </c>
      <c r="AO564" s="53" t="b">
        <f t="shared" si="725"/>
        <v>1</v>
      </c>
      <c r="AP564" s="53" t="b">
        <f t="shared" si="726"/>
        <v>1</v>
      </c>
      <c r="AQ564" s="53" t="b">
        <f t="shared" si="703"/>
        <v>0</v>
      </c>
      <c r="AR564" t="b">
        <f t="shared" si="668"/>
        <v>0</v>
      </c>
      <c r="AS564" s="54" t="e">
        <f t="shared" si="693"/>
        <v>#N/A</v>
      </c>
      <c r="AT564" t="b">
        <f t="shared" si="704"/>
        <v>0</v>
      </c>
      <c r="AU564" t="str">
        <f t="shared" si="705"/>
        <v/>
      </c>
      <c r="AV564" s="55" t="str">
        <f t="shared" si="694"/>
        <v/>
      </c>
      <c r="AW564" t="b">
        <f>AND(AV564&lt;&gt;"",COUNTIF($AV$11:AV563,AV564)=0)</f>
        <v>0</v>
      </c>
      <c r="AX564" s="2">
        <f>IF(AV564="",0,IF(AW564,MAX($AX$11:AX563)+1,VLOOKUP(AV564,$AV$11:AX563,3,FALSE)))</f>
        <v>0</v>
      </c>
      <c r="AY564" t="str">
        <f t="shared" si="695"/>
        <v/>
      </c>
      <c r="AZ564" t="e">
        <f t="shared" si="669"/>
        <v>#N/A</v>
      </c>
      <c r="BA564" t="e">
        <f>IF(ISNA(AZ564),NA(),COUNTIF(AZ$10:AZ564,AZ564)&gt;1)</f>
        <v>#N/A</v>
      </c>
      <c r="BB564" t="e">
        <f t="shared" si="670"/>
        <v>#N/A</v>
      </c>
      <c r="BC564" s="55" t="e">
        <f t="shared" si="671"/>
        <v>#N/A</v>
      </c>
      <c r="BD564" s="56" t="e">
        <f t="shared" si="672"/>
        <v>#N/A</v>
      </c>
      <c r="BE564" s="53">
        <f t="shared" si="673"/>
        <v>0</v>
      </c>
      <c r="BF564" s="53">
        <f t="shared" si="674"/>
        <v>0</v>
      </c>
      <c r="BG564" s="53">
        <f t="shared" si="675"/>
        <v>0</v>
      </c>
      <c r="BH564" s="53">
        <f t="shared" si="676"/>
        <v>0</v>
      </c>
      <c r="BI564" s="53">
        <f t="shared" si="677"/>
        <v>0</v>
      </c>
      <c r="BJ564" s="53">
        <f t="shared" si="678"/>
        <v>0</v>
      </c>
      <c r="BK564" s="57">
        <f t="shared" si="679"/>
        <v>0</v>
      </c>
      <c r="BL564" s="57">
        <f t="shared" si="680"/>
        <v>0</v>
      </c>
      <c r="BM564" s="57">
        <f t="shared" si="681"/>
        <v>0</v>
      </c>
      <c r="BN564" s="57">
        <f t="shared" si="682"/>
        <v>0</v>
      </c>
      <c r="BO564" s="57">
        <f t="shared" si="683"/>
        <v>0</v>
      </c>
      <c r="BP564" s="57">
        <f t="shared" si="684"/>
        <v>0</v>
      </c>
      <c r="BQ564">
        <f t="shared" si="706"/>
        <v>0</v>
      </c>
      <c r="BR564">
        <f t="shared" si="707"/>
        <v>0</v>
      </c>
      <c r="BS564">
        <f t="shared" si="708"/>
        <v>0</v>
      </c>
      <c r="BT564">
        <f t="shared" si="709"/>
        <v>0</v>
      </c>
      <c r="BU564">
        <f t="shared" si="710"/>
        <v>0</v>
      </c>
      <c r="BV564">
        <f t="shared" si="711"/>
        <v>0</v>
      </c>
      <c r="BW564">
        <f t="shared" si="712"/>
        <v>0</v>
      </c>
      <c r="BX564">
        <f t="shared" si="713"/>
        <v>0</v>
      </c>
      <c r="BY564">
        <f t="shared" si="714"/>
        <v>0</v>
      </c>
      <c r="BZ564">
        <f t="shared" si="715"/>
        <v>0</v>
      </c>
      <c r="CA564">
        <f t="shared" si="716"/>
        <v>0</v>
      </c>
      <c r="CB564">
        <f t="shared" si="717"/>
        <v>0</v>
      </c>
      <c r="CC564" t="e">
        <f>IF('Source and fuel input'!AS564,VLOOKUP(AA564,SourceIdData,8,FALSE),IF('Source and fuel input'!AQ564,V564,IF('Source and fuel input'!AR564,IF(AND(E564="Method 1",VLOOKUP(AA564,SourceIdData,8,FALSE)&gt;0),VLOOKUP(AA564,SourceIdData,8,FALSE),NA()),"")))</f>
        <v>#N/A</v>
      </c>
      <c r="CD564" s="15" t="e">
        <f t="shared" si="728"/>
        <v>#N/A</v>
      </c>
      <c r="CE564" s="15" t="b">
        <f t="shared" si="729"/>
        <v>1</v>
      </c>
      <c r="CF564" s="15" t="b">
        <f t="shared" si="685"/>
        <v>1</v>
      </c>
      <c r="CG564" s="15" t="b">
        <f t="shared" si="730"/>
        <v>0</v>
      </c>
      <c r="CH564" s="15" t="b">
        <f t="shared" si="731"/>
        <v>1</v>
      </c>
      <c r="CI564" t="e">
        <f t="shared" si="686"/>
        <v>#N/A</v>
      </c>
      <c r="CJ564" t="e">
        <f t="shared" si="687"/>
        <v>#N/A</v>
      </c>
      <c r="CK564" t="e">
        <f t="shared" si="696"/>
        <v>#N/A</v>
      </c>
      <c r="CL564" t="b">
        <f t="shared" si="732"/>
        <v>0</v>
      </c>
      <c r="CM564" t="e">
        <f t="shared" si="697"/>
        <v>#N/A</v>
      </c>
      <c r="CN564" t="b">
        <f t="shared" si="698"/>
        <v>0</v>
      </c>
      <c r="CO564" s="14">
        <f t="shared" si="699"/>
        <v>1</v>
      </c>
      <c r="CP564" s="16" t="str">
        <f t="shared" si="688"/>
        <v/>
      </c>
      <c r="CQ564" s="15">
        <f t="shared" si="689"/>
        <v>0</v>
      </c>
      <c r="CR564" s="15">
        <f t="shared" si="690"/>
        <v>0</v>
      </c>
      <c r="CS564" s="15">
        <f t="shared" si="691"/>
        <v>0</v>
      </c>
      <c r="CT564" s="58" t="e">
        <f t="shared" si="718"/>
        <v>#DIV/0!</v>
      </c>
      <c r="CU564" s="2">
        <f t="shared" si="692"/>
        <v>995</v>
      </c>
      <c r="CV564" t="str">
        <f t="shared" si="700"/>
        <v/>
      </c>
      <c r="CX564" t="str">
        <f t="shared" si="719"/>
        <v/>
      </c>
      <c r="CY564" t="b">
        <f>AND(CX564&lt;&gt;"",COUNTIF($CX$11:CX563,CX564)=0)</f>
        <v>0</v>
      </c>
      <c r="CZ564" s="2">
        <f>IF(CX564="",0,IF(CY564,MAX($CZ$11:CZ563)+1,VLOOKUP(CX564,$CX$11:CZ563,3,FALSE)))</f>
        <v>0</v>
      </c>
      <c r="DA564" s="2" t="str">
        <f t="shared" si="701"/>
        <v/>
      </c>
      <c r="DB564" t="str">
        <f t="shared" si="720"/>
        <v/>
      </c>
      <c r="DC564" t="b">
        <f>AND(DB564&lt;&gt;"",COUNTIF($DB$11:DB563,DB564)=0)</f>
        <v>0</v>
      </c>
      <c r="DD564" s="2">
        <f>IF(DB564="",0,IF(DC564,MAX($DD$11:DD563)+1,VLOOKUP(DB564,$DB$11:DD563,3,FALSE)))</f>
        <v>0</v>
      </c>
      <c r="DE564" s="2" t="str">
        <f t="shared" si="702"/>
        <v/>
      </c>
    </row>
    <row r="565" spans="1:109" x14ac:dyDescent="0.35">
      <c r="A565" s="119"/>
      <c r="B565" s="46"/>
      <c r="C565" s="46"/>
      <c r="D565" s="46"/>
      <c r="E565" s="46"/>
      <c r="F565" s="183"/>
      <c r="G565" s="48">
        <v>0</v>
      </c>
      <c r="H565" s="46">
        <v>0</v>
      </c>
      <c r="I565" s="46">
        <v>0</v>
      </c>
      <c r="J565" s="46">
        <v>0</v>
      </c>
      <c r="K565" s="46">
        <v>0</v>
      </c>
      <c r="L565" s="49">
        <v>0</v>
      </c>
      <c r="M565" s="50">
        <v>0</v>
      </c>
      <c r="N565" s="32"/>
      <c r="O565" s="31"/>
      <c r="P565" s="31"/>
      <c r="Q565" s="31"/>
      <c r="R565" s="31"/>
      <c r="S565" s="31"/>
      <c r="T565" s="31"/>
      <c r="U565" s="31"/>
      <c r="V565" s="99"/>
      <c r="W565" s="52" t="str">
        <f t="shared" si="727"/>
        <v/>
      </c>
      <c r="X565" s="120"/>
      <c r="Y565" s="97"/>
      <c r="Z565" t="e">
        <f t="shared" si="657"/>
        <v>#N/A</v>
      </c>
      <c r="AA565" t="e">
        <f t="shared" si="658"/>
        <v>#N/A</v>
      </c>
      <c r="AB565" t="e">
        <f t="shared" si="659"/>
        <v>#N/A</v>
      </c>
      <c r="AC565" s="53" t="b">
        <f t="shared" si="660"/>
        <v>0</v>
      </c>
      <c r="AD565" s="53" t="b">
        <f t="shared" si="661"/>
        <v>0</v>
      </c>
      <c r="AE565" s="53" t="b">
        <f t="shared" si="662"/>
        <v>0</v>
      </c>
      <c r="AF565" s="53" t="b">
        <f t="shared" si="663"/>
        <v>0</v>
      </c>
      <c r="AG565" s="53" t="b">
        <f t="shared" si="664"/>
        <v>0</v>
      </c>
      <c r="AH565" s="53" t="b">
        <f t="shared" si="665"/>
        <v>0</v>
      </c>
      <c r="AI565" s="53" t="b">
        <f t="shared" si="666"/>
        <v>0</v>
      </c>
      <c r="AJ565" s="53" t="b">
        <f t="shared" si="667"/>
        <v>0</v>
      </c>
      <c r="AK565" s="53" t="b">
        <f t="shared" si="721"/>
        <v>1</v>
      </c>
      <c r="AL565" s="53" t="b">
        <f t="shared" si="722"/>
        <v>1</v>
      </c>
      <c r="AM565" s="53" t="b">
        <f t="shared" si="723"/>
        <v>1</v>
      </c>
      <c r="AN565" s="53" t="b">
        <f t="shared" si="724"/>
        <v>1</v>
      </c>
      <c r="AO565" s="53" t="b">
        <f t="shared" si="725"/>
        <v>1</v>
      </c>
      <c r="AP565" s="53" t="b">
        <f t="shared" si="726"/>
        <v>1</v>
      </c>
      <c r="AQ565" s="53" t="b">
        <f t="shared" si="703"/>
        <v>0</v>
      </c>
      <c r="AR565" t="b">
        <f t="shared" si="668"/>
        <v>0</v>
      </c>
      <c r="AS565" s="54" t="e">
        <f t="shared" si="693"/>
        <v>#N/A</v>
      </c>
      <c r="AT565" t="b">
        <f t="shared" si="704"/>
        <v>0</v>
      </c>
      <c r="AU565" t="str">
        <f t="shared" si="705"/>
        <v/>
      </c>
      <c r="AV565" s="55" t="str">
        <f t="shared" si="694"/>
        <v/>
      </c>
      <c r="AW565" t="b">
        <f>AND(AV565&lt;&gt;"",COUNTIF($AV$11:AV564,AV565)=0)</f>
        <v>0</v>
      </c>
      <c r="AX565" s="2">
        <f>IF(AV565="",0,IF(AW565,MAX($AX$11:AX564)+1,VLOOKUP(AV565,$AV$11:AX564,3,FALSE)))</f>
        <v>0</v>
      </c>
      <c r="AY565" t="str">
        <f t="shared" si="695"/>
        <v/>
      </c>
      <c r="AZ565" t="e">
        <f t="shared" si="669"/>
        <v>#N/A</v>
      </c>
      <c r="BA565" t="e">
        <f>IF(ISNA(AZ565),NA(),COUNTIF(AZ$10:AZ565,AZ565)&gt;1)</f>
        <v>#N/A</v>
      </c>
      <c r="BB565" t="e">
        <f t="shared" si="670"/>
        <v>#N/A</v>
      </c>
      <c r="BC565" s="55" t="e">
        <f t="shared" si="671"/>
        <v>#N/A</v>
      </c>
      <c r="BD565" s="56" t="e">
        <f t="shared" si="672"/>
        <v>#N/A</v>
      </c>
      <c r="BE565" s="53">
        <f t="shared" si="673"/>
        <v>0</v>
      </c>
      <c r="BF565" s="53">
        <f t="shared" si="674"/>
        <v>0</v>
      </c>
      <c r="BG565" s="53">
        <f t="shared" si="675"/>
        <v>0</v>
      </c>
      <c r="BH565" s="53">
        <f t="shared" si="676"/>
        <v>0</v>
      </c>
      <c r="BI565" s="53">
        <f t="shared" si="677"/>
        <v>0</v>
      </c>
      <c r="BJ565" s="53">
        <f t="shared" si="678"/>
        <v>0</v>
      </c>
      <c r="BK565" s="57">
        <f t="shared" si="679"/>
        <v>0</v>
      </c>
      <c r="BL565" s="57">
        <f t="shared" si="680"/>
        <v>0</v>
      </c>
      <c r="BM565" s="57">
        <f t="shared" si="681"/>
        <v>0</v>
      </c>
      <c r="BN565" s="57">
        <f t="shared" si="682"/>
        <v>0</v>
      </c>
      <c r="BO565" s="57">
        <f t="shared" si="683"/>
        <v>0</v>
      </c>
      <c r="BP565" s="57">
        <f t="shared" si="684"/>
        <v>0</v>
      </c>
      <c r="BQ565">
        <f t="shared" si="706"/>
        <v>0</v>
      </c>
      <c r="BR565">
        <f t="shared" si="707"/>
        <v>0</v>
      </c>
      <c r="BS565">
        <f t="shared" si="708"/>
        <v>0</v>
      </c>
      <c r="BT565">
        <f t="shared" si="709"/>
        <v>0</v>
      </c>
      <c r="BU565">
        <f t="shared" si="710"/>
        <v>0</v>
      </c>
      <c r="BV565">
        <f t="shared" si="711"/>
        <v>0</v>
      </c>
      <c r="BW565">
        <f t="shared" si="712"/>
        <v>0</v>
      </c>
      <c r="BX565">
        <f t="shared" si="713"/>
        <v>0</v>
      </c>
      <c r="BY565">
        <f t="shared" si="714"/>
        <v>0</v>
      </c>
      <c r="BZ565">
        <f t="shared" si="715"/>
        <v>0</v>
      </c>
      <c r="CA565">
        <f t="shared" si="716"/>
        <v>0</v>
      </c>
      <c r="CB565">
        <f t="shared" si="717"/>
        <v>0</v>
      </c>
      <c r="CC565" t="e">
        <f>IF('Source and fuel input'!AS565,VLOOKUP(AA565,SourceIdData,8,FALSE),IF('Source and fuel input'!AQ565,V565,IF('Source and fuel input'!AR565,IF(AND(E565="Method 1",VLOOKUP(AA565,SourceIdData,8,FALSE)&gt;0),VLOOKUP(AA565,SourceIdData,8,FALSE),NA()),"")))</f>
        <v>#N/A</v>
      </c>
      <c r="CD565" s="15" t="e">
        <f t="shared" si="728"/>
        <v>#N/A</v>
      </c>
      <c r="CE565" s="15" t="b">
        <f t="shared" si="729"/>
        <v>1</v>
      </c>
      <c r="CF565" s="15" t="b">
        <f t="shared" si="685"/>
        <v>1</v>
      </c>
      <c r="CG565" s="15" t="b">
        <f t="shared" si="730"/>
        <v>0</v>
      </c>
      <c r="CH565" s="15" t="b">
        <f t="shared" si="731"/>
        <v>1</v>
      </c>
      <c r="CI565" t="e">
        <f t="shared" si="686"/>
        <v>#N/A</v>
      </c>
      <c r="CJ565" t="e">
        <f t="shared" si="687"/>
        <v>#N/A</v>
      </c>
      <c r="CK565" t="e">
        <f t="shared" si="696"/>
        <v>#N/A</v>
      </c>
      <c r="CL565" t="b">
        <f t="shared" si="732"/>
        <v>0</v>
      </c>
      <c r="CM565" t="e">
        <f t="shared" si="697"/>
        <v>#N/A</v>
      </c>
      <c r="CN565" t="b">
        <f t="shared" si="698"/>
        <v>0</v>
      </c>
      <c r="CO565" s="14">
        <f t="shared" si="699"/>
        <v>1</v>
      </c>
      <c r="CP565" s="16" t="str">
        <f t="shared" si="688"/>
        <v/>
      </c>
      <c r="CQ565" s="15">
        <f t="shared" si="689"/>
        <v>0</v>
      </c>
      <c r="CR565" s="15">
        <f t="shared" si="690"/>
        <v>0</v>
      </c>
      <c r="CS565" s="15">
        <f t="shared" si="691"/>
        <v>0</v>
      </c>
      <c r="CT565" s="58" t="e">
        <f t="shared" si="718"/>
        <v>#DIV/0!</v>
      </c>
      <c r="CU565" s="2">
        <f t="shared" si="692"/>
        <v>995</v>
      </c>
      <c r="CV565" t="str">
        <f t="shared" si="700"/>
        <v/>
      </c>
      <c r="CX565" t="str">
        <f t="shared" si="719"/>
        <v/>
      </c>
      <c r="CY565" t="b">
        <f>AND(CX565&lt;&gt;"",COUNTIF($CX$11:CX564,CX565)=0)</f>
        <v>0</v>
      </c>
      <c r="CZ565" s="2">
        <f>IF(CX565="",0,IF(CY565,MAX($CZ$11:CZ564)+1,VLOOKUP(CX565,$CX$11:CZ564,3,FALSE)))</f>
        <v>0</v>
      </c>
      <c r="DA565" s="2" t="str">
        <f t="shared" si="701"/>
        <v/>
      </c>
      <c r="DB565" t="str">
        <f t="shared" si="720"/>
        <v/>
      </c>
      <c r="DC565" t="b">
        <f>AND(DB565&lt;&gt;"",COUNTIF($DB$11:DB564,DB565)=0)</f>
        <v>0</v>
      </c>
      <c r="DD565" s="2">
        <f>IF(DB565="",0,IF(DC565,MAX($DD$11:DD564)+1,VLOOKUP(DB565,$DB$11:DD564,3,FALSE)))</f>
        <v>0</v>
      </c>
      <c r="DE565" s="2" t="str">
        <f t="shared" si="702"/>
        <v/>
      </c>
    </row>
    <row r="566" spans="1:109" x14ac:dyDescent="0.35">
      <c r="A566" s="119"/>
      <c r="B566" s="46"/>
      <c r="C566" s="46"/>
      <c r="D566" s="46"/>
      <c r="E566" s="46"/>
      <c r="F566" s="183"/>
      <c r="G566" s="48">
        <v>0</v>
      </c>
      <c r="H566" s="46">
        <v>0</v>
      </c>
      <c r="I566" s="46">
        <v>0</v>
      </c>
      <c r="J566" s="46">
        <v>0</v>
      </c>
      <c r="K566" s="46">
        <v>0</v>
      </c>
      <c r="L566" s="49">
        <v>0</v>
      </c>
      <c r="M566" s="50">
        <v>0</v>
      </c>
      <c r="N566" s="32"/>
      <c r="O566" s="31"/>
      <c r="P566" s="31"/>
      <c r="Q566" s="31"/>
      <c r="R566" s="31"/>
      <c r="S566" s="31"/>
      <c r="T566" s="31"/>
      <c r="U566" s="31"/>
      <c r="V566" s="99"/>
      <c r="W566" s="52" t="str">
        <f t="shared" si="727"/>
        <v/>
      </c>
      <c r="X566" s="120"/>
      <c r="Y566" s="97"/>
      <c r="Z566" t="e">
        <f t="shared" si="657"/>
        <v>#N/A</v>
      </c>
      <c r="AA566" t="e">
        <f t="shared" si="658"/>
        <v>#N/A</v>
      </c>
      <c r="AB566" t="e">
        <f t="shared" si="659"/>
        <v>#N/A</v>
      </c>
      <c r="AC566" s="53" t="b">
        <f t="shared" si="660"/>
        <v>0</v>
      </c>
      <c r="AD566" s="53" t="b">
        <f t="shared" si="661"/>
        <v>0</v>
      </c>
      <c r="AE566" s="53" t="b">
        <f t="shared" si="662"/>
        <v>0</v>
      </c>
      <c r="AF566" s="53" t="b">
        <f t="shared" si="663"/>
        <v>0</v>
      </c>
      <c r="AG566" s="53" t="b">
        <f t="shared" si="664"/>
        <v>0</v>
      </c>
      <c r="AH566" s="53" t="b">
        <f t="shared" si="665"/>
        <v>0</v>
      </c>
      <c r="AI566" s="53" t="b">
        <f t="shared" si="666"/>
        <v>0</v>
      </c>
      <c r="AJ566" s="53" t="b">
        <f t="shared" si="667"/>
        <v>0</v>
      </c>
      <c r="AK566" s="53" t="b">
        <f t="shared" si="721"/>
        <v>1</v>
      </c>
      <c r="AL566" s="53" t="b">
        <f t="shared" si="722"/>
        <v>1</v>
      </c>
      <c r="AM566" s="53" t="b">
        <f t="shared" si="723"/>
        <v>1</v>
      </c>
      <c r="AN566" s="53" t="b">
        <f t="shared" si="724"/>
        <v>1</v>
      </c>
      <c r="AO566" s="53" t="b">
        <f t="shared" si="725"/>
        <v>1</v>
      </c>
      <c r="AP566" s="53" t="b">
        <f t="shared" si="726"/>
        <v>1</v>
      </c>
      <c r="AQ566" s="53" t="b">
        <f t="shared" si="703"/>
        <v>0</v>
      </c>
      <c r="AR566" t="b">
        <f t="shared" si="668"/>
        <v>0</v>
      </c>
      <c r="AS566" s="54" t="e">
        <f t="shared" si="693"/>
        <v>#N/A</v>
      </c>
      <c r="AT566" t="b">
        <f t="shared" si="704"/>
        <v>0</v>
      </c>
      <c r="AU566" t="str">
        <f t="shared" si="705"/>
        <v/>
      </c>
      <c r="AV566" s="55" t="str">
        <f t="shared" si="694"/>
        <v/>
      </c>
      <c r="AW566" t="b">
        <f>AND(AV566&lt;&gt;"",COUNTIF($AV$11:AV565,AV566)=0)</f>
        <v>0</v>
      </c>
      <c r="AX566" s="2">
        <f>IF(AV566="",0,IF(AW566,MAX($AX$11:AX565)+1,VLOOKUP(AV566,$AV$11:AX565,3,FALSE)))</f>
        <v>0</v>
      </c>
      <c r="AY566" t="str">
        <f t="shared" si="695"/>
        <v/>
      </c>
      <c r="AZ566" t="e">
        <f t="shared" si="669"/>
        <v>#N/A</v>
      </c>
      <c r="BA566" t="e">
        <f>IF(ISNA(AZ566),NA(),COUNTIF(AZ$10:AZ566,AZ566)&gt;1)</f>
        <v>#N/A</v>
      </c>
      <c r="BB566" t="e">
        <f t="shared" si="670"/>
        <v>#N/A</v>
      </c>
      <c r="BC566" s="55" t="e">
        <f t="shared" si="671"/>
        <v>#N/A</v>
      </c>
      <c r="BD566" s="56" t="e">
        <f t="shared" si="672"/>
        <v>#N/A</v>
      </c>
      <c r="BE566" s="53">
        <f t="shared" si="673"/>
        <v>0</v>
      </c>
      <c r="BF566" s="53">
        <f t="shared" si="674"/>
        <v>0</v>
      </c>
      <c r="BG566" s="53">
        <f t="shared" si="675"/>
        <v>0</v>
      </c>
      <c r="BH566" s="53">
        <f t="shared" si="676"/>
        <v>0</v>
      </c>
      <c r="BI566" s="53">
        <f t="shared" si="677"/>
        <v>0</v>
      </c>
      <c r="BJ566" s="53">
        <f t="shared" si="678"/>
        <v>0</v>
      </c>
      <c r="BK566" s="57">
        <f t="shared" si="679"/>
        <v>0</v>
      </c>
      <c r="BL566" s="57">
        <f t="shared" si="680"/>
        <v>0</v>
      </c>
      <c r="BM566" s="57">
        <f t="shared" si="681"/>
        <v>0</v>
      </c>
      <c r="BN566" s="57">
        <f t="shared" si="682"/>
        <v>0</v>
      </c>
      <c r="BO566" s="57">
        <f t="shared" si="683"/>
        <v>0</v>
      </c>
      <c r="BP566" s="57">
        <f t="shared" si="684"/>
        <v>0</v>
      </c>
      <c r="BQ566">
        <f t="shared" si="706"/>
        <v>0</v>
      </c>
      <c r="BR566">
        <f t="shared" si="707"/>
        <v>0</v>
      </c>
      <c r="BS566">
        <f t="shared" si="708"/>
        <v>0</v>
      </c>
      <c r="BT566">
        <f t="shared" si="709"/>
        <v>0</v>
      </c>
      <c r="BU566">
        <f t="shared" si="710"/>
        <v>0</v>
      </c>
      <c r="BV566">
        <f t="shared" si="711"/>
        <v>0</v>
      </c>
      <c r="BW566">
        <f t="shared" si="712"/>
        <v>0</v>
      </c>
      <c r="BX566">
        <f t="shared" si="713"/>
        <v>0</v>
      </c>
      <c r="BY566">
        <f t="shared" si="714"/>
        <v>0</v>
      </c>
      <c r="BZ566">
        <f t="shared" si="715"/>
        <v>0</v>
      </c>
      <c r="CA566">
        <f t="shared" si="716"/>
        <v>0</v>
      </c>
      <c r="CB566">
        <f t="shared" si="717"/>
        <v>0</v>
      </c>
      <c r="CC566" t="e">
        <f>IF('Source and fuel input'!AS566,VLOOKUP(AA566,SourceIdData,8,FALSE),IF('Source and fuel input'!AQ566,V566,IF('Source and fuel input'!AR566,IF(AND(E566="Method 1",VLOOKUP(AA566,SourceIdData,8,FALSE)&gt;0),VLOOKUP(AA566,SourceIdData,8,FALSE),NA()),"")))</f>
        <v>#N/A</v>
      </c>
      <c r="CD566" s="15" t="e">
        <f t="shared" si="728"/>
        <v>#N/A</v>
      </c>
      <c r="CE566" s="15" t="b">
        <f t="shared" si="729"/>
        <v>1</v>
      </c>
      <c r="CF566" s="15" t="b">
        <f t="shared" si="685"/>
        <v>1</v>
      </c>
      <c r="CG566" s="15" t="b">
        <f t="shared" si="730"/>
        <v>0</v>
      </c>
      <c r="CH566" s="15" t="b">
        <f t="shared" si="731"/>
        <v>1</v>
      </c>
      <c r="CI566" t="e">
        <f t="shared" si="686"/>
        <v>#N/A</v>
      </c>
      <c r="CJ566" t="e">
        <f t="shared" si="687"/>
        <v>#N/A</v>
      </c>
      <c r="CK566" t="e">
        <f t="shared" si="696"/>
        <v>#N/A</v>
      </c>
      <c r="CL566" t="b">
        <f t="shared" si="732"/>
        <v>0</v>
      </c>
      <c r="CM566" t="e">
        <f t="shared" si="697"/>
        <v>#N/A</v>
      </c>
      <c r="CN566" t="b">
        <f t="shared" si="698"/>
        <v>0</v>
      </c>
      <c r="CO566" s="14">
        <f t="shared" si="699"/>
        <v>1</v>
      </c>
      <c r="CP566" s="16" t="str">
        <f t="shared" si="688"/>
        <v/>
      </c>
      <c r="CQ566" s="15">
        <f t="shared" si="689"/>
        <v>0</v>
      </c>
      <c r="CR566" s="15">
        <f t="shared" si="690"/>
        <v>0</v>
      </c>
      <c r="CS566" s="15">
        <f t="shared" si="691"/>
        <v>0</v>
      </c>
      <c r="CT566" s="58" t="e">
        <f t="shared" si="718"/>
        <v>#DIV/0!</v>
      </c>
      <c r="CU566" s="2">
        <f t="shared" si="692"/>
        <v>995</v>
      </c>
      <c r="CV566" t="str">
        <f t="shared" si="700"/>
        <v/>
      </c>
      <c r="CX566" t="str">
        <f t="shared" si="719"/>
        <v/>
      </c>
      <c r="CY566" t="b">
        <f>AND(CX566&lt;&gt;"",COUNTIF($CX$11:CX565,CX566)=0)</f>
        <v>0</v>
      </c>
      <c r="CZ566" s="2">
        <f>IF(CX566="",0,IF(CY566,MAX($CZ$11:CZ565)+1,VLOOKUP(CX566,$CX$11:CZ565,3,FALSE)))</f>
        <v>0</v>
      </c>
      <c r="DA566" s="2" t="str">
        <f t="shared" si="701"/>
        <v/>
      </c>
      <c r="DB566" t="str">
        <f t="shared" si="720"/>
        <v/>
      </c>
      <c r="DC566" t="b">
        <f>AND(DB566&lt;&gt;"",COUNTIF($DB$11:DB565,DB566)=0)</f>
        <v>0</v>
      </c>
      <c r="DD566" s="2">
        <f>IF(DB566="",0,IF(DC566,MAX($DD$11:DD565)+1,VLOOKUP(DB566,$DB$11:DD565,3,FALSE)))</f>
        <v>0</v>
      </c>
      <c r="DE566" s="2" t="str">
        <f t="shared" si="702"/>
        <v/>
      </c>
    </row>
    <row r="567" spans="1:109" x14ac:dyDescent="0.35">
      <c r="A567" s="119"/>
      <c r="B567" s="46"/>
      <c r="C567" s="46"/>
      <c r="D567" s="46"/>
      <c r="E567" s="46"/>
      <c r="F567" s="183"/>
      <c r="G567" s="48">
        <v>0</v>
      </c>
      <c r="H567" s="46">
        <v>0</v>
      </c>
      <c r="I567" s="46">
        <v>0</v>
      </c>
      <c r="J567" s="46">
        <v>0</v>
      </c>
      <c r="K567" s="46">
        <v>0</v>
      </c>
      <c r="L567" s="49">
        <v>0</v>
      </c>
      <c r="M567" s="50">
        <v>0</v>
      </c>
      <c r="N567" s="32"/>
      <c r="O567" s="31"/>
      <c r="P567" s="31"/>
      <c r="Q567" s="31"/>
      <c r="R567" s="31"/>
      <c r="S567" s="31"/>
      <c r="T567" s="31"/>
      <c r="U567" s="31"/>
      <c r="V567" s="99"/>
      <c r="W567" s="52" t="str">
        <f t="shared" si="727"/>
        <v/>
      </c>
      <c r="X567" s="120"/>
      <c r="Y567" s="97"/>
      <c r="Z567" t="e">
        <f t="shared" si="657"/>
        <v>#N/A</v>
      </c>
      <c r="AA567" t="e">
        <f t="shared" si="658"/>
        <v>#N/A</v>
      </c>
      <c r="AB567" t="e">
        <f t="shared" si="659"/>
        <v>#N/A</v>
      </c>
      <c r="AC567" s="53" t="b">
        <f t="shared" si="660"/>
        <v>0</v>
      </c>
      <c r="AD567" s="53" t="b">
        <f t="shared" si="661"/>
        <v>0</v>
      </c>
      <c r="AE567" s="53" t="b">
        <f t="shared" si="662"/>
        <v>0</v>
      </c>
      <c r="AF567" s="53" t="b">
        <f t="shared" si="663"/>
        <v>0</v>
      </c>
      <c r="AG567" s="53" t="b">
        <f t="shared" si="664"/>
        <v>0</v>
      </c>
      <c r="AH567" s="53" t="b">
        <f t="shared" si="665"/>
        <v>0</v>
      </c>
      <c r="AI567" s="53" t="b">
        <f t="shared" si="666"/>
        <v>0</v>
      </c>
      <c r="AJ567" s="53" t="b">
        <f t="shared" si="667"/>
        <v>0</v>
      </c>
      <c r="AK567" s="53" t="b">
        <f t="shared" si="721"/>
        <v>1</v>
      </c>
      <c r="AL567" s="53" t="b">
        <f t="shared" si="722"/>
        <v>1</v>
      </c>
      <c r="AM567" s="53" t="b">
        <f t="shared" si="723"/>
        <v>1</v>
      </c>
      <c r="AN567" s="53" t="b">
        <f t="shared" si="724"/>
        <v>1</v>
      </c>
      <c r="AO567" s="53" t="b">
        <f t="shared" si="725"/>
        <v>1</v>
      </c>
      <c r="AP567" s="53" t="b">
        <f t="shared" si="726"/>
        <v>1</v>
      </c>
      <c r="AQ567" s="53" t="b">
        <f t="shared" si="703"/>
        <v>0</v>
      </c>
      <c r="AR567" t="b">
        <f t="shared" si="668"/>
        <v>0</v>
      </c>
      <c r="AS567" s="54" t="e">
        <f t="shared" si="693"/>
        <v>#N/A</v>
      </c>
      <c r="AT567" t="b">
        <f t="shared" si="704"/>
        <v>0</v>
      </c>
      <c r="AU567" t="str">
        <f t="shared" si="705"/>
        <v/>
      </c>
      <c r="AV567" s="55" t="str">
        <f t="shared" si="694"/>
        <v/>
      </c>
      <c r="AW567" t="b">
        <f>AND(AV567&lt;&gt;"",COUNTIF($AV$11:AV566,AV567)=0)</f>
        <v>0</v>
      </c>
      <c r="AX567" s="2">
        <f>IF(AV567="",0,IF(AW567,MAX($AX$11:AX566)+1,VLOOKUP(AV567,$AV$11:AX566,3,FALSE)))</f>
        <v>0</v>
      </c>
      <c r="AY567" t="str">
        <f t="shared" si="695"/>
        <v/>
      </c>
      <c r="AZ567" t="e">
        <f t="shared" si="669"/>
        <v>#N/A</v>
      </c>
      <c r="BA567" t="e">
        <f>IF(ISNA(AZ567),NA(),COUNTIF(AZ$10:AZ567,AZ567)&gt;1)</f>
        <v>#N/A</v>
      </c>
      <c r="BB567" t="e">
        <f t="shared" si="670"/>
        <v>#N/A</v>
      </c>
      <c r="BC567" s="55" t="e">
        <f t="shared" si="671"/>
        <v>#N/A</v>
      </c>
      <c r="BD567" s="56" t="e">
        <f t="shared" si="672"/>
        <v>#N/A</v>
      </c>
      <c r="BE567" s="53">
        <f t="shared" si="673"/>
        <v>0</v>
      </c>
      <c r="BF567" s="53">
        <f t="shared" si="674"/>
        <v>0</v>
      </c>
      <c r="BG567" s="53">
        <f t="shared" si="675"/>
        <v>0</v>
      </c>
      <c r="BH567" s="53">
        <f t="shared" si="676"/>
        <v>0</v>
      </c>
      <c r="BI567" s="53">
        <f t="shared" si="677"/>
        <v>0</v>
      </c>
      <c r="BJ567" s="53">
        <f t="shared" si="678"/>
        <v>0</v>
      </c>
      <c r="BK567" s="57">
        <f t="shared" si="679"/>
        <v>0</v>
      </c>
      <c r="BL567" s="57">
        <f t="shared" si="680"/>
        <v>0</v>
      </c>
      <c r="BM567" s="57">
        <f t="shared" si="681"/>
        <v>0</v>
      </c>
      <c r="BN567" s="57">
        <f t="shared" si="682"/>
        <v>0</v>
      </c>
      <c r="BO567" s="57">
        <f t="shared" si="683"/>
        <v>0</v>
      </c>
      <c r="BP567" s="57">
        <f t="shared" si="684"/>
        <v>0</v>
      </c>
      <c r="BQ567">
        <f t="shared" si="706"/>
        <v>0</v>
      </c>
      <c r="BR567">
        <f t="shared" si="707"/>
        <v>0</v>
      </c>
      <c r="BS567">
        <f t="shared" si="708"/>
        <v>0</v>
      </c>
      <c r="BT567">
        <f t="shared" si="709"/>
        <v>0</v>
      </c>
      <c r="BU567">
        <f t="shared" si="710"/>
        <v>0</v>
      </c>
      <c r="BV567">
        <f t="shared" si="711"/>
        <v>0</v>
      </c>
      <c r="BW567">
        <f t="shared" si="712"/>
        <v>0</v>
      </c>
      <c r="BX567">
        <f t="shared" si="713"/>
        <v>0</v>
      </c>
      <c r="BY567">
        <f t="shared" si="714"/>
        <v>0</v>
      </c>
      <c r="BZ567">
        <f t="shared" si="715"/>
        <v>0</v>
      </c>
      <c r="CA567">
        <f t="shared" si="716"/>
        <v>0</v>
      </c>
      <c r="CB567">
        <f t="shared" si="717"/>
        <v>0</v>
      </c>
      <c r="CC567" t="e">
        <f>IF('Source and fuel input'!AS567,VLOOKUP(AA567,SourceIdData,8,FALSE),IF('Source and fuel input'!AQ567,V567,IF('Source and fuel input'!AR567,IF(AND(E567="Method 1",VLOOKUP(AA567,SourceIdData,8,FALSE)&gt;0),VLOOKUP(AA567,SourceIdData,8,FALSE),NA()),"")))</f>
        <v>#N/A</v>
      </c>
      <c r="CD567" s="15" t="e">
        <f t="shared" si="728"/>
        <v>#N/A</v>
      </c>
      <c r="CE567" s="15" t="b">
        <f t="shared" si="729"/>
        <v>1</v>
      </c>
      <c r="CF567" s="15" t="b">
        <f t="shared" si="685"/>
        <v>1</v>
      </c>
      <c r="CG567" s="15" t="b">
        <f t="shared" si="730"/>
        <v>0</v>
      </c>
      <c r="CH567" s="15" t="b">
        <f t="shared" si="731"/>
        <v>1</v>
      </c>
      <c r="CI567" t="e">
        <f t="shared" si="686"/>
        <v>#N/A</v>
      </c>
      <c r="CJ567" t="e">
        <f t="shared" si="687"/>
        <v>#N/A</v>
      </c>
      <c r="CK567" t="e">
        <f t="shared" si="696"/>
        <v>#N/A</v>
      </c>
      <c r="CL567" t="b">
        <f t="shared" si="732"/>
        <v>0</v>
      </c>
      <c r="CM567" t="e">
        <f t="shared" si="697"/>
        <v>#N/A</v>
      </c>
      <c r="CN567" t="b">
        <f t="shared" si="698"/>
        <v>0</v>
      </c>
      <c r="CO567" s="14">
        <f t="shared" si="699"/>
        <v>1</v>
      </c>
      <c r="CP567" s="16" t="str">
        <f t="shared" si="688"/>
        <v/>
      </c>
      <c r="CQ567" s="15">
        <f t="shared" si="689"/>
        <v>0</v>
      </c>
      <c r="CR567" s="15">
        <f t="shared" si="690"/>
        <v>0</v>
      </c>
      <c r="CS567" s="15">
        <f t="shared" si="691"/>
        <v>0</v>
      </c>
      <c r="CT567" s="58" t="e">
        <f t="shared" si="718"/>
        <v>#DIV/0!</v>
      </c>
      <c r="CU567" s="2">
        <f t="shared" si="692"/>
        <v>995</v>
      </c>
      <c r="CV567" t="str">
        <f t="shared" si="700"/>
        <v/>
      </c>
      <c r="CX567" t="str">
        <f t="shared" si="719"/>
        <v/>
      </c>
      <c r="CY567" t="b">
        <f>AND(CX567&lt;&gt;"",COUNTIF($CX$11:CX566,CX567)=0)</f>
        <v>0</v>
      </c>
      <c r="CZ567" s="2">
        <f>IF(CX567="",0,IF(CY567,MAX($CZ$11:CZ566)+1,VLOOKUP(CX567,$CX$11:CZ566,3,FALSE)))</f>
        <v>0</v>
      </c>
      <c r="DA567" s="2" t="str">
        <f t="shared" si="701"/>
        <v/>
      </c>
      <c r="DB567" t="str">
        <f t="shared" si="720"/>
        <v/>
      </c>
      <c r="DC567" t="b">
        <f>AND(DB567&lt;&gt;"",COUNTIF($DB$11:DB566,DB567)=0)</f>
        <v>0</v>
      </c>
      <c r="DD567" s="2">
        <f>IF(DB567="",0,IF(DC567,MAX($DD$11:DD566)+1,VLOOKUP(DB567,$DB$11:DD566,3,FALSE)))</f>
        <v>0</v>
      </c>
      <c r="DE567" s="2" t="str">
        <f t="shared" si="702"/>
        <v/>
      </c>
    </row>
    <row r="568" spans="1:109" x14ac:dyDescent="0.35">
      <c r="A568" s="119"/>
      <c r="B568" s="46"/>
      <c r="C568" s="46"/>
      <c r="D568" s="46"/>
      <c r="E568" s="46"/>
      <c r="F568" s="183"/>
      <c r="G568" s="48">
        <v>0</v>
      </c>
      <c r="H568" s="46">
        <v>0</v>
      </c>
      <c r="I568" s="46">
        <v>0</v>
      </c>
      <c r="J568" s="46">
        <v>0</v>
      </c>
      <c r="K568" s="46">
        <v>0</v>
      </c>
      <c r="L568" s="49">
        <v>0</v>
      </c>
      <c r="M568" s="50">
        <v>0</v>
      </c>
      <c r="N568" s="32"/>
      <c r="O568" s="31"/>
      <c r="P568" s="31"/>
      <c r="Q568" s="31"/>
      <c r="R568" s="31"/>
      <c r="S568" s="31"/>
      <c r="T568" s="31"/>
      <c r="U568" s="31"/>
      <c r="V568" s="99"/>
      <c r="W568" s="52" t="str">
        <f t="shared" si="727"/>
        <v/>
      </c>
      <c r="X568" s="120"/>
      <c r="Y568" s="97"/>
      <c r="Z568" t="e">
        <f t="shared" si="657"/>
        <v>#N/A</v>
      </c>
      <c r="AA568" t="e">
        <f t="shared" si="658"/>
        <v>#N/A</v>
      </c>
      <c r="AB568" t="e">
        <f t="shared" si="659"/>
        <v>#N/A</v>
      </c>
      <c r="AC568" s="53" t="b">
        <f t="shared" si="660"/>
        <v>0</v>
      </c>
      <c r="AD568" s="53" t="b">
        <f t="shared" si="661"/>
        <v>0</v>
      </c>
      <c r="AE568" s="53" t="b">
        <f t="shared" si="662"/>
        <v>0</v>
      </c>
      <c r="AF568" s="53" t="b">
        <f t="shared" si="663"/>
        <v>0</v>
      </c>
      <c r="AG568" s="53" t="b">
        <f t="shared" si="664"/>
        <v>0</v>
      </c>
      <c r="AH568" s="53" t="b">
        <f t="shared" si="665"/>
        <v>0</v>
      </c>
      <c r="AI568" s="53" t="b">
        <f t="shared" si="666"/>
        <v>0</v>
      </c>
      <c r="AJ568" s="53" t="b">
        <f t="shared" si="667"/>
        <v>0</v>
      </c>
      <c r="AK568" s="53" t="b">
        <f t="shared" si="721"/>
        <v>1</v>
      </c>
      <c r="AL568" s="53" t="b">
        <f t="shared" si="722"/>
        <v>1</v>
      </c>
      <c r="AM568" s="53" t="b">
        <f t="shared" si="723"/>
        <v>1</v>
      </c>
      <c r="AN568" s="53" t="b">
        <f t="shared" si="724"/>
        <v>1</v>
      </c>
      <c r="AO568" s="53" t="b">
        <f t="shared" si="725"/>
        <v>1</v>
      </c>
      <c r="AP568" s="53" t="b">
        <f t="shared" si="726"/>
        <v>1</v>
      </c>
      <c r="AQ568" s="53" t="b">
        <f t="shared" si="703"/>
        <v>0</v>
      </c>
      <c r="AR568" t="b">
        <f t="shared" si="668"/>
        <v>0</v>
      </c>
      <c r="AS568" s="54" t="e">
        <f t="shared" si="693"/>
        <v>#N/A</v>
      </c>
      <c r="AT568" t="b">
        <f t="shared" si="704"/>
        <v>0</v>
      </c>
      <c r="AU568" t="str">
        <f t="shared" si="705"/>
        <v/>
      </c>
      <c r="AV568" s="55" t="str">
        <f t="shared" si="694"/>
        <v/>
      </c>
      <c r="AW568" t="b">
        <f>AND(AV568&lt;&gt;"",COUNTIF($AV$11:AV567,AV568)=0)</f>
        <v>0</v>
      </c>
      <c r="AX568" s="2">
        <f>IF(AV568="",0,IF(AW568,MAX($AX$11:AX567)+1,VLOOKUP(AV568,$AV$11:AX567,3,FALSE)))</f>
        <v>0</v>
      </c>
      <c r="AY568" t="str">
        <f t="shared" si="695"/>
        <v/>
      </c>
      <c r="AZ568" t="e">
        <f t="shared" si="669"/>
        <v>#N/A</v>
      </c>
      <c r="BA568" t="e">
        <f>IF(ISNA(AZ568),NA(),COUNTIF(AZ$10:AZ568,AZ568)&gt;1)</f>
        <v>#N/A</v>
      </c>
      <c r="BB568" t="e">
        <f t="shared" si="670"/>
        <v>#N/A</v>
      </c>
      <c r="BC568" s="55" t="e">
        <f t="shared" si="671"/>
        <v>#N/A</v>
      </c>
      <c r="BD568" s="56" t="e">
        <f t="shared" si="672"/>
        <v>#N/A</v>
      </c>
      <c r="BE568" s="53">
        <f t="shared" si="673"/>
        <v>0</v>
      </c>
      <c r="BF568" s="53">
        <f t="shared" si="674"/>
        <v>0</v>
      </c>
      <c r="BG568" s="53">
        <f t="shared" si="675"/>
        <v>0</v>
      </c>
      <c r="BH568" s="53">
        <f t="shared" si="676"/>
        <v>0</v>
      </c>
      <c r="BI568" s="53">
        <f t="shared" si="677"/>
        <v>0</v>
      </c>
      <c r="BJ568" s="53">
        <f t="shared" si="678"/>
        <v>0</v>
      </c>
      <c r="BK568" s="57">
        <f t="shared" si="679"/>
        <v>0</v>
      </c>
      <c r="BL568" s="57">
        <f t="shared" si="680"/>
        <v>0</v>
      </c>
      <c r="BM568" s="57">
        <f t="shared" si="681"/>
        <v>0</v>
      </c>
      <c r="BN568" s="57">
        <f t="shared" si="682"/>
        <v>0</v>
      </c>
      <c r="BO568" s="57">
        <f t="shared" si="683"/>
        <v>0</v>
      </c>
      <c r="BP568" s="57">
        <f t="shared" si="684"/>
        <v>0</v>
      </c>
      <c r="BQ568">
        <f t="shared" si="706"/>
        <v>0</v>
      </c>
      <c r="BR568">
        <f t="shared" si="707"/>
        <v>0</v>
      </c>
      <c r="BS568">
        <f t="shared" si="708"/>
        <v>0</v>
      </c>
      <c r="BT568">
        <f t="shared" si="709"/>
        <v>0</v>
      </c>
      <c r="BU568">
        <f t="shared" si="710"/>
        <v>0</v>
      </c>
      <c r="BV568">
        <f t="shared" si="711"/>
        <v>0</v>
      </c>
      <c r="BW568">
        <f t="shared" si="712"/>
        <v>0</v>
      </c>
      <c r="BX568">
        <f t="shared" si="713"/>
        <v>0</v>
      </c>
      <c r="BY568">
        <f t="shared" si="714"/>
        <v>0</v>
      </c>
      <c r="BZ568">
        <f t="shared" si="715"/>
        <v>0</v>
      </c>
      <c r="CA568">
        <f t="shared" si="716"/>
        <v>0</v>
      </c>
      <c r="CB568">
        <f t="shared" si="717"/>
        <v>0</v>
      </c>
      <c r="CC568" t="e">
        <f>IF('Source and fuel input'!AS568,VLOOKUP(AA568,SourceIdData,8,FALSE),IF('Source and fuel input'!AQ568,V568,IF('Source and fuel input'!AR568,IF(AND(E568="Method 1",VLOOKUP(AA568,SourceIdData,8,FALSE)&gt;0),VLOOKUP(AA568,SourceIdData,8,FALSE),NA()),"")))</f>
        <v>#N/A</v>
      </c>
      <c r="CD568" s="15" t="e">
        <f t="shared" si="728"/>
        <v>#N/A</v>
      </c>
      <c r="CE568" s="15" t="b">
        <f t="shared" si="729"/>
        <v>1</v>
      </c>
      <c r="CF568" s="15" t="b">
        <f t="shared" si="685"/>
        <v>1</v>
      </c>
      <c r="CG568" s="15" t="b">
        <f t="shared" si="730"/>
        <v>0</v>
      </c>
      <c r="CH568" s="15" t="b">
        <f t="shared" si="731"/>
        <v>1</v>
      </c>
      <c r="CI568" t="e">
        <f t="shared" si="686"/>
        <v>#N/A</v>
      </c>
      <c r="CJ568" t="e">
        <f t="shared" si="687"/>
        <v>#N/A</v>
      </c>
      <c r="CK568" t="e">
        <f t="shared" si="696"/>
        <v>#N/A</v>
      </c>
      <c r="CL568" t="b">
        <f t="shared" si="732"/>
        <v>0</v>
      </c>
      <c r="CM568" t="e">
        <f t="shared" si="697"/>
        <v>#N/A</v>
      </c>
      <c r="CN568" t="b">
        <f t="shared" si="698"/>
        <v>0</v>
      </c>
      <c r="CO568" s="14">
        <f t="shared" si="699"/>
        <v>1</v>
      </c>
      <c r="CP568" s="16" t="str">
        <f t="shared" si="688"/>
        <v/>
      </c>
      <c r="CQ568" s="15">
        <f t="shared" si="689"/>
        <v>0</v>
      </c>
      <c r="CR568" s="15">
        <f t="shared" si="690"/>
        <v>0</v>
      </c>
      <c r="CS568" s="15">
        <f t="shared" si="691"/>
        <v>0</v>
      </c>
      <c r="CT568" s="58" t="e">
        <f t="shared" si="718"/>
        <v>#DIV/0!</v>
      </c>
      <c r="CU568" s="2">
        <f t="shared" si="692"/>
        <v>995</v>
      </c>
      <c r="CV568" t="str">
        <f t="shared" si="700"/>
        <v/>
      </c>
      <c r="CX568" t="str">
        <f t="shared" si="719"/>
        <v/>
      </c>
      <c r="CY568" t="b">
        <f>AND(CX568&lt;&gt;"",COUNTIF($CX$11:CX567,CX568)=0)</f>
        <v>0</v>
      </c>
      <c r="CZ568" s="2">
        <f>IF(CX568="",0,IF(CY568,MAX($CZ$11:CZ567)+1,VLOOKUP(CX568,$CX$11:CZ567,3,FALSE)))</f>
        <v>0</v>
      </c>
      <c r="DA568" s="2" t="str">
        <f t="shared" si="701"/>
        <v/>
      </c>
      <c r="DB568" t="str">
        <f t="shared" si="720"/>
        <v/>
      </c>
      <c r="DC568" t="b">
        <f>AND(DB568&lt;&gt;"",COUNTIF($DB$11:DB567,DB568)=0)</f>
        <v>0</v>
      </c>
      <c r="DD568" s="2">
        <f>IF(DB568="",0,IF(DC568,MAX($DD$11:DD567)+1,VLOOKUP(DB568,$DB$11:DD567,3,FALSE)))</f>
        <v>0</v>
      </c>
      <c r="DE568" s="2" t="str">
        <f t="shared" si="702"/>
        <v/>
      </c>
    </row>
    <row r="569" spans="1:109" x14ac:dyDescent="0.35">
      <c r="A569" s="119"/>
      <c r="B569" s="46"/>
      <c r="C569" s="46"/>
      <c r="D569" s="46"/>
      <c r="E569" s="46"/>
      <c r="F569" s="183"/>
      <c r="G569" s="48">
        <v>0</v>
      </c>
      <c r="H569" s="46">
        <v>0</v>
      </c>
      <c r="I569" s="46">
        <v>0</v>
      </c>
      <c r="J569" s="46">
        <v>0</v>
      </c>
      <c r="K569" s="46">
        <v>0</v>
      </c>
      <c r="L569" s="49">
        <v>0</v>
      </c>
      <c r="M569" s="50">
        <v>0</v>
      </c>
      <c r="N569" s="32"/>
      <c r="O569" s="31"/>
      <c r="P569" s="31"/>
      <c r="Q569" s="31"/>
      <c r="R569" s="31"/>
      <c r="S569" s="31"/>
      <c r="T569" s="31"/>
      <c r="U569" s="31"/>
      <c r="V569" s="99"/>
      <c r="W569" s="52" t="str">
        <f t="shared" si="727"/>
        <v/>
      </c>
      <c r="X569" s="120"/>
      <c r="Y569" s="97"/>
      <c r="Z569" t="e">
        <f t="shared" si="657"/>
        <v>#N/A</v>
      </c>
      <c r="AA569" t="e">
        <f t="shared" si="658"/>
        <v>#N/A</v>
      </c>
      <c r="AB569" t="e">
        <f t="shared" si="659"/>
        <v>#N/A</v>
      </c>
      <c r="AC569" s="53" t="b">
        <f t="shared" si="660"/>
        <v>0</v>
      </c>
      <c r="AD569" s="53" t="b">
        <f t="shared" si="661"/>
        <v>0</v>
      </c>
      <c r="AE569" s="53" t="b">
        <f t="shared" si="662"/>
        <v>0</v>
      </c>
      <c r="AF569" s="53" t="b">
        <f t="shared" si="663"/>
        <v>0</v>
      </c>
      <c r="AG569" s="53" t="b">
        <f t="shared" si="664"/>
        <v>0</v>
      </c>
      <c r="AH569" s="53" t="b">
        <f t="shared" si="665"/>
        <v>0</v>
      </c>
      <c r="AI569" s="53" t="b">
        <f t="shared" si="666"/>
        <v>0</v>
      </c>
      <c r="AJ569" s="53" t="b">
        <f t="shared" si="667"/>
        <v>0</v>
      </c>
      <c r="AK569" s="53" t="b">
        <f t="shared" si="721"/>
        <v>1</v>
      </c>
      <c r="AL569" s="53" t="b">
        <f t="shared" si="722"/>
        <v>1</v>
      </c>
      <c r="AM569" s="53" t="b">
        <f t="shared" si="723"/>
        <v>1</v>
      </c>
      <c r="AN569" s="53" t="b">
        <f t="shared" si="724"/>
        <v>1</v>
      </c>
      <c r="AO569" s="53" t="b">
        <f t="shared" si="725"/>
        <v>1</v>
      </c>
      <c r="AP569" s="53" t="b">
        <f t="shared" si="726"/>
        <v>1</v>
      </c>
      <c r="AQ569" s="53" t="b">
        <f t="shared" si="703"/>
        <v>0</v>
      </c>
      <c r="AR569" t="b">
        <f t="shared" si="668"/>
        <v>0</v>
      </c>
      <c r="AS569" s="54" t="e">
        <f t="shared" si="693"/>
        <v>#N/A</v>
      </c>
      <c r="AT569" t="b">
        <f t="shared" si="704"/>
        <v>0</v>
      </c>
      <c r="AU569" t="str">
        <f t="shared" si="705"/>
        <v/>
      </c>
      <c r="AV569" s="55" t="str">
        <f t="shared" si="694"/>
        <v/>
      </c>
      <c r="AW569" t="b">
        <f>AND(AV569&lt;&gt;"",COUNTIF($AV$11:AV568,AV569)=0)</f>
        <v>0</v>
      </c>
      <c r="AX569" s="2">
        <f>IF(AV569="",0,IF(AW569,MAX($AX$11:AX568)+1,VLOOKUP(AV569,$AV$11:AX568,3,FALSE)))</f>
        <v>0</v>
      </c>
      <c r="AY569" t="str">
        <f t="shared" si="695"/>
        <v/>
      </c>
      <c r="AZ569" t="e">
        <f t="shared" si="669"/>
        <v>#N/A</v>
      </c>
      <c r="BA569" t="e">
        <f>IF(ISNA(AZ569),NA(),COUNTIF(AZ$10:AZ569,AZ569)&gt;1)</f>
        <v>#N/A</v>
      </c>
      <c r="BB569" t="e">
        <f t="shared" si="670"/>
        <v>#N/A</v>
      </c>
      <c r="BC569" s="55" t="e">
        <f t="shared" si="671"/>
        <v>#N/A</v>
      </c>
      <c r="BD569" s="56" t="e">
        <f t="shared" si="672"/>
        <v>#N/A</v>
      </c>
      <c r="BE569" s="53">
        <f t="shared" si="673"/>
        <v>0</v>
      </c>
      <c r="BF569" s="53">
        <f t="shared" si="674"/>
        <v>0</v>
      </c>
      <c r="BG569" s="53">
        <f t="shared" si="675"/>
        <v>0</v>
      </c>
      <c r="BH569" s="53">
        <f t="shared" si="676"/>
        <v>0</v>
      </c>
      <c r="BI569" s="53">
        <f t="shared" si="677"/>
        <v>0</v>
      </c>
      <c r="BJ569" s="53">
        <f t="shared" si="678"/>
        <v>0</v>
      </c>
      <c r="BK569" s="57">
        <f t="shared" si="679"/>
        <v>0</v>
      </c>
      <c r="BL569" s="57">
        <f t="shared" si="680"/>
        <v>0</v>
      </c>
      <c r="BM569" s="57">
        <f t="shared" si="681"/>
        <v>0</v>
      </c>
      <c r="BN569" s="57">
        <f t="shared" si="682"/>
        <v>0</v>
      </c>
      <c r="BO569" s="57">
        <f t="shared" si="683"/>
        <v>0</v>
      </c>
      <c r="BP569" s="57">
        <f t="shared" si="684"/>
        <v>0</v>
      </c>
      <c r="BQ569">
        <f t="shared" si="706"/>
        <v>0</v>
      </c>
      <c r="BR569">
        <f t="shared" si="707"/>
        <v>0</v>
      </c>
      <c r="BS569">
        <f t="shared" si="708"/>
        <v>0</v>
      </c>
      <c r="BT569">
        <f t="shared" si="709"/>
        <v>0</v>
      </c>
      <c r="BU569">
        <f t="shared" si="710"/>
        <v>0</v>
      </c>
      <c r="BV569">
        <f t="shared" si="711"/>
        <v>0</v>
      </c>
      <c r="BW569">
        <f t="shared" si="712"/>
        <v>0</v>
      </c>
      <c r="BX569">
        <f t="shared" si="713"/>
        <v>0</v>
      </c>
      <c r="BY569">
        <f t="shared" si="714"/>
        <v>0</v>
      </c>
      <c r="BZ569">
        <f t="shared" si="715"/>
        <v>0</v>
      </c>
      <c r="CA569">
        <f t="shared" si="716"/>
        <v>0</v>
      </c>
      <c r="CB569">
        <f t="shared" si="717"/>
        <v>0</v>
      </c>
      <c r="CC569" t="e">
        <f>IF('Source and fuel input'!AS569,VLOOKUP(AA569,SourceIdData,8,FALSE),IF('Source and fuel input'!AQ569,V569,IF('Source and fuel input'!AR569,IF(AND(E569="Method 1",VLOOKUP(AA569,SourceIdData,8,FALSE)&gt;0),VLOOKUP(AA569,SourceIdData,8,FALSE),NA()),"")))</f>
        <v>#N/A</v>
      </c>
      <c r="CD569" s="15" t="e">
        <f t="shared" si="728"/>
        <v>#N/A</v>
      </c>
      <c r="CE569" s="15" t="b">
        <f t="shared" si="729"/>
        <v>1</v>
      </c>
      <c r="CF569" s="15" t="b">
        <f t="shared" si="685"/>
        <v>1</v>
      </c>
      <c r="CG569" s="15" t="b">
        <f t="shared" si="730"/>
        <v>0</v>
      </c>
      <c r="CH569" s="15" t="b">
        <f t="shared" si="731"/>
        <v>1</v>
      </c>
      <c r="CI569" t="e">
        <f t="shared" si="686"/>
        <v>#N/A</v>
      </c>
      <c r="CJ569" t="e">
        <f t="shared" si="687"/>
        <v>#N/A</v>
      </c>
      <c r="CK569" t="e">
        <f t="shared" si="696"/>
        <v>#N/A</v>
      </c>
      <c r="CL569" t="b">
        <f t="shared" si="732"/>
        <v>0</v>
      </c>
      <c r="CM569" t="e">
        <f t="shared" si="697"/>
        <v>#N/A</v>
      </c>
      <c r="CN569" t="b">
        <f t="shared" si="698"/>
        <v>0</v>
      </c>
      <c r="CO569" s="14">
        <f t="shared" si="699"/>
        <v>1</v>
      </c>
      <c r="CP569" s="16" t="str">
        <f t="shared" si="688"/>
        <v/>
      </c>
      <c r="CQ569" s="15">
        <f t="shared" si="689"/>
        <v>0</v>
      </c>
      <c r="CR569" s="15">
        <f t="shared" si="690"/>
        <v>0</v>
      </c>
      <c r="CS569" s="15">
        <f t="shared" si="691"/>
        <v>0</v>
      </c>
      <c r="CT569" s="58" t="e">
        <f t="shared" si="718"/>
        <v>#DIV/0!</v>
      </c>
      <c r="CU569" s="2">
        <f t="shared" si="692"/>
        <v>995</v>
      </c>
      <c r="CV569" t="str">
        <f t="shared" si="700"/>
        <v/>
      </c>
      <c r="CX569" t="str">
        <f t="shared" si="719"/>
        <v/>
      </c>
      <c r="CY569" t="b">
        <f>AND(CX569&lt;&gt;"",COUNTIF($CX$11:CX568,CX569)=0)</f>
        <v>0</v>
      </c>
      <c r="CZ569" s="2">
        <f>IF(CX569="",0,IF(CY569,MAX($CZ$11:CZ568)+1,VLOOKUP(CX569,$CX$11:CZ568,3,FALSE)))</f>
        <v>0</v>
      </c>
      <c r="DA569" s="2" t="str">
        <f t="shared" si="701"/>
        <v/>
      </c>
      <c r="DB569" t="str">
        <f t="shared" si="720"/>
        <v/>
      </c>
      <c r="DC569" t="b">
        <f>AND(DB569&lt;&gt;"",COUNTIF($DB$11:DB568,DB569)=0)</f>
        <v>0</v>
      </c>
      <c r="DD569" s="2">
        <f>IF(DB569="",0,IF(DC569,MAX($DD$11:DD568)+1,VLOOKUP(DB569,$DB$11:DD568,3,FALSE)))</f>
        <v>0</v>
      </c>
      <c r="DE569" s="2" t="str">
        <f t="shared" si="702"/>
        <v/>
      </c>
    </row>
    <row r="570" spans="1:109" x14ac:dyDescent="0.35">
      <c r="A570" s="119"/>
      <c r="B570" s="46"/>
      <c r="C570" s="46"/>
      <c r="D570" s="46"/>
      <c r="E570" s="46"/>
      <c r="F570" s="183"/>
      <c r="G570" s="48">
        <v>0</v>
      </c>
      <c r="H570" s="46">
        <v>0</v>
      </c>
      <c r="I570" s="46">
        <v>0</v>
      </c>
      <c r="J570" s="46">
        <v>0</v>
      </c>
      <c r="K570" s="46">
        <v>0</v>
      </c>
      <c r="L570" s="49">
        <v>0</v>
      </c>
      <c r="M570" s="50">
        <v>0</v>
      </c>
      <c r="N570" s="32"/>
      <c r="O570" s="31"/>
      <c r="P570" s="31"/>
      <c r="Q570" s="31"/>
      <c r="R570" s="31"/>
      <c r="S570" s="31"/>
      <c r="T570" s="31"/>
      <c r="U570" s="31"/>
      <c r="V570" s="99"/>
      <c r="W570" s="52" t="str">
        <f t="shared" si="727"/>
        <v/>
      </c>
      <c r="X570" s="120"/>
      <c r="Y570" s="97"/>
      <c r="Z570" t="e">
        <f t="shared" si="657"/>
        <v>#N/A</v>
      </c>
      <c r="AA570" t="e">
        <f t="shared" si="658"/>
        <v>#N/A</v>
      </c>
      <c r="AB570" t="e">
        <f t="shared" si="659"/>
        <v>#N/A</v>
      </c>
      <c r="AC570" s="53" t="b">
        <f t="shared" si="660"/>
        <v>0</v>
      </c>
      <c r="AD570" s="53" t="b">
        <f t="shared" si="661"/>
        <v>0</v>
      </c>
      <c r="AE570" s="53" t="b">
        <f t="shared" si="662"/>
        <v>0</v>
      </c>
      <c r="AF570" s="53" t="b">
        <f t="shared" si="663"/>
        <v>0</v>
      </c>
      <c r="AG570" s="53" t="b">
        <f t="shared" si="664"/>
        <v>0</v>
      </c>
      <c r="AH570" s="53" t="b">
        <f t="shared" si="665"/>
        <v>0</v>
      </c>
      <c r="AI570" s="53" t="b">
        <f t="shared" si="666"/>
        <v>0</v>
      </c>
      <c r="AJ570" s="53" t="b">
        <f t="shared" si="667"/>
        <v>0</v>
      </c>
      <c r="AK570" s="53" t="b">
        <f t="shared" si="721"/>
        <v>1</v>
      </c>
      <c r="AL570" s="53" t="b">
        <f t="shared" si="722"/>
        <v>1</v>
      </c>
      <c r="AM570" s="53" t="b">
        <f t="shared" si="723"/>
        <v>1</v>
      </c>
      <c r="AN570" s="53" t="b">
        <f t="shared" si="724"/>
        <v>1</v>
      </c>
      <c r="AO570" s="53" t="b">
        <f t="shared" si="725"/>
        <v>1</v>
      </c>
      <c r="AP570" s="53" t="b">
        <f t="shared" si="726"/>
        <v>1</v>
      </c>
      <c r="AQ570" s="53" t="b">
        <f t="shared" si="703"/>
        <v>0</v>
      </c>
      <c r="AR570" t="b">
        <f t="shared" si="668"/>
        <v>0</v>
      </c>
      <c r="AS570" s="54" t="e">
        <f t="shared" si="693"/>
        <v>#N/A</v>
      </c>
      <c r="AT570" t="b">
        <f t="shared" si="704"/>
        <v>0</v>
      </c>
      <c r="AU570" t="str">
        <f t="shared" si="705"/>
        <v/>
      </c>
      <c r="AV570" s="55" t="str">
        <f t="shared" si="694"/>
        <v/>
      </c>
      <c r="AW570" t="b">
        <f>AND(AV570&lt;&gt;"",COUNTIF($AV$11:AV569,AV570)=0)</f>
        <v>0</v>
      </c>
      <c r="AX570" s="2">
        <f>IF(AV570="",0,IF(AW570,MAX($AX$11:AX569)+1,VLOOKUP(AV570,$AV$11:AX569,3,FALSE)))</f>
        <v>0</v>
      </c>
      <c r="AY570" t="str">
        <f t="shared" si="695"/>
        <v/>
      </c>
      <c r="AZ570" t="e">
        <f t="shared" si="669"/>
        <v>#N/A</v>
      </c>
      <c r="BA570" t="e">
        <f>IF(ISNA(AZ570),NA(),COUNTIF(AZ$10:AZ570,AZ570)&gt;1)</f>
        <v>#N/A</v>
      </c>
      <c r="BB570" t="e">
        <f t="shared" si="670"/>
        <v>#N/A</v>
      </c>
      <c r="BC570" s="55" t="e">
        <f t="shared" si="671"/>
        <v>#N/A</v>
      </c>
      <c r="BD570" s="56" t="e">
        <f t="shared" si="672"/>
        <v>#N/A</v>
      </c>
      <c r="BE570" s="53">
        <f t="shared" si="673"/>
        <v>0</v>
      </c>
      <c r="BF570" s="53">
        <f t="shared" si="674"/>
        <v>0</v>
      </c>
      <c r="BG570" s="53">
        <f t="shared" si="675"/>
        <v>0</v>
      </c>
      <c r="BH570" s="53">
        <f t="shared" si="676"/>
        <v>0</v>
      </c>
      <c r="BI570" s="53">
        <f t="shared" si="677"/>
        <v>0</v>
      </c>
      <c r="BJ570" s="53">
        <f t="shared" si="678"/>
        <v>0</v>
      </c>
      <c r="BK570" s="57">
        <f t="shared" si="679"/>
        <v>0</v>
      </c>
      <c r="BL570" s="57">
        <f t="shared" si="680"/>
        <v>0</v>
      </c>
      <c r="BM570" s="57">
        <f t="shared" si="681"/>
        <v>0</v>
      </c>
      <c r="BN570" s="57">
        <f t="shared" si="682"/>
        <v>0</v>
      </c>
      <c r="BO570" s="57">
        <f t="shared" si="683"/>
        <v>0</v>
      </c>
      <c r="BP570" s="57">
        <f t="shared" si="684"/>
        <v>0</v>
      </c>
      <c r="BQ570">
        <f t="shared" si="706"/>
        <v>0</v>
      </c>
      <c r="BR570">
        <f t="shared" si="707"/>
        <v>0</v>
      </c>
      <c r="BS570">
        <f t="shared" si="708"/>
        <v>0</v>
      </c>
      <c r="BT570">
        <f t="shared" si="709"/>
        <v>0</v>
      </c>
      <c r="BU570">
        <f t="shared" si="710"/>
        <v>0</v>
      </c>
      <c r="BV570">
        <f t="shared" si="711"/>
        <v>0</v>
      </c>
      <c r="BW570">
        <f t="shared" si="712"/>
        <v>0</v>
      </c>
      <c r="BX570">
        <f t="shared" si="713"/>
        <v>0</v>
      </c>
      <c r="BY570">
        <f t="shared" si="714"/>
        <v>0</v>
      </c>
      <c r="BZ570">
        <f t="shared" si="715"/>
        <v>0</v>
      </c>
      <c r="CA570">
        <f t="shared" si="716"/>
        <v>0</v>
      </c>
      <c r="CB570">
        <f t="shared" si="717"/>
        <v>0</v>
      </c>
      <c r="CC570" t="e">
        <f>IF('Source and fuel input'!AS570,VLOOKUP(AA570,SourceIdData,8,FALSE),IF('Source and fuel input'!AQ570,V570,IF('Source and fuel input'!AR570,IF(AND(E570="Method 1",VLOOKUP(AA570,SourceIdData,8,FALSE)&gt;0),VLOOKUP(AA570,SourceIdData,8,FALSE),NA()),"")))</f>
        <v>#N/A</v>
      </c>
      <c r="CD570" s="15" t="e">
        <f t="shared" si="728"/>
        <v>#N/A</v>
      </c>
      <c r="CE570" s="15" t="b">
        <f t="shared" si="729"/>
        <v>1</v>
      </c>
      <c r="CF570" s="15" t="b">
        <f t="shared" si="685"/>
        <v>1</v>
      </c>
      <c r="CG570" s="15" t="b">
        <f t="shared" si="730"/>
        <v>0</v>
      </c>
      <c r="CH570" s="15" t="b">
        <f t="shared" si="731"/>
        <v>1</v>
      </c>
      <c r="CI570" t="e">
        <f t="shared" si="686"/>
        <v>#N/A</v>
      </c>
      <c r="CJ570" t="e">
        <f t="shared" si="687"/>
        <v>#N/A</v>
      </c>
      <c r="CK570" t="e">
        <f t="shared" si="696"/>
        <v>#N/A</v>
      </c>
      <c r="CL570" t="b">
        <f t="shared" si="732"/>
        <v>0</v>
      </c>
      <c r="CM570" t="e">
        <f t="shared" si="697"/>
        <v>#N/A</v>
      </c>
      <c r="CN570" t="b">
        <f t="shared" si="698"/>
        <v>0</v>
      </c>
      <c r="CO570" s="14">
        <f t="shared" si="699"/>
        <v>1</v>
      </c>
      <c r="CP570" s="16" t="str">
        <f t="shared" si="688"/>
        <v/>
      </c>
      <c r="CQ570" s="15">
        <f t="shared" si="689"/>
        <v>0</v>
      </c>
      <c r="CR570" s="15">
        <f t="shared" si="690"/>
        <v>0</v>
      </c>
      <c r="CS570" s="15">
        <f t="shared" si="691"/>
        <v>0</v>
      </c>
      <c r="CT570" s="58" t="e">
        <f t="shared" si="718"/>
        <v>#DIV/0!</v>
      </c>
      <c r="CU570" s="2">
        <f t="shared" si="692"/>
        <v>995</v>
      </c>
      <c r="CV570" t="str">
        <f t="shared" si="700"/>
        <v/>
      </c>
      <c r="CX570" t="str">
        <f t="shared" si="719"/>
        <v/>
      </c>
      <c r="CY570" t="b">
        <f>AND(CX570&lt;&gt;"",COUNTIF($CX$11:CX569,CX570)=0)</f>
        <v>0</v>
      </c>
      <c r="CZ570" s="2">
        <f>IF(CX570="",0,IF(CY570,MAX($CZ$11:CZ569)+1,VLOOKUP(CX570,$CX$11:CZ569,3,FALSE)))</f>
        <v>0</v>
      </c>
      <c r="DA570" s="2" t="str">
        <f t="shared" si="701"/>
        <v/>
      </c>
      <c r="DB570" t="str">
        <f t="shared" si="720"/>
        <v/>
      </c>
      <c r="DC570" t="b">
        <f>AND(DB570&lt;&gt;"",COUNTIF($DB$11:DB569,DB570)=0)</f>
        <v>0</v>
      </c>
      <c r="DD570" s="2">
        <f>IF(DB570="",0,IF(DC570,MAX($DD$11:DD569)+1,VLOOKUP(DB570,$DB$11:DD569,3,FALSE)))</f>
        <v>0</v>
      </c>
      <c r="DE570" s="2" t="str">
        <f t="shared" si="702"/>
        <v/>
      </c>
    </row>
    <row r="571" spans="1:109" x14ac:dyDescent="0.35">
      <c r="A571" s="119"/>
      <c r="B571" s="46"/>
      <c r="C571" s="46"/>
      <c r="D571" s="46"/>
      <c r="E571" s="46"/>
      <c r="F571" s="183"/>
      <c r="G571" s="48">
        <v>0</v>
      </c>
      <c r="H571" s="46">
        <v>0</v>
      </c>
      <c r="I571" s="46">
        <v>0</v>
      </c>
      <c r="J571" s="46">
        <v>0</v>
      </c>
      <c r="K571" s="46">
        <v>0</v>
      </c>
      <c r="L571" s="49">
        <v>0</v>
      </c>
      <c r="M571" s="50">
        <v>0</v>
      </c>
      <c r="N571" s="32"/>
      <c r="O571" s="31"/>
      <c r="P571" s="31"/>
      <c r="Q571" s="31"/>
      <c r="R571" s="31"/>
      <c r="S571" s="31"/>
      <c r="T571" s="31"/>
      <c r="U571" s="31"/>
      <c r="V571" s="99"/>
      <c r="W571" s="52" t="str">
        <f t="shared" si="727"/>
        <v/>
      </c>
      <c r="X571" s="120"/>
      <c r="Y571" s="97"/>
      <c r="Z571" t="e">
        <f t="shared" si="657"/>
        <v>#N/A</v>
      </c>
      <c r="AA571" t="e">
        <f t="shared" si="658"/>
        <v>#N/A</v>
      </c>
      <c r="AB571" t="e">
        <f t="shared" si="659"/>
        <v>#N/A</v>
      </c>
      <c r="AC571" s="53" t="b">
        <f t="shared" si="660"/>
        <v>0</v>
      </c>
      <c r="AD571" s="53" t="b">
        <f t="shared" si="661"/>
        <v>0</v>
      </c>
      <c r="AE571" s="53" t="b">
        <f t="shared" si="662"/>
        <v>0</v>
      </c>
      <c r="AF571" s="53" t="b">
        <f t="shared" si="663"/>
        <v>0</v>
      </c>
      <c r="AG571" s="53" t="b">
        <f t="shared" si="664"/>
        <v>0</v>
      </c>
      <c r="AH571" s="53" t="b">
        <f t="shared" si="665"/>
        <v>0</v>
      </c>
      <c r="AI571" s="53" t="b">
        <f t="shared" si="666"/>
        <v>0</v>
      </c>
      <c r="AJ571" s="53" t="b">
        <f t="shared" si="667"/>
        <v>0</v>
      </c>
      <c r="AK571" s="53" t="b">
        <f t="shared" si="721"/>
        <v>1</v>
      </c>
      <c r="AL571" s="53" t="b">
        <f t="shared" si="722"/>
        <v>1</v>
      </c>
      <c r="AM571" s="53" t="b">
        <f t="shared" si="723"/>
        <v>1</v>
      </c>
      <c r="AN571" s="53" t="b">
        <f t="shared" si="724"/>
        <v>1</v>
      </c>
      <c r="AO571" s="53" t="b">
        <f t="shared" si="725"/>
        <v>1</v>
      </c>
      <c r="AP571" s="53" t="b">
        <f t="shared" si="726"/>
        <v>1</v>
      </c>
      <c r="AQ571" s="53" t="b">
        <f t="shared" si="703"/>
        <v>0</v>
      </c>
      <c r="AR571" t="b">
        <f t="shared" si="668"/>
        <v>0</v>
      </c>
      <c r="AS571" s="54" t="e">
        <f t="shared" si="693"/>
        <v>#N/A</v>
      </c>
      <c r="AT571" t="b">
        <f t="shared" si="704"/>
        <v>0</v>
      </c>
      <c r="AU571" t="str">
        <f t="shared" si="705"/>
        <v/>
      </c>
      <c r="AV571" s="55" t="str">
        <f t="shared" si="694"/>
        <v/>
      </c>
      <c r="AW571" t="b">
        <f>AND(AV571&lt;&gt;"",COUNTIF($AV$11:AV570,AV571)=0)</f>
        <v>0</v>
      </c>
      <c r="AX571" s="2">
        <f>IF(AV571="",0,IF(AW571,MAX($AX$11:AX570)+1,VLOOKUP(AV571,$AV$11:AX570,3,FALSE)))</f>
        <v>0</v>
      </c>
      <c r="AY571" t="str">
        <f t="shared" si="695"/>
        <v/>
      </c>
      <c r="AZ571" t="e">
        <f t="shared" si="669"/>
        <v>#N/A</v>
      </c>
      <c r="BA571" t="e">
        <f>IF(ISNA(AZ571),NA(),COUNTIF(AZ$10:AZ571,AZ571)&gt;1)</f>
        <v>#N/A</v>
      </c>
      <c r="BB571" t="e">
        <f t="shared" si="670"/>
        <v>#N/A</v>
      </c>
      <c r="BC571" s="55" t="e">
        <f t="shared" si="671"/>
        <v>#N/A</v>
      </c>
      <c r="BD571" s="56" t="e">
        <f t="shared" si="672"/>
        <v>#N/A</v>
      </c>
      <c r="BE571" s="53">
        <f t="shared" si="673"/>
        <v>0</v>
      </c>
      <c r="BF571" s="53">
        <f t="shared" si="674"/>
        <v>0</v>
      </c>
      <c r="BG571" s="53">
        <f t="shared" si="675"/>
        <v>0</v>
      </c>
      <c r="BH571" s="53">
        <f t="shared" si="676"/>
        <v>0</v>
      </c>
      <c r="BI571" s="53">
        <f t="shared" si="677"/>
        <v>0</v>
      </c>
      <c r="BJ571" s="53">
        <f t="shared" si="678"/>
        <v>0</v>
      </c>
      <c r="BK571" s="57">
        <f t="shared" si="679"/>
        <v>0</v>
      </c>
      <c r="BL571" s="57">
        <f t="shared" si="680"/>
        <v>0</v>
      </c>
      <c r="BM571" s="57">
        <f t="shared" si="681"/>
        <v>0</v>
      </c>
      <c r="BN571" s="57">
        <f t="shared" si="682"/>
        <v>0</v>
      </c>
      <c r="BO571" s="57">
        <f t="shared" si="683"/>
        <v>0</v>
      </c>
      <c r="BP571" s="57">
        <f t="shared" si="684"/>
        <v>0</v>
      </c>
      <c r="BQ571">
        <f t="shared" si="706"/>
        <v>0</v>
      </c>
      <c r="BR571">
        <f t="shared" si="707"/>
        <v>0</v>
      </c>
      <c r="BS571">
        <f t="shared" si="708"/>
        <v>0</v>
      </c>
      <c r="BT571">
        <f t="shared" si="709"/>
        <v>0</v>
      </c>
      <c r="BU571">
        <f t="shared" si="710"/>
        <v>0</v>
      </c>
      <c r="BV571">
        <f t="shared" si="711"/>
        <v>0</v>
      </c>
      <c r="BW571">
        <f t="shared" si="712"/>
        <v>0</v>
      </c>
      <c r="BX571">
        <f t="shared" si="713"/>
        <v>0</v>
      </c>
      <c r="BY571">
        <f t="shared" si="714"/>
        <v>0</v>
      </c>
      <c r="BZ571">
        <f t="shared" si="715"/>
        <v>0</v>
      </c>
      <c r="CA571">
        <f t="shared" si="716"/>
        <v>0</v>
      </c>
      <c r="CB571">
        <f t="shared" si="717"/>
        <v>0</v>
      </c>
      <c r="CC571" t="e">
        <f>IF('Source and fuel input'!AS571,VLOOKUP(AA571,SourceIdData,8,FALSE),IF('Source and fuel input'!AQ571,V571,IF('Source and fuel input'!AR571,IF(AND(E571="Method 1",VLOOKUP(AA571,SourceIdData,8,FALSE)&gt;0),VLOOKUP(AA571,SourceIdData,8,FALSE),NA()),"")))</f>
        <v>#N/A</v>
      </c>
      <c r="CD571" s="15" t="e">
        <f t="shared" si="728"/>
        <v>#N/A</v>
      </c>
      <c r="CE571" s="15" t="b">
        <f t="shared" si="729"/>
        <v>1</v>
      </c>
      <c r="CF571" s="15" t="b">
        <f t="shared" si="685"/>
        <v>1</v>
      </c>
      <c r="CG571" s="15" t="b">
        <f t="shared" si="730"/>
        <v>0</v>
      </c>
      <c r="CH571" s="15" t="b">
        <f t="shared" si="731"/>
        <v>1</v>
      </c>
      <c r="CI571" t="e">
        <f t="shared" si="686"/>
        <v>#N/A</v>
      </c>
      <c r="CJ571" t="e">
        <f t="shared" si="687"/>
        <v>#N/A</v>
      </c>
      <c r="CK571" t="e">
        <f t="shared" si="696"/>
        <v>#N/A</v>
      </c>
      <c r="CL571" t="b">
        <f t="shared" si="732"/>
        <v>0</v>
      </c>
      <c r="CM571" t="e">
        <f t="shared" si="697"/>
        <v>#N/A</v>
      </c>
      <c r="CN571" t="b">
        <f t="shared" si="698"/>
        <v>0</v>
      </c>
      <c r="CO571" s="14">
        <f t="shared" si="699"/>
        <v>1</v>
      </c>
      <c r="CP571" s="16" t="str">
        <f t="shared" si="688"/>
        <v/>
      </c>
      <c r="CQ571" s="15">
        <f t="shared" si="689"/>
        <v>0</v>
      </c>
      <c r="CR571" s="15">
        <f t="shared" si="690"/>
        <v>0</v>
      </c>
      <c r="CS571" s="15">
        <f t="shared" si="691"/>
        <v>0</v>
      </c>
      <c r="CT571" s="58" t="e">
        <f t="shared" si="718"/>
        <v>#DIV/0!</v>
      </c>
      <c r="CU571" s="2">
        <f t="shared" si="692"/>
        <v>995</v>
      </c>
      <c r="CV571" t="str">
        <f t="shared" si="700"/>
        <v/>
      </c>
      <c r="CX571" t="str">
        <f t="shared" si="719"/>
        <v/>
      </c>
      <c r="CY571" t="b">
        <f>AND(CX571&lt;&gt;"",COUNTIF($CX$11:CX570,CX571)=0)</f>
        <v>0</v>
      </c>
      <c r="CZ571" s="2">
        <f>IF(CX571="",0,IF(CY571,MAX($CZ$11:CZ570)+1,VLOOKUP(CX571,$CX$11:CZ570,3,FALSE)))</f>
        <v>0</v>
      </c>
      <c r="DA571" s="2" t="str">
        <f t="shared" si="701"/>
        <v/>
      </c>
      <c r="DB571" t="str">
        <f t="shared" si="720"/>
        <v/>
      </c>
      <c r="DC571" t="b">
        <f>AND(DB571&lt;&gt;"",COUNTIF($DB$11:DB570,DB571)=0)</f>
        <v>0</v>
      </c>
      <c r="DD571" s="2">
        <f>IF(DB571="",0,IF(DC571,MAX($DD$11:DD570)+1,VLOOKUP(DB571,$DB$11:DD570,3,FALSE)))</f>
        <v>0</v>
      </c>
      <c r="DE571" s="2" t="str">
        <f t="shared" si="702"/>
        <v/>
      </c>
    </row>
    <row r="572" spans="1:109" x14ac:dyDescent="0.35">
      <c r="A572" s="119"/>
      <c r="B572" s="46"/>
      <c r="C572" s="46"/>
      <c r="D572" s="46"/>
      <c r="E572" s="46"/>
      <c r="F572" s="183"/>
      <c r="G572" s="48">
        <v>0</v>
      </c>
      <c r="H572" s="46">
        <v>0</v>
      </c>
      <c r="I572" s="46">
        <v>0</v>
      </c>
      <c r="J572" s="46">
        <v>0</v>
      </c>
      <c r="K572" s="46">
        <v>0</v>
      </c>
      <c r="L572" s="49">
        <v>0</v>
      </c>
      <c r="M572" s="50">
        <v>0</v>
      </c>
      <c r="N572" s="32"/>
      <c r="O572" s="31"/>
      <c r="P572" s="31"/>
      <c r="Q572" s="31"/>
      <c r="R572" s="31"/>
      <c r="S572" s="31"/>
      <c r="T572" s="31"/>
      <c r="U572" s="31"/>
      <c r="V572" s="99"/>
      <c r="W572" s="52" t="str">
        <f t="shared" si="727"/>
        <v/>
      </c>
      <c r="X572" s="120"/>
      <c r="Y572" s="97"/>
      <c r="Z572" t="e">
        <f t="shared" si="657"/>
        <v>#N/A</v>
      </c>
      <c r="AA572" t="e">
        <f t="shared" si="658"/>
        <v>#N/A</v>
      </c>
      <c r="AB572" t="e">
        <f t="shared" si="659"/>
        <v>#N/A</v>
      </c>
      <c r="AC572" s="53" t="b">
        <f t="shared" si="660"/>
        <v>0</v>
      </c>
      <c r="AD572" s="53" t="b">
        <f t="shared" si="661"/>
        <v>0</v>
      </c>
      <c r="AE572" s="53" t="b">
        <f t="shared" si="662"/>
        <v>0</v>
      </c>
      <c r="AF572" s="53" t="b">
        <f t="shared" si="663"/>
        <v>0</v>
      </c>
      <c r="AG572" s="53" t="b">
        <f t="shared" si="664"/>
        <v>0</v>
      </c>
      <c r="AH572" s="53" t="b">
        <f t="shared" si="665"/>
        <v>0</v>
      </c>
      <c r="AI572" s="53" t="b">
        <f t="shared" si="666"/>
        <v>0</v>
      </c>
      <c r="AJ572" s="53" t="b">
        <f t="shared" si="667"/>
        <v>0</v>
      </c>
      <c r="AK572" s="53" t="b">
        <f t="shared" si="721"/>
        <v>1</v>
      </c>
      <c r="AL572" s="53" t="b">
        <f t="shared" si="722"/>
        <v>1</v>
      </c>
      <c r="AM572" s="53" t="b">
        <f t="shared" si="723"/>
        <v>1</v>
      </c>
      <c r="AN572" s="53" t="b">
        <f t="shared" si="724"/>
        <v>1</v>
      </c>
      <c r="AO572" s="53" t="b">
        <f t="shared" si="725"/>
        <v>1</v>
      </c>
      <c r="AP572" s="53" t="b">
        <f t="shared" si="726"/>
        <v>1</v>
      </c>
      <c r="AQ572" s="53" t="b">
        <f t="shared" si="703"/>
        <v>0</v>
      </c>
      <c r="AR572" t="b">
        <f t="shared" si="668"/>
        <v>0</v>
      </c>
      <c r="AS572" s="54" t="e">
        <f t="shared" si="693"/>
        <v>#N/A</v>
      </c>
      <c r="AT572" t="b">
        <f t="shared" si="704"/>
        <v>0</v>
      </c>
      <c r="AU572" t="str">
        <f t="shared" si="705"/>
        <v/>
      </c>
      <c r="AV572" s="55" t="str">
        <f t="shared" si="694"/>
        <v/>
      </c>
      <c r="AW572" t="b">
        <f>AND(AV572&lt;&gt;"",COUNTIF($AV$11:AV571,AV572)=0)</f>
        <v>0</v>
      </c>
      <c r="AX572" s="2">
        <f>IF(AV572="",0,IF(AW572,MAX($AX$11:AX571)+1,VLOOKUP(AV572,$AV$11:AX571,3,FALSE)))</f>
        <v>0</v>
      </c>
      <c r="AY572" t="str">
        <f t="shared" si="695"/>
        <v/>
      </c>
      <c r="AZ572" t="e">
        <f t="shared" si="669"/>
        <v>#N/A</v>
      </c>
      <c r="BA572" t="e">
        <f>IF(ISNA(AZ572),NA(),COUNTIF(AZ$10:AZ572,AZ572)&gt;1)</f>
        <v>#N/A</v>
      </c>
      <c r="BB572" t="e">
        <f t="shared" si="670"/>
        <v>#N/A</v>
      </c>
      <c r="BC572" s="55" t="e">
        <f t="shared" si="671"/>
        <v>#N/A</v>
      </c>
      <c r="BD572" s="56" t="e">
        <f t="shared" si="672"/>
        <v>#N/A</v>
      </c>
      <c r="BE572" s="53">
        <f t="shared" si="673"/>
        <v>0</v>
      </c>
      <c r="BF572" s="53">
        <f t="shared" si="674"/>
        <v>0</v>
      </c>
      <c r="BG572" s="53">
        <f t="shared" si="675"/>
        <v>0</v>
      </c>
      <c r="BH572" s="53">
        <f t="shared" si="676"/>
        <v>0</v>
      </c>
      <c r="BI572" s="53">
        <f t="shared" si="677"/>
        <v>0</v>
      </c>
      <c r="BJ572" s="53">
        <f t="shared" si="678"/>
        <v>0</v>
      </c>
      <c r="BK572" s="57">
        <f t="shared" si="679"/>
        <v>0</v>
      </c>
      <c r="BL572" s="57">
        <f t="shared" si="680"/>
        <v>0</v>
      </c>
      <c r="BM572" s="57">
        <f t="shared" si="681"/>
        <v>0</v>
      </c>
      <c r="BN572" s="57">
        <f t="shared" si="682"/>
        <v>0</v>
      </c>
      <c r="BO572" s="57">
        <f t="shared" si="683"/>
        <v>0</v>
      </c>
      <c r="BP572" s="57">
        <f t="shared" si="684"/>
        <v>0</v>
      </c>
      <c r="BQ572">
        <f t="shared" si="706"/>
        <v>0</v>
      </c>
      <c r="BR572">
        <f t="shared" si="707"/>
        <v>0</v>
      </c>
      <c r="BS572">
        <f t="shared" si="708"/>
        <v>0</v>
      </c>
      <c r="BT572">
        <f t="shared" si="709"/>
        <v>0</v>
      </c>
      <c r="BU572">
        <f t="shared" si="710"/>
        <v>0</v>
      </c>
      <c r="BV572">
        <f t="shared" si="711"/>
        <v>0</v>
      </c>
      <c r="BW572">
        <f t="shared" si="712"/>
        <v>0</v>
      </c>
      <c r="BX572">
        <f t="shared" si="713"/>
        <v>0</v>
      </c>
      <c r="BY572">
        <f t="shared" si="714"/>
        <v>0</v>
      </c>
      <c r="BZ572">
        <f t="shared" si="715"/>
        <v>0</v>
      </c>
      <c r="CA572">
        <f t="shared" si="716"/>
        <v>0</v>
      </c>
      <c r="CB572">
        <f t="shared" si="717"/>
        <v>0</v>
      </c>
      <c r="CC572" t="e">
        <f>IF('Source and fuel input'!AS572,VLOOKUP(AA572,SourceIdData,8,FALSE),IF('Source and fuel input'!AQ572,V572,IF('Source and fuel input'!AR572,IF(AND(E572="Method 1",VLOOKUP(AA572,SourceIdData,8,FALSE)&gt;0),VLOOKUP(AA572,SourceIdData,8,FALSE),NA()),"")))</f>
        <v>#N/A</v>
      </c>
      <c r="CD572" s="15" t="e">
        <f t="shared" si="728"/>
        <v>#N/A</v>
      </c>
      <c r="CE572" s="15" t="b">
        <f t="shared" si="729"/>
        <v>1</v>
      </c>
      <c r="CF572" s="15" t="b">
        <f t="shared" si="685"/>
        <v>1</v>
      </c>
      <c r="CG572" s="15" t="b">
        <f t="shared" si="730"/>
        <v>0</v>
      </c>
      <c r="CH572" s="15" t="b">
        <f t="shared" si="731"/>
        <v>1</v>
      </c>
      <c r="CI572" t="e">
        <f t="shared" si="686"/>
        <v>#N/A</v>
      </c>
      <c r="CJ572" t="e">
        <f t="shared" si="687"/>
        <v>#N/A</v>
      </c>
      <c r="CK572" t="e">
        <f t="shared" si="696"/>
        <v>#N/A</v>
      </c>
      <c r="CL572" t="b">
        <f t="shared" si="732"/>
        <v>0</v>
      </c>
      <c r="CM572" t="e">
        <f t="shared" si="697"/>
        <v>#N/A</v>
      </c>
      <c r="CN572" t="b">
        <f t="shared" si="698"/>
        <v>0</v>
      </c>
      <c r="CO572" s="14">
        <f t="shared" si="699"/>
        <v>1</v>
      </c>
      <c r="CP572" s="16" t="str">
        <f t="shared" si="688"/>
        <v/>
      </c>
      <c r="CQ572" s="15">
        <f t="shared" si="689"/>
        <v>0</v>
      </c>
      <c r="CR572" s="15">
        <f t="shared" si="690"/>
        <v>0</v>
      </c>
      <c r="CS572" s="15">
        <f t="shared" si="691"/>
        <v>0</v>
      </c>
      <c r="CT572" s="58" t="e">
        <f t="shared" si="718"/>
        <v>#DIV/0!</v>
      </c>
      <c r="CU572" s="2">
        <f t="shared" si="692"/>
        <v>995</v>
      </c>
      <c r="CV572" t="str">
        <f t="shared" si="700"/>
        <v/>
      </c>
      <c r="CX572" t="str">
        <f t="shared" si="719"/>
        <v/>
      </c>
      <c r="CY572" t="b">
        <f>AND(CX572&lt;&gt;"",COUNTIF($CX$11:CX571,CX572)=0)</f>
        <v>0</v>
      </c>
      <c r="CZ572" s="2">
        <f>IF(CX572="",0,IF(CY572,MAX($CZ$11:CZ571)+1,VLOOKUP(CX572,$CX$11:CZ571,3,FALSE)))</f>
        <v>0</v>
      </c>
      <c r="DA572" s="2" t="str">
        <f t="shared" si="701"/>
        <v/>
      </c>
      <c r="DB572" t="str">
        <f t="shared" si="720"/>
        <v/>
      </c>
      <c r="DC572" t="b">
        <f>AND(DB572&lt;&gt;"",COUNTIF($DB$11:DB571,DB572)=0)</f>
        <v>0</v>
      </c>
      <c r="DD572" s="2">
        <f>IF(DB572="",0,IF(DC572,MAX($DD$11:DD571)+1,VLOOKUP(DB572,$DB$11:DD571,3,FALSE)))</f>
        <v>0</v>
      </c>
      <c r="DE572" s="2" t="str">
        <f t="shared" si="702"/>
        <v/>
      </c>
    </row>
    <row r="573" spans="1:109" x14ac:dyDescent="0.35">
      <c r="A573" s="119"/>
      <c r="B573" s="46"/>
      <c r="C573" s="46"/>
      <c r="D573" s="46"/>
      <c r="E573" s="46"/>
      <c r="F573" s="183"/>
      <c r="G573" s="48">
        <v>0</v>
      </c>
      <c r="H573" s="46">
        <v>0</v>
      </c>
      <c r="I573" s="46">
        <v>0</v>
      </c>
      <c r="J573" s="46">
        <v>0</v>
      </c>
      <c r="K573" s="46">
        <v>0</v>
      </c>
      <c r="L573" s="49">
        <v>0</v>
      </c>
      <c r="M573" s="50">
        <v>0</v>
      </c>
      <c r="N573" s="32"/>
      <c r="O573" s="31"/>
      <c r="P573" s="31"/>
      <c r="Q573" s="31"/>
      <c r="R573" s="31"/>
      <c r="S573" s="31"/>
      <c r="T573" s="31"/>
      <c r="U573" s="31"/>
      <c r="V573" s="99"/>
      <c r="W573" s="52" t="str">
        <f t="shared" si="727"/>
        <v/>
      </c>
      <c r="X573" s="120"/>
      <c r="Y573" s="97"/>
      <c r="Z573" t="e">
        <f t="shared" si="657"/>
        <v>#N/A</v>
      </c>
      <c r="AA573" t="e">
        <f t="shared" si="658"/>
        <v>#N/A</v>
      </c>
      <c r="AB573" t="e">
        <f t="shared" si="659"/>
        <v>#N/A</v>
      </c>
      <c r="AC573" s="53" t="b">
        <f t="shared" si="660"/>
        <v>0</v>
      </c>
      <c r="AD573" s="53" t="b">
        <f t="shared" si="661"/>
        <v>0</v>
      </c>
      <c r="AE573" s="53" t="b">
        <f t="shared" si="662"/>
        <v>0</v>
      </c>
      <c r="AF573" s="53" t="b">
        <f t="shared" si="663"/>
        <v>0</v>
      </c>
      <c r="AG573" s="53" t="b">
        <f t="shared" si="664"/>
        <v>0</v>
      </c>
      <c r="AH573" s="53" t="b">
        <f t="shared" si="665"/>
        <v>0</v>
      </c>
      <c r="AI573" s="53" t="b">
        <f t="shared" si="666"/>
        <v>0</v>
      </c>
      <c r="AJ573" s="53" t="b">
        <f t="shared" si="667"/>
        <v>0</v>
      </c>
      <c r="AK573" s="53" t="b">
        <f t="shared" si="721"/>
        <v>1</v>
      </c>
      <c r="AL573" s="53" t="b">
        <f t="shared" si="722"/>
        <v>1</v>
      </c>
      <c r="AM573" s="53" t="b">
        <f t="shared" si="723"/>
        <v>1</v>
      </c>
      <c r="AN573" s="53" t="b">
        <f t="shared" si="724"/>
        <v>1</v>
      </c>
      <c r="AO573" s="53" t="b">
        <f t="shared" si="725"/>
        <v>1</v>
      </c>
      <c r="AP573" s="53" t="b">
        <f t="shared" si="726"/>
        <v>1</v>
      </c>
      <c r="AQ573" s="53" t="b">
        <f t="shared" si="703"/>
        <v>0</v>
      </c>
      <c r="AR573" t="b">
        <f t="shared" si="668"/>
        <v>0</v>
      </c>
      <c r="AS573" s="54" t="e">
        <f t="shared" si="693"/>
        <v>#N/A</v>
      </c>
      <c r="AT573" t="b">
        <f t="shared" si="704"/>
        <v>0</v>
      </c>
      <c r="AU573" t="str">
        <f t="shared" si="705"/>
        <v/>
      </c>
      <c r="AV573" s="55" t="str">
        <f t="shared" si="694"/>
        <v/>
      </c>
      <c r="AW573" t="b">
        <f>AND(AV573&lt;&gt;"",COUNTIF($AV$11:AV572,AV573)=0)</f>
        <v>0</v>
      </c>
      <c r="AX573" s="2">
        <f>IF(AV573="",0,IF(AW573,MAX($AX$11:AX572)+1,VLOOKUP(AV573,$AV$11:AX572,3,FALSE)))</f>
        <v>0</v>
      </c>
      <c r="AY573" t="str">
        <f t="shared" si="695"/>
        <v/>
      </c>
      <c r="AZ573" t="e">
        <f t="shared" si="669"/>
        <v>#N/A</v>
      </c>
      <c r="BA573" t="e">
        <f>IF(ISNA(AZ573),NA(),COUNTIF(AZ$10:AZ573,AZ573)&gt;1)</f>
        <v>#N/A</v>
      </c>
      <c r="BB573" t="e">
        <f t="shared" si="670"/>
        <v>#N/A</v>
      </c>
      <c r="BC573" s="55" t="e">
        <f t="shared" si="671"/>
        <v>#N/A</v>
      </c>
      <c r="BD573" s="56" t="e">
        <f t="shared" si="672"/>
        <v>#N/A</v>
      </c>
      <c r="BE573" s="53">
        <f t="shared" si="673"/>
        <v>0</v>
      </c>
      <c r="BF573" s="53">
        <f t="shared" si="674"/>
        <v>0</v>
      </c>
      <c r="BG573" s="53">
        <f t="shared" si="675"/>
        <v>0</v>
      </c>
      <c r="BH573" s="53">
        <f t="shared" si="676"/>
        <v>0</v>
      </c>
      <c r="BI573" s="53">
        <f t="shared" si="677"/>
        <v>0</v>
      </c>
      <c r="BJ573" s="53">
        <f t="shared" si="678"/>
        <v>0</v>
      </c>
      <c r="BK573" s="57">
        <f t="shared" si="679"/>
        <v>0</v>
      </c>
      <c r="BL573" s="57">
        <f t="shared" si="680"/>
        <v>0</v>
      </c>
      <c r="BM573" s="57">
        <f t="shared" si="681"/>
        <v>0</v>
      </c>
      <c r="BN573" s="57">
        <f t="shared" si="682"/>
        <v>0</v>
      </c>
      <c r="BO573" s="57">
        <f t="shared" si="683"/>
        <v>0</v>
      </c>
      <c r="BP573" s="57">
        <f t="shared" si="684"/>
        <v>0</v>
      </c>
      <c r="BQ573">
        <f t="shared" si="706"/>
        <v>0</v>
      </c>
      <c r="BR573">
        <f t="shared" si="707"/>
        <v>0</v>
      </c>
      <c r="BS573">
        <f t="shared" si="708"/>
        <v>0</v>
      </c>
      <c r="BT573">
        <f t="shared" si="709"/>
        <v>0</v>
      </c>
      <c r="BU573">
        <f t="shared" si="710"/>
        <v>0</v>
      </c>
      <c r="BV573">
        <f t="shared" si="711"/>
        <v>0</v>
      </c>
      <c r="BW573">
        <f t="shared" si="712"/>
        <v>0</v>
      </c>
      <c r="BX573">
        <f t="shared" si="713"/>
        <v>0</v>
      </c>
      <c r="BY573">
        <f t="shared" si="714"/>
        <v>0</v>
      </c>
      <c r="BZ573">
        <f t="shared" si="715"/>
        <v>0</v>
      </c>
      <c r="CA573">
        <f t="shared" si="716"/>
        <v>0</v>
      </c>
      <c r="CB573">
        <f t="shared" si="717"/>
        <v>0</v>
      </c>
      <c r="CC573" t="e">
        <f>IF('Source and fuel input'!AS573,VLOOKUP(AA573,SourceIdData,8,FALSE),IF('Source and fuel input'!AQ573,V573,IF('Source and fuel input'!AR573,IF(AND(E573="Method 1",VLOOKUP(AA573,SourceIdData,8,FALSE)&gt;0),VLOOKUP(AA573,SourceIdData,8,FALSE),NA()),"")))</f>
        <v>#N/A</v>
      </c>
      <c r="CD573" s="15" t="e">
        <f t="shared" si="728"/>
        <v>#N/A</v>
      </c>
      <c r="CE573" s="15" t="b">
        <f t="shared" si="729"/>
        <v>1</v>
      </c>
      <c r="CF573" s="15" t="b">
        <f t="shared" si="685"/>
        <v>1</v>
      </c>
      <c r="CG573" s="15" t="b">
        <f t="shared" si="730"/>
        <v>0</v>
      </c>
      <c r="CH573" s="15" t="b">
        <f t="shared" si="731"/>
        <v>1</v>
      </c>
      <c r="CI573" t="e">
        <f t="shared" si="686"/>
        <v>#N/A</v>
      </c>
      <c r="CJ573" t="e">
        <f t="shared" si="687"/>
        <v>#N/A</v>
      </c>
      <c r="CK573" t="e">
        <f t="shared" si="696"/>
        <v>#N/A</v>
      </c>
      <c r="CL573" t="b">
        <f t="shared" si="732"/>
        <v>0</v>
      </c>
      <c r="CM573" t="e">
        <f t="shared" si="697"/>
        <v>#N/A</v>
      </c>
      <c r="CN573" t="b">
        <f t="shared" si="698"/>
        <v>0</v>
      </c>
      <c r="CO573" s="14">
        <f t="shared" si="699"/>
        <v>1</v>
      </c>
      <c r="CP573" s="16" t="str">
        <f t="shared" si="688"/>
        <v/>
      </c>
      <c r="CQ573" s="15">
        <f t="shared" si="689"/>
        <v>0</v>
      </c>
      <c r="CR573" s="15">
        <f t="shared" si="690"/>
        <v>0</v>
      </c>
      <c r="CS573" s="15">
        <f t="shared" si="691"/>
        <v>0</v>
      </c>
      <c r="CT573" s="58" t="e">
        <f t="shared" si="718"/>
        <v>#DIV/0!</v>
      </c>
      <c r="CU573" s="2">
        <f t="shared" si="692"/>
        <v>995</v>
      </c>
      <c r="CV573" t="str">
        <f t="shared" si="700"/>
        <v/>
      </c>
      <c r="CX573" t="str">
        <f t="shared" si="719"/>
        <v/>
      </c>
      <c r="CY573" t="b">
        <f>AND(CX573&lt;&gt;"",COUNTIF($CX$11:CX572,CX573)=0)</f>
        <v>0</v>
      </c>
      <c r="CZ573" s="2">
        <f>IF(CX573="",0,IF(CY573,MAX($CZ$11:CZ572)+1,VLOOKUP(CX573,$CX$11:CZ572,3,FALSE)))</f>
        <v>0</v>
      </c>
      <c r="DA573" s="2" t="str">
        <f t="shared" si="701"/>
        <v/>
      </c>
      <c r="DB573" t="str">
        <f t="shared" si="720"/>
        <v/>
      </c>
      <c r="DC573" t="b">
        <f>AND(DB573&lt;&gt;"",COUNTIF($DB$11:DB572,DB573)=0)</f>
        <v>0</v>
      </c>
      <c r="DD573" s="2">
        <f>IF(DB573="",0,IF(DC573,MAX($DD$11:DD572)+1,VLOOKUP(DB573,$DB$11:DD572,3,FALSE)))</f>
        <v>0</v>
      </c>
      <c r="DE573" s="2" t="str">
        <f t="shared" si="702"/>
        <v/>
      </c>
    </row>
    <row r="574" spans="1:109" x14ac:dyDescent="0.35">
      <c r="A574" s="119"/>
      <c r="B574" s="46"/>
      <c r="C574" s="46"/>
      <c r="D574" s="46"/>
      <c r="E574" s="46"/>
      <c r="F574" s="183"/>
      <c r="G574" s="48">
        <v>0</v>
      </c>
      <c r="H574" s="46">
        <v>0</v>
      </c>
      <c r="I574" s="46">
        <v>0</v>
      </c>
      <c r="J574" s="46">
        <v>0</v>
      </c>
      <c r="K574" s="46">
        <v>0</v>
      </c>
      <c r="L574" s="49">
        <v>0</v>
      </c>
      <c r="M574" s="50">
        <v>0</v>
      </c>
      <c r="N574" s="32"/>
      <c r="O574" s="31"/>
      <c r="P574" s="31"/>
      <c r="Q574" s="31"/>
      <c r="R574" s="31"/>
      <c r="S574" s="31"/>
      <c r="T574" s="31"/>
      <c r="U574" s="31"/>
      <c r="V574" s="99"/>
      <c r="W574" s="52" t="str">
        <f t="shared" si="727"/>
        <v/>
      </c>
      <c r="X574" s="120"/>
      <c r="Y574" s="97"/>
      <c r="Z574" t="e">
        <f t="shared" si="657"/>
        <v>#N/A</v>
      </c>
      <c r="AA574" t="e">
        <f t="shared" si="658"/>
        <v>#N/A</v>
      </c>
      <c r="AB574" t="e">
        <f t="shared" si="659"/>
        <v>#N/A</v>
      </c>
      <c r="AC574" s="53" t="b">
        <f t="shared" si="660"/>
        <v>0</v>
      </c>
      <c r="AD574" s="53" t="b">
        <f t="shared" si="661"/>
        <v>0</v>
      </c>
      <c r="AE574" s="53" t="b">
        <f t="shared" si="662"/>
        <v>0</v>
      </c>
      <c r="AF574" s="53" t="b">
        <f t="shared" si="663"/>
        <v>0</v>
      </c>
      <c r="AG574" s="53" t="b">
        <f t="shared" si="664"/>
        <v>0</v>
      </c>
      <c r="AH574" s="53" t="b">
        <f t="shared" si="665"/>
        <v>0</v>
      </c>
      <c r="AI574" s="53" t="b">
        <f t="shared" si="666"/>
        <v>0</v>
      </c>
      <c r="AJ574" s="53" t="b">
        <f t="shared" si="667"/>
        <v>0</v>
      </c>
      <c r="AK574" s="53" t="b">
        <f t="shared" si="721"/>
        <v>1</v>
      </c>
      <c r="AL574" s="53" t="b">
        <f t="shared" si="722"/>
        <v>1</v>
      </c>
      <c r="AM574" s="53" t="b">
        <f t="shared" si="723"/>
        <v>1</v>
      </c>
      <c r="AN574" s="53" t="b">
        <f t="shared" si="724"/>
        <v>1</v>
      </c>
      <c r="AO574" s="53" t="b">
        <f t="shared" si="725"/>
        <v>1</v>
      </c>
      <c r="AP574" s="53" t="b">
        <f t="shared" si="726"/>
        <v>1</v>
      </c>
      <c r="AQ574" s="53" t="b">
        <f t="shared" si="703"/>
        <v>0</v>
      </c>
      <c r="AR574" t="b">
        <f t="shared" si="668"/>
        <v>0</v>
      </c>
      <c r="AS574" s="54" t="e">
        <f t="shared" si="693"/>
        <v>#N/A</v>
      </c>
      <c r="AT574" t="b">
        <f t="shared" si="704"/>
        <v>0</v>
      </c>
      <c r="AU574" t="str">
        <f t="shared" si="705"/>
        <v/>
      </c>
      <c r="AV574" s="55" t="str">
        <f t="shared" si="694"/>
        <v/>
      </c>
      <c r="AW574" t="b">
        <f>AND(AV574&lt;&gt;"",COUNTIF($AV$11:AV573,AV574)=0)</f>
        <v>0</v>
      </c>
      <c r="AX574" s="2">
        <f>IF(AV574="",0,IF(AW574,MAX($AX$11:AX573)+1,VLOOKUP(AV574,$AV$11:AX573,3,FALSE)))</f>
        <v>0</v>
      </c>
      <c r="AY574" t="str">
        <f t="shared" si="695"/>
        <v/>
      </c>
      <c r="AZ574" t="e">
        <f t="shared" si="669"/>
        <v>#N/A</v>
      </c>
      <c r="BA574" t="e">
        <f>IF(ISNA(AZ574),NA(),COUNTIF(AZ$10:AZ574,AZ574)&gt;1)</f>
        <v>#N/A</v>
      </c>
      <c r="BB574" t="e">
        <f t="shared" si="670"/>
        <v>#N/A</v>
      </c>
      <c r="BC574" s="55" t="e">
        <f t="shared" si="671"/>
        <v>#N/A</v>
      </c>
      <c r="BD574" s="56" t="e">
        <f t="shared" si="672"/>
        <v>#N/A</v>
      </c>
      <c r="BE574" s="53">
        <f t="shared" si="673"/>
        <v>0</v>
      </c>
      <c r="BF574" s="53">
        <f t="shared" si="674"/>
        <v>0</v>
      </c>
      <c r="BG574" s="53">
        <f t="shared" si="675"/>
        <v>0</v>
      </c>
      <c r="BH574" s="53">
        <f t="shared" si="676"/>
        <v>0</v>
      </c>
      <c r="BI574" s="53">
        <f t="shared" si="677"/>
        <v>0</v>
      </c>
      <c r="BJ574" s="53">
        <f t="shared" si="678"/>
        <v>0</v>
      </c>
      <c r="BK574" s="57">
        <f t="shared" si="679"/>
        <v>0</v>
      </c>
      <c r="BL574" s="57">
        <f t="shared" si="680"/>
        <v>0</v>
      </c>
      <c r="BM574" s="57">
        <f t="shared" si="681"/>
        <v>0</v>
      </c>
      <c r="BN574" s="57">
        <f t="shared" si="682"/>
        <v>0</v>
      </c>
      <c r="BO574" s="57">
        <f t="shared" si="683"/>
        <v>0</v>
      </c>
      <c r="BP574" s="57">
        <f t="shared" si="684"/>
        <v>0</v>
      </c>
      <c r="BQ574">
        <f t="shared" si="706"/>
        <v>0</v>
      </c>
      <c r="BR574">
        <f t="shared" si="707"/>
        <v>0</v>
      </c>
      <c r="BS574">
        <f t="shared" si="708"/>
        <v>0</v>
      </c>
      <c r="BT574">
        <f t="shared" si="709"/>
        <v>0</v>
      </c>
      <c r="BU574">
        <f t="shared" si="710"/>
        <v>0</v>
      </c>
      <c r="BV574">
        <f t="shared" si="711"/>
        <v>0</v>
      </c>
      <c r="BW574">
        <f t="shared" si="712"/>
        <v>0</v>
      </c>
      <c r="BX574">
        <f t="shared" si="713"/>
        <v>0</v>
      </c>
      <c r="BY574">
        <f t="shared" si="714"/>
        <v>0</v>
      </c>
      <c r="BZ574">
        <f t="shared" si="715"/>
        <v>0</v>
      </c>
      <c r="CA574">
        <f t="shared" si="716"/>
        <v>0</v>
      </c>
      <c r="CB574">
        <f t="shared" si="717"/>
        <v>0</v>
      </c>
      <c r="CC574" t="e">
        <f>IF('Source and fuel input'!AS574,VLOOKUP(AA574,SourceIdData,8,FALSE),IF('Source and fuel input'!AQ574,V574,IF('Source and fuel input'!AR574,IF(AND(E574="Method 1",VLOOKUP(AA574,SourceIdData,8,FALSE)&gt;0),VLOOKUP(AA574,SourceIdData,8,FALSE),NA()),"")))</f>
        <v>#N/A</v>
      </c>
      <c r="CD574" s="15" t="e">
        <f t="shared" si="728"/>
        <v>#N/A</v>
      </c>
      <c r="CE574" s="15" t="b">
        <f t="shared" si="729"/>
        <v>1</v>
      </c>
      <c r="CF574" s="15" t="b">
        <f t="shared" si="685"/>
        <v>1</v>
      </c>
      <c r="CG574" s="15" t="b">
        <f t="shared" si="730"/>
        <v>0</v>
      </c>
      <c r="CH574" s="15" t="b">
        <f t="shared" si="731"/>
        <v>1</v>
      </c>
      <c r="CI574" t="e">
        <f t="shared" si="686"/>
        <v>#N/A</v>
      </c>
      <c r="CJ574" t="e">
        <f t="shared" si="687"/>
        <v>#N/A</v>
      </c>
      <c r="CK574" t="e">
        <f t="shared" si="696"/>
        <v>#N/A</v>
      </c>
      <c r="CL574" t="b">
        <f t="shared" si="732"/>
        <v>0</v>
      </c>
      <c r="CM574" t="e">
        <f t="shared" si="697"/>
        <v>#N/A</v>
      </c>
      <c r="CN574" t="b">
        <f t="shared" si="698"/>
        <v>0</v>
      </c>
      <c r="CO574" s="14">
        <f t="shared" si="699"/>
        <v>1</v>
      </c>
      <c r="CP574" s="16" t="str">
        <f t="shared" si="688"/>
        <v/>
      </c>
      <c r="CQ574" s="15">
        <f t="shared" si="689"/>
        <v>0</v>
      </c>
      <c r="CR574" s="15">
        <f t="shared" si="690"/>
        <v>0</v>
      </c>
      <c r="CS574" s="15">
        <f t="shared" si="691"/>
        <v>0</v>
      </c>
      <c r="CT574" s="58" t="e">
        <f t="shared" si="718"/>
        <v>#DIV/0!</v>
      </c>
      <c r="CU574" s="2">
        <f t="shared" si="692"/>
        <v>995</v>
      </c>
      <c r="CV574" t="str">
        <f t="shared" si="700"/>
        <v/>
      </c>
      <c r="CX574" t="str">
        <f t="shared" si="719"/>
        <v/>
      </c>
      <c r="CY574" t="b">
        <f>AND(CX574&lt;&gt;"",COUNTIF($CX$11:CX573,CX574)=0)</f>
        <v>0</v>
      </c>
      <c r="CZ574" s="2">
        <f>IF(CX574="",0,IF(CY574,MAX($CZ$11:CZ573)+1,VLOOKUP(CX574,$CX$11:CZ573,3,FALSE)))</f>
        <v>0</v>
      </c>
      <c r="DA574" s="2" t="str">
        <f t="shared" si="701"/>
        <v/>
      </c>
      <c r="DB574" t="str">
        <f t="shared" si="720"/>
        <v/>
      </c>
      <c r="DC574" t="b">
        <f>AND(DB574&lt;&gt;"",COUNTIF($DB$11:DB573,DB574)=0)</f>
        <v>0</v>
      </c>
      <c r="DD574" s="2">
        <f>IF(DB574="",0,IF(DC574,MAX($DD$11:DD573)+1,VLOOKUP(DB574,$DB$11:DD573,3,FALSE)))</f>
        <v>0</v>
      </c>
      <c r="DE574" s="2" t="str">
        <f t="shared" si="702"/>
        <v/>
      </c>
    </row>
    <row r="575" spans="1:109" x14ac:dyDescent="0.35">
      <c r="A575" s="119"/>
      <c r="B575" s="46"/>
      <c r="C575" s="46"/>
      <c r="D575" s="46"/>
      <c r="E575" s="46"/>
      <c r="F575" s="183"/>
      <c r="G575" s="48">
        <v>0</v>
      </c>
      <c r="H575" s="46">
        <v>0</v>
      </c>
      <c r="I575" s="46">
        <v>0</v>
      </c>
      <c r="J575" s="46">
        <v>0</v>
      </c>
      <c r="K575" s="46">
        <v>0</v>
      </c>
      <c r="L575" s="49">
        <v>0</v>
      </c>
      <c r="M575" s="50">
        <v>0</v>
      </c>
      <c r="N575" s="32"/>
      <c r="O575" s="31"/>
      <c r="P575" s="31"/>
      <c r="Q575" s="31"/>
      <c r="R575" s="31"/>
      <c r="S575" s="31"/>
      <c r="T575" s="31"/>
      <c r="U575" s="31"/>
      <c r="V575" s="99"/>
      <c r="W575" s="52" t="str">
        <f t="shared" si="727"/>
        <v/>
      </c>
      <c r="X575" s="120"/>
      <c r="Y575" s="97"/>
      <c r="Z575" t="e">
        <f t="shared" si="657"/>
        <v>#N/A</v>
      </c>
      <c r="AA575" t="e">
        <f t="shared" si="658"/>
        <v>#N/A</v>
      </c>
      <c r="AB575" t="e">
        <f t="shared" si="659"/>
        <v>#N/A</v>
      </c>
      <c r="AC575" s="53" t="b">
        <f t="shared" si="660"/>
        <v>0</v>
      </c>
      <c r="AD575" s="53" t="b">
        <f t="shared" si="661"/>
        <v>0</v>
      </c>
      <c r="AE575" s="53" t="b">
        <f t="shared" si="662"/>
        <v>0</v>
      </c>
      <c r="AF575" s="53" t="b">
        <f t="shared" si="663"/>
        <v>0</v>
      </c>
      <c r="AG575" s="53" t="b">
        <f t="shared" si="664"/>
        <v>0</v>
      </c>
      <c r="AH575" s="53" t="b">
        <f t="shared" si="665"/>
        <v>0</v>
      </c>
      <c r="AI575" s="53" t="b">
        <f t="shared" si="666"/>
        <v>0</v>
      </c>
      <c r="AJ575" s="53" t="b">
        <f t="shared" si="667"/>
        <v>0</v>
      </c>
      <c r="AK575" s="53" t="b">
        <f t="shared" si="721"/>
        <v>1</v>
      </c>
      <c r="AL575" s="53" t="b">
        <f t="shared" si="722"/>
        <v>1</v>
      </c>
      <c r="AM575" s="53" t="b">
        <f t="shared" si="723"/>
        <v>1</v>
      </c>
      <c r="AN575" s="53" t="b">
        <f t="shared" si="724"/>
        <v>1</v>
      </c>
      <c r="AO575" s="53" t="b">
        <f t="shared" si="725"/>
        <v>1</v>
      </c>
      <c r="AP575" s="53" t="b">
        <f t="shared" si="726"/>
        <v>1</v>
      </c>
      <c r="AQ575" s="53" t="b">
        <f t="shared" si="703"/>
        <v>0</v>
      </c>
      <c r="AR575" t="b">
        <f t="shared" si="668"/>
        <v>0</v>
      </c>
      <c r="AS575" s="54" t="e">
        <f t="shared" si="693"/>
        <v>#N/A</v>
      </c>
      <c r="AT575" t="b">
        <f t="shared" si="704"/>
        <v>0</v>
      </c>
      <c r="AU575" t="str">
        <f t="shared" si="705"/>
        <v/>
      </c>
      <c r="AV575" s="55" t="str">
        <f t="shared" si="694"/>
        <v/>
      </c>
      <c r="AW575" t="b">
        <f>AND(AV575&lt;&gt;"",COUNTIF($AV$11:AV574,AV575)=0)</f>
        <v>0</v>
      </c>
      <c r="AX575" s="2">
        <f>IF(AV575="",0,IF(AW575,MAX($AX$11:AX574)+1,VLOOKUP(AV575,$AV$11:AX574,3,FALSE)))</f>
        <v>0</v>
      </c>
      <c r="AY575" t="str">
        <f t="shared" si="695"/>
        <v/>
      </c>
      <c r="AZ575" t="e">
        <f t="shared" si="669"/>
        <v>#N/A</v>
      </c>
      <c r="BA575" t="e">
        <f>IF(ISNA(AZ575),NA(),COUNTIF(AZ$10:AZ575,AZ575)&gt;1)</f>
        <v>#N/A</v>
      </c>
      <c r="BB575" t="e">
        <f t="shared" si="670"/>
        <v>#N/A</v>
      </c>
      <c r="BC575" s="55" t="e">
        <f t="shared" si="671"/>
        <v>#N/A</v>
      </c>
      <c r="BD575" s="56" t="e">
        <f t="shared" si="672"/>
        <v>#N/A</v>
      </c>
      <c r="BE575" s="53">
        <f t="shared" si="673"/>
        <v>0</v>
      </c>
      <c r="BF575" s="53">
        <f t="shared" si="674"/>
        <v>0</v>
      </c>
      <c r="BG575" s="53">
        <f t="shared" si="675"/>
        <v>0</v>
      </c>
      <c r="BH575" s="53">
        <f t="shared" si="676"/>
        <v>0</v>
      </c>
      <c r="BI575" s="53">
        <f t="shared" si="677"/>
        <v>0</v>
      </c>
      <c r="BJ575" s="53">
        <f t="shared" si="678"/>
        <v>0</v>
      </c>
      <c r="BK575" s="57">
        <f t="shared" si="679"/>
        <v>0</v>
      </c>
      <c r="BL575" s="57">
        <f t="shared" si="680"/>
        <v>0</v>
      </c>
      <c r="BM575" s="57">
        <f t="shared" si="681"/>
        <v>0</v>
      </c>
      <c r="BN575" s="57">
        <f t="shared" si="682"/>
        <v>0</v>
      </c>
      <c r="BO575" s="57">
        <f t="shared" si="683"/>
        <v>0</v>
      </c>
      <c r="BP575" s="57">
        <f t="shared" si="684"/>
        <v>0</v>
      </c>
      <c r="BQ575">
        <f t="shared" si="706"/>
        <v>0</v>
      </c>
      <c r="BR575">
        <f t="shared" si="707"/>
        <v>0</v>
      </c>
      <c r="BS575">
        <f t="shared" si="708"/>
        <v>0</v>
      </c>
      <c r="BT575">
        <f t="shared" si="709"/>
        <v>0</v>
      </c>
      <c r="BU575">
        <f t="shared" si="710"/>
        <v>0</v>
      </c>
      <c r="BV575">
        <f t="shared" si="711"/>
        <v>0</v>
      </c>
      <c r="BW575">
        <f t="shared" si="712"/>
        <v>0</v>
      </c>
      <c r="BX575">
        <f t="shared" si="713"/>
        <v>0</v>
      </c>
      <c r="BY575">
        <f t="shared" si="714"/>
        <v>0</v>
      </c>
      <c r="BZ575">
        <f t="shared" si="715"/>
        <v>0</v>
      </c>
      <c r="CA575">
        <f t="shared" si="716"/>
        <v>0</v>
      </c>
      <c r="CB575">
        <f t="shared" si="717"/>
        <v>0</v>
      </c>
      <c r="CC575" t="e">
        <f>IF('Source and fuel input'!AS575,VLOOKUP(AA575,SourceIdData,8,FALSE),IF('Source and fuel input'!AQ575,V575,IF('Source and fuel input'!AR575,IF(AND(E575="Method 1",VLOOKUP(AA575,SourceIdData,8,FALSE)&gt;0),VLOOKUP(AA575,SourceIdData,8,FALSE),NA()),"")))</f>
        <v>#N/A</v>
      </c>
      <c r="CD575" s="15" t="e">
        <f t="shared" si="728"/>
        <v>#N/A</v>
      </c>
      <c r="CE575" s="15" t="b">
        <f t="shared" si="729"/>
        <v>1</v>
      </c>
      <c r="CF575" s="15" t="b">
        <f t="shared" si="685"/>
        <v>1</v>
      </c>
      <c r="CG575" s="15" t="b">
        <f t="shared" si="730"/>
        <v>0</v>
      </c>
      <c r="CH575" s="15" t="b">
        <f t="shared" si="731"/>
        <v>1</v>
      </c>
      <c r="CI575" t="e">
        <f t="shared" si="686"/>
        <v>#N/A</v>
      </c>
      <c r="CJ575" t="e">
        <f t="shared" si="687"/>
        <v>#N/A</v>
      </c>
      <c r="CK575" t="e">
        <f t="shared" si="696"/>
        <v>#N/A</v>
      </c>
      <c r="CL575" t="b">
        <f t="shared" si="732"/>
        <v>0</v>
      </c>
      <c r="CM575" t="e">
        <f t="shared" si="697"/>
        <v>#N/A</v>
      </c>
      <c r="CN575" t="b">
        <f t="shared" si="698"/>
        <v>0</v>
      </c>
      <c r="CO575" s="14">
        <f t="shared" si="699"/>
        <v>1</v>
      </c>
      <c r="CP575" s="16" t="str">
        <f t="shared" si="688"/>
        <v/>
      </c>
      <c r="CQ575" s="15">
        <f t="shared" si="689"/>
        <v>0</v>
      </c>
      <c r="CR575" s="15">
        <f t="shared" si="690"/>
        <v>0</v>
      </c>
      <c r="CS575" s="15">
        <f t="shared" si="691"/>
        <v>0</v>
      </c>
      <c r="CT575" s="58" t="e">
        <f t="shared" si="718"/>
        <v>#DIV/0!</v>
      </c>
      <c r="CU575" s="2">
        <f t="shared" si="692"/>
        <v>995</v>
      </c>
      <c r="CV575" t="str">
        <f t="shared" si="700"/>
        <v/>
      </c>
      <c r="CX575" t="str">
        <f t="shared" si="719"/>
        <v/>
      </c>
      <c r="CY575" t="b">
        <f>AND(CX575&lt;&gt;"",COUNTIF($CX$11:CX574,CX575)=0)</f>
        <v>0</v>
      </c>
      <c r="CZ575" s="2">
        <f>IF(CX575="",0,IF(CY575,MAX($CZ$11:CZ574)+1,VLOOKUP(CX575,$CX$11:CZ574,3,FALSE)))</f>
        <v>0</v>
      </c>
      <c r="DA575" s="2" t="str">
        <f t="shared" si="701"/>
        <v/>
      </c>
      <c r="DB575" t="str">
        <f t="shared" si="720"/>
        <v/>
      </c>
      <c r="DC575" t="b">
        <f>AND(DB575&lt;&gt;"",COUNTIF($DB$11:DB574,DB575)=0)</f>
        <v>0</v>
      </c>
      <c r="DD575" s="2">
        <f>IF(DB575="",0,IF(DC575,MAX($DD$11:DD574)+1,VLOOKUP(DB575,$DB$11:DD574,3,FALSE)))</f>
        <v>0</v>
      </c>
      <c r="DE575" s="2" t="str">
        <f t="shared" si="702"/>
        <v/>
      </c>
    </row>
    <row r="576" spans="1:109" x14ac:dyDescent="0.35">
      <c r="A576" s="119"/>
      <c r="B576" s="46"/>
      <c r="C576" s="46"/>
      <c r="D576" s="46"/>
      <c r="E576" s="46"/>
      <c r="F576" s="183"/>
      <c r="G576" s="48">
        <v>0</v>
      </c>
      <c r="H576" s="46">
        <v>0</v>
      </c>
      <c r="I576" s="46">
        <v>0</v>
      </c>
      <c r="J576" s="46">
        <v>0</v>
      </c>
      <c r="K576" s="46">
        <v>0</v>
      </c>
      <c r="L576" s="49">
        <v>0</v>
      </c>
      <c r="M576" s="50">
        <v>0</v>
      </c>
      <c r="N576" s="32"/>
      <c r="O576" s="31"/>
      <c r="P576" s="31"/>
      <c r="Q576" s="31"/>
      <c r="R576" s="31"/>
      <c r="S576" s="31"/>
      <c r="T576" s="31"/>
      <c r="U576" s="31"/>
      <c r="V576" s="99"/>
      <c r="W576" s="52" t="str">
        <f t="shared" si="727"/>
        <v/>
      </c>
      <c r="X576" s="120"/>
      <c r="Y576" s="97"/>
      <c r="Z576" t="e">
        <f t="shared" si="657"/>
        <v>#N/A</v>
      </c>
      <c r="AA576" t="e">
        <f t="shared" si="658"/>
        <v>#N/A</v>
      </c>
      <c r="AB576" t="e">
        <f t="shared" si="659"/>
        <v>#N/A</v>
      </c>
      <c r="AC576" s="53" t="b">
        <f t="shared" si="660"/>
        <v>0</v>
      </c>
      <c r="AD576" s="53" t="b">
        <f t="shared" si="661"/>
        <v>0</v>
      </c>
      <c r="AE576" s="53" t="b">
        <f t="shared" si="662"/>
        <v>0</v>
      </c>
      <c r="AF576" s="53" t="b">
        <f t="shared" si="663"/>
        <v>0</v>
      </c>
      <c r="AG576" s="53" t="b">
        <f t="shared" si="664"/>
        <v>0</v>
      </c>
      <c r="AH576" s="53" t="b">
        <f t="shared" si="665"/>
        <v>0</v>
      </c>
      <c r="AI576" s="53" t="b">
        <f t="shared" si="666"/>
        <v>0</v>
      </c>
      <c r="AJ576" s="53" t="b">
        <f t="shared" si="667"/>
        <v>0</v>
      </c>
      <c r="AK576" s="53" t="b">
        <f t="shared" si="721"/>
        <v>1</v>
      </c>
      <c r="AL576" s="53" t="b">
        <f t="shared" si="722"/>
        <v>1</v>
      </c>
      <c r="AM576" s="53" t="b">
        <f t="shared" si="723"/>
        <v>1</v>
      </c>
      <c r="AN576" s="53" t="b">
        <f t="shared" si="724"/>
        <v>1</v>
      </c>
      <c r="AO576" s="53" t="b">
        <f t="shared" si="725"/>
        <v>1</v>
      </c>
      <c r="AP576" s="53" t="b">
        <f t="shared" si="726"/>
        <v>1</v>
      </c>
      <c r="AQ576" s="53" t="b">
        <f t="shared" si="703"/>
        <v>0</v>
      </c>
      <c r="AR576" t="b">
        <f t="shared" si="668"/>
        <v>0</v>
      </c>
      <c r="AS576" s="54" t="e">
        <f t="shared" si="693"/>
        <v>#N/A</v>
      </c>
      <c r="AT576" t="b">
        <f t="shared" si="704"/>
        <v>0</v>
      </c>
      <c r="AU576" t="str">
        <f t="shared" si="705"/>
        <v/>
      </c>
      <c r="AV576" s="55" t="str">
        <f t="shared" si="694"/>
        <v/>
      </c>
      <c r="AW576" t="b">
        <f>AND(AV576&lt;&gt;"",COUNTIF($AV$11:AV575,AV576)=0)</f>
        <v>0</v>
      </c>
      <c r="AX576" s="2">
        <f>IF(AV576="",0,IF(AW576,MAX($AX$11:AX575)+1,VLOOKUP(AV576,$AV$11:AX575,3,FALSE)))</f>
        <v>0</v>
      </c>
      <c r="AY576" t="str">
        <f t="shared" si="695"/>
        <v/>
      </c>
      <c r="AZ576" t="e">
        <f t="shared" si="669"/>
        <v>#N/A</v>
      </c>
      <c r="BA576" t="e">
        <f>IF(ISNA(AZ576),NA(),COUNTIF(AZ$10:AZ576,AZ576)&gt;1)</f>
        <v>#N/A</v>
      </c>
      <c r="BB576" t="e">
        <f t="shared" si="670"/>
        <v>#N/A</v>
      </c>
      <c r="BC576" s="55" t="e">
        <f t="shared" si="671"/>
        <v>#N/A</v>
      </c>
      <c r="BD576" s="56" t="e">
        <f t="shared" si="672"/>
        <v>#N/A</v>
      </c>
      <c r="BE576" s="53">
        <f t="shared" si="673"/>
        <v>0</v>
      </c>
      <c r="BF576" s="53">
        <f t="shared" si="674"/>
        <v>0</v>
      </c>
      <c r="BG576" s="53">
        <f t="shared" si="675"/>
        <v>0</v>
      </c>
      <c r="BH576" s="53">
        <f t="shared" si="676"/>
        <v>0</v>
      </c>
      <c r="BI576" s="53">
        <f t="shared" si="677"/>
        <v>0</v>
      </c>
      <c r="BJ576" s="53">
        <f t="shared" si="678"/>
        <v>0</v>
      </c>
      <c r="BK576" s="57">
        <f t="shared" si="679"/>
        <v>0</v>
      </c>
      <c r="BL576" s="57">
        <f t="shared" si="680"/>
        <v>0</v>
      </c>
      <c r="BM576" s="57">
        <f t="shared" si="681"/>
        <v>0</v>
      </c>
      <c r="BN576" s="57">
        <f t="shared" si="682"/>
        <v>0</v>
      </c>
      <c r="BO576" s="57">
        <f t="shared" si="683"/>
        <v>0</v>
      </c>
      <c r="BP576" s="57">
        <f t="shared" si="684"/>
        <v>0</v>
      </c>
      <c r="BQ576">
        <f t="shared" si="706"/>
        <v>0</v>
      </c>
      <c r="BR576">
        <f t="shared" si="707"/>
        <v>0</v>
      </c>
      <c r="BS576">
        <f t="shared" si="708"/>
        <v>0</v>
      </c>
      <c r="BT576">
        <f t="shared" si="709"/>
        <v>0</v>
      </c>
      <c r="BU576">
        <f t="shared" si="710"/>
        <v>0</v>
      </c>
      <c r="BV576">
        <f t="shared" si="711"/>
        <v>0</v>
      </c>
      <c r="BW576">
        <f t="shared" si="712"/>
        <v>0</v>
      </c>
      <c r="BX576">
        <f t="shared" si="713"/>
        <v>0</v>
      </c>
      <c r="BY576">
        <f t="shared" si="714"/>
        <v>0</v>
      </c>
      <c r="BZ576">
        <f t="shared" si="715"/>
        <v>0</v>
      </c>
      <c r="CA576">
        <f t="shared" si="716"/>
        <v>0</v>
      </c>
      <c r="CB576">
        <f t="shared" si="717"/>
        <v>0</v>
      </c>
      <c r="CC576" t="e">
        <f>IF('Source and fuel input'!AS576,VLOOKUP(AA576,SourceIdData,8,FALSE),IF('Source and fuel input'!AQ576,V576,IF('Source and fuel input'!AR576,IF(AND(E576="Method 1",VLOOKUP(AA576,SourceIdData,8,FALSE)&gt;0),VLOOKUP(AA576,SourceIdData,8,FALSE),NA()),"")))</f>
        <v>#N/A</v>
      </c>
      <c r="CD576" s="15" t="e">
        <f t="shared" si="728"/>
        <v>#N/A</v>
      </c>
      <c r="CE576" s="15" t="b">
        <f t="shared" si="729"/>
        <v>1</v>
      </c>
      <c r="CF576" s="15" t="b">
        <f t="shared" si="685"/>
        <v>1</v>
      </c>
      <c r="CG576" s="15" t="b">
        <f t="shared" si="730"/>
        <v>0</v>
      </c>
      <c r="CH576" s="15" t="b">
        <f t="shared" si="731"/>
        <v>1</v>
      </c>
      <c r="CI576" t="e">
        <f t="shared" si="686"/>
        <v>#N/A</v>
      </c>
      <c r="CJ576" t="e">
        <f t="shared" si="687"/>
        <v>#N/A</v>
      </c>
      <c r="CK576" t="e">
        <f t="shared" si="696"/>
        <v>#N/A</v>
      </c>
      <c r="CL576" t="b">
        <f t="shared" si="732"/>
        <v>0</v>
      </c>
      <c r="CM576" t="e">
        <f t="shared" si="697"/>
        <v>#N/A</v>
      </c>
      <c r="CN576" t="b">
        <f t="shared" si="698"/>
        <v>0</v>
      </c>
      <c r="CO576" s="14">
        <f t="shared" si="699"/>
        <v>1</v>
      </c>
      <c r="CP576" s="16" t="str">
        <f t="shared" si="688"/>
        <v/>
      </c>
      <c r="CQ576" s="15">
        <f t="shared" si="689"/>
        <v>0</v>
      </c>
      <c r="CR576" s="15">
        <f t="shared" si="690"/>
        <v>0</v>
      </c>
      <c r="CS576" s="15">
        <f t="shared" si="691"/>
        <v>0</v>
      </c>
      <c r="CT576" s="58" t="e">
        <f t="shared" si="718"/>
        <v>#DIV/0!</v>
      </c>
      <c r="CU576" s="2">
        <f t="shared" si="692"/>
        <v>995</v>
      </c>
      <c r="CV576" t="str">
        <f t="shared" si="700"/>
        <v/>
      </c>
      <c r="CX576" t="str">
        <f t="shared" si="719"/>
        <v/>
      </c>
      <c r="CY576" t="b">
        <f>AND(CX576&lt;&gt;"",COUNTIF($CX$11:CX575,CX576)=0)</f>
        <v>0</v>
      </c>
      <c r="CZ576" s="2">
        <f>IF(CX576="",0,IF(CY576,MAX($CZ$11:CZ575)+1,VLOOKUP(CX576,$CX$11:CZ575,3,FALSE)))</f>
        <v>0</v>
      </c>
      <c r="DA576" s="2" t="str">
        <f t="shared" si="701"/>
        <v/>
      </c>
      <c r="DB576" t="str">
        <f t="shared" si="720"/>
        <v/>
      </c>
      <c r="DC576" t="b">
        <f>AND(DB576&lt;&gt;"",COUNTIF($DB$11:DB575,DB576)=0)</f>
        <v>0</v>
      </c>
      <c r="DD576" s="2">
        <f>IF(DB576="",0,IF(DC576,MAX($DD$11:DD575)+1,VLOOKUP(DB576,$DB$11:DD575,3,FALSE)))</f>
        <v>0</v>
      </c>
      <c r="DE576" s="2" t="str">
        <f t="shared" si="702"/>
        <v/>
      </c>
    </row>
    <row r="577" spans="1:109" x14ac:dyDescent="0.35">
      <c r="A577" s="119"/>
      <c r="B577" s="46"/>
      <c r="C577" s="46"/>
      <c r="D577" s="46"/>
      <c r="E577" s="46"/>
      <c r="F577" s="183"/>
      <c r="G577" s="48">
        <v>0</v>
      </c>
      <c r="H577" s="46">
        <v>0</v>
      </c>
      <c r="I577" s="46">
        <v>0</v>
      </c>
      <c r="J577" s="46">
        <v>0</v>
      </c>
      <c r="K577" s="46">
        <v>0</v>
      </c>
      <c r="L577" s="49">
        <v>0</v>
      </c>
      <c r="M577" s="50">
        <v>0</v>
      </c>
      <c r="N577" s="32"/>
      <c r="O577" s="31"/>
      <c r="P577" s="31"/>
      <c r="Q577" s="31"/>
      <c r="R577" s="31"/>
      <c r="S577" s="31"/>
      <c r="T577" s="31"/>
      <c r="U577" s="31"/>
      <c r="V577" s="99"/>
      <c r="W577" s="52" t="str">
        <f t="shared" si="727"/>
        <v/>
      </c>
      <c r="X577" s="120"/>
      <c r="Y577" s="97"/>
      <c r="Z577" t="e">
        <f t="shared" si="657"/>
        <v>#N/A</v>
      </c>
      <c r="AA577" t="e">
        <f t="shared" si="658"/>
        <v>#N/A</v>
      </c>
      <c r="AB577" t="e">
        <f t="shared" si="659"/>
        <v>#N/A</v>
      </c>
      <c r="AC577" s="53" t="b">
        <f t="shared" si="660"/>
        <v>0</v>
      </c>
      <c r="AD577" s="53" t="b">
        <f t="shared" si="661"/>
        <v>0</v>
      </c>
      <c r="AE577" s="53" t="b">
        <f t="shared" si="662"/>
        <v>0</v>
      </c>
      <c r="AF577" s="53" t="b">
        <f t="shared" si="663"/>
        <v>0</v>
      </c>
      <c r="AG577" s="53" t="b">
        <f t="shared" si="664"/>
        <v>0</v>
      </c>
      <c r="AH577" s="53" t="b">
        <f t="shared" si="665"/>
        <v>0</v>
      </c>
      <c r="AI577" s="53" t="b">
        <f t="shared" si="666"/>
        <v>0</v>
      </c>
      <c r="AJ577" s="53" t="b">
        <f t="shared" si="667"/>
        <v>0</v>
      </c>
      <c r="AK577" s="53" t="b">
        <f t="shared" si="721"/>
        <v>1</v>
      </c>
      <c r="AL577" s="53" t="b">
        <f t="shared" si="722"/>
        <v>1</v>
      </c>
      <c r="AM577" s="53" t="b">
        <f t="shared" si="723"/>
        <v>1</v>
      </c>
      <c r="AN577" s="53" t="b">
        <f t="shared" si="724"/>
        <v>1</v>
      </c>
      <c r="AO577" s="53" t="b">
        <f t="shared" si="725"/>
        <v>1</v>
      </c>
      <c r="AP577" s="53" t="b">
        <f t="shared" si="726"/>
        <v>1</v>
      </c>
      <c r="AQ577" s="53" t="b">
        <f t="shared" si="703"/>
        <v>0</v>
      </c>
      <c r="AR577" t="b">
        <f t="shared" si="668"/>
        <v>0</v>
      </c>
      <c r="AS577" s="54" t="e">
        <f t="shared" si="693"/>
        <v>#N/A</v>
      </c>
      <c r="AT577" t="b">
        <f t="shared" si="704"/>
        <v>0</v>
      </c>
      <c r="AU577" t="str">
        <f t="shared" si="705"/>
        <v/>
      </c>
      <c r="AV577" s="55" t="str">
        <f t="shared" si="694"/>
        <v/>
      </c>
      <c r="AW577" t="b">
        <f>AND(AV577&lt;&gt;"",COUNTIF($AV$11:AV576,AV577)=0)</f>
        <v>0</v>
      </c>
      <c r="AX577" s="2">
        <f>IF(AV577="",0,IF(AW577,MAX($AX$11:AX576)+1,VLOOKUP(AV577,$AV$11:AX576,3,FALSE)))</f>
        <v>0</v>
      </c>
      <c r="AY577" t="str">
        <f t="shared" si="695"/>
        <v/>
      </c>
      <c r="AZ577" t="e">
        <f t="shared" si="669"/>
        <v>#N/A</v>
      </c>
      <c r="BA577" t="e">
        <f>IF(ISNA(AZ577),NA(),COUNTIF(AZ$10:AZ577,AZ577)&gt;1)</f>
        <v>#N/A</v>
      </c>
      <c r="BB577" t="e">
        <f t="shared" si="670"/>
        <v>#N/A</v>
      </c>
      <c r="BC577" s="55" t="e">
        <f t="shared" si="671"/>
        <v>#N/A</v>
      </c>
      <c r="BD577" s="56" t="e">
        <f t="shared" si="672"/>
        <v>#N/A</v>
      </c>
      <c r="BE577" s="53">
        <f t="shared" si="673"/>
        <v>0</v>
      </c>
      <c r="BF577" s="53">
        <f t="shared" si="674"/>
        <v>0</v>
      </c>
      <c r="BG577" s="53">
        <f t="shared" si="675"/>
        <v>0</v>
      </c>
      <c r="BH577" s="53">
        <f t="shared" si="676"/>
        <v>0</v>
      </c>
      <c r="BI577" s="53">
        <f t="shared" si="677"/>
        <v>0</v>
      </c>
      <c r="BJ577" s="53">
        <f t="shared" si="678"/>
        <v>0</v>
      </c>
      <c r="BK577" s="57">
        <f t="shared" si="679"/>
        <v>0</v>
      </c>
      <c r="BL577" s="57">
        <f t="shared" si="680"/>
        <v>0</v>
      </c>
      <c r="BM577" s="57">
        <f t="shared" si="681"/>
        <v>0</v>
      </c>
      <c r="BN577" s="57">
        <f t="shared" si="682"/>
        <v>0</v>
      </c>
      <c r="BO577" s="57">
        <f t="shared" si="683"/>
        <v>0</v>
      </c>
      <c r="BP577" s="57">
        <f t="shared" si="684"/>
        <v>0</v>
      </c>
      <c r="BQ577">
        <f t="shared" si="706"/>
        <v>0</v>
      </c>
      <c r="BR577">
        <f t="shared" si="707"/>
        <v>0</v>
      </c>
      <c r="BS577">
        <f t="shared" si="708"/>
        <v>0</v>
      </c>
      <c r="BT577">
        <f t="shared" si="709"/>
        <v>0</v>
      </c>
      <c r="BU577">
        <f t="shared" si="710"/>
        <v>0</v>
      </c>
      <c r="BV577">
        <f t="shared" si="711"/>
        <v>0</v>
      </c>
      <c r="BW577">
        <f t="shared" si="712"/>
        <v>0</v>
      </c>
      <c r="BX577">
        <f t="shared" si="713"/>
        <v>0</v>
      </c>
      <c r="BY577">
        <f t="shared" si="714"/>
        <v>0</v>
      </c>
      <c r="BZ577">
        <f t="shared" si="715"/>
        <v>0</v>
      </c>
      <c r="CA577">
        <f t="shared" si="716"/>
        <v>0</v>
      </c>
      <c r="CB577">
        <f t="shared" si="717"/>
        <v>0</v>
      </c>
      <c r="CC577" t="e">
        <f>IF('Source and fuel input'!AS577,VLOOKUP(AA577,SourceIdData,8,FALSE),IF('Source and fuel input'!AQ577,V577,IF('Source and fuel input'!AR577,IF(AND(E577="Method 1",VLOOKUP(AA577,SourceIdData,8,FALSE)&gt;0),VLOOKUP(AA577,SourceIdData,8,FALSE),NA()),"")))</f>
        <v>#N/A</v>
      </c>
      <c r="CD577" s="15" t="e">
        <f t="shared" si="728"/>
        <v>#N/A</v>
      </c>
      <c r="CE577" s="15" t="b">
        <f t="shared" si="729"/>
        <v>1</v>
      </c>
      <c r="CF577" s="15" t="b">
        <f t="shared" si="685"/>
        <v>1</v>
      </c>
      <c r="CG577" s="15" t="b">
        <f t="shared" si="730"/>
        <v>0</v>
      </c>
      <c r="CH577" s="15" t="b">
        <f t="shared" si="731"/>
        <v>1</v>
      </c>
      <c r="CI577" t="e">
        <f t="shared" si="686"/>
        <v>#N/A</v>
      </c>
      <c r="CJ577" t="e">
        <f t="shared" si="687"/>
        <v>#N/A</v>
      </c>
      <c r="CK577" t="e">
        <f t="shared" si="696"/>
        <v>#N/A</v>
      </c>
      <c r="CL577" t="b">
        <f t="shared" si="732"/>
        <v>0</v>
      </c>
      <c r="CM577" t="e">
        <f t="shared" si="697"/>
        <v>#N/A</v>
      </c>
      <c r="CN577" t="b">
        <f t="shared" si="698"/>
        <v>0</v>
      </c>
      <c r="CO577" s="14">
        <f t="shared" si="699"/>
        <v>1</v>
      </c>
      <c r="CP577" s="16" t="str">
        <f t="shared" si="688"/>
        <v/>
      </c>
      <c r="CQ577" s="15">
        <f t="shared" si="689"/>
        <v>0</v>
      </c>
      <c r="CR577" s="15">
        <f t="shared" si="690"/>
        <v>0</v>
      </c>
      <c r="CS577" s="15">
        <f t="shared" si="691"/>
        <v>0</v>
      </c>
      <c r="CT577" s="58" t="e">
        <f t="shared" si="718"/>
        <v>#DIV/0!</v>
      </c>
      <c r="CU577" s="2">
        <f t="shared" si="692"/>
        <v>995</v>
      </c>
      <c r="CV577" t="str">
        <f t="shared" si="700"/>
        <v/>
      </c>
      <c r="CX577" t="str">
        <f t="shared" si="719"/>
        <v/>
      </c>
      <c r="CY577" t="b">
        <f>AND(CX577&lt;&gt;"",COUNTIF($CX$11:CX576,CX577)=0)</f>
        <v>0</v>
      </c>
      <c r="CZ577" s="2">
        <f>IF(CX577="",0,IF(CY577,MAX($CZ$11:CZ576)+1,VLOOKUP(CX577,$CX$11:CZ576,3,FALSE)))</f>
        <v>0</v>
      </c>
      <c r="DA577" s="2" t="str">
        <f t="shared" si="701"/>
        <v/>
      </c>
      <c r="DB577" t="str">
        <f t="shared" si="720"/>
        <v/>
      </c>
      <c r="DC577" t="b">
        <f>AND(DB577&lt;&gt;"",COUNTIF($DB$11:DB576,DB577)=0)</f>
        <v>0</v>
      </c>
      <c r="DD577" s="2">
        <f>IF(DB577="",0,IF(DC577,MAX($DD$11:DD576)+1,VLOOKUP(DB577,$DB$11:DD576,3,FALSE)))</f>
        <v>0</v>
      </c>
      <c r="DE577" s="2" t="str">
        <f t="shared" si="702"/>
        <v/>
      </c>
    </row>
    <row r="578" spans="1:109" x14ac:dyDescent="0.35">
      <c r="A578" s="119"/>
      <c r="B578" s="46"/>
      <c r="C578" s="46"/>
      <c r="D578" s="46"/>
      <c r="E578" s="46"/>
      <c r="F578" s="183"/>
      <c r="G578" s="48">
        <v>0</v>
      </c>
      <c r="H578" s="46">
        <v>0</v>
      </c>
      <c r="I578" s="46">
        <v>0</v>
      </c>
      <c r="J578" s="46">
        <v>0</v>
      </c>
      <c r="K578" s="46">
        <v>0</v>
      </c>
      <c r="L578" s="49">
        <v>0</v>
      </c>
      <c r="M578" s="50">
        <v>0</v>
      </c>
      <c r="N578" s="32"/>
      <c r="O578" s="31"/>
      <c r="P578" s="31"/>
      <c r="Q578" s="31"/>
      <c r="R578" s="31"/>
      <c r="S578" s="31"/>
      <c r="T578" s="31"/>
      <c r="U578" s="31"/>
      <c r="V578" s="99"/>
      <c r="W578" s="52" t="str">
        <f t="shared" si="727"/>
        <v/>
      </c>
      <c r="X578" s="120"/>
      <c r="Y578" s="97"/>
      <c r="Z578" t="e">
        <f t="shared" si="657"/>
        <v>#N/A</v>
      </c>
      <c r="AA578" t="e">
        <f t="shared" si="658"/>
        <v>#N/A</v>
      </c>
      <c r="AB578" t="e">
        <f t="shared" si="659"/>
        <v>#N/A</v>
      </c>
      <c r="AC578" s="53" t="b">
        <f t="shared" si="660"/>
        <v>0</v>
      </c>
      <c r="AD578" s="53" t="b">
        <f t="shared" si="661"/>
        <v>0</v>
      </c>
      <c r="AE578" s="53" t="b">
        <f t="shared" si="662"/>
        <v>0</v>
      </c>
      <c r="AF578" s="53" t="b">
        <f t="shared" si="663"/>
        <v>0</v>
      </c>
      <c r="AG578" s="53" t="b">
        <f t="shared" si="664"/>
        <v>0</v>
      </c>
      <c r="AH578" s="53" t="b">
        <f t="shared" si="665"/>
        <v>0</v>
      </c>
      <c r="AI578" s="53" t="b">
        <f t="shared" si="666"/>
        <v>0</v>
      </c>
      <c r="AJ578" s="53" t="b">
        <f t="shared" si="667"/>
        <v>0</v>
      </c>
      <c r="AK578" s="53" t="b">
        <f t="shared" si="721"/>
        <v>1</v>
      </c>
      <c r="AL578" s="53" t="b">
        <f t="shared" si="722"/>
        <v>1</v>
      </c>
      <c r="AM578" s="53" t="b">
        <f t="shared" si="723"/>
        <v>1</v>
      </c>
      <c r="AN578" s="53" t="b">
        <f t="shared" si="724"/>
        <v>1</v>
      </c>
      <c r="AO578" s="53" t="b">
        <f t="shared" si="725"/>
        <v>1</v>
      </c>
      <c r="AP578" s="53" t="b">
        <f t="shared" si="726"/>
        <v>1</v>
      </c>
      <c r="AQ578" s="53" t="b">
        <f t="shared" si="703"/>
        <v>0</v>
      </c>
      <c r="AR578" t="b">
        <f t="shared" si="668"/>
        <v>0</v>
      </c>
      <c r="AS578" s="54" t="e">
        <f t="shared" si="693"/>
        <v>#N/A</v>
      </c>
      <c r="AT578" t="b">
        <f t="shared" si="704"/>
        <v>0</v>
      </c>
      <c r="AU578" t="str">
        <f t="shared" si="705"/>
        <v/>
      </c>
      <c r="AV578" s="55" t="str">
        <f t="shared" si="694"/>
        <v/>
      </c>
      <c r="AW578" t="b">
        <f>AND(AV578&lt;&gt;"",COUNTIF($AV$11:AV577,AV578)=0)</f>
        <v>0</v>
      </c>
      <c r="AX578" s="2">
        <f>IF(AV578="",0,IF(AW578,MAX($AX$11:AX577)+1,VLOOKUP(AV578,$AV$11:AX577,3,FALSE)))</f>
        <v>0</v>
      </c>
      <c r="AY578" t="str">
        <f t="shared" si="695"/>
        <v/>
      </c>
      <c r="AZ578" t="e">
        <f t="shared" si="669"/>
        <v>#N/A</v>
      </c>
      <c r="BA578" t="e">
        <f>IF(ISNA(AZ578),NA(),COUNTIF(AZ$10:AZ578,AZ578)&gt;1)</f>
        <v>#N/A</v>
      </c>
      <c r="BB578" t="e">
        <f t="shared" si="670"/>
        <v>#N/A</v>
      </c>
      <c r="BC578" s="55" t="e">
        <f t="shared" si="671"/>
        <v>#N/A</v>
      </c>
      <c r="BD578" s="56" t="e">
        <f t="shared" si="672"/>
        <v>#N/A</v>
      </c>
      <c r="BE578" s="53">
        <f t="shared" si="673"/>
        <v>0</v>
      </c>
      <c r="BF578" s="53">
        <f t="shared" si="674"/>
        <v>0</v>
      </c>
      <c r="BG578" s="53">
        <f t="shared" si="675"/>
        <v>0</v>
      </c>
      <c r="BH578" s="53">
        <f t="shared" si="676"/>
        <v>0</v>
      </c>
      <c r="BI578" s="53">
        <f t="shared" si="677"/>
        <v>0</v>
      </c>
      <c r="BJ578" s="53">
        <f t="shared" si="678"/>
        <v>0</v>
      </c>
      <c r="BK578" s="57">
        <f t="shared" si="679"/>
        <v>0</v>
      </c>
      <c r="BL578" s="57">
        <f t="shared" si="680"/>
        <v>0</v>
      </c>
      <c r="BM578" s="57">
        <f t="shared" si="681"/>
        <v>0</v>
      </c>
      <c r="BN578" s="57">
        <f t="shared" si="682"/>
        <v>0</v>
      </c>
      <c r="BO578" s="57">
        <f t="shared" si="683"/>
        <v>0</v>
      </c>
      <c r="BP578" s="57">
        <f t="shared" si="684"/>
        <v>0</v>
      </c>
      <c r="BQ578">
        <f t="shared" si="706"/>
        <v>0</v>
      </c>
      <c r="BR578">
        <f t="shared" si="707"/>
        <v>0</v>
      </c>
      <c r="BS578">
        <f t="shared" si="708"/>
        <v>0</v>
      </c>
      <c r="BT578">
        <f t="shared" si="709"/>
        <v>0</v>
      </c>
      <c r="BU578">
        <f t="shared" si="710"/>
        <v>0</v>
      </c>
      <c r="BV578">
        <f t="shared" si="711"/>
        <v>0</v>
      </c>
      <c r="BW578">
        <f t="shared" si="712"/>
        <v>0</v>
      </c>
      <c r="BX578">
        <f t="shared" si="713"/>
        <v>0</v>
      </c>
      <c r="BY578">
        <f t="shared" si="714"/>
        <v>0</v>
      </c>
      <c r="BZ578">
        <f t="shared" si="715"/>
        <v>0</v>
      </c>
      <c r="CA578">
        <f t="shared" si="716"/>
        <v>0</v>
      </c>
      <c r="CB578">
        <f t="shared" si="717"/>
        <v>0</v>
      </c>
      <c r="CC578" t="e">
        <f>IF('Source and fuel input'!AS578,VLOOKUP(AA578,SourceIdData,8,FALSE),IF('Source and fuel input'!AQ578,V578,IF('Source and fuel input'!AR578,IF(AND(E578="Method 1",VLOOKUP(AA578,SourceIdData,8,FALSE)&gt;0),VLOOKUP(AA578,SourceIdData,8,FALSE),NA()),"")))</f>
        <v>#N/A</v>
      </c>
      <c r="CD578" s="15" t="e">
        <f t="shared" si="728"/>
        <v>#N/A</v>
      </c>
      <c r="CE578" s="15" t="b">
        <f t="shared" si="729"/>
        <v>1</v>
      </c>
      <c r="CF578" s="15" t="b">
        <f t="shared" si="685"/>
        <v>1</v>
      </c>
      <c r="CG578" s="15" t="b">
        <f t="shared" si="730"/>
        <v>0</v>
      </c>
      <c r="CH578" s="15" t="b">
        <f t="shared" si="731"/>
        <v>1</v>
      </c>
      <c r="CI578" t="e">
        <f t="shared" si="686"/>
        <v>#N/A</v>
      </c>
      <c r="CJ578" t="e">
        <f t="shared" si="687"/>
        <v>#N/A</v>
      </c>
      <c r="CK578" t="e">
        <f t="shared" si="696"/>
        <v>#N/A</v>
      </c>
      <c r="CL578" t="b">
        <f t="shared" si="732"/>
        <v>0</v>
      </c>
      <c r="CM578" t="e">
        <f t="shared" si="697"/>
        <v>#N/A</v>
      </c>
      <c r="CN578" t="b">
        <f t="shared" si="698"/>
        <v>0</v>
      </c>
      <c r="CO578" s="14">
        <f t="shared" si="699"/>
        <v>1</v>
      </c>
      <c r="CP578" s="16" t="str">
        <f t="shared" si="688"/>
        <v/>
      </c>
      <c r="CQ578" s="15">
        <f t="shared" si="689"/>
        <v>0</v>
      </c>
      <c r="CR578" s="15">
        <f t="shared" si="690"/>
        <v>0</v>
      </c>
      <c r="CS578" s="15">
        <f t="shared" si="691"/>
        <v>0</v>
      </c>
      <c r="CT578" s="58" t="e">
        <f t="shared" si="718"/>
        <v>#DIV/0!</v>
      </c>
      <c r="CU578" s="2">
        <f t="shared" si="692"/>
        <v>995</v>
      </c>
      <c r="CV578" t="str">
        <f t="shared" si="700"/>
        <v/>
      </c>
      <c r="CX578" t="str">
        <f t="shared" si="719"/>
        <v/>
      </c>
      <c r="CY578" t="b">
        <f>AND(CX578&lt;&gt;"",COUNTIF($CX$11:CX577,CX578)=0)</f>
        <v>0</v>
      </c>
      <c r="CZ578" s="2">
        <f>IF(CX578="",0,IF(CY578,MAX($CZ$11:CZ577)+1,VLOOKUP(CX578,$CX$11:CZ577,3,FALSE)))</f>
        <v>0</v>
      </c>
      <c r="DA578" s="2" t="str">
        <f t="shared" si="701"/>
        <v/>
      </c>
      <c r="DB578" t="str">
        <f t="shared" si="720"/>
        <v/>
      </c>
      <c r="DC578" t="b">
        <f>AND(DB578&lt;&gt;"",COUNTIF($DB$11:DB577,DB578)=0)</f>
        <v>0</v>
      </c>
      <c r="DD578" s="2">
        <f>IF(DB578="",0,IF(DC578,MAX($DD$11:DD577)+1,VLOOKUP(DB578,$DB$11:DD577,3,FALSE)))</f>
        <v>0</v>
      </c>
      <c r="DE578" s="2" t="str">
        <f t="shared" si="702"/>
        <v/>
      </c>
    </row>
    <row r="579" spans="1:109" x14ac:dyDescent="0.35">
      <c r="A579" s="119"/>
      <c r="B579" s="46"/>
      <c r="C579" s="46"/>
      <c r="D579" s="46"/>
      <c r="E579" s="46"/>
      <c r="F579" s="183"/>
      <c r="G579" s="48">
        <v>0</v>
      </c>
      <c r="H579" s="46">
        <v>0</v>
      </c>
      <c r="I579" s="46">
        <v>0</v>
      </c>
      <c r="J579" s="46">
        <v>0</v>
      </c>
      <c r="K579" s="46">
        <v>0</v>
      </c>
      <c r="L579" s="49">
        <v>0</v>
      </c>
      <c r="M579" s="50">
        <v>0</v>
      </c>
      <c r="N579" s="32"/>
      <c r="O579" s="31"/>
      <c r="P579" s="31"/>
      <c r="Q579" s="31"/>
      <c r="R579" s="31"/>
      <c r="S579" s="31"/>
      <c r="T579" s="31"/>
      <c r="U579" s="31"/>
      <c r="V579" s="99"/>
      <c r="W579" s="52" t="str">
        <f t="shared" si="727"/>
        <v/>
      </c>
      <c r="X579" s="120"/>
      <c r="Y579" s="97"/>
      <c r="Z579" t="e">
        <f t="shared" si="657"/>
        <v>#N/A</v>
      </c>
      <c r="AA579" t="e">
        <f t="shared" si="658"/>
        <v>#N/A</v>
      </c>
      <c r="AB579" t="e">
        <f t="shared" si="659"/>
        <v>#N/A</v>
      </c>
      <c r="AC579" s="53" t="b">
        <f t="shared" si="660"/>
        <v>0</v>
      </c>
      <c r="AD579" s="53" t="b">
        <f t="shared" si="661"/>
        <v>0</v>
      </c>
      <c r="AE579" s="53" t="b">
        <f t="shared" si="662"/>
        <v>0</v>
      </c>
      <c r="AF579" s="53" t="b">
        <f t="shared" si="663"/>
        <v>0</v>
      </c>
      <c r="AG579" s="53" t="b">
        <f t="shared" si="664"/>
        <v>0</v>
      </c>
      <c r="AH579" s="53" t="b">
        <f t="shared" si="665"/>
        <v>0</v>
      </c>
      <c r="AI579" s="53" t="b">
        <f t="shared" si="666"/>
        <v>0</v>
      </c>
      <c r="AJ579" s="53" t="b">
        <f t="shared" si="667"/>
        <v>0</v>
      </c>
      <c r="AK579" s="53" t="b">
        <f t="shared" si="721"/>
        <v>1</v>
      </c>
      <c r="AL579" s="53" t="b">
        <f t="shared" si="722"/>
        <v>1</v>
      </c>
      <c r="AM579" s="53" t="b">
        <f t="shared" si="723"/>
        <v>1</v>
      </c>
      <c r="AN579" s="53" t="b">
        <f t="shared" si="724"/>
        <v>1</v>
      </c>
      <c r="AO579" s="53" t="b">
        <f t="shared" si="725"/>
        <v>1</v>
      </c>
      <c r="AP579" s="53" t="b">
        <f t="shared" si="726"/>
        <v>1</v>
      </c>
      <c r="AQ579" s="53" t="b">
        <f t="shared" si="703"/>
        <v>0</v>
      </c>
      <c r="AR579" t="b">
        <f t="shared" si="668"/>
        <v>0</v>
      </c>
      <c r="AS579" s="54" t="e">
        <f t="shared" si="693"/>
        <v>#N/A</v>
      </c>
      <c r="AT579" t="b">
        <f t="shared" si="704"/>
        <v>0</v>
      </c>
      <c r="AU579" t="str">
        <f t="shared" si="705"/>
        <v/>
      </c>
      <c r="AV579" s="55" t="str">
        <f t="shared" si="694"/>
        <v/>
      </c>
      <c r="AW579" t="b">
        <f>AND(AV579&lt;&gt;"",COUNTIF($AV$11:AV578,AV579)=0)</f>
        <v>0</v>
      </c>
      <c r="AX579" s="2">
        <f>IF(AV579="",0,IF(AW579,MAX($AX$11:AX578)+1,VLOOKUP(AV579,$AV$11:AX578,3,FALSE)))</f>
        <v>0</v>
      </c>
      <c r="AY579" t="str">
        <f t="shared" si="695"/>
        <v/>
      </c>
      <c r="AZ579" t="e">
        <f t="shared" si="669"/>
        <v>#N/A</v>
      </c>
      <c r="BA579" t="e">
        <f>IF(ISNA(AZ579),NA(),COUNTIF(AZ$10:AZ579,AZ579)&gt;1)</f>
        <v>#N/A</v>
      </c>
      <c r="BB579" t="e">
        <f t="shared" si="670"/>
        <v>#N/A</v>
      </c>
      <c r="BC579" s="55" t="e">
        <f t="shared" si="671"/>
        <v>#N/A</v>
      </c>
      <c r="BD579" s="56" t="e">
        <f t="shared" si="672"/>
        <v>#N/A</v>
      </c>
      <c r="BE579" s="53">
        <f t="shared" si="673"/>
        <v>0</v>
      </c>
      <c r="BF579" s="53">
        <f t="shared" si="674"/>
        <v>0</v>
      </c>
      <c r="BG579" s="53">
        <f t="shared" si="675"/>
        <v>0</v>
      </c>
      <c r="BH579" s="53">
        <f t="shared" si="676"/>
        <v>0</v>
      </c>
      <c r="BI579" s="53">
        <f t="shared" si="677"/>
        <v>0</v>
      </c>
      <c r="BJ579" s="53">
        <f t="shared" si="678"/>
        <v>0</v>
      </c>
      <c r="BK579" s="57">
        <f t="shared" si="679"/>
        <v>0</v>
      </c>
      <c r="BL579" s="57">
        <f t="shared" si="680"/>
        <v>0</v>
      </c>
      <c r="BM579" s="57">
        <f t="shared" si="681"/>
        <v>0</v>
      </c>
      <c r="BN579" s="57">
        <f t="shared" si="682"/>
        <v>0</v>
      </c>
      <c r="BO579" s="57">
        <f t="shared" si="683"/>
        <v>0</v>
      </c>
      <c r="BP579" s="57">
        <f t="shared" si="684"/>
        <v>0</v>
      </c>
      <c r="BQ579">
        <f t="shared" si="706"/>
        <v>0</v>
      </c>
      <c r="BR579">
        <f t="shared" si="707"/>
        <v>0</v>
      </c>
      <c r="BS579">
        <f t="shared" si="708"/>
        <v>0</v>
      </c>
      <c r="BT579">
        <f t="shared" si="709"/>
        <v>0</v>
      </c>
      <c r="BU579">
        <f t="shared" si="710"/>
        <v>0</v>
      </c>
      <c r="BV579">
        <f t="shared" si="711"/>
        <v>0</v>
      </c>
      <c r="BW579">
        <f t="shared" si="712"/>
        <v>0</v>
      </c>
      <c r="BX579">
        <f t="shared" si="713"/>
        <v>0</v>
      </c>
      <c r="BY579">
        <f t="shared" si="714"/>
        <v>0</v>
      </c>
      <c r="BZ579">
        <f t="shared" si="715"/>
        <v>0</v>
      </c>
      <c r="CA579">
        <f t="shared" si="716"/>
        <v>0</v>
      </c>
      <c r="CB579">
        <f t="shared" si="717"/>
        <v>0</v>
      </c>
      <c r="CC579" t="e">
        <f>IF('Source and fuel input'!AS579,VLOOKUP(AA579,SourceIdData,8,FALSE),IF('Source and fuel input'!AQ579,V579,IF('Source and fuel input'!AR579,IF(AND(E579="Method 1",VLOOKUP(AA579,SourceIdData,8,FALSE)&gt;0),VLOOKUP(AA579,SourceIdData,8,FALSE),NA()),"")))</f>
        <v>#N/A</v>
      </c>
      <c r="CD579" s="15" t="e">
        <f t="shared" si="728"/>
        <v>#N/A</v>
      </c>
      <c r="CE579" s="15" t="b">
        <f t="shared" si="729"/>
        <v>1</v>
      </c>
      <c r="CF579" s="15" t="b">
        <f t="shared" si="685"/>
        <v>1</v>
      </c>
      <c r="CG579" s="15" t="b">
        <f t="shared" si="730"/>
        <v>0</v>
      </c>
      <c r="CH579" s="15" t="b">
        <f t="shared" si="731"/>
        <v>1</v>
      </c>
      <c r="CI579" t="e">
        <f t="shared" si="686"/>
        <v>#N/A</v>
      </c>
      <c r="CJ579" t="e">
        <f t="shared" si="687"/>
        <v>#N/A</v>
      </c>
      <c r="CK579" t="e">
        <f t="shared" si="696"/>
        <v>#N/A</v>
      </c>
      <c r="CL579" t="b">
        <f t="shared" si="732"/>
        <v>0</v>
      </c>
      <c r="CM579" t="e">
        <f t="shared" si="697"/>
        <v>#N/A</v>
      </c>
      <c r="CN579" t="b">
        <f t="shared" si="698"/>
        <v>0</v>
      </c>
      <c r="CO579" s="14">
        <f t="shared" si="699"/>
        <v>1</v>
      </c>
      <c r="CP579" s="16" t="str">
        <f t="shared" si="688"/>
        <v/>
      </c>
      <c r="CQ579" s="15">
        <f t="shared" si="689"/>
        <v>0</v>
      </c>
      <c r="CR579" s="15">
        <f t="shared" si="690"/>
        <v>0</v>
      </c>
      <c r="CS579" s="15">
        <f t="shared" si="691"/>
        <v>0</v>
      </c>
      <c r="CT579" s="58" t="e">
        <f t="shared" si="718"/>
        <v>#DIV/0!</v>
      </c>
      <c r="CU579" s="2">
        <f t="shared" si="692"/>
        <v>995</v>
      </c>
      <c r="CV579" t="str">
        <f t="shared" si="700"/>
        <v/>
      </c>
      <c r="CX579" t="str">
        <f t="shared" si="719"/>
        <v/>
      </c>
      <c r="CY579" t="b">
        <f>AND(CX579&lt;&gt;"",COUNTIF($CX$11:CX578,CX579)=0)</f>
        <v>0</v>
      </c>
      <c r="CZ579" s="2">
        <f>IF(CX579="",0,IF(CY579,MAX($CZ$11:CZ578)+1,VLOOKUP(CX579,$CX$11:CZ578,3,FALSE)))</f>
        <v>0</v>
      </c>
      <c r="DA579" s="2" t="str">
        <f t="shared" si="701"/>
        <v/>
      </c>
      <c r="DB579" t="str">
        <f t="shared" si="720"/>
        <v/>
      </c>
      <c r="DC579" t="b">
        <f>AND(DB579&lt;&gt;"",COUNTIF($DB$11:DB578,DB579)=0)</f>
        <v>0</v>
      </c>
      <c r="DD579" s="2">
        <f>IF(DB579="",0,IF(DC579,MAX($DD$11:DD578)+1,VLOOKUP(DB579,$DB$11:DD578,3,FALSE)))</f>
        <v>0</v>
      </c>
      <c r="DE579" s="2" t="str">
        <f t="shared" si="702"/>
        <v/>
      </c>
    </row>
    <row r="580" spans="1:109" x14ac:dyDescent="0.35">
      <c r="A580" s="119"/>
      <c r="B580" s="46"/>
      <c r="C580" s="46"/>
      <c r="D580" s="46"/>
      <c r="E580" s="46"/>
      <c r="F580" s="183"/>
      <c r="G580" s="48">
        <v>0</v>
      </c>
      <c r="H580" s="46">
        <v>0</v>
      </c>
      <c r="I580" s="46">
        <v>0</v>
      </c>
      <c r="J580" s="46">
        <v>0</v>
      </c>
      <c r="K580" s="46">
        <v>0</v>
      </c>
      <c r="L580" s="49">
        <v>0</v>
      </c>
      <c r="M580" s="50">
        <v>0</v>
      </c>
      <c r="N580" s="32"/>
      <c r="O580" s="31"/>
      <c r="P580" s="31"/>
      <c r="Q580" s="31"/>
      <c r="R580" s="31"/>
      <c r="S580" s="31"/>
      <c r="T580" s="31"/>
      <c r="U580" s="31"/>
      <c r="V580" s="99"/>
      <c r="W580" s="52" t="str">
        <f t="shared" si="727"/>
        <v/>
      </c>
      <c r="X580" s="120"/>
      <c r="Y580" s="97"/>
      <c r="Z580" t="e">
        <f t="shared" si="657"/>
        <v>#N/A</v>
      </c>
      <c r="AA580" t="e">
        <f t="shared" si="658"/>
        <v>#N/A</v>
      </c>
      <c r="AB580" t="e">
        <f t="shared" si="659"/>
        <v>#N/A</v>
      </c>
      <c r="AC580" s="53" t="b">
        <f t="shared" si="660"/>
        <v>0</v>
      </c>
      <c r="AD580" s="53" t="b">
        <f t="shared" si="661"/>
        <v>0</v>
      </c>
      <c r="AE580" s="53" t="b">
        <f t="shared" si="662"/>
        <v>0</v>
      </c>
      <c r="AF580" s="53" t="b">
        <f t="shared" si="663"/>
        <v>0</v>
      </c>
      <c r="AG580" s="53" t="b">
        <f t="shared" si="664"/>
        <v>0</v>
      </c>
      <c r="AH580" s="53" t="b">
        <f t="shared" si="665"/>
        <v>0</v>
      </c>
      <c r="AI580" s="53" t="b">
        <f t="shared" si="666"/>
        <v>0</v>
      </c>
      <c r="AJ580" s="53" t="b">
        <f t="shared" si="667"/>
        <v>0</v>
      </c>
      <c r="AK580" s="53" t="b">
        <f t="shared" si="721"/>
        <v>1</v>
      </c>
      <c r="AL580" s="53" t="b">
        <f t="shared" si="722"/>
        <v>1</v>
      </c>
      <c r="AM580" s="53" t="b">
        <f t="shared" si="723"/>
        <v>1</v>
      </c>
      <c r="AN580" s="53" t="b">
        <f t="shared" si="724"/>
        <v>1</v>
      </c>
      <c r="AO580" s="53" t="b">
        <f t="shared" si="725"/>
        <v>1</v>
      </c>
      <c r="AP580" s="53" t="b">
        <f t="shared" si="726"/>
        <v>1</v>
      </c>
      <c r="AQ580" s="53" t="b">
        <f t="shared" si="703"/>
        <v>0</v>
      </c>
      <c r="AR580" t="b">
        <f t="shared" si="668"/>
        <v>0</v>
      </c>
      <c r="AS580" s="54" t="e">
        <f t="shared" si="693"/>
        <v>#N/A</v>
      </c>
      <c r="AT580" t="b">
        <f t="shared" si="704"/>
        <v>0</v>
      </c>
      <c r="AU580" t="str">
        <f t="shared" si="705"/>
        <v/>
      </c>
      <c r="AV580" s="55" t="str">
        <f t="shared" si="694"/>
        <v/>
      </c>
      <c r="AW580" t="b">
        <f>AND(AV580&lt;&gt;"",COUNTIF($AV$11:AV579,AV580)=0)</f>
        <v>0</v>
      </c>
      <c r="AX580" s="2">
        <f>IF(AV580="",0,IF(AW580,MAX($AX$11:AX579)+1,VLOOKUP(AV580,$AV$11:AX579,3,FALSE)))</f>
        <v>0</v>
      </c>
      <c r="AY580" t="str">
        <f t="shared" si="695"/>
        <v/>
      </c>
      <c r="AZ580" t="e">
        <f t="shared" si="669"/>
        <v>#N/A</v>
      </c>
      <c r="BA580" t="e">
        <f>IF(ISNA(AZ580),NA(),COUNTIF(AZ$10:AZ580,AZ580)&gt;1)</f>
        <v>#N/A</v>
      </c>
      <c r="BB580" t="e">
        <f t="shared" si="670"/>
        <v>#N/A</v>
      </c>
      <c r="BC580" s="55" t="e">
        <f t="shared" si="671"/>
        <v>#N/A</v>
      </c>
      <c r="BD580" s="56" t="e">
        <f t="shared" si="672"/>
        <v>#N/A</v>
      </c>
      <c r="BE580" s="53">
        <f t="shared" si="673"/>
        <v>0</v>
      </c>
      <c r="BF580" s="53">
        <f t="shared" si="674"/>
        <v>0</v>
      </c>
      <c r="BG580" s="53">
        <f t="shared" si="675"/>
        <v>0</v>
      </c>
      <c r="BH580" s="53">
        <f t="shared" si="676"/>
        <v>0</v>
      </c>
      <c r="BI580" s="53">
        <f t="shared" si="677"/>
        <v>0</v>
      </c>
      <c r="BJ580" s="53">
        <f t="shared" si="678"/>
        <v>0</v>
      </c>
      <c r="BK580" s="57">
        <f t="shared" si="679"/>
        <v>0</v>
      </c>
      <c r="BL580" s="57">
        <f t="shared" si="680"/>
        <v>0</v>
      </c>
      <c r="BM580" s="57">
        <f t="shared" si="681"/>
        <v>0</v>
      </c>
      <c r="BN580" s="57">
        <f t="shared" si="682"/>
        <v>0</v>
      </c>
      <c r="BO580" s="57">
        <f t="shared" si="683"/>
        <v>0</v>
      </c>
      <c r="BP580" s="57">
        <f t="shared" si="684"/>
        <v>0</v>
      </c>
      <c r="BQ580">
        <f t="shared" si="706"/>
        <v>0</v>
      </c>
      <c r="BR580">
        <f t="shared" si="707"/>
        <v>0</v>
      </c>
      <c r="BS580">
        <f t="shared" si="708"/>
        <v>0</v>
      </c>
      <c r="BT580">
        <f t="shared" si="709"/>
        <v>0</v>
      </c>
      <c r="BU580">
        <f t="shared" si="710"/>
        <v>0</v>
      </c>
      <c r="BV580">
        <f t="shared" si="711"/>
        <v>0</v>
      </c>
      <c r="BW580">
        <f t="shared" si="712"/>
        <v>0</v>
      </c>
      <c r="BX580">
        <f t="shared" si="713"/>
        <v>0</v>
      </c>
      <c r="BY580">
        <f t="shared" si="714"/>
        <v>0</v>
      </c>
      <c r="BZ580">
        <f t="shared" si="715"/>
        <v>0</v>
      </c>
      <c r="CA580">
        <f t="shared" si="716"/>
        <v>0</v>
      </c>
      <c r="CB580">
        <f t="shared" si="717"/>
        <v>0</v>
      </c>
      <c r="CC580" t="e">
        <f>IF('Source and fuel input'!AS580,VLOOKUP(AA580,SourceIdData,8,FALSE),IF('Source and fuel input'!AQ580,V580,IF('Source and fuel input'!AR580,IF(AND(E580="Method 1",VLOOKUP(AA580,SourceIdData,8,FALSE)&gt;0),VLOOKUP(AA580,SourceIdData,8,FALSE),NA()),"")))</f>
        <v>#N/A</v>
      </c>
      <c r="CD580" s="15" t="e">
        <f t="shared" si="728"/>
        <v>#N/A</v>
      </c>
      <c r="CE580" s="15" t="b">
        <f t="shared" si="729"/>
        <v>1</v>
      </c>
      <c r="CF580" s="15" t="b">
        <f t="shared" si="685"/>
        <v>1</v>
      </c>
      <c r="CG580" s="15" t="b">
        <f t="shared" si="730"/>
        <v>0</v>
      </c>
      <c r="CH580" s="15" t="b">
        <f t="shared" si="731"/>
        <v>1</v>
      </c>
      <c r="CI580" t="e">
        <f t="shared" si="686"/>
        <v>#N/A</v>
      </c>
      <c r="CJ580" t="e">
        <f t="shared" si="687"/>
        <v>#N/A</v>
      </c>
      <c r="CK580" t="e">
        <f t="shared" si="696"/>
        <v>#N/A</v>
      </c>
      <c r="CL580" t="b">
        <f t="shared" si="732"/>
        <v>0</v>
      </c>
      <c r="CM580" t="e">
        <f t="shared" si="697"/>
        <v>#N/A</v>
      </c>
      <c r="CN580" t="b">
        <f t="shared" si="698"/>
        <v>0</v>
      </c>
      <c r="CO580" s="14">
        <f t="shared" si="699"/>
        <v>1</v>
      </c>
      <c r="CP580" s="16" t="str">
        <f t="shared" si="688"/>
        <v/>
      </c>
      <c r="CQ580" s="15">
        <f t="shared" si="689"/>
        <v>0</v>
      </c>
      <c r="CR580" s="15">
        <f t="shared" si="690"/>
        <v>0</v>
      </c>
      <c r="CS580" s="15">
        <f t="shared" si="691"/>
        <v>0</v>
      </c>
      <c r="CT580" s="58" t="e">
        <f t="shared" si="718"/>
        <v>#DIV/0!</v>
      </c>
      <c r="CU580" s="2">
        <f t="shared" si="692"/>
        <v>995</v>
      </c>
      <c r="CV580" t="str">
        <f t="shared" si="700"/>
        <v/>
      </c>
      <c r="CX580" t="str">
        <f t="shared" si="719"/>
        <v/>
      </c>
      <c r="CY580" t="b">
        <f>AND(CX580&lt;&gt;"",COUNTIF($CX$11:CX579,CX580)=0)</f>
        <v>0</v>
      </c>
      <c r="CZ580" s="2">
        <f>IF(CX580="",0,IF(CY580,MAX($CZ$11:CZ579)+1,VLOOKUP(CX580,$CX$11:CZ579,3,FALSE)))</f>
        <v>0</v>
      </c>
      <c r="DA580" s="2" t="str">
        <f t="shared" si="701"/>
        <v/>
      </c>
      <c r="DB580" t="str">
        <f t="shared" si="720"/>
        <v/>
      </c>
      <c r="DC580" t="b">
        <f>AND(DB580&lt;&gt;"",COUNTIF($DB$11:DB579,DB580)=0)</f>
        <v>0</v>
      </c>
      <c r="DD580" s="2">
        <f>IF(DB580="",0,IF(DC580,MAX($DD$11:DD579)+1,VLOOKUP(DB580,$DB$11:DD579,3,FALSE)))</f>
        <v>0</v>
      </c>
      <c r="DE580" s="2" t="str">
        <f t="shared" si="702"/>
        <v/>
      </c>
    </row>
    <row r="581" spans="1:109" x14ac:dyDescent="0.35">
      <c r="A581" s="119"/>
      <c r="B581" s="46"/>
      <c r="C581" s="46"/>
      <c r="D581" s="46"/>
      <c r="E581" s="46"/>
      <c r="F581" s="183"/>
      <c r="G581" s="48">
        <v>0</v>
      </c>
      <c r="H581" s="46">
        <v>0</v>
      </c>
      <c r="I581" s="46">
        <v>0</v>
      </c>
      <c r="J581" s="46">
        <v>0</v>
      </c>
      <c r="K581" s="46">
        <v>0</v>
      </c>
      <c r="L581" s="49">
        <v>0</v>
      </c>
      <c r="M581" s="50">
        <v>0</v>
      </c>
      <c r="N581" s="32"/>
      <c r="O581" s="31"/>
      <c r="P581" s="31"/>
      <c r="Q581" s="31"/>
      <c r="R581" s="31"/>
      <c r="S581" s="31"/>
      <c r="T581" s="31"/>
      <c r="U581" s="31"/>
      <c r="V581" s="99"/>
      <c r="W581" s="52" t="str">
        <f t="shared" si="727"/>
        <v/>
      </c>
      <c r="X581" s="120"/>
      <c r="Y581" s="97"/>
      <c r="Z581" t="e">
        <f t="shared" si="657"/>
        <v>#N/A</v>
      </c>
      <c r="AA581" t="e">
        <f t="shared" si="658"/>
        <v>#N/A</v>
      </c>
      <c r="AB581" t="e">
        <f t="shared" si="659"/>
        <v>#N/A</v>
      </c>
      <c r="AC581" s="53" t="b">
        <f t="shared" si="660"/>
        <v>0</v>
      </c>
      <c r="AD581" s="53" t="b">
        <f t="shared" si="661"/>
        <v>0</v>
      </c>
      <c r="AE581" s="53" t="b">
        <f t="shared" si="662"/>
        <v>0</v>
      </c>
      <c r="AF581" s="53" t="b">
        <f t="shared" si="663"/>
        <v>0</v>
      </c>
      <c r="AG581" s="53" t="b">
        <f t="shared" si="664"/>
        <v>0</v>
      </c>
      <c r="AH581" s="53" t="b">
        <f t="shared" si="665"/>
        <v>0</v>
      </c>
      <c r="AI581" s="53" t="b">
        <f t="shared" si="666"/>
        <v>0</v>
      </c>
      <c r="AJ581" s="53" t="b">
        <f t="shared" si="667"/>
        <v>0</v>
      </c>
      <c r="AK581" s="53" t="b">
        <f t="shared" si="721"/>
        <v>1</v>
      </c>
      <c r="AL581" s="53" t="b">
        <f t="shared" si="722"/>
        <v>1</v>
      </c>
      <c r="AM581" s="53" t="b">
        <f t="shared" si="723"/>
        <v>1</v>
      </c>
      <c r="AN581" s="53" t="b">
        <f t="shared" si="724"/>
        <v>1</v>
      </c>
      <c r="AO581" s="53" t="b">
        <f t="shared" si="725"/>
        <v>1</v>
      </c>
      <c r="AP581" s="53" t="b">
        <f t="shared" si="726"/>
        <v>1</v>
      </c>
      <c r="AQ581" s="53" t="b">
        <f t="shared" si="703"/>
        <v>0</v>
      </c>
      <c r="AR581" t="b">
        <f t="shared" si="668"/>
        <v>0</v>
      </c>
      <c r="AS581" s="54" t="e">
        <f t="shared" si="693"/>
        <v>#N/A</v>
      </c>
      <c r="AT581" t="b">
        <f t="shared" si="704"/>
        <v>0</v>
      </c>
      <c r="AU581" t="str">
        <f t="shared" si="705"/>
        <v/>
      </c>
      <c r="AV581" s="55" t="str">
        <f t="shared" si="694"/>
        <v/>
      </c>
      <c r="AW581" t="b">
        <f>AND(AV581&lt;&gt;"",COUNTIF($AV$11:AV580,AV581)=0)</f>
        <v>0</v>
      </c>
      <c r="AX581" s="2">
        <f>IF(AV581="",0,IF(AW581,MAX($AX$11:AX580)+1,VLOOKUP(AV581,$AV$11:AX580,3,FALSE)))</f>
        <v>0</v>
      </c>
      <c r="AY581" t="str">
        <f t="shared" si="695"/>
        <v/>
      </c>
      <c r="AZ581" t="e">
        <f t="shared" si="669"/>
        <v>#N/A</v>
      </c>
      <c r="BA581" t="e">
        <f>IF(ISNA(AZ581),NA(),COUNTIF(AZ$10:AZ581,AZ581)&gt;1)</f>
        <v>#N/A</v>
      </c>
      <c r="BB581" t="e">
        <f t="shared" si="670"/>
        <v>#N/A</v>
      </c>
      <c r="BC581" s="55" t="e">
        <f t="shared" si="671"/>
        <v>#N/A</v>
      </c>
      <c r="BD581" s="56" t="e">
        <f t="shared" si="672"/>
        <v>#N/A</v>
      </c>
      <c r="BE581" s="53">
        <f t="shared" si="673"/>
        <v>0</v>
      </c>
      <c r="BF581" s="53">
        <f t="shared" si="674"/>
        <v>0</v>
      </c>
      <c r="BG581" s="53">
        <f t="shared" si="675"/>
        <v>0</v>
      </c>
      <c r="BH581" s="53">
        <f t="shared" si="676"/>
        <v>0</v>
      </c>
      <c r="BI581" s="53">
        <f t="shared" si="677"/>
        <v>0</v>
      </c>
      <c r="BJ581" s="53">
        <f t="shared" si="678"/>
        <v>0</v>
      </c>
      <c r="BK581" s="57">
        <f t="shared" si="679"/>
        <v>0</v>
      </c>
      <c r="BL581" s="57">
        <f t="shared" si="680"/>
        <v>0</v>
      </c>
      <c r="BM581" s="57">
        <f t="shared" si="681"/>
        <v>0</v>
      </c>
      <c r="BN581" s="57">
        <f t="shared" si="682"/>
        <v>0</v>
      </c>
      <c r="BO581" s="57">
        <f t="shared" si="683"/>
        <v>0</v>
      </c>
      <c r="BP581" s="57">
        <f t="shared" si="684"/>
        <v>0</v>
      </c>
      <c r="BQ581">
        <f t="shared" si="706"/>
        <v>0</v>
      </c>
      <c r="BR581">
        <f t="shared" si="707"/>
        <v>0</v>
      </c>
      <c r="BS581">
        <f t="shared" si="708"/>
        <v>0</v>
      </c>
      <c r="BT581">
        <f t="shared" si="709"/>
        <v>0</v>
      </c>
      <c r="BU581">
        <f t="shared" si="710"/>
        <v>0</v>
      </c>
      <c r="BV581">
        <f t="shared" si="711"/>
        <v>0</v>
      </c>
      <c r="BW581">
        <f t="shared" si="712"/>
        <v>0</v>
      </c>
      <c r="BX581">
        <f t="shared" si="713"/>
        <v>0</v>
      </c>
      <c r="BY581">
        <f t="shared" si="714"/>
        <v>0</v>
      </c>
      <c r="BZ581">
        <f t="shared" si="715"/>
        <v>0</v>
      </c>
      <c r="CA581">
        <f t="shared" si="716"/>
        <v>0</v>
      </c>
      <c r="CB581">
        <f t="shared" si="717"/>
        <v>0</v>
      </c>
      <c r="CC581" t="e">
        <f>IF('Source and fuel input'!AS581,VLOOKUP(AA581,SourceIdData,8,FALSE),IF('Source and fuel input'!AQ581,V581,IF('Source and fuel input'!AR581,IF(AND(E581="Method 1",VLOOKUP(AA581,SourceIdData,8,FALSE)&gt;0),VLOOKUP(AA581,SourceIdData,8,FALSE),NA()),"")))</f>
        <v>#N/A</v>
      </c>
      <c r="CD581" s="15" t="e">
        <f t="shared" si="728"/>
        <v>#N/A</v>
      </c>
      <c r="CE581" s="15" t="b">
        <f t="shared" si="729"/>
        <v>1</v>
      </c>
      <c r="CF581" s="15" t="b">
        <f t="shared" si="685"/>
        <v>1</v>
      </c>
      <c r="CG581" s="15" t="b">
        <f t="shared" si="730"/>
        <v>0</v>
      </c>
      <c r="CH581" s="15" t="b">
        <f t="shared" si="731"/>
        <v>1</v>
      </c>
      <c r="CI581" t="e">
        <f t="shared" si="686"/>
        <v>#N/A</v>
      </c>
      <c r="CJ581" t="e">
        <f t="shared" si="687"/>
        <v>#N/A</v>
      </c>
      <c r="CK581" t="e">
        <f t="shared" si="696"/>
        <v>#N/A</v>
      </c>
      <c r="CL581" t="b">
        <f t="shared" si="732"/>
        <v>0</v>
      </c>
      <c r="CM581" t="e">
        <f t="shared" si="697"/>
        <v>#N/A</v>
      </c>
      <c r="CN581" t="b">
        <f t="shared" si="698"/>
        <v>0</v>
      </c>
      <c r="CO581" s="14">
        <f t="shared" si="699"/>
        <v>1</v>
      </c>
      <c r="CP581" s="16" t="str">
        <f t="shared" si="688"/>
        <v/>
      </c>
      <c r="CQ581" s="15">
        <f t="shared" si="689"/>
        <v>0</v>
      </c>
      <c r="CR581" s="15">
        <f t="shared" si="690"/>
        <v>0</v>
      </c>
      <c r="CS581" s="15">
        <f t="shared" si="691"/>
        <v>0</v>
      </c>
      <c r="CT581" s="58" t="e">
        <f t="shared" si="718"/>
        <v>#DIV/0!</v>
      </c>
      <c r="CU581" s="2">
        <f t="shared" si="692"/>
        <v>995</v>
      </c>
      <c r="CV581" t="str">
        <f t="shared" si="700"/>
        <v/>
      </c>
      <c r="CX581" t="str">
        <f t="shared" si="719"/>
        <v/>
      </c>
      <c r="CY581" t="b">
        <f>AND(CX581&lt;&gt;"",COUNTIF($CX$11:CX580,CX581)=0)</f>
        <v>0</v>
      </c>
      <c r="CZ581" s="2">
        <f>IF(CX581="",0,IF(CY581,MAX($CZ$11:CZ580)+1,VLOOKUP(CX581,$CX$11:CZ580,3,FALSE)))</f>
        <v>0</v>
      </c>
      <c r="DA581" s="2" t="str">
        <f t="shared" si="701"/>
        <v/>
      </c>
      <c r="DB581" t="str">
        <f t="shared" si="720"/>
        <v/>
      </c>
      <c r="DC581" t="b">
        <f>AND(DB581&lt;&gt;"",COUNTIF($DB$11:DB580,DB581)=0)</f>
        <v>0</v>
      </c>
      <c r="DD581" s="2">
        <f>IF(DB581="",0,IF(DC581,MAX($DD$11:DD580)+1,VLOOKUP(DB581,$DB$11:DD580,3,FALSE)))</f>
        <v>0</v>
      </c>
      <c r="DE581" s="2" t="str">
        <f t="shared" si="702"/>
        <v/>
      </c>
    </row>
    <row r="582" spans="1:109" x14ac:dyDescent="0.35">
      <c r="A582" s="119"/>
      <c r="B582" s="46"/>
      <c r="C582" s="46"/>
      <c r="D582" s="46"/>
      <c r="E582" s="46"/>
      <c r="F582" s="183"/>
      <c r="G582" s="48">
        <v>0</v>
      </c>
      <c r="H582" s="46">
        <v>0</v>
      </c>
      <c r="I582" s="46">
        <v>0</v>
      </c>
      <c r="J582" s="46">
        <v>0</v>
      </c>
      <c r="K582" s="46">
        <v>0</v>
      </c>
      <c r="L582" s="49">
        <v>0</v>
      </c>
      <c r="M582" s="50">
        <v>0</v>
      </c>
      <c r="N582" s="32"/>
      <c r="O582" s="31"/>
      <c r="P582" s="31"/>
      <c r="Q582" s="31"/>
      <c r="R582" s="31"/>
      <c r="S582" s="31"/>
      <c r="T582" s="31"/>
      <c r="U582" s="31"/>
      <c r="V582" s="99"/>
      <c r="W582" s="52" t="str">
        <f t="shared" si="727"/>
        <v/>
      </c>
      <c r="X582" s="120"/>
      <c r="Y582" s="97"/>
      <c r="Z582" t="e">
        <f t="shared" si="657"/>
        <v>#N/A</v>
      </c>
      <c r="AA582" t="e">
        <f t="shared" si="658"/>
        <v>#N/A</v>
      </c>
      <c r="AB582" t="e">
        <f t="shared" si="659"/>
        <v>#N/A</v>
      </c>
      <c r="AC582" s="53" t="b">
        <f t="shared" si="660"/>
        <v>0</v>
      </c>
      <c r="AD582" s="53" t="b">
        <f t="shared" si="661"/>
        <v>0</v>
      </c>
      <c r="AE582" s="53" t="b">
        <f t="shared" si="662"/>
        <v>0</v>
      </c>
      <c r="AF582" s="53" t="b">
        <f t="shared" si="663"/>
        <v>0</v>
      </c>
      <c r="AG582" s="53" t="b">
        <f t="shared" si="664"/>
        <v>0</v>
      </c>
      <c r="AH582" s="53" t="b">
        <f t="shared" si="665"/>
        <v>0</v>
      </c>
      <c r="AI582" s="53" t="b">
        <f t="shared" si="666"/>
        <v>0</v>
      </c>
      <c r="AJ582" s="53" t="b">
        <f t="shared" si="667"/>
        <v>0</v>
      </c>
      <c r="AK582" s="53" t="b">
        <f t="shared" si="721"/>
        <v>1</v>
      </c>
      <c r="AL582" s="53" t="b">
        <f t="shared" si="722"/>
        <v>1</v>
      </c>
      <c r="AM582" s="53" t="b">
        <f t="shared" si="723"/>
        <v>1</v>
      </c>
      <c r="AN582" s="53" t="b">
        <f t="shared" si="724"/>
        <v>1</v>
      </c>
      <c r="AO582" s="53" t="b">
        <f t="shared" si="725"/>
        <v>1</v>
      </c>
      <c r="AP582" s="53" t="b">
        <f t="shared" si="726"/>
        <v>1</v>
      </c>
      <c r="AQ582" s="53" t="b">
        <f t="shared" si="703"/>
        <v>0</v>
      </c>
      <c r="AR582" t="b">
        <f t="shared" si="668"/>
        <v>0</v>
      </c>
      <c r="AS582" s="54" t="e">
        <f t="shared" si="693"/>
        <v>#N/A</v>
      </c>
      <c r="AT582" t="b">
        <f t="shared" si="704"/>
        <v>0</v>
      </c>
      <c r="AU582" t="str">
        <f t="shared" si="705"/>
        <v/>
      </c>
      <c r="AV582" s="55" t="str">
        <f t="shared" si="694"/>
        <v/>
      </c>
      <c r="AW582" t="b">
        <f>AND(AV582&lt;&gt;"",COUNTIF($AV$11:AV581,AV582)=0)</f>
        <v>0</v>
      </c>
      <c r="AX582" s="2">
        <f>IF(AV582="",0,IF(AW582,MAX($AX$11:AX581)+1,VLOOKUP(AV582,$AV$11:AX581,3,FALSE)))</f>
        <v>0</v>
      </c>
      <c r="AY582" t="str">
        <f t="shared" si="695"/>
        <v/>
      </c>
      <c r="AZ582" t="e">
        <f t="shared" si="669"/>
        <v>#N/A</v>
      </c>
      <c r="BA582" t="e">
        <f>IF(ISNA(AZ582),NA(),COUNTIF(AZ$10:AZ582,AZ582)&gt;1)</f>
        <v>#N/A</v>
      </c>
      <c r="BB582" t="e">
        <f t="shared" si="670"/>
        <v>#N/A</v>
      </c>
      <c r="BC582" s="55" t="e">
        <f t="shared" si="671"/>
        <v>#N/A</v>
      </c>
      <c r="BD582" s="56" t="e">
        <f t="shared" si="672"/>
        <v>#N/A</v>
      </c>
      <c r="BE582" s="53">
        <f t="shared" si="673"/>
        <v>0</v>
      </c>
      <c r="BF582" s="53">
        <f t="shared" si="674"/>
        <v>0</v>
      </c>
      <c r="BG582" s="53">
        <f t="shared" si="675"/>
        <v>0</v>
      </c>
      <c r="BH582" s="53">
        <f t="shared" si="676"/>
        <v>0</v>
      </c>
      <c r="BI582" s="53">
        <f t="shared" si="677"/>
        <v>0</v>
      </c>
      <c r="BJ582" s="53">
        <f t="shared" si="678"/>
        <v>0</v>
      </c>
      <c r="BK582" s="57">
        <f t="shared" si="679"/>
        <v>0</v>
      </c>
      <c r="BL582" s="57">
        <f t="shared" si="680"/>
        <v>0</v>
      </c>
      <c r="BM582" s="57">
        <f t="shared" si="681"/>
        <v>0</v>
      </c>
      <c r="BN582" s="57">
        <f t="shared" si="682"/>
        <v>0</v>
      </c>
      <c r="BO582" s="57">
        <f t="shared" si="683"/>
        <v>0</v>
      </c>
      <c r="BP582" s="57">
        <f t="shared" si="684"/>
        <v>0</v>
      </c>
      <c r="BQ582">
        <f t="shared" si="706"/>
        <v>0</v>
      </c>
      <c r="BR582">
        <f t="shared" si="707"/>
        <v>0</v>
      </c>
      <c r="BS582">
        <f t="shared" si="708"/>
        <v>0</v>
      </c>
      <c r="BT582">
        <f t="shared" si="709"/>
        <v>0</v>
      </c>
      <c r="BU582">
        <f t="shared" si="710"/>
        <v>0</v>
      </c>
      <c r="BV582">
        <f t="shared" si="711"/>
        <v>0</v>
      </c>
      <c r="BW582">
        <f t="shared" si="712"/>
        <v>0</v>
      </c>
      <c r="BX582">
        <f t="shared" si="713"/>
        <v>0</v>
      </c>
      <c r="BY582">
        <f t="shared" si="714"/>
        <v>0</v>
      </c>
      <c r="BZ582">
        <f t="shared" si="715"/>
        <v>0</v>
      </c>
      <c r="CA582">
        <f t="shared" si="716"/>
        <v>0</v>
      </c>
      <c r="CB582">
        <f t="shared" si="717"/>
        <v>0</v>
      </c>
      <c r="CC582" t="e">
        <f>IF('Source and fuel input'!AS582,VLOOKUP(AA582,SourceIdData,8,FALSE),IF('Source and fuel input'!AQ582,V582,IF('Source and fuel input'!AR582,IF(AND(E582="Method 1",VLOOKUP(AA582,SourceIdData,8,FALSE)&gt;0),VLOOKUP(AA582,SourceIdData,8,FALSE),NA()),"")))</f>
        <v>#N/A</v>
      </c>
      <c r="CD582" s="15" t="e">
        <f t="shared" si="728"/>
        <v>#N/A</v>
      </c>
      <c r="CE582" s="15" t="b">
        <f t="shared" si="729"/>
        <v>1</v>
      </c>
      <c r="CF582" s="15" t="b">
        <f t="shared" si="685"/>
        <v>1</v>
      </c>
      <c r="CG582" s="15" t="b">
        <f t="shared" si="730"/>
        <v>0</v>
      </c>
      <c r="CH582" s="15" t="b">
        <f t="shared" si="731"/>
        <v>1</v>
      </c>
      <c r="CI582" t="e">
        <f t="shared" si="686"/>
        <v>#N/A</v>
      </c>
      <c r="CJ582" t="e">
        <f t="shared" si="687"/>
        <v>#N/A</v>
      </c>
      <c r="CK582" t="e">
        <f t="shared" si="696"/>
        <v>#N/A</v>
      </c>
      <c r="CL582" t="b">
        <f t="shared" si="732"/>
        <v>0</v>
      </c>
      <c r="CM582" t="e">
        <f t="shared" si="697"/>
        <v>#N/A</v>
      </c>
      <c r="CN582" t="b">
        <f t="shared" si="698"/>
        <v>0</v>
      </c>
      <c r="CO582" s="14">
        <f t="shared" si="699"/>
        <v>1</v>
      </c>
      <c r="CP582" s="16" t="str">
        <f t="shared" si="688"/>
        <v/>
      </c>
      <c r="CQ582" s="15">
        <f t="shared" si="689"/>
        <v>0</v>
      </c>
      <c r="CR582" s="15">
        <f t="shared" si="690"/>
        <v>0</v>
      </c>
      <c r="CS582" s="15">
        <f t="shared" si="691"/>
        <v>0</v>
      </c>
      <c r="CT582" s="58" t="e">
        <f t="shared" si="718"/>
        <v>#DIV/0!</v>
      </c>
      <c r="CU582" s="2">
        <f t="shared" si="692"/>
        <v>995</v>
      </c>
      <c r="CV582" t="str">
        <f t="shared" si="700"/>
        <v/>
      </c>
      <c r="CX582" t="str">
        <f t="shared" si="719"/>
        <v/>
      </c>
      <c r="CY582" t="b">
        <f>AND(CX582&lt;&gt;"",COUNTIF($CX$11:CX581,CX582)=0)</f>
        <v>0</v>
      </c>
      <c r="CZ582" s="2">
        <f>IF(CX582="",0,IF(CY582,MAX($CZ$11:CZ581)+1,VLOOKUP(CX582,$CX$11:CZ581,3,FALSE)))</f>
        <v>0</v>
      </c>
      <c r="DA582" s="2" t="str">
        <f t="shared" si="701"/>
        <v/>
      </c>
      <c r="DB582" t="str">
        <f t="shared" si="720"/>
        <v/>
      </c>
      <c r="DC582" t="b">
        <f>AND(DB582&lt;&gt;"",COUNTIF($DB$11:DB581,DB582)=0)</f>
        <v>0</v>
      </c>
      <c r="DD582" s="2">
        <f>IF(DB582="",0,IF(DC582,MAX($DD$11:DD581)+1,VLOOKUP(DB582,$DB$11:DD581,3,FALSE)))</f>
        <v>0</v>
      </c>
      <c r="DE582" s="2" t="str">
        <f t="shared" si="702"/>
        <v/>
      </c>
    </row>
    <row r="583" spans="1:109" x14ac:dyDescent="0.35">
      <c r="A583" s="119"/>
      <c r="B583" s="46"/>
      <c r="C583" s="46"/>
      <c r="D583" s="46"/>
      <c r="E583" s="46"/>
      <c r="F583" s="183"/>
      <c r="G583" s="48">
        <v>0</v>
      </c>
      <c r="H583" s="46">
        <v>0</v>
      </c>
      <c r="I583" s="46">
        <v>0</v>
      </c>
      <c r="J583" s="46">
        <v>0</v>
      </c>
      <c r="K583" s="46">
        <v>0</v>
      </c>
      <c r="L583" s="49">
        <v>0</v>
      </c>
      <c r="M583" s="50">
        <v>0</v>
      </c>
      <c r="N583" s="32"/>
      <c r="O583" s="31"/>
      <c r="P583" s="31"/>
      <c r="Q583" s="31"/>
      <c r="R583" s="31"/>
      <c r="S583" s="31"/>
      <c r="T583" s="31"/>
      <c r="U583" s="31"/>
      <c r="V583" s="99"/>
      <c r="W583" s="52" t="str">
        <f t="shared" si="727"/>
        <v/>
      </c>
      <c r="X583" s="120"/>
      <c r="Y583" s="97"/>
      <c r="Z583" t="e">
        <f t="shared" si="657"/>
        <v>#N/A</v>
      </c>
      <c r="AA583" t="e">
        <f t="shared" si="658"/>
        <v>#N/A</v>
      </c>
      <c r="AB583" t="e">
        <f t="shared" si="659"/>
        <v>#N/A</v>
      </c>
      <c r="AC583" s="53" t="b">
        <f t="shared" si="660"/>
        <v>0</v>
      </c>
      <c r="AD583" s="53" t="b">
        <f t="shared" si="661"/>
        <v>0</v>
      </c>
      <c r="AE583" s="53" t="b">
        <f t="shared" si="662"/>
        <v>0</v>
      </c>
      <c r="AF583" s="53" t="b">
        <f t="shared" si="663"/>
        <v>0</v>
      </c>
      <c r="AG583" s="53" t="b">
        <f t="shared" si="664"/>
        <v>0</v>
      </c>
      <c r="AH583" s="53" t="b">
        <f t="shared" si="665"/>
        <v>0</v>
      </c>
      <c r="AI583" s="53" t="b">
        <f t="shared" si="666"/>
        <v>0</v>
      </c>
      <c r="AJ583" s="53" t="b">
        <f t="shared" si="667"/>
        <v>0</v>
      </c>
      <c r="AK583" s="53" t="b">
        <f t="shared" si="721"/>
        <v>1</v>
      </c>
      <c r="AL583" s="53" t="b">
        <f t="shared" si="722"/>
        <v>1</v>
      </c>
      <c r="AM583" s="53" t="b">
        <f t="shared" si="723"/>
        <v>1</v>
      </c>
      <c r="AN583" s="53" t="b">
        <f t="shared" si="724"/>
        <v>1</v>
      </c>
      <c r="AO583" s="53" t="b">
        <f t="shared" si="725"/>
        <v>1</v>
      </c>
      <c r="AP583" s="53" t="b">
        <f t="shared" si="726"/>
        <v>1</v>
      </c>
      <c r="AQ583" s="53" t="b">
        <f t="shared" si="703"/>
        <v>0</v>
      </c>
      <c r="AR583" t="b">
        <f t="shared" si="668"/>
        <v>0</v>
      </c>
      <c r="AS583" s="54" t="e">
        <f t="shared" si="693"/>
        <v>#N/A</v>
      </c>
      <c r="AT583" t="b">
        <f t="shared" si="704"/>
        <v>0</v>
      </c>
      <c r="AU583" t="str">
        <f t="shared" si="705"/>
        <v/>
      </c>
      <c r="AV583" s="55" t="str">
        <f t="shared" si="694"/>
        <v/>
      </c>
      <c r="AW583" t="b">
        <f>AND(AV583&lt;&gt;"",COUNTIF($AV$11:AV582,AV583)=0)</f>
        <v>0</v>
      </c>
      <c r="AX583" s="2">
        <f>IF(AV583="",0,IF(AW583,MAX($AX$11:AX582)+1,VLOOKUP(AV583,$AV$11:AX582,3,FALSE)))</f>
        <v>0</v>
      </c>
      <c r="AY583" t="str">
        <f t="shared" si="695"/>
        <v/>
      </c>
      <c r="AZ583" t="e">
        <f t="shared" si="669"/>
        <v>#N/A</v>
      </c>
      <c r="BA583" t="e">
        <f>IF(ISNA(AZ583),NA(),COUNTIF(AZ$10:AZ583,AZ583)&gt;1)</f>
        <v>#N/A</v>
      </c>
      <c r="BB583" t="e">
        <f t="shared" si="670"/>
        <v>#N/A</v>
      </c>
      <c r="BC583" s="55" t="e">
        <f t="shared" si="671"/>
        <v>#N/A</v>
      </c>
      <c r="BD583" s="56" t="e">
        <f t="shared" si="672"/>
        <v>#N/A</v>
      </c>
      <c r="BE583" s="53">
        <f t="shared" si="673"/>
        <v>0</v>
      </c>
      <c r="BF583" s="53">
        <f t="shared" si="674"/>
        <v>0</v>
      </c>
      <c r="BG583" s="53">
        <f t="shared" si="675"/>
        <v>0</v>
      </c>
      <c r="BH583" s="53">
        <f t="shared" si="676"/>
        <v>0</v>
      </c>
      <c r="BI583" s="53">
        <f t="shared" si="677"/>
        <v>0</v>
      </c>
      <c r="BJ583" s="53">
        <f t="shared" si="678"/>
        <v>0</v>
      </c>
      <c r="BK583" s="57">
        <f t="shared" si="679"/>
        <v>0</v>
      </c>
      <c r="BL583" s="57">
        <f t="shared" si="680"/>
        <v>0</v>
      </c>
      <c r="BM583" s="57">
        <f t="shared" si="681"/>
        <v>0</v>
      </c>
      <c r="BN583" s="57">
        <f t="shared" si="682"/>
        <v>0</v>
      </c>
      <c r="BO583" s="57">
        <f t="shared" si="683"/>
        <v>0</v>
      </c>
      <c r="BP583" s="57">
        <f t="shared" si="684"/>
        <v>0</v>
      </c>
      <c r="BQ583">
        <f t="shared" si="706"/>
        <v>0</v>
      </c>
      <c r="BR583">
        <f t="shared" si="707"/>
        <v>0</v>
      </c>
      <c r="BS583">
        <f t="shared" si="708"/>
        <v>0</v>
      </c>
      <c r="BT583">
        <f t="shared" si="709"/>
        <v>0</v>
      </c>
      <c r="BU583">
        <f t="shared" si="710"/>
        <v>0</v>
      </c>
      <c r="BV583">
        <f t="shared" si="711"/>
        <v>0</v>
      </c>
      <c r="BW583">
        <f t="shared" si="712"/>
        <v>0</v>
      </c>
      <c r="BX583">
        <f t="shared" si="713"/>
        <v>0</v>
      </c>
      <c r="BY583">
        <f t="shared" si="714"/>
        <v>0</v>
      </c>
      <c r="BZ583">
        <f t="shared" si="715"/>
        <v>0</v>
      </c>
      <c r="CA583">
        <f t="shared" si="716"/>
        <v>0</v>
      </c>
      <c r="CB583">
        <f t="shared" si="717"/>
        <v>0</v>
      </c>
      <c r="CC583" t="e">
        <f>IF('Source and fuel input'!AS583,VLOOKUP(AA583,SourceIdData,8,FALSE),IF('Source and fuel input'!AQ583,V583,IF('Source and fuel input'!AR583,IF(AND(E583="Method 1",VLOOKUP(AA583,SourceIdData,8,FALSE)&gt;0),VLOOKUP(AA583,SourceIdData,8,FALSE),NA()),"")))</f>
        <v>#N/A</v>
      </c>
      <c r="CD583" s="15" t="e">
        <f t="shared" si="728"/>
        <v>#N/A</v>
      </c>
      <c r="CE583" s="15" t="b">
        <f t="shared" si="729"/>
        <v>1</v>
      </c>
      <c r="CF583" s="15" t="b">
        <f t="shared" si="685"/>
        <v>1</v>
      </c>
      <c r="CG583" s="15" t="b">
        <f t="shared" si="730"/>
        <v>0</v>
      </c>
      <c r="CH583" s="15" t="b">
        <f t="shared" si="731"/>
        <v>1</v>
      </c>
      <c r="CI583" t="e">
        <f t="shared" si="686"/>
        <v>#N/A</v>
      </c>
      <c r="CJ583" t="e">
        <f t="shared" si="687"/>
        <v>#N/A</v>
      </c>
      <c r="CK583" t="e">
        <f t="shared" si="696"/>
        <v>#N/A</v>
      </c>
      <c r="CL583" t="b">
        <f t="shared" si="732"/>
        <v>0</v>
      </c>
      <c r="CM583" t="e">
        <f t="shared" si="697"/>
        <v>#N/A</v>
      </c>
      <c r="CN583" t="b">
        <f t="shared" si="698"/>
        <v>0</v>
      </c>
      <c r="CO583" s="14">
        <f t="shared" si="699"/>
        <v>1</v>
      </c>
      <c r="CP583" s="16" t="str">
        <f t="shared" si="688"/>
        <v/>
      </c>
      <c r="CQ583" s="15">
        <f t="shared" si="689"/>
        <v>0</v>
      </c>
      <c r="CR583" s="15">
        <f t="shared" si="690"/>
        <v>0</v>
      </c>
      <c r="CS583" s="15">
        <f t="shared" si="691"/>
        <v>0</v>
      </c>
      <c r="CT583" s="58" t="e">
        <f t="shared" si="718"/>
        <v>#DIV/0!</v>
      </c>
      <c r="CU583" s="2">
        <f t="shared" si="692"/>
        <v>995</v>
      </c>
      <c r="CV583" t="str">
        <f t="shared" si="700"/>
        <v/>
      </c>
      <c r="CX583" t="str">
        <f t="shared" si="719"/>
        <v/>
      </c>
      <c r="CY583" t="b">
        <f>AND(CX583&lt;&gt;"",COUNTIF($CX$11:CX582,CX583)=0)</f>
        <v>0</v>
      </c>
      <c r="CZ583" s="2">
        <f>IF(CX583="",0,IF(CY583,MAX($CZ$11:CZ582)+1,VLOOKUP(CX583,$CX$11:CZ582,3,FALSE)))</f>
        <v>0</v>
      </c>
      <c r="DA583" s="2" t="str">
        <f t="shared" si="701"/>
        <v/>
      </c>
      <c r="DB583" t="str">
        <f t="shared" si="720"/>
        <v/>
      </c>
      <c r="DC583" t="b">
        <f>AND(DB583&lt;&gt;"",COUNTIF($DB$11:DB582,DB583)=0)</f>
        <v>0</v>
      </c>
      <c r="DD583" s="2">
        <f>IF(DB583="",0,IF(DC583,MAX($DD$11:DD582)+1,VLOOKUP(DB583,$DB$11:DD582,3,FALSE)))</f>
        <v>0</v>
      </c>
      <c r="DE583" s="2" t="str">
        <f t="shared" si="702"/>
        <v/>
      </c>
    </row>
    <row r="584" spans="1:109" x14ac:dyDescent="0.35">
      <c r="A584" s="119"/>
      <c r="B584" s="46"/>
      <c r="C584" s="46"/>
      <c r="D584" s="46"/>
      <c r="E584" s="46"/>
      <c r="F584" s="183"/>
      <c r="G584" s="48">
        <v>0</v>
      </c>
      <c r="H584" s="46">
        <v>0</v>
      </c>
      <c r="I584" s="46">
        <v>0</v>
      </c>
      <c r="J584" s="46">
        <v>0</v>
      </c>
      <c r="K584" s="46">
        <v>0</v>
      </c>
      <c r="L584" s="49">
        <v>0</v>
      </c>
      <c r="M584" s="50">
        <v>0</v>
      </c>
      <c r="N584" s="32"/>
      <c r="O584" s="31"/>
      <c r="P584" s="31"/>
      <c r="Q584" s="31"/>
      <c r="R584" s="31"/>
      <c r="S584" s="31"/>
      <c r="T584" s="31"/>
      <c r="U584" s="31"/>
      <c r="V584" s="99"/>
      <c r="W584" s="52" t="str">
        <f t="shared" si="727"/>
        <v/>
      </c>
      <c r="X584" s="120"/>
      <c r="Y584" s="97"/>
      <c r="Z584" t="e">
        <f t="shared" si="657"/>
        <v>#N/A</v>
      </c>
      <c r="AA584" t="e">
        <f t="shared" si="658"/>
        <v>#N/A</v>
      </c>
      <c r="AB584" t="e">
        <f t="shared" si="659"/>
        <v>#N/A</v>
      </c>
      <c r="AC584" s="53" t="b">
        <f t="shared" si="660"/>
        <v>0</v>
      </c>
      <c r="AD584" s="53" t="b">
        <f t="shared" si="661"/>
        <v>0</v>
      </c>
      <c r="AE584" s="53" t="b">
        <f t="shared" si="662"/>
        <v>0</v>
      </c>
      <c r="AF584" s="53" t="b">
        <f t="shared" si="663"/>
        <v>0</v>
      </c>
      <c r="AG584" s="53" t="b">
        <f t="shared" si="664"/>
        <v>0</v>
      </c>
      <c r="AH584" s="53" t="b">
        <f t="shared" si="665"/>
        <v>0</v>
      </c>
      <c r="AI584" s="53" t="b">
        <f t="shared" si="666"/>
        <v>0</v>
      </c>
      <c r="AJ584" s="53" t="b">
        <f t="shared" si="667"/>
        <v>0</v>
      </c>
      <c r="AK584" s="53" t="b">
        <f t="shared" si="721"/>
        <v>1</v>
      </c>
      <c r="AL584" s="53" t="b">
        <f t="shared" si="722"/>
        <v>1</v>
      </c>
      <c r="AM584" s="53" t="b">
        <f t="shared" si="723"/>
        <v>1</v>
      </c>
      <c r="AN584" s="53" t="b">
        <f t="shared" si="724"/>
        <v>1</v>
      </c>
      <c r="AO584" s="53" t="b">
        <f t="shared" si="725"/>
        <v>1</v>
      </c>
      <c r="AP584" s="53" t="b">
        <f t="shared" si="726"/>
        <v>1</v>
      </c>
      <c r="AQ584" s="53" t="b">
        <f t="shared" si="703"/>
        <v>0</v>
      </c>
      <c r="AR584" t="b">
        <f t="shared" si="668"/>
        <v>0</v>
      </c>
      <c r="AS584" s="54" t="e">
        <f t="shared" si="693"/>
        <v>#N/A</v>
      </c>
      <c r="AT584" t="b">
        <f t="shared" si="704"/>
        <v>0</v>
      </c>
      <c r="AU584" t="str">
        <f t="shared" si="705"/>
        <v/>
      </c>
      <c r="AV584" s="55" t="str">
        <f t="shared" si="694"/>
        <v/>
      </c>
      <c r="AW584" t="b">
        <f>AND(AV584&lt;&gt;"",COUNTIF($AV$11:AV583,AV584)=0)</f>
        <v>0</v>
      </c>
      <c r="AX584" s="2">
        <f>IF(AV584="",0,IF(AW584,MAX($AX$11:AX583)+1,VLOOKUP(AV584,$AV$11:AX583,3,FALSE)))</f>
        <v>0</v>
      </c>
      <c r="AY584" t="str">
        <f t="shared" si="695"/>
        <v/>
      </c>
      <c r="AZ584" t="e">
        <f t="shared" si="669"/>
        <v>#N/A</v>
      </c>
      <c r="BA584" t="e">
        <f>IF(ISNA(AZ584),NA(),COUNTIF(AZ$10:AZ584,AZ584)&gt;1)</f>
        <v>#N/A</v>
      </c>
      <c r="BB584" t="e">
        <f t="shared" si="670"/>
        <v>#N/A</v>
      </c>
      <c r="BC584" s="55" t="e">
        <f t="shared" si="671"/>
        <v>#N/A</v>
      </c>
      <c r="BD584" s="56" t="e">
        <f t="shared" si="672"/>
        <v>#N/A</v>
      </c>
      <c r="BE584" s="53">
        <f t="shared" si="673"/>
        <v>0</v>
      </c>
      <c r="BF584" s="53">
        <f t="shared" si="674"/>
        <v>0</v>
      </c>
      <c r="BG584" s="53">
        <f t="shared" si="675"/>
        <v>0</v>
      </c>
      <c r="BH584" s="53">
        <f t="shared" si="676"/>
        <v>0</v>
      </c>
      <c r="BI584" s="53">
        <f t="shared" si="677"/>
        <v>0</v>
      </c>
      <c r="BJ584" s="53">
        <f t="shared" si="678"/>
        <v>0</v>
      </c>
      <c r="BK584" s="57">
        <f t="shared" si="679"/>
        <v>0</v>
      </c>
      <c r="BL584" s="57">
        <f t="shared" si="680"/>
        <v>0</v>
      </c>
      <c r="BM584" s="57">
        <f t="shared" si="681"/>
        <v>0</v>
      </c>
      <c r="BN584" s="57">
        <f t="shared" si="682"/>
        <v>0</v>
      </c>
      <c r="BO584" s="57">
        <f t="shared" si="683"/>
        <v>0</v>
      </c>
      <c r="BP584" s="57">
        <f t="shared" si="684"/>
        <v>0</v>
      </c>
      <c r="BQ584">
        <f t="shared" si="706"/>
        <v>0</v>
      </c>
      <c r="BR584">
        <f t="shared" si="707"/>
        <v>0</v>
      </c>
      <c r="BS584">
        <f t="shared" si="708"/>
        <v>0</v>
      </c>
      <c r="BT584">
        <f t="shared" si="709"/>
        <v>0</v>
      </c>
      <c r="BU584">
        <f t="shared" si="710"/>
        <v>0</v>
      </c>
      <c r="BV584">
        <f t="shared" si="711"/>
        <v>0</v>
      </c>
      <c r="BW584">
        <f t="shared" si="712"/>
        <v>0</v>
      </c>
      <c r="BX584">
        <f t="shared" si="713"/>
        <v>0</v>
      </c>
      <c r="BY584">
        <f t="shared" si="714"/>
        <v>0</v>
      </c>
      <c r="BZ584">
        <f t="shared" si="715"/>
        <v>0</v>
      </c>
      <c r="CA584">
        <f t="shared" si="716"/>
        <v>0</v>
      </c>
      <c r="CB584">
        <f t="shared" si="717"/>
        <v>0</v>
      </c>
      <c r="CC584" t="e">
        <f>IF('Source and fuel input'!AS584,VLOOKUP(AA584,SourceIdData,8,FALSE),IF('Source and fuel input'!AQ584,V584,IF('Source and fuel input'!AR584,IF(AND(E584="Method 1",VLOOKUP(AA584,SourceIdData,8,FALSE)&gt;0),VLOOKUP(AA584,SourceIdData,8,FALSE),NA()),"")))</f>
        <v>#N/A</v>
      </c>
      <c r="CD584" s="15" t="e">
        <f t="shared" si="728"/>
        <v>#N/A</v>
      </c>
      <c r="CE584" s="15" t="b">
        <f t="shared" si="729"/>
        <v>1</v>
      </c>
      <c r="CF584" s="15" t="b">
        <f t="shared" si="685"/>
        <v>1</v>
      </c>
      <c r="CG584" s="15" t="b">
        <f t="shared" si="730"/>
        <v>0</v>
      </c>
      <c r="CH584" s="15" t="b">
        <f t="shared" si="731"/>
        <v>1</v>
      </c>
      <c r="CI584" t="e">
        <f t="shared" si="686"/>
        <v>#N/A</v>
      </c>
      <c r="CJ584" t="e">
        <f t="shared" si="687"/>
        <v>#N/A</v>
      </c>
      <c r="CK584" t="e">
        <f t="shared" si="696"/>
        <v>#N/A</v>
      </c>
      <c r="CL584" t="b">
        <f t="shared" si="732"/>
        <v>0</v>
      </c>
      <c r="CM584" t="e">
        <f t="shared" si="697"/>
        <v>#N/A</v>
      </c>
      <c r="CN584" t="b">
        <f t="shared" si="698"/>
        <v>0</v>
      </c>
      <c r="CO584" s="14">
        <f t="shared" si="699"/>
        <v>1</v>
      </c>
      <c r="CP584" s="16" t="str">
        <f t="shared" si="688"/>
        <v/>
      </c>
      <c r="CQ584" s="15">
        <f t="shared" si="689"/>
        <v>0</v>
      </c>
      <c r="CR584" s="15">
        <f t="shared" si="690"/>
        <v>0</v>
      </c>
      <c r="CS584" s="15">
        <f t="shared" si="691"/>
        <v>0</v>
      </c>
      <c r="CT584" s="58" t="e">
        <f t="shared" si="718"/>
        <v>#DIV/0!</v>
      </c>
      <c r="CU584" s="2">
        <f t="shared" si="692"/>
        <v>995</v>
      </c>
      <c r="CV584" t="str">
        <f t="shared" si="700"/>
        <v/>
      </c>
      <c r="CX584" t="str">
        <f t="shared" si="719"/>
        <v/>
      </c>
      <c r="CY584" t="b">
        <f>AND(CX584&lt;&gt;"",COUNTIF($CX$11:CX583,CX584)=0)</f>
        <v>0</v>
      </c>
      <c r="CZ584" s="2">
        <f>IF(CX584="",0,IF(CY584,MAX($CZ$11:CZ583)+1,VLOOKUP(CX584,$CX$11:CZ583,3,FALSE)))</f>
        <v>0</v>
      </c>
      <c r="DA584" s="2" t="str">
        <f t="shared" si="701"/>
        <v/>
      </c>
      <c r="DB584" t="str">
        <f t="shared" si="720"/>
        <v/>
      </c>
      <c r="DC584" t="b">
        <f>AND(DB584&lt;&gt;"",COUNTIF($DB$11:DB583,DB584)=0)</f>
        <v>0</v>
      </c>
      <c r="DD584" s="2">
        <f>IF(DB584="",0,IF(DC584,MAX($DD$11:DD583)+1,VLOOKUP(DB584,$DB$11:DD583,3,FALSE)))</f>
        <v>0</v>
      </c>
      <c r="DE584" s="2" t="str">
        <f t="shared" si="702"/>
        <v/>
      </c>
    </row>
    <row r="585" spans="1:109" x14ac:dyDescent="0.35">
      <c r="A585" s="119"/>
      <c r="B585" s="46"/>
      <c r="C585" s="46"/>
      <c r="D585" s="46"/>
      <c r="E585" s="46"/>
      <c r="F585" s="183"/>
      <c r="G585" s="48">
        <v>0</v>
      </c>
      <c r="H585" s="46">
        <v>0</v>
      </c>
      <c r="I585" s="46">
        <v>0</v>
      </c>
      <c r="J585" s="46">
        <v>0</v>
      </c>
      <c r="K585" s="46">
        <v>0</v>
      </c>
      <c r="L585" s="49">
        <v>0</v>
      </c>
      <c r="M585" s="50">
        <v>0</v>
      </c>
      <c r="N585" s="32"/>
      <c r="O585" s="31"/>
      <c r="P585" s="31"/>
      <c r="Q585" s="31"/>
      <c r="R585" s="31"/>
      <c r="S585" s="31"/>
      <c r="T585" s="31"/>
      <c r="U585" s="31"/>
      <c r="V585" s="99"/>
      <c r="W585" s="52" t="str">
        <f t="shared" si="727"/>
        <v/>
      </c>
      <c r="X585" s="120"/>
      <c r="Y585" s="97"/>
      <c r="Z585" t="e">
        <f t="shared" si="657"/>
        <v>#N/A</v>
      </c>
      <c r="AA585" t="e">
        <f t="shared" si="658"/>
        <v>#N/A</v>
      </c>
      <c r="AB585" t="e">
        <f t="shared" si="659"/>
        <v>#N/A</v>
      </c>
      <c r="AC585" s="53" t="b">
        <f t="shared" si="660"/>
        <v>0</v>
      </c>
      <c r="AD585" s="53" t="b">
        <f t="shared" si="661"/>
        <v>0</v>
      </c>
      <c r="AE585" s="53" t="b">
        <f t="shared" si="662"/>
        <v>0</v>
      </c>
      <c r="AF585" s="53" t="b">
        <f t="shared" si="663"/>
        <v>0</v>
      </c>
      <c r="AG585" s="53" t="b">
        <f t="shared" si="664"/>
        <v>0</v>
      </c>
      <c r="AH585" s="53" t="b">
        <f t="shared" si="665"/>
        <v>0</v>
      </c>
      <c r="AI585" s="53" t="b">
        <f t="shared" si="666"/>
        <v>0</v>
      </c>
      <c r="AJ585" s="53" t="b">
        <f t="shared" si="667"/>
        <v>0</v>
      </c>
      <c r="AK585" s="53" t="b">
        <f t="shared" si="721"/>
        <v>1</v>
      </c>
      <c r="AL585" s="53" t="b">
        <f t="shared" si="722"/>
        <v>1</v>
      </c>
      <c r="AM585" s="53" t="b">
        <f t="shared" si="723"/>
        <v>1</v>
      </c>
      <c r="AN585" s="53" t="b">
        <f t="shared" si="724"/>
        <v>1</v>
      </c>
      <c r="AO585" s="53" t="b">
        <f t="shared" si="725"/>
        <v>1</v>
      </c>
      <c r="AP585" s="53" t="b">
        <f t="shared" si="726"/>
        <v>1</v>
      </c>
      <c r="AQ585" s="53" t="b">
        <f t="shared" si="703"/>
        <v>0</v>
      </c>
      <c r="AR585" t="b">
        <f t="shared" si="668"/>
        <v>0</v>
      </c>
      <c r="AS585" s="54" t="e">
        <f t="shared" si="693"/>
        <v>#N/A</v>
      </c>
      <c r="AT585" t="b">
        <f t="shared" si="704"/>
        <v>0</v>
      </c>
      <c r="AU585" t="str">
        <f t="shared" si="705"/>
        <v/>
      </c>
      <c r="AV585" s="55" t="str">
        <f t="shared" si="694"/>
        <v/>
      </c>
      <c r="AW585" t="b">
        <f>AND(AV585&lt;&gt;"",COUNTIF($AV$11:AV584,AV585)=0)</f>
        <v>0</v>
      </c>
      <c r="AX585" s="2">
        <f>IF(AV585="",0,IF(AW585,MAX($AX$11:AX584)+1,VLOOKUP(AV585,$AV$11:AX584,3,FALSE)))</f>
        <v>0</v>
      </c>
      <c r="AY585" t="str">
        <f t="shared" si="695"/>
        <v/>
      </c>
      <c r="AZ585" t="e">
        <f t="shared" si="669"/>
        <v>#N/A</v>
      </c>
      <c r="BA585" t="e">
        <f>IF(ISNA(AZ585),NA(),COUNTIF(AZ$10:AZ585,AZ585)&gt;1)</f>
        <v>#N/A</v>
      </c>
      <c r="BB585" t="e">
        <f t="shared" si="670"/>
        <v>#N/A</v>
      </c>
      <c r="BC585" s="55" t="e">
        <f t="shared" si="671"/>
        <v>#N/A</v>
      </c>
      <c r="BD585" s="56" t="e">
        <f t="shared" si="672"/>
        <v>#N/A</v>
      </c>
      <c r="BE585" s="53">
        <f t="shared" si="673"/>
        <v>0</v>
      </c>
      <c r="BF585" s="53">
        <f t="shared" si="674"/>
        <v>0</v>
      </c>
      <c r="BG585" s="53">
        <f t="shared" si="675"/>
        <v>0</v>
      </c>
      <c r="BH585" s="53">
        <f t="shared" si="676"/>
        <v>0</v>
      </c>
      <c r="BI585" s="53">
        <f t="shared" si="677"/>
        <v>0</v>
      </c>
      <c r="BJ585" s="53">
        <f t="shared" si="678"/>
        <v>0</v>
      </c>
      <c r="BK585" s="57">
        <f t="shared" si="679"/>
        <v>0</v>
      </c>
      <c r="BL585" s="57">
        <f t="shared" si="680"/>
        <v>0</v>
      </c>
      <c r="BM585" s="57">
        <f t="shared" si="681"/>
        <v>0</v>
      </c>
      <c r="BN585" s="57">
        <f t="shared" si="682"/>
        <v>0</v>
      </c>
      <c r="BO585" s="57">
        <f t="shared" si="683"/>
        <v>0</v>
      </c>
      <c r="BP585" s="57">
        <f t="shared" si="684"/>
        <v>0</v>
      </c>
      <c r="BQ585">
        <f t="shared" si="706"/>
        <v>0</v>
      </c>
      <c r="BR585">
        <f t="shared" si="707"/>
        <v>0</v>
      </c>
      <c r="BS585">
        <f t="shared" si="708"/>
        <v>0</v>
      </c>
      <c r="BT585">
        <f t="shared" si="709"/>
        <v>0</v>
      </c>
      <c r="BU585">
        <f t="shared" si="710"/>
        <v>0</v>
      </c>
      <c r="BV585">
        <f t="shared" si="711"/>
        <v>0</v>
      </c>
      <c r="BW585">
        <f t="shared" si="712"/>
        <v>0</v>
      </c>
      <c r="BX585">
        <f t="shared" si="713"/>
        <v>0</v>
      </c>
      <c r="BY585">
        <f t="shared" si="714"/>
        <v>0</v>
      </c>
      <c r="BZ585">
        <f t="shared" si="715"/>
        <v>0</v>
      </c>
      <c r="CA585">
        <f t="shared" si="716"/>
        <v>0</v>
      </c>
      <c r="CB585">
        <f t="shared" si="717"/>
        <v>0</v>
      </c>
      <c r="CC585" t="e">
        <f>IF('Source and fuel input'!AS585,VLOOKUP(AA585,SourceIdData,8,FALSE),IF('Source and fuel input'!AQ585,V585,IF('Source and fuel input'!AR585,IF(AND(E585="Method 1",VLOOKUP(AA585,SourceIdData,8,FALSE)&gt;0),VLOOKUP(AA585,SourceIdData,8,FALSE),NA()),"")))</f>
        <v>#N/A</v>
      </c>
      <c r="CD585" s="15" t="e">
        <f t="shared" si="728"/>
        <v>#N/A</v>
      </c>
      <c r="CE585" s="15" t="b">
        <f t="shared" si="729"/>
        <v>1</v>
      </c>
      <c r="CF585" s="15" t="b">
        <f t="shared" si="685"/>
        <v>1</v>
      </c>
      <c r="CG585" s="15" t="b">
        <f t="shared" si="730"/>
        <v>0</v>
      </c>
      <c r="CH585" s="15" t="b">
        <f t="shared" si="731"/>
        <v>1</v>
      </c>
      <c r="CI585" t="e">
        <f t="shared" si="686"/>
        <v>#N/A</v>
      </c>
      <c r="CJ585" t="e">
        <f t="shared" si="687"/>
        <v>#N/A</v>
      </c>
      <c r="CK585" t="e">
        <f t="shared" si="696"/>
        <v>#N/A</v>
      </c>
      <c r="CL585" t="b">
        <f t="shared" si="732"/>
        <v>0</v>
      </c>
      <c r="CM585" t="e">
        <f t="shared" si="697"/>
        <v>#N/A</v>
      </c>
      <c r="CN585" t="b">
        <f t="shared" si="698"/>
        <v>0</v>
      </c>
      <c r="CO585" s="14">
        <f t="shared" si="699"/>
        <v>1</v>
      </c>
      <c r="CP585" s="16" t="str">
        <f t="shared" si="688"/>
        <v/>
      </c>
      <c r="CQ585" s="15">
        <f t="shared" si="689"/>
        <v>0</v>
      </c>
      <c r="CR585" s="15">
        <f t="shared" si="690"/>
        <v>0</v>
      </c>
      <c r="CS585" s="15">
        <f t="shared" si="691"/>
        <v>0</v>
      </c>
      <c r="CT585" s="58" t="e">
        <f t="shared" si="718"/>
        <v>#DIV/0!</v>
      </c>
      <c r="CU585" s="2">
        <f t="shared" si="692"/>
        <v>995</v>
      </c>
      <c r="CV585" t="str">
        <f t="shared" si="700"/>
        <v/>
      </c>
      <c r="CX585" t="str">
        <f t="shared" si="719"/>
        <v/>
      </c>
      <c r="CY585" t="b">
        <f>AND(CX585&lt;&gt;"",COUNTIF($CX$11:CX584,CX585)=0)</f>
        <v>0</v>
      </c>
      <c r="CZ585" s="2">
        <f>IF(CX585="",0,IF(CY585,MAX($CZ$11:CZ584)+1,VLOOKUP(CX585,$CX$11:CZ584,3,FALSE)))</f>
        <v>0</v>
      </c>
      <c r="DA585" s="2" t="str">
        <f t="shared" si="701"/>
        <v/>
      </c>
      <c r="DB585" t="str">
        <f t="shared" si="720"/>
        <v/>
      </c>
      <c r="DC585" t="b">
        <f>AND(DB585&lt;&gt;"",COUNTIF($DB$11:DB584,DB585)=0)</f>
        <v>0</v>
      </c>
      <c r="DD585" s="2">
        <f>IF(DB585="",0,IF(DC585,MAX($DD$11:DD584)+1,VLOOKUP(DB585,$DB$11:DD584,3,FALSE)))</f>
        <v>0</v>
      </c>
      <c r="DE585" s="2" t="str">
        <f t="shared" si="702"/>
        <v/>
      </c>
    </row>
    <row r="586" spans="1:109" x14ac:dyDescent="0.35">
      <c r="A586" s="119"/>
      <c r="B586" s="46"/>
      <c r="C586" s="46"/>
      <c r="D586" s="46"/>
      <c r="E586" s="46"/>
      <c r="F586" s="183"/>
      <c r="G586" s="48">
        <v>0</v>
      </c>
      <c r="H586" s="46">
        <v>0</v>
      </c>
      <c r="I586" s="46">
        <v>0</v>
      </c>
      <c r="J586" s="46">
        <v>0</v>
      </c>
      <c r="K586" s="46">
        <v>0</v>
      </c>
      <c r="L586" s="49">
        <v>0</v>
      </c>
      <c r="M586" s="50">
        <v>0</v>
      </c>
      <c r="N586" s="32"/>
      <c r="O586" s="31"/>
      <c r="P586" s="31"/>
      <c r="Q586" s="31"/>
      <c r="R586" s="31"/>
      <c r="S586" s="31"/>
      <c r="T586" s="31"/>
      <c r="U586" s="31"/>
      <c r="V586" s="99"/>
      <c r="W586" s="52" t="str">
        <f t="shared" si="727"/>
        <v/>
      </c>
      <c r="X586" s="120"/>
      <c r="Y586" s="97"/>
      <c r="Z586" t="e">
        <f t="shared" si="657"/>
        <v>#N/A</v>
      </c>
      <c r="AA586" t="e">
        <f t="shared" si="658"/>
        <v>#N/A</v>
      </c>
      <c r="AB586" t="e">
        <f t="shared" si="659"/>
        <v>#N/A</v>
      </c>
      <c r="AC586" s="53" t="b">
        <f t="shared" si="660"/>
        <v>0</v>
      </c>
      <c r="AD586" s="53" t="b">
        <f t="shared" si="661"/>
        <v>0</v>
      </c>
      <c r="AE586" s="53" t="b">
        <f t="shared" si="662"/>
        <v>0</v>
      </c>
      <c r="AF586" s="53" t="b">
        <f t="shared" si="663"/>
        <v>0</v>
      </c>
      <c r="AG586" s="53" t="b">
        <f t="shared" si="664"/>
        <v>0</v>
      </c>
      <c r="AH586" s="53" t="b">
        <f t="shared" si="665"/>
        <v>0</v>
      </c>
      <c r="AI586" s="53" t="b">
        <f t="shared" si="666"/>
        <v>0</v>
      </c>
      <c r="AJ586" s="53" t="b">
        <f t="shared" si="667"/>
        <v>0</v>
      </c>
      <c r="AK586" s="53" t="b">
        <f t="shared" si="721"/>
        <v>1</v>
      </c>
      <c r="AL586" s="53" t="b">
        <f t="shared" si="722"/>
        <v>1</v>
      </c>
      <c r="AM586" s="53" t="b">
        <f t="shared" si="723"/>
        <v>1</v>
      </c>
      <c r="AN586" s="53" t="b">
        <f t="shared" si="724"/>
        <v>1</v>
      </c>
      <c r="AO586" s="53" t="b">
        <f t="shared" si="725"/>
        <v>1</v>
      </c>
      <c r="AP586" s="53" t="b">
        <f t="shared" si="726"/>
        <v>1</v>
      </c>
      <c r="AQ586" s="53" t="b">
        <f t="shared" si="703"/>
        <v>0</v>
      </c>
      <c r="AR586" t="b">
        <f t="shared" si="668"/>
        <v>0</v>
      </c>
      <c r="AS586" s="54" t="e">
        <f t="shared" si="693"/>
        <v>#N/A</v>
      </c>
      <c r="AT586" t="b">
        <f t="shared" si="704"/>
        <v>0</v>
      </c>
      <c r="AU586" t="str">
        <f t="shared" si="705"/>
        <v/>
      </c>
      <c r="AV586" s="55" t="str">
        <f t="shared" si="694"/>
        <v/>
      </c>
      <c r="AW586" t="b">
        <f>AND(AV586&lt;&gt;"",COUNTIF($AV$11:AV585,AV586)=0)</f>
        <v>0</v>
      </c>
      <c r="AX586" s="2">
        <f>IF(AV586="",0,IF(AW586,MAX($AX$11:AX585)+1,VLOOKUP(AV586,$AV$11:AX585,3,FALSE)))</f>
        <v>0</v>
      </c>
      <c r="AY586" t="str">
        <f t="shared" si="695"/>
        <v/>
      </c>
      <c r="AZ586" t="e">
        <f t="shared" si="669"/>
        <v>#N/A</v>
      </c>
      <c r="BA586" t="e">
        <f>IF(ISNA(AZ586),NA(),COUNTIF(AZ$10:AZ586,AZ586)&gt;1)</f>
        <v>#N/A</v>
      </c>
      <c r="BB586" t="e">
        <f t="shared" si="670"/>
        <v>#N/A</v>
      </c>
      <c r="BC586" s="55" t="e">
        <f t="shared" si="671"/>
        <v>#N/A</v>
      </c>
      <c r="BD586" s="56" t="e">
        <f t="shared" si="672"/>
        <v>#N/A</v>
      </c>
      <c r="BE586" s="53">
        <f t="shared" si="673"/>
        <v>0</v>
      </c>
      <c r="BF586" s="53">
        <f t="shared" si="674"/>
        <v>0</v>
      </c>
      <c r="BG586" s="53">
        <f t="shared" si="675"/>
        <v>0</v>
      </c>
      <c r="BH586" s="53">
        <f t="shared" si="676"/>
        <v>0</v>
      </c>
      <c r="BI586" s="53">
        <f t="shared" si="677"/>
        <v>0</v>
      </c>
      <c r="BJ586" s="53">
        <f t="shared" si="678"/>
        <v>0</v>
      </c>
      <c r="BK586" s="57">
        <f t="shared" si="679"/>
        <v>0</v>
      </c>
      <c r="BL586" s="57">
        <f t="shared" si="680"/>
        <v>0</v>
      </c>
      <c r="BM586" s="57">
        <f t="shared" si="681"/>
        <v>0</v>
      </c>
      <c r="BN586" s="57">
        <f t="shared" si="682"/>
        <v>0</v>
      </c>
      <c r="BO586" s="57">
        <f t="shared" si="683"/>
        <v>0</v>
      </c>
      <c r="BP586" s="57">
        <f t="shared" si="684"/>
        <v>0</v>
      </c>
      <c r="BQ586">
        <f t="shared" si="706"/>
        <v>0</v>
      </c>
      <c r="BR586">
        <f t="shared" si="707"/>
        <v>0</v>
      </c>
      <c r="BS586">
        <f t="shared" si="708"/>
        <v>0</v>
      </c>
      <c r="BT586">
        <f t="shared" si="709"/>
        <v>0</v>
      </c>
      <c r="BU586">
        <f t="shared" si="710"/>
        <v>0</v>
      </c>
      <c r="BV586">
        <f t="shared" si="711"/>
        <v>0</v>
      </c>
      <c r="BW586">
        <f t="shared" si="712"/>
        <v>0</v>
      </c>
      <c r="BX586">
        <f t="shared" si="713"/>
        <v>0</v>
      </c>
      <c r="BY586">
        <f t="shared" si="714"/>
        <v>0</v>
      </c>
      <c r="BZ586">
        <f t="shared" si="715"/>
        <v>0</v>
      </c>
      <c r="CA586">
        <f t="shared" si="716"/>
        <v>0</v>
      </c>
      <c r="CB586">
        <f t="shared" si="717"/>
        <v>0</v>
      </c>
      <c r="CC586" t="e">
        <f>IF('Source and fuel input'!AS586,VLOOKUP(AA586,SourceIdData,8,FALSE),IF('Source and fuel input'!AQ586,V586,IF('Source and fuel input'!AR586,IF(AND(E586="Method 1",VLOOKUP(AA586,SourceIdData,8,FALSE)&gt;0),VLOOKUP(AA586,SourceIdData,8,FALSE),NA()),"")))</f>
        <v>#N/A</v>
      </c>
      <c r="CD586" s="15" t="e">
        <f t="shared" si="728"/>
        <v>#N/A</v>
      </c>
      <c r="CE586" s="15" t="b">
        <f t="shared" si="729"/>
        <v>1</v>
      </c>
      <c r="CF586" s="15" t="b">
        <f t="shared" si="685"/>
        <v>1</v>
      </c>
      <c r="CG586" s="15" t="b">
        <f t="shared" si="730"/>
        <v>0</v>
      </c>
      <c r="CH586" s="15" t="b">
        <f t="shared" si="731"/>
        <v>1</v>
      </c>
      <c r="CI586" t="e">
        <f t="shared" si="686"/>
        <v>#N/A</v>
      </c>
      <c r="CJ586" t="e">
        <f t="shared" si="687"/>
        <v>#N/A</v>
      </c>
      <c r="CK586" t="e">
        <f t="shared" si="696"/>
        <v>#N/A</v>
      </c>
      <c r="CL586" t="b">
        <f t="shared" si="732"/>
        <v>0</v>
      </c>
      <c r="CM586" t="e">
        <f t="shared" si="697"/>
        <v>#N/A</v>
      </c>
      <c r="CN586" t="b">
        <f t="shared" si="698"/>
        <v>0</v>
      </c>
      <c r="CO586" s="14">
        <f t="shared" si="699"/>
        <v>1</v>
      </c>
      <c r="CP586" s="16" t="str">
        <f t="shared" si="688"/>
        <v/>
      </c>
      <c r="CQ586" s="15">
        <f t="shared" si="689"/>
        <v>0</v>
      </c>
      <c r="CR586" s="15">
        <f t="shared" si="690"/>
        <v>0</v>
      </c>
      <c r="CS586" s="15">
        <f t="shared" si="691"/>
        <v>0</v>
      </c>
      <c r="CT586" s="58" t="e">
        <f t="shared" si="718"/>
        <v>#DIV/0!</v>
      </c>
      <c r="CU586" s="2">
        <f t="shared" si="692"/>
        <v>995</v>
      </c>
      <c r="CV586" t="str">
        <f t="shared" si="700"/>
        <v/>
      </c>
      <c r="CX586" t="str">
        <f t="shared" si="719"/>
        <v/>
      </c>
      <c r="CY586" t="b">
        <f>AND(CX586&lt;&gt;"",COUNTIF($CX$11:CX585,CX586)=0)</f>
        <v>0</v>
      </c>
      <c r="CZ586" s="2">
        <f>IF(CX586="",0,IF(CY586,MAX($CZ$11:CZ585)+1,VLOOKUP(CX586,$CX$11:CZ585,3,FALSE)))</f>
        <v>0</v>
      </c>
      <c r="DA586" s="2" t="str">
        <f t="shared" si="701"/>
        <v/>
      </c>
      <c r="DB586" t="str">
        <f t="shared" si="720"/>
        <v/>
      </c>
      <c r="DC586" t="b">
        <f>AND(DB586&lt;&gt;"",COUNTIF($DB$11:DB585,DB586)=0)</f>
        <v>0</v>
      </c>
      <c r="DD586" s="2">
        <f>IF(DB586="",0,IF(DC586,MAX($DD$11:DD585)+1,VLOOKUP(DB586,$DB$11:DD585,3,FALSE)))</f>
        <v>0</v>
      </c>
      <c r="DE586" s="2" t="str">
        <f t="shared" si="702"/>
        <v/>
      </c>
    </row>
    <row r="587" spans="1:109" x14ac:dyDescent="0.35">
      <c r="A587" s="119"/>
      <c r="B587" s="46"/>
      <c r="C587" s="46"/>
      <c r="D587" s="46"/>
      <c r="E587" s="46"/>
      <c r="F587" s="183"/>
      <c r="G587" s="48">
        <v>0</v>
      </c>
      <c r="H587" s="46">
        <v>0</v>
      </c>
      <c r="I587" s="46">
        <v>0</v>
      </c>
      <c r="J587" s="46">
        <v>0</v>
      </c>
      <c r="K587" s="46">
        <v>0</v>
      </c>
      <c r="L587" s="49">
        <v>0</v>
      </c>
      <c r="M587" s="50">
        <v>0</v>
      </c>
      <c r="N587" s="32"/>
      <c r="O587" s="31"/>
      <c r="P587" s="31"/>
      <c r="Q587" s="31"/>
      <c r="R587" s="31"/>
      <c r="S587" s="31"/>
      <c r="T587" s="31"/>
      <c r="U587" s="31"/>
      <c r="V587" s="99"/>
      <c r="W587" s="52" t="str">
        <f t="shared" si="727"/>
        <v/>
      </c>
      <c r="X587" s="120"/>
      <c r="Y587" s="97"/>
      <c r="Z587" t="e">
        <f t="shared" ref="Z587:Z650" si="733">VLOOKUP(TRIM($C587),Sources,4,FALSE)</f>
        <v>#N/A</v>
      </c>
      <c r="AA587" t="e">
        <f t="shared" ref="AA587:AA650" si="734">VLOOKUP(LEFT(TRIM(C587),45)&amp;LEFT(TRIM(D587),75),SoFu,2,FALSE)</f>
        <v>#N/A</v>
      </c>
      <c r="AB587" t="e">
        <f t="shared" ref="AB587:AB650" si="735">VLOOKUP(TRIM($C587),Sources,5,FALSE)</f>
        <v>#N/A</v>
      </c>
      <c r="AC587" s="53" t="b">
        <f t="shared" ref="AC587:AC650" si="736">AND(N587&lt;&gt;"",N587&gt;=0,NOT(ISERROR(N587*1)),NOT($AR587))</f>
        <v>0</v>
      </c>
      <c r="AD587" s="53" t="b">
        <f t="shared" ref="AD587:AD650" si="737">AND(O587&lt;&gt;"",O587&gt;=0,NOT(ISERROR(O587*1)),NOT($AR587))</f>
        <v>0</v>
      </c>
      <c r="AE587" s="53" t="b">
        <f t="shared" ref="AE587:AE650" si="738">AND(P587&lt;&gt;"",P587&gt;=0,NOT(ISERROR(P587*1)),NOT($AR587))</f>
        <v>0</v>
      </c>
      <c r="AF587" s="53" t="b">
        <f t="shared" ref="AF587:AF650" si="739">AND(Q587&lt;&gt;"",Q587&gt;=0,NOT(ISERROR(Q587*1)),NOT($AR587))</f>
        <v>0</v>
      </c>
      <c r="AG587" s="53" t="b">
        <f t="shared" ref="AG587:AG650" si="740">AND(R587&lt;&gt;"",R587&gt;=0,NOT(ISERROR(R587*1)),NOT($AR587))</f>
        <v>0</v>
      </c>
      <c r="AH587" s="53" t="b">
        <f t="shared" ref="AH587:AH650" si="741">AND(S587&lt;&gt;"",S587&gt;=0,NOT(ISERROR(S587*1)),NOT($AR587))</f>
        <v>0</v>
      </c>
      <c r="AI587" s="53" t="b">
        <f t="shared" ref="AI587:AI650" si="742">AND(T587&lt;&gt;"",T587&gt;=0,NOT(ISERROR(T587*1)),NOT($AR587))</f>
        <v>0</v>
      </c>
      <c r="AJ587" s="53" t="b">
        <f t="shared" ref="AJ587:AJ650" si="743">AND(U587&lt;&gt;"",U587&gt;=0,NOT(ISERROR(U587*1)),NOT($AR587))</f>
        <v>0</v>
      </c>
      <c r="AK587" s="53" t="b">
        <f t="shared" si="721"/>
        <v>1</v>
      </c>
      <c r="AL587" s="53" t="b">
        <f t="shared" si="722"/>
        <v>1</v>
      </c>
      <c r="AM587" s="53" t="b">
        <f t="shared" si="723"/>
        <v>1</v>
      </c>
      <c r="AN587" s="53" t="b">
        <f t="shared" si="724"/>
        <v>1</v>
      </c>
      <c r="AO587" s="53" t="b">
        <f t="shared" si="725"/>
        <v>1</v>
      </c>
      <c r="AP587" s="53" t="b">
        <f t="shared" si="726"/>
        <v>1</v>
      </c>
      <c r="AQ587" s="53" t="b">
        <f t="shared" si="703"/>
        <v>0</v>
      </c>
      <c r="AR587" t="b">
        <f t="shared" ref="AR587:AR650" si="744">OR(E587="Method 4",IF(ISNA(AA587),FALSE,VLOOKUP(AA587,SourceIdData,17,FALSE)))</f>
        <v>0</v>
      </c>
      <c r="AS587" s="54" t="e">
        <f t="shared" si="693"/>
        <v>#N/A</v>
      </c>
      <c r="AT587" t="b">
        <f t="shared" si="704"/>
        <v>0</v>
      </c>
      <c r="AU587" t="str">
        <f t="shared" si="705"/>
        <v/>
      </c>
      <c r="AV587" s="55" t="str">
        <f t="shared" si="694"/>
        <v/>
      </c>
      <c r="AW587" t="b">
        <f>AND(AV587&lt;&gt;"",COUNTIF($AV$11:AV586,AV587)=0)</f>
        <v>0</v>
      </c>
      <c r="AX587" s="2">
        <f>IF(AV587="",0,IF(AW587,MAX($AX$11:AX586)+1,VLOOKUP(AV587,$AV$11:AX586,3,FALSE)))</f>
        <v>0</v>
      </c>
      <c r="AY587" t="str">
        <f t="shared" si="695"/>
        <v/>
      </c>
      <c r="AZ587" t="e">
        <f t="shared" ref="AZ587:AZ650" si="745">IF(OR(AB587="05",AB587="06"),VLOOKUP(AA587,SourceIdData,2,FALSE),C587)</f>
        <v>#N/A</v>
      </c>
      <c r="BA587" t="e">
        <f>IF(ISNA(AZ587),NA(),COUNTIF(AZ$10:AZ587,AZ587)&gt;1)</f>
        <v>#N/A</v>
      </c>
      <c r="BB587" t="e">
        <f t="shared" ref="BB587:BB650" si="746">CONCATENATE(VLOOKUP(AA587,SourceIdData,6,0)," - ",F587)</f>
        <v>#N/A</v>
      </c>
      <c r="BC587" s="55" t="e">
        <f t="shared" ref="BC587:BC650" si="747">IF($E587="Method 1",IF(N587="",VLOOKUP($AA587,SourceIdData,9,0),N587),IF(AND(VLOOKUP($AA587,SourceIdData,3,0)&lt;&gt;3,N587=""),NA(),N587))</f>
        <v>#N/A</v>
      </c>
      <c r="BD587" s="56" t="e">
        <f t="shared" ref="BD587:BD650" si="748">IF($E587="Method 1",IF($O587="",IF(ISBLANK(VLOOKUP($AA587,SourceIdData,7,0)),NA(),IF(VLOOKUP($AA587,SourceIdData,7,0)="Fuel",VLOOKUP($BB587,ActivityDataUncert,2,0),VLOOKUP($AA587,SourceIdData,7,0))),$O587),IF($O587="",NA(),$O587))</f>
        <v>#N/A</v>
      </c>
      <c r="BE587" s="53">
        <f t="shared" ref="BE587:BE650" si="749">IF($E587="Method 1",IF(P587="",VLOOKUP($AA587,SourceIdData,10,0),P587),P587)</f>
        <v>0</v>
      </c>
      <c r="BF587" s="53">
        <f t="shared" ref="BF587:BF650" si="750">IF($E587="Method 1",IF(Q587="",VLOOKUP($AA587,SourceIdData,11,0),Q587),Q587)</f>
        <v>0</v>
      </c>
      <c r="BG587" s="53">
        <f t="shared" ref="BG587:BG650" si="751">IF($E587="Method 1",IF(R587="",VLOOKUP($AA587,SourceIdData,12,0),R587),R587)</f>
        <v>0</v>
      </c>
      <c r="BH587" s="53">
        <f t="shared" ref="BH587:BH650" si="752">IF($E587="Method 1",IF(S587="",VLOOKUP($AA587,SourceIdData,13,0),S587),S587)</f>
        <v>0</v>
      </c>
      <c r="BI587" s="53">
        <f t="shared" ref="BI587:BI650" si="753">IF($E587="Method 1",IF(T587="",VLOOKUP($AA587,SourceIdData,14,0),T587),T587)</f>
        <v>0</v>
      </c>
      <c r="BJ587" s="53">
        <f t="shared" ref="BJ587:BJ650" si="754">IF($E587="Method 1",IF(U587="",VLOOKUP($AA587,SourceIdData,15,0),U587),U587)</f>
        <v>0</v>
      </c>
      <c r="BK587" s="57">
        <f t="shared" ref="BK587:BK650" si="755">G587</f>
        <v>0</v>
      </c>
      <c r="BL587" s="57">
        <f t="shared" ref="BL587:BL650" si="756">H587</f>
        <v>0</v>
      </c>
      <c r="BM587" s="57">
        <f t="shared" ref="BM587:BM650" si="757">I587</f>
        <v>0</v>
      </c>
      <c r="BN587" s="57">
        <f t="shared" ref="BN587:BN650" si="758">J587</f>
        <v>0</v>
      </c>
      <c r="BO587" s="57">
        <f t="shared" ref="BO587:BO650" si="759">K587</f>
        <v>0</v>
      </c>
      <c r="BP587" s="57">
        <f t="shared" ref="BP587:BP650" si="760">L587</f>
        <v>0</v>
      </c>
      <c r="BQ587">
        <f t="shared" si="706"/>
        <v>0</v>
      </c>
      <c r="BR587">
        <f t="shared" si="707"/>
        <v>0</v>
      </c>
      <c r="BS587">
        <f t="shared" si="708"/>
        <v>0</v>
      </c>
      <c r="BT587">
        <f t="shared" si="709"/>
        <v>0</v>
      </c>
      <c r="BU587">
        <f t="shared" si="710"/>
        <v>0</v>
      </c>
      <c r="BV587">
        <f t="shared" si="711"/>
        <v>0</v>
      </c>
      <c r="BW587">
        <f t="shared" si="712"/>
        <v>0</v>
      </c>
      <c r="BX587">
        <f t="shared" si="713"/>
        <v>0</v>
      </c>
      <c r="BY587">
        <f t="shared" si="714"/>
        <v>0</v>
      </c>
      <c r="BZ587">
        <f t="shared" si="715"/>
        <v>0</v>
      </c>
      <c r="CA587">
        <f t="shared" si="716"/>
        <v>0</v>
      </c>
      <c r="CB587">
        <f t="shared" si="717"/>
        <v>0</v>
      </c>
      <c r="CC587" t="e">
        <f>IF('Source and fuel input'!AS587,VLOOKUP(AA587,SourceIdData,8,FALSE),IF('Source and fuel input'!AQ587,V587,IF('Source and fuel input'!AR587,IF(AND(E587="Method 1",VLOOKUP(AA587,SourceIdData,8,FALSE)&gt;0),VLOOKUP(AA587,SourceIdData,8,FALSE),NA()),"")))</f>
        <v>#N/A</v>
      </c>
      <c r="CD587" s="15" t="e">
        <f t="shared" si="728"/>
        <v>#N/A</v>
      </c>
      <c r="CE587" s="15" t="b">
        <f t="shared" si="729"/>
        <v>1</v>
      </c>
      <c r="CF587" s="15" t="b">
        <f t="shared" ref="CF587:CF650" si="761">IF(ISERROR(VLOOKUP(E587,Methods,1,FALSE)),TRUE,IF(ISERROR(AA587),FALSE,IF(ISERROR(VLOOKUP(F587,_xlnm.Criteria,1,FALSE)),IF(VLOOKUP(AA587,SourceIdData,6,FALSE)="None",FALSE,TRUE),FALSE)))</f>
        <v>1</v>
      </c>
      <c r="CG587" s="15" t="b">
        <f t="shared" si="730"/>
        <v>0</v>
      </c>
      <c r="CH587" s="15" t="b">
        <f t="shared" si="731"/>
        <v>1</v>
      </c>
      <c r="CI587" t="e">
        <f t="shared" ref="CI587:CI650" si="762">OR(VLOOKUP(AA587,SourceIdData,3,FALSE)&lt;&gt;1,AQ587,AR587,AS587)</f>
        <v>#N/A</v>
      </c>
      <c r="CJ587" t="e">
        <f t="shared" ref="CJ587:CJ650" si="763">OR(VLOOKUP(AA587,SourceIdData,3,FALSE)=2,VLOOKUP(AA587,SourceIdData,3,FALSE)=4,AQ587,AR587,AS587)</f>
        <v>#N/A</v>
      </c>
      <c r="CK587" t="e">
        <f t="shared" si="696"/>
        <v>#N/A</v>
      </c>
      <c r="CL587" t="b">
        <f t="shared" si="732"/>
        <v>0</v>
      </c>
      <c r="CM587" t="e">
        <f t="shared" si="697"/>
        <v>#N/A</v>
      </c>
      <c r="CN587" t="b">
        <f t="shared" si="698"/>
        <v>0</v>
      </c>
      <c r="CO587" s="14">
        <f t="shared" si="699"/>
        <v>1</v>
      </c>
      <c r="CP587" s="16" t="str">
        <f t="shared" ref="CP587:CP650" si="764">IF(CO587=1,"",CD587)</f>
        <v/>
      </c>
      <c r="CQ587" s="15">
        <f t="shared" ref="CQ587:CQ650" si="765">SUMIF($AV$11:$AV$1023,AV587,$CP$11:$CP$1023)</f>
        <v>0</v>
      </c>
      <c r="CR587" s="15">
        <f t="shared" ref="CR587:CR650" si="766">SUM(BK587:BP587)</f>
        <v>0</v>
      </c>
      <c r="CS587" s="15">
        <f t="shared" ref="CS587:CS650" si="767">SUMIF($AV$11:$AV$1023,AV587,$CR$11:$CR$1023)</f>
        <v>0</v>
      </c>
      <c r="CT587" s="58" t="e">
        <f t="shared" si="718"/>
        <v>#DIV/0!</v>
      </c>
      <c r="CU587" s="2">
        <f t="shared" ref="CU587:CU650" si="768">SUMIF($AV$11:$AV$1005,AV587,$CO$11:$CO$1023)</f>
        <v>995</v>
      </c>
      <c r="CV587" t="str">
        <f t="shared" si="700"/>
        <v/>
      </c>
      <c r="CX587" t="str">
        <f t="shared" si="719"/>
        <v/>
      </c>
      <c r="CY587" t="b">
        <f>AND(CX587&lt;&gt;"",COUNTIF($CX$11:CX586,CX587)=0)</f>
        <v>0</v>
      </c>
      <c r="CZ587" s="2">
        <f>IF(CX587="",0,IF(CY587,MAX($CZ$11:CZ586)+1,VLOOKUP(CX587,$CX$11:CZ586,3,FALSE)))</f>
        <v>0</v>
      </c>
      <c r="DA587" s="2" t="str">
        <f t="shared" si="701"/>
        <v/>
      </c>
      <c r="DB587" t="str">
        <f t="shared" si="720"/>
        <v/>
      </c>
      <c r="DC587" t="b">
        <f>AND(DB587&lt;&gt;"",COUNTIF($DB$11:DB586,DB587)=0)</f>
        <v>0</v>
      </c>
      <c r="DD587" s="2">
        <f>IF(DB587="",0,IF(DC587,MAX($DD$11:DD586)+1,VLOOKUP(DB587,$DB$11:DD586,3,FALSE)))</f>
        <v>0</v>
      </c>
      <c r="DE587" s="2" t="str">
        <f t="shared" si="702"/>
        <v/>
      </c>
    </row>
    <row r="588" spans="1:109" x14ac:dyDescent="0.35">
      <c r="A588" s="119"/>
      <c r="B588" s="46"/>
      <c r="C588" s="46"/>
      <c r="D588" s="46"/>
      <c r="E588" s="46"/>
      <c r="F588" s="183"/>
      <c r="G588" s="48">
        <v>0</v>
      </c>
      <c r="H588" s="46">
        <v>0</v>
      </c>
      <c r="I588" s="46">
        <v>0</v>
      </c>
      <c r="J588" s="46">
        <v>0</v>
      </c>
      <c r="K588" s="46">
        <v>0</v>
      </c>
      <c r="L588" s="49">
        <v>0</v>
      </c>
      <c r="M588" s="50">
        <v>0</v>
      </c>
      <c r="N588" s="32"/>
      <c r="O588" s="31"/>
      <c r="P588" s="31"/>
      <c r="Q588" s="31"/>
      <c r="R588" s="31"/>
      <c r="S588" s="31"/>
      <c r="T588" s="31"/>
      <c r="U588" s="31"/>
      <c r="V588" s="99"/>
      <c r="W588" s="52" t="str">
        <f t="shared" si="727"/>
        <v/>
      </c>
      <c r="X588" s="120"/>
      <c r="Y588" s="97"/>
      <c r="Z588" t="e">
        <f t="shared" si="733"/>
        <v>#N/A</v>
      </c>
      <c r="AA588" t="e">
        <f t="shared" si="734"/>
        <v>#N/A</v>
      </c>
      <c r="AB588" t="e">
        <f t="shared" si="735"/>
        <v>#N/A</v>
      </c>
      <c r="AC588" s="53" t="b">
        <f t="shared" si="736"/>
        <v>0</v>
      </c>
      <c r="AD588" s="53" t="b">
        <f t="shared" si="737"/>
        <v>0</v>
      </c>
      <c r="AE588" s="53" t="b">
        <f t="shared" si="738"/>
        <v>0</v>
      </c>
      <c r="AF588" s="53" t="b">
        <f t="shared" si="739"/>
        <v>0</v>
      </c>
      <c r="AG588" s="53" t="b">
        <f t="shared" si="740"/>
        <v>0</v>
      </c>
      <c r="AH588" s="53" t="b">
        <f t="shared" si="741"/>
        <v>0</v>
      </c>
      <c r="AI588" s="53" t="b">
        <f t="shared" si="742"/>
        <v>0</v>
      </c>
      <c r="AJ588" s="53" t="b">
        <f t="shared" si="743"/>
        <v>0</v>
      </c>
      <c r="AK588" s="53" t="b">
        <f t="shared" si="721"/>
        <v>1</v>
      </c>
      <c r="AL588" s="53" t="b">
        <f t="shared" si="722"/>
        <v>1</v>
      </c>
      <c r="AM588" s="53" t="b">
        <f t="shared" si="723"/>
        <v>1</v>
      </c>
      <c r="AN588" s="53" t="b">
        <f t="shared" si="724"/>
        <v>1</v>
      </c>
      <c r="AO588" s="53" t="b">
        <f t="shared" si="725"/>
        <v>1</v>
      </c>
      <c r="AP588" s="53" t="b">
        <f t="shared" si="726"/>
        <v>1</v>
      </c>
      <c r="AQ588" s="53" t="b">
        <f t="shared" si="703"/>
        <v>0</v>
      </c>
      <c r="AR588" t="b">
        <f t="shared" si="744"/>
        <v>0</v>
      </c>
      <c r="AS588" s="54" t="e">
        <f t="shared" ref="AS588:AS651" si="769">AND(E588="Method 1",AB588=34)</f>
        <v>#N/A</v>
      </c>
      <c r="AT588" t="b">
        <f t="shared" si="704"/>
        <v>0</v>
      </c>
      <c r="AU588" t="str">
        <f t="shared" si="705"/>
        <v/>
      </c>
      <c r="AV588" s="55" t="str">
        <f t="shared" ref="AV588:AV651" si="770">IF(ISNA(AA588*1),"",IF(OR(AB588="05",AB588="06"),TRIM(A588)&amp;" "&amp;AA588,TRIM(A588)&amp;AB588))</f>
        <v/>
      </c>
      <c r="AW588" t="b">
        <f>AND(AV588&lt;&gt;"",COUNTIF($AV$11:AV587,AV588)=0)</f>
        <v>0</v>
      </c>
      <c r="AX588" s="2">
        <f>IF(AV588="",0,IF(AW588,MAX($AX$11:AX587)+1,VLOOKUP(AV588,$AV$11:AX587,3,FALSE)))</f>
        <v>0</v>
      </c>
      <c r="AY588" t="str">
        <f t="shared" ref="AY588:AY651" si="771">TRIM(B588)</f>
        <v/>
      </c>
      <c r="AZ588" t="e">
        <f t="shared" si="745"/>
        <v>#N/A</v>
      </c>
      <c r="BA588" t="e">
        <f>IF(ISNA(AZ588),NA(),COUNTIF(AZ$10:AZ588,AZ588)&gt;1)</f>
        <v>#N/A</v>
      </c>
      <c r="BB588" t="e">
        <f t="shared" si="746"/>
        <v>#N/A</v>
      </c>
      <c r="BC588" s="55" t="e">
        <f t="shared" si="747"/>
        <v>#N/A</v>
      </c>
      <c r="BD588" s="56" t="e">
        <f t="shared" si="748"/>
        <v>#N/A</v>
      </c>
      <c r="BE588" s="53">
        <f t="shared" si="749"/>
        <v>0</v>
      </c>
      <c r="BF588" s="53">
        <f t="shared" si="750"/>
        <v>0</v>
      </c>
      <c r="BG588" s="53">
        <f t="shared" si="751"/>
        <v>0</v>
      </c>
      <c r="BH588" s="53">
        <f t="shared" si="752"/>
        <v>0</v>
      </c>
      <c r="BI588" s="53">
        <f t="shared" si="753"/>
        <v>0</v>
      </c>
      <c r="BJ588" s="53">
        <f t="shared" si="754"/>
        <v>0</v>
      </c>
      <c r="BK588" s="57">
        <f t="shared" si="755"/>
        <v>0</v>
      </c>
      <c r="BL588" s="57">
        <f t="shared" si="756"/>
        <v>0</v>
      </c>
      <c r="BM588" s="57">
        <f t="shared" si="757"/>
        <v>0</v>
      </c>
      <c r="BN588" s="57">
        <f t="shared" si="758"/>
        <v>0</v>
      </c>
      <c r="BO588" s="57">
        <f t="shared" si="759"/>
        <v>0</v>
      </c>
      <c r="BP588" s="57">
        <f t="shared" si="760"/>
        <v>0</v>
      </c>
      <c r="BQ588">
        <f t="shared" si="706"/>
        <v>0</v>
      </c>
      <c r="BR588">
        <f t="shared" si="707"/>
        <v>0</v>
      </c>
      <c r="BS588">
        <f t="shared" si="708"/>
        <v>0</v>
      </c>
      <c r="BT588">
        <f t="shared" si="709"/>
        <v>0</v>
      </c>
      <c r="BU588">
        <f t="shared" si="710"/>
        <v>0</v>
      </c>
      <c r="BV588">
        <f t="shared" si="711"/>
        <v>0</v>
      </c>
      <c r="BW588">
        <f t="shared" si="712"/>
        <v>0</v>
      </c>
      <c r="BX588">
        <f t="shared" si="713"/>
        <v>0</v>
      </c>
      <c r="BY588">
        <f t="shared" si="714"/>
        <v>0</v>
      </c>
      <c r="BZ588">
        <f t="shared" si="715"/>
        <v>0</v>
      </c>
      <c r="CA588">
        <f t="shared" si="716"/>
        <v>0</v>
      </c>
      <c r="CB588">
        <f t="shared" si="717"/>
        <v>0</v>
      </c>
      <c r="CC588" t="e">
        <f>IF('Source and fuel input'!AS588,VLOOKUP(AA588,SourceIdData,8,FALSE),IF('Source and fuel input'!AQ588,V588,IF('Source and fuel input'!AR588,IF(AND(E588="Method 1",VLOOKUP(AA588,SourceIdData,8,FALSE)&gt;0),VLOOKUP(AA588,SourceIdData,8,FALSE),NA()),"")))</f>
        <v>#N/A</v>
      </c>
      <c r="CD588" s="15" t="e">
        <f t="shared" si="728"/>
        <v>#N/A</v>
      </c>
      <c r="CE588" s="15" t="b">
        <f t="shared" si="729"/>
        <v>1</v>
      </c>
      <c r="CF588" s="15" t="b">
        <f t="shared" si="761"/>
        <v>1</v>
      </c>
      <c r="CG588" s="15" t="b">
        <f t="shared" si="730"/>
        <v>0</v>
      </c>
      <c r="CH588" s="15" t="b">
        <f t="shared" si="731"/>
        <v>1</v>
      </c>
      <c r="CI588" t="e">
        <f t="shared" si="762"/>
        <v>#N/A</v>
      </c>
      <c r="CJ588" t="e">
        <f t="shared" si="763"/>
        <v>#N/A</v>
      </c>
      <c r="CK588" t="e">
        <f t="shared" ref="CK588:CK651" si="772">NOT(OR(CI588,N588&gt;0,E588="Method 1"))</f>
        <v>#N/A</v>
      </c>
      <c r="CL588" t="b">
        <f t="shared" si="732"/>
        <v>0</v>
      </c>
      <c r="CM588" t="e">
        <f t="shared" ref="CM588:CM651" si="773">NOT(OR(CJ588,CL588,E588="Method 1"))</f>
        <v>#N/A</v>
      </c>
      <c r="CN588" t="b">
        <f t="shared" ref="CN588:CN651" si="774">AND(E588&lt;&gt;"Method 1",AR588,NOT(AQ588))</f>
        <v>0</v>
      </c>
      <c r="CO588" s="14">
        <f t="shared" ref="CO588:CO651" si="775">IF(ISERROR(OR(CE588,CF588,CG588,CH588,CK588,CM588,CN588)),1,IF(OR(CE588,CF588,CG588,CH588,CK588,CM588,CN588),1,0))</f>
        <v>1</v>
      </c>
      <c r="CP588" s="16" t="str">
        <f t="shared" si="764"/>
        <v/>
      </c>
      <c r="CQ588" s="15">
        <f t="shared" si="765"/>
        <v>0</v>
      </c>
      <c r="CR588" s="15">
        <f t="shared" si="766"/>
        <v>0</v>
      </c>
      <c r="CS588" s="15">
        <f t="shared" si="767"/>
        <v>0</v>
      </c>
      <c r="CT588" s="58" t="e">
        <f t="shared" si="718"/>
        <v>#DIV/0!</v>
      </c>
      <c r="CU588" s="2">
        <f t="shared" si="768"/>
        <v>995</v>
      </c>
      <c r="CV588" t="str">
        <f t="shared" ref="CV588:CV651" si="776">IF(A588="","",A588)</f>
        <v/>
      </c>
      <c r="CX588" t="str">
        <f t="shared" si="719"/>
        <v/>
      </c>
      <c r="CY588" t="b">
        <f>AND(CX588&lt;&gt;"",COUNTIF($CX$11:CX587,CX588)=0)</f>
        <v>0</v>
      </c>
      <c r="CZ588" s="2">
        <f>IF(CX588="",0,IF(CY588,MAX($CZ$11:CZ587)+1,VLOOKUP(CX588,$CX$11:CZ587,3,FALSE)))</f>
        <v>0</v>
      </c>
      <c r="DA588" s="2" t="str">
        <f t="shared" ref="DA588:DA651" si="777">CX588</f>
        <v/>
      </c>
      <c r="DB588" t="str">
        <f t="shared" si="720"/>
        <v/>
      </c>
      <c r="DC588" t="b">
        <f>AND(DB588&lt;&gt;"",COUNTIF($DB$11:DB587,DB588)=0)</f>
        <v>0</v>
      </c>
      <c r="DD588" s="2">
        <f>IF(DB588="",0,IF(DC588,MAX($DD$11:DD587)+1,VLOOKUP(DB588,$DB$11:DD587,3,FALSE)))</f>
        <v>0</v>
      </c>
      <c r="DE588" s="2" t="str">
        <f t="shared" ref="DE588:DE651" si="778">DB588</f>
        <v/>
      </c>
    </row>
    <row r="589" spans="1:109" x14ac:dyDescent="0.35">
      <c r="A589" s="119"/>
      <c r="B589" s="46"/>
      <c r="C589" s="46"/>
      <c r="D589" s="46"/>
      <c r="E589" s="46"/>
      <c r="F589" s="183"/>
      <c r="G589" s="48">
        <v>0</v>
      </c>
      <c r="H589" s="46">
        <v>0</v>
      </c>
      <c r="I589" s="46">
        <v>0</v>
      </c>
      <c r="J589" s="46">
        <v>0</v>
      </c>
      <c r="K589" s="46">
        <v>0</v>
      </c>
      <c r="L589" s="49">
        <v>0</v>
      </c>
      <c r="M589" s="50">
        <v>0</v>
      </c>
      <c r="N589" s="32"/>
      <c r="O589" s="31"/>
      <c r="P589" s="31"/>
      <c r="Q589" s="31"/>
      <c r="R589" s="31"/>
      <c r="S589" s="31"/>
      <c r="T589" s="31"/>
      <c r="U589" s="31"/>
      <c r="V589" s="99"/>
      <c r="W589" s="52" t="str">
        <f t="shared" si="727"/>
        <v/>
      </c>
      <c r="X589" s="120"/>
      <c r="Y589" s="97"/>
      <c r="Z589" t="e">
        <f t="shared" si="733"/>
        <v>#N/A</v>
      </c>
      <c r="AA589" t="e">
        <f t="shared" si="734"/>
        <v>#N/A</v>
      </c>
      <c r="AB589" t="e">
        <f t="shared" si="735"/>
        <v>#N/A</v>
      </c>
      <c r="AC589" s="53" t="b">
        <f t="shared" si="736"/>
        <v>0</v>
      </c>
      <c r="AD589" s="53" t="b">
        <f t="shared" si="737"/>
        <v>0</v>
      </c>
      <c r="AE589" s="53" t="b">
        <f t="shared" si="738"/>
        <v>0</v>
      </c>
      <c r="AF589" s="53" t="b">
        <f t="shared" si="739"/>
        <v>0</v>
      </c>
      <c r="AG589" s="53" t="b">
        <f t="shared" si="740"/>
        <v>0</v>
      </c>
      <c r="AH589" s="53" t="b">
        <f t="shared" si="741"/>
        <v>0</v>
      </c>
      <c r="AI589" s="53" t="b">
        <f t="shared" si="742"/>
        <v>0</v>
      </c>
      <c r="AJ589" s="53" t="b">
        <f t="shared" si="743"/>
        <v>0</v>
      </c>
      <c r="AK589" s="53" t="b">
        <f t="shared" si="721"/>
        <v>1</v>
      </c>
      <c r="AL589" s="53" t="b">
        <f t="shared" si="722"/>
        <v>1</v>
      </c>
      <c r="AM589" s="53" t="b">
        <f t="shared" si="723"/>
        <v>1</v>
      </c>
      <c r="AN589" s="53" t="b">
        <f t="shared" si="724"/>
        <v>1</v>
      </c>
      <c r="AO589" s="53" t="b">
        <f t="shared" si="725"/>
        <v>1</v>
      </c>
      <c r="AP589" s="53" t="b">
        <f t="shared" si="726"/>
        <v>1</v>
      </c>
      <c r="AQ589" s="53" t="b">
        <f t="shared" si="703"/>
        <v>0</v>
      </c>
      <c r="AR589" t="b">
        <f t="shared" si="744"/>
        <v>0</v>
      </c>
      <c r="AS589" s="54" t="e">
        <f t="shared" si="769"/>
        <v>#N/A</v>
      </c>
      <c r="AT589" t="b">
        <f t="shared" si="704"/>
        <v>0</v>
      </c>
      <c r="AU589" t="str">
        <f t="shared" si="705"/>
        <v/>
      </c>
      <c r="AV589" s="55" t="str">
        <f t="shared" si="770"/>
        <v/>
      </c>
      <c r="AW589" t="b">
        <f>AND(AV589&lt;&gt;"",COUNTIF($AV$11:AV588,AV589)=0)</f>
        <v>0</v>
      </c>
      <c r="AX589" s="2">
        <f>IF(AV589="",0,IF(AW589,MAX($AX$11:AX588)+1,VLOOKUP(AV589,$AV$11:AX588,3,FALSE)))</f>
        <v>0</v>
      </c>
      <c r="AY589" t="str">
        <f t="shared" si="771"/>
        <v/>
      </c>
      <c r="AZ589" t="e">
        <f t="shared" si="745"/>
        <v>#N/A</v>
      </c>
      <c r="BA589" t="e">
        <f>IF(ISNA(AZ589),NA(),COUNTIF(AZ$10:AZ589,AZ589)&gt;1)</f>
        <v>#N/A</v>
      </c>
      <c r="BB589" t="e">
        <f t="shared" si="746"/>
        <v>#N/A</v>
      </c>
      <c r="BC589" s="55" t="e">
        <f t="shared" si="747"/>
        <v>#N/A</v>
      </c>
      <c r="BD589" s="56" t="e">
        <f t="shared" si="748"/>
        <v>#N/A</v>
      </c>
      <c r="BE589" s="53">
        <f t="shared" si="749"/>
        <v>0</v>
      </c>
      <c r="BF589" s="53">
        <f t="shared" si="750"/>
        <v>0</v>
      </c>
      <c r="BG589" s="53">
        <f t="shared" si="751"/>
        <v>0</v>
      </c>
      <c r="BH589" s="53">
        <f t="shared" si="752"/>
        <v>0</v>
      </c>
      <c r="BI589" s="53">
        <f t="shared" si="753"/>
        <v>0</v>
      </c>
      <c r="BJ589" s="53">
        <f t="shared" si="754"/>
        <v>0</v>
      </c>
      <c r="BK589" s="57">
        <f t="shared" si="755"/>
        <v>0</v>
      </c>
      <c r="BL589" s="57">
        <f t="shared" si="756"/>
        <v>0</v>
      </c>
      <c r="BM589" s="57">
        <f t="shared" si="757"/>
        <v>0</v>
      </c>
      <c r="BN589" s="57">
        <f t="shared" si="758"/>
        <v>0</v>
      </c>
      <c r="BO589" s="57">
        <f t="shared" si="759"/>
        <v>0</v>
      </c>
      <c r="BP589" s="57">
        <f t="shared" si="760"/>
        <v>0</v>
      </c>
      <c r="BQ589">
        <f t="shared" si="706"/>
        <v>0</v>
      </c>
      <c r="BR589">
        <f t="shared" si="707"/>
        <v>0</v>
      </c>
      <c r="BS589">
        <f t="shared" si="708"/>
        <v>0</v>
      </c>
      <c r="BT589">
        <f t="shared" si="709"/>
        <v>0</v>
      </c>
      <c r="BU589">
        <f t="shared" si="710"/>
        <v>0</v>
      </c>
      <c r="BV589">
        <f t="shared" si="711"/>
        <v>0</v>
      </c>
      <c r="BW589">
        <f t="shared" si="712"/>
        <v>0</v>
      </c>
      <c r="BX589">
        <f t="shared" si="713"/>
        <v>0</v>
      </c>
      <c r="BY589">
        <f t="shared" si="714"/>
        <v>0</v>
      </c>
      <c r="BZ589">
        <f t="shared" si="715"/>
        <v>0</v>
      </c>
      <c r="CA589">
        <f t="shared" si="716"/>
        <v>0</v>
      </c>
      <c r="CB589">
        <f t="shared" si="717"/>
        <v>0</v>
      </c>
      <c r="CC589" t="e">
        <f>IF('Source and fuel input'!AS589,VLOOKUP(AA589,SourceIdData,8,FALSE),IF('Source and fuel input'!AQ589,V589,IF('Source and fuel input'!AR589,IF(AND(E589="Method 1",VLOOKUP(AA589,SourceIdData,8,FALSE)&gt;0),VLOOKUP(AA589,SourceIdData,8,FALSE),NA()),"")))</f>
        <v>#N/A</v>
      </c>
      <c r="CD589" s="15" t="e">
        <f t="shared" si="728"/>
        <v>#N/A</v>
      </c>
      <c r="CE589" s="15" t="b">
        <f t="shared" si="729"/>
        <v>1</v>
      </c>
      <c r="CF589" s="15" t="b">
        <f t="shared" si="761"/>
        <v>1</v>
      </c>
      <c r="CG589" s="15" t="b">
        <f t="shared" si="730"/>
        <v>0</v>
      </c>
      <c r="CH589" s="15" t="b">
        <f t="shared" si="731"/>
        <v>1</v>
      </c>
      <c r="CI589" t="e">
        <f t="shared" si="762"/>
        <v>#N/A</v>
      </c>
      <c r="CJ589" t="e">
        <f t="shared" si="763"/>
        <v>#N/A</v>
      </c>
      <c r="CK589" t="e">
        <f t="shared" si="772"/>
        <v>#N/A</v>
      </c>
      <c r="CL589" t="b">
        <f t="shared" si="732"/>
        <v>0</v>
      </c>
      <c r="CM589" t="e">
        <f t="shared" si="773"/>
        <v>#N/A</v>
      </c>
      <c r="CN589" t="b">
        <f t="shared" si="774"/>
        <v>0</v>
      </c>
      <c r="CO589" s="14">
        <f t="shared" si="775"/>
        <v>1</v>
      </c>
      <c r="CP589" s="16" t="str">
        <f t="shared" si="764"/>
        <v/>
      </c>
      <c r="CQ589" s="15">
        <f t="shared" si="765"/>
        <v>0</v>
      </c>
      <c r="CR589" s="15">
        <f t="shared" si="766"/>
        <v>0</v>
      </c>
      <c r="CS589" s="15">
        <f t="shared" si="767"/>
        <v>0</v>
      </c>
      <c r="CT589" s="58" t="e">
        <f t="shared" si="718"/>
        <v>#DIV/0!</v>
      </c>
      <c r="CU589" s="2">
        <f t="shared" si="768"/>
        <v>995</v>
      </c>
      <c r="CV589" t="str">
        <f t="shared" si="776"/>
        <v/>
      </c>
      <c r="CX589" t="str">
        <f t="shared" si="719"/>
        <v/>
      </c>
      <c r="CY589" t="b">
        <f>AND(CX589&lt;&gt;"",COUNTIF($CX$11:CX588,CX589)=0)</f>
        <v>0</v>
      </c>
      <c r="CZ589" s="2">
        <f>IF(CX589="",0,IF(CY589,MAX($CZ$11:CZ588)+1,VLOOKUP(CX589,$CX$11:CZ588,3,FALSE)))</f>
        <v>0</v>
      </c>
      <c r="DA589" s="2" t="str">
        <f t="shared" si="777"/>
        <v/>
      </c>
      <c r="DB589" t="str">
        <f t="shared" si="720"/>
        <v/>
      </c>
      <c r="DC589" t="b">
        <f>AND(DB589&lt;&gt;"",COUNTIF($DB$11:DB588,DB589)=0)</f>
        <v>0</v>
      </c>
      <c r="DD589" s="2">
        <f>IF(DB589="",0,IF(DC589,MAX($DD$11:DD588)+1,VLOOKUP(DB589,$DB$11:DD588,3,FALSE)))</f>
        <v>0</v>
      </c>
      <c r="DE589" s="2" t="str">
        <f t="shared" si="778"/>
        <v/>
      </c>
    </row>
    <row r="590" spans="1:109" x14ac:dyDescent="0.35">
      <c r="A590" s="119"/>
      <c r="B590" s="46"/>
      <c r="C590" s="46"/>
      <c r="D590" s="46"/>
      <c r="E590" s="46"/>
      <c r="F590" s="183"/>
      <c r="G590" s="48">
        <v>0</v>
      </c>
      <c r="H590" s="46">
        <v>0</v>
      </c>
      <c r="I590" s="46">
        <v>0</v>
      </c>
      <c r="J590" s="46">
        <v>0</v>
      </c>
      <c r="K590" s="46">
        <v>0</v>
      </c>
      <c r="L590" s="49">
        <v>0</v>
      </c>
      <c r="M590" s="50">
        <v>0</v>
      </c>
      <c r="N590" s="32"/>
      <c r="O590" s="31"/>
      <c r="P590" s="31"/>
      <c r="Q590" s="31"/>
      <c r="R590" s="31"/>
      <c r="S590" s="31"/>
      <c r="T590" s="31"/>
      <c r="U590" s="31"/>
      <c r="V590" s="99"/>
      <c r="W590" s="52" t="str">
        <f t="shared" si="727"/>
        <v/>
      </c>
      <c r="X590" s="120"/>
      <c r="Y590" s="97"/>
      <c r="Z590" t="e">
        <f t="shared" si="733"/>
        <v>#N/A</v>
      </c>
      <c r="AA590" t="e">
        <f t="shared" si="734"/>
        <v>#N/A</v>
      </c>
      <c r="AB590" t="e">
        <f t="shared" si="735"/>
        <v>#N/A</v>
      </c>
      <c r="AC590" s="53" t="b">
        <f t="shared" si="736"/>
        <v>0</v>
      </c>
      <c r="AD590" s="53" t="b">
        <f t="shared" si="737"/>
        <v>0</v>
      </c>
      <c r="AE590" s="53" t="b">
        <f t="shared" si="738"/>
        <v>0</v>
      </c>
      <c r="AF590" s="53" t="b">
        <f t="shared" si="739"/>
        <v>0</v>
      </c>
      <c r="AG590" s="53" t="b">
        <f t="shared" si="740"/>
        <v>0</v>
      </c>
      <c r="AH590" s="53" t="b">
        <f t="shared" si="741"/>
        <v>0</v>
      </c>
      <c r="AI590" s="53" t="b">
        <f t="shared" si="742"/>
        <v>0</v>
      </c>
      <c r="AJ590" s="53" t="b">
        <f t="shared" si="743"/>
        <v>0</v>
      </c>
      <c r="AK590" s="53" t="b">
        <f t="shared" si="721"/>
        <v>1</v>
      </c>
      <c r="AL590" s="53" t="b">
        <f t="shared" si="722"/>
        <v>1</v>
      </c>
      <c r="AM590" s="53" t="b">
        <f t="shared" si="723"/>
        <v>1</v>
      </c>
      <c r="AN590" s="53" t="b">
        <f t="shared" si="724"/>
        <v>1</v>
      </c>
      <c r="AO590" s="53" t="b">
        <f t="shared" si="725"/>
        <v>1</v>
      </c>
      <c r="AP590" s="53" t="b">
        <f t="shared" si="726"/>
        <v>1</v>
      </c>
      <c r="AQ590" s="53" t="b">
        <f t="shared" ref="AQ590:AQ653" si="779">AND(V590&lt;&gt;"",V590&gt;0,NOT(ISERROR(V590*1)))</f>
        <v>0</v>
      </c>
      <c r="AR590" t="b">
        <f t="shared" si="744"/>
        <v>0</v>
      </c>
      <c r="AS590" s="54" t="e">
        <f t="shared" si="769"/>
        <v>#N/A</v>
      </c>
      <c r="AT590" t="b">
        <f t="shared" ref="AT590:AT653" si="780">CO590=0</f>
        <v>0</v>
      </c>
      <c r="AU590" t="str">
        <f t="shared" ref="AU590:AU653" si="781">IF(ISERROR(AT590),"",IF(AT590,"OK",""))</f>
        <v/>
      </c>
      <c r="AV590" s="55" t="str">
        <f t="shared" si="770"/>
        <v/>
      </c>
      <c r="AW590" t="b">
        <f>AND(AV590&lt;&gt;"",COUNTIF($AV$11:AV589,AV590)=0)</f>
        <v>0</v>
      </c>
      <c r="AX590" s="2">
        <f>IF(AV590="",0,IF(AW590,MAX($AX$11:AX589)+1,VLOOKUP(AV590,$AV$11:AX589,3,FALSE)))</f>
        <v>0</v>
      </c>
      <c r="AY590" t="str">
        <f t="shared" si="771"/>
        <v/>
      </c>
      <c r="AZ590" t="e">
        <f t="shared" si="745"/>
        <v>#N/A</v>
      </c>
      <c r="BA590" t="e">
        <f>IF(ISNA(AZ590),NA(),COUNTIF(AZ$10:AZ590,AZ590)&gt;1)</f>
        <v>#N/A</v>
      </c>
      <c r="BB590" t="e">
        <f t="shared" si="746"/>
        <v>#N/A</v>
      </c>
      <c r="BC590" s="55" t="e">
        <f t="shared" si="747"/>
        <v>#N/A</v>
      </c>
      <c r="BD590" s="56" t="e">
        <f t="shared" si="748"/>
        <v>#N/A</v>
      </c>
      <c r="BE590" s="53">
        <f t="shared" si="749"/>
        <v>0</v>
      </c>
      <c r="BF590" s="53">
        <f t="shared" si="750"/>
        <v>0</v>
      </c>
      <c r="BG590" s="53">
        <f t="shared" si="751"/>
        <v>0</v>
      </c>
      <c r="BH590" s="53">
        <f t="shared" si="752"/>
        <v>0</v>
      </c>
      <c r="BI590" s="53">
        <f t="shared" si="753"/>
        <v>0</v>
      </c>
      <c r="BJ590" s="53">
        <f t="shared" si="754"/>
        <v>0</v>
      </c>
      <c r="BK590" s="57">
        <f t="shared" si="755"/>
        <v>0</v>
      </c>
      <c r="BL590" s="57">
        <f t="shared" si="756"/>
        <v>0</v>
      </c>
      <c r="BM590" s="57">
        <f t="shared" si="757"/>
        <v>0</v>
      </c>
      <c r="BN590" s="57">
        <f t="shared" si="758"/>
        <v>0</v>
      </c>
      <c r="BO590" s="57">
        <f t="shared" si="759"/>
        <v>0</v>
      </c>
      <c r="BP590" s="57">
        <f t="shared" si="760"/>
        <v>0</v>
      </c>
      <c r="BQ590">
        <f t="shared" ref="BQ590:BQ653" si="782">IF(ISERROR(BE590*1),0,IF(BE590&gt;0,SUMSQ(BE590,$BC590,$BD590),0))</f>
        <v>0</v>
      </c>
      <c r="BR590">
        <f t="shared" ref="BR590:BR653" si="783">IF(ISERROR(BF590*1),0,IF(BF590&gt;0,SUMSQ(BF590,$BC590,$BD590),0))</f>
        <v>0</v>
      </c>
      <c r="BS590">
        <f t="shared" ref="BS590:BS653" si="784">IF(ISERROR(BG590*1),0,IF(BG590&gt;0,SUMSQ(BG590,$BC590,$BD590),0))</f>
        <v>0</v>
      </c>
      <c r="BT590">
        <f t="shared" ref="BT590:BT653" si="785">IF(ISERROR(BH590*1),0,IF(BH590&gt;0,SUMSQ(BH590,$BC590,$BD590),0))</f>
        <v>0</v>
      </c>
      <c r="BU590">
        <f t="shared" ref="BU590:BU653" si="786">IF(ISERROR(BI590*1),0,IF(BI590&gt;0,SUMSQ(BI590,$BC590,$BD590),0))</f>
        <v>0</v>
      </c>
      <c r="BV590">
        <f t="shared" ref="BV590:BV653" si="787">IF(ISERROR(BJ590*1),0,IF(BJ590&gt;0,SUMSQ(BJ590,$BC590,$BD590),0))</f>
        <v>0</v>
      </c>
      <c r="BW590">
        <f t="shared" ref="BW590:BW653" si="788">BQ590*(BK590^2)</f>
        <v>0</v>
      </c>
      <c r="BX590">
        <f t="shared" ref="BX590:BX653" si="789">BR590*(BL590^2)</f>
        <v>0</v>
      </c>
      <c r="BY590">
        <f t="shared" ref="BY590:BY653" si="790">BS590*(BM590^2)</f>
        <v>0</v>
      </c>
      <c r="BZ590">
        <f t="shared" ref="BZ590:BZ653" si="791">BT590*(BN590^2)</f>
        <v>0</v>
      </c>
      <c r="CA590">
        <f t="shared" ref="CA590:CA653" si="792">BU590*(BO590^2)</f>
        <v>0</v>
      </c>
      <c r="CB590">
        <f t="shared" ref="CB590:CB653" si="793">BV590*(BP590^2)</f>
        <v>0</v>
      </c>
      <c r="CC590" t="e">
        <f>IF('Source and fuel input'!AS590,VLOOKUP(AA590,SourceIdData,8,FALSE),IF('Source and fuel input'!AQ590,V590,IF('Source and fuel input'!AR590,IF(AND(E590="Method 1",VLOOKUP(AA590,SourceIdData,8,FALSE)&gt;0),VLOOKUP(AA590,SourceIdData,8,FALSE),NA()),"")))</f>
        <v>#N/A</v>
      </c>
      <c r="CD590" s="15" t="e">
        <f t="shared" si="728"/>
        <v>#N/A</v>
      </c>
      <c r="CE590" s="15" t="b">
        <f t="shared" si="729"/>
        <v>1</v>
      </c>
      <c r="CF590" s="15" t="b">
        <f t="shared" si="761"/>
        <v>1</v>
      </c>
      <c r="CG590" s="15" t="b">
        <f t="shared" si="730"/>
        <v>0</v>
      </c>
      <c r="CH590" s="15" t="b">
        <f t="shared" si="731"/>
        <v>1</v>
      </c>
      <c r="CI590" t="e">
        <f t="shared" si="762"/>
        <v>#N/A</v>
      </c>
      <c r="CJ590" t="e">
        <f t="shared" si="763"/>
        <v>#N/A</v>
      </c>
      <c r="CK590" t="e">
        <f t="shared" si="772"/>
        <v>#N/A</v>
      </c>
      <c r="CL590" t="b">
        <f t="shared" si="732"/>
        <v>0</v>
      </c>
      <c r="CM590" t="e">
        <f t="shared" si="773"/>
        <v>#N/A</v>
      </c>
      <c r="CN590" t="b">
        <f t="shared" si="774"/>
        <v>0</v>
      </c>
      <c r="CO590" s="14">
        <f t="shared" si="775"/>
        <v>1</v>
      </c>
      <c r="CP590" s="16" t="str">
        <f t="shared" si="764"/>
        <v/>
      </c>
      <c r="CQ590" s="15">
        <f t="shared" si="765"/>
        <v>0</v>
      </c>
      <c r="CR590" s="15">
        <f t="shared" si="766"/>
        <v>0</v>
      </c>
      <c r="CS590" s="15">
        <f t="shared" si="767"/>
        <v>0</v>
      </c>
      <c r="CT590" s="58" t="e">
        <f t="shared" ref="CT590:CT653" si="794">CQ590/CS590</f>
        <v>#DIV/0!</v>
      </c>
      <c r="CU590" s="2">
        <f t="shared" si="768"/>
        <v>995</v>
      </c>
      <c r="CV590" t="str">
        <f t="shared" si="776"/>
        <v/>
      </c>
      <c r="CX590" t="str">
        <f t="shared" ref="CX590:CX653" si="795">TRIM(A590)</f>
        <v/>
      </c>
      <c r="CY590" t="b">
        <f>AND(CX590&lt;&gt;"",COUNTIF($CX$11:CX589,CX590)=0)</f>
        <v>0</v>
      </c>
      <c r="CZ590" s="2">
        <f>IF(CX590="",0,IF(CY590,MAX($CZ$11:CZ589)+1,VLOOKUP(CX590,$CX$11:CZ589,3,FALSE)))</f>
        <v>0</v>
      </c>
      <c r="DA590" s="2" t="str">
        <f t="shared" si="777"/>
        <v/>
      </c>
      <c r="DB590" t="str">
        <f t="shared" ref="DB590:DB653" si="796">TRIM(B590)</f>
        <v/>
      </c>
      <c r="DC590" t="b">
        <f>AND(DB590&lt;&gt;"",COUNTIF($DB$11:DB589,DB590)=0)</f>
        <v>0</v>
      </c>
      <c r="DD590" s="2">
        <f>IF(DB590="",0,IF(DC590,MAX($DD$11:DD589)+1,VLOOKUP(DB590,$DB$11:DD589,3,FALSE)))</f>
        <v>0</v>
      </c>
      <c r="DE590" s="2" t="str">
        <f t="shared" si="778"/>
        <v/>
      </c>
    </row>
    <row r="591" spans="1:109" x14ac:dyDescent="0.35">
      <c r="A591" s="119"/>
      <c r="B591" s="46"/>
      <c r="C591" s="46"/>
      <c r="D591" s="46"/>
      <c r="E591" s="46"/>
      <c r="F591" s="183"/>
      <c r="G591" s="48">
        <v>0</v>
      </c>
      <c r="H591" s="46">
        <v>0</v>
      </c>
      <c r="I591" s="46">
        <v>0</v>
      </c>
      <c r="J591" s="46">
        <v>0</v>
      </c>
      <c r="K591" s="46">
        <v>0</v>
      </c>
      <c r="L591" s="49">
        <v>0</v>
      </c>
      <c r="M591" s="50">
        <v>0</v>
      </c>
      <c r="N591" s="32"/>
      <c r="O591" s="31"/>
      <c r="P591" s="31"/>
      <c r="Q591" s="31"/>
      <c r="R591" s="31"/>
      <c r="S591" s="31"/>
      <c r="T591" s="31"/>
      <c r="U591" s="31"/>
      <c r="V591" s="99"/>
      <c r="W591" s="52" t="str">
        <f t="shared" si="727"/>
        <v/>
      </c>
      <c r="X591" s="120"/>
      <c r="Y591" s="97"/>
      <c r="Z591" t="e">
        <f t="shared" si="733"/>
        <v>#N/A</v>
      </c>
      <c r="AA591" t="e">
        <f t="shared" si="734"/>
        <v>#N/A</v>
      </c>
      <c r="AB591" t="e">
        <f t="shared" si="735"/>
        <v>#N/A</v>
      </c>
      <c r="AC591" s="53" t="b">
        <f t="shared" si="736"/>
        <v>0</v>
      </c>
      <c r="AD591" s="53" t="b">
        <f t="shared" si="737"/>
        <v>0</v>
      </c>
      <c r="AE591" s="53" t="b">
        <f t="shared" si="738"/>
        <v>0</v>
      </c>
      <c r="AF591" s="53" t="b">
        <f t="shared" si="739"/>
        <v>0</v>
      </c>
      <c r="AG591" s="53" t="b">
        <f t="shared" si="740"/>
        <v>0</v>
      </c>
      <c r="AH591" s="53" t="b">
        <f t="shared" si="741"/>
        <v>0</v>
      </c>
      <c r="AI591" s="53" t="b">
        <f t="shared" si="742"/>
        <v>0</v>
      </c>
      <c r="AJ591" s="53" t="b">
        <f t="shared" si="743"/>
        <v>0</v>
      </c>
      <c r="AK591" s="53" t="b">
        <f t="shared" si="721"/>
        <v>1</v>
      </c>
      <c r="AL591" s="53" t="b">
        <f t="shared" si="722"/>
        <v>1</v>
      </c>
      <c r="AM591" s="53" t="b">
        <f t="shared" si="723"/>
        <v>1</v>
      </c>
      <c r="AN591" s="53" t="b">
        <f t="shared" si="724"/>
        <v>1</v>
      </c>
      <c r="AO591" s="53" t="b">
        <f t="shared" si="725"/>
        <v>1</v>
      </c>
      <c r="AP591" s="53" t="b">
        <f t="shared" si="726"/>
        <v>1</v>
      </c>
      <c r="AQ591" s="53" t="b">
        <f t="shared" si="779"/>
        <v>0</v>
      </c>
      <c r="AR591" t="b">
        <f t="shared" si="744"/>
        <v>0</v>
      </c>
      <c r="AS591" s="54" t="e">
        <f t="shared" si="769"/>
        <v>#N/A</v>
      </c>
      <c r="AT591" t="b">
        <f t="shared" si="780"/>
        <v>0</v>
      </c>
      <c r="AU591" t="str">
        <f t="shared" si="781"/>
        <v/>
      </c>
      <c r="AV591" s="55" t="str">
        <f t="shared" si="770"/>
        <v/>
      </c>
      <c r="AW591" t="b">
        <f>AND(AV591&lt;&gt;"",COUNTIF($AV$11:AV590,AV591)=0)</f>
        <v>0</v>
      </c>
      <c r="AX591" s="2">
        <f>IF(AV591="",0,IF(AW591,MAX($AX$11:AX590)+1,VLOOKUP(AV591,$AV$11:AX590,3,FALSE)))</f>
        <v>0</v>
      </c>
      <c r="AY591" t="str">
        <f t="shared" si="771"/>
        <v/>
      </c>
      <c r="AZ591" t="e">
        <f t="shared" si="745"/>
        <v>#N/A</v>
      </c>
      <c r="BA591" t="e">
        <f>IF(ISNA(AZ591),NA(),COUNTIF(AZ$10:AZ591,AZ591)&gt;1)</f>
        <v>#N/A</v>
      </c>
      <c r="BB591" t="e">
        <f t="shared" si="746"/>
        <v>#N/A</v>
      </c>
      <c r="BC591" s="55" t="e">
        <f t="shared" si="747"/>
        <v>#N/A</v>
      </c>
      <c r="BD591" s="56" t="e">
        <f t="shared" si="748"/>
        <v>#N/A</v>
      </c>
      <c r="BE591" s="53">
        <f t="shared" si="749"/>
        <v>0</v>
      </c>
      <c r="BF591" s="53">
        <f t="shared" si="750"/>
        <v>0</v>
      </c>
      <c r="BG591" s="53">
        <f t="shared" si="751"/>
        <v>0</v>
      </c>
      <c r="BH591" s="53">
        <f t="shared" si="752"/>
        <v>0</v>
      </c>
      <c r="BI591" s="53">
        <f t="shared" si="753"/>
        <v>0</v>
      </c>
      <c r="BJ591" s="53">
        <f t="shared" si="754"/>
        <v>0</v>
      </c>
      <c r="BK591" s="57">
        <f t="shared" si="755"/>
        <v>0</v>
      </c>
      <c r="BL591" s="57">
        <f t="shared" si="756"/>
        <v>0</v>
      </c>
      <c r="BM591" s="57">
        <f t="shared" si="757"/>
        <v>0</v>
      </c>
      <c r="BN591" s="57">
        <f t="shared" si="758"/>
        <v>0</v>
      </c>
      <c r="BO591" s="57">
        <f t="shared" si="759"/>
        <v>0</v>
      </c>
      <c r="BP591" s="57">
        <f t="shared" si="760"/>
        <v>0</v>
      </c>
      <c r="BQ591">
        <f t="shared" si="782"/>
        <v>0</v>
      </c>
      <c r="BR591">
        <f t="shared" si="783"/>
        <v>0</v>
      </c>
      <c r="BS591">
        <f t="shared" si="784"/>
        <v>0</v>
      </c>
      <c r="BT591">
        <f t="shared" si="785"/>
        <v>0</v>
      </c>
      <c r="BU591">
        <f t="shared" si="786"/>
        <v>0</v>
      </c>
      <c r="BV591">
        <f t="shared" si="787"/>
        <v>0</v>
      </c>
      <c r="BW591">
        <f t="shared" si="788"/>
        <v>0</v>
      </c>
      <c r="BX591">
        <f t="shared" si="789"/>
        <v>0</v>
      </c>
      <c r="BY591">
        <f t="shared" si="790"/>
        <v>0</v>
      </c>
      <c r="BZ591">
        <f t="shared" si="791"/>
        <v>0</v>
      </c>
      <c r="CA591">
        <f t="shared" si="792"/>
        <v>0</v>
      </c>
      <c r="CB591">
        <f t="shared" si="793"/>
        <v>0</v>
      </c>
      <c r="CC591" t="e">
        <f>IF('Source and fuel input'!AS591,VLOOKUP(AA591,SourceIdData,8,FALSE),IF('Source and fuel input'!AQ591,V591,IF('Source and fuel input'!AR591,IF(AND(E591="Method 1",VLOOKUP(AA591,SourceIdData,8,FALSE)&gt;0),VLOOKUP(AA591,SourceIdData,8,FALSE),NA()),"")))</f>
        <v>#N/A</v>
      </c>
      <c r="CD591" s="15" t="e">
        <f t="shared" si="728"/>
        <v>#N/A</v>
      </c>
      <c r="CE591" s="15" t="b">
        <f t="shared" si="729"/>
        <v>1</v>
      </c>
      <c r="CF591" s="15" t="b">
        <f t="shared" si="761"/>
        <v>1</v>
      </c>
      <c r="CG591" s="15" t="b">
        <f t="shared" si="730"/>
        <v>0</v>
      </c>
      <c r="CH591" s="15" t="b">
        <f t="shared" si="731"/>
        <v>1</v>
      </c>
      <c r="CI591" t="e">
        <f t="shared" si="762"/>
        <v>#N/A</v>
      </c>
      <c r="CJ591" t="e">
        <f t="shared" si="763"/>
        <v>#N/A</v>
      </c>
      <c r="CK591" t="e">
        <f t="shared" si="772"/>
        <v>#N/A</v>
      </c>
      <c r="CL591" t="b">
        <f t="shared" si="732"/>
        <v>0</v>
      </c>
      <c r="CM591" t="e">
        <f t="shared" si="773"/>
        <v>#N/A</v>
      </c>
      <c r="CN591" t="b">
        <f t="shared" si="774"/>
        <v>0</v>
      </c>
      <c r="CO591" s="14">
        <f t="shared" si="775"/>
        <v>1</v>
      </c>
      <c r="CP591" s="16" t="str">
        <f t="shared" si="764"/>
        <v/>
      </c>
      <c r="CQ591" s="15">
        <f t="shared" si="765"/>
        <v>0</v>
      </c>
      <c r="CR591" s="15">
        <f t="shared" si="766"/>
        <v>0</v>
      </c>
      <c r="CS591" s="15">
        <f t="shared" si="767"/>
        <v>0</v>
      </c>
      <c r="CT591" s="58" t="e">
        <f t="shared" si="794"/>
        <v>#DIV/0!</v>
      </c>
      <c r="CU591" s="2">
        <f t="shared" si="768"/>
        <v>995</v>
      </c>
      <c r="CV591" t="str">
        <f t="shared" si="776"/>
        <v/>
      </c>
      <c r="CX591" t="str">
        <f t="shared" si="795"/>
        <v/>
      </c>
      <c r="CY591" t="b">
        <f>AND(CX591&lt;&gt;"",COUNTIF($CX$11:CX590,CX591)=0)</f>
        <v>0</v>
      </c>
      <c r="CZ591" s="2">
        <f>IF(CX591="",0,IF(CY591,MAX($CZ$11:CZ590)+1,VLOOKUP(CX591,$CX$11:CZ590,3,FALSE)))</f>
        <v>0</v>
      </c>
      <c r="DA591" s="2" t="str">
        <f t="shared" si="777"/>
        <v/>
      </c>
      <c r="DB591" t="str">
        <f t="shared" si="796"/>
        <v/>
      </c>
      <c r="DC591" t="b">
        <f>AND(DB591&lt;&gt;"",COUNTIF($DB$11:DB590,DB591)=0)</f>
        <v>0</v>
      </c>
      <c r="DD591" s="2">
        <f>IF(DB591="",0,IF(DC591,MAX($DD$11:DD590)+1,VLOOKUP(DB591,$DB$11:DD590,3,FALSE)))</f>
        <v>0</v>
      </c>
      <c r="DE591" s="2" t="str">
        <f t="shared" si="778"/>
        <v/>
      </c>
    </row>
    <row r="592" spans="1:109" x14ac:dyDescent="0.35">
      <c r="A592" s="119"/>
      <c r="B592" s="46"/>
      <c r="C592" s="46"/>
      <c r="D592" s="46"/>
      <c r="E592" s="46"/>
      <c r="F592" s="183"/>
      <c r="G592" s="48">
        <v>0</v>
      </c>
      <c r="H592" s="46">
        <v>0</v>
      </c>
      <c r="I592" s="46">
        <v>0</v>
      </c>
      <c r="J592" s="46">
        <v>0</v>
      </c>
      <c r="K592" s="46">
        <v>0</v>
      </c>
      <c r="L592" s="49">
        <v>0</v>
      </c>
      <c r="M592" s="50">
        <v>0</v>
      </c>
      <c r="N592" s="32"/>
      <c r="O592" s="31"/>
      <c r="P592" s="31"/>
      <c r="Q592" s="31"/>
      <c r="R592" s="31"/>
      <c r="S592" s="31"/>
      <c r="T592" s="31"/>
      <c r="U592" s="31"/>
      <c r="V592" s="99"/>
      <c r="W592" s="52" t="str">
        <f t="shared" si="727"/>
        <v/>
      </c>
      <c r="X592" s="120"/>
      <c r="Y592" s="97"/>
      <c r="Z592" t="e">
        <f t="shared" si="733"/>
        <v>#N/A</v>
      </c>
      <c r="AA592" t="e">
        <f t="shared" si="734"/>
        <v>#N/A</v>
      </c>
      <c r="AB592" t="e">
        <f t="shared" si="735"/>
        <v>#N/A</v>
      </c>
      <c r="AC592" s="53" t="b">
        <f t="shared" si="736"/>
        <v>0</v>
      </c>
      <c r="AD592" s="53" t="b">
        <f t="shared" si="737"/>
        <v>0</v>
      </c>
      <c r="AE592" s="53" t="b">
        <f t="shared" si="738"/>
        <v>0</v>
      </c>
      <c r="AF592" s="53" t="b">
        <f t="shared" si="739"/>
        <v>0</v>
      </c>
      <c r="AG592" s="53" t="b">
        <f t="shared" si="740"/>
        <v>0</v>
      </c>
      <c r="AH592" s="53" t="b">
        <f t="shared" si="741"/>
        <v>0</v>
      </c>
      <c r="AI592" s="53" t="b">
        <f t="shared" si="742"/>
        <v>0</v>
      </c>
      <c r="AJ592" s="53" t="b">
        <f t="shared" si="743"/>
        <v>0</v>
      </c>
      <c r="AK592" s="53" t="b">
        <f t="shared" si="721"/>
        <v>1</v>
      </c>
      <c r="AL592" s="53" t="b">
        <f t="shared" si="722"/>
        <v>1</v>
      </c>
      <c r="AM592" s="53" t="b">
        <f t="shared" si="723"/>
        <v>1</v>
      </c>
      <c r="AN592" s="53" t="b">
        <f t="shared" si="724"/>
        <v>1</v>
      </c>
      <c r="AO592" s="53" t="b">
        <f t="shared" si="725"/>
        <v>1</v>
      </c>
      <c r="AP592" s="53" t="b">
        <f t="shared" si="726"/>
        <v>1</v>
      </c>
      <c r="AQ592" s="53" t="b">
        <f t="shared" si="779"/>
        <v>0</v>
      </c>
      <c r="AR592" t="b">
        <f t="shared" si="744"/>
        <v>0</v>
      </c>
      <c r="AS592" s="54" t="e">
        <f t="shared" si="769"/>
        <v>#N/A</v>
      </c>
      <c r="AT592" t="b">
        <f t="shared" si="780"/>
        <v>0</v>
      </c>
      <c r="AU592" t="str">
        <f t="shared" si="781"/>
        <v/>
      </c>
      <c r="AV592" s="55" t="str">
        <f t="shared" si="770"/>
        <v/>
      </c>
      <c r="AW592" t="b">
        <f>AND(AV592&lt;&gt;"",COUNTIF($AV$11:AV591,AV592)=0)</f>
        <v>0</v>
      </c>
      <c r="AX592" s="2">
        <f>IF(AV592="",0,IF(AW592,MAX($AX$11:AX591)+1,VLOOKUP(AV592,$AV$11:AX591,3,FALSE)))</f>
        <v>0</v>
      </c>
      <c r="AY592" t="str">
        <f t="shared" si="771"/>
        <v/>
      </c>
      <c r="AZ592" t="e">
        <f t="shared" si="745"/>
        <v>#N/A</v>
      </c>
      <c r="BA592" t="e">
        <f>IF(ISNA(AZ592),NA(),COUNTIF(AZ$10:AZ592,AZ592)&gt;1)</f>
        <v>#N/A</v>
      </c>
      <c r="BB592" t="e">
        <f t="shared" si="746"/>
        <v>#N/A</v>
      </c>
      <c r="BC592" s="55" t="e">
        <f t="shared" si="747"/>
        <v>#N/A</v>
      </c>
      <c r="BD592" s="56" t="e">
        <f t="shared" si="748"/>
        <v>#N/A</v>
      </c>
      <c r="BE592" s="53">
        <f t="shared" si="749"/>
        <v>0</v>
      </c>
      <c r="BF592" s="53">
        <f t="shared" si="750"/>
        <v>0</v>
      </c>
      <c r="BG592" s="53">
        <f t="shared" si="751"/>
        <v>0</v>
      </c>
      <c r="BH592" s="53">
        <f t="shared" si="752"/>
        <v>0</v>
      </c>
      <c r="BI592" s="53">
        <f t="shared" si="753"/>
        <v>0</v>
      </c>
      <c r="BJ592" s="53">
        <f t="shared" si="754"/>
        <v>0</v>
      </c>
      <c r="BK592" s="57">
        <f t="shared" si="755"/>
        <v>0</v>
      </c>
      <c r="BL592" s="57">
        <f t="shared" si="756"/>
        <v>0</v>
      </c>
      <c r="BM592" s="57">
        <f t="shared" si="757"/>
        <v>0</v>
      </c>
      <c r="BN592" s="57">
        <f t="shared" si="758"/>
        <v>0</v>
      </c>
      <c r="BO592" s="57">
        <f t="shared" si="759"/>
        <v>0</v>
      </c>
      <c r="BP592" s="57">
        <f t="shared" si="760"/>
        <v>0</v>
      </c>
      <c r="BQ592">
        <f t="shared" si="782"/>
        <v>0</v>
      </c>
      <c r="BR592">
        <f t="shared" si="783"/>
        <v>0</v>
      </c>
      <c r="BS592">
        <f t="shared" si="784"/>
        <v>0</v>
      </c>
      <c r="BT592">
        <f t="shared" si="785"/>
        <v>0</v>
      </c>
      <c r="BU592">
        <f t="shared" si="786"/>
        <v>0</v>
      </c>
      <c r="BV592">
        <f t="shared" si="787"/>
        <v>0</v>
      </c>
      <c r="BW592">
        <f t="shared" si="788"/>
        <v>0</v>
      </c>
      <c r="BX592">
        <f t="shared" si="789"/>
        <v>0</v>
      </c>
      <c r="BY592">
        <f t="shared" si="790"/>
        <v>0</v>
      </c>
      <c r="BZ592">
        <f t="shared" si="791"/>
        <v>0</v>
      </c>
      <c r="CA592">
        <f t="shared" si="792"/>
        <v>0</v>
      </c>
      <c r="CB592">
        <f t="shared" si="793"/>
        <v>0</v>
      </c>
      <c r="CC592" t="e">
        <f>IF('Source and fuel input'!AS592,VLOOKUP(AA592,SourceIdData,8,FALSE),IF('Source and fuel input'!AQ592,V592,IF('Source and fuel input'!AR592,IF(AND(E592="Method 1",VLOOKUP(AA592,SourceIdData,8,FALSE)&gt;0),VLOOKUP(AA592,SourceIdData,8,FALSE),NA()),"")))</f>
        <v>#N/A</v>
      </c>
      <c r="CD592" s="15" t="e">
        <f t="shared" si="728"/>
        <v>#N/A</v>
      </c>
      <c r="CE592" s="15" t="b">
        <f t="shared" si="729"/>
        <v>1</v>
      </c>
      <c r="CF592" s="15" t="b">
        <f t="shared" si="761"/>
        <v>1</v>
      </c>
      <c r="CG592" s="15" t="b">
        <f t="shared" si="730"/>
        <v>0</v>
      </c>
      <c r="CH592" s="15" t="b">
        <f t="shared" si="731"/>
        <v>1</v>
      </c>
      <c r="CI592" t="e">
        <f t="shared" si="762"/>
        <v>#N/A</v>
      </c>
      <c r="CJ592" t="e">
        <f t="shared" si="763"/>
        <v>#N/A</v>
      </c>
      <c r="CK592" t="e">
        <f t="shared" si="772"/>
        <v>#N/A</v>
      </c>
      <c r="CL592" t="b">
        <f t="shared" si="732"/>
        <v>0</v>
      </c>
      <c r="CM592" t="e">
        <f t="shared" si="773"/>
        <v>#N/A</v>
      </c>
      <c r="CN592" t="b">
        <f t="shared" si="774"/>
        <v>0</v>
      </c>
      <c r="CO592" s="14">
        <f t="shared" si="775"/>
        <v>1</v>
      </c>
      <c r="CP592" s="16" t="str">
        <f t="shared" si="764"/>
        <v/>
      </c>
      <c r="CQ592" s="15">
        <f t="shared" si="765"/>
        <v>0</v>
      </c>
      <c r="CR592" s="15">
        <f t="shared" si="766"/>
        <v>0</v>
      </c>
      <c r="CS592" s="15">
        <f t="shared" si="767"/>
        <v>0</v>
      </c>
      <c r="CT592" s="58" t="e">
        <f t="shared" si="794"/>
        <v>#DIV/0!</v>
      </c>
      <c r="CU592" s="2">
        <f t="shared" si="768"/>
        <v>995</v>
      </c>
      <c r="CV592" t="str">
        <f t="shared" si="776"/>
        <v/>
      </c>
      <c r="CX592" t="str">
        <f t="shared" si="795"/>
        <v/>
      </c>
      <c r="CY592" t="b">
        <f>AND(CX592&lt;&gt;"",COUNTIF($CX$11:CX591,CX592)=0)</f>
        <v>0</v>
      </c>
      <c r="CZ592" s="2">
        <f>IF(CX592="",0,IF(CY592,MAX($CZ$11:CZ591)+1,VLOOKUP(CX592,$CX$11:CZ591,3,FALSE)))</f>
        <v>0</v>
      </c>
      <c r="DA592" s="2" t="str">
        <f t="shared" si="777"/>
        <v/>
      </c>
      <c r="DB592" t="str">
        <f t="shared" si="796"/>
        <v/>
      </c>
      <c r="DC592" t="b">
        <f>AND(DB592&lt;&gt;"",COUNTIF($DB$11:DB591,DB592)=0)</f>
        <v>0</v>
      </c>
      <c r="DD592" s="2">
        <f>IF(DB592="",0,IF(DC592,MAX($DD$11:DD591)+1,VLOOKUP(DB592,$DB$11:DD591,3,FALSE)))</f>
        <v>0</v>
      </c>
      <c r="DE592" s="2" t="str">
        <f t="shared" si="778"/>
        <v/>
      </c>
    </row>
    <row r="593" spans="1:109" x14ac:dyDescent="0.35">
      <c r="A593" s="119"/>
      <c r="B593" s="46"/>
      <c r="C593" s="46"/>
      <c r="D593" s="46"/>
      <c r="E593" s="46"/>
      <c r="F593" s="183"/>
      <c r="G593" s="48">
        <v>0</v>
      </c>
      <c r="H593" s="46">
        <v>0</v>
      </c>
      <c r="I593" s="46">
        <v>0</v>
      </c>
      <c r="J593" s="46">
        <v>0</v>
      </c>
      <c r="K593" s="46">
        <v>0</v>
      </c>
      <c r="L593" s="49">
        <v>0</v>
      </c>
      <c r="M593" s="50">
        <v>0</v>
      </c>
      <c r="N593" s="32"/>
      <c r="O593" s="31"/>
      <c r="P593" s="31"/>
      <c r="Q593" s="31"/>
      <c r="R593" s="31"/>
      <c r="S593" s="31"/>
      <c r="T593" s="31"/>
      <c r="U593" s="31"/>
      <c r="V593" s="99"/>
      <c r="W593" s="52" t="str">
        <f t="shared" si="727"/>
        <v/>
      </c>
      <c r="X593" s="120"/>
      <c r="Y593" s="97"/>
      <c r="Z593" t="e">
        <f t="shared" si="733"/>
        <v>#N/A</v>
      </c>
      <c r="AA593" t="e">
        <f t="shared" si="734"/>
        <v>#N/A</v>
      </c>
      <c r="AB593" t="e">
        <f t="shared" si="735"/>
        <v>#N/A</v>
      </c>
      <c r="AC593" s="53" t="b">
        <f t="shared" si="736"/>
        <v>0</v>
      </c>
      <c r="AD593" s="53" t="b">
        <f t="shared" si="737"/>
        <v>0</v>
      </c>
      <c r="AE593" s="53" t="b">
        <f t="shared" si="738"/>
        <v>0</v>
      </c>
      <c r="AF593" s="53" t="b">
        <f t="shared" si="739"/>
        <v>0</v>
      </c>
      <c r="AG593" s="53" t="b">
        <f t="shared" si="740"/>
        <v>0</v>
      </c>
      <c r="AH593" s="53" t="b">
        <f t="shared" si="741"/>
        <v>0</v>
      </c>
      <c r="AI593" s="53" t="b">
        <f t="shared" si="742"/>
        <v>0</v>
      </c>
      <c r="AJ593" s="53" t="b">
        <f t="shared" si="743"/>
        <v>0</v>
      </c>
      <c r="AK593" s="53" t="b">
        <f t="shared" si="721"/>
        <v>1</v>
      </c>
      <c r="AL593" s="53" t="b">
        <f t="shared" si="722"/>
        <v>1</v>
      </c>
      <c r="AM593" s="53" t="b">
        <f t="shared" si="723"/>
        <v>1</v>
      </c>
      <c r="AN593" s="53" t="b">
        <f t="shared" si="724"/>
        <v>1</v>
      </c>
      <c r="AO593" s="53" t="b">
        <f t="shared" si="725"/>
        <v>1</v>
      </c>
      <c r="AP593" s="53" t="b">
        <f t="shared" si="726"/>
        <v>1</v>
      </c>
      <c r="AQ593" s="53" t="b">
        <f t="shared" si="779"/>
        <v>0</v>
      </c>
      <c r="AR593" t="b">
        <f t="shared" si="744"/>
        <v>0</v>
      </c>
      <c r="AS593" s="54" t="e">
        <f t="shared" si="769"/>
        <v>#N/A</v>
      </c>
      <c r="AT593" t="b">
        <f t="shared" si="780"/>
        <v>0</v>
      </c>
      <c r="AU593" t="str">
        <f t="shared" si="781"/>
        <v/>
      </c>
      <c r="AV593" s="55" t="str">
        <f t="shared" si="770"/>
        <v/>
      </c>
      <c r="AW593" t="b">
        <f>AND(AV593&lt;&gt;"",COUNTIF($AV$11:AV592,AV593)=0)</f>
        <v>0</v>
      </c>
      <c r="AX593" s="2">
        <f>IF(AV593="",0,IF(AW593,MAX($AX$11:AX592)+1,VLOOKUP(AV593,$AV$11:AX592,3,FALSE)))</f>
        <v>0</v>
      </c>
      <c r="AY593" t="str">
        <f t="shared" si="771"/>
        <v/>
      </c>
      <c r="AZ593" t="e">
        <f t="shared" si="745"/>
        <v>#N/A</v>
      </c>
      <c r="BA593" t="e">
        <f>IF(ISNA(AZ593),NA(),COUNTIF(AZ$10:AZ593,AZ593)&gt;1)</f>
        <v>#N/A</v>
      </c>
      <c r="BB593" t="e">
        <f t="shared" si="746"/>
        <v>#N/A</v>
      </c>
      <c r="BC593" s="55" t="e">
        <f t="shared" si="747"/>
        <v>#N/A</v>
      </c>
      <c r="BD593" s="56" t="e">
        <f t="shared" si="748"/>
        <v>#N/A</v>
      </c>
      <c r="BE593" s="53">
        <f t="shared" si="749"/>
        <v>0</v>
      </c>
      <c r="BF593" s="53">
        <f t="shared" si="750"/>
        <v>0</v>
      </c>
      <c r="BG593" s="53">
        <f t="shared" si="751"/>
        <v>0</v>
      </c>
      <c r="BH593" s="53">
        <f t="shared" si="752"/>
        <v>0</v>
      </c>
      <c r="BI593" s="53">
        <f t="shared" si="753"/>
        <v>0</v>
      </c>
      <c r="BJ593" s="53">
        <f t="shared" si="754"/>
        <v>0</v>
      </c>
      <c r="BK593" s="57">
        <f t="shared" si="755"/>
        <v>0</v>
      </c>
      <c r="BL593" s="57">
        <f t="shared" si="756"/>
        <v>0</v>
      </c>
      <c r="BM593" s="57">
        <f t="shared" si="757"/>
        <v>0</v>
      </c>
      <c r="BN593" s="57">
        <f t="shared" si="758"/>
        <v>0</v>
      </c>
      <c r="BO593" s="57">
        <f t="shared" si="759"/>
        <v>0</v>
      </c>
      <c r="BP593" s="57">
        <f t="shared" si="760"/>
        <v>0</v>
      </c>
      <c r="BQ593">
        <f t="shared" si="782"/>
        <v>0</v>
      </c>
      <c r="BR593">
        <f t="shared" si="783"/>
        <v>0</v>
      </c>
      <c r="BS593">
        <f t="shared" si="784"/>
        <v>0</v>
      </c>
      <c r="BT593">
        <f t="shared" si="785"/>
        <v>0</v>
      </c>
      <c r="BU593">
        <f t="shared" si="786"/>
        <v>0</v>
      </c>
      <c r="BV593">
        <f t="shared" si="787"/>
        <v>0</v>
      </c>
      <c r="BW593">
        <f t="shared" si="788"/>
        <v>0</v>
      </c>
      <c r="BX593">
        <f t="shared" si="789"/>
        <v>0</v>
      </c>
      <c r="BY593">
        <f t="shared" si="790"/>
        <v>0</v>
      </c>
      <c r="BZ593">
        <f t="shared" si="791"/>
        <v>0</v>
      </c>
      <c r="CA593">
        <f t="shared" si="792"/>
        <v>0</v>
      </c>
      <c r="CB593">
        <f t="shared" si="793"/>
        <v>0</v>
      </c>
      <c r="CC593" t="e">
        <f>IF('Source and fuel input'!AS593,VLOOKUP(AA593,SourceIdData,8,FALSE),IF('Source and fuel input'!AQ593,V593,IF('Source and fuel input'!AR593,IF(AND(E593="Method 1",VLOOKUP(AA593,SourceIdData,8,FALSE)&gt;0),VLOOKUP(AA593,SourceIdData,8,FALSE),NA()),"")))</f>
        <v>#N/A</v>
      </c>
      <c r="CD593" s="15" t="e">
        <f t="shared" si="728"/>
        <v>#N/A</v>
      </c>
      <c r="CE593" s="15" t="b">
        <f t="shared" si="729"/>
        <v>1</v>
      </c>
      <c r="CF593" s="15" t="b">
        <f t="shared" si="761"/>
        <v>1</v>
      </c>
      <c r="CG593" s="15" t="b">
        <f t="shared" si="730"/>
        <v>0</v>
      </c>
      <c r="CH593" s="15" t="b">
        <f t="shared" si="731"/>
        <v>1</v>
      </c>
      <c r="CI593" t="e">
        <f t="shared" si="762"/>
        <v>#N/A</v>
      </c>
      <c r="CJ593" t="e">
        <f t="shared" si="763"/>
        <v>#N/A</v>
      </c>
      <c r="CK593" t="e">
        <f t="shared" si="772"/>
        <v>#N/A</v>
      </c>
      <c r="CL593" t="b">
        <f t="shared" si="732"/>
        <v>0</v>
      </c>
      <c r="CM593" t="e">
        <f t="shared" si="773"/>
        <v>#N/A</v>
      </c>
      <c r="CN593" t="b">
        <f t="shared" si="774"/>
        <v>0</v>
      </c>
      <c r="CO593" s="14">
        <f t="shared" si="775"/>
        <v>1</v>
      </c>
      <c r="CP593" s="16" t="str">
        <f t="shared" si="764"/>
        <v/>
      </c>
      <c r="CQ593" s="15">
        <f t="shared" si="765"/>
        <v>0</v>
      </c>
      <c r="CR593" s="15">
        <f t="shared" si="766"/>
        <v>0</v>
      </c>
      <c r="CS593" s="15">
        <f t="shared" si="767"/>
        <v>0</v>
      </c>
      <c r="CT593" s="58" t="e">
        <f t="shared" si="794"/>
        <v>#DIV/0!</v>
      </c>
      <c r="CU593" s="2">
        <f t="shared" si="768"/>
        <v>995</v>
      </c>
      <c r="CV593" t="str">
        <f t="shared" si="776"/>
        <v/>
      </c>
      <c r="CX593" t="str">
        <f t="shared" si="795"/>
        <v/>
      </c>
      <c r="CY593" t="b">
        <f>AND(CX593&lt;&gt;"",COUNTIF($CX$11:CX592,CX593)=0)</f>
        <v>0</v>
      </c>
      <c r="CZ593" s="2">
        <f>IF(CX593="",0,IF(CY593,MAX($CZ$11:CZ592)+1,VLOOKUP(CX593,$CX$11:CZ592,3,FALSE)))</f>
        <v>0</v>
      </c>
      <c r="DA593" s="2" t="str">
        <f t="shared" si="777"/>
        <v/>
      </c>
      <c r="DB593" t="str">
        <f t="shared" si="796"/>
        <v/>
      </c>
      <c r="DC593" t="b">
        <f>AND(DB593&lt;&gt;"",COUNTIF($DB$11:DB592,DB593)=0)</f>
        <v>0</v>
      </c>
      <c r="DD593" s="2">
        <f>IF(DB593="",0,IF(DC593,MAX($DD$11:DD592)+1,VLOOKUP(DB593,$DB$11:DD592,3,FALSE)))</f>
        <v>0</v>
      </c>
      <c r="DE593" s="2" t="str">
        <f t="shared" si="778"/>
        <v/>
      </c>
    </row>
    <row r="594" spans="1:109" x14ac:dyDescent="0.35">
      <c r="A594" s="119"/>
      <c r="B594" s="46"/>
      <c r="C594" s="46"/>
      <c r="D594" s="46"/>
      <c r="E594" s="46"/>
      <c r="F594" s="183"/>
      <c r="G594" s="48">
        <v>0</v>
      </c>
      <c r="H594" s="46">
        <v>0</v>
      </c>
      <c r="I594" s="46">
        <v>0</v>
      </c>
      <c r="J594" s="46">
        <v>0</v>
      </c>
      <c r="K594" s="46">
        <v>0</v>
      </c>
      <c r="L594" s="49">
        <v>0</v>
      </c>
      <c r="M594" s="50">
        <v>0</v>
      </c>
      <c r="N594" s="32"/>
      <c r="O594" s="31"/>
      <c r="P594" s="31"/>
      <c r="Q594" s="31"/>
      <c r="R594" s="31"/>
      <c r="S594" s="31"/>
      <c r="T594" s="31"/>
      <c r="U594" s="31"/>
      <c r="V594" s="99"/>
      <c r="W594" s="52" t="str">
        <f t="shared" si="727"/>
        <v/>
      </c>
      <c r="X594" s="120"/>
      <c r="Y594" s="97"/>
      <c r="Z594" t="e">
        <f t="shared" si="733"/>
        <v>#N/A</v>
      </c>
      <c r="AA594" t="e">
        <f t="shared" si="734"/>
        <v>#N/A</v>
      </c>
      <c r="AB594" t="e">
        <f t="shared" si="735"/>
        <v>#N/A</v>
      </c>
      <c r="AC594" s="53" t="b">
        <f t="shared" si="736"/>
        <v>0</v>
      </c>
      <c r="AD594" s="53" t="b">
        <f t="shared" si="737"/>
        <v>0</v>
      </c>
      <c r="AE594" s="53" t="b">
        <f t="shared" si="738"/>
        <v>0</v>
      </c>
      <c r="AF594" s="53" t="b">
        <f t="shared" si="739"/>
        <v>0</v>
      </c>
      <c r="AG594" s="53" t="b">
        <f t="shared" si="740"/>
        <v>0</v>
      </c>
      <c r="AH594" s="53" t="b">
        <f t="shared" si="741"/>
        <v>0</v>
      </c>
      <c r="AI594" s="53" t="b">
        <f t="shared" si="742"/>
        <v>0</v>
      </c>
      <c r="AJ594" s="53" t="b">
        <f t="shared" si="743"/>
        <v>0</v>
      </c>
      <c r="AK594" s="53" t="b">
        <f t="shared" si="721"/>
        <v>1</v>
      </c>
      <c r="AL594" s="53" t="b">
        <f t="shared" si="722"/>
        <v>1</v>
      </c>
      <c r="AM594" s="53" t="b">
        <f t="shared" si="723"/>
        <v>1</v>
      </c>
      <c r="AN594" s="53" t="b">
        <f t="shared" si="724"/>
        <v>1</v>
      </c>
      <c r="AO594" s="53" t="b">
        <f t="shared" si="725"/>
        <v>1</v>
      </c>
      <c r="AP594" s="53" t="b">
        <f t="shared" si="726"/>
        <v>1</v>
      </c>
      <c r="AQ594" s="53" t="b">
        <f t="shared" si="779"/>
        <v>0</v>
      </c>
      <c r="AR594" t="b">
        <f t="shared" si="744"/>
        <v>0</v>
      </c>
      <c r="AS594" s="54" t="e">
        <f t="shared" si="769"/>
        <v>#N/A</v>
      </c>
      <c r="AT594" t="b">
        <f t="shared" si="780"/>
        <v>0</v>
      </c>
      <c r="AU594" t="str">
        <f t="shared" si="781"/>
        <v/>
      </c>
      <c r="AV594" s="55" t="str">
        <f t="shared" si="770"/>
        <v/>
      </c>
      <c r="AW594" t="b">
        <f>AND(AV594&lt;&gt;"",COUNTIF($AV$11:AV593,AV594)=0)</f>
        <v>0</v>
      </c>
      <c r="AX594" s="2">
        <f>IF(AV594="",0,IF(AW594,MAX($AX$11:AX593)+1,VLOOKUP(AV594,$AV$11:AX593,3,FALSE)))</f>
        <v>0</v>
      </c>
      <c r="AY594" t="str">
        <f t="shared" si="771"/>
        <v/>
      </c>
      <c r="AZ594" t="e">
        <f t="shared" si="745"/>
        <v>#N/A</v>
      </c>
      <c r="BA594" t="e">
        <f>IF(ISNA(AZ594),NA(),COUNTIF(AZ$10:AZ594,AZ594)&gt;1)</f>
        <v>#N/A</v>
      </c>
      <c r="BB594" t="e">
        <f t="shared" si="746"/>
        <v>#N/A</v>
      </c>
      <c r="BC594" s="55" t="e">
        <f t="shared" si="747"/>
        <v>#N/A</v>
      </c>
      <c r="BD594" s="56" t="e">
        <f t="shared" si="748"/>
        <v>#N/A</v>
      </c>
      <c r="BE594" s="53">
        <f t="shared" si="749"/>
        <v>0</v>
      </c>
      <c r="BF594" s="53">
        <f t="shared" si="750"/>
        <v>0</v>
      </c>
      <c r="BG594" s="53">
        <f t="shared" si="751"/>
        <v>0</v>
      </c>
      <c r="BH594" s="53">
        <f t="shared" si="752"/>
        <v>0</v>
      </c>
      <c r="BI594" s="53">
        <f t="shared" si="753"/>
        <v>0</v>
      </c>
      <c r="BJ594" s="53">
        <f t="shared" si="754"/>
        <v>0</v>
      </c>
      <c r="BK594" s="57">
        <f t="shared" si="755"/>
        <v>0</v>
      </c>
      <c r="BL594" s="57">
        <f t="shared" si="756"/>
        <v>0</v>
      </c>
      <c r="BM594" s="57">
        <f t="shared" si="757"/>
        <v>0</v>
      </c>
      <c r="BN594" s="57">
        <f t="shared" si="758"/>
        <v>0</v>
      </c>
      <c r="BO594" s="57">
        <f t="shared" si="759"/>
        <v>0</v>
      </c>
      <c r="BP594" s="57">
        <f t="shared" si="760"/>
        <v>0</v>
      </c>
      <c r="BQ594">
        <f t="shared" si="782"/>
        <v>0</v>
      </c>
      <c r="BR594">
        <f t="shared" si="783"/>
        <v>0</v>
      </c>
      <c r="BS594">
        <f t="shared" si="784"/>
        <v>0</v>
      </c>
      <c r="BT594">
        <f t="shared" si="785"/>
        <v>0</v>
      </c>
      <c r="BU594">
        <f t="shared" si="786"/>
        <v>0</v>
      </c>
      <c r="BV594">
        <f t="shared" si="787"/>
        <v>0</v>
      </c>
      <c r="BW594">
        <f t="shared" si="788"/>
        <v>0</v>
      </c>
      <c r="BX594">
        <f t="shared" si="789"/>
        <v>0</v>
      </c>
      <c r="BY594">
        <f t="shared" si="790"/>
        <v>0</v>
      </c>
      <c r="BZ594">
        <f t="shared" si="791"/>
        <v>0</v>
      </c>
      <c r="CA594">
        <f t="shared" si="792"/>
        <v>0</v>
      </c>
      <c r="CB594">
        <f t="shared" si="793"/>
        <v>0</v>
      </c>
      <c r="CC594" t="e">
        <f>IF('Source and fuel input'!AS594,VLOOKUP(AA594,SourceIdData,8,FALSE),IF('Source and fuel input'!AQ594,V594,IF('Source and fuel input'!AR594,IF(AND(E594="Method 1",VLOOKUP(AA594,SourceIdData,8,FALSE)&gt;0),VLOOKUP(AA594,SourceIdData,8,FALSE),NA()),"")))</f>
        <v>#N/A</v>
      </c>
      <c r="CD594" s="15" t="e">
        <f t="shared" si="728"/>
        <v>#N/A</v>
      </c>
      <c r="CE594" s="15" t="b">
        <f t="shared" si="729"/>
        <v>1</v>
      </c>
      <c r="CF594" s="15" t="b">
        <f t="shared" si="761"/>
        <v>1</v>
      </c>
      <c r="CG594" s="15" t="b">
        <f t="shared" si="730"/>
        <v>0</v>
      </c>
      <c r="CH594" s="15" t="b">
        <f t="shared" si="731"/>
        <v>1</v>
      </c>
      <c r="CI594" t="e">
        <f t="shared" si="762"/>
        <v>#N/A</v>
      </c>
      <c r="CJ594" t="e">
        <f t="shared" si="763"/>
        <v>#N/A</v>
      </c>
      <c r="CK594" t="e">
        <f t="shared" si="772"/>
        <v>#N/A</v>
      </c>
      <c r="CL594" t="b">
        <f t="shared" si="732"/>
        <v>0</v>
      </c>
      <c r="CM594" t="e">
        <f t="shared" si="773"/>
        <v>#N/A</v>
      </c>
      <c r="CN594" t="b">
        <f t="shared" si="774"/>
        <v>0</v>
      </c>
      <c r="CO594" s="14">
        <f t="shared" si="775"/>
        <v>1</v>
      </c>
      <c r="CP594" s="16" t="str">
        <f t="shared" si="764"/>
        <v/>
      </c>
      <c r="CQ594" s="15">
        <f t="shared" si="765"/>
        <v>0</v>
      </c>
      <c r="CR594" s="15">
        <f t="shared" si="766"/>
        <v>0</v>
      </c>
      <c r="CS594" s="15">
        <f t="shared" si="767"/>
        <v>0</v>
      </c>
      <c r="CT594" s="58" t="e">
        <f t="shared" si="794"/>
        <v>#DIV/0!</v>
      </c>
      <c r="CU594" s="2">
        <f t="shared" si="768"/>
        <v>995</v>
      </c>
      <c r="CV594" t="str">
        <f t="shared" si="776"/>
        <v/>
      </c>
      <c r="CX594" t="str">
        <f t="shared" si="795"/>
        <v/>
      </c>
      <c r="CY594" t="b">
        <f>AND(CX594&lt;&gt;"",COUNTIF($CX$11:CX593,CX594)=0)</f>
        <v>0</v>
      </c>
      <c r="CZ594" s="2">
        <f>IF(CX594="",0,IF(CY594,MAX($CZ$11:CZ593)+1,VLOOKUP(CX594,$CX$11:CZ593,3,FALSE)))</f>
        <v>0</v>
      </c>
      <c r="DA594" s="2" t="str">
        <f t="shared" si="777"/>
        <v/>
      </c>
      <c r="DB594" t="str">
        <f t="shared" si="796"/>
        <v/>
      </c>
      <c r="DC594" t="b">
        <f>AND(DB594&lt;&gt;"",COUNTIF($DB$11:DB593,DB594)=0)</f>
        <v>0</v>
      </c>
      <c r="DD594" s="2">
        <f>IF(DB594="",0,IF(DC594,MAX($DD$11:DD593)+1,VLOOKUP(DB594,$DB$11:DD593,3,FALSE)))</f>
        <v>0</v>
      </c>
      <c r="DE594" s="2" t="str">
        <f t="shared" si="778"/>
        <v/>
      </c>
    </row>
    <row r="595" spans="1:109" x14ac:dyDescent="0.35">
      <c r="A595" s="119"/>
      <c r="B595" s="46"/>
      <c r="C595" s="46"/>
      <c r="D595" s="46"/>
      <c r="E595" s="46"/>
      <c r="F595" s="183"/>
      <c r="G595" s="48">
        <v>0</v>
      </c>
      <c r="H595" s="46">
        <v>0</v>
      </c>
      <c r="I595" s="46">
        <v>0</v>
      </c>
      <c r="J595" s="46">
        <v>0</v>
      </c>
      <c r="K595" s="46">
        <v>0</v>
      </c>
      <c r="L595" s="49">
        <v>0</v>
      </c>
      <c r="M595" s="50">
        <v>0</v>
      </c>
      <c r="N595" s="32"/>
      <c r="O595" s="31"/>
      <c r="P595" s="31"/>
      <c r="Q595" s="31"/>
      <c r="R595" s="31"/>
      <c r="S595" s="31"/>
      <c r="T595" s="31"/>
      <c r="U595" s="31"/>
      <c r="V595" s="99"/>
      <c r="W595" s="52" t="str">
        <f t="shared" si="727"/>
        <v/>
      </c>
      <c r="X595" s="120"/>
      <c r="Y595" s="97"/>
      <c r="Z595" t="e">
        <f t="shared" si="733"/>
        <v>#N/A</v>
      </c>
      <c r="AA595" t="e">
        <f t="shared" si="734"/>
        <v>#N/A</v>
      </c>
      <c r="AB595" t="e">
        <f t="shared" si="735"/>
        <v>#N/A</v>
      </c>
      <c r="AC595" s="53" t="b">
        <f t="shared" si="736"/>
        <v>0</v>
      </c>
      <c r="AD595" s="53" t="b">
        <f t="shared" si="737"/>
        <v>0</v>
      </c>
      <c r="AE595" s="53" t="b">
        <f t="shared" si="738"/>
        <v>0</v>
      </c>
      <c r="AF595" s="53" t="b">
        <f t="shared" si="739"/>
        <v>0</v>
      </c>
      <c r="AG595" s="53" t="b">
        <f t="shared" si="740"/>
        <v>0</v>
      </c>
      <c r="AH595" s="53" t="b">
        <f t="shared" si="741"/>
        <v>0</v>
      </c>
      <c r="AI595" s="53" t="b">
        <f t="shared" si="742"/>
        <v>0</v>
      </c>
      <c r="AJ595" s="53" t="b">
        <f t="shared" si="743"/>
        <v>0</v>
      </c>
      <c r="AK595" s="53" t="b">
        <f t="shared" si="721"/>
        <v>1</v>
      </c>
      <c r="AL595" s="53" t="b">
        <f t="shared" si="722"/>
        <v>1</v>
      </c>
      <c r="AM595" s="53" t="b">
        <f t="shared" si="723"/>
        <v>1</v>
      </c>
      <c r="AN595" s="53" t="b">
        <f t="shared" si="724"/>
        <v>1</v>
      </c>
      <c r="AO595" s="53" t="b">
        <f t="shared" si="725"/>
        <v>1</v>
      </c>
      <c r="AP595" s="53" t="b">
        <f t="shared" si="726"/>
        <v>1</v>
      </c>
      <c r="AQ595" s="53" t="b">
        <f t="shared" si="779"/>
        <v>0</v>
      </c>
      <c r="AR595" t="b">
        <f t="shared" si="744"/>
        <v>0</v>
      </c>
      <c r="AS595" s="54" t="e">
        <f t="shared" si="769"/>
        <v>#N/A</v>
      </c>
      <c r="AT595" t="b">
        <f t="shared" si="780"/>
        <v>0</v>
      </c>
      <c r="AU595" t="str">
        <f t="shared" si="781"/>
        <v/>
      </c>
      <c r="AV595" s="55" t="str">
        <f t="shared" si="770"/>
        <v/>
      </c>
      <c r="AW595" t="b">
        <f>AND(AV595&lt;&gt;"",COUNTIF($AV$11:AV594,AV595)=0)</f>
        <v>0</v>
      </c>
      <c r="AX595" s="2">
        <f>IF(AV595="",0,IF(AW595,MAX($AX$11:AX594)+1,VLOOKUP(AV595,$AV$11:AX594,3,FALSE)))</f>
        <v>0</v>
      </c>
      <c r="AY595" t="str">
        <f t="shared" si="771"/>
        <v/>
      </c>
      <c r="AZ595" t="e">
        <f t="shared" si="745"/>
        <v>#N/A</v>
      </c>
      <c r="BA595" t="e">
        <f>IF(ISNA(AZ595),NA(),COUNTIF(AZ$10:AZ595,AZ595)&gt;1)</f>
        <v>#N/A</v>
      </c>
      <c r="BB595" t="e">
        <f t="shared" si="746"/>
        <v>#N/A</v>
      </c>
      <c r="BC595" s="55" t="e">
        <f t="shared" si="747"/>
        <v>#N/A</v>
      </c>
      <c r="BD595" s="56" t="e">
        <f t="shared" si="748"/>
        <v>#N/A</v>
      </c>
      <c r="BE595" s="53">
        <f t="shared" si="749"/>
        <v>0</v>
      </c>
      <c r="BF595" s="53">
        <f t="shared" si="750"/>
        <v>0</v>
      </c>
      <c r="BG595" s="53">
        <f t="shared" si="751"/>
        <v>0</v>
      </c>
      <c r="BH595" s="53">
        <f t="shared" si="752"/>
        <v>0</v>
      </c>
      <c r="BI595" s="53">
        <f t="shared" si="753"/>
        <v>0</v>
      </c>
      <c r="BJ595" s="53">
        <f t="shared" si="754"/>
        <v>0</v>
      </c>
      <c r="BK595" s="57">
        <f t="shared" si="755"/>
        <v>0</v>
      </c>
      <c r="BL595" s="57">
        <f t="shared" si="756"/>
        <v>0</v>
      </c>
      <c r="BM595" s="57">
        <f t="shared" si="757"/>
        <v>0</v>
      </c>
      <c r="BN595" s="57">
        <f t="shared" si="758"/>
        <v>0</v>
      </c>
      <c r="BO595" s="57">
        <f t="shared" si="759"/>
        <v>0</v>
      </c>
      <c r="BP595" s="57">
        <f t="shared" si="760"/>
        <v>0</v>
      </c>
      <c r="BQ595">
        <f t="shared" si="782"/>
        <v>0</v>
      </c>
      <c r="BR595">
        <f t="shared" si="783"/>
        <v>0</v>
      </c>
      <c r="BS595">
        <f t="shared" si="784"/>
        <v>0</v>
      </c>
      <c r="BT595">
        <f t="shared" si="785"/>
        <v>0</v>
      </c>
      <c r="BU595">
        <f t="shared" si="786"/>
        <v>0</v>
      </c>
      <c r="BV595">
        <f t="shared" si="787"/>
        <v>0</v>
      </c>
      <c r="BW595">
        <f t="shared" si="788"/>
        <v>0</v>
      </c>
      <c r="BX595">
        <f t="shared" si="789"/>
        <v>0</v>
      </c>
      <c r="BY595">
        <f t="shared" si="790"/>
        <v>0</v>
      </c>
      <c r="BZ595">
        <f t="shared" si="791"/>
        <v>0</v>
      </c>
      <c r="CA595">
        <f t="shared" si="792"/>
        <v>0</v>
      </c>
      <c r="CB595">
        <f t="shared" si="793"/>
        <v>0</v>
      </c>
      <c r="CC595" t="e">
        <f>IF('Source and fuel input'!AS595,VLOOKUP(AA595,SourceIdData,8,FALSE),IF('Source and fuel input'!AQ595,V595,IF('Source and fuel input'!AR595,IF(AND(E595="Method 1",VLOOKUP(AA595,SourceIdData,8,FALSE)&gt;0),VLOOKUP(AA595,SourceIdData,8,FALSE),NA()),"")))</f>
        <v>#N/A</v>
      </c>
      <c r="CD595" s="15" t="e">
        <f t="shared" si="728"/>
        <v>#N/A</v>
      </c>
      <c r="CE595" s="15" t="b">
        <f t="shared" si="729"/>
        <v>1</v>
      </c>
      <c r="CF595" s="15" t="b">
        <f t="shared" si="761"/>
        <v>1</v>
      </c>
      <c r="CG595" s="15" t="b">
        <f t="shared" si="730"/>
        <v>0</v>
      </c>
      <c r="CH595" s="15" t="b">
        <f t="shared" si="731"/>
        <v>1</v>
      </c>
      <c r="CI595" t="e">
        <f t="shared" si="762"/>
        <v>#N/A</v>
      </c>
      <c r="CJ595" t="e">
        <f t="shared" si="763"/>
        <v>#N/A</v>
      </c>
      <c r="CK595" t="e">
        <f t="shared" si="772"/>
        <v>#N/A</v>
      </c>
      <c r="CL595" t="b">
        <f t="shared" si="732"/>
        <v>0</v>
      </c>
      <c r="CM595" t="e">
        <f t="shared" si="773"/>
        <v>#N/A</v>
      </c>
      <c r="CN595" t="b">
        <f t="shared" si="774"/>
        <v>0</v>
      </c>
      <c r="CO595" s="14">
        <f t="shared" si="775"/>
        <v>1</v>
      </c>
      <c r="CP595" s="16" t="str">
        <f t="shared" si="764"/>
        <v/>
      </c>
      <c r="CQ595" s="15">
        <f t="shared" si="765"/>
        <v>0</v>
      </c>
      <c r="CR595" s="15">
        <f t="shared" si="766"/>
        <v>0</v>
      </c>
      <c r="CS595" s="15">
        <f t="shared" si="767"/>
        <v>0</v>
      </c>
      <c r="CT595" s="58" t="e">
        <f t="shared" si="794"/>
        <v>#DIV/0!</v>
      </c>
      <c r="CU595" s="2">
        <f t="shared" si="768"/>
        <v>995</v>
      </c>
      <c r="CV595" t="str">
        <f t="shared" si="776"/>
        <v/>
      </c>
      <c r="CX595" t="str">
        <f t="shared" si="795"/>
        <v/>
      </c>
      <c r="CY595" t="b">
        <f>AND(CX595&lt;&gt;"",COUNTIF($CX$11:CX594,CX595)=0)</f>
        <v>0</v>
      </c>
      <c r="CZ595" s="2">
        <f>IF(CX595="",0,IF(CY595,MAX($CZ$11:CZ594)+1,VLOOKUP(CX595,$CX$11:CZ594,3,FALSE)))</f>
        <v>0</v>
      </c>
      <c r="DA595" s="2" t="str">
        <f t="shared" si="777"/>
        <v/>
      </c>
      <c r="DB595" t="str">
        <f t="shared" si="796"/>
        <v/>
      </c>
      <c r="DC595" t="b">
        <f>AND(DB595&lt;&gt;"",COUNTIF($DB$11:DB594,DB595)=0)</f>
        <v>0</v>
      </c>
      <c r="DD595" s="2">
        <f>IF(DB595="",0,IF(DC595,MAX($DD$11:DD594)+1,VLOOKUP(DB595,$DB$11:DD594,3,FALSE)))</f>
        <v>0</v>
      </c>
      <c r="DE595" s="2" t="str">
        <f t="shared" si="778"/>
        <v/>
      </c>
    </row>
    <row r="596" spans="1:109" x14ac:dyDescent="0.35">
      <c r="A596" s="119"/>
      <c r="B596" s="46"/>
      <c r="C596" s="46"/>
      <c r="D596" s="46"/>
      <c r="E596" s="46"/>
      <c r="F596" s="183"/>
      <c r="G596" s="48">
        <v>0</v>
      </c>
      <c r="H596" s="46">
        <v>0</v>
      </c>
      <c r="I596" s="46">
        <v>0</v>
      </c>
      <c r="J596" s="46">
        <v>0</v>
      </c>
      <c r="K596" s="46">
        <v>0</v>
      </c>
      <c r="L596" s="49">
        <v>0</v>
      </c>
      <c r="M596" s="50">
        <v>0</v>
      </c>
      <c r="N596" s="32"/>
      <c r="O596" s="31"/>
      <c r="P596" s="31"/>
      <c r="Q596" s="31"/>
      <c r="R596" s="31"/>
      <c r="S596" s="31"/>
      <c r="T596" s="31"/>
      <c r="U596" s="31"/>
      <c r="V596" s="99"/>
      <c r="W596" s="52" t="str">
        <f t="shared" si="727"/>
        <v/>
      </c>
      <c r="X596" s="120"/>
      <c r="Y596" s="97"/>
      <c r="Z596" t="e">
        <f t="shared" si="733"/>
        <v>#N/A</v>
      </c>
      <c r="AA596" t="e">
        <f t="shared" si="734"/>
        <v>#N/A</v>
      </c>
      <c r="AB596" t="e">
        <f t="shared" si="735"/>
        <v>#N/A</v>
      </c>
      <c r="AC596" s="53" t="b">
        <f t="shared" si="736"/>
        <v>0</v>
      </c>
      <c r="AD596" s="53" t="b">
        <f t="shared" si="737"/>
        <v>0</v>
      </c>
      <c r="AE596" s="53" t="b">
        <f t="shared" si="738"/>
        <v>0</v>
      </c>
      <c r="AF596" s="53" t="b">
        <f t="shared" si="739"/>
        <v>0</v>
      </c>
      <c r="AG596" s="53" t="b">
        <f t="shared" si="740"/>
        <v>0</v>
      </c>
      <c r="AH596" s="53" t="b">
        <f t="shared" si="741"/>
        <v>0</v>
      </c>
      <c r="AI596" s="53" t="b">
        <f t="shared" si="742"/>
        <v>0</v>
      </c>
      <c r="AJ596" s="53" t="b">
        <f t="shared" si="743"/>
        <v>0</v>
      </c>
      <c r="AK596" s="53" t="b">
        <f t="shared" si="721"/>
        <v>1</v>
      </c>
      <c r="AL596" s="53" t="b">
        <f t="shared" si="722"/>
        <v>1</v>
      </c>
      <c r="AM596" s="53" t="b">
        <f t="shared" si="723"/>
        <v>1</v>
      </c>
      <c r="AN596" s="53" t="b">
        <f t="shared" si="724"/>
        <v>1</v>
      </c>
      <c r="AO596" s="53" t="b">
        <f t="shared" si="725"/>
        <v>1</v>
      </c>
      <c r="AP596" s="53" t="b">
        <f t="shared" si="726"/>
        <v>1</v>
      </c>
      <c r="AQ596" s="53" t="b">
        <f t="shared" si="779"/>
        <v>0</v>
      </c>
      <c r="AR596" t="b">
        <f t="shared" si="744"/>
        <v>0</v>
      </c>
      <c r="AS596" s="54" t="e">
        <f t="shared" si="769"/>
        <v>#N/A</v>
      </c>
      <c r="AT596" t="b">
        <f t="shared" si="780"/>
        <v>0</v>
      </c>
      <c r="AU596" t="str">
        <f t="shared" si="781"/>
        <v/>
      </c>
      <c r="AV596" s="55" t="str">
        <f t="shared" si="770"/>
        <v/>
      </c>
      <c r="AW596" t="b">
        <f>AND(AV596&lt;&gt;"",COUNTIF($AV$11:AV595,AV596)=0)</f>
        <v>0</v>
      </c>
      <c r="AX596" s="2">
        <f>IF(AV596="",0,IF(AW596,MAX($AX$11:AX595)+1,VLOOKUP(AV596,$AV$11:AX595,3,FALSE)))</f>
        <v>0</v>
      </c>
      <c r="AY596" t="str">
        <f t="shared" si="771"/>
        <v/>
      </c>
      <c r="AZ596" t="e">
        <f t="shared" si="745"/>
        <v>#N/A</v>
      </c>
      <c r="BA596" t="e">
        <f>IF(ISNA(AZ596),NA(),COUNTIF(AZ$10:AZ596,AZ596)&gt;1)</f>
        <v>#N/A</v>
      </c>
      <c r="BB596" t="e">
        <f t="shared" si="746"/>
        <v>#N/A</v>
      </c>
      <c r="BC596" s="55" t="e">
        <f t="shared" si="747"/>
        <v>#N/A</v>
      </c>
      <c r="BD596" s="56" t="e">
        <f t="shared" si="748"/>
        <v>#N/A</v>
      </c>
      <c r="BE596" s="53">
        <f t="shared" si="749"/>
        <v>0</v>
      </c>
      <c r="BF596" s="53">
        <f t="shared" si="750"/>
        <v>0</v>
      </c>
      <c r="BG596" s="53">
        <f t="shared" si="751"/>
        <v>0</v>
      </c>
      <c r="BH596" s="53">
        <f t="shared" si="752"/>
        <v>0</v>
      </c>
      <c r="BI596" s="53">
        <f t="shared" si="753"/>
        <v>0</v>
      </c>
      <c r="BJ596" s="53">
        <f t="shared" si="754"/>
        <v>0</v>
      </c>
      <c r="BK596" s="57">
        <f t="shared" si="755"/>
        <v>0</v>
      </c>
      <c r="BL596" s="57">
        <f t="shared" si="756"/>
        <v>0</v>
      </c>
      <c r="BM596" s="57">
        <f t="shared" si="757"/>
        <v>0</v>
      </c>
      <c r="BN596" s="57">
        <f t="shared" si="758"/>
        <v>0</v>
      </c>
      <c r="BO596" s="57">
        <f t="shared" si="759"/>
        <v>0</v>
      </c>
      <c r="BP596" s="57">
        <f t="shared" si="760"/>
        <v>0</v>
      </c>
      <c r="BQ596">
        <f t="shared" si="782"/>
        <v>0</v>
      </c>
      <c r="BR596">
        <f t="shared" si="783"/>
        <v>0</v>
      </c>
      <c r="BS596">
        <f t="shared" si="784"/>
        <v>0</v>
      </c>
      <c r="BT596">
        <f t="shared" si="785"/>
        <v>0</v>
      </c>
      <c r="BU596">
        <f t="shared" si="786"/>
        <v>0</v>
      </c>
      <c r="BV596">
        <f t="shared" si="787"/>
        <v>0</v>
      </c>
      <c r="BW596">
        <f t="shared" si="788"/>
        <v>0</v>
      </c>
      <c r="BX596">
        <f t="shared" si="789"/>
        <v>0</v>
      </c>
      <c r="BY596">
        <f t="shared" si="790"/>
        <v>0</v>
      </c>
      <c r="BZ596">
        <f t="shared" si="791"/>
        <v>0</v>
      </c>
      <c r="CA596">
        <f t="shared" si="792"/>
        <v>0</v>
      </c>
      <c r="CB596">
        <f t="shared" si="793"/>
        <v>0</v>
      </c>
      <c r="CC596" t="e">
        <f>IF('Source and fuel input'!AS596,VLOOKUP(AA596,SourceIdData,8,FALSE),IF('Source and fuel input'!AQ596,V596,IF('Source and fuel input'!AR596,IF(AND(E596="Method 1",VLOOKUP(AA596,SourceIdData,8,FALSE)&gt;0),VLOOKUP(AA596,SourceIdData,8,FALSE),NA()),"")))</f>
        <v>#N/A</v>
      </c>
      <c r="CD596" s="15" t="e">
        <f t="shared" si="728"/>
        <v>#N/A</v>
      </c>
      <c r="CE596" s="15" t="b">
        <f t="shared" si="729"/>
        <v>1</v>
      </c>
      <c r="CF596" s="15" t="b">
        <f t="shared" si="761"/>
        <v>1</v>
      </c>
      <c r="CG596" s="15" t="b">
        <f t="shared" si="730"/>
        <v>0</v>
      </c>
      <c r="CH596" s="15" t="b">
        <f t="shared" si="731"/>
        <v>1</v>
      </c>
      <c r="CI596" t="e">
        <f t="shared" si="762"/>
        <v>#N/A</v>
      </c>
      <c r="CJ596" t="e">
        <f t="shared" si="763"/>
        <v>#N/A</v>
      </c>
      <c r="CK596" t="e">
        <f t="shared" si="772"/>
        <v>#N/A</v>
      </c>
      <c r="CL596" t="b">
        <f t="shared" si="732"/>
        <v>0</v>
      </c>
      <c r="CM596" t="e">
        <f t="shared" si="773"/>
        <v>#N/A</v>
      </c>
      <c r="CN596" t="b">
        <f t="shared" si="774"/>
        <v>0</v>
      </c>
      <c r="CO596" s="14">
        <f t="shared" si="775"/>
        <v>1</v>
      </c>
      <c r="CP596" s="16" t="str">
        <f t="shared" si="764"/>
        <v/>
      </c>
      <c r="CQ596" s="15">
        <f t="shared" si="765"/>
        <v>0</v>
      </c>
      <c r="CR596" s="15">
        <f t="shared" si="766"/>
        <v>0</v>
      </c>
      <c r="CS596" s="15">
        <f t="shared" si="767"/>
        <v>0</v>
      </c>
      <c r="CT596" s="58" t="e">
        <f t="shared" si="794"/>
        <v>#DIV/0!</v>
      </c>
      <c r="CU596" s="2">
        <f t="shared" si="768"/>
        <v>995</v>
      </c>
      <c r="CV596" t="str">
        <f t="shared" si="776"/>
        <v/>
      </c>
      <c r="CX596" t="str">
        <f t="shared" si="795"/>
        <v/>
      </c>
      <c r="CY596" t="b">
        <f>AND(CX596&lt;&gt;"",COUNTIF($CX$11:CX595,CX596)=0)</f>
        <v>0</v>
      </c>
      <c r="CZ596" s="2">
        <f>IF(CX596="",0,IF(CY596,MAX($CZ$11:CZ595)+1,VLOOKUP(CX596,$CX$11:CZ595,3,FALSE)))</f>
        <v>0</v>
      </c>
      <c r="DA596" s="2" t="str">
        <f t="shared" si="777"/>
        <v/>
      </c>
      <c r="DB596" t="str">
        <f t="shared" si="796"/>
        <v/>
      </c>
      <c r="DC596" t="b">
        <f>AND(DB596&lt;&gt;"",COUNTIF($DB$11:DB595,DB596)=0)</f>
        <v>0</v>
      </c>
      <c r="DD596" s="2">
        <f>IF(DB596="",0,IF(DC596,MAX($DD$11:DD595)+1,VLOOKUP(DB596,$DB$11:DD595,3,FALSE)))</f>
        <v>0</v>
      </c>
      <c r="DE596" s="2" t="str">
        <f t="shared" si="778"/>
        <v/>
      </c>
    </row>
    <row r="597" spans="1:109" x14ac:dyDescent="0.35">
      <c r="A597" s="119"/>
      <c r="B597" s="46"/>
      <c r="C597" s="46"/>
      <c r="D597" s="46"/>
      <c r="E597" s="46"/>
      <c r="F597" s="183"/>
      <c r="G597" s="48">
        <v>0</v>
      </c>
      <c r="H597" s="46">
        <v>0</v>
      </c>
      <c r="I597" s="46">
        <v>0</v>
      </c>
      <c r="J597" s="46">
        <v>0</v>
      </c>
      <c r="K597" s="46">
        <v>0</v>
      </c>
      <c r="L597" s="49">
        <v>0</v>
      </c>
      <c r="M597" s="50">
        <v>0</v>
      </c>
      <c r="N597" s="32"/>
      <c r="O597" s="31"/>
      <c r="P597" s="31"/>
      <c r="Q597" s="31"/>
      <c r="R597" s="31"/>
      <c r="S597" s="31"/>
      <c r="T597" s="31"/>
      <c r="U597" s="31"/>
      <c r="V597" s="99"/>
      <c r="W597" s="52" t="str">
        <f t="shared" si="727"/>
        <v/>
      </c>
      <c r="X597" s="120"/>
      <c r="Y597" s="97"/>
      <c r="Z597" t="e">
        <f t="shared" si="733"/>
        <v>#N/A</v>
      </c>
      <c r="AA597" t="e">
        <f t="shared" si="734"/>
        <v>#N/A</v>
      </c>
      <c r="AB597" t="e">
        <f t="shared" si="735"/>
        <v>#N/A</v>
      </c>
      <c r="AC597" s="53" t="b">
        <f t="shared" si="736"/>
        <v>0</v>
      </c>
      <c r="AD597" s="53" t="b">
        <f t="shared" si="737"/>
        <v>0</v>
      </c>
      <c r="AE597" s="53" t="b">
        <f t="shared" si="738"/>
        <v>0</v>
      </c>
      <c r="AF597" s="53" t="b">
        <f t="shared" si="739"/>
        <v>0</v>
      </c>
      <c r="AG597" s="53" t="b">
        <f t="shared" si="740"/>
        <v>0</v>
      </c>
      <c r="AH597" s="53" t="b">
        <f t="shared" si="741"/>
        <v>0</v>
      </c>
      <c r="AI597" s="53" t="b">
        <f t="shared" si="742"/>
        <v>0</v>
      </c>
      <c r="AJ597" s="53" t="b">
        <f t="shared" si="743"/>
        <v>0</v>
      </c>
      <c r="AK597" s="53" t="b">
        <f t="shared" si="721"/>
        <v>1</v>
      </c>
      <c r="AL597" s="53" t="b">
        <f t="shared" si="722"/>
        <v>1</v>
      </c>
      <c r="AM597" s="53" t="b">
        <f t="shared" si="723"/>
        <v>1</v>
      </c>
      <c r="AN597" s="53" t="b">
        <f t="shared" si="724"/>
        <v>1</v>
      </c>
      <c r="AO597" s="53" t="b">
        <f t="shared" si="725"/>
        <v>1</v>
      </c>
      <c r="AP597" s="53" t="b">
        <f t="shared" si="726"/>
        <v>1</v>
      </c>
      <c r="AQ597" s="53" t="b">
        <f t="shared" si="779"/>
        <v>0</v>
      </c>
      <c r="AR597" t="b">
        <f t="shared" si="744"/>
        <v>0</v>
      </c>
      <c r="AS597" s="54" t="e">
        <f t="shared" si="769"/>
        <v>#N/A</v>
      </c>
      <c r="AT597" t="b">
        <f t="shared" si="780"/>
        <v>0</v>
      </c>
      <c r="AU597" t="str">
        <f t="shared" si="781"/>
        <v/>
      </c>
      <c r="AV597" s="55" t="str">
        <f t="shared" si="770"/>
        <v/>
      </c>
      <c r="AW597" t="b">
        <f>AND(AV597&lt;&gt;"",COUNTIF($AV$11:AV596,AV597)=0)</f>
        <v>0</v>
      </c>
      <c r="AX597" s="2">
        <f>IF(AV597="",0,IF(AW597,MAX($AX$11:AX596)+1,VLOOKUP(AV597,$AV$11:AX596,3,FALSE)))</f>
        <v>0</v>
      </c>
      <c r="AY597" t="str">
        <f t="shared" si="771"/>
        <v/>
      </c>
      <c r="AZ597" t="e">
        <f t="shared" si="745"/>
        <v>#N/A</v>
      </c>
      <c r="BA597" t="e">
        <f>IF(ISNA(AZ597),NA(),COUNTIF(AZ$10:AZ597,AZ597)&gt;1)</f>
        <v>#N/A</v>
      </c>
      <c r="BB597" t="e">
        <f t="shared" si="746"/>
        <v>#N/A</v>
      </c>
      <c r="BC597" s="55" t="e">
        <f t="shared" si="747"/>
        <v>#N/A</v>
      </c>
      <c r="BD597" s="56" t="e">
        <f t="shared" si="748"/>
        <v>#N/A</v>
      </c>
      <c r="BE597" s="53">
        <f t="shared" si="749"/>
        <v>0</v>
      </c>
      <c r="BF597" s="53">
        <f t="shared" si="750"/>
        <v>0</v>
      </c>
      <c r="BG597" s="53">
        <f t="shared" si="751"/>
        <v>0</v>
      </c>
      <c r="BH597" s="53">
        <f t="shared" si="752"/>
        <v>0</v>
      </c>
      <c r="BI597" s="53">
        <f t="shared" si="753"/>
        <v>0</v>
      </c>
      <c r="BJ597" s="53">
        <f t="shared" si="754"/>
        <v>0</v>
      </c>
      <c r="BK597" s="57">
        <f t="shared" si="755"/>
        <v>0</v>
      </c>
      <c r="BL597" s="57">
        <f t="shared" si="756"/>
        <v>0</v>
      </c>
      <c r="BM597" s="57">
        <f t="shared" si="757"/>
        <v>0</v>
      </c>
      <c r="BN597" s="57">
        <f t="shared" si="758"/>
        <v>0</v>
      </c>
      <c r="BO597" s="57">
        <f t="shared" si="759"/>
        <v>0</v>
      </c>
      <c r="BP597" s="57">
        <f t="shared" si="760"/>
        <v>0</v>
      </c>
      <c r="BQ597">
        <f t="shared" si="782"/>
        <v>0</v>
      </c>
      <c r="BR597">
        <f t="shared" si="783"/>
        <v>0</v>
      </c>
      <c r="BS597">
        <f t="shared" si="784"/>
        <v>0</v>
      </c>
      <c r="BT597">
        <f t="shared" si="785"/>
        <v>0</v>
      </c>
      <c r="BU597">
        <f t="shared" si="786"/>
        <v>0</v>
      </c>
      <c r="BV597">
        <f t="shared" si="787"/>
        <v>0</v>
      </c>
      <c r="BW597">
        <f t="shared" si="788"/>
        <v>0</v>
      </c>
      <c r="BX597">
        <f t="shared" si="789"/>
        <v>0</v>
      </c>
      <c r="BY597">
        <f t="shared" si="790"/>
        <v>0</v>
      </c>
      <c r="BZ597">
        <f t="shared" si="791"/>
        <v>0</v>
      </c>
      <c r="CA597">
        <f t="shared" si="792"/>
        <v>0</v>
      </c>
      <c r="CB597">
        <f t="shared" si="793"/>
        <v>0</v>
      </c>
      <c r="CC597" t="e">
        <f>IF('Source and fuel input'!AS597,VLOOKUP(AA597,SourceIdData,8,FALSE),IF('Source and fuel input'!AQ597,V597,IF('Source and fuel input'!AR597,IF(AND(E597="Method 1",VLOOKUP(AA597,SourceIdData,8,FALSE)&gt;0),VLOOKUP(AA597,SourceIdData,8,FALSE),NA()),"")))</f>
        <v>#N/A</v>
      </c>
      <c r="CD597" s="15" t="e">
        <f t="shared" si="728"/>
        <v>#N/A</v>
      </c>
      <c r="CE597" s="15" t="b">
        <f t="shared" si="729"/>
        <v>1</v>
      </c>
      <c r="CF597" s="15" t="b">
        <f t="shared" si="761"/>
        <v>1</v>
      </c>
      <c r="CG597" s="15" t="b">
        <f t="shared" si="730"/>
        <v>0</v>
      </c>
      <c r="CH597" s="15" t="b">
        <f t="shared" si="731"/>
        <v>1</v>
      </c>
      <c r="CI597" t="e">
        <f t="shared" si="762"/>
        <v>#N/A</v>
      </c>
      <c r="CJ597" t="e">
        <f t="shared" si="763"/>
        <v>#N/A</v>
      </c>
      <c r="CK597" t="e">
        <f t="shared" si="772"/>
        <v>#N/A</v>
      </c>
      <c r="CL597" t="b">
        <f t="shared" si="732"/>
        <v>0</v>
      </c>
      <c r="CM597" t="e">
        <f t="shared" si="773"/>
        <v>#N/A</v>
      </c>
      <c r="CN597" t="b">
        <f t="shared" si="774"/>
        <v>0</v>
      </c>
      <c r="CO597" s="14">
        <f t="shared" si="775"/>
        <v>1</v>
      </c>
      <c r="CP597" s="16" t="str">
        <f t="shared" si="764"/>
        <v/>
      </c>
      <c r="CQ597" s="15">
        <f t="shared" si="765"/>
        <v>0</v>
      </c>
      <c r="CR597" s="15">
        <f t="shared" si="766"/>
        <v>0</v>
      </c>
      <c r="CS597" s="15">
        <f t="shared" si="767"/>
        <v>0</v>
      </c>
      <c r="CT597" s="58" t="e">
        <f t="shared" si="794"/>
        <v>#DIV/0!</v>
      </c>
      <c r="CU597" s="2">
        <f t="shared" si="768"/>
        <v>995</v>
      </c>
      <c r="CV597" t="str">
        <f t="shared" si="776"/>
        <v/>
      </c>
      <c r="CX597" t="str">
        <f t="shared" si="795"/>
        <v/>
      </c>
      <c r="CY597" t="b">
        <f>AND(CX597&lt;&gt;"",COUNTIF($CX$11:CX596,CX597)=0)</f>
        <v>0</v>
      </c>
      <c r="CZ597" s="2">
        <f>IF(CX597="",0,IF(CY597,MAX($CZ$11:CZ596)+1,VLOOKUP(CX597,$CX$11:CZ596,3,FALSE)))</f>
        <v>0</v>
      </c>
      <c r="DA597" s="2" t="str">
        <f t="shared" si="777"/>
        <v/>
      </c>
      <c r="DB597" t="str">
        <f t="shared" si="796"/>
        <v/>
      </c>
      <c r="DC597" t="b">
        <f>AND(DB597&lt;&gt;"",COUNTIF($DB$11:DB596,DB597)=0)</f>
        <v>0</v>
      </c>
      <c r="DD597" s="2">
        <f>IF(DB597="",0,IF(DC597,MAX($DD$11:DD596)+1,VLOOKUP(DB597,$DB$11:DD596,3,FALSE)))</f>
        <v>0</v>
      </c>
      <c r="DE597" s="2" t="str">
        <f t="shared" si="778"/>
        <v/>
      </c>
    </row>
    <row r="598" spans="1:109" x14ac:dyDescent="0.35">
      <c r="A598" s="119"/>
      <c r="B598" s="46"/>
      <c r="C598" s="46"/>
      <c r="D598" s="46"/>
      <c r="E598" s="46"/>
      <c r="F598" s="183"/>
      <c r="G598" s="48">
        <v>0</v>
      </c>
      <c r="H598" s="46">
        <v>0</v>
      </c>
      <c r="I598" s="46">
        <v>0</v>
      </c>
      <c r="J598" s="46">
        <v>0</v>
      </c>
      <c r="K598" s="46">
        <v>0</v>
      </c>
      <c r="L598" s="49">
        <v>0</v>
      </c>
      <c r="M598" s="50">
        <v>0</v>
      </c>
      <c r="N598" s="32"/>
      <c r="O598" s="31"/>
      <c r="P598" s="31"/>
      <c r="Q598" s="31"/>
      <c r="R598" s="31"/>
      <c r="S598" s="31"/>
      <c r="T598" s="31"/>
      <c r="U598" s="31"/>
      <c r="V598" s="99"/>
      <c r="W598" s="52" t="str">
        <f t="shared" si="727"/>
        <v/>
      </c>
      <c r="X598" s="120"/>
      <c r="Y598" s="97"/>
      <c r="Z598" t="e">
        <f t="shared" si="733"/>
        <v>#N/A</v>
      </c>
      <c r="AA598" t="e">
        <f t="shared" si="734"/>
        <v>#N/A</v>
      </c>
      <c r="AB598" t="e">
        <f t="shared" si="735"/>
        <v>#N/A</v>
      </c>
      <c r="AC598" s="53" t="b">
        <f t="shared" si="736"/>
        <v>0</v>
      </c>
      <c r="AD598" s="53" t="b">
        <f t="shared" si="737"/>
        <v>0</v>
      </c>
      <c r="AE598" s="53" t="b">
        <f t="shared" si="738"/>
        <v>0</v>
      </c>
      <c r="AF598" s="53" t="b">
        <f t="shared" si="739"/>
        <v>0</v>
      </c>
      <c r="AG598" s="53" t="b">
        <f t="shared" si="740"/>
        <v>0</v>
      </c>
      <c r="AH598" s="53" t="b">
        <f t="shared" si="741"/>
        <v>0</v>
      </c>
      <c r="AI598" s="53" t="b">
        <f t="shared" si="742"/>
        <v>0</v>
      </c>
      <c r="AJ598" s="53" t="b">
        <f t="shared" si="743"/>
        <v>0</v>
      </c>
      <c r="AK598" s="53" t="b">
        <f t="shared" si="721"/>
        <v>1</v>
      </c>
      <c r="AL598" s="53" t="b">
        <f t="shared" si="722"/>
        <v>1</v>
      </c>
      <c r="AM598" s="53" t="b">
        <f t="shared" si="723"/>
        <v>1</v>
      </c>
      <c r="AN598" s="53" t="b">
        <f t="shared" si="724"/>
        <v>1</v>
      </c>
      <c r="AO598" s="53" t="b">
        <f t="shared" si="725"/>
        <v>1</v>
      </c>
      <c r="AP598" s="53" t="b">
        <f t="shared" si="726"/>
        <v>1</v>
      </c>
      <c r="AQ598" s="53" t="b">
        <f t="shared" si="779"/>
        <v>0</v>
      </c>
      <c r="AR598" t="b">
        <f t="shared" si="744"/>
        <v>0</v>
      </c>
      <c r="AS598" s="54" t="e">
        <f t="shared" si="769"/>
        <v>#N/A</v>
      </c>
      <c r="AT598" t="b">
        <f t="shared" si="780"/>
        <v>0</v>
      </c>
      <c r="AU598" t="str">
        <f t="shared" si="781"/>
        <v/>
      </c>
      <c r="AV598" s="55" t="str">
        <f t="shared" si="770"/>
        <v/>
      </c>
      <c r="AW598" t="b">
        <f>AND(AV598&lt;&gt;"",COUNTIF($AV$11:AV597,AV598)=0)</f>
        <v>0</v>
      </c>
      <c r="AX598" s="2">
        <f>IF(AV598="",0,IF(AW598,MAX($AX$11:AX597)+1,VLOOKUP(AV598,$AV$11:AX597,3,FALSE)))</f>
        <v>0</v>
      </c>
      <c r="AY598" t="str">
        <f t="shared" si="771"/>
        <v/>
      </c>
      <c r="AZ598" t="e">
        <f t="shared" si="745"/>
        <v>#N/A</v>
      </c>
      <c r="BA598" t="e">
        <f>IF(ISNA(AZ598),NA(),COUNTIF(AZ$10:AZ598,AZ598)&gt;1)</f>
        <v>#N/A</v>
      </c>
      <c r="BB598" t="e">
        <f t="shared" si="746"/>
        <v>#N/A</v>
      </c>
      <c r="BC598" s="55" t="e">
        <f t="shared" si="747"/>
        <v>#N/A</v>
      </c>
      <c r="BD598" s="56" t="e">
        <f t="shared" si="748"/>
        <v>#N/A</v>
      </c>
      <c r="BE598" s="53">
        <f t="shared" si="749"/>
        <v>0</v>
      </c>
      <c r="BF598" s="53">
        <f t="shared" si="750"/>
        <v>0</v>
      </c>
      <c r="BG598" s="53">
        <f t="shared" si="751"/>
        <v>0</v>
      </c>
      <c r="BH598" s="53">
        <f t="shared" si="752"/>
        <v>0</v>
      </c>
      <c r="BI598" s="53">
        <f t="shared" si="753"/>
        <v>0</v>
      </c>
      <c r="BJ598" s="53">
        <f t="shared" si="754"/>
        <v>0</v>
      </c>
      <c r="BK598" s="57">
        <f t="shared" si="755"/>
        <v>0</v>
      </c>
      <c r="BL598" s="57">
        <f t="shared" si="756"/>
        <v>0</v>
      </c>
      <c r="BM598" s="57">
        <f t="shared" si="757"/>
        <v>0</v>
      </c>
      <c r="BN598" s="57">
        <f t="shared" si="758"/>
        <v>0</v>
      </c>
      <c r="BO598" s="57">
        <f t="shared" si="759"/>
        <v>0</v>
      </c>
      <c r="BP598" s="57">
        <f t="shared" si="760"/>
        <v>0</v>
      </c>
      <c r="BQ598">
        <f t="shared" si="782"/>
        <v>0</v>
      </c>
      <c r="BR598">
        <f t="shared" si="783"/>
        <v>0</v>
      </c>
      <c r="BS598">
        <f t="shared" si="784"/>
        <v>0</v>
      </c>
      <c r="BT598">
        <f t="shared" si="785"/>
        <v>0</v>
      </c>
      <c r="BU598">
        <f t="shared" si="786"/>
        <v>0</v>
      </c>
      <c r="BV598">
        <f t="shared" si="787"/>
        <v>0</v>
      </c>
      <c r="BW598">
        <f t="shared" si="788"/>
        <v>0</v>
      </c>
      <c r="BX598">
        <f t="shared" si="789"/>
        <v>0</v>
      </c>
      <c r="BY598">
        <f t="shared" si="790"/>
        <v>0</v>
      </c>
      <c r="BZ598">
        <f t="shared" si="791"/>
        <v>0</v>
      </c>
      <c r="CA598">
        <f t="shared" si="792"/>
        <v>0</v>
      </c>
      <c r="CB598">
        <f t="shared" si="793"/>
        <v>0</v>
      </c>
      <c r="CC598" t="e">
        <f>IF('Source and fuel input'!AS598,VLOOKUP(AA598,SourceIdData,8,FALSE),IF('Source and fuel input'!AQ598,V598,IF('Source and fuel input'!AR598,IF(AND(E598="Method 1",VLOOKUP(AA598,SourceIdData,8,FALSE)&gt;0),VLOOKUP(AA598,SourceIdData,8,FALSE),NA()),"")))</f>
        <v>#N/A</v>
      </c>
      <c r="CD598" s="15" t="e">
        <f t="shared" si="728"/>
        <v>#N/A</v>
      </c>
      <c r="CE598" s="15" t="b">
        <f t="shared" si="729"/>
        <v>1</v>
      </c>
      <c r="CF598" s="15" t="b">
        <f t="shared" si="761"/>
        <v>1</v>
      </c>
      <c r="CG598" s="15" t="b">
        <f t="shared" si="730"/>
        <v>0</v>
      </c>
      <c r="CH598" s="15" t="b">
        <f t="shared" si="731"/>
        <v>1</v>
      </c>
      <c r="CI598" t="e">
        <f t="shared" si="762"/>
        <v>#N/A</v>
      </c>
      <c r="CJ598" t="e">
        <f t="shared" si="763"/>
        <v>#N/A</v>
      </c>
      <c r="CK598" t="e">
        <f t="shared" si="772"/>
        <v>#N/A</v>
      </c>
      <c r="CL598" t="b">
        <f t="shared" si="732"/>
        <v>0</v>
      </c>
      <c r="CM598" t="e">
        <f t="shared" si="773"/>
        <v>#N/A</v>
      </c>
      <c r="CN598" t="b">
        <f t="shared" si="774"/>
        <v>0</v>
      </c>
      <c r="CO598" s="14">
        <f t="shared" si="775"/>
        <v>1</v>
      </c>
      <c r="CP598" s="16" t="str">
        <f t="shared" si="764"/>
        <v/>
      </c>
      <c r="CQ598" s="15">
        <f t="shared" si="765"/>
        <v>0</v>
      </c>
      <c r="CR598" s="15">
        <f t="shared" si="766"/>
        <v>0</v>
      </c>
      <c r="CS598" s="15">
        <f t="shared" si="767"/>
        <v>0</v>
      </c>
      <c r="CT598" s="58" t="e">
        <f t="shared" si="794"/>
        <v>#DIV/0!</v>
      </c>
      <c r="CU598" s="2">
        <f t="shared" si="768"/>
        <v>995</v>
      </c>
      <c r="CV598" t="str">
        <f t="shared" si="776"/>
        <v/>
      </c>
      <c r="CX598" t="str">
        <f t="shared" si="795"/>
        <v/>
      </c>
      <c r="CY598" t="b">
        <f>AND(CX598&lt;&gt;"",COUNTIF($CX$11:CX597,CX598)=0)</f>
        <v>0</v>
      </c>
      <c r="CZ598" s="2">
        <f>IF(CX598="",0,IF(CY598,MAX($CZ$11:CZ597)+1,VLOOKUP(CX598,$CX$11:CZ597,3,FALSE)))</f>
        <v>0</v>
      </c>
      <c r="DA598" s="2" t="str">
        <f t="shared" si="777"/>
        <v/>
      </c>
      <c r="DB598" t="str">
        <f t="shared" si="796"/>
        <v/>
      </c>
      <c r="DC598" t="b">
        <f>AND(DB598&lt;&gt;"",COUNTIF($DB$11:DB597,DB598)=0)</f>
        <v>0</v>
      </c>
      <c r="DD598" s="2">
        <f>IF(DB598="",0,IF(DC598,MAX($DD$11:DD597)+1,VLOOKUP(DB598,$DB$11:DD597,3,FALSE)))</f>
        <v>0</v>
      </c>
      <c r="DE598" s="2" t="str">
        <f t="shared" si="778"/>
        <v/>
      </c>
    </row>
    <row r="599" spans="1:109" x14ac:dyDescent="0.35">
      <c r="A599" s="119"/>
      <c r="B599" s="46"/>
      <c r="C599" s="46"/>
      <c r="D599" s="46"/>
      <c r="E599" s="46"/>
      <c r="F599" s="183"/>
      <c r="G599" s="48">
        <v>0</v>
      </c>
      <c r="H599" s="46">
        <v>0</v>
      </c>
      <c r="I599" s="46">
        <v>0</v>
      </c>
      <c r="J599" s="46">
        <v>0</v>
      </c>
      <c r="K599" s="46">
        <v>0</v>
      </c>
      <c r="L599" s="49">
        <v>0</v>
      </c>
      <c r="M599" s="50">
        <v>0</v>
      </c>
      <c r="N599" s="32"/>
      <c r="O599" s="31"/>
      <c r="P599" s="31"/>
      <c r="Q599" s="31"/>
      <c r="R599" s="31"/>
      <c r="S599" s="31"/>
      <c r="T599" s="31"/>
      <c r="U599" s="31"/>
      <c r="V599" s="99"/>
      <c r="W599" s="52" t="str">
        <f t="shared" si="727"/>
        <v/>
      </c>
      <c r="X599" s="120"/>
      <c r="Y599" s="97"/>
      <c r="Z599" t="e">
        <f t="shared" si="733"/>
        <v>#N/A</v>
      </c>
      <c r="AA599" t="e">
        <f t="shared" si="734"/>
        <v>#N/A</v>
      </c>
      <c r="AB599" t="e">
        <f t="shared" si="735"/>
        <v>#N/A</v>
      </c>
      <c r="AC599" s="53" t="b">
        <f t="shared" si="736"/>
        <v>0</v>
      </c>
      <c r="AD599" s="53" t="b">
        <f t="shared" si="737"/>
        <v>0</v>
      </c>
      <c r="AE599" s="53" t="b">
        <f t="shared" si="738"/>
        <v>0</v>
      </c>
      <c r="AF599" s="53" t="b">
        <f t="shared" si="739"/>
        <v>0</v>
      </c>
      <c r="AG599" s="53" t="b">
        <f t="shared" si="740"/>
        <v>0</v>
      </c>
      <c r="AH599" s="53" t="b">
        <f t="shared" si="741"/>
        <v>0</v>
      </c>
      <c r="AI599" s="53" t="b">
        <f t="shared" si="742"/>
        <v>0</v>
      </c>
      <c r="AJ599" s="53" t="b">
        <f t="shared" si="743"/>
        <v>0</v>
      </c>
      <c r="AK599" s="53" t="b">
        <f t="shared" si="721"/>
        <v>1</v>
      </c>
      <c r="AL599" s="53" t="b">
        <f t="shared" si="722"/>
        <v>1</v>
      </c>
      <c r="AM599" s="53" t="b">
        <f t="shared" si="723"/>
        <v>1</v>
      </c>
      <c r="AN599" s="53" t="b">
        <f t="shared" si="724"/>
        <v>1</v>
      </c>
      <c r="AO599" s="53" t="b">
        <f t="shared" si="725"/>
        <v>1</v>
      </c>
      <c r="AP599" s="53" t="b">
        <f t="shared" si="726"/>
        <v>1</v>
      </c>
      <c r="AQ599" s="53" t="b">
        <f t="shared" si="779"/>
        <v>0</v>
      </c>
      <c r="AR599" t="b">
        <f t="shared" si="744"/>
        <v>0</v>
      </c>
      <c r="AS599" s="54" t="e">
        <f t="shared" si="769"/>
        <v>#N/A</v>
      </c>
      <c r="AT599" t="b">
        <f t="shared" si="780"/>
        <v>0</v>
      </c>
      <c r="AU599" t="str">
        <f t="shared" si="781"/>
        <v/>
      </c>
      <c r="AV599" s="55" t="str">
        <f t="shared" si="770"/>
        <v/>
      </c>
      <c r="AW599" t="b">
        <f>AND(AV599&lt;&gt;"",COUNTIF($AV$11:AV598,AV599)=0)</f>
        <v>0</v>
      </c>
      <c r="AX599" s="2">
        <f>IF(AV599="",0,IF(AW599,MAX($AX$11:AX598)+1,VLOOKUP(AV599,$AV$11:AX598,3,FALSE)))</f>
        <v>0</v>
      </c>
      <c r="AY599" t="str">
        <f t="shared" si="771"/>
        <v/>
      </c>
      <c r="AZ599" t="e">
        <f t="shared" si="745"/>
        <v>#N/A</v>
      </c>
      <c r="BA599" t="e">
        <f>IF(ISNA(AZ599),NA(),COUNTIF(AZ$10:AZ599,AZ599)&gt;1)</f>
        <v>#N/A</v>
      </c>
      <c r="BB599" t="e">
        <f t="shared" si="746"/>
        <v>#N/A</v>
      </c>
      <c r="BC599" s="55" t="e">
        <f t="shared" si="747"/>
        <v>#N/A</v>
      </c>
      <c r="BD599" s="56" t="e">
        <f t="shared" si="748"/>
        <v>#N/A</v>
      </c>
      <c r="BE599" s="53">
        <f t="shared" si="749"/>
        <v>0</v>
      </c>
      <c r="BF599" s="53">
        <f t="shared" si="750"/>
        <v>0</v>
      </c>
      <c r="BG599" s="53">
        <f t="shared" si="751"/>
        <v>0</v>
      </c>
      <c r="BH599" s="53">
        <f t="shared" si="752"/>
        <v>0</v>
      </c>
      <c r="BI599" s="53">
        <f t="shared" si="753"/>
        <v>0</v>
      </c>
      <c r="BJ599" s="53">
        <f t="shared" si="754"/>
        <v>0</v>
      </c>
      <c r="BK599" s="57">
        <f t="shared" si="755"/>
        <v>0</v>
      </c>
      <c r="BL599" s="57">
        <f t="shared" si="756"/>
        <v>0</v>
      </c>
      <c r="BM599" s="57">
        <f t="shared" si="757"/>
        <v>0</v>
      </c>
      <c r="BN599" s="57">
        <f t="shared" si="758"/>
        <v>0</v>
      </c>
      <c r="BO599" s="57">
        <f t="shared" si="759"/>
        <v>0</v>
      </c>
      <c r="BP599" s="57">
        <f t="shared" si="760"/>
        <v>0</v>
      </c>
      <c r="BQ599">
        <f t="shared" si="782"/>
        <v>0</v>
      </c>
      <c r="BR599">
        <f t="shared" si="783"/>
        <v>0</v>
      </c>
      <c r="BS599">
        <f t="shared" si="784"/>
        <v>0</v>
      </c>
      <c r="BT599">
        <f t="shared" si="785"/>
        <v>0</v>
      </c>
      <c r="BU599">
        <f t="shared" si="786"/>
        <v>0</v>
      </c>
      <c r="BV599">
        <f t="shared" si="787"/>
        <v>0</v>
      </c>
      <c r="BW599">
        <f t="shared" si="788"/>
        <v>0</v>
      </c>
      <c r="BX599">
        <f t="shared" si="789"/>
        <v>0</v>
      </c>
      <c r="BY599">
        <f t="shared" si="790"/>
        <v>0</v>
      </c>
      <c r="BZ599">
        <f t="shared" si="791"/>
        <v>0</v>
      </c>
      <c r="CA599">
        <f t="shared" si="792"/>
        <v>0</v>
      </c>
      <c r="CB599">
        <f t="shared" si="793"/>
        <v>0</v>
      </c>
      <c r="CC599" t="e">
        <f>IF('Source and fuel input'!AS599,VLOOKUP(AA599,SourceIdData,8,FALSE),IF('Source and fuel input'!AQ599,V599,IF('Source and fuel input'!AR599,IF(AND(E599="Method 1",VLOOKUP(AA599,SourceIdData,8,FALSE)&gt;0),VLOOKUP(AA599,SourceIdData,8,FALSE),NA()),"")))</f>
        <v>#N/A</v>
      </c>
      <c r="CD599" s="15" t="e">
        <f t="shared" si="728"/>
        <v>#N/A</v>
      </c>
      <c r="CE599" s="15" t="b">
        <f t="shared" si="729"/>
        <v>1</v>
      </c>
      <c r="CF599" s="15" t="b">
        <f t="shared" si="761"/>
        <v>1</v>
      </c>
      <c r="CG599" s="15" t="b">
        <f t="shared" si="730"/>
        <v>0</v>
      </c>
      <c r="CH599" s="15" t="b">
        <f t="shared" si="731"/>
        <v>1</v>
      </c>
      <c r="CI599" t="e">
        <f t="shared" si="762"/>
        <v>#N/A</v>
      </c>
      <c r="CJ599" t="e">
        <f t="shared" si="763"/>
        <v>#N/A</v>
      </c>
      <c r="CK599" t="e">
        <f t="shared" si="772"/>
        <v>#N/A</v>
      </c>
      <c r="CL599" t="b">
        <f t="shared" si="732"/>
        <v>0</v>
      </c>
      <c r="CM599" t="e">
        <f t="shared" si="773"/>
        <v>#N/A</v>
      </c>
      <c r="CN599" t="b">
        <f t="shared" si="774"/>
        <v>0</v>
      </c>
      <c r="CO599" s="14">
        <f t="shared" si="775"/>
        <v>1</v>
      </c>
      <c r="CP599" s="16" t="str">
        <f t="shared" si="764"/>
        <v/>
      </c>
      <c r="CQ599" s="15">
        <f t="shared" si="765"/>
        <v>0</v>
      </c>
      <c r="CR599" s="15">
        <f t="shared" si="766"/>
        <v>0</v>
      </c>
      <c r="CS599" s="15">
        <f t="shared" si="767"/>
        <v>0</v>
      </c>
      <c r="CT599" s="58" t="e">
        <f t="shared" si="794"/>
        <v>#DIV/0!</v>
      </c>
      <c r="CU599" s="2">
        <f t="shared" si="768"/>
        <v>995</v>
      </c>
      <c r="CV599" t="str">
        <f t="shared" si="776"/>
        <v/>
      </c>
      <c r="CX599" t="str">
        <f t="shared" si="795"/>
        <v/>
      </c>
      <c r="CY599" t="b">
        <f>AND(CX599&lt;&gt;"",COUNTIF($CX$11:CX598,CX599)=0)</f>
        <v>0</v>
      </c>
      <c r="CZ599" s="2">
        <f>IF(CX599="",0,IF(CY599,MAX($CZ$11:CZ598)+1,VLOOKUP(CX599,$CX$11:CZ598,3,FALSE)))</f>
        <v>0</v>
      </c>
      <c r="DA599" s="2" t="str">
        <f t="shared" si="777"/>
        <v/>
      </c>
      <c r="DB599" t="str">
        <f t="shared" si="796"/>
        <v/>
      </c>
      <c r="DC599" t="b">
        <f>AND(DB599&lt;&gt;"",COUNTIF($DB$11:DB598,DB599)=0)</f>
        <v>0</v>
      </c>
      <c r="DD599" s="2">
        <f>IF(DB599="",0,IF(DC599,MAX($DD$11:DD598)+1,VLOOKUP(DB599,$DB$11:DD598,3,FALSE)))</f>
        <v>0</v>
      </c>
      <c r="DE599" s="2" t="str">
        <f t="shared" si="778"/>
        <v/>
      </c>
    </row>
    <row r="600" spans="1:109" x14ac:dyDescent="0.35">
      <c r="A600" s="119"/>
      <c r="B600" s="46"/>
      <c r="C600" s="46"/>
      <c r="D600" s="46"/>
      <c r="E600" s="46"/>
      <c r="F600" s="183"/>
      <c r="G600" s="48">
        <v>0</v>
      </c>
      <c r="H600" s="46">
        <v>0</v>
      </c>
      <c r="I600" s="46">
        <v>0</v>
      </c>
      <c r="J600" s="46">
        <v>0</v>
      </c>
      <c r="K600" s="46">
        <v>0</v>
      </c>
      <c r="L600" s="49">
        <v>0</v>
      </c>
      <c r="M600" s="50">
        <v>0</v>
      </c>
      <c r="N600" s="32"/>
      <c r="O600" s="31"/>
      <c r="P600" s="31"/>
      <c r="Q600" s="31"/>
      <c r="R600" s="31"/>
      <c r="S600" s="31"/>
      <c r="T600" s="31"/>
      <c r="U600" s="31"/>
      <c r="V600" s="99"/>
      <c r="W600" s="52" t="str">
        <f t="shared" si="727"/>
        <v/>
      </c>
      <c r="X600" s="120"/>
      <c r="Y600" s="97"/>
      <c r="Z600" t="e">
        <f t="shared" si="733"/>
        <v>#N/A</v>
      </c>
      <c r="AA600" t="e">
        <f t="shared" si="734"/>
        <v>#N/A</v>
      </c>
      <c r="AB600" t="e">
        <f t="shared" si="735"/>
        <v>#N/A</v>
      </c>
      <c r="AC600" s="53" t="b">
        <f t="shared" si="736"/>
        <v>0</v>
      </c>
      <c r="AD600" s="53" t="b">
        <f t="shared" si="737"/>
        <v>0</v>
      </c>
      <c r="AE600" s="53" t="b">
        <f t="shared" si="738"/>
        <v>0</v>
      </c>
      <c r="AF600" s="53" t="b">
        <f t="shared" si="739"/>
        <v>0</v>
      </c>
      <c r="AG600" s="53" t="b">
        <f t="shared" si="740"/>
        <v>0</v>
      </c>
      <c r="AH600" s="53" t="b">
        <f t="shared" si="741"/>
        <v>0</v>
      </c>
      <c r="AI600" s="53" t="b">
        <f t="shared" si="742"/>
        <v>0</v>
      </c>
      <c r="AJ600" s="53" t="b">
        <f t="shared" si="743"/>
        <v>0</v>
      </c>
      <c r="AK600" s="53" t="b">
        <f t="shared" si="721"/>
        <v>1</v>
      </c>
      <c r="AL600" s="53" t="b">
        <f t="shared" si="722"/>
        <v>1</v>
      </c>
      <c r="AM600" s="53" t="b">
        <f t="shared" si="723"/>
        <v>1</v>
      </c>
      <c r="AN600" s="53" t="b">
        <f t="shared" si="724"/>
        <v>1</v>
      </c>
      <c r="AO600" s="53" t="b">
        <f t="shared" si="725"/>
        <v>1</v>
      </c>
      <c r="AP600" s="53" t="b">
        <f t="shared" si="726"/>
        <v>1</v>
      </c>
      <c r="AQ600" s="53" t="b">
        <f t="shared" si="779"/>
        <v>0</v>
      </c>
      <c r="AR600" t="b">
        <f t="shared" si="744"/>
        <v>0</v>
      </c>
      <c r="AS600" s="54" t="e">
        <f t="shared" si="769"/>
        <v>#N/A</v>
      </c>
      <c r="AT600" t="b">
        <f t="shared" si="780"/>
        <v>0</v>
      </c>
      <c r="AU600" t="str">
        <f t="shared" si="781"/>
        <v/>
      </c>
      <c r="AV600" s="55" t="str">
        <f t="shared" si="770"/>
        <v/>
      </c>
      <c r="AW600" t="b">
        <f>AND(AV600&lt;&gt;"",COUNTIF($AV$11:AV599,AV600)=0)</f>
        <v>0</v>
      </c>
      <c r="AX600" s="2">
        <f>IF(AV600="",0,IF(AW600,MAX($AX$11:AX599)+1,VLOOKUP(AV600,$AV$11:AX599,3,FALSE)))</f>
        <v>0</v>
      </c>
      <c r="AY600" t="str">
        <f t="shared" si="771"/>
        <v/>
      </c>
      <c r="AZ600" t="e">
        <f t="shared" si="745"/>
        <v>#N/A</v>
      </c>
      <c r="BA600" t="e">
        <f>IF(ISNA(AZ600),NA(),COUNTIF(AZ$10:AZ600,AZ600)&gt;1)</f>
        <v>#N/A</v>
      </c>
      <c r="BB600" t="e">
        <f t="shared" si="746"/>
        <v>#N/A</v>
      </c>
      <c r="BC600" s="55" t="e">
        <f t="shared" si="747"/>
        <v>#N/A</v>
      </c>
      <c r="BD600" s="56" t="e">
        <f t="shared" si="748"/>
        <v>#N/A</v>
      </c>
      <c r="BE600" s="53">
        <f t="shared" si="749"/>
        <v>0</v>
      </c>
      <c r="BF600" s="53">
        <f t="shared" si="750"/>
        <v>0</v>
      </c>
      <c r="BG600" s="53">
        <f t="shared" si="751"/>
        <v>0</v>
      </c>
      <c r="BH600" s="53">
        <f t="shared" si="752"/>
        <v>0</v>
      </c>
      <c r="BI600" s="53">
        <f t="shared" si="753"/>
        <v>0</v>
      </c>
      <c r="BJ600" s="53">
        <f t="shared" si="754"/>
        <v>0</v>
      </c>
      <c r="BK600" s="57">
        <f t="shared" si="755"/>
        <v>0</v>
      </c>
      <c r="BL600" s="57">
        <f t="shared" si="756"/>
        <v>0</v>
      </c>
      <c r="BM600" s="57">
        <f t="shared" si="757"/>
        <v>0</v>
      </c>
      <c r="BN600" s="57">
        <f t="shared" si="758"/>
        <v>0</v>
      </c>
      <c r="BO600" s="57">
        <f t="shared" si="759"/>
        <v>0</v>
      </c>
      <c r="BP600" s="57">
        <f t="shared" si="760"/>
        <v>0</v>
      </c>
      <c r="BQ600">
        <f t="shared" si="782"/>
        <v>0</v>
      </c>
      <c r="BR600">
        <f t="shared" si="783"/>
        <v>0</v>
      </c>
      <c r="BS600">
        <f t="shared" si="784"/>
        <v>0</v>
      </c>
      <c r="BT600">
        <f t="shared" si="785"/>
        <v>0</v>
      </c>
      <c r="BU600">
        <f t="shared" si="786"/>
        <v>0</v>
      </c>
      <c r="BV600">
        <f t="shared" si="787"/>
        <v>0</v>
      </c>
      <c r="BW600">
        <f t="shared" si="788"/>
        <v>0</v>
      </c>
      <c r="BX600">
        <f t="shared" si="789"/>
        <v>0</v>
      </c>
      <c r="BY600">
        <f t="shared" si="790"/>
        <v>0</v>
      </c>
      <c r="BZ600">
        <f t="shared" si="791"/>
        <v>0</v>
      </c>
      <c r="CA600">
        <f t="shared" si="792"/>
        <v>0</v>
      </c>
      <c r="CB600">
        <f t="shared" si="793"/>
        <v>0</v>
      </c>
      <c r="CC600" t="e">
        <f>IF('Source and fuel input'!AS600,VLOOKUP(AA600,SourceIdData,8,FALSE),IF('Source and fuel input'!AQ600,V600,IF('Source and fuel input'!AR600,IF(AND(E600="Method 1",VLOOKUP(AA600,SourceIdData,8,FALSE)&gt;0),VLOOKUP(AA600,SourceIdData,8,FALSE),NA()),"")))</f>
        <v>#N/A</v>
      </c>
      <c r="CD600" s="15" t="e">
        <f t="shared" si="728"/>
        <v>#N/A</v>
      </c>
      <c r="CE600" s="15" t="b">
        <f t="shared" si="729"/>
        <v>1</v>
      </c>
      <c r="CF600" s="15" t="b">
        <f t="shared" si="761"/>
        <v>1</v>
      </c>
      <c r="CG600" s="15" t="b">
        <f t="shared" si="730"/>
        <v>0</v>
      </c>
      <c r="CH600" s="15" t="b">
        <f t="shared" si="731"/>
        <v>1</v>
      </c>
      <c r="CI600" t="e">
        <f t="shared" si="762"/>
        <v>#N/A</v>
      </c>
      <c r="CJ600" t="e">
        <f t="shared" si="763"/>
        <v>#N/A</v>
      </c>
      <c r="CK600" t="e">
        <f t="shared" si="772"/>
        <v>#N/A</v>
      </c>
      <c r="CL600" t="b">
        <f t="shared" si="732"/>
        <v>0</v>
      </c>
      <c r="CM600" t="e">
        <f t="shared" si="773"/>
        <v>#N/A</v>
      </c>
      <c r="CN600" t="b">
        <f t="shared" si="774"/>
        <v>0</v>
      </c>
      <c r="CO600" s="14">
        <f t="shared" si="775"/>
        <v>1</v>
      </c>
      <c r="CP600" s="16" t="str">
        <f t="shared" si="764"/>
        <v/>
      </c>
      <c r="CQ600" s="15">
        <f t="shared" si="765"/>
        <v>0</v>
      </c>
      <c r="CR600" s="15">
        <f t="shared" si="766"/>
        <v>0</v>
      </c>
      <c r="CS600" s="15">
        <f t="shared" si="767"/>
        <v>0</v>
      </c>
      <c r="CT600" s="58" t="e">
        <f t="shared" si="794"/>
        <v>#DIV/0!</v>
      </c>
      <c r="CU600" s="2">
        <f t="shared" si="768"/>
        <v>995</v>
      </c>
      <c r="CV600" t="str">
        <f t="shared" si="776"/>
        <v/>
      </c>
      <c r="CX600" t="str">
        <f t="shared" si="795"/>
        <v/>
      </c>
      <c r="CY600" t="b">
        <f>AND(CX600&lt;&gt;"",COUNTIF($CX$11:CX599,CX600)=0)</f>
        <v>0</v>
      </c>
      <c r="CZ600" s="2">
        <f>IF(CX600="",0,IF(CY600,MAX($CZ$11:CZ599)+1,VLOOKUP(CX600,$CX$11:CZ599,3,FALSE)))</f>
        <v>0</v>
      </c>
      <c r="DA600" s="2" t="str">
        <f t="shared" si="777"/>
        <v/>
      </c>
      <c r="DB600" t="str">
        <f t="shared" si="796"/>
        <v/>
      </c>
      <c r="DC600" t="b">
        <f>AND(DB600&lt;&gt;"",COUNTIF($DB$11:DB599,DB600)=0)</f>
        <v>0</v>
      </c>
      <c r="DD600" s="2">
        <f>IF(DB600="",0,IF(DC600,MAX($DD$11:DD599)+1,VLOOKUP(DB600,$DB$11:DD599,3,FALSE)))</f>
        <v>0</v>
      </c>
      <c r="DE600" s="2" t="str">
        <f t="shared" si="778"/>
        <v/>
      </c>
    </row>
    <row r="601" spans="1:109" x14ac:dyDescent="0.35">
      <c r="A601" s="119"/>
      <c r="B601" s="46"/>
      <c r="C601" s="46"/>
      <c r="D601" s="46"/>
      <c r="E601" s="46"/>
      <c r="F601" s="183"/>
      <c r="G601" s="48">
        <v>0</v>
      </c>
      <c r="H601" s="46">
        <v>0</v>
      </c>
      <c r="I601" s="46">
        <v>0</v>
      </c>
      <c r="J601" s="46">
        <v>0</v>
      </c>
      <c r="K601" s="46">
        <v>0</v>
      </c>
      <c r="L601" s="49">
        <v>0</v>
      </c>
      <c r="M601" s="50">
        <v>0</v>
      </c>
      <c r="N601" s="32"/>
      <c r="O601" s="31"/>
      <c r="P601" s="31"/>
      <c r="Q601" s="31"/>
      <c r="R601" s="31"/>
      <c r="S601" s="31"/>
      <c r="T601" s="31"/>
      <c r="U601" s="31"/>
      <c r="V601" s="99"/>
      <c r="W601" s="52" t="str">
        <f t="shared" si="727"/>
        <v/>
      </c>
      <c r="X601" s="120"/>
      <c r="Y601" s="97"/>
      <c r="Z601" t="e">
        <f t="shared" si="733"/>
        <v>#N/A</v>
      </c>
      <c r="AA601" t="e">
        <f t="shared" si="734"/>
        <v>#N/A</v>
      </c>
      <c r="AB601" t="e">
        <f t="shared" si="735"/>
        <v>#N/A</v>
      </c>
      <c r="AC601" s="53" t="b">
        <f t="shared" si="736"/>
        <v>0</v>
      </c>
      <c r="AD601" s="53" t="b">
        <f t="shared" si="737"/>
        <v>0</v>
      </c>
      <c r="AE601" s="53" t="b">
        <f t="shared" si="738"/>
        <v>0</v>
      </c>
      <c r="AF601" s="53" t="b">
        <f t="shared" si="739"/>
        <v>0</v>
      </c>
      <c r="AG601" s="53" t="b">
        <f t="shared" si="740"/>
        <v>0</v>
      </c>
      <c r="AH601" s="53" t="b">
        <f t="shared" si="741"/>
        <v>0</v>
      </c>
      <c r="AI601" s="53" t="b">
        <f t="shared" si="742"/>
        <v>0</v>
      </c>
      <c r="AJ601" s="53" t="b">
        <f t="shared" si="743"/>
        <v>0</v>
      </c>
      <c r="AK601" s="53" t="b">
        <f t="shared" ref="AK601:AK664" si="797">AND(G601&lt;&gt;"",G601&gt;=0,NOT(ISERROR(G601*1)))</f>
        <v>1</v>
      </c>
      <c r="AL601" s="53" t="b">
        <f t="shared" ref="AL601:AL664" si="798">AND(H601&lt;&gt;"",H601&gt;=0,NOT(ISERROR(H601*1)))</f>
        <v>1</v>
      </c>
      <c r="AM601" s="53" t="b">
        <f t="shared" ref="AM601:AM664" si="799">AND(I601&lt;&gt;"",I601&gt;=0,NOT(ISERROR(I601*1)))</f>
        <v>1</v>
      </c>
      <c r="AN601" s="53" t="b">
        <f t="shared" ref="AN601:AN664" si="800">AND(J601&lt;&gt;"",J601&gt;=0,NOT(ISERROR(J601*1)))</f>
        <v>1</v>
      </c>
      <c r="AO601" s="53" t="b">
        <f t="shared" ref="AO601:AO664" si="801">AND(K601&lt;&gt;"",K601&gt;=0,NOT(ISERROR(K601*1)))</f>
        <v>1</v>
      </c>
      <c r="AP601" s="53" t="b">
        <f t="shared" ref="AP601:AP664" si="802">AND(L601&lt;&gt;"",L601&gt;=0,NOT(ISERROR(L601*1)))</f>
        <v>1</v>
      </c>
      <c r="AQ601" s="53" t="b">
        <f t="shared" si="779"/>
        <v>0</v>
      </c>
      <c r="AR601" t="b">
        <f t="shared" si="744"/>
        <v>0</v>
      </c>
      <c r="AS601" s="54" t="e">
        <f t="shared" si="769"/>
        <v>#N/A</v>
      </c>
      <c r="AT601" t="b">
        <f t="shared" si="780"/>
        <v>0</v>
      </c>
      <c r="AU601" t="str">
        <f t="shared" si="781"/>
        <v/>
      </c>
      <c r="AV601" s="55" t="str">
        <f t="shared" si="770"/>
        <v/>
      </c>
      <c r="AW601" t="b">
        <f>AND(AV601&lt;&gt;"",COUNTIF($AV$11:AV600,AV601)=0)</f>
        <v>0</v>
      </c>
      <c r="AX601" s="2">
        <f>IF(AV601="",0,IF(AW601,MAX($AX$11:AX600)+1,VLOOKUP(AV601,$AV$11:AX600,3,FALSE)))</f>
        <v>0</v>
      </c>
      <c r="AY601" t="str">
        <f t="shared" si="771"/>
        <v/>
      </c>
      <c r="AZ601" t="e">
        <f t="shared" si="745"/>
        <v>#N/A</v>
      </c>
      <c r="BA601" t="e">
        <f>IF(ISNA(AZ601),NA(),COUNTIF(AZ$10:AZ601,AZ601)&gt;1)</f>
        <v>#N/A</v>
      </c>
      <c r="BB601" t="e">
        <f t="shared" si="746"/>
        <v>#N/A</v>
      </c>
      <c r="BC601" s="55" t="e">
        <f t="shared" si="747"/>
        <v>#N/A</v>
      </c>
      <c r="BD601" s="56" t="e">
        <f t="shared" si="748"/>
        <v>#N/A</v>
      </c>
      <c r="BE601" s="53">
        <f t="shared" si="749"/>
        <v>0</v>
      </c>
      <c r="BF601" s="53">
        <f t="shared" si="750"/>
        <v>0</v>
      </c>
      <c r="BG601" s="53">
        <f t="shared" si="751"/>
        <v>0</v>
      </c>
      <c r="BH601" s="53">
        <f t="shared" si="752"/>
        <v>0</v>
      </c>
      <c r="BI601" s="53">
        <f t="shared" si="753"/>
        <v>0</v>
      </c>
      <c r="BJ601" s="53">
        <f t="shared" si="754"/>
        <v>0</v>
      </c>
      <c r="BK601" s="57">
        <f t="shared" si="755"/>
        <v>0</v>
      </c>
      <c r="BL601" s="57">
        <f t="shared" si="756"/>
        <v>0</v>
      </c>
      <c r="BM601" s="57">
        <f t="shared" si="757"/>
        <v>0</v>
      </c>
      <c r="BN601" s="57">
        <f t="shared" si="758"/>
        <v>0</v>
      </c>
      <c r="BO601" s="57">
        <f t="shared" si="759"/>
        <v>0</v>
      </c>
      <c r="BP601" s="57">
        <f t="shared" si="760"/>
        <v>0</v>
      </c>
      <c r="BQ601">
        <f t="shared" si="782"/>
        <v>0</v>
      </c>
      <c r="BR601">
        <f t="shared" si="783"/>
        <v>0</v>
      </c>
      <c r="BS601">
        <f t="shared" si="784"/>
        <v>0</v>
      </c>
      <c r="BT601">
        <f t="shared" si="785"/>
        <v>0</v>
      </c>
      <c r="BU601">
        <f t="shared" si="786"/>
        <v>0</v>
      </c>
      <c r="BV601">
        <f t="shared" si="787"/>
        <v>0</v>
      </c>
      <c r="BW601">
        <f t="shared" si="788"/>
        <v>0</v>
      </c>
      <c r="BX601">
        <f t="shared" si="789"/>
        <v>0</v>
      </c>
      <c r="BY601">
        <f t="shared" si="790"/>
        <v>0</v>
      </c>
      <c r="BZ601">
        <f t="shared" si="791"/>
        <v>0</v>
      </c>
      <c r="CA601">
        <f t="shared" si="792"/>
        <v>0</v>
      </c>
      <c r="CB601">
        <f t="shared" si="793"/>
        <v>0</v>
      </c>
      <c r="CC601" t="e">
        <f>IF('Source and fuel input'!AS601,VLOOKUP(AA601,SourceIdData,8,FALSE),IF('Source and fuel input'!AQ601,V601,IF('Source and fuel input'!AR601,IF(AND(E601="Method 1",VLOOKUP(AA601,SourceIdData,8,FALSE)&gt;0),VLOOKUP(AA601,SourceIdData,8,FALSE),NA()),"")))</f>
        <v>#N/A</v>
      </c>
      <c r="CD601" s="15" t="e">
        <f t="shared" si="728"/>
        <v>#N/A</v>
      </c>
      <c r="CE601" s="15" t="b">
        <f t="shared" si="729"/>
        <v>1</v>
      </c>
      <c r="CF601" s="15" t="b">
        <f t="shared" si="761"/>
        <v>1</v>
      </c>
      <c r="CG601" s="15" t="b">
        <f t="shared" si="730"/>
        <v>0</v>
      </c>
      <c r="CH601" s="15" t="b">
        <f t="shared" si="731"/>
        <v>1</v>
      </c>
      <c r="CI601" t="e">
        <f t="shared" si="762"/>
        <v>#N/A</v>
      </c>
      <c r="CJ601" t="e">
        <f t="shared" si="763"/>
        <v>#N/A</v>
      </c>
      <c r="CK601" t="e">
        <f t="shared" si="772"/>
        <v>#N/A</v>
      </c>
      <c r="CL601" t="b">
        <f t="shared" si="732"/>
        <v>0</v>
      </c>
      <c r="CM601" t="e">
        <f t="shared" si="773"/>
        <v>#N/A</v>
      </c>
      <c r="CN601" t="b">
        <f t="shared" si="774"/>
        <v>0</v>
      </c>
      <c r="CO601" s="14">
        <f t="shared" si="775"/>
        <v>1</v>
      </c>
      <c r="CP601" s="16" t="str">
        <f t="shared" si="764"/>
        <v/>
      </c>
      <c r="CQ601" s="15">
        <f t="shared" si="765"/>
        <v>0</v>
      </c>
      <c r="CR601" s="15">
        <f t="shared" si="766"/>
        <v>0</v>
      </c>
      <c r="CS601" s="15">
        <f t="shared" si="767"/>
        <v>0</v>
      </c>
      <c r="CT601" s="58" t="e">
        <f t="shared" si="794"/>
        <v>#DIV/0!</v>
      </c>
      <c r="CU601" s="2">
        <f t="shared" si="768"/>
        <v>995</v>
      </c>
      <c r="CV601" t="str">
        <f t="shared" si="776"/>
        <v/>
      </c>
      <c r="CX601" t="str">
        <f t="shared" si="795"/>
        <v/>
      </c>
      <c r="CY601" t="b">
        <f>AND(CX601&lt;&gt;"",COUNTIF($CX$11:CX600,CX601)=0)</f>
        <v>0</v>
      </c>
      <c r="CZ601" s="2">
        <f>IF(CX601="",0,IF(CY601,MAX($CZ$11:CZ600)+1,VLOOKUP(CX601,$CX$11:CZ600,3,FALSE)))</f>
        <v>0</v>
      </c>
      <c r="DA601" s="2" t="str">
        <f t="shared" si="777"/>
        <v/>
      </c>
      <c r="DB601" t="str">
        <f t="shared" si="796"/>
        <v/>
      </c>
      <c r="DC601" t="b">
        <f>AND(DB601&lt;&gt;"",COUNTIF($DB$11:DB600,DB601)=0)</f>
        <v>0</v>
      </c>
      <c r="DD601" s="2">
        <f>IF(DB601="",0,IF(DC601,MAX($DD$11:DD600)+1,VLOOKUP(DB601,$DB$11:DD600,3,FALSE)))</f>
        <v>0</v>
      </c>
      <c r="DE601" s="2" t="str">
        <f t="shared" si="778"/>
        <v/>
      </c>
    </row>
    <row r="602" spans="1:109" x14ac:dyDescent="0.35">
      <c r="A602" s="119"/>
      <c r="B602" s="46"/>
      <c r="C602" s="46"/>
      <c r="D602" s="46"/>
      <c r="E602" s="46"/>
      <c r="F602" s="183"/>
      <c r="G602" s="48">
        <v>0</v>
      </c>
      <c r="H602" s="46">
        <v>0</v>
      </c>
      <c r="I602" s="46">
        <v>0</v>
      </c>
      <c r="J602" s="46">
        <v>0</v>
      </c>
      <c r="K602" s="46">
        <v>0</v>
      </c>
      <c r="L602" s="49">
        <v>0</v>
      </c>
      <c r="M602" s="50">
        <v>0</v>
      </c>
      <c r="N602" s="32"/>
      <c r="O602" s="31"/>
      <c r="P602" s="31"/>
      <c r="Q602" s="31"/>
      <c r="R602" s="31"/>
      <c r="S602" s="31"/>
      <c r="T602" s="31"/>
      <c r="U602" s="31"/>
      <c r="V602" s="99"/>
      <c r="W602" s="52" t="str">
        <f t="shared" si="727"/>
        <v/>
      </c>
      <c r="X602" s="120"/>
      <c r="Y602" s="97"/>
      <c r="Z602" t="e">
        <f t="shared" si="733"/>
        <v>#N/A</v>
      </c>
      <c r="AA602" t="e">
        <f t="shared" si="734"/>
        <v>#N/A</v>
      </c>
      <c r="AB602" t="e">
        <f t="shared" si="735"/>
        <v>#N/A</v>
      </c>
      <c r="AC602" s="53" t="b">
        <f t="shared" si="736"/>
        <v>0</v>
      </c>
      <c r="AD602" s="53" t="b">
        <f t="shared" si="737"/>
        <v>0</v>
      </c>
      <c r="AE602" s="53" t="b">
        <f t="shared" si="738"/>
        <v>0</v>
      </c>
      <c r="AF602" s="53" t="b">
        <f t="shared" si="739"/>
        <v>0</v>
      </c>
      <c r="AG602" s="53" t="b">
        <f t="shared" si="740"/>
        <v>0</v>
      </c>
      <c r="AH602" s="53" t="b">
        <f t="shared" si="741"/>
        <v>0</v>
      </c>
      <c r="AI602" s="53" t="b">
        <f t="shared" si="742"/>
        <v>0</v>
      </c>
      <c r="AJ602" s="53" t="b">
        <f t="shared" si="743"/>
        <v>0</v>
      </c>
      <c r="AK602" s="53" t="b">
        <f t="shared" si="797"/>
        <v>1</v>
      </c>
      <c r="AL602" s="53" t="b">
        <f t="shared" si="798"/>
        <v>1</v>
      </c>
      <c r="AM602" s="53" t="b">
        <f t="shared" si="799"/>
        <v>1</v>
      </c>
      <c r="AN602" s="53" t="b">
        <f t="shared" si="800"/>
        <v>1</v>
      </c>
      <c r="AO602" s="53" t="b">
        <f t="shared" si="801"/>
        <v>1</v>
      </c>
      <c r="AP602" s="53" t="b">
        <f t="shared" si="802"/>
        <v>1</v>
      </c>
      <c r="AQ602" s="53" t="b">
        <f t="shared" si="779"/>
        <v>0</v>
      </c>
      <c r="AR602" t="b">
        <f t="shared" si="744"/>
        <v>0</v>
      </c>
      <c r="AS602" s="54" t="e">
        <f t="shared" si="769"/>
        <v>#N/A</v>
      </c>
      <c r="AT602" t="b">
        <f t="shared" si="780"/>
        <v>0</v>
      </c>
      <c r="AU602" t="str">
        <f t="shared" si="781"/>
        <v/>
      </c>
      <c r="AV602" s="55" t="str">
        <f t="shared" si="770"/>
        <v/>
      </c>
      <c r="AW602" t="b">
        <f>AND(AV602&lt;&gt;"",COUNTIF($AV$11:AV601,AV602)=0)</f>
        <v>0</v>
      </c>
      <c r="AX602" s="2">
        <f>IF(AV602="",0,IF(AW602,MAX($AX$11:AX601)+1,VLOOKUP(AV602,$AV$11:AX601,3,FALSE)))</f>
        <v>0</v>
      </c>
      <c r="AY602" t="str">
        <f t="shared" si="771"/>
        <v/>
      </c>
      <c r="AZ602" t="e">
        <f t="shared" si="745"/>
        <v>#N/A</v>
      </c>
      <c r="BA602" t="e">
        <f>IF(ISNA(AZ602),NA(),COUNTIF(AZ$10:AZ602,AZ602)&gt;1)</f>
        <v>#N/A</v>
      </c>
      <c r="BB602" t="e">
        <f t="shared" si="746"/>
        <v>#N/A</v>
      </c>
      <c r="BC602" s="55" t="e">
        <f t="shared" si="747"/>
        <v>#N/A</v>
      </c>
      <c r="BD602" s="56" t="e">
        <f t="shared" si="748"/>
        <v>#N/A</v>
      </c>
      <c r="BE602" s="53">
        <f t="shared" si="749"/>
        <v>0</v>
      </c>
      <c r="BF602" s="53">
        <f t="shared" si="750"/>
        <v>0</v>
      </c>
      <c r="BG602" s="53">
        <f t="shared" si="751"/>
        <v>0</v>
      </c>
      <c r="BH602" s="53">
        <f t="shared" si="752"/>
        <v>0</v>
      </c>
      <c r="BI602" s="53">
        <f t="shared" si="753"/>
        <v>0</v>
      </c>
      <c r="BJ602" s="53">
        <f t="shared" si="754"/>
        <v>0</v>
      </c>
      <c r="BK602" s="57">
        <f t="shared" si="755"/>
        <v>0</v>
      </c>
      <c r="BL602" s="57">
        <f t="shared" si="756"/>
        <v>0</v>
      </c>
      <c r="BM602" s="57">
        <f t="shared" si="757"/>
        <v>0</v>
      </c>
      <c r="BN602" s="57">
        <f t="shared" si="758"/>
        <v>0</v>
      </c>
      <c r="BO602" s="57">
        <f t="shared" si="759"/>
        <v>0</v>
      </c>
      <c r="BP602" s="57">
        <f t="shared" si="760"/>
        <v>0</v>
      </c>
      <c r="BQ602">
        <f t="shared" si="782"/>
        <v>0</v>
      </c>
      <c r="BR602">
        <f t="shared" si="783"/>
        <v>0</v>
      </c>
      <c r="BS602">
        <f t="shared" si="784"/>
        <v>0</v>
      </c>
      <c r="BT602">
        <f t="shared" si="785"/>
        <v>0</v>
      </c>
      <c r="BU602">
        <f t="shared" si="786"/>
        <v>0</v>
      </c>
      <c r="BV602">
        <f t="shared" si="787"/>
        <v>0</v>
      </c>
      <c r="BW602">
        <f t="shared" si="788"/>
        <v>0</v>
      </c>
      <c r="BX602">
        <f t="shared" si="789"/>
        <v>0</v>
      </c>
      <c r="BY602">
        <f t="shared" si="790"/>
        <v>0</v>
      </c>
      <c r="BZ602">
        <f t="shared" si="791"/>
        <v>0</v>
      </c>
      <c r="CA602">
        <f t="shared" si="792"/>
        <v>0</v>
      </c>
      <c r="CB602">
        <f t="shared" si="793"/>
        <v>0</v>
      </c>
      <c r="CC602" t="e">
        <f>IF('Source and fuel input'!AS602,VLOOKUP(AA602,SourceIdData,8,FALSE),IF('Source and fuel input'!AQ602,V602,IF('Source and fuel input'!AR602,IF(AND(E602="Method 1",VLOOKUP(AA602,SourceIdData,8,FALSE)&gt;0),VLOOKUP(AA602,SourceIdData,8,FALSE),NA()),"")))</f>
        <v>#N/A</v>
      </c>
      <c r="CD602" s="15" t="e">
        <f t="shared" si="728"/>
        <v>#N/A</v>
      </c>
      <c r="CE602" s="15" t="b">
        <f t="shared" si="729"/>
        <v>1</v>
      </c>
      <c r="CF602" s="15" t="b">
        <f t="shared" si="761"/>
        <v>1</v>
      </c>
      <c r="CG602" s="15" t="b">
        <f t="shared" si="730"/>
        <v>0</v>
      </c>
      <c r="CH602" s="15" t="b">
        <f t="shared" si="731"/>
        <v>1</v>
      </c>
      <c r="CI602" t="e">
        <f t="shared" si="762"/>
        <v>#N/A</v>
      </c>
      <c r="CJ602" t="e">
        <f t="shared" si="763"/>
        <v>#N/A</v>
      </c>
      <c r="CK602" t="e">
        <f t="shared" si="772"/>
        <v>#N/A</v>
      </c>
      <c r="CL602" t="b">
        <f t="shared" si="732"/>
        <v>0</v>
      </c>
      <c r="CM602" t="e">
        <f t="shared" si="773"/>
        <v>#N/A</v>
      </c>
      <c r="CN602" t="b">
        <f t="shared" si="774"/>
        <v>0</v>
      </c>
      <c r="CO602" s="14">
        <f t="shared" si="775"/>
        <v>1</v>
      </c>
      <c r="CP602" s="16" t="str">
        <f t="shared" si="764"/>
        <v/>
      </c>
      <c r="CQ602" s="15">
        <f t="shared" si="765"/>
        <v>0</v>
      </c>
      <c r="CR602" s="15">
        <f t="shared" si="766"/>
        <v>0</v>
      </c>
      <c r="CS602" s="15">
        <f t="shared" si="767"/>
        <v>0</v>
      </c>
      <c r="CT602" s="58" t="e">
        <f t="shared" si="794"/>
        <v>#DIV/0!</v>
      </c>
      <c r="CU602" s="2">
        <f t="shared" si="768"/>
        <v>995</v>
      </c>
      <c r="CV602" t="str">
        <f t="shared" si="776"/>
        <v/>
      </c>
      <c r="CX602" t="str">
        <f t="shared" si="795"/>
        <v/>
      </c>
      <c r="CY602" t="b">
        <f>AND(CX602&lt;&gt;"",COUNTIF($CX$11:CX601,CX602)=0)</f>
        <v>0</v>
      </c>
      <c r="CZ602" s="2">
        <f>IF(CX602="",0,IF(CY602,MAX($CZ$11:CZ601)+1,VLOOKUP(CX602,$CX$11:CZ601,3,FALSE)))</f>
        <v>0</v>
      </c>
      <c r="DA602" s="2" t="str">
        <f t="shared" si="777"/>
        <v/>
      </c>
      <c r="DB602" t="str">
        <f t="shared" si="796"/>
        <v/>
      </c>
      <c r="DC602" t="b">
        <f>AND(DB602&lt;&gt;"",COUNTIF($DB$11:DB601,DB602)=0)</f>
        <v>0</v>
      </c>
      <c r="DD602" s="2">
        <f>IF(DB602="",0,IF(DC602,MAX($DD$11:DD601)+1,VLOOKUP(DB602,$DB$11:DD601,3,FALSE)))</f>
        <v>0</v>
      </c>
      <c r="DE602" s="2" t="str">
        <f t="shared" si="778"/>
        <v/>
      </c>
    </row>
    <row r="603" spans="1:109" x14ac:dyDescent="0.35">
      <c r="A603" s="119"/>
      <c r="B603" s="46"/>
      <c r="C603" s="46"/>
      <c r="D603" s="46"/>
      <c r="E603" s="46"/>
      <c r="F603" s="183"/>
      <c r="G603" s="48">
        <v>0</v>
      </c>
      <c r="H603" s="46">
        <v>0</v>
      </c>
      <c r="I603" s="46">
        <v>0</v>
      </c>
      <c r="J603" s="46">
        <v>0</v>
      </c>
      <c r="K603" s="46">
        <v>0</v>
      </c>
      <c r="L603" s="49">
        <v>0</v>
      </c>
      <c r="M603" s="50">
        <v>0</v>
      </c>
      <c r="N603" s="32"/>
      <c r="O603" s="31"/>
      <c r="P603" s="31"/>
      <c r="Q603" s="31"/>
      <c r="R603" s="31"/>
      <c r="S603" s="31"/>
      <c r="T603" s="31"/>
      <c r="U603" s="31"/>
      <c r="V603" s="99"/>
      <c r="W603" s="52" t="str">
        <f t="shared" si="727"/>
        <v/>
      </c>
      <c r="X603" s="120"/>
      <c r="Y603" s="97"/>
      <c r="Z603" t="e">
        <f t="shared" si="733"/>
        <v>#N/A</v>
      </c>
      <c r="AA603" t="e">
        <f t="shared" si="734"/>
        <v>#N/A</v>
      </c>
      <c r="AB603" t="e">
        <f t="shared" si="735"/>
        <v>#N/A</v>
      </c>
      <c r="AC603" s="53" t="b">
        <f t="shared" si="736"/>
        <v>0</v>
      </c>
      <c r="AD603" s="53" t="b">
        <f t="shared" si="737"/>
        <v>0</v>
      </c>
      <c r="AE603" s="53" t="b">
        <f t="shared" si="738"/>
        <v>0</v>
      </c>
      <c r="AF603" s="53" t="b">
        <f t="shared" si="739"/>
        <v>0</v>
      </c>
      <c r="AG603" s="53" t="b">
        <f t="shared" si="740"/>
        <v>0</v>
      </c>
      <c r="AH603" s="53" t="b">
        <f t="shared" si="741"/>
        <v>0</v>
      </c>
      <c r="AI603" s="53" t="b">
        <f t="shared" si="742"/>
        <v>0</v>
      </c>
      <c r="AJ603" s="53" t="b">
        <f t="shared" si="743"/>
        <v>0</v>
      </c>
      <c r="AK603" s="53" t="b">
        <f t="shared" si="797"/>
        <v>1</v>
      </c>
      <c r="AL603" s="53" t="b">
        <f t="shared" si="798"/>
        <v>1</v>
      </c>
      <c r="AM603" s="53" t="b">
        <f t="shared" si="799"/>
        <v>1</v>
      </c>
      <c r="AN603" s="53" t="b">
        <f t="shared" si="800"/>
        <v>1</v>
      </c>
      <c r="AO603" s="53" t="b">
        <f t="shared" si="801"/>
        <v>1</v>
      </c>
      <c r="AP603" s="53" t="b">
        <f t="shared" si="802"/>
        <v>1</v>
      </c>
      <c r="AQ603" s="53" t="b">
        <f t="shared" si="779"/>
        <v>0</v>
      </c>
      <c r="AR603" t="b">
        <f t="shared" si="744"/>
        <v>0</v>
      </c>
      <c r="AS603" s="54" t="e">
        <f t="shared" si="769"/>
        <v>#N/A</v>
      </c>
      <c r="AT603" t="b">
        <f t="shared" si="780"/>
        <v>0</v>
      </c>
      <c r="AU603" t="str">
        <f t="shared" si="781"/>
        <v/>
      </c>
      <c r="AV603" s="55" t="str">
        <f t="shared" si="770"/>
        <v/>
      </c>
      <c r="AW603" t="b">
        <f>AND(AV603&lt;&gt;"",COUNTIF($AV$11:AV602,AV603)=0)</f>
        <v>0</v>
      </c>
      <c r="AX603" s="2">
        <f>IF(AV603="",0,IF(AW603,MAX($AX$11:AX602)+1,VLOOKUP(AV603,$AV$11:AX602,3,FALSE)))</f>
        <v>0</v>
      </c>
      <c r="AY603" t="str">
        <f t="shared" si="771"/>
        <v/>
      </c>
      <c r="AZ603" t="e">
        <f t="shared" si="745"/>
        <v>#N/A</v>
      </c>
      <c r="BA603" t="e">
        <f>IF(ISNA(AZ603),NA(),COUNTIF(AZ$10:AZ603,AZ603)&gt;1)</f>
        <v>#N/A</v>
      </c>
      <c r="BB603" t="e">
        <f t="shared" si="746"/>
        <v>#N/A</v>
      </c>
      <c r="BC603" s="55" t="e">
        <f t="shared" si="747"/>
        <v>#N/A</v>
      </c>
      <c r="BD603" s="56" t="e">
        <f t="shared" si="748"/>
        <v>#N/A</v>
      </c>
      <c r="BE603" s="53">
        <f t="shared" si="749"/>
        <v>0</v>
      </c>
      <c r="BF603" s="53">
        <f t="shared" si="750"/>
        <v>0</v>
      </c>
      <c r="BG603" s="53">
        <f t="shared" si="751"/>
        <v>0</v>
      </c>
      <c r="BH603" s="53">
        <f t="shared" si="752"/>
        <v>0</v>
      </c>
      <c r="BI603" s="53">
        <f t="shared" si="753"/>
        <v>0</v>
      </c>
      <c r="BJ603" s="53">
        <f t="shared" si="754"/>
        <v>0</v>
      </c>
      <c r="BK603" s="57">
        <f t="shared" si="755"/>
        <v>0</v>
      </c>
      <c r="BL603" s="57">
        <f t="shared" si="756"/>
        <v>0</v>
      </c>
      <c r="BM603" s="57">
        <f t="shared" si="757"/>
        <v>0</v>
      </c>
      <c r="BN603" s="57">
        <f t="shared" si="758"/>
        <v>0</v>
      </c>
      <c r="BO603" s="57">
        <f t="shared" si="759"/>
        <v>0</v>
      </c>
      <c r="BP603" s="57">
        <f t="shared" si="760"/>
        <v>0</v>
      </c>
      <c r="BQ603">
        <f t="shared" si="782"/>
        <v>0</v>
      </c>
      <c r="BR603">
        <f t="shared" si="783"/>
        <v>0</v>
      </c>
      <c r="BS603">
        <f t="shared" si="784"/>
        <v>0</v>
      </c>
      <c r="BT603">
        <f t="shared" si="785"/>
        <v>0</v>
      </c>
      <c r="BU603">
        <f t="shared" si="786"/>
        <v>0</v>
      </c>
      <c r="BV603">
        <f t="shared" si="787"/>
        <v>0</v>
      </c>
      <c r="BW603">
        <f t="shared" si="788"/>
        <v>0</v>
      </c>
      <c r="BX603">
        <f t="shared" si="789"/>
        <v>0</v>
      </c>
      <c r="BY603">
        <f t="shared" si="790"/>
        <v>0</v>
      </c>
      <c r="BZ603">
        <f t="shared" si="791"/>
        <v>0</v>
      </c>
      <c r="CA603">
        <f t="shared" si="792"/>
        <v>0</v>
      </c>
      <c r="CB603">
        <f t="shared" si="793"/>
        <v>0</v>
      </c>
      <c r="CC603" t="e">
        <f>IF('Source and fuel input'!AS603,VLOOKUP(AA603,SourceIdData,8,FALSE),IF('Source and fuel input'!AQ603,V603,IF('Source and fuel input'!AR603,IF(AND(E603="Method 1",VLOOKUP(AA603,SourceIdData,8,FALSE)&gt;0),VLOOKUP(AA603,SourceIdData,8,FALSE),NA()),"")))</f>
        <v>#N/A</v>
      </c>
      <c r="CD603" s="15" t="e">
        <f t="shared" si="728"/>
        <v>#N/A</v>
      </c>
      <c r="CE603" s="15" t="b">
        <f t="shared" si="729"/>
        <v>1</v>
      </c>
      <c r="CF603" s="15" t="b">
        <f t="shared" si="761"/>
        <v>1</v>
      </c>
      <c r="CG603" s="15" t="b">
        <f t="shared" si="730"/>
        <v>0</v>
      </c>
      <c r="CH603" s="15" t="b">
        <f t="shared" si="731"/>
        <v>1</v>
      </c>
      <c r="CI603" t="e">
        <f t="shared" si="762"/>
        <v>#N/A</v>
      </c>
      <c r="CJ603" t="e">
        <f t="shared" si="763"/>
        <v>#N/A</v>
      </c>
      <c r="CK603" t="e">
        <f t="shared" si="772"/>
        <v>#N/A</v>
      </c>
      <c r="CL603" t="b">
        <f t="shared" si="732"/>
        <v>0</v>
      </c>
      <c r="CM603" t="e">
        <f t="shared" si="773"/>
        <v>#N/A</v>
      </c>
      <c r="CN603" t="b">
        <f t="shared" si="774"/>
        <v>0</v>
      </c>
      <c r="CO603" s="14">
        <f t="shared" si="775"/>
        <v>1</v>
      </c>
      <c r="CP603" s="16" t="str">
        <f t="shared" si="764"/>
        <v/>
      </c>
      <c r="CQ603" s="15">
        <f t="shared" si="765"/>
        <v>0</v>
      </c>
      <c r="CR603" s="15">
        <f t="shared" si="766"/>
        <v>0</v>
      </c>
      <c r="CS603" s="15">
        <f t="shared" si="767"/>
        <v>0</v>
      </c>
      <c r="CT603" s="58" t="e">
        <f t="shared" si="794"/>
        <v>#DIV/0!</v>
      </c>
      <c r="CU603" s="2">
        <f t="shared" si="768"/>
        <v>995</v>
      </c>
      <c r="CV603" t="str">
        <f t="shared" si="776"/>
        <v/>
      </c>
      <c r="CX603" t="str">
        <f t="shared" si="795"/>
        <v/>
      </c>
      <c r="CY603" t="b">
        <f>AND(CX603&lt;&gt;"",COUNTIF($CX$11:CX602,CX603)=0)</f>
        <v>0</v>
      </c>
      <c r="CZ603" s="2">
        <f>IF(CX603="",0,IF(CY603,MAX($CZ$11:CZ602)+1,VLOOKUP(CX603,$CX$11:CZ602,3,FALSE)))</f>
        <v>0</v>
      </c>
      <c r="DA603" s="2" t="str">
        <f t="shared" si="777"/>
        <v/>
      </c>
      <c r="DB603" t="str">
        <f t="shared" si="796"/>
        <v/>
      </c>
      <c r="DC603" t="b">
        <f>AND(DB603&lt;&gt;"",COUNTIF($DB$11:DB602,DB603)=0)</f>
        <v>0</v>
      </c>
      <c r="DD603" s="2">
        <f>IF(DB603="",0,IF(DC603,MAX($DD$11:DD602)+1,VLOOKUP(DB603,$DB$11:DD602,3,FALSE)))</f>
        <v>0</v>
      </c>
      <c r="DE603" s="2" t="str">
        <f t="shared" si="778"/>
        <v/>
      </c>
    </row>
    <row r="604" spans="1:109" x14ac:dyDescent="0.35">
      <c r="A604" s="119"/>
      <c r="B604" s="46"/>
      <c r="C604" s="46"/>
      <c r="D604" s="46"/>
      <c r="E604" s="46"/>
      <c r="F604" s="183"/>
      <c r="G604" s="48">
        <v>0</v>
      </c>
      <c r="H604" s="46">
        <v>0</v>
      </c>
      <c r="I604" s="46">
        <v>0</v>
      </c>
      <c r="J604" s="46">
        <v>0</v>
      </c>
      <c r="K604" s="46">
        <v>0</v>
      </c>
      <c r="L604" s="49">
        <v>0</v>
      </c>
      <c r="M604" s="50">
        <v>0</v>
      </c>
      <c r="N604" s="32"/>
      <c r="O604" s="31"/>
      <c r="P604" s="31"/>
      <c r="Q604" s="31"/>
      <c r="R604" s="31"/>
      <c r="S604" s="31"/>
      <c r="T604" s="31"/>
      <c r="U604" s="31"/>
      <c r="V604" s="99"/>
      <c r="W604" s="52" t="str">
        <f t="shared" si="727"/>
        <v/>
      </c>
      <c r="X604" s="120"/>
      <c r="Y604" s="97"/>
      <c r="Z604" t="e">
        <f t="shared" si="733"/>
        <v>#N/A</v>
      </c>
      <c r="AA604" t="e">
        <f t="shared" si="734"/>
        <v>#N/A</v>
      </c>
      <c r="AB604" t="e">
        <f t="shared" si="735"/>
        <v>#N/A</v>
      </c>
      <c r="AC604" s="53" t="b">
        <f t="shared" si="736"/>
        <v>0</v>
      </c>
      <c r="AD604" s="53" t="b">
        <f t="shared" si="737"/>
        <v>0</v>
      </c>
      <c r="AE604" s="53" t="b">
        <f t="shared" si="738"/>
        <v>0</v>
      </c>
      <c r="AF604" s="53" t="b">
        <f t="shared" si="739"/>
        <v>0</v>
      </c>
      <c r="AG604" s="53" t="b">
        <f t="shared" si="740"/>
        <v>0</v>
      </c>
      <c r="AH604" s="53" t="b">
        <f t="shared" si="741"/>
        <v>0</v>
      </c>
      <c r="AI604" s="53" t="b">
        <f t="shared" si="742"/>
        <v>0</v>
      </c>
      <c r="AJ604" s="53" t="b">
        <f t="shared" si="743"/>
        <v>0</v>
      </c>
      <c r="AK604" s="53" t="b">
        <f t="shared" si="797"/>
        <v>1</v>
      </c>
      <c r="AL604" s="53" t="b">
        <f t="shared" si="798"/>
        <v>1</v>
      </c>
      <c r="AM604" s="53" t="b">
        <f t="shared" si="799"/>
        <v>1</v>
      </c>
      <c r="AN604" s="53" t="b">
        <f t="shared" si="800"/>
        <v>1</v>
      </c>
      <c r="AO604" s="53" t="b">
        <f t="shared" si="801"/>
        <v>1</v>
      </c>
      <c r="AP604" s="53" t="b">
        <f t="shared" si="802"/>
        <v>1</v>
      </c>
      <c r="AQ604" s="53" t="b">
        <f t="shared" si="779"/>
        <v>0</v>
      </c>
      <c r="AR604" t="b">
        <f t="shared" si="744"/>
        <v>0</v>
      </c>
      <c r="AS604" s="54" t="e">
        <f t="shared" si="769"/>
        <v>#N/A</v>
      </c>
      <c r="AT604" t="b">
        <f t="shared" si="780"/>
        <v>0</v>
      </c>
      <c r="AU604" t="str">
        <f t="shared" si="781"/>
        <v/>
      </c>
      <c r="AV604" s="55" t="str">
        <f t="shared" si="770"/>
        <v/>
      </c>
      <c r="AW604" t="b">
        <f>AND(AV604&lt;&gt;"",COUNTIF($AV$11:AV603,AV604)=0)</f>
        <v>0</v>
      </c>
      <c r="AX604" s="2">
        <f>IF(AV604="",0,IF(AW604,MAX($AX$11:AX603)+1,VLOOKUP(AV604,$AV$11:AX603,3,FALSE)))</f>
        <v>0</v>
      </c>
      <c r="AY604" t="str">
        <f t="shared" si="771"/>
        <v/>
      </c>
      <c r="AZ604" t="e">
        <f t="shared" si="745"/>
        <v>#N/A</v>
      </c>
      <c r="BA604" t="e">
        <f>IF(ISNA(AZ604),NA(),COUNTIF(AZ$10:AZ604,AZ604)&gt;1)</f>
        <v>#N/A</v>
      </c>
      <c r="BB604" t="e">
        <f t="shared" si="746"/>
        <v>#N/A</v>
      </c>
      <c r="BC604" s="55" t="e">
        <f t="shared" si="747"/>
        <v>#N/A</v>
      </c>
      <c r="BD604" s="56" t="e">
        <f t="shared" si="748"/>
        <v>#N/A</v>
      </c>
      <c r="BE604" s="53">
        <f t="shared" si="749"/>
        <v>0</v>
      </c>
      <c r="BF604" s="53">
        <f t="shared" si="750"/>
        <v>0</v>
      </c>
      <c r="BG604" s="53">
        <f t="shared" si="751"/>
        <v>0</v>
      </c>
      <c r="BH604" s="53">
        <f t="shared" si="752"/>
        <v>0</v>
      </c>
      <c r="BI604" s="53">
        <f t="shared" si="753"/>
        <v>0</v>
      </c>
      <c r="BJ604" s="53">
        <f t="shared" si="754"/>
        <v>0</v>
      </c>
      <c r="BK604" s="57">
        <f t="shared" si="755"/>
        <v>0</v>
      </c>
      <c r="BL604" s="57">
        <f t="shared" si="756"/>
        <v>0</v>
      </c>
      <c r="BM604" s="57">
        <f t="shared" si="757"/>
        <v>0</v>
      </c>
      <c r="BN604" s="57">
        <f t="shared" si="758"/>
        <v>0</v>
      </c>
      <c r="BO604" s="57">
        <f t="shared" si="759"/>
        <v>0</v>
      </c>
      <c r="BP604" s="57">
        <f t="shared" si="760"/>
        <v>0</v>
      </c>
      <c r="BQ604">
        <f t="shared" si="782"/>
        <v>0</v>
      </c>
      <c r="BR604">
        <f t="shared" si="783"/>
        <v>0</v>
      </c>
      <c r="BS604">
        <f t="shared" si="784"/>
        <v>0</v>
      </c>
      <c r="BT604">
        <f t="shared" si="785"/>
        <v>0</v>
      </c>
      <c r="BU604">
        <f t="shared" si="786"/>
        <v>0</v>
      </c>
      <c r="BV604">
        <f t="shared" si="787"/>
        <v>0</v>
      </c>
      <c r="BW604">
        <f t="shared" si="788"/>
        <v>0</v>
      </c>
      <c r="BX604">
        <f t="shared" si="789"/>
        <v>0</v>
      </c>
      <c r="BY604">
        <f t="shared" si="790"/>
        <v>0</v>
      </c>
      <c r="BZ604">
        <f t="shared" si="791"/>
        <v>0</v>
      </c>
      <c r="CA604">
        <f t="shared" si="792"/>
        <v>0</v>
      </c>
      <c r="CB604">
        <f t="shared" si="793"/>
        <v>0</v>
      </c>
      <c r="CC604" t="e">
        <f>IF('Source and fuel input'!AS604,VLOOKUP(AA604,SourceIdData,8,FALSE),IF('Source and fuel input'!AQ604,V604,IF('Source and fuel input'!AR604,IF(AND(E604="Method 1",VLOOKUP(AA604,SourceIdData,8,FALSE)&gt;0),VLOOKUP(AA604,SourceIdData,8,FALSE),NA()),"")))</f>
        <v>#N/A</v>
      </c>
      <c r="CD604" s="15" t="e">
        <f t="shared" si="728"/>
        <v>#N/A</v>
      </c>
      <c r="CE604" s="15" t="b">
        <f t="shared" si="729"/>
        <v>1</v>
      </c>
      <c r="CF604" s="15" t="b">
        <f t="shared" si="761"/>
        <v>1</v>
      </c>
      <c r="CG604" s="15" t="b">
        <f t="shared" si="730"/>
        <v>0</v>
      </c>
      <c r="CH604" s="15" t="b">
        <f t="shared" si="731"/>
        <v>1</v>
      </c>
      <c r="CI604" t="e">
        <f t="shared" si="762"/>
        <v>#N/A</v>
      </c>
      <c r="CJ604" t="e">
        <f t="shared" si="763"/>
        <v>#N/A</v>
      </c>
      <c r="CK604" t="e">
        <f t="shared" si="772"/>
        <v>#N/A</v>
      </c>
      <c r="CL604" t="b">
        <f t="shared" si="732"/>
        <v>0</v>
      </c>
      <c r="CM604" t="e">
        <f t="shared" si="773"/>
        <v>#N/A</v>
      </c>
      <c r="CN604" t="b">
        <f t="shared" si="774"/>
        <v>0</v>
      </c>
      <c r="CO604" s="14">
        <f t="shared" si="775"/>
        <v>1</v>
      </c>
      <c r="CP604" s="16" t="str">
        <f t="shared" si="764"/>
        <v/>
      </c>
      <c r="CQ604" s="15">
        <f t="shared" si="765"/>
        <v>0</v>
      </c>
      <c r="CR604" s="15">
        <f t="shared" si="766"/>
        <v>0</v>
      </c>
      <c r="CS604" s="15">
        <f t="shared" si="767"/>
        <v>0</v>
      </c>
      <c r="CT604" s="58" t="e">
        <f t="shared" si="794"/>
        <v>#DIV/0!</v>
      </c>
      <c r="CU604" s="2">
        <f t="shared" si="768"/>
        <v>995</v>
      </c>
      <c r="CV604" t="str">
        <f t="shared" si="776"/>
        <v/>
      </c>
      <c r="CX604" t="str">
        <f t="shared" si="795"/>
        <v/>
      </c>
      <c r="CY604" t="b">
        <f>AND(CX604&lt;&gt;"",COUNTIF($CX$11:CX603,CX604)=0)</f>
        <v>0</v>
      </c>
      <c r="CZ604" s="2">
        <f>IF(CX604="",0,IF(CY604,MAX($CZ$11:CZ603)+1,VLOOKUP(CX604,$CX$11:CZ603,3,FALSE)))</f>
        <v>0</v>
      </c>
      <c r="DA604" s="2" t="str">
        <f t="shared" si="777"/>
        <v/>
      </c>
      <c r="DB604" t="str">
        <f t="shared" si="796"/>
        <v/>
      </c>
      <c r="DC604" t="b">
        <f>AND(DB604&lt;&gt;"",COUNTIF($DB$11:DB603,DB604)=0)</f>
        <v>0</v>
      </c>
      <c r="DD604" s="2">
        <f>IF(DB604="",0,IF(DC604,MAX($DD$11:DD603)+1,VLOOKUP(DB604,$DB$11:DD603,3,FALSE)))</f>
        <v>0</v>
      </c>
      <c r="DE604" s="2" t="str">
        <f t="shared" si="778"/>
        <v/>
      </c>
    </row>
    <row r="605" spans="1:109" x14ac:dyDescent="0.35">
      <c r="A605" s="119"/>
      <c r="B605" s="46"/>
      <c r="C605" s="46"/>
      <c r="D605" s="46"/>
      <c r="E605" s="46"/>
      <c r="F605" s="183"/>
      <c r="G605" s="48">
        <v>0</v>
      </c>
      <c r="H605" s="46">
        <v>0</v>
      </c>
      <c r="I605" s="46">
        <v>0</v>
      </c>
      <c r="J605" s="46">
        <v>0</v>
      </c>
      <c r="K605" s="46">
        <v>0</v>
      </c>
      <c r="L605" s="49">
        <v>0</v>
      </c>
      <c r="M605" s="50">
        <v>0</v>
      </c>
      <c r="N605" s="32"/>
      <c r="O605" s="31"/>
      <c r="P605" s="31"/>
      <c r="Q605" s="31"/>
      <c r="R605" s="31"/>
      <c r="S605" s="31"/>
      <c r="T605" s="31"/>
      <c r="U605" s="31"/>
      <c r="V605" s="99"/>
      <c r="W605" s="52" t="str">
        <f t="shared" si="727"/>
        <v/>
      </c>
      <c r="X605" s="120"/>
      <c r="Y605" s="97"/>
      <c r="Z605" t="e">
        <f t="shared" si="733"/>
        <v>#N/A</v>
      </c>
      <c r="AA605" t="e">
        <f t="shared" si="734"/>
        <v>#N/A</v>
      </c>
      <c r="AB605" t="e">
        <f t="shared" si="735"/>
        <v>#N/A</v>
      </c>
      <c r="AC605" s="53" t="b">
        <f t="shared" si="736"/>
        <v>0</v>
      </c>
      <c r="AD605" s="53" t="b">
        <f t="shared" si="737"/>
        <v>0</v>
      </c>
      <c r="AE605" s="53" t="b">
        <f t="shared" si="738"/>
        <v>0</v>
      </c>
      <c r="AF605" s="53" t="b">
        <f t="shared" si="739"/>
        <v>0</v>
      </c>
      <c r="AG605" s="53" t="b">
        <f t="shared" si="740"/>
        <v>0</v>
      </c>
      <c r="AH605" s="53" t="b">
        <f t="shared" si="741"/>
        <v>0</v>
      </c>
      <c r="AI605" s="53" t="b">
        <f t="shared" si="742"/>
        <v>0</v>
      </c>
      <c r="AJ605" s="53" t="b">
        <f t="shared" si="743"/>
        <v>0</v>
      </c>
      <c r="AK605" s="53" t="b">
        <f t="shared" si="797"/>
        <v>1</v>
      </c>
      <c r="AL605" s="53" t="b">
        <f t="shared" si="798"/>
        <v>1</v>
      </c>
      <c r="AM605" s="53" t="b">
        <f t="shared" si="799"/>
        <v>1</v>
      </c>
      <c r="AN605" s="53" t="b">
        <f t="shared" si="800"/>
        <v>1</v>
      </c>
      <c r="AO605" s="53" t="b">
        <f t="shared" si="801"/>
        <v>1</v>
      </c>
      <c r="AP605" s="53" t="b">
        <f t="shared" si="802"/>
        <v>1</v>
      </c>
      <c r="AQ605" s="53" t="b">
        <f t="shared" si="779"/>
        <v>0</v>
      </c>
      <c r="AR605" t="b">
        <f t="shared" si="744"/>
        <v>0</v>
      </c>
      <c r="AS605" s="54" t="e">
        <f t="shared" si="769"/>
        <v>#N/A</v>
      </c>
      <c r="AT605" t="b">
        <f t="shared" si="780"/>
        <v>0</v>
      </c>
      <c r="AU605" t="str">
        <f t="shared" si="781"/>
        <v/>
      </c>
      <c r="AV605" s="55" t="str">
        <f t="shared" si="770"/>
        <v/>
      </c>
      <c r="AW605" t="b">
        <f>AND(AV605&lt;&gt;"",COUNTIF($AV$11:AV604,AV605)=0)</f>
        <v>0</v>
      </c>
      <c r="AX605" s="2">
        <f>IF(AV605="",0,IF(AW605,MAX($AX$11:AX604)+1,VLOOKUP(AV605,$AV$11:AX604,3,FALSE)))</f>
        <v>0</v>
      </c>
      <c r="AY605" t="str">
        <f t="shared" si="771"/>
        <v/>
      </c>
      <c r="AZ605" t="e">
        <f t="shared" si="745"/>
        <v>#N/A</v>
      </c>
      <c r="BA605" t="e">
        <f>IF(ISNA(AZ605),NA(),COUNTIF(AZ$10:AZ605,AZ605)&gt;1)</f>
        <v>#N/A</v>
      </c>
      <c r="BB605" t="e">
        <f t="shared" si="746"/>
        <v>#N/A</v>
      </c>
      <c r="BC605" s="55" t="e">
        <f t="shared" si="747"/>
        <v>#N/A</v>
      </c>
      <c r="BD605" s="56" t="e">
        <f t="shared" si="748"/>
        <v>#N/A</v>
      </c>
      <c r="BE605" s="53">
        <f t="shared" si="749"/>
        <v>0</v>
      </c>
      <c r="BF605" s="53">
        <f t="shared" si="750"/>
        <v>0</v>
      </c>
      <c r="BG605" s="53">
        <f t="shared" si="751"/>
        <v>0</v>
      </c>
      <c r="BH605" s="53">
        <f t="shared" si="752"/>
        <v>0</v>
      </c>
      <c r="BI605" s="53">
        <f t="shared" si="753"/>
        <v>0</v>
      </c>
      <c r="BJ605" s="53">
        <f t="shared" si="754"/>
        <v>0</v>
      </c>
      <c r="BK605" s="57">
        <f t="shared" si="755"/>
        <v>0</v>
      </c>
      <c r="BL605" s="57">
        <f t="shared" si="756"/>
        <v>0</v>
      </c>
      <c r="BM605" s="57">
        <f t="shared" si="757"/>
        <v>0</v>
      </c>
      <c r="BN605" s="57">
        <f t="shared" si="758"/>
        <v>0</v>
      </c>
      <c r="BO605" s="57">
        <f t="shared" si="759"/>
        <v>0</v>
      </c>
      <c r="BP605" s="57">
        <f t="shared" si="760"/>
        <v>0</v>
      </c>
      <c r="BQ605">
        <f t="shared" si="782"/>
        <v>0</v>
      </c>
      <c r="BR605">
        <f t="shared" si="783"/>
        <v>0</v>
      </c>
      <c r="BS605">
        <f t="shared" si="784"/>
        <v>0</v>
      </c>
      <c r="BT605">
        <f t="shared" si="785"/>
        <v>0</v>
      </c>
      <c r="BU605">
        <f t="shared" si="786"/>
        <v>0</v>
      </c>
      <c r="BV605">
        <f t="shared" si="787"/>
        <v>0</v>
      </c>
      <c r="BW605">
        <f t="shared" si="788"/>
        <v>0</v>
      </c>
      <c r="BX605">
        <f t="shared" si="789"/>
        <v>0</v>
      </c>
      <c r="BY605">
        <f t="shared" si="790"/>
        <v>0</v>
      </c>
      <c r="BZ605">
        <f t="shared" si="791"/>
        <v>0</v>
      </c>
      <c r="CA605">
        <f t="shared" si="792"/>
        <v>0</v>
      </c>
      <c r="CB605">
        <f t="shared" si="793"/>
        <v>0</v>
      </c>
      <c r="CC605" t="e">
        <f>IF('Source and fuel input'!AS605,VLOOKUP(AA605,SourceIdData,8,FALSE),IF('Source and fuel input'!AQ605,V605,IF('Source and fuel input'!AR605,IF(AND(E605="Method 1",VLOOKUP(AA605,SourceIdData,8,FALSE)&gt;0),VLOOKUP(AA605,SourceIdData,8,FALSE),NA()),"")))</f>
        <v>#N/A</v>
      </c>
      <c r="CD605" s="15" t="e">
        <f t="shared" si="728"/>
        <v>#N/A</v>
      </c>
      <c r="CE605" s="15" t="b">
        <f t="shared" si="729"/>
        <v>1</v>
      </c>
      <c r="CF605" s="15" t="b">
        <f t="shared" si="761"/>
        <v>1</v>
      </c>
      <c r="CG605" s="15" t="b">
        <f t="shared" si="730"/>
        <v>0</v>
      </c>
      <c r="CH605" s="15" t="b">
        <f t="shared" si="731"/>
        <v>1</v>
      </c>
      <c r="CI605" t="e">
        <f t="shared" si="762"/>
        <v>#N/A</v>
      </c>
      <c r="CJ605" t="e">
        <f t="shared" si="763"/>
        <v>#N/A</v>
      </c>
      <c r="CK605" t="e">
        <f t="shared" si="772"/>
        <v>#N/A</v>
      </c>
      <c r="CL605" t="b">
        <f t="shared" si="732"/>
        <v>0</v>
      </c>
      <c r="CM605" t="e">
        <f t="shared" si="773"/>
        <v>#N/A</v>
      </c>
      <c r="CN605" t="b">
        <f t="shared" si="774"/>
        <v>0</v>
      </c>
      <c r="CO605" s="14">
        <f t="shared" si="775"/>
        <v>1</v>
      </c>
      <c r="CP605" s="16" t="str">
        <f t="shared" si="764"/>
        <v/>
      </c>
      <c r="CQ605" s="15">
        <f t="shared" si="765"/>
        <v>0</v>
      </c>
      <c r="CR605" s="15">
        <f t="shared" si="766"/>
        <v>0</v>
      </c>
      <c r="CS605" s="15">
        <f t="shared" si="767"/>
        <v>0</v>
      </c>
      <c r="CT605" s="58" t="e">
        <f t="shared" si="794"/>
        <v>#DIV/0!</v>
      </c>
      <c r="CU605" s="2">
        <f t="shared" si="768"/>
        <v>995</v>
      </c>
      <c r="CV605" t="str">
        <f t="shared" si="776"/>
        <v/>
      </c>
      <c r="CX605" t="str">
        <f t="shared" si="795"/>
        <v/>
      </c>
      <c r="CY605" t="b">
        <f>AND(CX605&lt;&gt;"",COUNTIF($CX$11:CX604,CX605)=0)</f>
        <v>0</v>
      </c>
      <c r="CZ605" s="2">
        <f>IF(CX605="",0,IF(CY605,MAX($CZ$11:CZ604)+1,VLOOKUP(CX605,$CX$11:CZ604,3,FALSE)))</f>
        <v>0</v>
      </c>
      <c r="DA605" s="2" t="str">
        <f t="shared" si="777"/>
        <v/>
      </c>
      <c r="DB605" t="str">
        <f t="shared" si="796"/>
        <v/>
      </c>
      <c r="DC605" t="b">
        <f>AND(DB605&lt;&gt;"",COUNTIF($DB$11:DB604,DB605)=0)</f>
        <v>0</v>
      </c>
      <c r="DD605" s="2">
        <f>IF(DB605="",0,IF(DC605,MAX($DD$11:DD604)+1,VLOOKUP(DB605,$DB$11:DD604,3,FALSE)))</f>
        <v>0</v>
      </c>
      <c r="DE605" s="2" t="str">
        <f t="shared" si="778"/>
        <v/>
      </c>
    </row>
    <row r="606" spans="1:109" x14ac:dyDescent="0.35">
      <c r="A606" s="119"/>
      <c r="B606" s="46"/>
      <c r="C606" s="46"/>
      <c r="D606" s="46"/>
      <c r="E606" s="46"/>
      <c r="F606" s="183"/>
      <c r="G606" s="48">
        <v>0</v>
      </c>
      <c r="H606" s="46">
        <v>0</v>
      </c>
      <c r="I606" s="46">
        <v>0</v>
      </c>
      <c r="J606" s="46">
        <v>0</v>
      </c>
      <c r="K606" s="46">
        <v>0</v>
      </c>
      <c r="L606" s="49">
        <v>0</v>
      </c>
      <c r="M606" s="50">
        <v>0</v>
      </c>
      <c r="N606" s="32"/>
      <c r="O606" s="31"/>
      <c r="P606" s="31"/>
      <c r="Q606" s="31"/>
      <c r="R606" s="31"/>
      <c r="S606" s="31"/>
      <c r="T606" s="31"/>
      <c r="U606" s="31"/>
      <c r="V606" s="99"/>
      <c r="W606" s="52" t="str">
        <f t="shared" si="727"/>
        <v/>
      </c>
      <c r="X606" s="120"/>
      <c r="Y606" s="97"/>
      <c r="Z606" t="e">
        <f t="shared" si="733"/>
        <v>#N/A</v>
      </c>
      <c r="AA606" t="e">
        <f t="shared" si="734"/>
        <v>#N/A</v>
      </c>
      <c r="AB606" t="e">
        <f t="shared" si="735"/>
        <v>#N/A</v>
      </c>
      <c r="AC606" s="53" t="b">
        <f t="shared" si="736"/>
        <v>0</v>
      </c>
      <c r="AD606" s="53" t="b">
        <f t="shared" si="737"/>
        <v>0</v>
      </c>
      <c r="AE606" s="53" t="b">
        <f t="shared" si="738"/>
        <v>0</v>
      </c>
      <c r="AF606" s="53" t="b">
        <f t="shared" si="739"/>
        <v>0</v>
      </c>
      <c r="AG606" s="53" t="b">
        <f t="shared" si="740"/>
        <v>0</v>
      </c>
      <c r="AH606" s="53" t="b">
        <f t="shared" si="741"/>
        <v>0</v>
      </c>
      <c r="AI606" s="53" t="b">
        <f t="shared" si="742"/>
        <v>0</v>
      </c>
      <c r="AJ606" s="53" t="b">
        <f t="shared" si="743"/>
        <v>0</v>
      </c>
      <c r="AK606" s="53" t="b">
        <f t="shared" si="797"/>
        <v>1</v>
      </c>
      <c r="AL606" s="53" t="b">
        <f t="shared" si="798"/>
        <v>1</v>
      </c>
      <c r="AM606" s="53" t="b">
        <f t="shared" si="799"/>
        <v>1</v>
      </c>
      <c r="AN606" s="53" t="b">
        <f t="shared" si="800"/>
        <v>1</v>
      </c>
      <c r="AO606" s="53" t="b">
        <f t="shared" si="801"/>
        <v>1</v>
      </c>
      <c r="AP606" s="53" t="b">
        <f t="shared" si="802"/>
        <v>1</v>
      </c>
      <c r="AQ606" s="53" t="b">
        <f t="shared" si="779"/>
        <v>0</v>
      </c>
      <c r="AR606" t="b">
        <f t="shared" si="744"/>
        <v>0</v>
      </c>
      <c r="AS606" s="54" t="e">
        <f t="shared" si="769"/>
        <v>#N/A</v>
      </c>
      <c r="AT606" t="b">
        <f t="shared" si="780"/>
        <v>0</v>
      </c>
      <c r="AU606" t="str">
        <f t="shared" si="781"/>
        <v/>
      </c>
      <c r="AV606" s="55" t="str">
        <f t="shared" si="770"/>
        <v/>
      </c>
      <c r="AW606" t="b">
        <f>AND(AV606&lt;&gt;"",COUNTIF($AV$11:AV605,AV606)=0)</f>
        <v>0</v>
      </c>
      <c r="AX606" s="2">
        <f>IF(AV606="",0,IF(AW606,MAX($AX$11:AX605)+1,VLOOKUP(AV606,$AV$11:AX605,3,FALSE)))</f>
        <v>0</v>
      </c>
      <c r="AY606" t="str">
        <f t="shared" si="771"/>
        <v/>
      </c>
      <c r="AZ606" t="e">
        <f t="shared" si="745"/>
        <v>#N/A</v>
      </c>
      <c r="BA606" t="e">
        <f>IF(ISNA(AZ606),NA(),COUNTIF(AZ$10:AZ606,AZ606)&gt;1)</f>
        <v>#N/A</v>
      </c>
      <c r="BB606" t="e">
        <f t="shared" si="746"/>
        <v>#N/A</v>
      </c>
      <c r="BC606" s="55" t="e">
        <f t="shared" si="747"/>
        <v>#N/A</v>
      </c>
      <c r="BD606" s="56" t="e">
        <f t="shared" si="748"/>
        <v>#N/A</v>
      </c>
      <c r="BE606" s="53">
        <f t="shared" si="749"/>
        <v>0</v>
      </c>
      <c r="BF606" s="53">
        <f t="shared" si="750"/>
        <v>0</v>
      </c>
      <c r="BG606" s="53">
        <f t="shared" si="751"/>
        <v>0</v>
      </c>
      <c r="BH606" s="53">
        <f t="shared" si="752"/>
        <v>0</v>
      </c>
      <c r="BI606" s="53">
        <f t="shared" si="753"/>
        <v>0</v>
      </c>
      <c r="BJ606" s="53">
        <f t="shared" si="754"/>
        <v>0</v>
      </c>
      <c r="BK606" s="57">
        <f t="shared" si="755"/>
        <v>0</v>
      </c>
      <c r="BL606" s="57">
        <f t="shared" si="756"/>
        <v>0</v>
      </c>
      <c r="BM606" s="57">
        <f t="shared" si="757"/>
        <v>0</v>
      </c>
      <c r="BN606" s="57">
        <f t="shared" si="758"/>
        <v>0</v>
      </c>
      <c r="BO606" s="57">
        <f t="shared" si="759"/>
        <v>0</v>
      </c>
      <c r="BP606" s="57">
        <f t="shared" si="760"/>
        <v>0</v>
      </c>
      <c r="BQ606">
        <f t="shared" si="782"/>
        <v>0</v>
      </c>
      <c r="BR606">
        <f t="shared" si="783"/>
        <v>0</v>
      </c>
      <c r="BS606">
        <f t="shared" si="784"/>
        <v>0</v>
      </c>
      <c r="BT606">
        <f t="shared" si="785"/>
        <v>0</v>
      </c>
      <c r="BU606">
        <f t="shared" si="786"/>
        <v>0</v>
      </c>
      <c r="BV606">
        <f t="shared" si="787"/>
        <v>0</v>
      </c>
      <c r="BW606">
        <f t="shared" si="788"/>
        <v>0</v>
      </c>
      <c r="BX606">
        <f t="shared" si="789"/>
        <v>0</v>
      </c>
      <c r="BY606">
        <f t="shared" si="790"/>
        <v>0</v>
      </c>
      <c r="BZ606">
        <f t="shared" si="791"/>
        <v>0</v>
      </c>
      <c r="CA606">
        <f t="shared" si="792"/>
        <v>0</v>
      </c>
      <c r="CB606">
        <f t="shared" si="793"/>
        <v>0</v>
      </c>
      <c r="CC606" t="e">
        <f>IF('Source and fuel input'!AS606,VLOOKUP(AA606,SourceIdData,8,FALSE),IF('Source and fuel input'!AQ606,V606,IF('Source and fuel input'!AR606,IF(AND(E606="Method 1",VLOOKUP(AA606,SourceIdData,8,FALSE)&gt;0),VLOOKUP(AA606,SourceIdData,8,FALSE),NA()),"")))</f>
        <v>#N/A</v>
      </c>
      <c r="CD606" s="15" t="e">
        <f t="shared" si="728"/>
        <v>#N/A</v>
      </c>
      <c r="CE606" s="15" t="b">
        <f t="shared" si="729"/>
        <v>1</v>
      </c>
      <c r="CF606" s="15" t="b">
        <f t="shared" si="761"/>
        <v>1</v>
      </c>
      <c r="CG606" s="15" t="b">
        <f t="shared" si="730"/>
        <v>0</v>
      </c>
      <c r="CH606" s="15" t="b">
        <f t="shared" si="731"/>
        <v>1</v>
      </c>
      <c r="CI606" t="e">
        <f t="shared" si="762"/>
        <v>#N/A</v>
      </c>
      <c r="CJ606" t="e">
        <f t="shared" si="763"/>
        <v>#N/A</v>
      </c>
      <c r="CK606" t="e">
        <f t="shared" si="772"/>
        <v>#N/A</v>
      </c>
      <c r="CL606" t="b">
        <f t="shared" si="732"/>
        <v>0</v>
      </c>
      <c r="CM606" t="e">
        <f t="shared" si="773"/>
        <v>#N/A</v>
      </c>
      <c r="CN606" t="b">
        <f t="shared" si="774"/>
        <v>0</v>
      </c>
      <c r="CO606" s="14">
        <f t="shared" si="775"/>
        <v>1</v>
      </c>
      <c r="CP606" s="16" t="str">
        <f t="shared" si="764"/>
        <v/>
      </c>
      <c r="CQ606" s="15">
        <f t="shared" si="765"/>
        <v>0</v>
      </c>
      <c r="CR606" s="15">
        <f t="shared" si="766"/>
        <v>0</v>
      </c>
      <c r="CS606" s="15">
        <f t="shared" si="767"/>
        <v>0</v>
      </c>
      <c r="CT606" s="58" t="e">
        <f t="shared" si="794"/>
        <v>#DIV/0!</v>
      </c>
      <c r="CU606" s="2">
        <f t="shared" si="768"/>
        <v>995</v>
      </c>
      <c r="CV606" t="str">
        <f t="shared" si="776"/>
        <v/>
      </c>
      <c r="CX606" t="str">
        <f t="shared" si="795"/>
        <v/>
      </c>
      <c r="CY606" t="b">
        <f>AND(CX606&lt;&gt;"",COUNTIF($CX$11:CX605,CX606)=0)</f>
        <v>0</v>
      </c>
      <c r="CZ606" s="2">
        <f>IF(CX606="",0,IF(CY606,MAX($CZ$11:CZ605)+1,VLOOKUP(CX606,$CX$11:CZ605,3,FALSE)))</f>
        <v>0</v>
      </c>
      <c r="DA606" s="2" t="str">
        <f t="shared" si="777"/>
        <v/>
      </c>
      <c r="DB606" t="str">
        <f t="shared" si="796"/>
        <v/>
      </c>
      <c r="DC606" t="b">
        <f>AND(DB606&lt;&gt;"",COUNTIF($DB$11:DB605,DB606)=0)</f>
        <v>0</v>
      </c>
      <c r="DD606" s="2">
        <f>IF(DB606="",0,IF(DC606,MAX($DD$11:DD605)+1,VLOOKUP(DB606,$DB$11:DD605,3,FALSE)))</f>
        <v>0</v>
      </c>
      <c r="DE606" s="2" t="str">
        <f t="shared" si="778"/>
        <v/>
      </c>
    </row>
    <row r="607" spans="1:109" x14ac:dyDescent="0.35">
      <c r="A607" s="119"/>
      <c r="B607" s="46"/>
      <c r="C607" s="46"/>
      <c r="D607" s="46"/>
      <c r="E607" s="46"/>
      <c r="F607" s="183"/>
      <c r="G607" s="48">
        <v>0</v>
      </c>
      <c r="H607" s="46">
        <v>0</v>
      </c>
      <c r="I607" s="46">
        <v>0</v>
      </c>
      <c r="J607" s="46">
        <v>0</v>
      </c>
      <c r="K607" s="46">
        <v>0</v>
      </c>
      <c r="L607" s="49">
        <v>0</v>
      </c>
      <c r="M607" s="50">
        <v>0</v>
      </c>
      <c r="N607" s="32"/>
      <c r="O607" s="31"/>
      <c r="P607" s="31"/>
      <c r="Q607" s="31"/>
      <c r="R607" s="31"/>
      <c r="S607" s="31"/>
      <c r="T607" s="31"/>
      <c r="U607" s="31"/>
      <c r="V607" s="99"/>
      <c r="W607" s="52" t="str">
        <f t="shared" si="727"/>
        <v/>
      </c>
      <c r="X607" s="120"/>
      <c r="Y607" s="97"/>
      <c r="Z607" t="e">
        <f t="shared" si="733"/>
        <v>#N/A</v>
      </c>
      <c r="AA607" t="e">
        <f t="shared" si="734"/>
        <v>#N/A</v>
      </c>
      <c r="AB607" t="e">
        <f t="shared" si="735"/>
        <v>#N/A</v>
      </c>
      <c r="AC607" s="53" t="b">
        <f t="shared" si="736"/>
        <v>0</v>
      </c>
      <c r="AD607" s="53" t="b">
        <f t="shared" si="737"/>
        <v>0</v>
      </c>
      <c r="AE607" s="53" t="b">
        <f t="shared" si="738"/>
        <v>0</v>
      </c>
      <c r="AF607" s="53" t="b">
        <f t="shared" si="739"/>
        <v>0</v>
      </c>
      <c r="AG607" s="53" t="b">
        <f t="shared" si="740"/>
        <v>0</v>
      </c>
      <c r="AH607" s="53" t="b">
        <f t="shared" si="741"/>
        <v>0</v>
      </c>
      <c r="AI607" s="53" t="b">
        <f t="shared" si="742"/>
        <v>0</v>
      </c>
      <c r="AJ607" s="53" t="b">
        <f t="shared" si="743"/>
        <v>0</v>
      </c>
      <c r="AK607" s="53" t="b">
        <f t="shared" si="797"/>
        <v>1</v>
      </c>
      <c r="AL607" s="53" t="b">
        <f t="shared" si="798"/>
        <v>1</v>
      </c>
      <c r="AM607" s="53" t="b">
        <f t="shared" si="799"/>
        <v>1</v>
      </c>
      <c r="AN607" s="53" t="b">
        <f t="shared" si="800"/>
        <v>1</v>
      </c>
      <c r="AO607" s="53" t="b">
        <f t="shared" si="801"/>
        <v>1</v>
      </c>
      <c r="AP607" s="53" t="b">
        <f t="shared" si="802"/>
        <v>1</v>
      </c>
      <c r="AQ607" s="53" t="b">
        <f t="shared" si="779"/>
        <v>0</v>
      </c>
      <c r="AR607" t="b">
        <f t="shared" si="744"/>
        <v>0</v>
      </c>
      <c r="AS607" s="54" t="e">
        <f t="shared" si="769"/>
        <v>#N/A</v>
      </c>
      <c r="AT607" t="b">
        <f t="shared" si="780"/>
        <v>0</v>
      </c>
      <c r="AU607" t="str">
        <f t="shared" si="781"/>
        <v/>
      </c>
      <c r="AV607" s="55" t="str">
        <f t="shared" si="770"/>
        <v/>
      </c>
      <c r="AW607" t="b">
        <f>AND(AV607&lt;&gt;"",COUNTIF($AV$11:AV606,AV607)=0)</f>
        <v>0</v>
      </c>
      <c r="AX607" s="2">
        <f>IF(AV607="",0,IF(AW607,MAX($AX$11:AX606)+1,VLOOKUP(AV607,$AV$11:AX606,3,FALSE)))</f>
        <v>0</v>
      </c>
      <c r="AY607" t="str">
        <f t="shared" si="771"/>
        <v/>
      </c>
      <c r="AZ607" t="e">
        <f t="shared" si="745"/>
        <v>#N/A</v>
      </c>
      <c r="BA607" t="e">
        <f>IF(ISNA(AZ607),NA(),COUNTIF(AZ$10:AZ607,AZ607)&gt;1)</f>
        <v>#N/A</v>
      </c>
      <c r="BB607" t="e">
        <f t="shared" si="746"/>
        <v>#N/A</v>
      </c>
      <c r="BC607" s="55" t="e">
        <f t="shared" si="747"/>
        <v>#N/A</v>
      </c>
      <c r="BD607" s="56" t="e">
        <f t="shared" si="748"/>
        <v>#N/A</v>
      </c>
      <c r="BE607" s="53">
        <f t="shared" si="749"/>
        <v>0</v>
      </c>
      <c r="BF607" s="53">
        <f t="shared" si="750"/>
        <v>0</v>
      </c>
      <c r="BG607" s="53">
        <f t="shared" si="751"/>
        <v>0</v>
      </c>
      <c r="BH607" s="53">
        <f t="shared" si="752"/>
        <v>0</v>
      </c>
      <c r="BI607" s="53">
        <f t="shared" si="753"/>
        <v>0</v>
      </c>
      <c r="BJ607" s="53">
        <f t="shared" si="754"/>
        <v>0</v>
      </c>
      <c r="BK607" s="57">
        <f t="shared" si="755"/>
        <v>0</v>
      </c>
      <c r="BL607" s="57">
        <f t="shared" si="756"/>
        <v>0</v>
      </c>
      <c r="BM607" s="57">
        <f t="shared" si="757"/>
        <v>0</v>
      </c>
      <c r="BN607" s="57">
        <f t="shared" si="758"/>
        <v>0</v>
      </c>
      <c r="BO607" s="57">
        <f t="shared" si="759"/>
        <v>0</v>
      </c>
      <c r="BP607" s="57">
        <f t="shared" si="760"/>
        <v>0</v>
      </c>
      <c r="BQ607">
        <f t="shared" si="782"/>
        <v>0</v>
      </c>
      <c r="BR607">
        <f t="shared" si="783"/>
        <v>0</v>
      </c>
      <c r="BS607">
        <f t="shared" si="784"/>
        <v>0</v>
      </c>
      <c r="BT607">
        <f t="shared" si="785"/>
        <v>0</v>
      </c>
      <c r="BU607">
        <f t="shared" si="786"/>
        <v>0</v>
      </c>
      <c r="BV607">
        <f t="shared" si="787"/>
        <v>0</v>
      </c>
      <c r="BW607">
        <f t="shared" si="788"/>
        <v>0</v>
      </c>
      <c r="BX607">
        <f t="shared" si="789"/>
        <v>0</v>
      </c>
      <c r="BY607">
        <f t="shared" si="790"/>
        <v>0</v>
      </c>
      <c r="BZ607">
        <f t="shared" si="791"/>
        <v>0</v>
      </c>
      <c r="CA607">
        <f t="shared" si="792"/>
        <v>0</v>
      </c>
      <c r="CB607">
        <f t="shared" si="793"/>
        <v>0</v>
      </c>
      <c r="CC607" t="e">
        <f>IF('Source and fuel input'!AS607,VLOOKUP(AA607,SourceIdData,8,FALSE),IF('Source and fuel input'!AQ607,V607,IF('Source and fuel input'!AR607,IF(AND(E607="Method 1",VLOOKUP(AA607,SourceIdData,8,FALSE)&gt;0),VLOOKUP(AA607,SourceIdData,8,FALSE),NA()),"")))</f>
        <v>#N/A</v>
      </c>
      <c r="CD607" s="15" t="e">
        <f t="shared" si="728"/>
        <v>#N/A</v>
      </c>
      <c r="CE607" s="15" t="b">
        <f t="shared" si="729"/>
        <v>1</v>
      </c>
      <c r="CF607" s="15" t="b">
        <f t="shared" si="761"/>
        <v>1</v>
      </c>
      <c r="CG607" s="15" t="b">
        <f t="shared" si="730"/>
        <v>0</v>
      </c>
      <c r="CH607" s="15" t="b">
        <f t="shared" si="731"/>
        <v>1</v>
      </c>
      <c r="CI607" t="e">
        <f t="shared" si="762"/>
        <v>#N/A</v>
      </c>
      <c r="CJ607" t="e">
        <f t="shared" si="763"/>
        <v>#N/A</v>
      </c>
      <c r="CK607" t="e">
        <f t="shared" si="772"/>
        <v>#N/A</v>
      </c>
      <c r="CL607" t="b">
        <f t="shared" si="732"/>
        <v>0</v>
      </c>
      <c r="CM607" t="e">
        <f t="shared" si="773"/>
        <v>#N/A</v>
      </c>
      <c r="CN607" t="b">
        <f t="shared" si="774"/>
        <v>0</v>
      </c>
      <c r="CO607" s="14">
        <f t="shared" si="775"/>
        <v>1</v>
      </c>
      <c r="CP607" s="16" t="str">
        <f t="shared" si="764"/>
        <v/>
      </c>
      <c r="CQ607" s="15">
        <f t="shared" si="765"/>
        <v>0</v>
      </c>
      <c r="CR607" s="15">
        <f t="shared" si="766"/>
        <v>0</v>
      </c>
      <c r="CS607" s="15">
        <f t="shared" si="767"/>
        <v>0</v>
      </c>
      <c r="CT607" s="58" t="e">
        <f t="shared" si="794"/>
        <v>#DIV/0!</v>
      </c>
      <c r="CU607" s="2">
        <f t="shared" si="768"/>
        <v>995</v>
      </c>
      <c r="CV607" t="str">
        <f t="shared" si="776"/>
        <v/>
      </c>
      <c r="CX607" t="str">
        <f t="shared" si="795"/>
        <v/>
      </c>
      <c r="CY607" t="b">
        <f>AND(CX607&lt;&gt;"",COUNTIF($CX$11:CX606,CX607)=0)</f>
        <v>0</v>
      </c>
      <c r="CZ607" s="2">
        <f>IF(CX607="",0,IF(CY607,MAX($CZ$11:CZ606)+1,VLOOKUP(CX607,$CX$11:CZ606,3,FALSE)))</f>
        <v>0</v>
      </c>
      <c r="DA607" s="2" t="str">
        <f t="shared" si="777"/>
        <v/>
      </c>
      <c r="DB607" t="str">
        <f t="shared" si="796"/>
        <v/>
      </c>
      <c r="DC607" t="b">
        <f>AND(DB607&lt;&gt;"",COUNTIF($DB$11:DB606,DB607)=0)</f>
        <v>0</v>
      </c>
      <c r="DD607" s="2">
        <f>IF(DB607="",0,IF(DC607,MAX($DD$11:DD606)+1,VLOOKUP(DB607,$DB$11:DD606,3,FALSE)))</f>
        <v>0</v>
      </c>
      <c r="DE607" s="2" t="str">
        <f t="shared" si="778"/>
        <v/>
      </c>
    </row>
    <row r="608" spans="1:109" x14ac:dyDescent="0.35">
      <c r="A608" s="119"/>
      <c r="B608" s="46"/>
      <c r="C608" s="46"/>
      <c r="D608" s="46"/>
      <c r="E608" s="46"/>
      <c r="F608" s="183"/>
      <c r="G608" s="48">
        <v>0</v>
      </c>
      <c r="H608" s="46">
        <v>0</v>
      </c>
      <c r="I608" s="46">
        <v>0</v>
      </c>
      <c r="J608" s="46">
        <v>0</v>
      </c>
      <c r="K608" s="46">
        <v>0</v>
      </c>
      <c r="L608" s="49">
        <v>0</v>
      </c>
      <c r="M608" s="50">
        <v>0</v>
      </c>
      <c r="N608" s="32"/>
      <c r="O608" s="31"/>
      <c r="P608" s="31"/>
      <c r="Q608" s="31"/>
      <c r="R608" s="31"/>
      <c r="S608" s="31"/>
      <c r="T608" s="31"/>
      <c r="U608" s="31"/>
      <c r="V608" s="99"/>
      <c r="W608" s="52" t="str">
        <f t="shared" ref="W608:W671" si="803">AU608</f>
        <v/>
      </c>
      <c r="X608" s="120"/>
      <c r="Y608" s="97"/>
      <c r="Z608" t="e">
        <f t="shared" si="733"/>
        <v>#N/A</v>
      </c>
      <c r="AA608" t="e">
        <f t="shared" si="734"/>
        <v>#N/A</v>
      </c>
      <c r="AB608" t="e">
        <f t="shared" si="735"/>
        <v>#N/A</v>
      </c>
      <c r="AC608" s="53" t="b">
        <f t="shared" si="736"/>
        <v>0</v>
      </c>
      <c r="AD608" s="53" t="b">
        <f t="shared" si="737"/>
        <v>0</v>
      </c>
      <c r="AE608" s="53" t="b">
        <f t="shared" si="738"/>
        <v>0</v>
      </c>
      <c r="AF608" s="53" t="b">
        <f t="shared" si="739"/>
        <v>0</v>
      </c>
      <c r="AG608" s="53" t="b">
        <f t="shared" si="740"/>
        <v>0</v>
      </c>
      <c r="AH608" s="53" t="b">
        <f t="shared" si="741"/>
        <v>0</v>
      </c>
      <c r="AI608" s="53" t="b">
        <f t="shared" si="742"/>
        <v>0</v>
      </c>
      <c r="AJ608" s="53" t="b">
        <f t="shared" si="743"/>
        <v>0</v>
      </c>
      <c r="AK608" s="53" t="b">
        <f t="shared" si="797"/>
        <v>1</v>
      </c>
      <c r="AL608" s="53" t="b">
        <f t="shared" si="798"/>
        <v>1</v>
      </c>
      <c r="AM608" s="53" t="b">
        <f t="shared" si="799"/>
        <v>1</v>
      </c>
      <c r="AN608" s="53" t="b">
        <f t="shared" si="800"/>
        <v>1</v>
      </c>
      <c r="AO608" s="53" t="b">
        <f t="shared" si="801"/>
        <v>1</v>
      </c>
      <c r="AP608" s="53" t="b">
        <f t="shared" si="802"/>
        <v>1</v>
      </c>
      <c r="AQ608" s="53" t="b">
        <f t="shared" si="779"/>
        <v>0</v>
      </c>
      <c r="AR608" t="b">
        <f t="shared" si="744"/>
        <v>0</v>
      </c>
      <c r="AS608" s="54" t="e">
        <f t="shared" si="769"/>
        <v>#N/A</v>
      </c>
      <c r="AT608" t="b">
        <f t="shared" si="780"/>
        <v>0</v>
      </c>
      <c r="AU608" t="str">
        <f t="shared" si="781"/>
        <v/>
      </c>
      <c r="AV608" s="55" t="str">
        <f t="shared" si="770"/>
        <v/>
      </c>
      <c r="AW608" t="b">
        <f>AND(AV608&lt;&gt;"",COUNTIF($AV$11:AV607,AV608)=0)</f>
        <v>0</v>
      </c>
      <c r="AX608" s="2">
        <f>IF(AV608="",0,IF(AW608,MAX($AX$11:AX607)+1,VLOOKUP(AV608,$AV$11:AX607,3,FALSE)))</f>
        <v>0</v>
      </c>
      <c r="AY608" t="str">
        <f t="shared" si="771"/>
        <v/>
      </c>
      <c r="AZ608" t="e">
        <f t="shared" si="745"/>
        <v>#N/A</v>
      </c>
      <c r="BA608" t="e">
        <f>IF(ISNA(AZ608),NA(),COUNTIF(AZ$10:AZ608,AZ608)&gt;1)</f>
        <v>#N/A</v>
      </c>
      <c r="BB608" t="e">
        <f t="shared" si="746"/>
        <v>#N/A</v>
      </c>
      <c r="BC608" s="55" t="e">
        <f t="shared" si="747"/>
        <v>#N/A</v>
      </c>
      <c r="BD608" s="56" t="e">
        <f t="shared" si="748"/>
        <v>#N/A</v>
      </c>
      <c r="BE608" s="53">
        <f t="shared" si="749"/>
        <v>0</v>
      </c>
      <c r="BF608" s="53">
        <f t="shared" si="750"/>
        <v>0</v>
      </c>
      <c r="BG608" s="53">
        <f t="shared" si="751"/>
        <v>0</v>
      </c>
      <c r="BH608" s="53">
        <f t="shared" si="752"/>
        <v>0</v>
      </c>
      <c r="BI608" s="53">
        <f t="shared" si="753"/>
        <v>0</v>
      </c>
      <c r="BJ608" s="53">
        <f t="shared" si="754"/>
        <v>0</v>
      </c>
      <c r="BK608" s="57">
        <f t="shared" si="755"/>
        <v>0</v>
      </c>
      <c r="BL608" s="57">
        <f t="shared" si="756"/>
        <v>0</v>
      </c>
      <c r="BM608" s="57">
        <f t="shared" si="757"/>
        <v>0</v>
      </c>
      <c r="BN608" s="57">
        <f t="shared" si="758"/>
        <v>0</v>
      </c>
      <c r="BO608" s="57">
        <f t="shared" si="759"/>
        <v>0</v>
      </c>
      <c r="BP608" s="57">
        <f t="shared" si="760"/>
        <v>0</v>
      </c>
      <c r="BQ608">
        <f t="shared" si="782"/>
        <v>0</v>
      </c>
      <c r="BR608">
        <f t="shared" si="783"/>
        <v>0</v>
      </c>
      <c r="BS608">
        <f t="shared" si="784"/>
        <v>0</v>
      </c>
      <c r="BT608">
        <f t="shared" si="785"/>
        <v>0</v>
      </c>
      <c r="BU608">
        <f t="shared" si="786"/>
        <v>0</v>
      </c>
      <c r="BV608">
        <f t="shared" si="787"/>
        <v>0</v>
      </c>
      <c r="BW608">
        <f t="shared" si="788"/>
        <v>0</v>
      </c>
      <c r="BX608">
        <f t="shared" si="789"/>
        <v>0</v>
      </c>
      <c r="BY608">
        <f t="shared" si="790"/>
        <v>0</v>
      </c>
      <c r="BZ608">
        <f t="shared" si="791"/>
        <v>0</v>
      </c>
      <c r="CA608">
        <f t="shared" si="792"/>
        <v>0</v>
      </c>
      <c r="CB608">
        <f t="shared" si="793"/>
        <v>0</v>
      </c>
      <c r="CC608" t="e">
        <f>IF('Source and fuel input'!AS608,VLOOKUP(AA608,SourceIdData,8,FALSE),IF('Source and fuel input'!AQ608,V608,IF('Source and fuel input'!AR608,IF(AND(E608="Method 1",VLOOKUP(AA608,SourceIdData,8,FALSE)&gt;0),VLOOKUP(AA608,SourceIdData,8,FALSE),NA()),"")))</f>
        <v>#N/A</v>
      </c>
      <c r="CD608" s="15" t="e">
        <f t="shared" si="728"/>
        <v>#N/A</v>
      </c>
      <c r="CE608" s="15" t="b">
        <f t="shared" si="729"/>
        <v>1</v>
      </c>
      <c r="CF608" s="15" t="b">
        <f t="shared" si="761"/>
        <v>1</v>
      </c>
      <c r="CG608" s="15" t="b">
        <f t="shared" si="730"/>
        <v>0</v>
      </c>
      <c r="CH608" s="15" t="b">
        <f t="shared" si="731"/>
        <v>1</v>
      </c>
      <c r="CI608" t="e">
        <f t="shared" si="762"/>
        <v>#N/A</v>
      </c>
      <c r="CJ608" t="e">
        <f t="shared" si="763"/>
        <v>#N/A</v>
      </c>
      <c r="CK608" t="e">
        <f t="shared" si="772"/>
        <v>#N/A</v>
      </c>
      <c r="CL608" t="b">
        <f t="shared" si="732"/>
        <v>0</v>
      </c>
      <c r="CM608" t="e">
        <f t="shared" si="773"/>
        <v>#N/A</v>
      </c>
      <c r="CN608" t="b">
        <f t="shared" si="774"/>
        <v>0</v>
      </c>
      <c r="CO608" s="14">
        <f t="shared" si="775"/>
        <v>1</v>
      </c>
      <c r="CP608" s="16" t="str">
        <f t="shared" si="764"/>
        <v/>
      </c>
      <c r="CQ608" s="15">
        <f t="shared" si="765"/>
        <v>0</v>
      </c>
      <c r="CR608" s="15">
        <f t="shared" si="766"/>
        <v>0</v>
      </c>
      <c r="CS608" s="15">
        <f t="shared" si="767"/>
        <v>0</v>
      </c>
      <c r="CT608" s="58" t="e">
        <f t="shared" si="794"/>
        <v>#DIV/0!</v>
      </c>
      <c r="CU608" s="2">
        <f t="shared" si="768"/>
        <v>995</v>
      </c>
      <c r="CV608" t="str">
        <f t="shared" si="776"/>
        <v/>
      </c>
      <c r="CX608" t="str">
        <f t="shared" si="795"/>
        <v/>
      </c>
      <c r="CY608" t="b">
        <f>AND(CX608&lt;&gt;"",COUNTIF($CX$11:CX607,CX608)=0)</f>
        <v>0</v>
      </c>
      <c r="CZ608" s="2">
        <f>IF(CX608="",0,IF(CY608,MAX($CZ$11:CZ607)+1,VLOOKUP(CX608,$CX$11:CZ607,3,FALSE)))</f>
        <v>0</v>
      </c>
      <c r="DA608" s="2" t="str">
        <f t="shared" si="777"/>
        <v/>
      </c>
      <c r="DB608" t="str">
        <f t="shared" si="796"/>
        <v/>
      </c>
      <c r="DC608" t="b">
        <f>AND(DB608&lt;&gt;"",COUNTIF($DB$11:DB607,DB608)=0)</f>
        <v>0</v>
      </c>
      <c r="DD608" s="2">
        <f>IF(DB608="",0,IF(DC608,MAX($DD$11:DD607)+1,VLOOKUP(DB608,$DB$11:DD607,3,FALSE)))</f>
        <v>0</v>
      </c>
      <c r="DE608" s="2" t="str">
        <f t="shared" si="778"/>
        <v/>
      </c>
    </row>
    <row r="609" spans="1:109" x14ac:dyDescent="0.35">
      <c r="A609" s="119"/>
      <c r="B609" s="46"/>
      <c r="C609" s="46"/>
      <c r="D609" s="46"/>
      <c r="E609" s="46"/>
      <c r="F609" s="183"/>
      <c r="G609" s="48">
        <v>0</v>
      </c>
      <c r="H609" s="46">
        <v>0</v>
      </c>
      <c r="I609" s="46">
        <v>0</v>
      </c>
      <c r="J609" s="46">
        <v>0</v>
      </c>
      <c r="K609" s="46">
        <v>0</v>
      </c>
      <c r="L609" s="49">
        <v>0</v>
      </c>
      <c r="M609" s="50">
        <v>0</v>
      </c>
      <c r="N609" s="32"/>
      <c r="O609" s="31"/>
      <c r="P609" s="31"/>
      <c r="Q609" s="31"/>
      <c r="R609" s="31"/>
      <c r="S609" s="31"/>
      <c r="T609" s="31"/>
      <c r="U609" s="31"/>
      <c r="V609" s="99"/>
      <c r="W609" s="52" t="str">
        <f t="shared" si="803"/>
        <v/>
      </c>
      <c r="X609" s="120"/>
      <c r="Y609" s="97"/>
      <c r="Z609" t="e">
        <f t="shared" si="733"/>
        <v>#N/A</v>
      </c>
      <c r="AA609" t="e">
        <f t="shared" si="734"/>
        <v>#N/A</v>
      </c>
      <c r="AB609" t="e">
        <f t="shared" si="735"/>
        <v>#N/A</v>
      </c>
      <c r="AC609" s="53" t="b">
        <f t="shared" si="736"/>
        <v>0</v>
      </c>
      <c r="AD609" s="53" t="b">
        <f t="shared" si="737"/>
        <v>0</v>
      </c>
      <c r="AE609" s="53" t="b">
        <f t="shared" si="738"/>
        <v>0</v>
      </c>
      <c r="AF609" s="53" t="b">
        <f t="shared" si="739"/>
        <v>0</v>
      </c>
      <c r="AG609" s="53" t="b">
        <f t="shared" si="740"/>
        <v>0</v>
      </c>
      <c r="AH609" s="53" t="b">
        <f t="shared" si="741"/>
        <v>0</v>
      </c>
      <c r="AI609" s="53" t="b">
        <f t="shared" si="742"/>
        <v>0</v>
      </c>
      <c r="AJ609" s="53" t="b">
        <f t="shared" si="743"/>
        <v>0</v>
      </c>
      <c r="AK609" s="53" t="b">
        <f t="shared" si="797"/>
        <v>1</v>
      </c>
      <c r="AL609" s="53" t="b">
        <f t="shared" si="798"/>
        <v>1</v>
      </c>
      <c r="AM609" s="53" t="b">
        <f t="shared" si="799"/>
        <v>1</v>
      </c>
      <c r="AN609" s="53" t="b">
        <f t="shared" si="800"/>
        <v>1</v>
      </c>
      <c r="AO609" s="53" t="b">
        <f t="shared" si="801"/>
        <v>1</v>
      </c>
      <c r="AP609" s="53" t="b">
        <f t="shared" si="802"/>
        <v>1</v>
      </c>
      <c r="AQ609" s="53" t="b">
        <f t="shared" si="779"/>
        <v>0</v>
      </c>
      <c r="AR609" t="b">
        <f t="shared" si="744"/>
        <v>0</v>
      </c>
      <c r="AS609" s="54" t="e">
        <f t="shared" si="769"/>
        <v>#N/A</v>
      </c>
      <c r="AT609" t="b">
        <f t="shared" si="780"/>
        <v>0</v>
      </c>
      <c r="AU609" t="str">
        <f t="shared" si="781"/>
        <v/>
      </c>
      <c r="AV609" s="55" t="str">
        <f t="shared" si="770"/>
        <v/>
      </c>
      <c r="AW609" t="b">
        <f>AND(AV609&lt;&gt;"",COUNTIF($AV$11:AV608,AV609)=0)</f>
        <v>0</v>
      </c>
      <c r="AX609" s="2">
        <f>IF(AV609="",0,IF(AW609,MAX($AX$11:AX608)+1,VLOOKUP(AV609,$AV$11:AX608,3,FALSE)))</f>
        <v>0</v>
      </c>
      <c r="AY609" t="str">
        <f t="shared" si="771"/>
        <v/>
      </c>
      <c r="AZ609" t="e">
        <f t="shared" si="745"/>
        <v>#N/A</v>
      </c>
      <c r="BA609" t="e">
        <f>IF(ISNA(AZ609),NA(),COUNTIF(AZ$10:AZ609,AZ609)&gt;1)</f>
        <v>#N/A</v>
      </c>
      <c r="BB609" t="e">
        <f t="shared" si="746"/>
        <v>#N/A</v>
      </c>
      <c r="BC609" s="55" t="e">
        <f t="shared" si="747"/>
        <v>#N/A</v>
      </c>
      <c r="BD609" s="56" t="e">
        <f t="shared" si="748"/>
        <v>#N/A</v>
      </c>
      <c r="BE609" s="53">
        <f t="shared" si="749"/>
        <v>0</v>
      </c>
      <c r="BF609" s="53">
        <f t="shared" si="750"/>
        <v>0</v>
      </c>
      <c r="BG609" s="53">
        <f t="shared" si="751"/>
        <v>0</v>
      </c>
      <c r="BH609" s="53">
        <f t="shared" si="752"/>
        <v>0</v>
      </c>
      <c r="BI609" s="53">
        <f t="shared" si="753"/>
        <v>0</v>
      </c>
      <c r="BJ609" s="53">
        <f t="shared" si="754"/>
        <v>0</v>
      </c>
      <c r="BK609" s="57">
        <f t="shared" si="755"/>
        <v>0</v>
      </c>
      <c r="BL609" s="57">
        <f t="shared" si="756"/>
        <v>0</v>
      </c>
      <c r="BM609" s="57">
        <f t="shared" si="757"/>
        <v>0</v>
      </c>
      <c r="BN609" s="57">
        <f t="shared" si="758"/>
        <v>0</v>
      </c>
      <c r="BO609" s="57">
        <f t="shared" si="759"/>
        <v>0</v>
      </c>
      <c r="BP609" s="57">
        <f t="shared" si="760"/>
        <v>0</v>
      </c>
      <c r="BQ609">
        <f t="shared" si="782"/>
        <v>0</v>
      </c>
      <c r="BR609">
        <f t="shared" si="783"/>
        <v>0</v>
      </c>
      <c r="BS609">
        <f t="shared" si="784"/>
        <v>0</v>
      </c>
      <c r="BT609">
        <f t="shared" si="785"/>
        <v>0</v>
      </c>
      <c r="BU609">
        <f t="shared" si="786"/>
        <v>0</v>
      </c>
      <c r="BV609">
        <f t="shared" si="787"/>
        <v>0</v>
      </c>
      <c r="BW609">
        <f t="shared" si="788"/>
        <v>0</v>
      </c>
      <c r="BX609">
        <f t="shared" si="789"/>
        <v>0</v>
      </c>
      <c r="BY609">
        <f t="shared" si="790"/>
        <v>0</v>
      </c>
      <c r="BZ609">
        <f t="shared" si="791"/>
        <v>0</v>
      </c>
      <c r="CA609">
        <f t="shared" si="792"/>
        <v>0</v>
      </c>
      <c r="CB609">
        <f t="shared" si="793"/>
        <v>0</v>
      </c>
      <c r="CC609" t="e">
        <f>IF('Source and fuel input'!AS609,VLOOKUP(AA609,SourceIdData,8,FALSE),IF('Source and fuel input'!AQ609,V609,IF('Source and fuel input'!AR609,IF(AND(E609="Method 1",VLOOKUP(AA609,SourceIdData,8,FALSE)&gt;0),VLOOKUP(AA609,SourceIdData,8,FALSE),NA()),"")))</f>
        <v>#N/A</v>
      </c>
      <c r="CD609" s="15" t="e">
        <f t="shared" si="728"/>
        <v>#N/A</v>
      </c>
      <c r="CE609" s="15" t="b">
        <f t="shared" si="729"/>
        <v>1</v>
      </c>
      <c r="CF609" s="15" t="b">
        <f t="shared" si="761"/>
        <v>1</v>
      </c>
      <c r="CG609" s="15" t="b">
        <f t="shared" si="730"/>
        <v>0</v>
      </c>
      <c r="CH609" s="15" t="b">
        <f t="shared" si="731"/>
        <v>1</v>
      </c>
      <c r="CI609" t="e">
        <f t="shared" si="762"/>
        <v>#N/A</v>
      </c>
      <c r="CJ609" t="e">
        <f t="shared" si="763"/>
        <v>#N/A</v>
      </c>
      <c r="CK609" t="e">
        <f t="shared" si="772"/>
        <v>#N/A</v>
      </c>
      <c r="CL609" t="b">
        <f t="shared" si="732"/>
        <v>0</v>
      </c>
      <c r="CM609" t="e">
        <f t="shared" si="773"/>
        <v>#N/A</v>
      </c>
      <c r="CN609" t="b">
        <f t="shared" si="774"/>
        <v>0</v>
      </c>
      <c r="CO609" s="14">
        <f t="shared" si="775"/>
        <v>1</v>
      </c>
      <c r="CP609" s="16" t="str">
        <f t="shared" si="764"/>
        <v/>
      </c>
      <c r="CQ609" s="15">
        <f t="shared" si="765"/>
        <v>0</v>
      </c>
      <c r="CR609" s="15">
        <f t="shared" si="766"/>
        <v>0</v>
      </c>
      <c r="CS609" s="15">
        <f t="shared" si="767"/>
        <v>0</v>
      </c>
      <c r="CT609" s="58" t="e">
        <f t="shared" si="794"/>
        <v>#DIV/0!</v>
      </c>
      <c r="CU609" s="2">
        <f t="shared" si="768"/>
        <v>995</v>
      </c>
      <c r="CV609" t="str">
        <f t="shared" si="776"/>
        <v/>
      </c>
      <c r="CX609" t="str">
        <f t="shared" si="795"/>
        <v/>
      </c>
      <c r="CY609" t="b">
        <f>AND(CX609&lt;&gt;"",COUNTIF($CX$11:CX608,CX609)=0)</f>
        <v>0</v>
      </c>
      <c r="CZ609" s="2">
        <f>IF(CX609="",0,IF(CY609,MAX($CZ$11:CZ608)+1,VLOOKUP(CX609,$CX$11:CZ608,3,FALSE)))</f>
        <v>0</v>
      </c>
      <c r="DA609" s="2" t="str">
        <f t="shared" si="777"/>
        <v/>
      </c>
      <c r="DB609" t="str">
        <f t="shared" si="796"/>
        <v/>
      </c>
      <c r="DC609" t="b">
        <f>AND(DB609&lt;&gt;"",COUNTIF($DB$11:DB608,DB609)=0)</f>
        <v>0</v>
      </c>
      <c r="DD609" s="2">
        <f>IF(DB609="",0,IF(DC609,MAX($DD$11:DD608)+1,VLOOKUP(DB609,$DB$11:DD608,3,FALSE)))</f>
        <v>0</v>
      </c>
      <c r="DE609" s="2" t="str">
        <f t="shared" si="778"/>
        <v/>
      </c>
    </row>
    <row r="610" spans="1:109" x14ac:dyDescent="0.35">
      <c r="A610" s="119"/>
      <c r="B610" s="46"/>
      <c r="C610" s="46"/>
      <c r="D610" s="46"/>
      <c r="E610" s="46"/>
      <c r="F610" s="183"/>
      <c r="G610" s="48">
        <v>0</v>
      </c>
      <c r="H610" s="46">
        <v>0</v>
      </c>
      <c r="I610" s="46">
        <v>0</v>
      </c>
      <c r="J610" s="46">
        <v>0</v>
      </c>
      <c r="K610" s="46">
        <v>0</v>
      </c>
      <c r="L610" s="49">
        <v>0</v>
      </c>
      <c r="M610" s="50">
        <v>0</v>
      </c>
      <c r="N610" s="32"/>
      <c r="O610" s="31"/>
      <c r="P610" s="31"/>
      <c r="Q610" s="31"/>
      <c r="R610" s="31"/>
      <c r="S610" s="31"/>
      <c r="T610" s="31"/>
      <c r="U610" s="31"/>
      <c r="V610" s="99"/>
      <c r="W610" s="52" t="str">
        <f t="shared" si="803"/>
        <v/>
      </c>
      <c r="X610" s="120"/>
      <c r="Y610" s="97"/>
      <c r="Z610" t="e">
        <f t="shared" si="733"/>
        <v>#N/A</v>
      </c>
      <c r="AA610" t="e">
        <f t="shared" si="734"/>
        <v>#N/A</v>
      </c>
      <c r="AB610" t="e">
        <f t="shared" si="735"/>
        <v>#N/A</v>
      </c>
      <c r="AC610" s="53" t="b">
        <f t="shared" si="736"/>
        <v>0</v>
      </c>
      <c r="AD610" s="53" t="b">
        <f t="shared" si="737"/>
        <v>0</v>
      </c>
      <c r="AE610" s="53" t="b">
        <f t="shared" si="738"/>
        <v>0</v>
      </c>
      <c r="AF610" s="53" t="b">
        <f t="shared" si="739"/>
        <v>0</v>
      </c>
      <c r="AG610" s="53" t="b">
        <f t="shared" si="740"/>
        <v>0</v>
      </c>
      <c r="AH610" s="53" t="b">
        <f t="shared" si="741"/>
        <v>0</v>
      </c>
      <c r="AI610" s="53" t="b">
        <f t="shared" si="742"/>
        <v>0</v>
      </c>
      <c r="AJ610" s="53" t="b">
        <f t="shared" si="743"/>
        <v>0</v>
      </c>
      <c r="AK610" s="53" t="b">
        <f t="shared" si="797"/>
        <v>1</v>
      </c>
      <c r="AL610" s="53" t="b">
        <f t="shared" si="798"/>
        <v>1</v>
      </c>
      <c r="AM610" s="53" t="b">
        <f t="shared" si="799"/>
        <v>1</v>
      </c>
      <c r="AN610" s="53" t="b">
        <f t="shared" si="800"/>
        <v>1</v>
      </c>
      <c r="AO610" s="53" t="b">
        <f t="shared" si="801"/>
        <v>1</v>
      </c>
      <c r="AP610" s="53" t="b">
        <f t="shared" si="802"/>
        <v>1</v>
      </c>
      <c r="AQ610" s="53" t="b">
        <f t="shared" si="779"/>
        <v>0</v>
      </c>
      <c r="AR610" t="b">
        <f t="shared" si="744"/>
        <v>0</v>
      </c>
      <c r="AS610" s="54" t="e">
        <f t="shared" si="769"/>
        <v>#N/A</v>
      </c>
      <c r="AT610" t="b">
        <f t="shared" si="780"/>
        <v>0</v>
      </c>
      <c r="AU610" t="str">
        <f t="shared" si="781"/>
        <v/>
      </c>
      <c r="AV610" s="55" t="str">
        <f t="shared" si="770"/>
        <v/>
      </c>
      <c r="AW610" t="b">
        <f>AND(AV610&lt;&gt;"",COUNTIF($AV$11:AV609,AV610)=0)</f>
        <v>0</v>
      </c>
      <c r="AX610" s="2">
        <f>IF(AV610="",0,IF(AW610,MAX($AX$11:AX609)+1,VLOOKUP(AV610,$AV$11:AX609,3,FALSE)))</f>
        <v>0</v>
      </c>
      <c r="AY610" t="str">
        <f t="shared" si="771"/>
        <v/>
      </c>
      <c r="AZ610" t="e">
        <f t="shared" si="745"/>
        <v>#N/A</v>
      </c>
      <c r="BA610" t="e">
        <f>IF(ISNA(AZ610),NA(),COUNTIF(AZ$10:AZ610,AZ610)&gt;1)</f>
        <v>#N/A</v>
      </c>
      <c r="BB610" t="e">
        <f t="shared" si="746"/>
        <v>#N/A</v>
      </c>
      <c r="BC610" s="55" t="e">
        <f t="shared" si="747"/>
        <v>#N/A</v>
      </c>
      <c r="BD610" s="56" t="e">
        <f t="shared" si="748"/>
        <v>#N/A</v>
      </c>
      <c r="BE610" s="53">
        <f t="shared" si="749"/>
        <v>0</v>
      </c>
      <c r="BF610" s="53">
        <f t="shared" si="750"/>
        <v>0</v>
      </c>
      <c r="BG610" s="53">
        <f t="shared" si="751"/>
        <v>0</v>
      </c>
      <c r="BH610" s="53">
        <f t="shared" si="752"/>
        <v>0</v>
      </c>
      <c r="BI610" s="53">
        <f t="shared" si="753"/>
        <v>0</v>
      </c>
      <c r="BJ610" s="53">
        <f t="shared" si="754"/>
        <v>0</v>
      </c>
      <c r="BK610" s="57">
        <f t="shared" si="755"/>
        <v>0</v>
      </c>
      <c r="BL610" s="57">
        <f t="shared" si="756"/>
        <v>0</v>
      </c>
      <c r="BM610" s="57">
        <f t="shared" si="757"/>
        <v>0</v>
      </c>
      <c r="BN610" s="57">
        <f t="shared" si="758"/>
        <v>0</v>
      </c>
      <c r="BO610" s="57">
        <f t="shared" si="759"/>
        <v>0</v>
      </c>
      <c r="BP610" s="57">
        <f t="shared" si="760"/>
        <v>0</v>
      </c>
      <c r="BQ610">
        <f t="shared" si="782"/>
        <v>0</v>
      </c>
      <c r="BR610">
        <f t="shared" si="783"/>
        <v>0</v>
      </c>
      <c r="BS610">
        <f t="shared" si="784"/>
        <v>0</v>
      </c>
      <c r="BT610">
        <f t="shared" si="785"/>
        <v>0</v>
      </c>
      <c r="BU610">
        <f t="shared" si="786"/>
        <v>0</v>
      </c>
      <c r="BV610">
        <f t="shared" si="787"/>
        <v>0</v>
      </c>
      <c r="BW610">
        <f t="shared" si="788"/>
        <v>0</v>
      </c>
      <c r="BX610">
        <f t="shared" si="789"/>
        <v>0</v>
      </c>
      <c r="BY610">
        <f t="shared" si="790"/>
        <v>0</v>
      </c>
      <c r="BZ610">
        <f t="shared" si="791"/>
        <v>0</v>
      </c>
      <c r="CA610">
        <f t="shared" si="792"/>
        <v>0</v>
      </c>
      <c r="CB610">
        <f t="shared" si="793"/>
        <v>0</v>
      </c>
      <c r="CC610" t="e">
        <f>IF('Source and fuel input'!AS610,VLOOKUP(AA610,SourceIdData,8,FALSE),IF('Source and fuel input'!AQ610,V610,IF('Source and fuel input'!AR610,IF(AND(E610="Method 1",VLOOKUP(AA610,SourceIdData,8,FALSE)&gt;0),VLOOKUP(AA610,SourceIdData,8,FALSE),NA()),"")))</f>
        <v>#N/A</v>
      </c>
      <c r="CD610" s="15" t="e">
        <f t="shared" si="728"/>
        <v>#N/A</v>
      </c>
      <c r="CE610" s="15" t="b">
        <f t="shared" si="729"/>
        <v>1</v>
      </c>
      <c r="CF610" s="15" t="b">
        <f t="shared" si="761"/>
        <v>1</v>
      </c>
      <c r="CG610" s="15" t="b">
        <f t="shared" si="730"/>
        <v>0</v>
      </c>
      <c r="CH610" s="15" t="b">
        <f t="shared" si="731"/>
        <v>1</v>
      </c>
      <c r="CI610" t="e">
        <f t="shared" si="762"/>
        <v>#N/A</v>
      </c>
      <c r="CJ610" t="e">
        <f t="shared" si="763"/>
        <v>#N/A</v>
      </c>
      <c r="CK610" t="e">
        <f t="shared" si="772"/>
        <v>#N/A</v>
      </c>
      <c r="CL610" t="b">
        <f t="shared" si="732"/>
        <v>0</v>
      </c>
      <c r="CM610" t="e">
        <f t="shared" si="773"/>
        <v>#N/A</v>
      </c>
      <c r="CN610" t="b">
        <f t="shared" si="774"/>
        <v>0</v>
      </c>
      <c r="CO610" s="14">
        <f t="shared" si="775"/>
        <v>1</v>
      </c>
      <c r="CP610" s="16" t="str">
        <f t="shared" si="764"/>
        <v/>
      </c>
      <c r="CQ610" s="15">
        <f t="shared" si="765"/>
        <v>0</v>
      </c>
      <c r="CR610" s="15">
        <f t="shared" si="766"/>
        <v>0</v>
      </c>
      <c r="CS610" s="15">
        <f t="shared" si="767"/>
        <v>0</v>
      </c>
      <c r="CT610" s="58" t="e">
        <f t="shared" si="794"/>
        <v>#DIV/0!</v>
      </c>
      <c r="CU610" s="2">
        <f t="shared" si="768"/>
        <v>995</v>
      </c>
      <c r="CV610" t="str">
        <f t="shared" si="776"/>
        <v/>
      </c>
      <c r="CX610" t="str">
        <f t="shared" si="795"/>
        <v/>
      </c>
      <c r="CY610" t="b">
        <f>AND(CX610&lt;&gt;"",COUNTIF($CX$11:CX609,CX610)=0)</f>
        <v>0</v>
      </c>
      <c r="CZ610" s="2">
        <f>IF(CX610="",0,IF(CY610,MAX($CZ$11:CZ609)+1,VLOOKUP(CX610,$CX$11:CZ609,3,FALSE)))</f>
        <v>0</v>
      </c>
      <c r="DA610" s="2" t="str">
        <f t="shared" si="777"/>
        <v/>
      </c>
      <c r="DB610" t="str">
        <f t="shared" si="796"/>
        <v/>
      </c>
      <c r="DC610" t="b">
        <f>AND(DB610&lt;&gt;"",COUNTIF($DB$11:DB609,DB610)=0)</f>
        <v>0</v>
      </c>
      <c r="DD610" s="2">
        <f>IF(DB610="",0,IF(DC610,MAX($DD$11:DD609)+1,VLOOKUP(DB610,$DB$11:DD609,3,FALSE)))</f>
        <v>0</v>
      </c>
      <c r="DE610" s="2" t="str">
        <f t="shared" si="778"/>
        <v/>
      </c>
    </row>
    <row r="611" spans="1:109" x14ac:dyDescent="0.35">
      <c r="A611" s="119"/>
      <c r="B611" s="46"/>
      <c r="C611" s="46"/>
      <c r="D611" s="46"/>
      <c r="E611" s="46"/>
      <c r="F611" s="183"/>
      <c r="G611" s="48">
        <v>0</v>
      </c>
      <c r="H611" s="46">
        <v>0</v>
      </c>
      <c r="I611" s="46">
        <v>0</v>
      </c>
      <c r="J611" s="46">
        <v>0</v>
      </c>
      <c r="K611" s="46">
        <v>0</v>
      </c>
      <c r="L611" s="49">
        <v>0</v>
      </c>
      <c r="M611" s="50">
        <v>0</v>
      </c>
      <c r="N611" s="32"/>
      <c r="O611" s="31"/>
      <c r="P611" s="31"/>
      <c r="Q611" s="31"/>
      <c r="R611" s="31"/>
      <c r="S611" s="31"/>
      <c r="T611" s="31"/>
      <c r="U611" s="31"/>
      <c r="V611" s="99"/>
      <c r="W611" s="52" t="str">
        <f t="shared" si="803"/>
        <v/>
      </c>
      <c r="X611" s="120"/>
      <c r="Y611" s="97"/>
      <c r="Z611" t="e">
        <f t="shared" si="733"/>
        <v>#N/A</v>
      </c>
      <c r="AA611" t="e">
        <f t="shared" si="734"/>
        <v>#N/A</v>
      </c>
      <c r="AB611" t="e">
        <f t="shared" si="735"/>
        <v>#N/A</v>
      </c>
      <c r="AC611" s="53" t="b">
        <f t="shared" si="736"/>
        <v>0</v>
      </c>
      <c r="AD611" s="53" t="b">
        <f t="shared" si="737"/>
        <v>0</v>
      </c>
      <c r="AE611" s="53" t="b">
        <f t="shared" si="738"/>
        <v>0</v>
      </c>
      <c r="AF611" s="53" t="b">
        <f t="shared" si="739"/>
        <v>0</v>
      </c>
      <c r="AG611" s="53" t="b">
        <f t="shared" si="740"/>
        <v>0</v>
      </c>
      <c r="AH611" s="53" t="b">
        <f t="shared" si="741"/>
        <v>0</v>
      </c>
      <c r="AI611" s="53" t="b">
        <f t="shared" si="742"/>
        <v>0</v>
      </c>
      <c r="AJ611" s="53" t="b">
        <f t="shared" si="743"/>
        <v>0</v>
      </c>
      <c r="AK611" s="53" t="b">
        <f t="shared" si="797"/>
        <v>1</v>
      </c>
      <c r="AL611" s="53" t="b">
        <f t="shared" si="798"/>
        <v>1</v>
      </c>
      <c r="AM611" s="53" t="b">
        <f t="shared" si="799"/>
        <v>1</v>
      </c>
      <c r="AN611" s="53" t="b">
        <f t="shared" si="800"/>
        <v>1</v>
      </c>
      <c r="AO611" s="53" t="b">
        <f t="shared" si="801"/>
        <v>1</v>
      </c>
      <c r="AP611" s="53" t="b">
        <f t="shared" si="802"/>
        <v>1</v>
      </c>
      <c r="AQ611" s="53" t="b">
        <f t="shared" si="779"/>
        <v>0</v>
      </c>
      <c r="AR611" t="b">
        <f t="shared" si="744"/>
        <v>0</v>
      </c>
      <c r="AS611" s="54" t="e">
        <f t="shared" si="769"/>
        <v>#N/A</v>
      </c>
      <c r="AT611" t="b">
        <f t="shared" si="780"/>
        <v>0</v>
      </c>
      <c r="AU611" t="str">
        <f t="shared" si="781"/>
        <v/>
      </c>
      <c r="AV611" s="55" t="str">
        <f t="shared" si="770"/>
        <v/>
      </c>
      <c r="AW611" t="b">
        <f>AND(AV611&lt;&gt;"",COUNTIF($AV$11:AV610,AV611)=0)</f>
        <v>0</v>
      </c>
      <c r="AX611" s="2">
        <f>IF(AV611="",0,IF(AW611,MAX($AX$11:AX610)+1,VLOOKUP(AV611,$AV$11:AX610,3,FALSE)))</f>
        <v>0</v>
      </c>
      <c r="AY611" t="str">
        <f t="shared" si="771"/>
        <v/>
      </c>
      <c r="AZ611" t="e">
        <f t="shared" si="745"/>
        <v>#N/A</v>
      </c>
      <c r="BA611" t="e">
        <f>IF(ISNA(AZ611),NA(),COUNTIF(AZ$10:AZ611,AZ611)&gt;1)</f>
        <v>#N/A</v>
      </c>
      <c r="BB611" t="e">
        <f t="shared" si="746"/>
        <v>#N/A</v>
      </c>
      <c r="BC611" s="55" t="e">
        <f t="shared" si="747"/>
        <v>#N/A</v>
      </c>
      <c r="BD611" s="56" t="e">
        <f t="shared" si="748"/>
        <v>#N/A</v>
      </c>
      <c r="BE611" s="53">
        <f t="shared" si="749"/>
        <v>0</v>
      </c>
      <c r="BF611" s="53">
        <f t="shared" si="750"/>
        <v>0</v>
      </c>
      <c r="BG611" s="53">
        <f t="shared" si="751"/>
        <v>0</v>
      </c>
      <c r="BH611" s="53">
        <f t="shared" si="752"/>
        <v>0</v>
      </c>
      <c r="BI611" s="53">
        <f t="shared" si="753"/>
        <v>0</v>
      </c>
      <c r="BJ611" s="53">
        <f t="shared" si="754"/>
        <v>0</v>
      </c>
      <c r="BK611" s="57">
        <f t="shared" si="755"/>
        <v>0</v>
      </c>
      <c r="BL611" s="57">
        <f t="shared" si="756"/>
        <v>0</v>
      </c>
      <c r="BM611" s="57">
        <f t="shared" si="757"/>
        <v>0</v>
      </c>
      <c r="BN611" s="57">
        <f t="shared" si="758"/>
        <v>0</v>
      </c>
      <c r="BO611" s="57">
        <f t="shared" si="759"/>
        <v>0</v>
      </c>
      <c r="BP611" s="57">
        <f t="shared" si="760"/>
        <v>0</v>
      </c>
      <c r="BQ611">
        <f t="shared" si="782"/>
        <v>0</v>
      </c>
      <c r="BR611">
        <f t="shared" si="783"/>
        <v>0</v>
      </c>
      <c r="BS611">
        <f t="shared" si="784"/>
        <v>0</v>
      </c>
      <c r="BT611">
        <f t="shared" si="785"/>
        <v>0</v>
      </c>
      <c r="BU611">
        <f t="shared" si="786"/>
        <v>0</v>
      </c>
      <c r="BV611">
        <f t="shared" si="787"/>
        <v>0</v>
      </c>
      <c r="BW611">
        <f t="shared" si="788"/>
        <v>0</v>
      </c>
      <c r="BX611">
        <f t="shared" si="789"/>
        <v>0</v>
      </c>
      <c r="BY611">
        <f t="shared" si="790"/>
        <v>0</v>
      </c>
      <c r="BZ611">
        <f t="shared" si="791"/>
        <v>0</v>
      </c>
      <c r="CA611">
        <f t="shared" si="792"/>
        <v>0</v>
      </c>
      <c r="CB611">
        <f t="shared" si="793"/>
        <v>0</v>
      </c>
      <c r="CC611" t="e">
        <f>IF('Source and fuel input'!AS611,VLOOKUP(AA611,SourceIdData,8,FALSE),IF('Source and fuel input'!AQ611,V611,IF('Source and fuel input'!AR611,IF(AND(E611="Method 1",VLOOKUP(AA611,SourceIdData,8,FALSE)&gt;0),VLOOKUP(AA611,SourceIdData,8,FALSE),NA()),"")))</f>
        <v>#N/A</v>
      </c>
      <c r="CD611" s="15" t="e">
        <f t="shared" si="728"/>
        <v>#N/A</v>
      </c>
      <c r="CE611" s="15" t="b">
        <f t="shared" si="729"/>
        <v>1</v>
      </c>
      <c r="CF611" s="15" t="b">
        <f t="shared" si="761"/>
        <v>1</v>
      </c>
      <c r="CG611" s="15" t="b">
        <f t="shared" si="730"/>
        <v>0</v>
      </c>
      <c r="CH611" s="15" t="b">
        <f t="shared" si="731"/>
        <v>1</v>
      </c>
      <c r="CI611" t="e">
        <f t="shared" si="762"/>
        <v>#N/A</v>
      </c>
      <c r="CJ611" t="e">
        <f t="shared" si="763"/>
        <v>#N/A</v>
      </c>
      <c r="CK611" t="e">
        <f t="shared" si="772"/>
        <v>#N/A</v>
      </c>
      <c r="CL611" t="b">
        <f t="shared" si="732"/>
        <v>0</v>
      </c>
      <c r="CM611" t="e">
        <f t="shared" si="773"/>
        <v>#N/A</v>
      </c>
      <c r="CN611" t="b">
        <f t="shared" si="774"/>
        <v>0</v>
      </c>
      <c r="CO611" s="14">
        <f t="shared" si="775"/>
        <v>1</v>
      </c>
      <c r="CP611" s="16" t="str">
        <f t="shared" si="764"/>
        <v/>
      </c>
      <c r="CQ611" s="15">
        <f t="shared" si="765"/>
        <v>0</v>
      </c>
      <c r="CR611" s="15">
        <f t="shared" si="766"/>
        <v>0</v>
      </c>
      <c r="CS611" s="15">
        <f t="shared" si="767"/>
        <v>0</v>
      </c>
      <c r="CT611" s="58" t="e">
        <f t="shared" si="794"/>
        <v>#DIV/0!</v>
      </c>
      <c r="CU611" s="2">
        <f t="shared" si="768"/>
        <v>995</v>
      </c>
      <c r="CV611" t="str">
        <f t="shared" si="776"/>
        <v/>
      </c>
      <c r="CX611" t="str">
        <f t="shared" si="795"/>
        <v/>
      </c>
      <c r="CY611" t="b">
        <f>AND(CX611&lt;&gt;"",COUNTIF($CX$11:CX610,CX611)=0)</f>
        <v>0</v>
      </c>
      <c r="CZ611" s="2">
        <f>IF(CX611="",0,IF(CY611,MAX($CZ$11:CZ610)+1,VLOOKUP(CX611,$CX$11:CZ610,3,FALSE)))</f>
        <v>0</v>
      </c>
      <c r="DA611" s="2" t="str">
        <f t="shared" si="777"/>
        <v/>
      </c>
      <c r="DB611" t="str">
        <f t="shared" si="796"/>
        <v/>
      </c>
      <c r="DC611" t="b">
        <f>AND(DB611&lt;&gt;"",COUNTIF($DB$11:DB610,DB611)=0)</f>
        <v>0</v>
      </c>
      <c r="DD611" s="2">
        <f>IF(DB611="",0,IF(DC611,MAX($DD$11:DD610)+1,VLOOKUP(DB611,$DB$11:DD610,3,FALSE)))</f>
        <v>0</v>
      </c>
      <c r="DE611" s="2" t="str">
        <f t="shared" si="778"/>
        <v/>
      </c>
    </row>
    <row r="612" spans="1:109" x14ac:dyDescent="0.35">
      <c r="A612" s="119"/>
      <c r="B612" s="46"/>
      <c r="C612" s="46"/>
      <c r="D612" s="46"/>
      <c r="E612" s="46"/>
      <c r="F612" s="183"/>
      <c r="G612" s="48">
        <v>0</v>
      </c>
      <c r="H612" s="46">
        <v>0</v>
      </c>
      <c r="I612" s="46">
        <v>0</v>
      </c>
      <c r="J612" s="46">
        <v>0</v>
      </c>
      <c r="K612" s="46">
        <v>0</v>
      </c>
      <c r="L612" s="49">
        <v>0</v>
      </c>
      <c r="M612" s="50">
        <v>0</v>
      </c>
      <c r="N612" s="32"/>
      <c r="O612" s="31"/>
      <c r="P612" s="31"/>
      <c r="Q612" s="31"/>
      <c r="R612" s="31"/>
      <c r="S612" s="31"/>
      <c r="T612" s="31"/>
      <c r="U612" s="31"/>
      <c r="V612" s="99"/>
      <c r="W612" s="52" t="str">
        <f t="shared" si="803"/>
        <v/>
      </c>
      <c r="X612" s="120"/>
      <c r="Y612" s="97"/>
      <c r="Z612" t="e">
        <f t="shared" si="733"/>
        <v>#N/A</v>
      </c>
      <c r="AA612" t="e">
        <f t="shared" si="734"/>
        <v>#N/A</v>
      </c>
      <c r="AB612" t="e">
        <f t="shared" si="735"/>
        <v>#N/A</v>
      </c>
      <c r="AC612" s="53" t="b">
        <f t="shared" si="736"/>
        <v>0</v>
      </c>
      <c r="AD612" s="53" t="b">
        <f t="shared" si="737"/>
        <v>0</v>
      </c>
      <c r="AE612" s="53" t="b">
        <f t="shared" si="738"/>
        <v>0</v>
      </c>
      <c r="AF612" s="53" t="b">
        <f t="shared" si="739"/>
        <v>0</v>
      </c>
      <c r="AG612" s="53" t="b">
        <f t="shared" si="740"/>
        <v>0</v>
      </c>
      <c r="AH612" s="53" t="b">
        <f t="shared" si="741"/>
        <v>0</v>
      </c>
      <c r="AI612" s="53" t="b">
        <f t="shared" si="742"/>
        <v>0</v>
      </c>
      <c r="AJ612" s="53" t="b">
        <f t="shared" si="743"/>
        <v>0</v>
      </c>
      <c r="AK612" s="53" t="b">
        <f t="shared" si="797"/>
        <v>1</v>
      </c>
      <c r="AL612" s="53" t="b">
        <f t="shared" si="798"/>
        <v>1</v>
      </c>
      <c r="AM612" s="53" t="b">
        <f t="shared" si="799"/>
        <v>1</v>
      </c>
      <c r="AN612" s="53" t="b">
        <f t="shared" si="800"/>
        <v>1</v>
      </c>
      <c r="AO612" s="53" t="b">
        <f t="shared" si="801"/>
        <v>1</v>
      </c>
      <c r="AP612" s="53" t="b">
        <f t="shared" si="802"/>
        <v>1</v>
      </c>
      <c r="AQ612" s="53" t="b">
        <f t="shared" si="779"/>
        <v>0</v>
      </c>
      <c r="AR612" t="b">
        <f t="shared" si="744"/>
        <v>0</v>
      </c>
      <c r="AS612" s="54" t="e">
        <f t="shared" si="769"/>
        <v>#N/A</v>
      </c>
      <c r="AT612" t="b">
        <f t="shared" si="780"/>
        <v>0</v>
      </c>
      <c r="AU612" t="str">
        <f t="shared" si="781"/>
        <v/>
      </c>
      <c r="AV612" s="55" t="str">
        <f t="shared" si="770"/>
        <v/>
      </c>
      <c r="AW612" t="b">
        <f>AND(AV612&lt;&gt;"",COUNTIF($AV$11:AV611,AV612)=0)</f>
        <v>0</v>
      </c>
      <c r="AX612" s="2">
        <f>IF(AV612="",0,IF(AW612,MAX($AX$11:AX611)+1,VLOOKUP(AV612,$AV$11:AX611,3,FALSE)))</f>
        <v>0</v>
      </c>
      <c r="AY612" t="str">
        <f t="shared" si="771"/>
        <v/>
      </c>
      <c r="AZ612" t="e">
        <f t="shared" si="745"/>
        <v>#N/A</v>
      </c>
      <c r="BA612" t="e">
        <f>IF(ISNA(AZ612),NA(),COUNTIF(AZ$10:AZ612,AZ612)&gt;1)</f>
        <v>#N/A</v>
      </c>
      <c r="BB612" t="e">
        <f t="shared" si="746"/>
        <v>#N/A</v>
      </c>
      <c r="BC612" s="55" t="e">
        <f t="shared" si="747"/>
        <v>#N/A</v>
      </c>
      <c r="BD612" s="56" t="e">
        <f t="shared" si="748"/>
        <v>#N/A</v>
      </c>
      <c r="BE612" s="53">
        <f t="shared" si="749"/>
        <v>0</v>
      </c>
      <c r="BF612" s="53">
        <f t="shared" si="750"/>
        <v>0</v>
      </c>
      <c r="BG612" s="53">
        <f t="shared" si="751"/>
        <v>0</v>
      </c>
      <c r="BH612" s="53">
        <f t="shared" si="752"/>
        <v>0</v>
      </c>
      <c r="BI612" s="53">
        <f t="shared" si="753"/>
        <v>0</v>
      </c>
      <c r="BJ612" s="53">
        <f t="shared" si="754"/>
        <v>0</v>
      </c>
      <c r="BK612" s="57">
        <f t="shared" si="755"/>
        <v>0</v>
      </c>
      <c r="BL612" s="57">
        <f t="shared" si="756"/>
        <v>0</v>
      </c>
      <c r="BM612" s="57">
        <f t="shared" si="757"/>
        <v>0</v>
      </c>
      <c r="BN612" s="57">
        <f t="shared" si="758"/>
        <v>0</v>
      </c>
      <c r="BO612" s="57">
        <f t="shared" si="759"/>
        <v>0</v>
      </c>
      <c r="BP612" s="57">
        <f t="shared" si="760"/>
        <v>0</v>
      </c>
      <c r="BQ612">
        <f t="shared" si="782"/>
        <v>0</v>
      </c>
      <c r="BR612">
        <f t="shared" si="783"/>
        <v>0</v>
      </c>
      <c r="BS612">
        <f t="shared" si="784"/>
        <v>0</v>
      </c>
      <c r="BT612">
        <f t="shared" si="785"/>
        <v>0</v>
      </c>
      <c r="BU612">
        <f t="shared" si="786"/>
        <v>0</v>
      </c>
      <c r="BV612">
        <f t="shared" si="787"/>
        <v>0</v>
      </c>
      <c r="BW612">
        <f t="shared" si="788"/>
        <v>0</v>
      </c>
      <c r="BX612">
        <f t="shared" si="789"/>
        <v>0</v>
      </c>
      <c r="BY612">
        <f t="shared" si="790"/>
        <v>0</v>
      </c>
      <c r="BZ612">
        <f t="shared" si="791"/>
        <v>0</v>
      </c>
      <c r="CA612">
        <f t="shared" si="792"/>
        <v>0</v>
      </c>
      <c r="CB612">
        <f t="shared" si="793"/>
        <v>0</v>
      </c>
      <c r="CC612" t="e">
        <f>IF('Source and fuel input'!AS612,VLOOKUP(AA612,SourceIdData,8,FALSE),IF('Source and fuel input'!AQ612,V612,IF('Source and fuel input'!AR612,IF(AND(E612="Method 1",VLOOKUP(AA612,SourceIdData,8,FALSE)&gt;0),VLOOKUP(AA612,SourceIdData,8,FALSE),NA()),"")))</f>
        <v>#N/A</v>
      </c>
      <c r="CD612" s="15" t="e">
        <f t="shared" si="728"/>
        <v>#N/A</v>
      </c>
      <c r="CE612" s="15" t="b">
        <f t="shared" si="729"/>
        <v>1</v>
      </c>
      <c r="CF612" s="15" t="b">
        <f t="shared" si="761"/>
        <v>1</v>
      </c>
      <c r="CG612" s="15" t="b">
        <f t="shared" si="730"/>
        <v>0</v>
      </c>
      <c r="CH612" s="15" t="b">
        <f t="shared" si="731"/>
        <v>1</v>
      </c>
      <c r="CI612" t="e">
        <f t="shared" si="762"/>
        <v>#N/A</v>
      </c>
      <c r="CJ612" t="e">
        <f t="shared" si="763"/>
        <v>#N/A</v>
      </c>
      <c r="CK612" t="e">
        <f t="shared" si="772"/>
        <v>#N/A</v>
      </c>
      <c r="CL612" t="b">
        <f t="shared" si="732"/>
        <v>0</v>
      </c>
      <c r="CM612" t="e">
        <f t="shared" si="773"/>
        <v>#N/A</v>
      </c>
      <c r="CN612" t="b">
        <f t="shared" si="774"/>
        <v>0</v>
      </c>
      <c r="CO612" s="14">
        <f t="shared" si="775"/>
        <v>1</v>
      </c>
      <c r="CP612" s="16" t="str">
        <f t="shared" si="764"/>
        <v/>
      </c>
      <c r="CQ612" s="15">
        <f t="shared" si="765"/>
        <v>0</v>
      </c>
      <c r="CR612" s="15">
        <f t="shared" si="766"/>
        <v>0</v>
      </c>
      <c r="CS612" s="15">
        <f t="shared" si="767"/>
        <v>0</v>
      </c>
      <c r="CT612" s="58" t="e">
        <f t="shared" si="794"/>
        <v>#DIV/0!</v>
      </c>
      <c r="CU612" s="2">
        <f t="shared" si="768"/>
        <v>995</v>
      </c>
      <c r="CV612" t="str">
        <f t="shared" si="776"/>
        <v/>
      </c>
      <c r="CX612" t="str">
        <f t="shared" si="795"/>
        <v/>
      </c>
      <c r="CY612" t="b">
        <f>AND(CX612&lt;&gt;"",COUNTIF($CX$11:CX611,CX612)=0)</f>
        <v>0</v>
      </c>
      <c r="CZ612" s="2">
        <f>IF(CX612="",0,IF(CY612,MAX($CZ$11:CZ611)+1,VLOOKUP(CX612,$CX$11:CZ611,3,FALSE)))</f>
        <v>0</v>
      </c>
      <c r="DA612" s="2" t="str">
        <f t="shared" si="777"/>
        <v/>
      </c>
      <c r="DB612" t="str">
        <f t="shared" si="796"/>
        <v/>
      </c>
      <c r="DC612" t="b">
        <f>AND(DB612&lt;&gt;"",COUNTIF($DB$11:DB611,DB612)=0)</f>
        <v>0</v>
      </c>
      <c r="DD612" s="2">
        <f>IF(DB612="",0,IF(DC612,MAX($DD$11:DD611)+1,VLOOKUP(DB612,$DB$11:DD611,3,FALSE)))</f>
        <v>0</v>
      </c>
      <c r="DE612" s="2" t="str">
        <f t="shared" si="778"/>
        <v/>
      </c>
    </row>
    <row r="613" spans="1:109" x14ac:dyDescent="0.35">
      <c r="A613" s="119"/>
      <c r="B613" s="46"/>
      <c r="C613" s="46"/>
      <c r="D613" s="46"/>
      <c r="E613" s="46"/>
      <c r="F613" s="183"/>
      <c r="G613" s="48">
        <v>0</v>
      </c>
      <c r="H613" s="46">
        <v>0</v>
      </c>
      <c r="I613" s="46">
        <v>0</v>
      </c>
      <c r="J613" s="46">
        <v>0</v>
      </c>
      <c r="K613" s="46">
        <v>0</v>
      </c>
      <c r="L613" s="49">
        <v>0</v>
      </c>
      <c r="M613" s="50">
        <v>0</v>
      </c>
      <c r="N613" s="32"/>
      <c r="O613" s="31"/>
      <c r="P613" s="31"/>
      <c r="Q613" s="31"/>
      <c r="R613" s="31"/>
      <c r="S613" s="31"/>
      <c r="T613" s="31"/>
      <c r="U613" s="31"/>
      <c r="V613" s="99"/>
      <c r="W613" s="52" t="str">
        <f t="shared" si="803"/>
        <v/>
      </c>
      <c r="X613" s="120"/>
      <c r="Y613" s="97"/>
      <c r="Z613" t="e">
        <f t="shared" si="733"/>
        <v>#N/A</v>
      </c>
      <c r="AA613" t="e">
        <f t="shared" si="734"/>
        <v>#N/A</v>
      </c>
      <c r="AB613" t="e">
        <f t="shared" si="735"/>
        <v>#N/A</v>
      </c>
      <c r="AC613" s="53" t="b">
        <f t="shared" si="736"/>
        <v>0</v>
      </c>
      <c r="AD613" s="53" t="b">
        <f t="shared" si="737"/>
        <v>0</v>
      </c>
      <c r="AE613" s="53" t="b">
        <f t="shared" si="738"/>
        <v>0</v>
      </c>
      <c r="AF613" s="53" t="b">
        <f t="shared" si="739"/>
        <v>0</v>
      </c>
      <c r="AG613" s="53" t="b">
        <f t="shared" si="740"/>
        <v>0</v>
      </c>
      <c r="AH613" s="53" t="b">
        <f t="shared" si="741"/>
        <v>0</v>
      </c>
      <c r="AI613" s="53" t="b">
        <f t="shared" si="742"/>
        <v>0</v>
      </c>
      <c r="AJ613" s="53" t="b">
        <f t="shared" si="743"/>
        <v>0</v>
      </c>
      <c r="AK613" s="53" t="b">
        <f t="shared" si="797"/>
        <v>1</v>
      </c>
      <c r="AL613" s="53" t="b">
        <f t="shared" si="798"/>
        <v>1</v>
      </c>
      <c r="AM613" s="53" t="b">
        <f t="shared" si="799"/>
        <v>1</v>
      </c>
      <c r="AN613" s="53" t="b">
        <f t="shared" si="800"/>
        <v>1</v>
      </c>
      <c r="AO613" s="53" t="b">
        <f t="shared" si="801"/>
        <v>1</v>
      </c>
      <c r="AP613" s="53" t="b">
        <f t="shared" si="802"/>
        <v>1</v>
      </c>
      <c r="AQ613" s="53" t="b">
        <f t="shared" si="779"/>
        <v>0</v>
      </c>
      <c r="AR613" t="b">
        <f t="shared" si="744"/>
        <v>0</v>
      </c>
      <c r="AS613" s="54" t="e">
        <f t="shared" si="769"/>
        <v>#N/A</v>
      </c>
      <c r="AT613" t="b">
        <f t="shared" si="780"/>
        <v>0</v>
      </c>
      <c r="AU613" t="str">
        <f t="shared" si="781"/>
        <v/>
      </c>
      <c r="AV613" s="55" t="str">
        <f t="shared" si="770"/>
        <v/>
      </c>
      <c r="AW613" t="b">
        <f>AND(AV613&lt;&gt;"",COUNTIF($AV$11:AV612,AV613)=0)</f>
        <v>0</v>
      </c>
      <c r="AX613" s="2">
        <f>IF(AV613="",0,IF(AW613,MAX($AX$11:AX612)+1,VLOOKUP(AV613,$AV$11:AX612,3,FALSE)))</f>
        <v>0</v>
      </c>
      <c r="AY613" t="str">
        <f t="shared" si="771"/>
        <v/>
      </c>
      <c r="AZ613" t="e">
        <f t="shared" si="745"/>
        <v>#N/A</v>
      </c>
      <c r="BA613" t="e">
        <f>IF(ISNA(AZ613),NA(),COUNTIF(AZ$10:AZ613,AZ613)&gt;1)</f>
        <v>#N/A</v>
      </c>
      <c r="BB613" t="e">
        <f t="shared" si="746"/>
        <v>#N/A</v>
      </c>
      <c r="BC613" s="55" t="e">
        <f t="shared" si="747"/>
        <v>#N/A</v>
      </c>
      <c r="BD613" s="56" t="e">
        <f t="shared" si="748"/>
        <v>#N/A</v>
      </c>
      <c r="BE613" s="53">
        <f t="shared" si="749"/>
        <v>0</v>
      </c>
      <c r="BF613" s="53">
        <f t="shared" si="750"/>
        <v>0</v>
      </c>
      <c r="BG613" s="53">
        <f t="shared" si="751"/>
        <v>0</v>
      </c>
      <c r="BH613" s="53">
        <f t="shared" si="752"/>
        <v>0</v>
      </c>
      <c r="BI613" s="53">
        <f t="shared" si="753"/>
        <v>0</v>
      </c>
      <c r="BJ613" s="53">
        <f t="shared" si="754"/>
        <v>0</v>
      </c>
      <c r="BK613" s="57">
        <f t="shared" si="755"/>
        <v>0</v>
      </c>
      <c r="BL613" s="57">
        <f t="shared" si="756"/>
        <v>0</v>
      </c>
      <c r="BM613" s="57">
        <f t="shared" si="757"/>
        <v>0</v>
      </c>
      <c r="BN613" s="57">
        <f t="shared" si="758"/>
        <v>0</v>
      </c>
      <c r="BO613" s="57">
        <f t="shared" si="759"/>
        <v>0</v>
      </c>
      <c r="BP613" s="57">
        <f t="shared" si="760"/>
        <v>0</v>
      </c>
      <c r="BQ613">
        <f t="shared" si="782"/>
        <v>0</v>
      </c>
      <c r="BR613">
        <f t="shared" si="783"/>
        <v>0</v>
      </c>
      <c r="BS613">
        <f t="shared" si="784"/>
        <v>0</v>
      </c>
      <c r="BT613">
        <f t="shared" si="785"/>
        <v>0</v>
      </c>
      <c r="BU613">
        <f t="shared" si="786"/>
        <v>0</v>
      </c>
      <c r="BV613">
        <f t="shared" si="787"/>
        <v>0</v>
      </c>
      <c r="BW613">
        <f t="shared" si="788"/>
        <v>0</v>
      </c>
      <c r="BX613">
        <f t="shared" si="789"/>
        <v>0</v>
      </c>
      <c r="BY613">
        <f t="shared" si="790"/>
        <v>0</v>
      </c>
      <c r="BZ613">
        <f t="shared" si="791"/>
        <v>0</v>
      </c>
      <c r="CA613">
        <f t="shared" si="792"/>
        <v>0</v>
      </c>
      <c r="CB613">
        <f t="shared" si="793"/>
        <v>0</v>
      </c>
      <c r="CC613" t="e">
        <f>IF('Source and fuel input'!AS613,VLOOKUP(AA613,SourceIdData,8,FALSE),IF('Source and fuel input'!AQ613,V613,IF('Source and fuel input'!AR613,IF(AND(E613="Method 1",VLOOKUP(AA613,SourceIdData,8,FALSE)&gt;0),VLOOKUP(AA613,SourceIdData,8,FALSE),NA()),"")))</f>
        <v>#N/A</v>
      </c>
      <c r="CD613" s="15" t="e">
        <f t="shared" si="728"/>
        <v>#N/A</v>
      </c>
      <c r="CE613" s="15" t="b">
        <f t="shared" si="729"/>
        <v>1</v>
      </c>
      <c r="CF613" s="15" t="b">
        <f t="shared" si="761"/>
        <v>1</v>
      </c>
      <c r="CG613" s="15" t="b">
        <f t="shared" si="730"/>
        <v>0</v>
      </c>
      <c r="CH613" s="15" t="b">
        <f t="shared" si="731"/>
        <v>1</v>
      </c>
      <c r="CI613" t="e">
        <f t="shared" si="762"/>
        <v>#N/A</v>
      </c>
      <c r="CJ613" t="e">
        <f t="shared" si="763"/>
        <v>#N/A</v>
      </c>
      <c r="CK613" t="e">
        <f t="shared" si="772"/>
        <v>#N/A</v>
      </c>
      <c r="CL613" t="b">
        <f t="shared" si="732"/>
        <v>0</v>
      </c>
      <c r="CM613" t="e">
        <f t="shared" si="773"/>
        <v>#N/A</v>
      </c>
      <c r="CN613" t="b">
        <f t="shared" si="774"/>
        <v>0</v>
      </c>
      <c r="CO613" s="14">
        <f t="shared" si="775"/>
        <v>1</v>
      </c>
      <c r="CP613" s="16" t="str">
        <f t="shared" si="764"/>
        <v/>
      </c>
      <c r="CQ613" s="15">
        <f t="shared" si="765"/>
        <v>0</v>
      </c>
      <c r="CR613" s="15">
        <f t="shared" si="766"/>
        <v>0</v>
      </c>
      <c r="CS613" s="15">
        <f t="shared" si="767"/>
        <v>0</v>
      </c>
      <c r="CT613" s="58" t="e">
        <f t="shared" si="794"/>
        <v>#DIV/0!</v>
      </c>
      <c r="CU613" s="2">
        <f t="shared" si="768"/>
        <v>995</v>
      </c>
      <c r="CV613" t="str">
        <f t="shared" si="776"/>
        <v/>
      </c>
      <c r="CX613" t="str">
        <f t="shared" si="795"/>
        <v/>
      </c>
      <c r="CY613" t="b">
        <f>AND(CX613&lt;&gt;"",COUNTIF($CX$11:CX612,CX613)=0)</f>
        <v>0</v>
      </c>
      <c r="CZ613" s="2">
        <f>IF(CX613="",0,IF(CY613,MAX($CZ$11:CZ612)+1,VLOOKUP(CX613,$CX$11:CZ612,3,FALSE)))</f>
        <v>0</v>
      </c>
      <c r="DA613" s="2" t="str">
        <f t="shared" si="777"/>
        <v/>
      </c>
      <c r="DB613" t="str">
        <f t="shared" si="796"/>
        <v/>
      </c>
      <c r="DC613" t="b">
        <f>AND(DB613&lt;&gt;"",COUNTIF($DB$11:DB612,DB613)=0)</f>
        <v>0</v>
      </c>
      <c r="DD613" s="2">
        <f>IF(DB613="",0,IF(DC613,MAX($DD$11:DD612)+1,VLOOKUP(DB613,$DB$11:DD612,3,FALSE)))</f>
        <v>0</v>
      </c>
      <c r="DE613" s="2" t="str">
        <f t="shared" si="778"/>
        <v/>
      </c>
    </row>
    <row r="614" spans="1:109" x14ac:dyDescent="0.35">
      <c r="A614" s="119"/>
      <c r="B614" s="46"/>
      <c r="C614" s="46"/>
      <c r="D614" s="46"/>
      <c r="E614" s="46"/>
      <c r="F614" s="183"/>
      <c r="G614" s="48">
        <v>0</v>
      </c>
      <c r="H614" s="46">
        <v>0</v>
      </c>
      <c r="I614" s="46">
        <v>0</v>
      </c>
      <c r="J614" s="46">
        <v>0</v>
      </c>
      <c r="K614" s="46">
        <v>0</v>
      </c>
      <c r="L614" s="49">
        <v>0</v>
      </c>
      <c r="M614" s="50">
        <v>0</v>
      </c>
      <c r="N614" s="32"/>
      <c r="O614" s="31"/>
      <c r="P614" s="31"/>
      <c r="Q614" s="31"/>
      <c r="R614" s="31"/>
      <c r="S614" s="31"/>
      <c r="T614" s="31"/>
      <c r="U614" s="31"/>
      <c r="V614" s="99"/>
      <c r="W614" s="52" t="str">
        <f t="shared" si="803"/>
        <v/>
      </c>
      <c r="X614" s="120"/>
      <c r="Y614" s="97"/>
      <c r="Z614" t="e">
        <f t="shared" si="733"/>
        <v>#N/A</v>
      </c>
      <c r="AA614" t="e">
        <f t="shared" si="734"/>
        <v>#N/A</v>
      </c>
      <c r="AB614" t="e">
        <f t="shared" si="735"/>
        <v>#N/A</v>
      </c>
      <c r="AC614" s="53" t="b">
        <f t="shared" si="736"/>
        <v>0</v>
      </c>
      <c r="AD614" s="53" t="b">
        <f t="shared" si="737"/>
        <v>0</v>
      </c>
      <c r="AE614" s="53" t="b">
        <f t="shared" si="738"/>
        <v>0</v>
      </c>
      <c r="AF614" s="53" t="b">
        <f t="shared" si="739"/>
        <v>0</v>
      </c>
      <c r="AG614" s="53" t="b">
        <f t="shared" si="740"/>
        <v>0</v>
      </c>
      <c r="AH614" s="53" t="b">
        <f t="shared" si="741"/>
        <v>0</v>
      </c>
      <c r="AI614" s="53" t="b">
        <f t="shared" si="742"/>
        <v>0</v>
      </c>
      <c r="AJ614" s="53" t="b">
        <f t="shared" si="743"/>
        <v>0</v>
      </c>
      <c r="AK614" s="53" t="b">
        <f t="shared" si="797"/>
        <v>1</v>
      </c>
      <c r="AL614" s="53" t="b">
        <f t="shared" si="798"/>
        <v>1</v>
      </c>
      <c r="AM614" s="53" t="b">
        <f t="shared" si="799"/>
        <v>1</v>
      </c>
      <c r="AN614" s="53" t="b">
        <f t="shared" si="800"/>
        <v>1</v>
      </c>
      <c r="AO614" s="53" t="b">
        <f t="shared" si="801"/>
        <v>1</v>
      </c>
      <c r="AP614" s="53" t="b">
        <f t="shared" si="802"/>
        <v>1</v>
      </c>
      <c r="AQ614" s="53" t="b">
        <f t="shared" si="779"/>
        <v>0</v>
      </c>
      <c r="AR614" t="b">
        <f t="shared" si="744"/>
        <v>0</v>
      </c>
      <c r="AS614" s="54" t="e">
        <f t="shared" si="769"/>
        <v>#N/A</v>
      </c>
      <c r="AT614" t="b">
        <f t="shared" si="780"/>
        <v>0</v>
      </c>
      <c r="AU614" t="str">
        <f t="shared" si="781"/>
        <v/>
      </c>
      <c r="AV614" s="55" t="str">
        <f t="shared" si="770"/>
        <v/>
      </c>
      <c r="AW614" t="b">
        <f>AND(AV614&lt;&gt;"",COUNTIF($AV$11:AV613,AV614)=0)</f>
        <v>0</v>
      </c>
      <c r="AX614" s="2">
        <f>IF(AV614="",0,IF(AW614,MAX($AX$11:AX613)+1,VLOOKUP(AV614,$AV$11:AX613,3,FALSE)))</f>
        <v>0</v>
      </c>
      <c r="AY614" t="str">
        <f t="shared" si="771"/>
        <v/>
      </c>
      <c r="AZ614" t="e">
        <f t="shared" si="745"/>
        <v>#N/A</v>
      </c>
      <c r="BA614" t="e">
        <f>IF(ISNA(AZ614),NA(),COUNTIF(AZ$10:AZ614,AZ614)&gt;1)</f>
        <v>#N/A</v>
      </c>
      <c r="BB614" t="e">
        <f t="shared" si="746"/>
        <v>#N/A</v>
      </c>
      <c r="BC614" s="55" t="e">
        <f t="shared" si="747"/>
        <v>#N/A</v>
      </c>
      <c r="BD614" s="56" t="e">
        <f t="shared" si="748"/>
        <v>#N/A</v>
      </c>
      <c r="BE614" s="53">
        <f t="shared" si="749"/>
        <v>0</v>
      </c>
      <c r="BF614" s="53">
        <f t="shared" si="750"/>
        <v>0</v>
      </c>
      <c r="BG614" s="53">
        <f t="shared" si="751"/>
        <v>0</v>
      </c>
      <c r="BH614" s="53">
        <f t="shared" si="752"/>
        <v>0</v>
      </c>
      <c r="BI614" s="53">
        <f t="shared" si="753"/>
        <v>0</v>
      </c>
      <c r="BJ614" s="53">
        <f t="shared" si="754"/>
        <v>0</v>
      </c>
      <c r="BK614" s="57">
        <f t="shared" si="755"/>
        <v>0</v>
      </c>
      <c r="BL614" s="57">
        <f t="shared" si="756"/>
        <v>0</v>
      </c>
      <c r="BM614" s="57">
        <f t="shared" si="757"/>
        <v>0</v>
      </c>
      <c r="BN614" s="57">
        <f t="shared" si="758"/>
        <v>0</v>
      </c>
      <c r="BO614" s="57">
        <f t="shared" si="759"/>
        <v>0</v>
      </c>
      <c r="BP614" s="57">
        <f t="shared" si="760"/>
        <v>0</v>
      </c>
      <c r="BQ614">
        <f t="shared" si="782"/>
        <v>0</v>
      </c>
      <c r="BR614">
        <f t="shared" si="783"/>
        <v>0</v>
      </c>
      <c r="BS614">
        <f t="shared" si="784"/>
        <v>0</v>
      </c>
      <c r="BT614">
        <f t="shared" si="785"/>
        <v>0</v>
      </c>
      <c r="BU614">
        <f t="shared" si="786"/>
        <v>0</v>
      </c>
      <c r="BV614">
        <f t="shared" si="787"/>
        <v>0</v>
      </c>
      <c r="BW614">
        <f t="shared" si="788"/>
        <v>0</v>
      </c>
      <c r="BX614">
        <f t="shared" si="789"/>
        <v>0</v>
      </c>
      <c r="BY614">
        <f t="shared" si="790"/>
        <v>0</v>
      </c>
      <c r="BZ614">
        <f t="shared" si="791"/>
        <v>0</v>
      </c>
      <c r="CA614">
        <f t="shared" si="792"/>
        <v>0</v>
      </c>
      <c r="CB614">
        <f t="shared" si="793"/>
        <v>0</v>
      </c>
      <c r="CC614" t="e">
        <f>IF('Source and fuel input'!AS614,VLOOKUP(AA614,SourceIdData,8,FALSE),IF('Source and fuel input'!AQ614,V614,IF('Source and fuel input'!AR614,IF(AND(E614="Method 1",VLOOKUP(AA614,SourceIdData,8,FALSE)&gt;0),VLOOKUP(AA614,SourceIdData,8,FALSE),NA()),"")))</f>
        <v>#N/A</v>
      </c>
      <c r="CD614" s="15" t="e">
        <f t="shared" si="728"/>
        <v>#N/A</v>
      </c>
      <c r="CE614" s="15" t="b">
        <f t="shared" si="729"/>
        <v>1</v>
      </c>
      <c r="CF614" s="15" t="b">
        <f t="shared" si="761"/>
        <v>1</v>
      </c>
      <c r="CG614" s="15" t="b">
        <f t="shared" si="730"/>
        <v>0</v>
      </c>
      <c r="CH614" s="15" t="b">
        <f t="shared" si="731"/>
        <v>1</v>
      </c>
      <c r="CI614" t="e">
        <f t="shared" si="762"/>
        <v>#N/A</v>
      </c>
      <c r="CJ614" t="e">
        <f t="shared" si="763"/>
        <v>#N/A</v>
      </c>
      <c r="CK614" t="e">
        <f t="shared" si="772"/>
        <v>#N/A</v>
      </c>
      <c r="CL614" t="b">
        <f t="shared" si="732"/>
        <v>0</v>
      </c>
      <c r="CM614" t="e">
        <f t="shared" si="773"/>
        <v>#N/A</v>
      </c>
      <c r="CN614" t="b">
        <f t="shared" si="774"/>
        <v>0</v>
      </c>
      <c r="CO614" s="14">
        <f t="shared" si="775"/>
        <v>1</v>
      </c>
      <c r="CP614" s="16" t="str">
        <f t="shared" si="764"/>
        <v/>
      </c>
      <c r="CQ614" s="15">
        <f t="shared" si="765"/>
        <v>0</v>
      </c>
      <c r="CR614" s="15">
        <f t="shared" si="766"/>
        <v>0</v>
      </c>
      <c r="CS614" s="15">
        <f t="shared" si="767"/>
        <v>0</v>
      </c>
      <c r="CT614" s="58" t="e">
        <f t="shared" si="794"/>
        <v>#DIV/0!</v>
      </c>
      <c r="CU614" s="2">
        <f t="shared" si="768"/>
        <v>995</v>
      </c>
      <c r="CV614" t="str">
        <f t="shared" si="776"/>
        <v/>
      </c>
      <c r="CX614" t="str">
        <f t="shared" si="795"/>
        <v/>
      </c>
      <c r="CY614" t="b">
        <f>AND(CX614&lt;&gt;"",COUNTIF($CX$11:CX613,CX614)=0)</f>
        <v>0</v>
      </c>
      <c r="CZ614" s="2">
        <f>IF(CX614="",0,IF(CY614,MAX($CZ$11:CZ613)+1,VLOOKUP(CX614,$CX$11:CZ613,3,FALSE)))</f>
        <v>0</v>
      </c>
      <c r="DA614" s="2" t="str">
        <f t="shared" si="777"/>
        <v/>
      </c>
      <c r="DB614" t="str">
        <f t="shared" si="796"/>
        <v/>
      </c>
      <c r="DC614" t="b">
        <f>AND(DB614&lt;&gt;"",COUNTIF($DB$11:DB613,DB614)=0)</f>
        <v>0</v>
      </c>
      <c r="DD614" s="2">
        <f>IF(DB614="",0,IF(DC614,MAX($DD$11:DD613)+1,VLOOKUP(DB614,$DB$11:DD613,3,FALSE)))</f>
        <v>0</v>
      </c>
      <c r="DE614" s="2" t="str">
        <f t="shared" si="778"/>
        <v/>
      </c>
    </row>
    <row r="615" spans="1:109" x14ac:dyDescent="0.35">
      <c r="A615" s="119"/>
      <c r="B615" s="46"/>
      <c r="C615" s="46"/>
      <c r="D615" s="46"/>
      <c r="E615" s="46"/>
      <c r="F615" s="183"/>
      <c r="G615" s="48">
        <v>0</v>
      </c>
      <c r="H615" s="46">
        <v>0</v>
      </c>
      <c r="I615" s="46">
        <v>0</v>
      </c>
      <c r="J615" s="46">
        <v>0</v>
      </c>
      <c r="K615" s="46">
        <v>0</v>
      </c>
      <c r="L615" s="49">
        <v>0</v>
      </c>
      <c r="M615" s="50">
        <v>0</v>
      </c>
      <c r="N615" s="32"/>
      <c r="O615" s="31"/>
      <c r="P615" s="31"/>
      <c r="Q615" s="31"/>
      <c r="R615" s="31"/>
      <c r="S615" s="31"/>
      <c r="T615" s="31"/>
      <c r="U615" s="31"/>
      <c r="V615" s="99"/>
      <c r="W615" s="52" t="str">
        <f t="shared" si="803"/>
        <v/>
      </c>
      <c r="X615" s="120"/>
      <c r="Y615" s="97"/>
      <c r="Z615" t="e">
        <f t="shared" si="733"/>
        <v>#N/A</v>
      </c>
      <c r="AA615" t="e">
        <f t="shared" si="734"/>
        <v>#N/A</v>
      </c>
      <c r="AB615" t="e">
        <f t="shared" si="735"/>
        <v>#N/A</v>
      </c>
      <c r="AC615" s="53" t="b">
        <f t="shared" si="736"/>
        <v>0</v>
      </c>
      <c r="AD615" s="53" t="b">
        <f t="shared" si="737"/>
        <v>0</v>
      </c>
      <c r="AE615" s="53" t="b">
        <f t="shared" si="738"/>
        <v>0</v>
      </c>
      <c r="AF615" s="53" t="b">
        <f t="shared" si="739"/>
        <v>0</v>
      </c>
      <c r="AG615" s="53" t="b">
        <f t="shared" si="740"/>
        <v>0</v>
      </c>
      <c r="AH615" s="53" t="b">
        <f t="shared" si="741"/>
        <v>0</v>
      </c>
      <c r="AI615" s="53" t="b">
        <f t="shared" si="742"/>
        <v>0</v>
      </c>
      <c r="AJ615" s="53" t="b">
        <f t="shared" si="743"/>
        <v>0</v>
      </c>
      <c r="AK615" s="53" t="b">
        <f t="shared" si="797"/>
        <v>1</v>
      </c>
      <c r="AL615" s="53" t="b">
        <f t="shared" si="798"/>
        <v>1</v>
      </c>
      <c r="AM615" s="53" t="b">
        <f t="shared" si="799"/>
        <v>1</v>
      </c>
      <c r="AN615" s="53" t="b">
        <f t="shared" si="800"/>
        <v>1</v>
      </c>
      <c r="AO615" s="53" t="b">
        <f t="shared" si="801"/>
        <v>1</v>
      </c>
      <c r="AP615" s="53" t="b">
        <f t="shared" si="802"/>
        <v>1</v>
      </c>
      <c r="AQ615" s="53" t="b">
        <f t="shared" si="779"/>
        <v>0</v>
      </c>
      <c r="AR615" t="b">
        <f t="shared" si="744"/>
        <v>0</v>
      </c>
      <c r="AS615" s="54" t="e">
        <f t="shared" si="769"/>
        <v>#N/A</v>
      </c>
      <c r="AT615" t="b">
        <f t="shared" si="780"/>
        <v>0</v>
      </c>
      <c r="AU615" t="str">
        <f t="shared" si="781"/>
        <v/>
      </c>
      <c r="AV615" s="55" t="str">
        <f t="shared" si="770"/>
        <v/>
      </c>
      <c r="AW615" t="b">
        <f>AND(AV615&lt;&gt;"",COUNTIF($AV$11:AV614,AV615)=0)</f>
        <v>0</v>
      </c>
      <c r="AX615" s="2">
        <f>IF(AV615="",0,IF(AW615,MAX($AX$11:AX614)+1,VLOOKUP(AV615,$AV$11:AX614,3,FALSE)))</f>
        <v>0</v>
      </c>
      <c r="AY615" t="str">
        <f t="shared" si="771"/>
        <v/>
      </c>
      <c r="AZ615" t="e">
        <f t="shared" si="745"/>
        <v>#N/A</v>
      </c>
      <c r="BA615" t="e">
        <f>IF(ISNA(AZ615),NA(),COUNTIF(AZ$10:AZ615,AZ615)&gt;1)</f>
        <v>#N/A</v>
      </c>
      <c r="BB615" t="e">
        <f t="shared" si="746"/>
        <v>#N/A</v>
      </c>
      <c r="BC615" s="55" t="e">
        <f t="shared" si="747"/>
        <v>#N/A</v>
      </c>
      <c r="BD615" s="56" t="e">
        <f t="shared" si="748"/>
        <v>#N/A</v>
      </c>
      <c r="BE615" s="53">
        <f t="shared" si="749"/>
        <v>0</v>
      </c>
      <c r="BF615" s="53">
        <f t="shared" si="750"/>
        <v>0</v>
      </c>
      <c r="BG615" s="53">
        <f t="shared" si="751"/>
        <v>0</v>
      </c>
      <c r="BH615" s="53">
        <f t="shared" si="752"/>
        <v>0</v>
      </c>
      <c r="BI615" s="53">
        <f t="shared" si="753"/>
        <v>0</v>
      </c>
      <c r="BJ615" s="53">
        <f t="shared" si="754"/>
        <v>0</v>
      </c>
      <c r="BK615" s="57">
        <f t="shared" si="755"/>
        <v>0</v>
      </c>
      <c r="BL615" s="57">
        <f t="shared" si="756"/>
        <v>0</v>
      </c>
      <c r="BM615" s="57">
        <f t="shared" si="757"/>
        <v>0</v>
      </c>
      <c r="BN615" s="57">
        <f t="shared" si="758"/>
        <v>0</v>
      </c>
      <c r="BO615" s="57">
        <f t="shared" si="759"/>
        <v>0</v>
      </c>
      <c r="BP615" s="57">
        <f t="shared" si="760"/>
        <v>0</v>
      </c>
      <c r="BQ615">
        <f t="shared" si="782"/>
        <v>0</v>
      </c>
      <c r="BR615">
        <f t="shared" si="783"/>
        <v>0</v>
      </c>
      <c r="BS615">
        <f t="shared" si="784"/>
        <v>0</v>
      </c>
      <c r="BT615">
        <f t="shared" si="785"/>
        <v>0</v>
      </c>
      <c r="BU615">
        <f t="shared" si="786"/>
        <v>0</v>
      </c>
      <c r="BV615">
        <f t="shared" si="787"/>
        <v>0</v>
      </c>
      <c r="BW615">
        <f t="shared" si="788"/>
        <v>0</v>
      </c>
      <c r="BX615">
        <f t="shared" si="789"/>
        <v>0</v>
      </c>
      <c r="BY615">
        <f t="shared" si="790"/>
        <v>0</v>
      </c>
      <c r="BZ615">
        <f t="shared" si="791"/>
        <v>0</v>
      </c>
      <c r="CA615">
        <f t="shared" si="792"/>
        <v>0</v>
      </c>
      <c r="CB615">
        <f t="shared" si="793"/>
        <v>0</v>
      </c>
      <c r="CC615" t="e">
        <f>IF('Source and fuel input'!AS615,VLOOKUP(AA615,SourceIdData,8,FALSE),IF('Source and fuel input'!AQ615,V615,IF('Source and fuel input'!AR615,IF(AND(E615="Method 1",VLOOKUP(AA615,SourceIdData,8,FALSE)&gt;0),VLOOKUP(AA615,SourceIdData,8,FALSE),NA()),"")))</f>
        <v>#N/A</v>
      </c>
      <c r="CD615" s="15" t="e">
        <f t="shared" si="728"/>
        <v>#N/A</v>
      </c>
      <c r="CE615" s="15" t="b">
        <f t="shared" si="729"/>
        <v>1</v>
      </c>
      <c r="CF615" s="15" t="b">
        <f t="shared" si="761"/>
        <v>1</v>
      </c>
      <c r="CG615" s="15" t="b">
        <f t="shared" si="730"/>
        <v>0</v>
      </c>
      <c r="CH615" s="15" t="b">
        <f t="shared" si="731"/>
        <v>1</v>
      </c>
      <c r="CI615" t="e">
        <f t="shared" si="762"/>
        <v>#N/A</v>
      </c>
      <c r="CJ615" t="e">
        <f t="shared" si="763"/>
        <v>#N/A</v>
      </c>
      <c r="CK615" t="e">
        <f t="shared" si="772"/>
        <v>#N/A</v>
      </c>
      <c r="CL615" t="b">
        <f t="shared" si="732"/>
        <v>0</v>
      </c>
      <c r="CM615" t="e">
        <f t="shared" si="773"/>
        <v>#N/A</v>
      </c>
      <c r="CN615" t="b">
        <f t="shared" si="774"/>
        <v>0</v>
      </c>
      <c r="CO615" s="14">
        <f t="shared" si="775"/>
        <v>1</v>
      </c>
      <c r="CP615" s="16" t="str">
        <f t="shared" si="764"/>
        <v/>
      </c>
      <c r="CQ615" s="15">
        <f t="shared" si="765"/>
        <v>0</v>
      </c>
      <c r="CR615" s="15">
        <f t="shared" si="766"/>
        <v>0</v>
      </c>
      <c r="CS615" s="15">
        <f t="shared" si="767"/>
        <v>0</v>
      </c>
      <c r="CT615" s="58" t="e">
        <f t="shared" si="794"/>
        <v>#DIV/0!</v>
      </c>
      <c r="CU615" s="2">
        <f t="shared" si="768"/>
        <v>995</v>
      </c>
      <c r="CV615" t="str">
        <f t="shared" si="776"/>
        <v/>
      </c>
      <c r="CX615" t="str">
        <f t="shared" si="795"/>
        <v/>
      </c>
      <c r="CY615" t="b">
        <f>AND(CX615&lt;&gt;"",COUNTIF($CX$11:CX614,CX615)=0)</f>
        <v>0</v>
      </c>
      <c r="CZ615" s="2">
        <f>IF(CX615="",0,IF(CY615,MAX($CZ$11:CZ614)+1,VLOOKUP(CX615,$CX$11:CZ614,3,FALSE)))</f>
        <v>0</v>
      </c>
      <c r="DA615" s="2" t="str">
        <f t="shared" si="777"/>
        <v/>
      </c>
      <c r="DB615" t="str">
        <f t="shared" si="796"/>
        <v/>
      </c>
      <c r="DC615" t="b">
        <f>AND(DB615&lt;&gt;"",COUNTIF($DB$11:DB614,DB615)=0)</f>
        <v>0</v>
      </c>
      <c r="DD615" s="2">
        <f>IF(DB615="",0,IF(DC615,MAX($DD$11:DD614)+1,VLOOKUP(DB615,$DB$11:DD614,3,FALSE)))</f>
        <v>0</v>
      </c>
      <c r="DE615" s="2" t="str">
        <f t="shared" si="778"/>
        <v/>
      </c>
    </row>
    <row r="616" spans="1:109" x14ac:dyDescent="0.35">
      <c r="A616" s="119"/>
      <c r="B616" s="46"/>
      <c r="C616" s="46"/>
      <c r="D616" s="46"/>
      <c r="E616" s="46"/>
      <c r="F616" s="183"/>
      <c r="G616" s="48">
        <v>0</v>
      </c>
      <c r="H616" s="46">
        <v>0</v>
      </c>
      <c r="I616" s="46">
        <v>0</v>
      </c>
      <c r="J616" s="46">
        <v>0</v>
      </c>
      <c r="K616" s="46">
        <v>0</v>
      </c>
      <c r="L616" s="49">
        <v>0</v>
      </c>
      <c r="M616" s="50">
        <v>0</v>
      </c>
      <c r="N616" s="32"/>
      <c r="O616" s="31"/>
      <c r="P616" s="31"/>
      <c r="Q616" s="31"/>
      <c r="R616" s="31"/>
      <c r="S616" s="31"/>
      <c r="T616" s="31"/>
      <c r="U616" s="31"/>
      <c r="V616" s="99"/>
      <c r="W616" s="52" t="str">
        <f t="shared" si="803"/>
        <v/>
      </c>
      <c r="X616" s="120"/>
      <c r="Y616" s="97"/>
      <c r="Z616" t="e">
        <f t="shared" si="733"/>
        <v>#N/A</v>
      </c>
      <c r="AA616" t="e">
        <f t="shared" si="734"/>
        <v>#N/A</v>
      </c>
      <c r="AB616" t="e">
        <f t="shared" si="735"/>
        <v>#N/A</v>
      </c>
      <c r="AC616" s="53" t="b">
        <f t="shared" si="736"/>
        <v>0</v>
      </c>
      <c r="AD616" s="53" t="b">
        <f t="shared" si="737"/>
        <v>0</v>
      </c>
      <c r="AE616" s="53" t="b">
        <f t="shared" si="738"/>
        <v>0</v>
      </c>
      <c r="AF616" s="53" t="b">
        <f t="shared" si="739"/>
        <v>0</v>
      </c>
      <c r="AG616" s="53" t="b">
        <f t="shared" si="740"/>
        <v>0</v>
      </c>
      <c r="AH616" s="53" t="b">
        <f t="shared" si="741"/>
        <v>0</v>
      </c>
      <c r="AI616" s="53" t="b">
        <f t="shared" si="742"/>
        <v>0</v>
      </c>
      <c r="AJ616" s="53" t="b">
        <f t="shared" si="743"/>
        <v>0</v>
      </c>
      <c r="AK616" s="53" t="b">
        <f t="shared" si="797"/>
        <v>1</v>
      </c>
      <c r="AL616" s="53" t="b">
        <f t="shared" si="798"/>
        <v>1</v>
      </c>
      <c r="AM616" s="53" t="b">
        <f t="shared" si="799"/>
        <v>1</v>
      </c>
      <c r="AN616" s="53" t="b">
        <f t="shared" si="800"/>
        <v>1</v>
      </c>
      <c r="AO616" s="53" t="b">
        <f t="shared" si="801"/>
        <v>1</v>
      </c>
      <c r="AP616" s="53" t="b">
        <f t="shared" si="802"/>
        <v>1</v>
      </c>
      <c r="AQ616" s="53" t="b">
        <f t="shared" si="779"/>
        <v>0</v>
      </c>
      <c r="AR616" t="b">
        <f t="shared" si="744"/>
        <v>0</v>
      </c>
      <c r="AS616" s="54" t="e">
        <f t="shared" si="769"/>
        <v>#N/A</v>
      </c>
      <c r="AT616" t="b">
        <f t="shared" si="780"/>
        <v>0</v>
      </c>
      <c r="AU616" t="str">
        <f t="shared" si="781"/>
        <v/>
      </c>
      <c r="AV616" s="55" t="str">
        <f t="shared" si="770"/>
        <v/>
      </c>
      <c r="AW616" t="b">
        <f>AND(AV616&lt;&gt;"",COUNTIF($AV$11:AV615,AV616)=0)</f>
        <v>0</v>
      </c>
      <c r="AX616" s="2">
        <f>IF(AV616="",0,IF(AW616,MAX($AX$11:AX615)+1,VLOOKUP(AV616,$AV$11:AX615,3,FALSE)))</f>
        <v>0</v>
      </c>
      <c r="AY616" t="str">
        <f t="shared" si="771"/>
        <v/>
      </c>
      <c r="AZ616" t="e">
        <f t="shared" si="745"/>
        <v>#N/A</v>
      </c>
      <c r="BA616" t="e">
        <f>IF(ISNA(AZ616),NA(),COUNTIF(AZ$10:AZ616,AZ616)&gt;1)</f>
        <v>#N/A</v>
      </c>
      <c r="BB616" t="e">
        <f t="shared" si="746"/>
        <v>#N/A</v>
      </c>
      <c r="BC616" s="55" t="e">
        <f t="shared" si="747"/>
        <v>#N/A</v>
      </c>
      <c r="BD616" s="56" t="e">
        <f t="shared" si="748"/>
        <v>#N/A</v>
      </c>
      <c r="BE616" s="53">
        <f t="shared" si="749"/>
        <v>0</v>
      </c>
      <c r="BF616" s="53">
        <f t="shared" si="750"/>
        <v>0</v>
      </c>
      <c r="BG616" s="53">
        <f t="shared" si="751"/>
        <v>0</v>
      </c>
      <c r="BH616" s="53">
        <f t="shared" si="752"/>
        <v>0</v>
      </c>
      <c r="BI616" s="53">
        <f t="shared" si="753"/>
        <v>0</v>
      </c>
      <c r="BJ616" s="53">
        <f t="shared" si="754"/>
        <v>0</v>
      </c>
      <c r="BK616" s="57">
        <f t="shared" si="755"/>
        <v>0</v>
      </c>
      <c r="BL616" s="57">
        <f t="shared" si="756"/>
        <v>0</v>
      </c>
      <c r="BM616" s="57">
        <f t="shared" si="757"/>
        <v>0</v>
      </c>
      <c r="BN616" s="57">
        <f t="shared" si="758"/>
        <v>0</v>
      </c>
      <c r="BO616" s="57">
        <f t="shared" si="759"/>
        <v>0</v>
      </c>
      <c r="BP616" s="57">
        <f t="shared" si="760"/>
        <v>0</v>
      </c>
      <c r="BQ616">
        <f t="shared" si="782"/>
        <v>0</v>
      </c>
      <c r="BR616">
        <f t="shared" si="783"/>
        <v>0</v>
      </c>
      <c r="BS616">
        <f t="shared" si="784"/>
        <v>0</v>
      </c>
      <c r="BT616">
        <f t="shared" si="785"/>
        <v>0</v>
      </c>
      <c r="BU616">
        <f t="shared" si="786"/>
        <v>0</v>
      </c>
      <c r="BV616">
        <f t="shared" si="787"/>
        <v>0</v>
      </c>
      <c r="BW616">
        <f t="shared" si="788"/>
        <v>0</v>
      </c>
      <c r="BX616">
        <f t="shared" si="789"/>
        <v>0</v>
      </c>
      <c r="BY616">
        <f t="shared" si="790"/>
        <v>0</v>
      </c>
      <c r="BZ616">
        <f t="shared" si="791"/>
        <v>0</v>
      </c>
      <c r="CA616">
        <f t="shared" si="792"/>
        <v>0</v>
      </c>
      <c r="CB616">
        <f t="shared" si="793"/>
        <v>0</v>
      </c>
      <c r="CC616" t="e">
        <f>IF('Source and fuel input'!AS616,VLOOKUP(AA616,SourceIdData,8,FALSE),IF('Source and fuel input'!AQ616,V616,IF('Source and fuel input'!AR616,IF(AND(E616="Method 1",VLOOKUP(AA616,SourceIdData,8,FALSE)&gt;0),VLOOKUP(AA616,SourceIdData,8,FALSE),NA()),"")))</f>
        <v>#N/A</v>
      </c>
      <c r="CD616" s="15" t="e">
        <f t="shared" si="728"/>
        <v>#N/A</v>
      </c>
      <c r="CE616" s="15" t="b">
        <f t="shared" si="729"/>
        <v>1</v>
      </c>
      <c r="CF616" s="15" t="b">
        <f t="shared" si="761"/>
        <v>1</v>
      </c>
      <c r="CG616" s="15" t="b">
        <f t="shared" si="730"/>
        <v>0</v>
      </c>
      <c r="CH616" s="15" t="b">
        <f t="shared" si="731"/>
        <v>1</v>
      </c>
      <c r="CI616" t="e">
        <f t="shared" si="762"/>
        <v>#N/A</v>
      </c>
      <c r="CJ616" t="e">
        <f t="shared" si="763"/>
        <v>#N/A</v>
      </c>
      <c r="CK616" t="e">
        <f t="shared" si="772"/>
        <v>#N/A</v>
      </c>
      <c r="CL616" t="b">
        <f t="shared" si="732"/>
        <v>0</v>
      </c>
      <c r="CM616" t="e">
        <f t="shared" si="773"/>
        <v>#N/A</v>
      </c>
      <c r="CN616" t="b">
        <f t="shared" si="774"/>
        <v>0</v>
      </c>
      <c r="CO616" s="14">
        <f t="shared" si="775"/>
        <v>1</v>
      </c>
      <c r="CP616" s="16" t="str">
        <f t="shared" si="764"/>
        <v/>
      </c>
      <c r="CQ616" s="15">
        <f t="shared" si="765"/>
        <v>0</v>
      </c>
      <c r="CR616" s="15">
        <f t="shared" si="766"/>
        <v>0</v>
      </c>
      <c r="CS616" s="15">
        <f t="shared" si="767"/>
        <v>0</v>
      </c>
      <c r="CT616" s="58" t="e">
        <f t="shared" si="794"/>
        <v>#DIV/0!</v>
      </c>
      <c r="CU616" s="2">
        <f t="shared" si="768"/>
        <v>995</v>
      </c>
      <c r="CV616" t="str">
        <f t="shared" si="776"/>
        <v/>
      </c>
      <c r="CX616" t="str">
        <f t="shared" si="795"/>
        <v/>
      </c>
      <c r="CY616" t="b">
        <f>AND(CX616&lt;&gt;"",COUNTIF($CX$11:CX615,CX616)=0)</f>
        <v>0</v>
      </c>
      <c r="CZ616" s="2">
        <f>IF(CX616="",0,IF(CY616,MAX($CZ$11:CZ615)+1,VLOOKUP(CX616,$CX$11:CZ615,3,FALSE)))</f>
        <v>0</v>
      </c>
      <c r="DA616" s="2" t="str">
        <f t="shared" si="777"/>
        <v/>
      </c>
      <c r="DB616" t="str">
        <f t="shared" si="796"/>
        <v/>
      </c>
      <c r="DC616" t="b">
        <f>AND(DB616&lt;&gt;"",COUNTIF($DB$11:DB615,DB616)=0)</f>
        <v>0</v>
      </c>
      <c r="DD616" s="2">
        <f>IF(DB616="",0,IF(DC616,MAX($DD$11:DD615)+1,VLOOKUP(DB616,$DB$11:DD615,3,FALSE)))</f>
        <v>0</v>
      </c>
      <c r="DE616" s="2" t="str">
        <f t="shared" si="778"/>
        <v/>
      </c>
    </row>
    <row r="617" spans="1:109" x14ac:dyDescent="0.35">
      <c r="A617" s="119"/>
      <c r="B617" s="46"/>
      <c r="C617" s="46"/>
      <c r="D617" s="46"/>
      <c r="E617" s="46"/>
      <c r="F617" s="183"/>
      <c r="G617" s="48">
        <v>0</v>
      </c>
      <c r="H617" s="46">
        <v>0</v>
      </c>
      <c r="I617" s="46">
        <v>0</v>
      </c>
      <c r="J617" s="46">
        <v>0</v>
      </c>
      <c r="K617" s="46">
        <v>0</v>
      </c>
      <c r="L617" s="49">
        <v>0</v>
      </c>
      <c r="M617" s="50">
        <v>0</v>
      </c>
      <c r="N617" s="32"/>
      <c r="O617" s="31"/>
      <c r="P617" s="31"/>
      <c r="Q617" s="31"/>
      <c r="R617" s="31"/>
      <c r="S617" s="31"/>
      <c r="T617" s="31"/>
      <c r="U617" s="31"/>
      <c r="V617" s="99"/>
      <c r="W617" s="52" t="str">
        <f t="shared" si="803"/>
        <v/>
      </c>
      <c r="X617" s="120"/>
      <c r="Y617" s="97"/>
      <c r="Z617" t="e">
        <f t="shared" si="733"/>
        <v>#N/A</v>
      </c>
      <c r="AA617" t="e">
        <f t="shared" si="734"/>
        <v>#N/A</v>
      </c>
      <c r="AB617" t="e">
        <f t="shared" si="735"/>
        <v>#N/A</v>
      </c>
      <c r="AC617" s="53" t="b">
        <f t="shared" si="736"/>
        <v>0</v>
      </c>
      <c r="AD617" s="53" t="b">
        <f t="shared" si="737"/>
        <v>0</v>
      </c>
      <c r="AE617" s="53" t="b">
        <f t="shared" si="738"/>
        <v>0</v>
      </c>
      <c r="AF617" s="53" t="b">
        <f t="shared" si="739"/>
        <v>0</v>
      </c>
      <c r="AG617" s="53" t="b">
        <f t="shared" si="740"/>
        <v>0</v>
      </c>
      <c r="AH617" s="53" t="b">
        <f t="shared" si="741"/>
        <v>0</v>
      </c>
      <c r="AI617" s="53" t="b">
        <f t="shared" si="742"/>
        <v>0</v>
      </c>
      <c r="AJ617" s="53" t="b">
        <f t="shared" si="743"/>
        <v>0</v>
      </c>
      <c r="AK617" s="53" t="b">
        <f t="shared" si="797"/>
        <v>1</v>
      </c>
      <c r="AL617" s="53" t="b">
        <f t="shared" si="798"/>
        <v>1</v>
      </c>
      <c r="AM617" s="53" t="b">
        <f t="shared" si="799"/>
        <v>1</v>
      </c>
      <c r="AN617" s="53" t="b">
        <f t="shared" si="800"/>
        <v>1</v>
      </c>
      <c r="AO617" s="53" t="b">
        <f t="shared" si="801"/>
        <v>1</v>
      </c>
      <c r="AP617" s="53" t="b">
        <f t="shared" si="802"/>
        <v>1</v>
      </c>
      <c r="AQ617" s="53" t="b">
        <f t="shared" si="779"/>
        <v>0</v>
      </c>
      <c r="AR617" t="b">
        <f t="shared" si="744"/>
        <v>0</v>
      </c>
      <c r="AS617" s="54" t="e">
        <f t="shared" si="769"/>
        <v>#N/A</v>
      </c>
      <c r="AT617" t="b">
        <f t="shared" si="780"/>
        <v>0</v>
      </c>
      <c r="AU617" t="str">
        <f t="shared" si="781"/>
        <v/>
      </c>
      <c r="AV617" s="55" t="str">
        <f t="shared" si="770"/>
        <v/>
      </c>
      <c r="AW617" t="b">
        <f>AND(AV617&lt;&gt;"",COUNTIF($AV$11:AV616,AV617)=0)</f>
        <v>0</v>
      </c>
      <c r="AX617" s="2">
        <f>IF(AV617="",0,IF(AW617,MAX($AX$11:AX616)+1,VLOOKUP(AV617,$AV$11:AX616,3,FALSE)))</f>
        <v>0</v>
      </c>
      <c r="AY617" t="str">
        <f t="shared" si="771"/>
        <v/>
      </c>
      <c r="AZ617" t="e">
        <f t="shared" si="745"/>
        <v>#N/A</v>
      </c>
      <c r="BA617" t="e">
        <f>IF(ISNA(AZ617),NA(),COUNTIF(AZ$10:AZ617,AZ617)&gt;1)</f>
        <v>#N/A</v>
      </c>
      <c r="BB617" t="e">
        <f t="shared" si="746"/>
        <v>#N/A</v>
      </c>
      <c r="BC617" s="55" t="e">
        <f t="shared" si="747"/>
        <v>#N/A</v>
      </c>
      <c r="BD617" s="56" t="e">
        <f t="shared" si="748"/>
        <v>#N/A</v>
      </c>
      <c r="BE617" s="53">
        <f t="shared" si="749"/>
        <v>0</v>
      </c>
      <c r="BF617" s="53">
        <f t="shared" si="750"/>
        <v>0</v>
      </c>
      <c r="BG617" s="53">
        <f t="shared" si="751"/>
        <v>0</v>
      </c>
      <c r="BH617" s="53">
        <f t="shared" si="752"/>
        <v>0</v>
      </c>
      <c r="BI617" s="53">
        <f t="shared" si="753"/>
        <v>0</v>
      </c>
      <c r="BJ617" s="53">
        <f t="shared" si="754"/>
        <v>0</v>
      </c>
      <c r="BK617" s="57">
        <f t="shared" si="755"/>
        <v>0</v>
      </c>
      <c r="BL617" s="57">
        <f t="shared" si="756"/>
        <v>0</v>
      </c>
      <c r="BM617" s="57">
        <f t="shared" si="757"/>
        <v>0</v>
      </c>
      <c r="BN617" s="57">
        <f t="shared" si="758"/>
        <v>0</v>
      </c>
      <c r="BO617" s="57">
        <f t="shared" si="759"/>
        <v>0</v>
      </c>
      <c r="BP617" s="57">
        <f t="shared" si="760"/>
        <v>0</v>
      </c>
      <c r="BQ617">
        <f t="shared" si="782"/>
        <v>0</v>
      </c>
      <c r="BR617">
        <f t="shared" si="783"/>
        <v>0</v>
      </c>
      <c r="BS617">
        <f t="shared" si="784"/>
        <v>0</v>
      </c>
      <c r="BT617">
        <f t="shared" si="785"/>
        <v>0</v>
      </c>
      <c r="BU617">
        <f t="shared" si="786"/>
        <v>0</v>
      </c>
      <c r="BV617">
        <f t="shared" si="787"/>
        <v>0</v>
      </c>
      <c r="BW617">
        <f t="shared" si="788"/>
        <v>0</v>
      </c>
      <c r="BX617">
        <f t="shared" si="789"/>
        <v>0</v>
      </c>
      <c r="BY617">
        <f t="shared" si="790"/>
        <v>0</v>
      </c>
      <c r="BZ617">
        <f t="shared" si="791"/>
        <v>0</v>
      </c>
      <c r="CA617">
        <f t="shared" si="792"/>
        <v>0</v>
      </c>
      <c r="CB617">
        <f t="shared" si="793"/>
        <v>0</v>
      </c>
      <c r="CC617" t="e">
        <f>IF('Source and fuel input'!AS617,VLOOKUP(AA617,SourceIdData,8,FALSE),IF('Source and fuel input'!AQ617,V617,IF('Source and fuel input'!AR617,IF(AND(E617="Method 1",VLOOKUP(AA617,SourceIdData,8,FALSE)&gt;0),VLOOKUP(AA617,SourceIdData,8,FALSE),NA()),"")))</f>
        <v>#N/A</v>
      </c>
      <c r="CD617" s="15" t="e">
        <f t="shared" si="728"/>
        <v>#N/A</v>
      </c>
      <c r="CE617" s="15" t="b">
        <f t="shared" si="729"/>
        <v>1</v>
      </c>
      <c r="CF617" s="15" t="b">
        <f t="shared" si="761"/>
        <v>1</v>
      </c>
      <c r="CG617" s="15" t="b">
        <f t="shared" si="730"/>
        <v>0</v>
      </c>
      <c r="CH617" s="15" t="b">
        <f t="shared" si="731"/>
        <v>1</v>
      </c>
      <c r="CI617" t="e">
        <f t="shared" si="762"/>
        <v>#N/A</v>
      </c>
      <c r="CJ617" t="e">
        <f t="shared" si="763"/>
        <v>#N/A</v>
      </c>
      <c r="CK617" t="e">
        <f t="shared" si="772"/>
        <v>#N/A</v>
      </c>
      <c r="CL617" t="b">
        <f t="shared" si="732"/>
        <v>0</v>
      </c>
      <c r="CM617" t="e">
        <f t="shared" si="773"/>
        <v>#N/A</v>
      </c>
      <c r="CN617" t="b">
        <f t="shared" si="774"/>
        <v>0</v>
      </c>
      <c r="CO617" s="14">
        <f t="shared" si="775"/>
        <v>1</v>
      </c>
      <c r="CP617" s="16" t="str">
        <f t="shared" si="764"/>
        <v/>
      </c>
      <c r="CQ617" s="15">
        <f t="shared" si="765"/>
        <v>0</v>
      </c>
      <c r="CR617" s="15">
        <f t="shared" si="766"/>
        <v>0</v>
      </c>
      <c r="CS617" s="15">
        <f t="shared" si="767"/>
        <v>0</v>
      </c>
      <c r="CT617" s="58" t="e">
        <f t="shared" si="794"/>
        <v>#DIV/0!</v>
      </c>
      <c r="CU617" s="2">
        <f t="shared" si="768"/>
        <v>995</v>
      </c>
      <c r="CV617" t="str">
        <f t="shared" si="776"/>
        <v/>
      </c>
      <c r="CX617" t="str">
        <f t="shared" si="795"/>
        <v/>
      </c>
      <c r="CY617" t="b">
        <f>AND(CX617&lt;&gt;"",COUNTIF($CX$11:CX616,CX617)=0)</f>
        <v>0</v>
      </c>
      <c r="CZ617" s="2">
        <f>IF(CX617="",0,IF(CY617,MAX($CZ$11:CZ616)+1,VLOOKUP(CX617,$CX$11:CZ616,3,FALSE)))</f>
        <v>0</v>
      </c>
      <c r="DA617" s="2" t="str">
        <f t="shared" si="777"/>
        <v/>
      </c>
      <c r="DB617" t="str">
        <f t="shared" si="796"/>
        <v/>
      </c>
      <c r="DC617" t="b">
        <f>AND(DB617&lt;&gt;"",COUNTIF($DB$11:DB616,DB617)=0)</f>
        <v>0</v>
      </c>
      <c r="DD617" s="2">
        <f>IF(DB617="",0,IF(DC617,MAX($DD$11:DD616)+1,VLOOKUP(DB617,$DB$11:DD616,3,FALSE)))</f>
        <v>0</v>
      </c>
      <c r="DE617" s="2" t="str">
        <f t="shared" si="778"/>
        <v/>
      </c>
    </row>
    <row r="618" spans="1:109" x14ac:dyDescent="0.35">
      <c r="A618" s="119"/>
      <c r="B618" s="46"/>
      <c r="C618" s="46"/>
      <c r="D618" s="46"/>
      <c r="E618" s="46"/>
      <c r="F618" s="183"/>
      <c r="G618" s="48">
        <v>0</v>
      </c>
      <c r="H618" s="46">
        <v>0</v>
      </c>
      <c r="I618" s="46">
        <v>0</v>
      </c>
      <c r="J618" s="46">
        <v>0</v>
      </c>
      <c r="K618" s="46">
        <v>0</v>
      </c>
      <c r="L618" s="49">
        <v>0</v>
      </c>
      <c r="M618" s="50">
        <v>0</v>
      </c>
      <c r="N618" s="32"/>
      <c r="O618" s="31"/>
      <c r="P618" s="31"/>
      <c r="Q618" s="31"/>
      <c r="R618" s="31"/>
      <c r="S618" s="31"/>
      <c r="T618" s="31"/>
      <c r="U618" s="31"/>
      <c r="V618" s="99"/>
      <c r="W618" s="52" t="str">
        <f t="shared" si="803"/>
        <v/>
      </c>
      <c r="X618" s="120"/>
      <c r="Y618" s="97"/>
      <c r="Z618" t="e">
        <f t="shared" si="733"/>
        <v>#N/A</v>
      </c>
      <c r="AA618" t="e">
        <f t="shared" si="734"/>
        <v>#N/A</v>
      </c>
      <c r="AB618" t="e">
        <f t="shared" si="735"/>
        <v>#N/A</v>
      </c>
      <c r="AC618" s="53" t="b">
        <f t="shared" si="736"/>
        <v>0</v>
      </c>
      <c r="AD618" s="53" t="b">
        <f t="shared" si="737"/>
        <v>0</v>
      </c>
      <c r="AE618" s="53" t="b">
        <f t="shared" si="738"/>
        <v>0</v>
      </c>
      <c r="AF618" s="53" t="b">
        <f t="shared" si="739"/>
        <v>0</v>
      </c>
      <c r="AG618" s="53" t="b">
        <f t="shared" si="740"/>
        <v>0</v>
      </c>
      <c r="AH618" s="53" t="b">
        <f t="shared" si="741"/>
        <v>0</v>
      </c>
      <c r="AI618" s="53" t="b">
        <f t="shared" si="742"/>
        <v>0</v>
      </c>
      <c r="AJ618" s="53" t="b">
        <f t="shared" si="743"/>
        <v>0</v>
      </c>
      <c r="AK618" s="53" t="b">
        <f t="shared" si="797"/>
        <v>1</v>
      </c>
      <c r="AL618" s="53" t="b">
        <f t="shared" si="798"/>
        <v>1</v>
      </c>
      <c r="AM618" s="53" t="b">
        <f t="shared" si="799"/>
        <v>1</v>
      </c>
      <c r="AN618" s="53" t="b">
        <f t="shared" si="800"/>
        <v>1</v>
      </c>
      <c r="AO618" s="53" t="b">
        <f t="shared" si="801"/>
        <v>1</v>
      </c>
      <c r="AP618" s="53" t="b">
        <f t="shared" si="802"/>
        <v>1</v>
      </c>
      <c r="AQ618" s="53" t="b">
        <f t="shared" si="779"/>
        <v>0</v>
      </c>
      <c r="AR618" t="b">
        <f t="shared" si="744"/>
        <v>0</v>
      </c>
      <c r="AS618" s="54" t="e">
        <f t="shared" si="769"/>
        <v>#N/A</v>
      </c>
      <c r="AT618" t="b">
        <f t="shared" si="780"/>
        <v>0</v>
      </c>
      <c r="AU618" t="str">
        <f t="shared" si="781"/>
        <v/>
      </c>
      <c r="AV618" s="55" t="str">
        <f t="shared" si="770"/>
        <v/>
      </c>
      <c r="AW618" t="b">
        <f>AND(AV618&lt;&gt;"",COUNTIF($AV$11:AV617,AV618)=0)</f>
        <v>0</v>
      </c>
      <c r="AX618" s="2">
        <f>IF(AV618="",0,IF(AW618,MAX($AX$11:AX617)+1,VLOOKUP(AV618,$AV$11:AX617,3,FALSE)))</f>
        <v>0</v>
      </c>
      <c r="AY618" t="str">
        <f t="shared" si="771"/>
        <v/>
      </c>
      <c r="AZ618" t="e">
        <f t="shared" si="745"/>
        <v>#N/A</v>
      </c>
      <c r="BA618" t="e">
        <f>IF(ISNA(AZ618),NA(),COUNTIF(AZ$10:AZ618,AZ618)&gt;1)</f>
        <v>#N/A</v>
      </c>
      <c r="BB618" t="e">
        <f t="shared" si="746"/>
        <v>#N/A</v>
      </c>
      <c r="BC618" s="55" t="e">
        <f t="shared" si="747"/>
        <v>#N/A</v>
      </c>
      <c r="BD618" s="56" t="e">
        <f t="shared" si="748"/>
        <v>#N/A</v>
      </c>
      <c r="BE618" s="53">
        <f t="shared" si="749"/>
        <v>0</v>
      </c>
      <c r="BF618" s="53">
        <f t="shared" si="750"/>
        <v>0</v>
      </c>
      <c r="BG618" s="53">
        <f t="shared" si="751"/>
        <v>0</v>
      </c>
      <c r="BH618" s="53">
        <f t="shared" si="752"/>
        <v>0</v>
      </c>
      <c r="BI618" s="53">
        <f t="shared" si="753"/>
        <v>0</v>
      </c>
      <c r="BJ618" s="53">
        <f t="shared" si="754"/>
        <v>0</v>
      </c>
      <c r="BK618" s="57">
        <f t="shared" si="755"/>
        <v>0</v>
      </c>
      <c r="BL618" s="57">
        <f t="shared" si="756"/>
        <v>0</v>
      </c>
      <c r="BM618" s="57">
        <f t="shared" si="757"/>
        <v>0</v>
      </c>
      <c r="BN618" s="57">
        <f t="shared" si="758"/>
        <v>0</v>
      </c>
      <c r="BO618" s="57">
        <f t="shared" si="759"/>
        <v>0</v>
      </c>
      <c r="BP618" s="57">
        <f t="shared" si="760"/>
        <v>0</v>
      </c>
      <c r="BQ618">
        <f t="shared" si="782"/>
        <v>0</v>
      </c>
      <c r="BR618">
        <f t="shared" si="783"/>
        <v>0</v>
      </c>
      <c r="BS618">
        <f t="shared" si="784"/>
        <v>0</v>
      </c>
      <c r="BT618">
        <f t="shared" si="785"/>
        <v>0</v>
      </c>
      <c r="BU618">
        <f t="shared" si="786"/>
        <v>0</v>
      </c>
      <c r="BV618">
        <f t="shared" si="787"/>
        <v>0</v>
      </c>
      <c r="BW618">
        <f t="shared" si="788"/>
        <v>0</v>
      </c>
      <c r="BX618">
        <f t="shared" si="789"/>
        <v>0</v>
      </c>
      <c r="BY618">
        <f t="shared" si="790"/>
        <v>0</v>
      </c>
      <c r="BZ618">
        <f t="shared" si="791"/>
        <v>0</v>
      </c>
      <c r="CA618">
        <f t="shared" si="792"/>
        <v>0</v>
      </c>
      <c r="CB618">
        <f t="shared" si="793"/>
        <v>0</v>
      </c>
      <c r="CC618" t="e">
        <f>IF('Source and fuel input'!AS618,VLOOKUP(AA618,SourceIdData,8,FALSE),IF('Source and fuel input'!AQ618,V618,IF('Source and fuel input'!AR618,IF(AND(E618="Method 1",VLOOKUP(AA618,SourceIdData,8,FALSE)&gt;0),VLOOKUP(AA618,SourceIdData,8,FALSE),NA()),"")))</f>
        <v>#N/A</v>
      </c>
      <c r="CD618" s="15" t="e">
        <f t="shared" ref="CD618:CD681" si="804">IF(AND(CC618&lt;&gt;"",CC618&gt;0),(CC618*CR618)^2,SUM(BW618:CB618))</f>
        <v>#N/A</v>
      </c>
      <c r="CE618" s="15" t="b">
        <f t="shared" ref="CE618:CE681" si="805">OR(A618="",B618="")</f>
        <v>1</v>
      </c>
      <c r="CF618" s="15" t="b">
        <f t="shared" si="761"/>
        <v>1</v>
      </c>
      <c r="CG618" s="15" t="b">
        <f t="shared" ref="CG618:CG681" si="806">OR(G618&lt;0,H618&lt;0,I618&lt;0,J618&lt;0,K618&lt;0,L618&lt;0)</f>
        <v>0</v>
      </c>
      <c r="CH618" s="15" t="b">
        <f t="shared" ref="CH618:CH681" si="807">ISNA(AA618)</f>
        <v>1</v>
      </c>
      <c r="CI618" t="e">
        <f t="shared" si="762"/>
        <v>#N/A</v>
      </c>
      <c r="CJ618" t="e">
        <f t="shared" si="763"/>
        <v>#N/A</v>
      </c>
      <c r="CK618" t="e">
        <f t="shared" si="772"/>
        <v>#N/A</v>
      </c>
      <c r="CL618" t="b">
        <f t="shared" ref="CL618:CL681" si="808">AND(O618&gt;0,IF(G618&gt;0,P618&gt;0,TRUE),IF(H618&gt;0,Q618&gt;0,TRUE),IF(I618&gt;0,R618&gt;0,TRUE),IF(J618&gt;0,S618&gt;0,TRUE),IF(K618&gt;0,T618&gt;0,TRUE),IF(L618&gt;0,U618&gt;0,TRUE))</f>
        <v>0</v>
      </c>
      <c r="CM618" t="e">
        <f t="shared" si="773"/>
        <v>#N/A</v>
      </c>
      <c r="CN618" t="b">
        <f t="shared" si="774"/>
        <v>0</v>
      </c>
      <c r="CO618" s="14">
        <f t="shared" si="775"/>
        <v>1</v>
      </c>
      <c r="CP618" s="16" t="str">
        <f t="shared" si="764"/>
        <v/>
      </c>
      <c r="CQ618" s="15">
        <f t="shared" si="765"/>
        <v>0</v>
      </c>
      <c r="CR618" s="15">
        <f t="shared" si="766"/>
        <v>0</v>
      </c>
      <c r="CS618" s="15">
        <f t="shared" si="767"/>
        <v>0</v>
      </c>
      <c r="CT618" s="58" t="e">
        <f t="shared" si="794"/>
        <v>#DIV/0!</v>
      </c>
      <c r="CU618" s="2">
        <f t="shared" si="768"/>
        <v>995</v>
      </c>
      <c r="CV618" t="str">
        <f t="shared" si="776"/>
        <v/>
      </c>
      <c r="CX618" t="str">
        <f t="shared" si="795"/>
        <v/>
      </c>
      <c r="CY618" t="b">
        <f>AND(CX618&lt;&gt;"",COUNTIF($CX$11:CX617,CX618)=0)</f>
        <v>0</v>
      </c>
      <c r="CZ618" s="2">
        <f>IF(CX618="",0,IF(CY618,MAX($CZ$11:CZ617)+1,VLOOKUP(CX618,$CX$11:CZ617,3,FALSE)))</f>
        <v>0</v>
      </c>
      <c r="DA618" s="2" t="str">
        <f t="shared" si="777"/>
        <v/>
      </c>
      <c r="DB618" t="str">
        <f t="shared" si="796"/>
        <v/>
      </c>
      <c r="DC618" t="b">
        <f>AND(DB618&lt;&gt;"",COUNTIF($DB$11:DB617,DB618)=0)</f>
        <v>0</v>
      </c>
      <c r="DD618" s="2">
        <f>IF(DB618="",0,IF(DC618,MAX($DD$11:DD617)+1,VLOOKUP(DB618,$DB$11:DD617,3,FALSE)))</f>
        <v>0</v>
      </c>
      <c r="DE618" s="2" t="str">
        <f t="shared" si="778"/>
        <v/>
      </c>
    </row>
    <row r="619" spans="1:109" x14ac:dyDescent="0.35">
      <c r="A619" s="119"/>
      <c r="B619" s="46"/>
      <c r="C619" s="46"/>
      <c r="D619" s="46"/>
      <c r="E619" s="46"/>
      <c r="F619" s="183"/>
      <c r="G619" s="48">
        <v>0</v>
      </c>
      <c r="H619" s="46">
        <v>0</v>
      </c>
      <c r="I619" s="46">
        <v>0</v>
      </c>
      <c r="J619" s="46">
        <v>0</v>
      </c>
      <c r="K619" s="46">
        <v>0</v>
      </c>
      <c r="L619" s="49">
        <v>0</v>
      </c>
      <c r="M619" s="50">
        <v>0</v>
      </c>
      <c r="N619" s="32"/>
      <c r="O619" s="31"/>
      <c r="P619" s="31"/>
      <c r="Q619" s="31"/>
      <c r="R619" s="31"/>
      <c r="S619" s="31"/>
      <c r="T619" s="31"/>
      <c r="U619" s="31"/>
      <c r="V619" s="99"/>
      <c r="W619" s="52" t="str">
        <f t="shared" si="803"/>
        <v/>
      </c>
      <c r="X619" s="120"/>
      <c r="Y619" s="97"/>
      <c r="Z619" t="e">
        <f t="shared" si="733"/>
        <v>#N/A</v>
      </c>
      <c r="AA619" t="e">
        <f t="shared" si="734"/>
        <v>#N/A</v>
      </c>
      <c r="AB619" t="e">
        <f t="shared" si="735"/>
        <v>#N/A</v>
      </c>
      <c r="AC619" s="53" t="b">
        <f t="shared" si="736"/>
        <v>0</v>
      </c>
      <c r="AD619" s="53" t="b">
        <f t="shared" si="737"/>
        <v>0</v>
      </c>
      <c r="AE619" s="53" t="b">
        <f t="shared" si="738"/>
        <v>0</v>
      </c>
      <c r="AF619" s="53" t="b">
        <f t="shared" si="739"/>
        <v>0</v>
      </c>
      <c r="AG619" s="53" t="b">
        <f t="shared" si="740"/>
        <v>0</v>
      </c>
      <c r="AH619" s="53" t="b">
        <f t="shared" si="741"/>
        <v>0</v>
      </c>
      <c r="AI619" s="53" t="b">
        <f t="shared" si="742"/>
        <v>0</v>
      </c>
      <c r="AJ619" s="53" t="b">
        <f t="shared" si="743"/>
        <v>0</v>
      </c>
      <c r="AK619" s="53" t="b">
        <f t="shared" si="797"/>
        <v>1</v>
      </c>
      <c r="AL619" s="53" t="b">
        <f t="shared" si="798"/>
        <v>1</v>
      </c>
      <c r="AM619" s="53" t="b">
        <f t="shared" si="799"/>
        <v>1</v>
      </c>
      <c r="AN619" s="53" t="b">
        <f t="shared" si="800"/>
        <v>1</v>
      </c>
      <c r="AO619" s="53" t="b">
        <f t="shared" si="801"/>
        <v>1</v>
      </c>
      <c r="AP619" s="53" t="b">
        <f t="shared" si="802"/>
        <v>1</v>
      </c>
      <c r="AQ619" s="53" t="b">
        <f t="shared" si="779"/>
        <v>0</v>
      </c>
      <c r="AR619" t="b">
        <f t="shared" si="744"/>
        <v>0</v>
      </c>
      <c r="AS619" s="54" t="e">
        <f t="shared" si="769"/>
        <v>#N/A</v>
      </c>
      <c r="AT619" t="b">
        <f t="shared" si="780"/>
        <v>0</v>
      </c>
      <c r="AU619" t="str">
        <f t="shared" si="781"/>
        <v/>
      </c>
      <c r="AV619" s="55" t="str">
        <f t="shared" si="770"/>
        <v/>
      </c>
      <c r="AW619" t="b">
        <f>AND(AV619&lt;&gt;"",COUNTIF($AV$11:AV618,AV619)=0)</f>
        <v>0</v>
      </c>
      <c r="AX619" s="2">
        <f>IF(AV619="",0,IF(AW619,MAX($AX$11:AX618)+1,VLOOKUP(AV619,$AV$11:AX618,3,FALSE)))</f>
        <v>0</v>
      </c>
      <c r="AY619" t="str">
        <f t="shared" si="771"/>
        <v/>
      </c>
      <c r="AZ619" t="e">
        <f t="shared" si="745"/>
        <v>#N/A</v>
      </c>
      <c r="BA619" t="e">
        <f>IF(ISNA(AZ619),NA(),COUNTIF(AZ$10:AZ619,AZ619)&gt;1)</f>
        <v>#N/A</v>
      </c>
      <c r="BB619" t="e">
        <f t="shared" si="746"/>
        <v>#N/A</v>
      </c>
      <c r="BC619" s="55" t="e">
        <f t="shared" si="747"/>
        <v>#N/A</v>
      </c>
      <c r="BD619" s="56" t="e">
        <f t="shared" si="748"/>
        <v>#N/A</v>
      </c>
      <c r="BE619" s="53">
        <f t="shared" si="749"/>
        <v>0</v>
      </c>
      <c r="BF619" s="53">
        <f t="shared" si="750"/>
        <v>0</v>
      </c>
      <c r="BG619" s="53">
        <f t="shared" si="751"/>
        <v>0</v>
      </c>
      <c r="BH619" s="53">
        <f t="shared" si="752"/>
        <v>0</v>
      </c>
      <c r="BI619" s="53">
        <f t="shared" si="753"/>
        <v>0</v>
      </c>
      <c r="BJ619" s="53">
        <f t="shared" si="754"/>
        <v>0</v>
      </c>
      <c r="BK619" s="57">
        <f t="shared" si="755"/>
        <v>0</v>
      </c>
      <c r="BL619" s="57">
        <f t="shared" si="756"/>
        <v>0</v>
      </c>
      <c r="BM619" s="57">
        <f t="shared" si="757"/>
        <v>0</v>
      </c>
      <c r="BN619" s="57">
        <f t="shared" si="758"/>
        <v>0</v>
      </c>
      <c r="BO619" s="57">
        <f t="shared" si="759"/>
        <v>0</v>
      </c>
      <c r="BP619" s="57">
        <f t="shared" si="760"/>
        <v>0</v>
      </c>
      <c r="BQ619">
        <f t="shared" si="782"/>
        <v>0</v>
      </c>
      <c r="BR619">
        <f t="shared" si="783"/>
        <v>0</v>
      </c>
      <c r="BS619">
        <f t="shared" si="784"/>
        <v>0</v>
      </c>
      <c r="BT619">
        <f t="shared" si="785"/>
        <v>0</v>
      </c>
      <c r="BU619">
        <f t="shared" si="786"/>
        <v>0</v>
      </c>
      <c r="BV619">
        <f t="shared" si="787"/>
        <v>0</v>
      </c>
      <c r="BW619">
        <f t="shared" si="788"/>
        <v>0</v>
      </c>
      <c r="BX619">
        <f t="shared" si="789"/>
        <v>0</v>
      </c>
      <c r="BY619">
        <f t="shared" si="790"/>
        <v>0</v>
      </c>
      <c r="BZ619">
        <f t="shared" si="791"/>
        <v>0</v>
      </c>
      <c r="CA619">
        <f t="shared" si="792"/>
        <v>0</v>
      </c>
      <c r="CB619">
        <f t="shared" si="793"/>
        <v>0</v>
      </c>
      <c r="CC619" t="e">
        <f>IF('Source and fuel input'!AS619,VLOOKUP(AA619,SourceIdData,8,FALSE),IF('Source and fuel input'!AQ619,V619,IF('Source and fuel input'!AR619,IF(AND(E619="Method 1",VLOOKUP(AA619,SourceIdData,8,FALSE)&gt;0),VLOOKUP(AA619,SourceIdData,8,FALSE),NA()),"")))</f>
        <v>#N/A</v>
      </c>
      <c r="CD619" s="15" t="e">
        <f t="shared" si="804"/>
        <v>#N/A</v>
      </c>
      <c r="CE619" s="15" t="b">
        <f t="shared" si="805"/>
        <v>1</v>
      </c>
      <c r="CF619" s="15" t="b">
        <f t="shared" si="761"/>
        <v>1</v>
      </c>
      <c r="CG619" s="15" t="b">
        <f t="shared" si="806"/>
        <v>0</v>
      </c>
      <c r="CH619" s="15" t="b">
        <f t="shared" si="807"/>
        <v>1</v>
      </c>
      <c r="CI619" t="e">
        <f t="shared" si="762"/>
        <v>#N/A</v>
      </c>
      <c r="CJ619" t="e">
        <f t="shared" si="763"/>
        <v>#N/A</v>
      </c>
      <c r="CK619" t="e">
        <f t="shared" si="772"/>
        <v>#N/A</v>
      </c>
      <c r="CL619" t="b">
        <f t="shared" si="808"/>
        <v>0</v>
      </c>
      <c r="CM619" t="e">
        <f t="shared" si="773"/>
        <v>#N/A</v>
      </c>
      <c r="CN619" t="b">
        <f t="shared" si="774"/>
        <v>0</v>
      </c>
      <c r="CO619" s="14">
        <f t="shared" si="775"/>
        <v>1</v>
      </c>
      <c r="CP619" s="16" t="str">
        <f t="shared" si="764"/>
        <v/>
      </c>
      <c r="CQ619" s="15">
        <f t="shared" si="765"/>
        <v>0</v>
      </c>
      <c r="CR619" s="15">
        <f t="shared" si="766"/>
        <v>0</v>
      </c>
      <c r="CS619" s="15">
        <f t="shared" si="767"/>
        <v>0</v>
      </c>
      <c r="CT619" s="58" t="e">
        <f t="shared" si="794"/>
        <v>#DIV/0!</v>
      </c>
      <c r="CU619" s="2">
        <f t="shared" si="768"/>
        <v>995</v>
      </c>
      <c r="CV619" t="str">
        <f t="shared" si="776"/>
        <v/>
      </c>
      <c r="CX619" t="str">
        <f t="shared" si="795"/>
        <v/>
      </c>
      <c r="CY619" t="b">
        <f>AND(CX619&lt;&gt;"",COUNTIF($CX$11:CX618,CX619)=0)</f>
        <v>0</v>
      </c>
      <c r="CZ619" s="2">
        <f>IF(CX619="",0,IF(CY619,MAX($CZ$11:CZ618)+1,VLOOKUP(CX619,$CX$11:CZ618,3,FALSE)))</f>
        <v>0</v>
      </c>
      <c r="DA619" s="2" t="str">
        <f t="shared" si="777"/>
        <v/>
      </c>
      <c r="DB619" t="str">
        <f t="shared" si="796"/>
        <v/>
      </c>
      <c r="DC619" t="b">
        <f>AND(DB619&lt;&gt;"",COUNTIF($DB$11:DB618,DB619)=0)</f>
        <v>0</v>
      </c>
      <c r="DD619" s="2">
        <f>IF(DB619="",0,IF(DC619,MAX($DD$11:DD618)+1,VLOOKUP(DB619,$DB$11:DD618,3,FALSE)))</f>
        <v>0</v>
      </c>
      <c r="DE619" s="2" t="str">
        <f t="shared" si="778"/>
        <v/>
      </c>
    </row>
    <row r="620" spans="1:109" x14ac:dyDescent="0.35">
      <c r="A620" s="119"/>
      <c r="B620" s="46"/>
      <c r="C620" s="46"/>
      <c r="D620" s="46"/>
      <c r="E620" s="46"/>
      <c r="F620" s="183"/>
      <c r="G620" s="48">
        <v>0</v>
      </c>
      <c r="H620" s="46">
        <v>0</v>
      </c>
      <c r="I620" s="46">
        <v>0</v>
      </c>
      <c r="J620" s="46">
        <v>0</v>
      </c>
      <c r="K620" s="46">
        <v>0</v>
      </c>
      <c r="L620" s="49">
        <v>0</v>
      </c>
      <c r="M620" s="50">
        <v>0</v>
      </c>
      <c r="N620" s="32"/>
      <c r="O620" s="31"/>
      <c r="P620" s="31"/>
      <c r="Q620" s="31"/>
      <c r="R620" s="31"/>
      <c r="S620" s="31"/>
      <c r="T620" s="31"/>
      <c r="U620" s="31"/>
      <c r="V620" s="99"/>
      <c r="W620" s="52" t="str">
        <f t="shared" si="803"/>
        <v/>
      </c>
      <c r="X620" s="120"/>
      <c r="Y620" s="97"/>
      <c r="Z620" t="e">
        <f t="shared" si="733"/>
        <v>#N/A</v>
      </c>
      <c r="AA620" t="e">
        <f t="shared" si="734"/>
        <v>#N/A</v>
      </c>
      <c r="AB620" t="e">
        <f t="shared" si="735"/>
        <v>#N/A</v>
      </c>
      <c r="AC620" s="53" t="b">
        <f t="shared" si="736"/>
        <v>0</v>
      </c>
      <c r="AD620" s="53" t="b">
        <f t="shared" si="737"/>
        <v>0</v>
      </c>
      <c r="AE620" s="53" t="b">
        <f t="shared" si="738"/>
        <v>0</v>
      </c>
      <c r="AF620" s="53" t="b">
        <f t="shared" si="739"/>
        <v>0</v>
      </c>
      <c r="AG620" s="53" t="b">
        <f t="shared" si="740"/>
        <v>0</v>
      </c>
      <c r="AH620" s="53" t="b">
        <f t="shared" si="741"/>
        <v>0</v>
      </c>
      <c r="AI620" s="53" t="b">
        <f t="shared" si="742"/>
        <v>0</v>
      </c>
      <c r="AJ620" s="53" t="b">
        <f t="shared" si="743"/>
        <v>0</v>
      </c>
      <c r="AK620" s="53" t="b">
        <f t="shared" si="797"/>
        <v>1</v>
      </c>
      <c r="AL620" s="53" t="b">
        <f t="shared" si="798"/>
        <v>1</v>
      </c>
      <c r="AM620" s="53" t="b">
        <f t="shared" si="799"/>
        <v>1</v>
      </c>
      <c r="AN620" s="53" t="b">
        <f t="shared" si="800"/>
        <v>1</v>
      </c>
      <c r="AO620" s="53" t="b">
        <f t="shared" si="801"/>
        <v>1</v>
      </c>
      <c r="AP620" s="53" t="b">
        <f t="shared" si="802"/>
        <v>1</v>
      </c>
      <c r="AQ620" s="53" t="b">
        <f t="shared" si="779"/>
        <v>0</v>
      </c>
      <c r="AR620" t="b">
        <f t="shared" si="744"/>
        <v>0</v>
      </c>
      <c r="AS620" s="54" t="e">
        <f t="shared" si="769"/>
        <v>#N/A</v>
      </c>
      <c r="AT620" t="b">
        <f t="shared" si="780"/>
        <v>0</v>
      </c>
      <c r="AU620" t="str">
        <f t="shared" si="781"/>
        <v/>
      </c>
      <c r="AV620" s="55" t="str">
        <f t="shared" si="770"/>
        <v/>
      </c>
      <c r="AW620" t="b">
        <f>AND(AV620&lt;&gt;"",COUNTIF($AV$11:AV619,AV620)=0)</f>
        <v>0</v>
      </c>
      <c r="AX620" s="2">
        <f>IF(AV620="",0,IF(AW620,MAX($AX$11:AX619)+1,VLOOKUP(AV620,$AV$11:AX619,3,FALSE)))</f>
        <v>0</v>
      </c>
      <c r="AY620" t="str">
        <f t="shared" si="771"/>
        <v/>
      </c>
      <c r="AZ620" t="e">
        <f t="shared" si="745"/>
        <v>#N/A</v>
      </c>
      <c r="BA620" t="e">
        <f>IF(ISNA(AZ620),NA(),COUNTIF(AZ$10:AZ620,AZ620)&gt;1)</f>
        <v>#N/A</v>
      </c>
      <c r="BB620" t="e">
        <f t="shared" si="746"/>
        <v>#N/A</v>
      </c>
      <c r="BC620" s="55" t="e">
        <f t="shared" si="747"/>
        <v>#N/A</v>
      </c>
      <c r="BD620" s="56" t="e">
        <f t="shared" si="748"/>
        <v>#N/A</v>
      </c>
      <c r="BE620" s="53">
        <f t="shared" si="749"/>
        <v>0</v>
      </c>
      <c r="BF620" s="53">
        <f t="shared" si="750"/>
        <v>0</v>
      </c>
      <c r="BG620" s="53">
        <f t="shared" si="751"/>
        <v>0</v>
      </c>
      <c r="BH620" s="53">
        <f t="shared" si="752"/>
        <v>0</v>
      </c>
      <c r="BI620" s="53">
        <f t="shared" si="753"/>
        <v>0</v>
      </c>
      <c r="BJ620" s="53">
        <f t="shared" si="754"/>
        <v>0</v>
      </c>
      <c r="BK620" s="57">
        <f t="shared" si="755"/>
        <v>0</v>
      </c>
      <c r="BL620" s="57">
        <f t="shared" si="756"/>
        <v>0</v>
      </c>
      <c r="BM620" s="57">
        <f t="shared" si="757"/>
        <v>0</v>
      </c>
      <c r="BN620" s="57">
        <f t="shared" si="758"/>
        <v>0</v>
      </c>
      <c r="BO620" s="57">
        <f t="shared" si="759"/>
        <v>0</v>
      </c>
      <c r="BP620" s="57">
        <f t="shared" si="760"/>
        <v>0</v>
      </c>
      <c r="BQ620">
        <f t="shared" si="782"/>
        <v>0</v>
      </c>
      <c r="BR620">
        <f t="shared" si="783"/>
        <v>0</v>
      </c>
      <c r="BS620">
        <f t="shared" si="784"/>
        <v>0</v>
      </c>
      <c r="BT620">
        <f t="shared" si="785"/>
        <v>0</v>
      </c>
      <c r="BU620">
        <f t="shared" si="786"/>
        <v>0</v>
      </c>
      <c r="BV620">
        <f t="shared" si="787"/>
        <v>0</v>
      </c>
      <c r="BW620">
        <f t="shared" si="788"/>
        <v>0</v>
      </c>
      <c r="BX620">
        <f t="shared" si="789"/>
        <v>0</v>
      </c>
      <c r="BY620">
        <f t="shared" si="790"/>
        <v>0</v>
      </c>
      <c r="BZ620">
        <f t="shared" si="791"/>
        <v>0</v>
      </c>
      <c r="CA620">
        <f t="shared" si="792"/>
        <v>0</v>
      </c>
      <c r="CB620">
        <f t="shared" si="793"/>
        <v>0</v>
      </c>
      <c r="CC620" t="e">
        <f>IF('Source and fuel input'!AS620,VLOOKUP(AA620,SourceIdData,8,FALSE),IF('Source and fuel input'!AQ620,V620,IF('Source and fuel input'!AR620,IF(AND(E620="Method 1",VLOOKUP(AA620,SourceIdData,8,FALSE)&gt;0),VLOOKUP(AA620,SourceIdData,8,FALSE),NA()),"")))</f>
        <v>#N/A</v>
      </c>
      <c r="CD620" s="15" t="e">
        <f t="shared" si="804"/>
        <v>#N/A</v>
      </c>
      <c r="CE620" s="15" t="b">
        <f t="shared" si="805"/>
        <v>1</v>
      </c>
      <c r="CF620" s="15" t="b">
        <f t="shared" si="761"/>
        <v>1</v>
      </c>
      <c r="CG620" s="15" t="b">
        <f t="shared" si="806"/>
        <v>0</v>
      </c>
      <c r="CH620" s="15" t="b">
        <f t="shared" si="807"/>
        <v>1</v>
      </c>
      <c r="CI620" t="e">
        <f t="shared" si="762"/>
        <v>#N/A</v>
      </c>
      <c r="CJ620" t="e">
        <f t="shared" si="763"/>
        <v>#N/A</v>
      </c>
      <c r="CK620" t="e">
        <f t="shared" si="772"/>
        <v>#N/A</v>
      </c>
      <c r="CL620" t="b">
        <f t="shared" si="808"/>
        <v>0</v>
      </c>
      <c r="CM620" t="e">
        <f t="shared" si="773"/>
        <v>#N/A</v>
      </c>
      <c r="CN620" t="b">
        <f t="shared" si="774"/>
        <v>0</v>
      </c>
      <c r="CO620" s="14">
        <f t="shared" si="775"/>
        <v>1</v>
      </c>
      <c r="CP620" s="16" t="str">
        <f t="shared" si="764"/>
        <v/>
      </c>
      <c r="CQ620" s="15">
        <f t="shared" si="765"/>
        <v>0</v>
      </c>
      <c r="CR620" s="15">
        <f t="shared" si="766"/>
        <v>0</v>
      </c>
      <c r="CS620" s="15">
        <f t="shared" si="767"/>
        <v>0</v>
      </c>
      <c r="CT620" s="58" t="e">
        <f t="shared" si="794"/>
        <v>#DIV/0!</v>
      </c>
      <c r="CU620" s="2">
        <f t="shared" si="768"/>
        <v>995</v>
      </c>
      <c r="CV620" t="str">
        <f t="shared" si="776"/>
        <v/>
      </c>
      <c r="CX620" t="str">
        <f t="shared" si="795"/>
        <v/>
      </c>
      <c r="CY620" t="b">
        <f>AND(CX620&lt;&gt;"",COUNTIF($CX$11:CX619,CX620)=0)</f>
        <v>0</v>
      </c>
      <c r="CZ620" s="2">
        <f>IF(CX620="",0,IF(CY620,MAX($CZ$11:CZ619)+1,VLOOKUP(CX620,$CX$11:CZ619,3,FALSE)))</f>
        <v>0</v>
      </c>
      <c r="DA620" s="2" t="str">
        <f t="shared" si="777"/>
        <v/>
      </c>
      <c r="DB620" t="str">
        <f t="shared" si="796"/>
        <v/>
      </c>
      <c r="DC620" t="b">
        <f>AND(DB620&lt;&gt;"",COUNTIF($DB$11:DB619,DB620)=0)</f>
        <v>0</v>
      </c>
      <c r="DD620" s="2">
        <f>IF(DB620="",0,IF(DC620,MAX($DD$11:DD619)+1,VLOOKUP(DB620,$DB$11:DD619,3,FALSE)))</f>
        <v>0</v>
      </c>
      <c r="DE620" s="2" t="str">
        <f t="shared" si="778"/>
        <v/>
      </c>
    </row>
    <row r="621" spans="1:109" x14ac:dyDescent="0.35">
      <c r="A621" s="119"/>
      <c r="B621" s="46"/>
      <c r="C621" s="46"/>
      <c r="D621" s="46"/>
      <c r="E621" s="46"/>
      <c r="F621" s="183"/>
      <c r="G621" s="48">
        <v>0</v>
      </c>
      <c r="H621" s="46">
        <v>0</v>
      </c>
      <c r="I621" s="46">
        <v>0</v>
      </c>
      <c r="J621" s="46">
        <v>0</v>
      </c>
      <c r="K621" s="46">
        <v>0</v>
      </c>
      <c r="L621" s="49">
        <v>0</v>
      </c>
      <c r="M621" s="50">
        <v>0</v>
      </c>
      <c r="N621" s="32"/>
      <c r="O621" s="31"/>
      <c r="P621" s="31"/>
      <c r="Q621" s="31"/>
      <c r="R621" s="31"/>
      <c r="S621" s="31"/>
      <c r="T621" s="31"/>
      <c r="U621" s="31"/>
      <c r="V621" s="99"/>
      <c r="W621" s="52" t="str">
        <f t="shared" si="803"/>
        <v/>
      </c>
      <c r="X621" s="120"/>
      <c r="Y621" s="97"/>
      <c r="Z621" t="e">
        <f t="shared" si="733"/>
        <v>#N/A</v>
      </c>
      <c r="AA621" t="e">
        <f t="shared" si="734"/>
        <v>#N/A</v>
      </c>
      <c r="AB621" t="e">
        <f t="shared" si="735"/>
        <v>#N/A</v>
      </c>
      <c r="AC621" s="53" t="b">
        <f t="shared" si="736"/>
        <v>0</v>
      </c>
      <c r="AD621" s="53" t="b">
        <f t="shared" si="737"/>
        <v>0</v>
      </c>
      <c r="AE621" s="53" t="b">
        <f t="shared" si="738"/>
        <v>0</v>
      </c>
      <c r="AF621" s="53" t="b">
        <f t="shared" si="739"/>
        <v>0</v>
      </c>
      <c r="AG621" s="53" t="b">
        <f t="shared" si="740"/>
        <v>0</v>
      </c>
      <c r="AH621" s="53" t="b">
        <f t="shared" si="741"/>
        <v>0</v>
      </c>
      <c r="AI621" s="53" t="b">
        <f t="shared" si="742"/>
        <v>0</v>
      </c>
      <c r="AJ621" s="53" t="b">
        <f t="shared" si="743"/>
        <v>0</v>
      </c>
      <c r="AK621" s="53" t="b">
        <f t="shared" si="797"/>
        <v>1</v>
      </c>
      <c r="AL621" s="53" t="b">
        <f t="shared" si="798"/>
        <v>1</v>
      </c>
      <c r="AM621" s="53" t="b">
        <f t="shared" si="799"/>
        <v>1</v>
      </c>
      <c r="AN621" s="53" t="b">
        <f t="shared" si="800"/>
        <v>1</v>
      </c>
      <c r="AO621" s="53" t="b">
        <f t="shared" si="801"/>
        <v>1</v>
      </c>
      <c r="AP621" s="53" t="b">
        <f t="shared" si="802"/>
        <v>1</v>
      </c>
      <c r="AQ621" s="53" t="b">
        <f t="shared" si="779"/>
        <v>0</v>
      </c>
      <c r="AR621" t="b">
        <f t="shared" si="744"/>
        <v>0</v>
      </c>
      <c r="AS621" s="54" t="e">
        <f t="shared" si="769"/>
        <v>#N/A</v>
      </c>
      <c r="AT621" t="b">
        <f t="shared" si="780"/>
        <v>0</v>
      </c>
      <c r="AU621" t="str">
        <f t="shared" si="781"/>
        <v/>
      </c>
      <c r="AV621" s="55" t="str">
        <f t="shared" si="770"/>
        <v/>
      </c>
      <c r="AW621" t="b">
        <f>AND(AV621&lt;&gt;"",COUNTIF($AV$11:AV620,AV621)=0)</f>
        <v>0</v>
      </c>
      <c r="AX621" s="2">
        <f>IF(AV621="",0,IF(AW621,MAX($AX$11:AX620)+1,VLOOKUP(AV621,$AV$11:AX620,3,FALSE)))</f>
        <v>0</v>
      </c>
      <c r="AY621" t="str">
        <f t="shared" si="771"/>
        <v/>
      </c>
      <c r="AZ621" t="e">
        <f t="shared" si="745"/>
        <v>#N/A</v>
      </c>
      <c r="BA621" t="e">
        <f>IF(ISNA(AZ621),NA(),COUNTIF(AZ$10:AZ621,AZ621)&gt;1)</f>
        <v>#N/A</v>
      </c>
      <c r="BB621" t="e">
        <f t="shared" si="746"/>
        <v>#N/A</v>
      </c>
      <c r="BC621" s="55" t="e">
        <f t="shared" si="747"/>
        <v>#N/A</v>
      </c>
      <c r="BD621" s="56" t="e">
        <f t="shared" si="748"/>
        <v>#N/A</v>
      </c>
      <c r="BE621" s="53">
        <f t="shared" si="749"/>
        <v>0</v>
      </c>
      <c r="BF621" s="53">
        <f t="shared" si="750"/>
        <v>0</v>
      </c>
      <c r="BG621" s="53">
        <f t="shared" si="751"/>
        <v>0</v>
      </c>
      <c r="BH621" s="53">
        <f t="shared" si="752"/>
        <v>0</v>
      </c>
      <c r="BI621" s="53">
        <f t="shared" si="753"/>
        <v>0</v>
      </c>
      <c r="BJ621" s="53">
        <f t="shared" si="754"/>
        <v>0</v>
      </c>
      <c r="BK621" s="57">
        <f t="shared" si="755"/>
        <v>0</v>
      </c>
      <c r="BL621" s="57">
        <f t="shared" si="756"/>
        <v>0</v>
      </c>
      <c r="BM621" s="57">
        <f t="shared" si="757"/>
        <v>0</v>
      </c>
      <c r="BN621" s="57">
        <f t="shared" si="758"/>
        <v>0</v>
      </c>
      <c r="BO621" s="57">
        <f t="shared" si="759"/>
        <v>0</v>
      </c>
      <c r="BP621" s="57">
        <f t="shared" si="760"/>
        <v>0</v>
      </c>
      <c r="BQ621">
        <f t="shared" si="782"/>
        <v>0</v>
      </c>
      <c r="BR621">
        <f t="shared" si="783"/>
        <v>0</v>
      </c>
      <c r="BS621">
        <f t="shared" si="784"/>
        <v>0</v>
      </c>
      <c r="BT621">
        <f t="shared" si="785"/>
        <v>0</v>
      </c>
      <c r="BU621">
        <f t="shared" si="786"/>
        <v>0</v>
      </c>
      <c r="BV621">
        <f t="shared" si="787"/>
        <v>0</v>
      </c>
      <c r="BW621">
        <f t="shared" si="788"/>
        <v>0</v>
      </c>
      <c r="BX621">
        <f t="shared" si="789"/>
        <v>0</v>
      </c>
      <c r="BY621">
        <f t="shared" si="790"/>
        <v>0</v>
      </c>
      <c r="BZ621">
        <f t="shared" si="791"/>
        <v>0</v>
      </c>
      <c r="CA621">
        <f t="shared" si="792"/>
        <v>0</v>
      </c>
      <c r="CB621">
        <f t="shared" si="793"/>
        <v>0</v>
      </c>
      <c r="CC621" t="e">
        <f>IF('Source and fuel input'!AS621,VLOOKUP(AA621,SourceIdData,8,FALSE),IF('Source and fuel input'!AQ621,V621,IF('Source and fuel input'!AR621,IF(AND(E621="Method 1",VLOOKUP(AA621,SourceIdData,8,FALSE)&gt;0),VLOOKUP(AA621,SourceIdData,8,FALSE),NA()),"")))</f>
        <v>#N/A</v>
      </c>
      <c r="CD621" s="15" t="e">
        <f t="shared" si="804"/>
        <v>#N/A</v>
      </c>
      <c r="CE621" s="15" t="b">
        <f t="shared" si="805"/>
        <v>1</v>
      </c>
      <c r="CF621" s="15" t="b">
        <f t="shared" si="761"/>
        <v>1</v>
      </c>
      <c r="CG621" s="15" t="b">
        <f t="shared" si="806"/>
        <v>0</v>
      </c>
      <c r="CH621" s="15" t="b">
        <f t="shared" si="807"/>
        <v>1</v>
      </c>
      <c r="CI621" t="e">
        <f t="shared" si="762"/>
        <v>#N/A</v>
      </c>
      <c r="CJ621" t="e">
        <f t="shared" si="763"/>
        <v>#N/A</v>
      </c>
      <c r="CK621" t="e">
        <f t="shared" si="772"/>
        <v>#N/A</v>
      </c>
      <c r="CL621" t="b">
        <f t="shared" si="808"/>
        <v>0</v>
      </c>
      <c r="CM621" t="e">
        <f t="shared" si="773"/>
        <v>#N/A</v>
      </c>
      <c r="CN621" t="b">
        <f t="shared" si="774"/>
        <v>0</v>
      </c>
      <c r="CO621" s="14">
        <f t="shared" si="775"/>
        <v>1</v>
      </c>
      <c r="CP621" s="16" t="str">
        <f t="shared" si="764"/>
        <v/>
      </c>
      <c r="CQ621" s="15">
        <f t="shared" si="765"/>
        <v>0</v>
      </c>
      <c r="CR621" s="15">
        <f t="shared" si="766"/>
        <v>0</v>
      </c>
      <c r="CS621" s="15">
        <f t="shared" si="767"/>
        <v>0</v>
      </c>
      <c r="CT621" s="58" t="e">
        <f t="shared" si="794"/>
        <v>#DIV/0!</v>
      </c>
      <c r="CU621" s="2">
        <f t="shared" si="768"/>
        <v>995</v>
      </c>
      <c r="CV621" t="str">
        <f t="shared" si="776"/>
        <v/>
      </c>
      <c r="CX621" t="str">
        <f t="shared" si="795"/>
        <v/>
      </c>
      <c r="CY621" t="b">
        <f>AND(CX621&lt;&gt;"",COUNTIF($CX$11:CX620,CX621)=0)</f>
        <v>0</v>
      </c>
      <c r="CZ621" s="2">
        <f>IF(CX621="",0,IF(CY621,MAX($CZ$11:CZ620)+1,VLOOKUP(CX621,$CX$11:CZ620,3,FALSE)))</f>
        <v>0</v>
      </c>
      <c r="DA621" s="2" t="str">
        <f t="shared" si="777"/>
        <v/>
      </c>
      <c r="DB621" t="str">
        <f t="shared" si="796"/>
        <v/>
      </c>
      <c r="DC621" t="b">
        <f>AND(DB621&lt;&gt;"",COUNTIF($DB$11:DB620,DB621)=0)</f>
        <v>0</v>
      </c>
      <c r="DD621" s="2">
        <f>IF(DB621="",0,IF(DC621,MAX($DD$11:DD620)+1,VLOOKUP(DB621,$DB$11:DD620,3,FALSE)))</f>
        <v>0</v>
      </c>
      <c r="DE621" s="2" t="str">
        <f t="shared" si="778"/>
        <v/>
      </c>
    </row>
    <row r="622" spans="1:109" x14ac:dyDescent="0.35">
      <c r="A622" s="119"/>
      <c r="B622" s="46"/>
      <c r="C622" s="46"/>
      <c r="D622" s="46"/>
      <c r="E622" s="46"/>
      <c r="F622" s="183"/>
      <c r="G622" s="48">
        <v>0</v>
      </c>
      <c r="H622" s="46">
        <v>0</v>
      </c>
      <c r="I622" s="46">
        <v>0</v>
      </c>
      <c r="J622" s="46">
        <v>0</v>
      </c>
      <c r="K622" s="46">
        <v>0</v>
      </c>
      <c r="L622" s="49">
        <v>0</v>
      </c>
      <c r="M622" s="50">
        <v>0</v>
      </c>
      <c r="N622" s="32"/>
      <c r="O622" s="31"/>
      <c r="P622" s="31"/>
      <c r="Q622" s="31"/>
      <c r="R622" s="31"/>
      <c r="S622" s="31"/>
      <c r="T622" s="31"/>
      <c r="U622" s="31"/>
      <c r="V622" s="99"/>
      <c r="W622" s="52" t="str">
        <f t="shared" si="803"/>
        <v/>
      </c>
      <c r="X622" s="120"/>
      <c r="Y622" s="97"/>
      <c r="Z622" t="e">
        <f t="shared" si="733"/>
        <v>#N/A</v>
      </c>
      <c r="AA622" t="e">
        <f t="shared" si="734"/>
        <v>#N/A</v>
      </c>
      <c r="AB622" t="e">
        <f t="shared" si="735"/>
        <v>#N/A</v>
      </c>
      <c r="AC622" s="53" t="b">
        <f t="shared" si="736"/>
        <v>0</v>
      </c>
      <c r="AD622" s="53" t="b">
        <f t="shared" si="737"/>
        <v>0</v>
      </c>
      <c r="AE622" s="53" t="b">
        <f t="shared" si="738"/>
        <v>0</v>
      </c>
      <c r="AF622" s="53" t="b">
        <f t="shared" si="739"/>
        <v>0</v>
      </c>
      <c r="AG622" s="53" t="b">
        <f t="shared" si="740"/>
        <v>0</v>
      </c>
      <c r="AH622" s="53" t="b">
        <f t="shared" si="741"/>
        <v>0</v>
      </c>
      <c r="AI622" s="53" t="b">
        <f t="shared" si="742"/>
        <v>0</v>
      </c>
      <c r="AJ622" s="53" t="b">
        <f t="shared" si="743"/>
        <v>0</v>
      </c>
      <c r="AK622" s="53" t="b">
        <f t="shared" si="797"/>
        <v>1</v>
      </c>
      <c r="AL622" s="53" t="b">
        <f t="shared" si="798"/>
        <v>1</v>
      </c>
      <c r="AM622" s="53" t="b">
        <f t="shared" si="799"/>
        <v>1</v>
      </c>
      <c r="AN622" s="53" t="b">
        <f t="shared" si="800"/>
        <v>1</v>
      </c>
      <c r="AO622" s="53" t="b">
        <f t="shared" si="801"/>
        <v>1</v>
      </c>
      <c r="AP622" s="53" t="b">
        <f t="shared" si="802"/>
        <v>1</v>
      </c>
      <c r="AQ622" s="53" t="b">
        <f t="shared" si="779"/>
        <v>0</v>
      </c>
      <c r="AR622" t="b">
        <f t="shared" si="744"/>
        <v>0</v>
      </c>
      <c r="AS622" s="54" t="e">
        <f t="shared" si="769"/>
        <v>#N/A</v>
      </c>
      <c r="AT622" t="b">
        <f t="shared" si="780"/>
        <v>0</v>
      </c>
      <c r="AU622" t="str">
        <f t="shared" si="781"/>
        <v/>
      </c>
      <c r="AV622" s="55" t="str">
        <f t="shared" si="770"/>
        <v/>
      </c>
      <c r="AW622" t="b">
        <f>AND(AV622&lt;&gt;"",COUNTIF($AV$11:AV621,AV622)=0)</f>
        <v>0</v>
      </c>
      <c r="AX622" s="2">
        <f>IF(AV622="",0,IF(AW622,MAX($AX$11:AX621)+1,VLOOKUP(AV622,$AV$11:AX621,3,FALSE)))</f>
        <v>0</v>
      </c>
      <c r="AY622" t="str">
        <f t="shared" si="771"/>
        <v/>
      </c>
      <c r="AZ622" t="e">
        <f t="shared" si="745"/>
        <v>#N/A</v>
      </c>
      <c r="BA622" t="e">
        <f>IF(ISNA(AZ622),NA(),COUNTIF(AZ$10:AZ622,AZ622)&gt;1)</f>
        <v>#N/A</v>
      </c>
      <c r="BB622" t="e">
        <f t="shared" si="746"/>
        <v>#N/A</v>
      </c>
      <c r="BC622" s="55" t="e">
        <f t="shared" si="747"/>
        <v>#N/A</v>
      </c>
      <c r="BD622" s="56" t="e">
        <f t="shared" si="748"/>
        <v>#N/A</v>
      </c>
      <c r="BE622" s="53">
        <f t="shared" si="749"/>
        <v>0</v>
      </c>
      <c r="BF622" s="53">
        <f t="shared" si="750"/>
        <v>0</v>
      </c>
      <c r="BG622" s="53">
        <f t="shared" si="751"/>
        <v>0</v>
      </c>
      <c r="BH622" s="53">
        <f t="shared" si="752"/>
        <v>0</v>
      </c>
      <c r="BI622" s="53">
        <f t="shared" si="753"/>
        <v>0</v>
      </c>
      <c r="BJ622" s="53">
        <f t="shared" si="754"/>
        <v>0</v>
      </c>
      <c r="BK622" s="57">
        <f t="shared" si="755"/>
        <v>0</v>
      </c>
      <c r="BL622" s="57">
        <f t="shared" si="756"/>
        <v>0</v>
      </c>
      <c r="BM622" s="57">
        <f t="shared" si="757"/>
        <v>0</v>
      </c>
      <c r="BN622" s="57">
        <f t="shared" si="758"/>
        <v>0</v>
      </c>
      <c r="BO622" s="57">
        <f t="shared" si="759"/>
        <v>0</v>
      </c>
      <c r="BP622" s="57">
        <f t="shared" si="760"/>
        <v>0</v>
      </c>
      <c r="BQ622">
        <f t="shared" si="782"/>
        <v>0</v>
      </c>
      <c r="BR622">
        <f t="shared" si="783"/>
        <v>0</v>
      </c>
      <c r="BS622">
        <f t="shared" si="784"/>
        <v>0</v>
      </c>
      <c r="BT622">
        <f t="shared" si="785"/>
        <v>0</v>
      </c>
      <c r="BU622">
        <f t="shared" si="786"/>
        <v>0</v>
      </c>
      <c r="BV622">
        <f t="shared" si="787"/>
        <v>0</v>
      </c>
      <c r="BW622">
        <f t="shared" si="788"/>
        <v>0</v>
      </c>
      <c r="BX622">
        <f t="shared" si="789"/>
        <v>0</v>
      </c>
      <c r="BY622">
        <f t="shared" si="790"/>
        <v>0</v>
      </c>
      <c r="BZ622">
        <f t="shared" si="791"/>
        <v>0</v>
      </c>
      <c r="CA622">
        <f t="shared" si="792"/>
        <v>0</v>
      </c>
      <c r="CB622">
        <f t="shared" si="793"/>
        <v>0</v>
      </c>
      <c r="CC622" t="e">
        <f>IF('Source and fuel input'!AS622,VLOOKUP(AA622,SourceIdData,8,FALSE),IF('Source and fuel input'!AQ622,V622,IF('Source and fuel input'!AR622,IF(AND(E622="Method 1",VLOOKUP(AA622,SourceIdData,8,FALSE)&gt;0),VLOOKUP(AA622,SourceIdData,8,FALSE),NA()),"")))</f>
        <v>#N/A</v>
      </c>
      <c r="CD622" s="15" t="e">
        <f t="shared" si="804"/>
        <v>#N/A</v>
      </c>
      <c r="CE622" s="15" t="b">
        <f t="shared" si="805"/>
        <v>1</v>
      </c>
      <c r="CF622" s="15" t="b">
        <f t="shared" si="761"/>
        <v>1</v>
      </c>
      <c r="CG622" s="15" t="b">
        <f t="shared" si="806"/>
        <v>0</v>
      </c>
      <c r="CH622" s="15" t="b">
        <f t="shared" si="807"/>
        <v>1</v>
      </c>
      <c r="CI622" t="e">
        <f t="shared" si="762"/>
        <v>#N/A</v>
      </c>
      <c r="CJ622" t="e">
        <f t="shared" si="763"/>
        <v>#N/A</v>
      </c>
      <c r="CK622" t="e">
        <f t="shared" si="772"/>
        <v>#N/A</v>
      </c>
      <c r="CL622" t="b">
        <f t="shared" si="808"/>
        <v>0</v>
      </c>
      <c r="CM622" t="e">
        <f t="shared" si="773"/>
        <v>#N/A</v>
      </c>
      <c r="CN622" t="b">
        <f t="shared" si="774"/>
        <v>0</v>
      </c>
      <c r="CO622" s="14">
        <f t="shared" si="775"/>
        <v>1</v>
      </c>
      <c r="CP622" s="16" t="str">
        <f t="shared" si="764"/>
        <v/>
      </c>
      <c r="CQ622" s="15">
        <f t="shared" si="765"/>
        <v>0</v>
      </c>
      <c r="CR622" s="15">
        <f t="shared" si="766"/>
        <v>0</v>
      </c>
      <c r="CS622" s="15">
        <f t="shared" si="767"/>
        <v>0</v>
      </c>
      <c r="CT622" s="58" t="e">
        <f t="shared" si="794"/>
        <v>#DIV/0!</v>
      </c>
      <c r="CU622" s="2">
        <f t="shared" si="768"/>
        <v>995</v>
      </c>
      <c r="CV622" t="str">
        <f t="shared" si="776"/>
        <v/>
      </c>
      <c r="CX622" t="str">
        <f t="shared" si="795"/>
        <v/>
      </c>
      <c r="CY622" t="b">
        <f>AND(CX622&lt;&gt;"",COUNTIF($CX$11:CX621,CX622)=0)</f>
        <v>0</v>
      </c>
      <c r="CZ622" s="2">
        <f>IF(CX622="",0,IF(CY622,MAX($CZ$11:CZ621)+1,VLOOKUP(CX622,$CX$11:CZ621,3,FALSE)))</f>
        <v>0</v>
      </c>
      <c r="DA622" s="2" t="str">
        <f t="shared" si="777"/>
        <v/>
      </c>
      <c r="DB622" t="str">
        <f t="shared" si="796"/>
        <v/>
      </c>
      <c r="DC622" t="b">
        <f>AND(DB622&lt;&gt;"",COUNTIF($DB$11:DB621,DB622)=0)</f>
        <v>0</v>
      </c>
      <c r="DD622" s="2">
        <f>IF(DB622="",0,IF(DC622,MAX($DD$11:DD621)+1,VLOOKUP(DB622,$DB$11:DD621,3,FALSE)))</f>
        <v>0</v>
      </c>
      <c r="DE622" s="2" t="str">
        <f t="shared" si="778"/>
        <v/>
      </c>
    </row>
    <row r="623" spans="1:109" x14ac:dyDescent="0.35">
      <c r="A623" s="119"/>
      <c r="B623" s="46"/>
      <c r="C623" s="46"/>
      <c r="D623" s="46"/>
      <c r="E623" s="46"/>
      <c r="F623" s="183"/>
      <c r="G623" s="48">
        <v>0</v>
      </c>
      <c r="H623" s="46">
        <v>0</v>
      </c>
      <c r="I623" s="46">
        <v>0</v>
      </c>
      <c r="J623" s="46">
        <v>0</v>
      </c>
      <c r="K623" s="46">
        <v>0</v>
      </c>
      <c r="L623" s="49">
        <v>0</v>
      </c>
      <c r="M623" s="50">
        <v>0</v>
      </c>
      <c r="N623" s="32"/>
      <c r="O623" s="31"/>
      <c r="P623" s="31"/>
      <c r="Q623" s="31"/>
      <c r="R623" s="31"/>
      <c r="S623" s="31"/>
      <c r="T623" s="31"/>
      <c r="U623" s="31"/>
      <c r="V623" s="99"/>
      <c r="W623" s="52" t="str">
        <f t="shared" si="803"/>
        <v/>
      </c>
      <c r="X623" s="120"/>
      <c r="Y623" s="97"/>
      <c r="Z623" t="e">
        <f t="shared" si="733"/>
        <v>#N/A</v>
      </c>
      <c r="AA623" t="e">
        <f t="shared" si="734"/>
        <v>#N/A</v>
      </c>
      <c r="AB623" t="e">
        <f t="shared" si="735"/>
        <v>#N/A</v>
      </c>
      <c r="AC623" s="53" t="b">
        <f t="shared" si="736"/>
        <v>0</v>
      </c>
      <c r="AD623" s="53" t="b">
        <f t="shared" si="737"/>
        <v>0</v>
      </c>
      <c r="AE623" s="53" t="b">
        <f t="shared" si="738"/>
        <v>0</v>
      </c>
      <c r="AF623" s="53" t="b">
        <f t="shared" si="739"/>
        <v>0</v>
      </c>
      <c r="AG623" s="53" t="b">
        <f t="shared" si="740"/>
        <v>0</v>
      </c>
      <c r="AH623" s="53" t="b">
        <f t="shared" si="741"/>
        <v>0</v>
      </c>
      <c r="AI623" s="53" t="b">
        <f t="shared" si="742"/>
        <v>0</v>
      </c>
      <c r="AJ623" s="53" t="b">
        <f t="shared" si="743"/>
        <v>0</v>
      </c>
      <c r="AK623" s="53" t="b">
        <f t="shared" si="797"/>
        <v>1</v>
      </c>
      <c r="AL623" s="53" t="b">
        <f t="shared" si="798"/>
        <v>1</v>
      </c>
      <c r="AM623" s="53" t="b">
        <f t="shared" si="799"/>
        <v>1</v>
      </c>
      <c r="AN623" s="53" t="b">
        <f t="shared" si="800"/>
        <v>1</v>
      </c>
      <c r="AO623" s="53" t="b">
        <f t="shared" si="801"/>
        <v>1</v>
      </c>
      <c r="AP623" s="53" t="b">
        <f t="shared" si="802"/>
        <v>1</v>
      </c>
      <c r="AQ623" s="53" t="b">
        <f t="shared" si="779"/>
        <v>0</v>
      </c>
      <c r="AR623" t="b">
        <f t="shared" si="744"/>
        <v>0</v>
      </c>
      <c r="AS623" s="54" t="e">
        <f t="shared" si="769"/>
        <v>#N/A</v>
      </c>
      <c r="AT623" t="b">
        <f t="shared" si="780"/>
        <v>0</v>
      </c>
      <c r="AU623" t="str">
        <f t="shared" si="781"/>
        <v/>
      </c>
      <c r="AV623" s="55" t="str">
        <f t="shared" si="770"/>
        <v/>
      </c>
      <c r="AW623" t="b">
        <f>AND(AV623&lt;&gt;"",COUNTIF($AV$11:AV622,AV623)=0)</f>
        <v>0</v>
      </c>
      <c r="AX623" s="2">
        <f>IF(AV623="",0,IF(AW623,MAX($AX$11:AX622)+1,VLOOKUP(AV623,$AV$11:AX622,3,FALSE)))</f>
        <v>0</v>
      </c>
      <c r="AY623" t="str">
        <f t="shared" si="771"/>
        <v/>
      </c>
      <c r="AZ623" t="e">
        <f t="shared" si="745"/>
        <v>#N/A</v>
      </c>
      <c r="BA623" t="e">
        <f>IF(ISNA(AZ623),NA(),COUNTIF(AZ$10:AZ623,AZ623)&gt;1)</f>
        <v>#N/A</v>
      </c>
      <c r="BB623" t="e">
        <f t="shared" si="746"/>
        <v>#N/A</v>
      </c>
      <c r="BC623" s="55" t="e">
        <f t="shared" si="747"/>
        <v>#N/A</v>
      </c>
      <c r="BD623" s="56" t="e">
        <f t="shared" si="748"/>
        <v>#N/A</v>
      </c>
      <c r="BE623" s="53">
        <f t="shared" si="749"/>
        <v>0</v>
      </c>
      <c r="BF623" s="53">
        <f t="shared" si="750"/>
        <v>0</v>
      </c>
      <c r="BG623" s="53">
        <f t="shared" si="751"/>
        <v>0</v>
      </c>
      <c r="BH623" s="53">
        <f t="shared" si="752"/>
        <v>0</v>
      </c>
      <c r="BI623" s="53">
        <f t="shared" si="753"/>
        <v>0</v>
      </c>
      <c r="BJ623" s="53">
        <f t="shared" si="754"/>
        <v>0</v>
      </c>
      <c r="BK623" s="57">
        <f t="shared" si="755"/>
        <v>0</v>
      </c>
      <c r="BL623" s="57">
        <f t="shared" si="756"/>
        <v>0</v>
      </c>
      <c r="BM623" s="57">
        <f t="shared" si="757"/>
        <v>0</v>
      </c>
      <c r="BN623" s="57">
        <f t="shared" si="758"/>
        <v>0</v>
      </c>
      <c r="BO623" s="57">
        <f t="shared" si="759"/>
        <v>0</v>
      </c>
      <c r="BP623" s="57">
        <f t="shared" si="760"/>
        <v>0</v>
      </c>
      <c r="BQ623">
        <f t="shared" si="782"/>
        <v>0</v>
      </c>
      <c r="BR623">
        <f t="shared" si="783"/>
        <v>0</v>
      </c>
      <c r="BS623">
        <f t="shared" si="784"/>
        <v>0</v>
      </c>
      <c r="BT623">
        <f t="shared" si="785"/>
        <v>0</v>
      </c>
      <c r="BU623">
        <f t="shared" si="786"/>
        <v>0</v>
      </c>
      <c r="BV623">
        <f t="shared" si="787"/>
        <v>0</v>
      </c>
      <c r="BW623">
        <f t="shared" si="788"/>
        <v>0</v>
      </c>
      <c r="BX623">
        <f t="shared" si="789"/>
        <v>0</v>
      </c>
      <c r="BY623">
        <f t="shared" si="790"/>
        <v>0</v>
      </c>
      <c r="BZ623">
        <f t="shared" si="791"/>
        <v>0</v>
      </c>
      <c r="CA623">
        <f t="shared" si="792"/>
        <v>0</v>
      </c>
      <c r="CB623">
        <f t="shared" si="793"/>
        <v>0</v>
      </c>
      <c r="CC623" t="e">
        <f>IF('Source and fuel input'!AS623,VLOOKUP(AA623,SourceIdData,8,FALSE),IF('Source and fuel input'!AQ623,V623,IF('Source and fuel input'!AR623,IF(AND(E623="Method 1",VLOOKUP(AA623,SourceIdData,8,FALSE)&gt;0),VLOOKUP(AA623,SourceIdData,8,FALSE),NA()),"")))</f>
        <v>#N/A</v>
      </c>
      <c r="CD623" s="15" t="e">
        <f t="shared" si="804"/>
        <v>#N/A</v>
      </c>
      <c r="CE623" s="15" t="b">
        <f t="shared" si="805"/>
        <v>1</v>
      </c>
      <c r="CF623" s="15" t="b">
        <f t="shared" si="761"/>
        <v>1</v>
      </c>
      <c r="CG623" s="15" t="b">
        <f t="shared" si="806"/>
        <v>0</v>
      </c>
      <c r="CH623" s="15" t="b">
        <f t="shared" si="807"/>
        <v>1</v>
      </c>
      <c r="CI623" t="e">
        <f t="shared" si="762"/>
        <v>#N/A</v>
      </c>
      <c r="CJ623" t="e">
        <f t="shared" si="763"/>
        <v>#N/A</v>
      </c>
      <c r="CK623" t="e">
        <f t="shared" si="772"/>
        <v>#N/A</v>
      </c>
      <c r="CL623" t="b">
        <f t="shared" si="808"/>
        <v>0</v>
      </c>
      <c r="CM623" t="e">
        <f t="shared" si="773"/>
        <v>#N/A</v>
      </c>
      <c r="CN623" t="b">
        <f t="shared" si="774"/>
        <v>0</v>
      </c>
      <c r="CO623" s="14">
        <f t="shared" si="775"/>
        <v>1</v>
      </c>
      <c r="CP623" s="16" t="str">
        <f t="shared" si="764"/>
        <v/>
      </c>
      <c r="CQ623" s="15">
        <f t="shared" si="765"/>
        <v>0</v>
      </c>
      <c r="CR623" s="15">
        <f t="shared" si="766"/>
        <v>0</v>
      </c>
      <c r="CS623" s="15">
        <f t="shared" si="767"/>
        <v>0</v>
      </c>
      <c r="CT623" s="58" t="e">
        <f t="shared" si="794"/>
        <v>#DIV/0!</v>
      </c>
      <c r="CU623" s="2">
        <f t="shared" si="768"/>
        <v>995</v>
      </c>
      <c r="CV623" t="str">
        <f t="shared" si="776"/>
        <v/>
      </c>
      <c r="CX623" t="str">
        <f t="shared" si="795"/>
        <v/>
      </c>
      <c r="CY623" t="b">
        <f>AND(CX623&lt;&gt;"",COUNTIF($CX$11:CX622,CX623)=0)</f>
        <v>0</v>
      </c>
      <c r="CZ623" s="2">
        <f>IF(CX623="",0,IF(CY623,MAX($CZ$11:CZ622)+1,VLOOKUP(CX623,$CX$11:CZ622,3,FALSE)))</f>
        <v>0</v>
      </c>
      <c r="DA623" s="2" t="str">
        <f t="shared" si="777"/>
        <v/>
      </c>
      <c r="DB623" t="str">
        <f t="shared" si="796"/>
        <v/>
      </c>
      <c r="DC623" t="b">
        <f>AND(DB623&lt;&gt;"",COUNTIF($DB$11:DB622,DB623)=0)</f>
        <v>0</v>
      </c>
      <c r="DD623" s="2">
        <f>IF(DB623="",0,IF(DC623,MAX($DD$11:DD622)+1,VLOOKUP(DB623,$DB$11:DD622,3,FALSE)))</f>
        <v>0</v>
      </c>
      <c r="DE623" s="2" t="str">
        <f t="shared" si="778"/>
        <v/>
      </c>
    </row>
    <row r="624" spans="1:109" x14ac:dyDescent="0.35">
      <c r="A624" s="119"/>
      <c r="B624" s="46"/>
      <c r="C624" s="46"/>
      <c r="D624" s="46"/>
      <c r="E624" s="46"/>
      <c r="F624" s="183"/>
      <c r="G624" s="48">
        <v>0</v>
      </c>
      <c r="H624" s="46">
        <v>0</v>
      </c>
      <c r="I624" s="46">
        <v>0</v>
      </c>
      <c r="J624" s="46">
        <v>0</v>
      </c>
      <c r="K624" s="46">
        <v>0</v>
      </c>
      <c r="L624" s="49">
        <v>0</v>
      </c>
      <c r="M624" s="50">
        <v>0</v>
      </c>
      <c r="N624" s="32"/>
      <c r="O624" s="31"/>
      <c r="P624" s="31"/>
      <c r="Q624" s="31"/>
      <c r="R624" s="31"/>
      <c r="S624" s="31"/>
      <c r="T624" s="31"/>
      <c r="U624" s="31"/>
      <c r="V624" s="99"/>
      <c r="W624" s="52" t="str">
        <f t="shared" si="803"/>
        <v/>
      </c>
      <c r="X624" s="120"/>
      <c r="Y624" s="97"/>
      <c r="Z624" t="e">
        <f t="shared" si="733"/>
        <v>#N/A</v>
      </c>
      <c r="AA624" t="e">
        <f t="shared" si="734"/>
        <v>#N/A</v>
      </c>
      <c r="AB624" t="e">
        <f t="shared" si="735"/>
        <v>#N/A</v>
      </c>
      <c r="AC624" s="53" t="b">
        <f t="shared" si="736"/>
        <v>0</v>
      </c>
      <c r="AD624" s="53" t="b">
        <f t="shared" si="737"/>
        <v>0</v>
      </c>
      <c r="AE624" s="53" t="b">
        <f t="shared" si="738"/>
        <v>0</v>
      </c>
      <c r="AF624" s="53" t="b">
        <f t="shared" si="739"/>
        <v>0</v>
      </c>
      <c r="AG624" s="53" t="b">
        <f t="shared" si="740"/>
        <v>0</v>
      </c>
      <c r="AH624" s="53" t="b">
        <f t="shared" si="741"/>
        <v>0</v>
      </c>
      <c r="AI624" s="53" t="b">
        <f t="shared" si="742"/>
        <v>0</v>
      </c>
      <c r="AJ624" s="53" t="b">
        <f t="shared" si="743"/>
        <v>0</v>
      </c>
      <c r="AK624" s="53" t="b">
        <f t="shared" si="797"/>
        <v>1</v>
      </c>
      <c r="AL624" s="53" t="b">
        <f t="shared" si="798"/>
        <v>1</v>
      </c>
      <c r="AM624" s="53" t="b">
        <f t="shared" si="799"/>
        <v>1</v>
      </c>
      <c r="AN624" s="53" t="b">
        <f t="shared" si="800"/>
        <v>1</v>
      </c>
      <c r="AO624" s="53" t="b">
        <f t="shared" si="801"/>
        <v>1</v>
      </c>
      <c r="AP624" s="53" t="b">
        <f t="shared" si="802"/>
        <v>1</v>
      </c>
      <c r="AQ624" s="53" t="b">
        <f t="shared" si="779"/>
        <v>0</v>
      </c>
      <c r="AR624" t="b">
        <f t="shared" si="744"/>
        <v>0</v>
      </c>
      <c r="AS624" s="54" t="e">
        <f t="shared" si="769"/>
        <v>#N/A</v>
      </c>
      <c r="AT624" t="b">
        <f t="shared" si="780"/>
        <v>0</v>
      </c>
      <c r="AU624" t="str">
        <f t="shared" si="781"/>
        <v/>
      </c>
      <c r="AV624" s="55" t="str">
        <f t="shared" si="770"/>
        <v/>
      </c>
      <c r="AW624" t="b">
        <f>AND(AV624&lt;&gt;"",COUNTIF($AV$11:AV623,AV624)=0)</f>
        <v>0</v>
      </c>
      <c r="AX624" s="2">
        <f>IF(AV624="",0,IF(AW624,MAX($AX$11:AX623)+1,VLOOKUP(AV624,$AV$11:AX623,3,FALSE)))</f>
        <v>0</v>
      </c>
      <c r="AY624" t="str">
        <f t="shared" si="771"/>
        <v/>
      </c>
      <c r="AZ624" t="e">
        <f t="shared" si="745"/>
        <v>#N/A</v>
      </c>
      <c r="BA624" t="e">
        <f>IF(ISNA(AZ624),NA(),COUNTIF(AZ$10:AZ624,AZ624)&gt;1)</f>
        <v>#N/A</v>
      </c>
      <c r="BB624" t="e">
        <f t="shared" si="746"/>
        <v>#N/A</v>
      </c>
      <c r="BC624" s="55" t="e">
        <f t="shared" si="747"/>
        <v>#N/A</v>
      </c>
      <c r="BD624" s="56" t="e">
        <f t="shared" si="748"/>
        <v>#N/A</v>
      </c>
      <c r="BE624" s="53">
        <f t="shared" si="749"/>
        <v>0</v>
      </c>
      <c r="BF624" s="53">
        <f t="shared" si="750"/>
        <v>0</v>
      </c>
      <c r="BG624" s="53">
        <f t="shared" si="751"/>
        <v>0</v>
      </c>
      <c r="BH624" s="53">
        <f t="shared" si="752"/>
        <v>0</v>
      </c>
      <c r="BI624" s="53">
        <f t="shared" si="753"/>
        <v>0</v>
      </c>
      <c r="BJ624" s="53">
        <f t="shared" si="754"/>
        <v>0</v>
      </c>
      <c r="BK624" s="57">
        <f t="shared" si="755"/>
        <v>0</v>
      </c>
      <c r="BL624" s="57">
        <f t="shared" si="756"/>
        <v>0</v>
      </c>
      <c r="BM624" s="57">
        <f t="shared" si="757"/>
        <v>0</v>
      </c>
      <c r="BN624" s="57">
        <f t="shared" si="758"/>
        <v>0</v>
      </c>
      <c r="BO624" s="57">
        <f t="shared" si="759"/>
        <v>0</v>
      </c>
      <c r="BP624" s="57">
        <f t="shared" si="760"/>
        <v>0</v>
      </c>
      <c r="BQ624">
        <f t="shared" si="782"/>
        <v>0</v>
      </c>
      <c r="BR624">
        <f t="shared" si="783"/>
        <v>0</v>
      </c>
      <c r="BS624">
        <f t="shared" si="784"/>
        <v>0</v>
      </c>
      <c r="BT624">
        <f t="shared" si="785"/>
        <v>0</v>
      </c>
      <c r="BU624">
        <f t="shared" si="786"/>
        <v>0</v>
      </c>
      <c r="BV624">
        <f t="shared" si="787"/>
        <v>0</v>
      </c>
      <c r="BW624">
        <f t="shared" si="788"/>
        <v>0</v>
      </c>
      <c r="BX624">
        <f t="shared" si="789"/>
        <v>0</v>
      </c>
      <c r="BY624">
        <f t="shared" si="790"/>
        <v>0</v>
      </c>
      <c r="BZ624">
        <f t="shared" si="791"/>
        <v>0</v>
      </c>
      <c r="CA624">
        <f t="shared" si="792"/>
        <v>0</v>
      </c>
      <c r="CB624">
        <f t="shared" si="793"/>
        <v>0</v>
      </c>
      <c r="CC624" t="e">
        <f>IF('Source and fuel input'!AS624,VLOOKUP(AA624,SourceIdData,8,FALSE),IF('Source and fuel input'!AQ624,V624,IF('Source and fuel input'!AR624,IF(AND(E624="Method 1",VLOOKUP(AA624,SourceIdData,8,FALSE)&gt;0),VLOOKUP(AA624,SourceIdData,8,FALSE),NA()),"")))</f>
        <v>#N/A</v>
      </c>
      <c r="CD624" s="15" t="e">
        <f t="shared" si="804"/>
        <v>#N/A</v>
      </c>
      <c r="CE624" s="15" t="b">
        <f t="shared" si="805"/>
        <v>1</v>
      </c>
      <c r="CF624" s="15" t="b">
        <f t="shared" si="761"/>
        <v>1</v>
      </c>
      <c r="CG624" s="15" t="b">
        <f t="shared" si="806"/>
        <v>0</v>
      </c>
      <c r="CH624" s="15" t="b">
        <f t="shared" si="807"/>
        <v>1</v>
      </c>
      <c r="CI624" t="e">
        <f t="shared" si="762"/>
        <v>#N/A</v>
      </c>
      <c r="CJ624" t="e">
        <f t="shared" si="763"/>
        <v>#N/A</v>
      </c>
      <c r="CK624" t="e">
        <f t="shared" si="772"/>
        <v>#N/A</v>
      </c>
      <c r="CL624" t="b">
        <f t="shared" si="808"/>
        <v>0</v>
      </c>
      <c r="CM624" t="e">
        <f t="shared" si="773"/>
        <v>#N/A</v>
      </c>
      <c r="CN624" t="b">
        <f t="shared" si="774"/>
        <v>0</v>
      </c>
      <c r="CO624" s="14">
        <f t="shared" si="775"/>
        <v>1</v>
      </c>
      <c r="CP624" s="16" t="str">
        <f t="shared" si="764"/>
        <v/>
      </c>
      <c r="CQ624" s="15">
        <f t="shared" si="765"/>
        <v>0</v>
      </c>
      <c r="CR624" s="15">
        <f t="shared" si="766"/>
        <v>0</v>
      </c>
      <c r="CS624" s="15">
        <f t="shared" si="767"/>
        <v>0</v>
      </c>
      <c r="CT624" s="58" t="e">
        <f t="shared" si="794"/>
        <v>#DIV/0!</v>
      </c>
      <c r="CU624" s="2">
        <f t="shared" si="768"/>
        <v>995</v>
      </c>
      <c r="CV624" t="str">
        <f t="shared" si="776"/>
        <v/>
      </c>
      <c r="CX624" t="str">
        <f t="shared" si="795"/>
        <v/>
      </c>
      <c r="CY624" t="b">
        <f>AND(CX624&lt;&gt;"",COUNTIF($CX$11:CX623,CX624)=0)</f>
        <v>0</v>
      </c>
      <c r="CZ624" s="2">
        <f>IF(CX624="",0,IF(CY624,MAX($CZ$11:CZ623)+1,VLOOKUP(CX624,$CX$11:CZ623,3,FALSE)))</f>
        <v>0</v>
      </c>
      <c r="DA624" s="2" t="str">
        <f t="shared" si="777"/>
        <v/>
      </c>
      <c r="DB624" t="str">
        <f t="shared" si="796"/>
        <v/>
      </c>
      <c r="DC624" t="b">
        <f>AND(DB624&lt;&gt;"",COUNTIF($DB$11:DB623,DB624)=0)</f>
        <v>0</v>
      </c>
      <c r="DD624" s="2">
        <f>IF(DB624="",0,IF(DC624,MAX($DD$11:DD623)+1,VLOOKUP(DB624,$DB$11:DD623,3,FALSE)))</f>
        <v>0</v>
      </c>
      <c r="DE624" s="2" t="str">
        <f t="shared" si="778"/>
        <v/>
      </c>
    </row>
    <row r="625" spans="1:109" x14ac:dyDescent="0.35">
      <c r="A625" s="119"/>
      <c r="B625" s="46"/>
      <c r="C625" s="46"/>
      <c r="D625" s="46"/>
      <c r="E625" s="46"/>
      <c r="F625" s="183"/>
      <c r="G625" s="48">
        <v>0</v>
      </c>
      <c r="H625" s="46">
        <v>0</v>
      </c>
      <c r="I625" s="46">
        <v>0</v>
      </c>
      <c r="J625" s="46">
        <v>0</v>
      </c>
      <c r="K625" s="46">
        <v>0</v>
      </c>
      <c r="L625" s="49">
        <v>0</v>
      </c>
      <c r="M625" s="50">
        <v>0</v>
      </c>
      <c r="N625" s="32"/>
      <c r="O625" s="31"/>
      <c r="P625" s="31"/>
      <c r="Q625" s="31"/>
      <c r="R625" s="31"/>
      <c r="S625" s="31"/>
      <c r="T625" s="31"/>
      <c r="U625" s="31"/>
      <c r="V625" s="99"/>
      <c r="W625" s="52" t="str">
        <f t="shared" si="803"/>
        <v/>
      </c>
      <c r="X625" s="120"/>
      <c r="Y625" s="97"/>
      <c r="Z625" t="e">
        <f t="shared" si="733"/>
        <v>#N/A</v>
      </c>
      <c r="AA625" t="e">
        <f t="shared" si="734"/>
        <v>#N/A</v>
      </c>
      <c r="AB625" t="e">
        <f t="shared" si="735"/>
        <v>#N/A</v>
      </c>
      <c r="AC625" s="53" t="b">
        <f t="shared" si="736"/>
        <v>0</v>
      </c>
      <c r="AD625" s="53" t="b">
        <f t="shared" si="737"/>
        <v>0</v>
      </c>
      <c r="AE625" s="53" t="b">
        <f t="shared" si="738"/>
        <v>0</v>
      </c>
      <c r="AF625" s="53" t="b">
        <f t="shared" si="739"/>
        <v>0</v>
      </c>
      <c r="AG625" s="53" t="b">
        <f t="shared" si="740"/>
        <v>0</v>
      </c>
      <c r="AH625" s="53" t="b">
        <f t="shared" si="741"/>
        <v>0</v>
      </c>
      <c r="AI625" s="53" t="b">
        <f t="shared" si="742"/>
        <v>0</v>
      </c>
      <c r="AJ625" s="53" t="b">
        <f t="shared" si="743"/>
        <v>0</v>
      </c>
      <c r="AK625" s="53" t="b">
        <f t="shared" si="797"/>
        <v>1</v>
      </c>
      <c r="AL625" s="53" t="b">
        <f t="shared" si="798"/>
        <v>1</v>
      </c>
      <c r="AM625" s="53" t="b">
        <f t="shared" si="799"/>
        <v>1</v>
      </c>
      <c r="AN625" s="53" t="b">
        <f t="shared" si="800"/>
        <v>1</v>
      </c>
      <c r="AO625" s="53" t="b">
        <f t="shared" si="801"/>
        <v>1</v>
      </c>
      <c r="AP625" s="53" t="b">
        <f t="shared" si="802"/>
        <v>1</v>
      </c>
      <c r="AQ625" s="53" t="b">
        <f t="shared" si="779"/>
        <v>0</v>
      </c>
      <c r="AR625" t="b">
        <f t="shared" si="744"/>
        <v>0</v>
      </c>
      <c r="AS625" s="54" t="e">
        <f t="shared" si="769"/>
        <v>#N/A</v>
      </c>
      <c r="AT625" t="b">
        <f t="shared" si="780"/>
        <v>0</v>
      </c>
      <c r="AU625" t="str">
        <f t="shared" si="781"/>
        <v/>
      </c>
      <c r="AV625" s="55" t="str">
        <f t="shared" si="770"/>
        <v/>
      </c>
      <c r="AW625" t="b">
        <f>AND(AV625&lt;&gt;"",COUNTIF($AV$11:AV624,AV625)=0)</f>
        <v>0</v>
      </c>
      <c r="AX625" s="2">
        <f>IF(AV625="",0,IF(AW625,MAX($AX$11:AX624)+1,VLOOKUP(AV625,$AV$11:AX624,3,FALSE)))</f>
        <v>0</v>
      </c>
      <c r="AY625" t="str">
        <f t="shared" si="771"/>
        <v/>
      </c>
      <c r="AZ625" t="e">
        <f t="shared" si="745"/>
        <v>#N/A</v>
      </c>
      <c r="BA625" t="e">
        <f>IF(ISNA(AZ625),NA(),COUNTIF(AZ$10:AZ625,AZ625)&gt;1)</f>
        <v>#N/A</v>
      </c>
      <c r="BB625" t="e">
        <f t="shared" si="746"/>
        <v>#N/A</v>
      </c>
      <c r="BC625" s="55" t="e">
        <f t="shared" si="747"/>
        <v>#N/A</v>
      </c>
      <c r="BD625" s="56" t="e">
        <f t="shared" si="748"/>
        <v>#N/A</v>
      </c>
      <c r="BE625" s="53">
        <f t="shared" si="749"/>
        <v>0</v>
      </c>
      <c r="BF625" s="53">
        <f t="shared" si="750"/>
        <v>0</v>
      </c>
      <c r="BG625" s="53">
        <f t="shared" si="751"/>
        <v>0</v>
      </c>
      <c r="BH625" s="53">
        <f t="shared" si="752"/>
        <v>0</v>
      </c>
      <c r="BI625" s="53">
        <f t="shared" si="753"/>
        <v>0</v>
      </c>
      <c r="BJ625" s="53">
        <f t="shared" si="754"/>
        <v>0</v>
      </c>
      <c r="BK625" s="57">
        <f t="shared" si="755"/>
        <v>0</v>
      </c>
      <c r="BL625" s="57">
        <f t="shared" si="756"/>
        <v>0</v>
      </c>
      <c r="BM625" s="57">
        <f t="shared" si="757"/>
        <v>0</v>
      </c>
      <c r="BN625" s="57">
        <f t="shared" si="758"/>
        <v>0</v>
      </c>
      <c r="BO625" s="57">
        <f t="shared" si="759"/>
        <v>0</v>
      </c>
      <c r="BP625" s="57">
        <f t="shared" si="760"/>
        <v>0</v>
      </c>
      <c r="BQ625">
        <f t="shared" si="782"/>
        <v>0</v>
      </c>
      <c r="BR625">
        <f t="shared" si="783"/>
        <v>0</v>
      </c>
      <c r="BS625">
        <f t="shared" si="784"/>
        <v>0</v>
      </c>
      <c r="BT625">
        <f t="shared" si="785"/>
        <v>0</v>
      </c>
      <c r="BU625">
        <f t="shared" si="786"/>
        <v>0</v>
      </c>
      <c r="BV625">
        <f t="shared" si="787"/>
        <v>0</v>
      </c>
      <c r="BW625">
        <f t="shared" si="788"/>
        <v>0</v>
      </c>
      <c r="BX625">
        <f t="shared" si="789"/>
        <v>0</v>
      </c>
      <c r="BY625">
        <f t="shared" si="790"/>
        <v>0</v>
      </c>
      <c r="BZ625">
        <f t="shared" si="791"/>
        <v>0</v>
      </c>
      <c r="CA625">
        <f t="shared" si="792"/>
        <v>0</v>
      </c>
      <c r="CB625">
        <f t="shared" si="793"/>
        <v>0</v>
      </c>
      <c r="CC625" t="e">
        <f>IF('Source and fuel input'!AS625,VLOOKUP(AA625,SourceIdData,8,FALSE),IF('Source and fuel input'!AQ625,V625,IF('Source and fuel input'!AR625,IF(AND(E625="Method 1",VLOOKUP(AA625,SourceIdData,8,FALSE)&gt;0),VLOOKUP(AA625,SourceIdData,8,FALSE),NA()),"")))</f>
        <v>#N/A</v>
      </c>
      <c r="CD625" s="15" t="e">
        <f t="shared" si="804"/>
        <v>#N/A</v>
      </c>
      <c r="CE625" s="15" t="b">
        <f t="shared" si="805"/>
        <v>1</v>
      </c>
      <c r="CF625" s="15" t="b">
        <f t="shared" si="761"/>
        <v>1</v>
      </c>
      <c r="CG625" s="15" t="b">
        <f t="shared" si="806"/>
        <v>0</v>
      </c>
      <c r="CH625" s="15" t="b">
        <f t="shared" si="807"/>
        <v>1</v>
      </c>
      <c r="CI625" t="e">
        <f t="shared" si="762"/>
        <v>#N/A</v>
      </c>
      <c r="CJ625" t="e">
        <f t="shared" si="763"/>
        <v>#N/A</v>
      </c>
      <c r="CK625" t="e">
        <f t="shared" si="772"/>
        <v>#N/A</v>
      </c>
      <c r="CL625" t="b">
        <f t="shared" si="808"/>
        <v>0</v>
      </c>
      <c r="CM625" t="e">
        <f t="shared" si="773"/>
        <v>#N/A</v>
      </c>
      <c r="CN625" t="b">
        <f t="shared" si="774"/>
        <v>0</v>
      </c>
      <c r="CO625" s="14">
        <f t="shared" si="775"/>
        <v>1</v>
      </c>
      <c r="CP625" s="16" t="str">
        <f t="shared" si="764"/>
        <v/>
      </c>
      <c r="CQ625" s="15">
        <f t="shared" si="765"/>
        <v>0</v>
      </c>
      <c r="CR625" s="15">
        <f t="shared" si="766"/>
        <v>0</v>
      </c>
      <c r="CS625" s="15">
        <f t="shared" si="767"/>
        <v>0</v>
      </c>
      <c r="CT625" s="58" t="e">
        <f t="shared" si="794"/>
        <v>#DIV/0!</v>
      </c>
      <c r="CU625" s="2">
        <f t="shared" si="768"/>
        <v>995</v>
      </c>
      <c r="CV625" t="str">
        <f t="shared" si="776"/>
        <v/>
      </c>
      <c r="CX625" t="str">
        <f t="shared" si="795"/>
        <v/>
      </c>
      <c r="CY625" t="b">
        <f>AND(CX625&lt;&gt;"",COUNTIF($CX$11:CX624,CX625)=0)</f>
        <v>0</v>
      </c>
      <c r="CZ625" s="2">
        <f>IF(CX625="",0,IF(CY625,MAX($CZ$11:CZ624)+1,VLOOKUP(CX625,$CX$11:CZ624,3,FALSE)))</f>
        <v>0</v>
      </c>
      <c r="DA625" s="2" t="str">
        <f t="shared" si="777"/>
        <v/>
      </c>
      <c r="DB625" t="str">
        <f t="shared" si="796"/>
        <v/>
      </c>
      <c r="DC625" t="b">
        <f>AND(DB625&lt;&gt;"",COUNTIF($DB$11:DB624,DB625)=0)</f>
        <v>0</v>
      </c>
      <c r="DD625" s="2">
        <f>IF(DB625="",0,IF(DC625,MAX($DD$11:DD624)+1,VLOOKUP(DB625,$DB$11:DD624,3,FALSE)))</f>
        <v>0</v>
      </c>
      <c r="DE625" s="2" t="str">
        <f t="shared" si="778"/>
        <v/>
      </c>
    </row>
    <row r="626" spans="1:109" x14ac:dyDescent="0.35">
      <c r="A626" s="119"/>
      <c r="B626" s="46"/>
      <c r="C626" s="46"/>
      <c r="D626" s="46"/>
      <c r="E626" s="46"/>
      <c r="F626" s="183"/>
      <c r="G626" s="48">
        <v>0</v>
      </c>
      <c r="H626" s="46">
        <v>0</v>
      </c>
      <c r="I626" s="46">
        <v>0</v>
      </c>
      <c r="J626" s="46">
        <v>0</v>
      </c>
      <c r="K626" s="46">
        <v>0</v>
      </c>
      <c r="L626" s="49">
        <v>0</v>
      </c>
      <c r="M626" s="50">
        <v>0</v>
      </c>
      <c r="N626" s="32"/>
      <c r="O626" s="31"/>
      <c r="P626" s="31"/>
      <c r="Q626" s="31"/>
      <c r="R626" s="31"/>
      <c r="S626" s="31"/>
      <c r="T626" s="31"/>
      <c r="U626" s="31"/>
      <c r="V626" s="99"/>
      <c r="W626" s="52" t="str">
        <f t="shared" si="803"/>
        <v/>
      </c>
      <c r="X626" s="120"/>
      <c r="Y626" s="97"/>
      <c r="Z626" t="e">
        <f t="shared" si="733"/>
        <v>#N/A</v>
      </c>
      <c r="AA626" t="e">
        <f t="shared" si="734"/>
        <v>#N/A</v>
      </c>
      <c r="AB626" t="e">
        <f t="shared" si="735"/>
        <v>#N/A</v>
      </c>
      <c r="AC626" s="53" t="b">
        <f t="shared" si="736"/>
        <v>0</v>
      </c>
      <c r="AD626" s="53" t="b">
        <f t="shared" si="737"/>
        <v>0</v>
      </c>
      <c r="AE626" s="53" t="b">
        <f t="shared" si="738"/>
        <v>0</v>
      </c>
      <c r="AF626" s="53" t="b">
        <f t="shared" si="739"/>
        <v>0</v>
      </c>
      <c r="AG626" s="53" t="b">
        <f t="shared" si="740"/>
        <v>0</v>
      </c>
      <c r="AH626" s="53" t="b">
        <f t="shared" si="741"/>
        <v>0</v>
      </c>
      <c r="AI626" s="53" t="b">
        <f t="shared" si="742"/>
        <v>0</v>
      </c>
      <c r="AJ626" s="53" t="b">
        <f t="shared" si="743"/>
        <v>0</v>
      </c>
      <c r="AK626" s="53" t="b">
        <f t="shared" si="797"/>
        <v>1</v>
      </c>
      <c r="AL626" s="53" t="b">
        <f t="shared" si="798"/>
        <v>1</v>
      </c>
      <c r="AM626" s="53" t="b">
        <f t="shared" si="799"/>
        <v>1</v>
      </c>
      <c r="AN626" s="53" t="b">
        <f t="shared" si="800"/>
        <v>1</v>
      </c>
      <c r="AO626" s="53" t="b">
        <f t="shared" si="801"/>
        <v>1</v>
      </c>
      <c r="AP626" s="53" t="b">
        <f t="shared" si="802"/>
        <v>1</v>
      </c>
      <c r="AQ626" s="53" t="b">
        <f t="shared" si="779"/>
        <v>0</v>
      </c>
      <c r="AR626" t="b">
        <f t="shared" si="744"/>
        <v>0</v>
      </c>
      <c r="AS626" s="54" t="e">
        <f t="shared" si="769"/>
        <v>#N/A</v>
      </c>
      <c r="AT626" t="b">
        <f t="shared" si="780"/>
        <v>0</v>
      </c>
      <c r="AU626" t="str">
        <f t="shared" si="781"/>
        <v/>
      </c>
      <c r="AV626" s="55" t="str">
        <f t="shared" si="770"/>
        <v/>
      </c>
      <c r="AW626" t="b">
        <f>AND(AV626&lt;&gt;"",COUNTIF($AV$11:AV625,AV626)=0)</f>
        <v>0</v>
      </c>
      <c r="AX626" s="2">
        <f>IF(AV626="",0,IF(AW626,MAX($AX$11:AX625)+1,VLOOKUP(AV626,$AV$11:AX625,3,FALSE)))</f>
        <v>0</v>
      </c>
      <c r="AY626" t="str">
        <f t="shared" si="771"/>
        <v/>
      </c>
      <c r="AZ626" t="e">
        <f t="shared" si="745"/>
        <v>#N/A</v>
      </c>
      <c r="BA626" t="e">
        <f>IF(ISNA(AZ626),NA(),COUNTIF(AZ$10:AZ626,AZ626)&gt;1)</f>
        <v>#N/A</v>
      </c>
      <c r="BB626" t="e">
        <f t="shared" si="746"/>
        <v>#N/A</v>
      </c>
      <c r="BC626" s="55" t="e">
        <f t="shared" si="747"/>
        <v>#N/A</v>
      </c>
      <c r="BD626" s="56" t="e">
        <f t="shared" si="748"/>
        <v>#N/A</v>
      </c>
      <c r="BE626" s="53">
        <f t="shared" si="749"/>
        <v>0</v>
      </c>
      <c r="BF626" s="53">
        <f t="shared" si="750"/>
        <v>0</v>
      </c>
      <c r="BG626" s="53">
        <f t="shared" si="751"/>
        <v>0</v>
      </c>
      <c r="BH626" s="53">
        <f t="shared" si="752"/>
        <v>0</v>
      </c>
      <c r="BI626" s="53">
        <f t="shared" si="753"/>
        <v>0</v>
      </c>
      <c r="BJ626" s="53">
        <f t="shared" si="754"/>
        <v>0</v>
      </c>
      <c r="BK626" s="57">
        <f t="shared" si="755"/>
        <v>0</v>
      </c>
      <c r="BL626" s="57">
        <f t="shared" si="756"/>
        <v>0</v>
      </c>
      <c r="BM626" s="57">
        <f t="shared" si="757"/>
        <v>0</v>
      </c>
      <c r="BN626" s="57">
        <f t="shared" si="758"/>
        <v>0</v>
      </c>
      <c r="BO626" s="57">
        <f t="shared" si="759"/>
        <v>0</v>
      </c>
      <c r="BP626" s="57">
        <f t="shared" si="760"/>
        <v>0</v>
      </c>
      <c r="BQ626">
        <f t="shared" si="782"/>
        <v>0</v>
      </c>
      <c r="BR626">
        <f t="shared" si="783"/>
        <v>0</v>
      </c>
      <c r="BS626">
        <f t="shared" si="784"/>
        <v>0</v>
      </c>
      <c r="BT626">
        <f t="shared" si="785"/>
        <v>0</v>
      </c>
      <c r="BU626">
        <f t="shared" si="786"/>
        <v>0</v>
      </c>
      <c r="BV626">
        <f t="shared" si="787"/>
        <v>0</v>
      </c>
      <c r="BW626">
        <f t="shared" si="788"/>
        <v>0</v>
      </c>
      <c r="BX626">
        <f t="shared" si="789"/>
        <v>0</v>
      </c>
      <c r="BY626">
        <f t="shared" si="790"/>
        <v>0</v>
      </c>
      <c r="BZ626">
        <f t="shared" si="791"/>
        <v>0</v>
      </c>
      <c r="CA626">
        <f t="shared" si="792"/>
        <v>0</v>
      </c>
      <c r="CB626">
        <f t="shared" si="793"/>
        <v>0</v>
      </c>
      <c r="CC626" t="e">
        <f>IF('Source and fuel input'!AS626,VLOOKUP(AA626,SourceIdData,8,FALSE),IF('Source and fuel input'!AQ626,V626,IF('Source and fuel input'!AR626,IF(AND(E626="Method 1",VLOOKUP(AA626,SourceIdData,8,FALSE)&gt;0),VLOOKUP(AA626,SourceIdData,8,FALSE),NA()),"")))</f>
        <v>#N/A</v>
      </c>
      <c r="CD626" s="15" t="e">
        <f t="shared" si="804"/>
        <v>#N/A</v>
      </c>
      <c r="CE626" s="15" t="b">
        <f t="shared" si="805"/>
        <v>1</v>
      </c>
      <c r="CF626" s="15" t="b">
        <f t="shared" si="761"/>
        <v>1</v>
      </c>
      <c r="CG626" s="15" t="b">
        <f t="shared" si="806"/>
        <v>0</v>
      </c>
      <c r="CH626" s="15" t="b">
        <f t="shared" si="807"/>
        <v>1</v>
      </c>
      <c r="CI626" t="e">
        <f t="shared" si="762"/>
        <v>#N/A</v>
      </c>
      <c r="CJ626" t="e">
        <f t="shared" si="763"/>
        <v>#N/A</v>
      </c>
      <c r="CK626" t="e">
        <f t="shared" si="772"/>
        <v>#N/A</v>
      </c>
      <c r="CL626" t="b">
        <f t="shared" si="808"/>
        <v>0</v>
      </c>
      <c r="CM626" t="e">
        <f t="shared" si="773"/>
        <v>#N/A</v>
      </c>
      <c r="CN626" t="b">
        <f t="shared" si="774"/>
        <v>0</v>
      </c>
      <c r="CO626" s="14">
        <f t="shared" si="775"/>
        <v>1</v>
      </c>
      <c r="CP626" s="16" t="str">
        <f t="shared" si="764"/>
        <v/>
      </c>
      <c r="CQ626" s="15">
        <f t="shared" si="765"/>
        <v>0</v>
      </c>
      <c r="CR626" s="15">
        <f t="shared" si="766"/>
        <v>0</v>
      </c>
      <c r="CS626" s="15">
        <f t="shared" si="767"/>
        <v>0</v>
      </c>
      <c r="CT626" s="58" t="e">
        <f t="shared" si="794"/>
        <v>#DIV/0!</v>
      </c>
      <c r="CU626" s="2">
        <f t="shared" si="768"/>
        <v>995</v>
      </c>
      <c r="CV626" t="str">
        <f t="shared" si="776"/>
        <v/>
      </c>
      <c r="CX626" t="str">
        <f t="shared" si="795"/>
        <v/>
      </c>
      <c r="CY626" t="b">
        <f>AND(CX626&lt;&gt;"",COUNTIF($CX$11:CX625,CX626)=0)</f>
        <v>0</v>
      </c>
      <c r="CZ626" s="2">
        <f>IF(CX626="",0,IF(CY626,MAX($CZ$11:CZ625)+1,VLOOKUP(CX626,$CX$11:CZ625,3,FALSE)))</f>
        <v>0</v>
      </c>
      <c r="DA626" s="2" t="str">
        <f t="shared" si="777"/>
        <v/>
      </c>
      <c r="DB626" t="str">
        <f t="shared" si="796"/>
        <v/>
      </c>
      <c r="DC626" t="b">
        <f>AND(DB626&lt;&gt;"",COUNTIF($DB$11:DB625,DB626)=0)</f>
        <v>0</v>
      </c>
      <c r="DD626" s="2">
        <f>IF(DB626="",0,IF(DC626,MAX($DD$11:DD625)+1,VLOOKUP(DB626,$DB$11:DD625,3,FALSE)))</f>
        <v>0</v>
      </c>
      <c r="DE626" s="2" t="str">
        <f t="shared" si="778"/>
        <v/>
      </c>
    </row>
    <row r="627" spans="1:109" x14ac:dyDescent="0.35">
      <c r="A627" s="119"/>
      <c r="B627" s="46"/>
      <c r="C627" s="46"/>
      <c r="D627" s="46"/>
      <c r="E627" s="46"/>
      <c r="F627" s="183"/>
      <c r="G627" s="48">
        <v>0</v>
      </c>
      <c r="H627" s="46">
        <v>0</v>
      </c>
      <c r="I627" s="46">
        <v>0</v>
      </c>
      <c r="J627" s="46">
        <v>0</v>
      </c>
      <c r="K627" s="46">
        <v>0</v>
      </c>
      <c r="L627" s="49">
        <v>0</v>
      </c>
      <c r="M627" s="50">
        <v>0</v>
      </c>
      <c r="N627" s="32"/>
      <c r="O627" s="31"/>
      <c r="P627" s="31"/>
      <c r="Q627" s="31"/>
      <c r="R627" s="31"/>
      <c r="S627" s="31"/>
      <c r="T627" s="31"/>
      <c r="U627" s="31"/>
      <c r="V627" s="99"/>
      <c r="W627" s="52" t="str">
        <f t="shared" si="803"/>
        <v/>
      </c>
      <c r="X627" s="120"/>
      <c r="Y627" s="97"/>
      <c r="Z627" t="e">
        <f t="shared" si="733"/>
        <v>#N/A</v>
      </c>
      <c r="AA627" t="e">
        <f t="shared" si="734"/>
        <v>#N/A</v>
      </c>
      <c r="AB627" t="e">
        <f t="shared" si="735"/>
        <v>#N/A</v>
      </c>
      <c r="AC627" s="53" t="b">
        <f t="shared" si="736"/>
        <v>0</v>
      </c>
      <c r="AD627" s="53" t="b">
        <f t="shared" si="737"/>
        <v>0</v>
      </c>
      <c r="AE627" s="53" t="b">
        <f t="shared" si="738"/>
        <v>0</v>
      </c>
      <c r="AF627" s="53" t="b">
        <f t="shared" si="739"/>
        <v>0</v>
      </c>
      <c r="AG627" s="53" t="b">
        <f t="shared" si="740"/>
        <v>0</v>
      </c>
      <c r="AH627" s="53" t="b">
        <f t="shared" si="741"/>
        <v>0</v>
      </c>
      <c r="AI627" s="53" t="b">
        <f t="shared" si="742"/>
        <v>0</v>
      </c>
      <c r="AJ627" s="53" t="b">
        <f t="shared" si="743"/>
        <v>0</v>
      </c>
      <c r="AK627" s="53" t="b">
        <f t="shared" si="797"/>
        <v>1</v>
      </c>
      <c r="AL627" s="53" t="b">
        <f t="shared" si="798"/>
        <v>1</v>
      </c>
      <c r="AM627" s="53" t="b">
        <f t="shared" si="799"/>
        <v>1</v>
      </c>
      <c r="AN627" s="53" t="b">
        <f t="shared" si="800"/>
        <v>1</v>
      </c>
      <c r="AO627" s="53" t="b">
        <f t="shared" si="801"/>
        <v>1</v>
      </c>
      <c r="AP627" s="53" t="b">
        <f t="shared" si="802"/>
        <v>1</v>
      </c>
      <c r="AQ627" s="53" t="b">
        <f t="shared" si="779"/>
        <v>0</v>
      </c>
      <c r="AR627" t="b">
        <f t="shared" si="744"/>
        <v>0</v>
      </c>
      <c r="AS627" s="54" t="e">
        <f t="shared" si="769"/>
        <v>#N/A</v>
      </c>
      <c r="AT627" t="b">
        <f t="shared" si="780"/>
        <v>0</v>
      </c>
      <c r="AU627" t="str">
        <f t="shared" si="781"/>
        <v/>
      </c>
      <c r="AV627" s="55" t="str">
        <f t="shared" si="770"/>
        <v/>
      </c>
      <c r="AW627" t="b">
        <f>AND(AV627&lt;&gt;"",COUNTIF($AV$11:AV626,AV627)=0)</f>
        <v>0</v>
      </c>
      <c r="AX627" s="2">
        <f>IF(AV627="",0,IF(AW627,MAX($AX$11:AX626)+1,VLOOKUP(AV627,$AV$11:AX626,3,FALSE)))</f>
        <v>0</v>
      </c>
      <c r="AY627" t="str">
        <f t="shared" si="771"/>
        <v/>
      </c>
      <c r="AZ627" t="e">
        <f t="shared" si="745"/>
        <v>#N/A</v>
      </c>
      <c r="BA627" t="e">
        <f>IF(ISNA(AZ627),NA(),COUNTIF(AZ$10:AZ627,AZ627)&gt;1)</f>
        <v>#N/A</v>
      </c>
      <c r="BB627" t="e">
        <f t="shared" si="746"/>
        <v>#N/A</v>
      </c>
      <c r="BC627" s="55" t="e">
        <f t="shared" si="747"/>
        <v>#N/A</v>
      </c>
      <c r="BD627" s="56" t="e">
        <f t="shared" si="748"/>
        <v>#N/A</v>
      </c>
      <c r="BE627" s="53">
        <f t="shared" si="749"/>
        <v>0</v>
      </c>
      <c r="BF627" s="53">
        <f t="shared" si="750"/>
        <v>0</v>
      </c>
      <c r="BG627" s="53">
        <f t="shared" si="751"/>
        <v>0</v>
      </c>
      <c r="BH627" s="53">
        <f t="shared" si="752"/>
        <v>0</v>
      </c>
      <c r="BI627" s="53">
        <f t="shared" si="753"/>
        <v>0</v>
      </c>
      <c r="BJ627" s="53">
        <f t="shared" si="754"/>
        <v>0</v>
      </c>
      <c r="BK627" s="57">
        <f t="shared" si="755"/>
        <v>0</v>
      </c>
      <c r="BL627" s="57">
        <f t="shared" si="756"/>
        <v>0</v>
      </c>
      <c r="BM627" s="57">
        <f t="shared" si="757"/>
        <v>0</v>
      </c>
      <c r="BN627" s="57">
        <f t="shared" si="758"/>
        <v>0</v>
      </c>
      <c r="BO627" s="57">
        <f t="shared" si="759"/>
        <v>0</v>
      </c>
      <c r="BP627" s="57">
        <f t="shared" si="760"/>
        <v>0</v>
      </c>
      <c r="BQ627">
        <f t="shared" si="782"/>
        <v>0</v>
      </c>
      <c r="BR627">
        <f t="shared" si="783"/>
        <v>0</v>
      </c>
      <c r="BS627">
        <f t="shared" si="784"/>
        <v>0</v>
      </c>
      <c r="BT627">
        <f t="shared" si="785"/>
        <v>0</v>
      </c>
      <c r="BU627">
        <f t="shared" si="786"/>
        <v>0</v>
      </c>
      <c r="BV627">
        <f t="shared" si="787"/>
        <v>0</v>
      </c>
      <c r="BW627">
        <f t="shared" si="788"/>
        <v>0</v>
      </c>
      <c r="BX627">
        <f t="shared" si="789"/>
        <v>0</v>
      </c>
      <c r="BY627">
        <f t="shared" si="790"/>
        <v>0</v>
      </c>
      <c r="BZ627">
        <f t="shared" si="791"/>
        <v>0</v>
      </c>
      <c r="CA627">
        <f t="shared" si="792"/>
        <v>0</v>
      </c>
      <c r="CB627">
        <f t="shared" si="793"/>
        <v>0</v>
      </c>
      <c r="CC627" t="e">
        <f>IF('Source and fuel input'!AS627,VLOOKUP(AA627,SourceIdData,8,FALSE),IF('Source and fuel input'!AQ627,V627,IF('Source and fuel input'!AR627,IF(AND(E627="Method 1",VLOOKUP(AA627,SourceIdData,8,FALSE)&gt;0),VLOOKUP(AA627,SourceIdData,8,FALSE),NA()),"")))</f>
        <v>#N/A</v>
      </c>
      <c r="CD627" s="15" t="e">
        <f t="shared" si="804"/>
        <v>#N/A</v>
      </c>
      <c r="CE627" s="15" t="b">
        <f t="shared" si="805"/>
        <v>1</v>
      </c>
      <c r="CF627" s="15" t="b">
        <f t="shared" si="761"/>
        <v>1</v>
      </c>
      <c r="CG627" s="15" t="b">
        <f t="shared" si="806"/>
        <v>0</v>
      </c>
      <c r="CH627" s="15" t="b">
        <f t="shared" si="807"/>
        <v>1</v>
      </c>
      <c r="CI627" t="e">
        <f t="shared" si="762"/>
        <v>#N/A</v>
      </c>
      <c r="CJ627" t="e">
        <f t="shared" si="763"/>
        <v>#N/A</v>
      </c>
      <c r="CK627" t="e">
        <f t="shared" si="772"/>
        <v>#N/A</v>
      </c>
      <c r="CL627" t="b">
        <f t="shared" si="808"/>
        <v>0</v>
      </c>
      <c r="CM627" t="e">
        <f t="shared" si="773"/>
        <v>#N/A</v>
      </c>
      <c r="CN627" t="b">
        <f t="shared" si="774"/>
        <v>0</v>
      </c>
      <c r="CO627" s="14">
        <f t="shared" si="775"/>
        <v>1</v>
      </c>
      <c r="CP627" s="16" t="str">
        <f t="shared" si="764"/>
        <v/>
      </c>
      <c r="CQ627" s="15">
        <f t="shared" si="765"/>
        <v>0</v>
      </c>
      <c r="CR627" s="15">
        <f t="shared" si="766"/>
        <v>0</v>
      </c>
      <c r="CS627" s="15">
        <f t="shared" si="767"/>
        <v>0</v>
      </c>
      <c r="CT627" s="58" t="e">
        <f t="shared" si="794"/>
        <v>#DIV/0!</v>
      </c>
      <c r="CU627" s="2">
        <f t="shared" si="768"/>
        <v>995</v>
      </c>
      <c r="CV627" t="str">
        <f t="shared" si="776"/>
        <v/>
      </c>
      <c r="CX627" t="str">
        <f t="shared" si="795"/>
        <v/>
      </c>
      <c r="CY627" t="b">
        <f>AND(CX627&lt;&gt;"",COUNTIF($CX$11:CX626,CX627)=0)</f>
        <v>0</v>
      </c>
      <c r="CZ627" s="2">
        <f>IF(CX627="",0,IF(CY627,MAX($CZ$11:CZ626)+1,VLOOKUP(CX627,$CX$11:CZ626,3,FALSE)))</f>
        <v>0</v>
      </c>
      <c r="DA627" s="2" t="str">
        <f t="shared" si="777"/>
        <v/>
      </c>
      <c r="DB627" t="str">
        <f t="shared" si="796"/>
        <v/>
      </c>
      <c r="DC627" t="b">
        <f>AND(DB627&lt;&gt;"",COUNTIF($DB$11:DB626,DB627)=0)</f>
        <v>0</v>
      </c>
      <c r="DD627" s="2">
        <f>IF(DB627="",0,IF(DC627,MAX($DD$11:DD626)+1,VLOOKUP(DB627,$DB$11:DD626,3,FALSE)))</f>
        <v>0</v>
      </c>
      <c r="DE627" s="2" t="str">
        <f t="shared" si="778"/>
        <v/>
      </c>
    </row>
    <row r="628" spans="1:109" x14ac:dyDescent="0.35">
      <c r="A628" s="119"/>
      <c r="B628" s="46"/>
      <c r="C628" s="46"/>
      <c r="D628" s="46"/>
      <c r="E628" s="46"/>
      <c r="F628" s="183"/>
      <c r="G628" s="48">
        <v>0</v>
      </c>
      <c r="H628" s="46">
        <v>0</v>
      </c>
      <c r="I628" s="46">
        <v>0</v>
      </c>
      <c r="J628" s="46">
        <v>0</v>
      </c>
      <c r="K628" s="46">
        <v>0</v>
      </c>
      <c r="L628" s="49">
        <v>0</v>
      </c>
      <c r="M628" s="50">
        <v>0</v>
      </c>
      <c r="N628" s="32"/>
      <c r="O628" s="31"/>
      <c r="P628" s="31"/>
      <c r="Q628" s="31"/>
      <c r="R628" s="31"/>
      <c r="S628" s="31"/>
      <c r="T628" s="31"/>
      <c r="U628" s="31"/>
      <c r="V628" s="99"/>
      <c r="W628" s="52" t="str">
        <f t="shared" si="803"/>
        <v/>
      </c>
      <c r="X628" s="120"/>
      <c r="Y628" s="97"/>
      <c r="Z628" t="e">
        <f t="shared" si="733"/>
        <v>#N/A</v>
      </c>
      <c r="AA628" t="e">
        <f t="shared" si="734"/>
        <v>#N/A</v>
      </c>
      <c r="AB628" t="e">
        <f t="shared" si="735"/>
        <v>#N/A</v>
      </c>
      <c r="AC628" s="53" t="b">
        <f t="shared" si="736"/>
        <v>0</v>
      </c>
      <c r="AD628" s="53" t="b">
        <f t="shared" si="737"/>
        <v>0</v>
      </c>
      <c r="AE628" s="53" t="b">
        <f t="shared" si="738"/>
        <v>0</v>
      </c>
      <c r="AF628" s="53" t="b">
        <f t="shared" si="739"/>
        <v>0</v>
      </c>
      <c r="AG628" s="53" t="b">
        <f t="shared" si="740"/>
        <v>0</v>
      </c>
      <c r="AH628" s="53" t="b">
        <f t="shared" si="741"/>
        <v>0</v>
      </c>
      <c r="AI628" s="53" t="b">
        <f t="shared" si="742"/>
        <v>0</v>
      </c>
      <c r="AJ628" s="53" t="b">
        <f t="shared" si="743"/>
        <v>0</v>
      </c>
      <c r="AK628" s="53" t="b">
        <f t="shared" si="797"/>
        <v>1</v>
      </c>
      <c r="AL628" s="53" t="b">
        <f t="shared" si="798"/>
        <v>1</v>
      </c>
      <c r="AM628" s="53" t="b">
        <f t="shared" si="799"/>
        <v>1</v>
      </c>
      <c r="AN628" s="53" t="b">
        <f t="shared" si="800"/>
        <v>1</v>
      </c>
      <c r="AO628" s="53" t="b">
        <f t="shared" si="801"/>
        <v>1</v>
      </c>
      <c r="AP628" s="53" t="b">
        <f t="shared" si="802"/>
        <v>1</v>
      </c>
      <c r="AQ628" s="53" t="b">
        <f t="shared" si="779"/>
        <v>0</v>
      </c>
      <c r="AR628" t="b">
        <f t="shared" si="744"/>
        <v>0</v>
      </c>
      <c r="AS628" s="54" t="e">
        <f t="shared" si="769"/>
        <v>#N/A</v>
      </c>
      <c r="AT628" t="b">
        <f t="shared" si="780"/>
        <v>0</v>
      </c>
      <c r="AU628" t="str">
        <f t="shared" si="781"/>
        <v/>
      </c>
      <c r="AV628" s="55" t="str">
        <f t="shared" si="770"/>
        <v/>
      </c>
      <c r="AW628" t="b">
        <f>AND(AV628&lt;&gt;"",COUNTIF($AV$11:AV627,AV628)=0)</f>
        <v>0</v>
      </c>
      <c r="AX628" s="2">
        <f>IF(AV628="",0,IF(AW628,MAX($AX$11:AX627)+1,VLOOKUP(AV628,$AV$11:AX627,3,FALSE)))</f>
        <v>0</v>
      </c>
      <c r="AY628" t="str">
        <f t="shared" si="771"/>
        <v/>
      </c>
      <c r="AZ628" t="e">
        <f t="shared" si="745"/>
        <v>#N/A</v>
      </c>
      <c r="BA628" t="e">
        <f>IF(ISNA(AZ628),NA(),COUNTIF(AZ$10:AZ628,AZ628)&gt;1)</f>
        <v>#N/A</v>
      </c>
      <c r="BB628" t="e">
        <f t="shared" si="746"/>
        <v>#N/A</v>
      </c>
      <c r="BC628" s="55" t="e">
        <f t="shared" si="747"/>
        <v>#N/A</v>
      </c>
      <c r="BD628" s="56" t="e">
        <f t="shared" si="748"/>
        <v>#N/A</v>
      </c>
      <c r="BE628" s="53">
        <f t="shared" si="749"/>
        <v>0</v>
      </c>
      <c r="BF628" s="53">
        <f t="shared" si="750"/>
        <v>0</v>
      </c>
      <c r="BG628" s="53">
        <f t="shared" si="751"/>
        <v>0</v>
      </c>
      <c r="BH628" s="53">
        <f t="shared" si="752"/>
        <v>0</v>
      </c>
      <c r="BI628" s="53">
        <f t="shared" si="753"/>
        <v>0</v>
      </c>
      <c r="BJ628" s="53">
        <f t="shared" si="754"/>
        <v>0</v>
      </c>
      <c r="BK628" s="57">
        <f t="shared" si="755"/>
        <v>0</v>
      </c>
      <c r="BL628" s="57">
        <f t="shared" si="756"/>
        <v>0</v>
      </c>
      <c r="BM628" s="57">
        <f t="shared" si="757"/>
        <v>0</v>
      </c>
      <c r="BN628" s="57">
        <f t="shared" si="758"/>
        <v>0</v>
      </c>
      <c r="BO628" s="57">
        <f t="shared" si="759"/>
        <v>0</v>
      </c>
      <c r="BP628" s="57">
        <f t="shared" si="760"/>
        <v>0</v>
      </c>
      <c r="BQ628">
        <f t="shared" si="782"/>
        <v>0</v>
      </c>
      <c r="BR628">
        <f t="shared" si="783"/>
        <v>0</v>
      </c>
      <c r="BS628">
        <f t="shared" si="784"/>
        <v>0</v>
      </c>
      <c r="BT628">
        <f t="shared" si="785"/>
        <v>0</v>
      </c>
      <c r="BU628">
        <f t="shared" si="786"/>
        <v>0</v>
      </c>
      <c r="BV628">
        <f t="shared" si="787"/>
        <v>0</v>
      </c>
      <c r="BW628">
        <f t="shared" si="788"/>
        <v>0</v>
      </c>
      <c r="BX628">
        <f t="shared" si="789"/>
        <v>0</v>
      </c>
      <c r="BY628">
        <f t="shared" si="790"/>
        <v>0</v>
      </c>
      <c r="BZ628">
        <f t="shared" si="791"/>
        <v>0</v>
      </c>
      <c r="CA628">
        <f t="shared" si="792"/>
        <v>0</v>
      </c>
      <c r="CB628">
        <f t="shared" si="793"/>
        <v>0</v>
      </c>
      <c r="CC628" t="e">
        <f>IF('Source and fuel input'!AS628,VLOOKUP(AA628,SourceIdData,8,FALSE),IF('Source and fuel input'!AQ628,V628,IF('Source and fuel input'!AR628,IF(AND(E628="Method 1",VLOOKUP(AA628,SourceIdData,8,FALSE)&gt;0),VLOOKUP(AA628,SourceIdData,8,FALSE),NA()),"")))</f>
        <v>#N/A</v>
      </c>
      <c r="CD628" s="15" t="e">
        <f t="shared" si="804"/>
        <v>#N/A</v>
      </c>
      <c r="CE628" s="15" t="b">
        <f t="shared" si="805"/>
        <v>1</v>
      </c>
      <c r="CF628" s="15" t="b">
        <f t="shared" si="761"/>
        <v>1</v>
      </c>
      <c r="CG628" s="15" t="b">
        <f t="shared" si="806"/>
        <v>0</v>
      </c>
      <c r="CH628" s="15" t="b">
        <f t="shared" si="807"/>
        <v>1</v>
      </c>
      <c r="CI628" t="e">
        <f t="shared" si="762"/>
        <v>#N/A</v>
      </c>
      <c r="CJ628" t="e">
        <f t="shared" si="763"/>
        <v>#N/A</v>
      </c>
      <c r="CK628" t="e">
        <f t="shared" si="772"/>
        <v>#N/A</v>
      </c>
      <c r="CL628" t="b">
        <f t="shared" si="808"/>
        <v>0</v>
      </c>
      <c r="CM628" t="e">
        <f t="shared" si="773"/>
        <v>#N/A</v>
      </c>
      <c r="CN628" t="b">
        <f t="shared" si="774"/>
        <v>0</v>
      </c>
      <c r="CO628" s="14">
        <f t="shared" si="775"/>
        <v>1</v>
      </c>
      <c r="CP628" s="16" t="str">
        <f t="shared" si="764"/>
        <v/>
      </c>
      <c r="CQ628" s="15">
        <f t="shared" si="765"/>
        <v>0</v>
      </c>
      <c r="CR628" s="15">
        <f t="shared" si="766"/>
        <v>0</v>
      </c>
      <c r="CS628" s="15">
        <f t="shared" si="767"/>
        <v>0</v>
      </c>
      <c r="CT628" s="58" t="e">
        <f t="shared" si="794"/>
        <v>#DIV/0!</v>
      </c>
      <c r="CU628" s="2">
        <f t="shared" si="768"/>
        <v>995</v>
      </c>
      <c r="CV628" t="str">
        <f t="shared" si="776"/>
        <v/>
      </c>
      <c r="CX628" t="str">
        <f t="shared" si="795"/>
        <v/>
      </c>
      <c r="CY628" t="b">
        <f>AND(CX628&lt;&gt;"",COUNTIF($CX$11:CX627,CX628)=0)</f>
        <v>0</v>
      </c>
      <c r="CZ628" s="2">
        <f>IF(CX628="",0,IF(CY628,MAX($CZ$11:CZ627)+1,VLOOKUP(CX628,$CX$11:CZ627,3,FALSE)))</f>
        <v>0</v>
      </c>
      <c r="DA628" s="2" t="str">
        <f t="shared" si="777"/>
        <v/>
      </c>
      <c r="DB628" t="str">
        <f t="shared" si="796"/>
        <v/>
      </c>
      <c r="DC628" t="b">
        <f>AND(DB628&lt;&gt;"",COUNTIF($DB$11:DB627,DB628)=0)</f>
        <v>0</v>
      </c>
      <c r="DD628" s="2">
        <f>IF(DB628="",0,IF(DC628,MAX($DD$11:DD627)+1,VLOOKUP(DB628,$DB$11:DD627,3,FALSE)))</f>
        <v>0</v>
      </c>
      <c r="DE628" s="2" t="str">
        <f t="shared" si="778"/>
        <v/>
      </c>
    </row>
    <row r="629" spans="1:109" x14ac:dyDescent="0.35">
      <c r="A629" s="119"/>
      <c r="B629" s="46"/>
      <c r="C629" s="46"/>
      <c r="D629" s="46"/>
      <c r="E629" s="46"/>
      <c r="F629" s="183"/>
      <c r="G629" s="48">
        <v>0</v>
      </c>
      <c r="H629" s="46">
        <v>0</v>
      </c>
      <c r="I629" s="46">
        <v>0</v>
      </c>
      <c r="J629" s="46">
        <v>0</v>
      </c>
      <c r="K629" s="46">
        <v>0</v>
      </c>
      <c r="L629" s="49">
        <v>0</v>
      </c>
      <c r="M629" s="50">
        <v>0</v>
      </c>
      <c r="N629" s="32"/>
      <c r="O629" s="31"/>
      <c r="P629" s="31"/>
      <c r="Q629" s="31"/>
      <c r="R629" s="31"/>
      <c r="S629" s="31"/>
      <c r="T629" s="31"/>
      <c r="U629" s="31"/>
      <c r="V629" s="99"/>
      <c r="W629" s="52" t="str">
        <f t="shared" si="803"/>
        <v/>
      </c>
      <c r="X629" s="120"/>
      <c r="Y629" s="97"/>
      <c r="Z629" t="e">
        <f t="shared" si="733"/>
        <v>#N/A</v>
      </c>
      <c r="AA629" t="e">
        <f t="shared" si="734"/>
        <v>#N/A</v>
      </c>
      <c r="AB629" t="e">
        <f t="shared" si="735"/>
        <v>#N/A</v>
      </c>
      <c r="AC629" s="53" t="b">
        <f t="shared" si="736"/>
        <v>0</v>
      </c>
      <c r="AD629" s="53" t="b">
        <f t="shared" si="737"/>
        <v>0</v>
      </c>
      <c r="AE629" s="53" t="b">
        <f t="shared" si="738"/>
        <v>0</v>
      </c>
      <c r="AF629" s="53" t="b">
        <f t="shared" si="739"/>
        <v>0</v>
      </c>
      <c r="AG629" s="53" t="b">
        <f t="shared" si="740"/>
        <v>0</v>
      </c>
      <c r="AH629" s="53" t="b">
        <f t="shared" si="741"/>
        <v>0</v>
      </c>
      <c r="AI629" s="53" t="b">
        <f t="shared" si="742"/>
        <v>0</v>
      </c>
      <c r="AJ629" s="53" t="b">
        <f t="shared" si="743"/>
        <v>0</v>
      </c>
      <c r="AK629" s="53" t="b">
        <f t="shared" si="797"/>
        <v>1</v>
      </c>
      <c r="AL629" s="53" t="b">
        <f t="shared" si="798"/>
        <v>1</v>
      </c>
      <c r="AM629" s="53" t="b">
        <f t="shared" si="799"/>
        <v>1</v>
      </c>
      <c r="AN629" s="53" t="b">
        <f t="shared" si="800"/>
        <v>1</v>
      </c>
      <c r="AO629" s="53" t="b">
        <f t="shared" si="801"/>
        <v>1</v>
      </c>
      <c r="AP629" s="53" t="b">
        <f t="shared" si="802"/>
        <v>1</v>
      </c>
      <c r="AQ629" s="53" t="b">
        <f t="shared" si="779"/>
        <v>0</v>
      </c>
      <c r="AR629" t="b">
        <f t="shared" si="744"/>
        <v>0</v>
      </c>
      <c r="AS629" s="54" t="e">
        <f t="shared" si="769"/>
        <v>#N/A</v>
      </c>
      <c r="AT629" t="b">
        <f t="shared" si="780"/>
        <v>0</v>
      </c>
      <c r="AU629" t="str">
        <f t="shared" si="781"/>
        <v/>
      </c>
      <c r="AV629" s="55" t="str">
        <f t="shared" si="770"/>
        <v/>
      </c>
      <c r="AW629" t="b">
        <f>AND(AV629&lt;&gt;"",COUNTIF($AV$11:AV628,AV629)=0)</f>
        <v>0</v>
      </c>
      <c r="AX629" s="2">
        <f>IF(AV629="",0,IF(AW629,MAX($AX$11:AX628)+1,VLOOKUP(AV629,$AV$11:AX628,3,FALSE)))</f>
        <v>0</v>
      </c>
      <c r="AY629" t="str">
        <f t="shared" si="771"/>
        <v/>
      </c>
      <c r="AZ629" t="e">
        <f t="shared" si="745"/>
        <v>#N/A</v>
      </c>
      <c r="BA629" t="e">
        <f>IF(ISNA(AZ629),NA(),COUNTIF(AZ$10:AZ629,AZ629)&gt;1)</f>
        <v>#N/A</v>
      </c>
      <c r="BB629" t="e">
        <f t="shared" si="746"/>
        <v>#N/A</v>
      </c>
      <c r="BC629" s="55" t="e">
        <f t="shared" si="747"/>
        <v>#N/A</v>
      </c>
      <c r="BD629" s="56" t="e">
        <f t="shared" si="748"/>
        <v>#N/A</v>
      </c>
      <c r="BE629" s="53">
        <f t="shared" si="749"/>
        <v>0</v>
      </c>
      <c r="BF629" s="53">
        <f t="shared" si="750"/>
        <v>0</v>
      </c>
      <c r="BG629" s="53">
        <f t="shared" si="751"/>
        <v>0</v>
      </c>
      <c r="BH629" s="53">
        <f t="shared" si="752"/>
        <v>0</v>
      </c>
      <c r="BI629" s="53">
        <f t="shared" si="753"/>
        <v>0</v>
      </c>
      <c r="BJ629" s="53">
        <f t="shared" si="754"/>
        <v>0</v>
      </c>
      <c r="BK629" s="57">
        <f t="shared" si="755"/>
        <v>0</v>
      </c>
      <c r="BL629" s="57">
        <f t="shared" si="756"/>
        <v>0</v>
      </c>
      <c r="BM629" s="57">
        <f t="shared" si="757"/>
        <v>0</v>
      </c>
      <c r="BN629" s="57">
        <f t="shared" si="758"/>
        <v>0</v>
      </c>
      <c r="BO629" s="57">
        <f t="shared" si="759"/>
        <v>0</v>
      </c>
      <c r="BP629" s="57">
        <f t="shared" si="760"/>
        <v>0</v>
      </c>
      <c r="BQ629">
        <f t="shared" si="782"/>
        <v>0</v>
      </c>
      <c r="BR629">
        <f t="shared" si="783"/>
        <v>0</v>
      </c>
      <c r="BS629">
        <f t="shared" si="784"/>
        <v>0</v>
      </c>
      <c r="BT629">
        <f t="shared" si="785"/>
        <v>0</v>
      </c>
      <c r="BU629">
        <f t="shared" si="786"/>
        <v>0</v>
      </c>
      <c r="BV629">
        <f t="shared" si="787"/>
        <v>0</v>
      </c>
      <c r="BW629">
        <f t="shared" si="788"/>
        <v>0</v>
      </c>
      <c r="BX629">
        <f t="shared" si="789"/>
        <v>0</v>
      </c>
      <c r="BY629">
        <f t="shared" si="790"/>
        <v>0</v>
      </c>
      <c r="BZ629">
        <f t="shared" si="791"/>
        <v>0</v>
      </c>
      <c r="CA629">
        <f t="shared" si="792"/>
        <v>0</v>
      </c>
      <c r="CB629">
        <f t="shared" si="793"/>
        <v>0</v>
      </c>
      <c r="CC629" t="e">
        <f>IF('Source and fuel input'!AS629,VLOOKUP(AA629,SourceIdData,8,FALSE),IF('Source and fuel input'!AQ629,V629,IF('Source and fuel input'!AR629,IF(AND(E629="Method 1",VLOOKUP(AA629,SourceIdData,8,FALSE)&gt;0),VLOOKUP(AA629,SourceIdData,8,FALSE),NA()),"")))</f>
        <v>#N/A</v>
      </c>
      <c r="CD629" s="15" t="e">
        <f t="shared" si="804"/>
        <v>#N/A</v>
      </c>
      <c r="CE629" s="15" t="b">
        <f t="shared" si="805"/>
        <v>1</v>
      </c>
      <c r="CF629" s="15" t="b">
        <f t="shared" si="761"/>
        <v>1</v>
      </c>
      <c r="CG629" s="15" t="b">
        <f t="shared" si="806"/>
        <v>0</v>
      </c>
      <c r="CH629" s="15" t="b">
        <f t="shared" si="807"/>
        <v>1</v>
      </c>
      <c r="CI629" t="e">
        <f t="shared" si="762"/>
        <v>#N/A</v>
      </c>
      <c r="CJ629" t="e">
        <f t="shared" si="763"/>
        <v>#N/A</v>
      </c>
      <c r="CK629" t="e">
        <f t="shared" si="772"/>
        <v>#N/A</v>
      </c>
      <c r="CL629" t="b">
        <f t="shared" si="808"/>
        <v>0</v>
      </c>
      <c r="CM629" t="e">
        <f t="shared" si="773"/>
        <v>#N/A</v>
      </c>
      <c r="CN629" t="b">
        <f t="shared" si="774"/>
        <v>0</v>
      </c>
      <c r="CO629" s="14">
        <f t="shared" si="775"/>
        <v>1</v>
      </c>
      <c r="CP629" s="16" t="str">
        <f t="shared" si="764"/>
        <v/>
      </c>
      <c r="CQ629" s="15">
        <f t="shared" si="765"/>
        <v>0</v>
      </c>
      <c r="CR629" s="15">
        <f t="shared" si="766"/>
        <v>0</v>
      </c>
      <c r="CS629" s="15">
        <f t="shared" si="767"/>
        <v>0</v>
      </c>
      <c r="CT629" s="58" t="e">
        <f t="shared" si="794"/>
        <v>#DIV/0!</v>
      </c>
      <c r="CU629" s="2">
        <f t="shared" si="768"/>
        <v>995</v>
      </c>
      <c r="CV629" t="str">
        <f t="shared" si="776"/>
        <v/>
      </c>
      <c r="CX629" t="str">
        <f t="shared" si="795"/>
        <v/>
      </c>
      <c r="CY629" t="b">
        <f>AND(CX629&lt;&gt;"",COUNTIF($CX$11:CX628,CX629)=0)</f>
        <v>0</v>
      </c>
      <c r="CZ629" s="2">
        <f>IF(CX629="",0,IF(CY629,MAX($CZ$11:CZ628)+1,VLOOKUP(CX629,$CX$11:CZ628,3,FALSE)))</f>
        <v>0</v>
      </c>
      <c r="DA629" s="2" t="str">
        <f t="shared" si="777"/>
        <v/>
      </c>
      <c r="DB629" t="str">
        <f t="shared" si="796"/>
        <v/>
      </c>
      <c r="DC629" t="b">
        <f>AND(DB629&lt;&gt;"",COUNTIF($DB$11:DB628,DB629)=0)</f>
        <v>0</v>
      </c>
      <c r="DD629" s="2">
        <f>IF(DB629="",0,IF(DC629,MAX($DD$11:DD628)+1,VLOOKUP(DB629,$DB$11:DD628,3,FALSE)))</f>
        <v>0</v>
      </c>
      <c r="DE629" s="2" t="str">
        <f t="shared" si="778"/>
        <v/>
      </c>
    </row>
    <row r="630" spans="1:109" x14ac:dyDescent="0.35">
      <c r="A630" s="119"/>
      <c r="B630" s="46"/>
      <c r="C630" s="46"/>
      <c r="D630" s="46"/>
      <c r="E630" s="46"/>
      <c r="F630" s="183"/>
      <c r="G630" s="48">
        <v>0</v>
      </c>
      <c r="H630" s="46">
        <v>0</v>
      </c>
      <c r="I630" s="46">
        <v>0</v>
      </c>
      <c r="J630" s="46">
        <v>0</v>
      </c>
      <c r="K630" s="46">
        <v>0</v>
      </c>
      <c r="L630" s="49">
        <v>0</v>
      </c>
      <c r="M630" s="50">
        <v>0</v>
      </c>
      <c r="N630" s="32"/>
      <c r="O630" s="31"/>
      <c r="P630" s="31"/>
      <c r="Q630" s="31"/>
      <c r="R630" s="31"/>
      <c r="S630" s="31"/>
      <c r="T630" s="31"/>
      <c r="U630" s="31"/>
      <c r="V630" s="99"/>
      <c r="W630" s="52" t="str">
        <f t="shared" si="803"/>
        <v/>
      </c>
      <c r="X630" s="120"/>
      <c r="Y630" s="97"/>
      <c r="Z630" t="e">
        <f t="shared" si="733"/>
        <v>#N/A</v>
      </c>
      <c r="AA630" t="e">
        <f t="shared" si="734"/>
        <v>#N/A</v>
      </c>
      <c r="AB630" t="e">
        <f t="shared" si="735"/>
        <v>#N/A</v>
      </c>
      <c r="AC630" s="53" t="b">
        <f t="shared" si="736"/>
        <v>0</v>
      </c>
      <c r="AD630" s="53" t="b">
        <f t="shared" si="737"/>
        <v>0</v>
      </c>
      <c r="AE630" s="53" t="b">
        <f t="shared" si="738"/>
        <v>0</v>
      </c>
      <c r="AF630" s="53" t="b">
        <f t="shared" si="739"/>
        <v>0</v>
      </c>
      <c r="AG630" s="53" t="b">
        <f t="shared" si="740"/>
        <v>0</v>
      </c>
      <c r="AH630" s="53" t="b">
        <f t="shared" si="741"/>
        <v>0</v>
      </c>
      <c r="AI630" s="53" t="b">
        <f t="shared" si="742"/>
        <v>0</v>
      </c>
      <c r="AJ630" s="53" t="b">
        <f t="shared" si="743"/>
        <v>0</v>
      </c>
      <c r="AK630" s="53" t="b">
        <f t="shared" si="797"/>
        <v>1</v>
      </c>
      <c r="AL630" s="53" t="b">
        <f t="shared" si="798"/>
        <v>1</v>
      </c>
      <c r="AM630" s="53" t="b">
        <f t="shared" si="799"/>
        <v>1</v>
      </c>
      <c r="AN630" s="53" t="b">
        <f t="shared" si="800"/>
        <v>1</v>
      </c>
      <c r="AO630" s="53" t="b">
        <f t="shared" si="801"/>
        <v>1</v>
      </c>
      <c r="AP630" s="53" t="b">
        <f t="shared" si="802"/>
        <v>1</v>
      </c>
      <c r="AQ630" s="53" t="b">
        <f t="shared" si="779"/>
        <v>0</v>
      </c>
      <c r="AR630" t="b">
        <f t="shared" si="744"/>
        <v>0</v>
      </c>
      <c r="AS630" s="54" t="e">
        <f t="shared" si="769"/>
        <v>#N/A</v>
      </c>
      <c r="AT630" t="b">
        <f t="shared" si="780"/>
        <v>0</v>
      </c>
      <c r="AU630" t="str">
        <f t="shared" si="781"/>
        <v/>
      </c>
      <c r="AV630" s="55" t="str">
        <f t="shared" si="770"/>
        <v/>
      </c>
      <c r="AW630" t="b">
        <f>AND(AV630&lt;&gt;"",COUNTIF($AV$11:AV629,AV630)=0)</f>
        <v>0</v>
      </c>
      <c r="AX630" s="2">
        <f>IF(AV630="",0,IF(AW630,MAX($AX$11:AX629)+1,VLOOKUP(AV630,$AV$11:AX629,3,FALSE)))</f>
        <v>0</v>
      </c>
      <c r="AY630" t="str">
        <f t="shared" si="771"/>
        <v/>
      </c>
      <c r="AZ630" t="e">
        <f t="shared" si="745"/>
        <v>#N/A</v>
      </c>
      <c r="BA630" t="e">
        <f>IF(ISNA(AZ630),NA(),COUNTIF(AZ$10:AZ630,AZ630)&gt;1)</f>
        <v>#N/A</v>
      </c>
      <c r="BB630" t="e">
        <f t="shared" si="746"/>
        <v>#N/A</v>
      </c>
      <c r="BC630" s="55" t="e">
        <f t="shared" si="747"/>
        <v>#N/A</v>
      </c>
      <c r="BD630" s="56" t="e">
        <f t="shared" si="748"/>
        <v>#N/A</v>
      </c>
      <c r="BE630" s="53">
        <f t="shared" si="749"/>
        <v>0</v>
      </c>
      <c r="BF630" s="53">
        <f t="shared" si="750"/>
        <v>0</v>
      </c>
      <c r="BG630" s="53">
        <f t="shared" si="751"/>
        <v>0</v>
      </c>
      <c r="BH630" s="53">
        <f t="shared" si="752"/>
        <v>0</v>
      </c>
      <c r="BI630" s="53">
        <f t="shared" si="753"/>
        <v>0</v>
      </c>
      <c r="BJ630" s="53">
        <f t="shared" si="754"/>
        <v>0</v>
      </c>
      <c r="BK630" s="57">
        <f t="shared" si="755"/>
        <v>0</v>
      </c>
      <c r="BL630" s="57">
        <f t="shared" si="756"/>
        <v>0</v>
      </c>
      <c r="BM630" s="57">
        <f t="shared" si="757"/>
        <v>0</v>
      </c>
      <c r="BN630" s="57">
        <f t="shared" si="758"/>
        <v>0</v>
      </c>
      <c r="BO630" s="57">
        <f t="shared" si="759"/>
        <v>0</v>
      </c>
      <c r="BP630" s="57">
        <f t="shared" si="760"/>
        <v>0</v>
      </c>
      <c r="BQ630">
        <f t="shared" si="782"/>
        <v>0</v>
      </c>
      <c r="BR630">
        <f t="shared" si="783"/>
        <v>0</v>
      </c>
      <c r="BS630">
        <f t="shared" si="784"/>
        <v>0</v>
      </c>
      <c r="BT630">
        <f t="shared" si="785"/>
        <v>0</v>
      </c>
      <c r="BU630">
        <f t="shared" si="786"/>
        <v>0</v>
      </c>
      <c r="BV630">
        <f t="shared" si="787"/>
        <v>0</v>
      </c>
      <c r="BW630">
        <f t="shared" si="788"/>
        <v>0</v>
      </c>
      <c r="BX630">
        <f t="shared" si="789"/>
        <v>0</v>
      </c>
      <c r="BY630">
        <f t="shared" si="790"/>
        <v>0</v>
      </c>
      <c r="BZ630">
        <f t="shared" si="791"/>
        <v>0</v>
      </c>
      <c r="CA630">
        <f t="shared" si="792"/>
        <v>0</v>
      </c>
      <c r="CB630">
        <f t="shared" si="793"/>
        <v>0</v>
      </c>
      <c r="CC630" t="e">
        <f>IF('Source and fuel input'!AS630,VLOOKUP(AA630,SourceIdData,8,FALSE),IF('Source and fuel input'!AQ630,V630,IF('Source and fuel input'!AR630,IF(AND(E630="Method 1",VLOOKUP(AA630,SourceIdData,8,FALSE)&gt;0),VLOOKUP(AA630,SourceIdData,8,FALSE),NA()),"")))</f>
        <v>#N/A</v>
      </c>
      <c r="CD630" s="15" t="e">
        <f t="shared" si="804"/>
        <v>#N/A</v>
      </c>
      <c r="CE630" s="15" t="b">
        <f t="shared" si="805"/>
        <v>1</v>
      </c>
      <c r="CF630" s="15" t="b">
        <f t="shared" si="761"/>
        <v>1</v>
      </c>
      <c r="CG630" s="15" t="b">
        <f t="shared" si="806"/>
        <v>0</v>
      </c>
      <c r="CH630" s="15" t="b">
        <f t="shared" si="807"/>
        <v>1</v>
      </c>
      <c r="CI630" t="e">
        <f t="shared" si="762"/>
        <v>#N/A</v>
      </c>
      <c r="CJ630" t="e">
        <f t="shared" si="763"/>
        <v>#N/A</v>
      </c>
      <c r="CK630" t="e">
        <f t="shared" si="772"/>
        <v>#N/A</v>
      </c>
      <c r="CL630" t="b">
        <f t="shared" si="808"/>
        <v>0</v>
      </c>
      <c r="CM630" t="e">
        <f t="shared" si="773"/>
        <v>#N/A</v>
      </c>
      <c r="CN630" t="b">
        <f t="shared" si="774"/>
        <v>0</v>
      </c>
      <c r="CO630" s="14">
        <f t="shared" si="775"/>
        <v>1</v>
      </c>
      <c r="CP630" s="16" t="str">
        <f t="shared" si="764"/>
        <v/>
      </c>
      <c r="CQ630" s="15">
        <f t="shared" si="765"/>
        <v>0</v>
      </c>
      <c r="CR630" s="15">
        <f t="shared" si="766"/>
        <v>0</v>
      </c>
      <c r="CS630" s="15">
        <f t="shared" si="767"/>
        <v>0</v>
      </c>
      <c r="CT630" s="58" t="e">
        <f t="shared" si="794"/>
        <v>#DIV/0!</v>
      </c>
      <c r="CU630" s="2">
        <f t="shared" si="768"/>
        <v>995</v>
      </c>
      <c r="CV630" t="str">
        <f t="shared" si="776"/>
        <v/>
      </c>
      <c r="CX630" t="str">
        <f t="shared" si="795"/>
        <v/>
      </c>
      <c r="CY630" t="b">
        <f>AND(CX630&lt;&gt;"",COUNTIF($CX$11:CX629,CX630)=0)</f>
        <v>0</v>
      </c>
      <c r="CZ630" s="2">
        <f>IF(CX630="",0,IF(CY630,MAX($CZ$11:CZ629)+1,VLOOKUP(CX630,$CX$11:CZ629,3,FALSE)))</f>
        <v>0</v>
      </c>
      <c r="DA630" s="2" t="str">
        <f t="shared" si="777"/>
        <v/>
      </c>
      <c r="DB630" t="str">
        <f t="shared" si="796"/>
        <v/>
      </c>
      <c r="DC630" t="b">
        <f>AND(DB630&lt;&gt;"",COUNTIF($DB$11:DB629,DB630)=0)</f>
        <v>0</v>
      </c>
      <c r="DD630" s="2">
        <f>IF(DB630="",0,IF(DC630,MAX($DD$11:DD629)+1,VLOOKUP(DB630,$DB$11:DD629,3,FALSE)))</f>
        <v>0</v>
      </c>
      <c r="DE630" s="2" t="str">
        <f t="shared" si="778"/>
        <v/>
      </c>
    </row>
    <row r="631" spans="1:109" x14ac:dyDescent="0.35">
      <c r="A631" s="119"/>
      <c r="B631" s="46"/>
      <c r="C631" s="46"/>
      <c r="D631" s="46"/>
      <c r="E631" s="46"/>
      <c r="F631" s="183"/>
      <c r="G631" s="48">
        <v>0</v>
      </c>
      <c r="H631" s="46">
        <v>0</v>
      </c>
      <c r="I631" s="46">
        <v>0</v>
      </c>
      <c r="J631" s="46">
        <v>0</v>
      </c>
      <c r="K631" s="46">
        <v>0</v>
      </c>
      <c r="L631" s="49">
        <v>0</v>
      </c>
      <c r="M631" s="50">
        <v>0</v>
      </c>
      <c r="N631" s="32"/>
      <c r="O631" s="31"/>
      <c r="P631" s="31"/>
      <c r="Q631" s="31"/>
      <c r="R631" s="31"/>
      <c r="S631" s="31"/>
      <c r="T631" s="31"/>
      <c r="U631" s="31"/>
      <c r="V631" s="99"/>
      <c r="W631" s="52" t="str">
        <f t="shared" si="803"/>
        <v/>
      </c>
      <c r="X631" s="120"/>
      <c r="Y631" s="97"/>
      <c r="Z631" t="e">
        <f t="shared" si="733"/>
        <v>#N/A</v>
      </c>
      <c r="AA631" t="e">
        <f t="shared" si="734"/>
        <v>#N/A</v>
      </c>
      <c r="AB631" t="e">
        <f t="shared" si="735"/>
        <v>#N/A</v>
      </c>
      <c r="AC631" s="53" t="b">
        <f t="shared" si="736"/>
        <v>0</v>
      </c>
      <c r="AD631" s="53" t="b">
        <f t="shared" si="737"/>
        <v>0</v>
      </c>
      <c r="AE631" s="53" t="b">
        <f t="shared" si="738"/>
        <v>0</v>
      </c>
      <c r="AF631" s="53" t="b">
        <f t="shared" si="739"/>
        <v>0</v>
      </c>
      <c r="AG631" s="53" t="b">
        <f t="shared" si="740"/>
        <v>0</v>
      </c>
      <c r="AH631" s="53" t="b">
        <f t="shared" si="741"/>
        <v>0</v>
      </c>
      <c r="AI631" s="53" t="b">
        <f t="shared" si="742"/>
        <v>0</v>
      </c>
      <c r="AJ631" s="53" t="b">
        <f t="shared" si="743"/>
        <v>0</v>
      </c>
      <c r="AK631" s="53" t="b">
        <f t="shared" si="797"/>
        <v>1</v>
      </c>
      <c r="AL631" s="53" t="b">
        <f t="shared" si="798"/>
        <v>1</v>
      </c>
      <c r="AM631" s="53" t="b">
        <f t="shared" si="799"/>
        <v>1</v>
      </c>
      <c r="AN631" s="53" t="b">
        <f t="shared" si="800"/>
        <v>1</v>
      </c>
      <c r="AO631" s="53" t="b">
        <f t="shared" si="801"/>
        <v>1</v>
      </c>
      <c r="AP631" s="53" t="b">
        <f t="shared" si="802"/>
        <v>1</v>
      </c>
      <c r="AQ631" s="53" t="b">
        <f t="shared" si="779"/>
        <v>0</v>
      </c>
      <c r="AR631" t="b">
        <f t="shared" si="744"/>
        <v>0</v>
      </c>
      <c r="AS631" s="54" t="e">
        <f t="shared" si="769"/>
        <v>#N/A</v>
      </c>
      <c r="AT631" t="b">
        <f t="shared" si="780"/>
        <v>0</v>
      </c>
      <c r="AU631" t="str">
        <f t="shared" si="781"/>
        <v/>
      </c>
      <c r="AV631" s="55" t="str">
        <f t="shared" si="770"/>
        <v/>
      </c>
      <c r="AW631" t="b">
        <f>AND(AV631&lt;&gt;"",COUNTIF($AV$11:AV630,AV631)=0)</f>
        <v>0</v>
      </c>
      <c r="AX631" s="2">
        <f>IF(AV631="",0,IF(AW631,MAX($AX$11:AX630)+1,VLOOKUP(AV631,$AV$11:AX630,3,FALSE)))</f>
        <v>0</v>
      </c>
      <c r="AY631" t="str">
        <f t="shared" si="771"/>
        <v/>
      </c>
      <c r="AZ631" t="e">
        <f t="shared" si="745"/>
        <v>#N/A</v>
      </c>
      <c r="BA631" t="e">
        <f>IF(ISNA(AZ631),NA(),COUNTIF(AZ$10:AZ631,AZ631)&gt;1)</f>
        <v>#N/A</v>
      </c>
      <c r="BB631" t="e">
        <f t="shared" si="746"/>
        <v>#N/A</v>
      </c>
      <c r="BC631" s="55" t="e">
        <f t="shared" si="747"/>
        <v>#N/A</v>
      </c>
      <c r="BD631" s="56" t="e">
        <f t="shared" si="748"/>
        <v>#N/A</v>
      </c>
      <c r="BE631" s="53">
        <f t="shared" si="749"/>
        <v>0</v>
      </c>
      <c r="BF631" s="53">
        <f t="shared" si="750"/>
        <v>0</v>
      </c>
      <c r="BG631" s="53">
        <f t="shared" si="751"/>
        <v>0</v>
      </c>
      <c r="BH631" s="53">
        <f t="shared" si="752"/>
        <v>0</v>
      </c>
      <c r="BI631" s="53">
        <f t="shared" si="753"/>
        <v>0</v>
      </c>
      <c r="BJ631" s="53">
        <f t="shared" si="754"/>
        <v>0</v>
      </c>
      <c r="BK631" s="57">
        <f t="shared" si="755"/>
        <v>0</v>
      </c>
      <c r="BL631" s="57">
        <f t="shared" si="756"/>
        <v>0</v>
      </c>
      <c r="BM631" s="57">
        <f t="shared" si="757"/>
        <v>0</v>
      </c>
      <c r="BN631" s="57">
        <f t="shared" si="758"/>
        <v>0</v>
      </c>
      <c r="BO631" s="57">
        <f t="shared" si="759"/>
        <v>0</v>
      </c>
      <c r="BP631" s="57">
        <f t="shared" si="760"/>
        <v>0</v>
      </c>
      <c r="BQ631">
        <f t="shared" si="782"/>
        <v>0</v>
      </c>
      <c r="BR631">
        <f t="shared" si="783"/>
        <v>0</v>
      </c>
      <c r="BS631">
        <f t="shared" si="784"/>
        <v>0</v>
      </c>
      <c r="BT631">
        <f t="shared" si="785"/>
        <v>0</v>
      </c>
      <c r="BU631">
        <f t="shared" si="786"/>
        <v>0</v>
      </c>
      <c r="BV631">
        <f t="shared" si="787"/>
        <v>0</v>
      </c>
      <c r="BW631">
        <f t="shared" si="788"/>
        <v>0</v>
      </c>
      <c r="BX631">
        <f t="shared" si="789"/>
        <v>0</v>
      </c>
      <c r="BY631">
        <f t="shared" si="790"/>
        <v>0</v>
      </c>
      <c r="BZ631">
        <f t="shared" si="791"/>
        <v>0</v>
      </c>
      <c r="CA631">
        <f t="shared" si="792"/>
        <v>0</v>
      </c>
      <c r="CB631">
        <f t="shared" si="793"/>
        <v>0</v>
      </c>
      <c r="CC631" t="e">
        <f>IF('Source and fuel input'!AS631,VLOOKUP(AA631,SourceIdData,8,FALSE),IF('Source and fuel input'!AQ631,V631,IF('Source and fuel input'!AR631,IF(AND(E631="Method 1",VLOOKUP(AA631,SourceIdData,8,FALSE)&gt;0),VLOOKUP(AA631,SourceIdData,8,FALSE),NA()),"")))</f>
        <v>#N/A</v>
      </c>
      <c r="CD631" s="15" t="e">
        <f t="shared" si="804"/>
        <v>#N/A</v>
      </c>
      <c r="CE631" s="15" t="b">
        <f t="shared" si="805"/>
        <v>1</v>
      </c>
      <c r="CF631" s="15" t="b">
        <f t="shared" si="761"/>
        <v>1</v>
      </c>
      <c r="CG631" s="15" t="b">
        <f t="shared" si="806"/>
        <v>0</v>
      </c>
      <c r="CH631" s="15" t="b">
        <f t="shared" si="807"/>
        <v>1</v>
      </c>
      <c r="CI631" t="e">
        <f t="shared" si="762"/>
        <v>#N/A</v>
      </c>
      <c r="CJ631" t="e">
        <f t="shared" si="763"/>
        <v>#N/A</v>
      </c>
      <c r="CK631" t="e">
        <f t="shared" si="772"/>
        <v>#N/A</v>
      </c>
      <c r="CL631" t="b">
        <f t="shared" si="808"/>
        <v>0</v>
      </c>
      <c r="CM631" t="e">
        <f t="shared" si="773"/>
        <v>#N/A</v>
      </c>
      <c r="CN631" t="b">
        <f t="shared" si="774"/>
        <v>0</v>
      </c>
      <c r="CO631" s="14">
        <f t="shared" si="775"/>
        <v>1</v>
      </c>
      <c r="CP631" s="16" t="str">
        <f t="shared" si="764"/>
        <v/>
      </c>
      <c r="CQ631" s="15">
        <f t="shared" si="765"/>
        <v>0</v>
      </c>
      <c r="CR631" s="15">
        <f t="shared" si="766"/>
        <v>0</v>
      </c>
      <c r="CS631" s="15">
        <f t="shared" si="767"/>
        <v>0</v>
      </c>
      <c r="CT631" s="58" t="e">
        <f t="shared" si="794"/>
        <v>#DIV/0!</v>
      </c>
      <c r="CU631" s="2">
        <f t="shared" si="768"/>
        <v>995</v>
      </c>
      <c r="CV631" t="str">
        <f t="shared" si="776"/>
        <v/>
      </c>
      <c r="CX631" t="str">
        <f t="shared" si="795"/>
        <v/>
      </c>
      <c r="CY631" t="b">
        <f>AND(CX631&lt;&gt;"",COUNTIF($CX$11:CX630,CX631)=0)</f>
        <v>0</v>
      </c>
      <c r="CZ631" s="2">
        <f>IF(CX631="",0,IF(CY631,MAX($CZ$11:CZ630)+1,VLOOKUP(CX631,$CX$11:CZ630,3,FALSE)))</f>
        <v>0</v>
      </c>
      <c r="DA631" s="2" t="str">
        <f t="shared" si="777"/>
        <v/>
      </c>
      <c r="DB631" t="str">
        <f t="shared" si="796"/>
        <v/>
      </c>
      <c r="DC631" t="b">
        <f>AND(DB631&lt;&gt;"",COUNTIF($DB$11:DB630,DB631)=0)</f>
        <v>0</v>
      </c>
      <c r="DD631" s="2">
        <f>IF(DB631="",0,IF(DC631,MAX($DD$11:DD630)+1,VLOOKUP(DB631,$DB$11:DD630,3,FALSE)))</f>
        <v>0</v>
      </c>
      <c r="DE631" s="2" t="str">
        <f t="shared" si="778"/>
        <v/>
      </c>
    </row>
    <row r="632" spans="1:109" x14ac:dyDescent="0.35">
      <c r="A632" s="119"/>
      <c r="B632" s="46"/>
      <c r="C632" s="46"/>
      <c r="D632" s="46"/>
      <c r="E632" s="46"/>
      <c r="F632" s="183"/>
      <c r="G632" s="48">
        <v>0</v>
      </c>
      <c r="H632" s="46">
        <v>0</v>
      </c>
      <c r="I632" s="46">
        <v>0</v>
      </c>
      <c r="J632" s="46">
        <v>0</v>
      </c>
      <c r="K632" s="46">
        <v>0</v>
      </c>
      <c r="L632" s="49">
        <v>0</v>
      </c>
      <c r="M632" s="50">
        <v>0</v>
      </c>
      <c r="N632" s="32"/>
      <c r="O632" s="31"/>
      <c r="P632" s="31"/>
      <c r="Q632" s="31"/>
      <c r="R632" s="31"/>
      <c r="S632" s="31"/>
      <c r="T632" s="31"/>
      <c r="U632" s="31"/>
      <c r="V632" s="99"/>
      <c r="W632" s="52" t="str">
        <f t="shared" si="803"/>
        <v/>
      </c>
      <c r="X632" s="120"/>
      <c r="Y632" s="97"/>
      <c r="Z632" t="e">
        <f t="shared" si="733"/>
        <v>#N/A</v>
      </c>
      <c r="AA632" t="e">
        <f t="shared" si="734"/>
        <v>#N/A</v>
      </c>
      <c r="AB632" t="e">
        <f t="shared" si="735"/>
        <v>#N/A</v>
      </c>
      <c r="AC632" s="53" t="b">
        <f t="shared" si="736"/>
        <v>0</v>
      </c>
      <c r="AD632" s="53" t="b">
        <f t="shared" si="737"/>
        <v>0</v>
      </c>
      <c r="AE632" s="53" t="b">
        <f t="shared" si="738"/>
        <v>0</v>
      </c>
      <c r="AF632" s="53" t="b">
        <f t="shared" si="739"/>
        <v>0</v>
      </c>
      <c r="AG632" s="53" t="b">
        <f t="shared" si="740"/>
        <v>0</v>
      </c>
      <c r="AH632" s="53" t="b">
        <f t="shared" si="741"/>
        <v>0</v>
      </c>
      <c r="AI632" s="53" t="b">
        <f t="shared" si="742"/>
        <v>0</v>
      </c>
      <c r="AJ632" s="53" t="b">
        <f t="shared" si="743"/>
        <v>0</v>
      </c>
      <c r="AK632" s="53" t="b">
        <f t="shared" si="797"/>
        <v>1</v>
      </c>
      <c r="AL632" s="53" t="b">
        <f t="shared" si="798"/>
        <v>1</v>
      </c>
      <c r="AM632" s="53" t="b">
        <f t="shared" si="799"/>
        <v>1</v>
      </c>
      <c r="AN632" s="53" t="b">
        <f t="shared" si="800"/>
        <v>1</v>
      </c>
      <c r="AO632" s="53" t="b">
        <f t="shared" si="801"/>
        <v>1</v>
      </c>
      <c r="AP632" s="53" t="b">
        <f t="shared" si="802"/>
        <v>1</v>
      </c>
      <c r="AQ632" s="53" t="b">
        <f t="shared" si="779"/>
        <v>0</v>
      </c>
      <c r="AR632" t="b">
        <f t="shared" si="744"/>
        <v>0</v>
      </c>
      <c r="AS632" s="54" t="e">
        <f t="shared" si="769"/>
        <v>#N/A</v>
      </c>
      <c r="AT632" t="b">
        <f t="shared" si="780"/>
        <v>0</v>
      </c>
      <c r="AU632" t="str">
        <f t="shared" si="781"/>
        <v/>
      </c>
      <c r="AV632" s="55" t="str">
        <f t="shared" si="770"/>
        <v/>
      </c>
      <c r="AW632" t="b">
        <f>AND(AV632&lt;&gt;"",COUNTIF($AV$11:AV631,AV632)=0)</f>
        <v>0</v>
      </c>
      <c r="AX632" s="2">
        <f>IF(AV632="",0,IF(AW632,MAX($AX$11:AX631)+1,VLOOKUP(AV632,$AV$11:AX631,3,FALSE)))</f>
        <v>0</v>
      </c>
      <c r="AY632" t="str">
        <f t="shared" si="771"/>
        <v/>
      </c>
      <c r="AZ632" t="e">
        <f t="shared" si="745"/>
        <v>#N/A</v>
      </c>
      <c r="BA632" t="e">
        <f>IF(ISNA(AZ632),NA(),COUNTIF(AZ$10:AZ632,AZ632)&gt;1)</f>
        <v>#N/A</v>
      </c>
      <c r="BB632" t="e">
        <f t="shared" si="746"/>
        <v>#N/A</v>
      </c>
      <c r="BC632" s="55" t="e">
        <f t="shared" si="747"/>
        <v>#N/A</v>
      </c>
      <c r="BD632" s="56" t="e">
        <f t="shared" si="748"/>
        <v>#N/A</v>
      </c>
      <c r="BE632" s="53">
        <f t="shared" si="749"/>
        <v>0</v>
      </c>
      <c r="BF632" s="53">
        <f t="shared" si="750"/>
        <v>0</v>
      </c>
      <c r="BG632" s="53">
        <f t="shared" si="751"/>
        <v>0</v>
      </c>
      <c r="BH632" s="53">
        <f t="shared" si="752"/>
        <v>0</v>
      </c>
      <c r="BI632" s="53">
        <f t="shared" si="753"/>
        <v>0</v>
      </c>
      <c r="BJ632" s="53">
        <f t="shared" si="754"/>
        <v>0</v>
      </c>
      <c r="BK632" s="57">
        <f t="shared" si="755"/>
        <v>0</v>
      </c>
      <c r="BL632" s="57">
        <f t="shared" si="756"/>
        <v>0</v>
      </c>
      <c r="BM632" s="57">
        <f t="shared" si="757"/>
        <v>0</v>
      </c>
      <c r="BN632" s="57">
        <f t="shared" si="758"/>
        <v>0</v>
      </c>
      <c r="BO632" s="57">
        <f t="shared" si="759"/>
        <v>0</v>
      </c>
      <c r="BP632" s="57">
        <f t="shared" si="760"/>
        <v>0</v>
      </c>
      <c r="BQ632">
        <f t="shared" si="782"/>
        <v>0</v>
      </c>
      <c r="BR632">
        <f t="shared" si="783"/>
        <v>0</v>
      </c>
      <c r="BS632">
        <f t="shared" si="784"/>
        <v>0</v>
      </c>
      <c r="BT632">
        <f t="shared" si="785"/>
        <v>0</v>
      </c>
      <c r="BU632">
        <f t="shared" si="786"/>
        <v>0</v>
      </c>
      <c r="BV632">
        <f t="shared" si="787"/>
        <v>0</v>
      </c>
      <c r="BW632">
        <f t="shared" si="788"/>
        <v>0</v>
      </c>
      <c r="BX632">
        <f t="shared" si="789"/>
        <v>0</v>
      </c>
      <c r="BY632">
        <f t="shared" si="790"/>
        <v>0</v>
      </c>
      <c r="BZ632">
        <f t="shared" si="791"/>
        <v>0</v>
      </c>
      <c r="CA632">
        <f t="shared" si="792"/>
        <v>0</v>
      </c>
      <c r="CB632">
        <f t="shared" si="793"/>
        <v>0</v>
      </c>
      <c r="CC632" t="e">
        <f>IF('Source and fuel input'!AS632,VLOOKUP(AA632,SourceIdData,8,FALSE),IF('Source and fuel input'!AQ632,V632,IF('Source and fuel input'!AR632,IF(AND(E632="Method 1",VLOOKUP(AA632,SourceIdData,8,FALSE)&gt;0),VLOOKUP(AA632,SourceIdData,8,FALSE),NA()),"")))</f>
        <v>#N/A</v>
      </c>
      <c r="CD632" s="15" t="e">
        <f t="shared" si="804"/>
        <v>#N/A</v>
      </c>
      <c r="CE632" s="15" t="b">
        <f t="shared" si="805"/>
        <v>1</v>
      </c>
      <c r="CF632" s="15" t="b">
        <f t="shared" si="761"/>
        <v>1</v>
      </c>
      <c r="CG632" s="15" t="b">
        <f t="shared" si="806"/>
        <v>0</v>
      </c>
      <c r="CH632" s="15" t="b">
        <f t="shared" si="807"/>
        <v>1</v>
      </c>
      <c r="CI632" t="e">
        <f t="shared" si="762"/>
        <v>#N/A</v>
      </c>
      <c r="CJ632" t="e">
        <f t="shared" si="763"/>
        <v>#N/A</v>
      </c>
      <c r="CK632" t="e">
        <f t="shared" si="772"/>
        <v>#N/A</v>
      </c>
      <c r="CL632" t="b">
        <f t="shared" si="808"/>
        <v>0</v>
      </c>
      <c r="CM632" t="e">
        <f t="shared" si="773"/>
        <v>#N/A</v>
      </c>
      <c r="CN632" t="b">
        <f t="shared" si="774"/>
        <v>0</v>
      </c>
      <c r="CO632" s="14">
        <f t="shared" si="775"/>
        <v>1</v>
      </c>
      <c r="CP632" s="16" t="str">
        <f t="shared" si="764"/>
        <v/>
      </c>
      <c r="CQ632" s="15">
        <f t="shared" si="765"/>
        <v>0</v>
      </c>
      <c r="CR632" s="15">
        <f t="shared" si="766"/>
        <v>0</v>
      </c>
      <c r="CS632" s="15">
        <f t="shared" si="767"/>
        <v>0</v>
      </c>
      <c r="CT632" s="58" t="e">
        <f t="shared" si="794"/>
        <v>#DIV/0!</v>
      </c>
      <c r="CU632" s="2">
        <f t="shared" si="768"/>
        <v>995</v>
      </c>
      <c r="CV632" t="str">
        <f t="shared" si="776"/>
        <v/>
      </c>
      <c r="CX632" t="str">
        <f t="shared" si="795"/>
        <v/>
      </c>
      <c r="CY632" t="b">
        <f>AND(CX632&lt;&gt;"",COUNTIF($CX$11:CX631,CX632)=0)</f>
        <v>0</v>
      </c>
      <c r="CZ632" s="2">
        <f>IF(CX632="",0,IF(CY632,MAX($CZ$11:CZ631)+1,VLOOKUP(CX632,$CX$11:CZ631,3,FALSE)))</f>
        <v>0</v>
      </c>
      <c r="DA632" s="2" t="str">
        <f t="shared" si="777"/>
        <v/>
      </c>
      <c r="DB632" t="str">
        <f t="shared" si="796"/>
        <v/>
      </c>
      <c r="DC632" t="b">
        <f>AND(DB632&lt;&gt;"",COUNTIF($DB$11:DB631,DB632)=0)</f>
        <v>0</v>
      </c>
      <c r="DD632" s="2">
        <f>IF(DB632="",0,IF(DC632,MAX($DD$11:DD631)+1,VLOOKUP(DB632,$DB$11:DD631,3,FALSE)))</f>
        <v>0</v>
      </c>
      <c r="DE632" s="2" t="str">
        <f t="shared" si="778"/>
        <v/>
      </c>
    </row>
    <row r="633" spans="1:109" x14ac:dyDescent="0.35">
      <c r="A633" s="119"/>
      <c r="B633" s="46"/>
      <c r="C633" s="46"/>
      <c r="D633" s="46"/>
      <c r="E633" s="46"/>
      <c r="F633" s="183"/>
      <c r="G633" s="48">
        <v>0</v>
      </c>
      <c r="H633" s="46">
        <v>0</v>
      </c>
      <c r="I633" s="46">
        <v>0</v>
      </c>
      <c r="J633" s="46">
        <v>0</v>
      </c>
      <c r="K633" s="46">
        <v>0</v>
      </c>
      <c r="L633" s="49">
        <v>0</v>
      </c>
      <c r="M633" s="50">
        <v>0</v>
      </c>
      <c r="N633" s="32"/>
      <c r="O633" s="31"/>
      <c r="P633" s="31"/>
      <c r="Q633" s="31"/>
      <c r="R633" s="31"/>
      <c r="S633" s="31"/>
      <c r="T633" s="31"/>
      <c r="U633" s="31"/>
      <c r="V633" s="99"/>
      <c r="W633" s="52" t="str">
        <f t="shared" si="803"/>
        <v/>
      </c>
      <c r="X633" s="120"/>
      <c r="Y633" s="97"/>
      <c r="Z633" t="e">
        <f t="shared" si="733"/>
        <v>#N/A</v>
      </c>
      <c r="AA633" t="e">
        <f t="shared" si="734"/>
        <v>#N/A</v>
      </c>
      <c r="AB633" t="e">
        <f t="shared" si="735"/>
        <v>#N/A</v>
      </c>
      <c r="AC633" s="53" t="b">
        <f t="shared" si="736"/>
        <v>0</v>
      </c>
      <c r="AD633" s="53" t="b">
        <f t="shared" si="737"/>
        <v>0</v>
      </c>
      <c r="AE633" s="53" t="b">
        <f t="shared" si="738"/>
        <v>0</v>
      </c>
      <c r="AF633" s="53" t="b">
        <f t="shared" si="739"/>
        <v>0</v>
      </c>
      <c r="AG633" s="53" t="b">
        <f t="shared" si="740"/>
        <v>0</v>
      </c>
      <c r="AH633" s="53" t="b">
        <f t="shared" si="741"/>
        <v>0</v>
      </c>
      <c r="AI633" s="53" t="b">
        <f t="shared" si="742"/>
        <v>0</v>
      </c>
      <c r="AJ633" s="53" t="b">
        <f t="shared" si="743"/>
        <v>0</v>
      </c>
      <c r="AK633" s="53" t="b">
        <f t="shared" si="797"/>
        <v>1</v>
      </c>
      <c r="AL633" s="53" t="b">
        <f t="shared" si="798"/>
        <v>1</v>
      </c>
      <c r="AM633" s="53" t="b">
        <f t="shared" si="799"/>
        <v>1</v>
      </c>
      <c r="AN633" s="53" t="b">
        <f t="shared" si="800"/>
        <v>1</v>
      </c>
      <c r="AO633" s="53" t="b">
        <f t="shared" si="801"/>
        <v>1</v>
      </c>
      <c r="AP633" s="53" t="b">
        <f t="shared" si="802"/>
        <v>1</v>
      </c>
      <c r="AQ633" s="53" t="b">
        <f t="shared" si="779"/>
        <v>0</v>
      </c>
      <c r="AR633" t="b">
        <f t="shared" si="744"/>
        <v>0</v>
      </c>
      <c r="AS633" s="54" t="e">
        <f t="shared" si="769"/>
        <v>#N/A</v>
      </c>
      <c r="AT633" t="b">
        <f t="shared" si="780"/>
        <v>0</v>
      </c>
      <c r="AU633" t="str">
        <f t="shared" si="781"/>
        <v/>
      </c>
      <c r="AV633" s="55" t="str">
        <f t="shared" si="770"/>
        <v/>
      </c>
      <c r="AW633" t="b">
        <f>AND(AV633&lt;&gt;"",COUNTIF($AV$11:AV632,AV633)=0)</f>
        <v>0</v>
      </c>
      <c r="AX633" s="2">
        <f>IF(AV633="",0,IF(AW633,MAX($AX$11:AX632)+1,VLOOKUP(AV633,$AV$11:AX632,3,FALSE)))</f>
        <v>0</v>
      </c>
      <c r="AY633" t="str">
        <f t="shared" si="771"/>
        <v/>
      </c>
      <c r="AZ633" t="e">
        <f t="shared" si="745"/>
        <v>#N/A</v>
      </c>
      <c r="BA633" t="e">
        <f>IF(ISNA(AZ633),NA(),COUNTIF(AZ$10:AZ633,AZ633)&gt;1)</f>
        <v>#N/A</v>
      </c>
      <c r="BB633" t="e">
        <f t="shared" si="746"/>
        <v>#N/A</v>
      </c>
      <c r="BC633" s="55" t="e">
        <f t="shared" si="747"/>
        <v>#N/A</v>
      </c>
      <c r="BD633" s="56" t="e">
        <f t="shared" si="748"/>
        <v>#N/A</v>
      </c>
      <c r="BE633" s="53">
        <f t="shared" si="749"/>
        <v>0</v>
      </c>
      <c r="BF633" s="53">
        <f t="shared" si="750"/>
        <v>0</v>
      </c>
      <c r="BG633" s="53">
        <f t="shared" si="751"/>
        <v>0</v>
      </c>
      <c r="BH633" s="53">
        <f t="shared" si="752"/>
        <v>0</v>
      </c>
      <c r="BI633" s="53">
        <f t="shared" si="753"/>
        <v>0</v>
      </c>
      <c r="BJ633" s="53">
        <f t="shared" si="754"/>
        <v>0</v>
      </c>
      <c r="BK633" s="57">
        <f t="shared" si="755"/>
        <v>0</v>
      </c>
      <c r="BL633" s="57">
        <f t="shared" si="756"/>
        <v>0</v>
      </c>
      <c r="BM633" s="57">
        <f t="shared" si="757"/>
        <v>0</v>
      </c>
      <c r="BN633" s="57">
        <f t="shared" si="758"/>
        <v>0</v>
      </c>
      <c r="BO633" s="57">
        <f t="shared" si="759"/>
        <v>0</v>
      </c>
      <c r="BP633" s="57">
        <f t="shared" si="760"/>
        <v>0</v>
      </c>
      <c r="BQ633">
        <f t="shared" si="782"/>
        <v>0</v>
      </c>
      <c r="BR633">
        <f t="shared" si="783"/>
        <v>0</v>
      </c>
      <c r="BS633">
        <f t="shared" si="784"/>
        <v>0</v>
      </c>
      <c r="BT633">
        <f t="shared" si="785"/>
        <v>0</v>
      </c>
      <c r="BU633">
        <f t="shared" si="786"/>
        <v>0</v>
      </c>
      <c r="BV633">
        <f t="shared" si="787"/>
        <v>0</v>
      </c>
      <c r="BW633">
        <f t="shared" si="788"/>
        <v>0</v>
      </c>
      <c r="BX633">
        <f t="shared" si="789"/>
        <v>0</v>
      </c>
      <c r="BY633">
        <f t="shared" si="790"/>
        <v>0</v>
      </c>
      <c r="BZ633">
        <f t="shared" si="791"/>
        <v>0</v>
      </c>
      <c r="CA633">
        <f t="shared" si="792"/>
        <v>0</v>
      </c>
      <c r="CB633">
        <f t="shared" si="793"/>
        <v>0</v>
      </c>
      <c r="CC633" t="e">
        <f>IF('Source and fuel input'!AS633,VLOOKUP(AA633,SourceIdData,8,FALSE),IF('Source and fuel input'!AQ633,V633,IF('Source and fuel input'!AR633,IF(AND(E633="Method 1",VLOOKUP(AA633,SourceIdData,8,FALSE)&gt;0),VLOOKUP(AA633,SourceIdData,8,FALSE),NA()),"")))</f>
        <v>#N/A</v>
      </c>
      <c r="CD633" s="15" t="e">
        <f t="shared" si="804"/>
        <v>#N/A</v>
      </c>
      <c r="CE633" s="15" t="b">
        <f t="shared" si="805"/>
        <v>1</v>
      </c>
      <c r="CF633" s="15" t="b">
        <f t="shared" si="761"/>
        <v>1</v>
      </c>
      <c r="CG633" s="15" t="b">
        <f t="shared" si="806"/>
        <v>0</v>
      </c>
      <c r="CH633" s="15" t="b">
        <f t="shared" si="807"/>
        <v>1</v>
      </c>
      <c r="CI633" t="e">
        <f t="shared" si="762"/>
        <v>#N/A</v>
      </c>
      <c r="CJ633" t="e">
        <f t="shared" si="763"/>
        <v>#N/A</v>
      </c>
      <c r="CK633" t="e">
        <f t="shared" si="772"/>
        <v>#N/A</v>
      </c>
      <c r="CL633" t="b">
        <f t="shared" si="808"/>
        <v>0</v>
      </c>
      <c r="CM633" t="e">
        <f t="shared" si="773"/>
        <v>#N/A</v>
      </c>
      <c r="CN633" t="b">
        <f t="shared" si="774"/>
        <v>0</v>
      </c>
      <c r="CO633" s="14">
        <f t="shared" si="775"/>
        <v>1</v>
      </c>
      <c r="CP633" s="16" t="str">
        <f t="shared" si="764"/>
        <v/>
      </c>
      <c r="CQ633" s="15">
        <f t="shared" si="765"/>
        <v>0</v>
      </c>
      <c r="CR633" s="15">
        <f t="shared" si="766"/>
        <v>0</v>
      </c>
      <c r="CS633" s="15">
        <f t="shared" si="767"/>
        <v>0</v>
      </c>
      <c r="CT633" s="58" t="e">
        <f t="shared" si="794"/>
        <v>#DIV/0!</v>
      </c>
      <c r="CU633" s="2">
        <f t="shared" si="768"/>
        <v>995</v>
      </c>
      <c r="CV633" t="str">
        <f t="shared" si="776"/>
        <v/>
      </c>
      <c r="CX633" t="str">
        <f t="shared" si="795"/>
        <v/>
      </c>
      <c r="CY633" t="b">
        <f>AND(CX633&lt;&gt;"",COUNTIF($CX$11:CX632,CX633)=0)</f>
        <v>0</v>
      </c>
      <c r="CZ633" s="2">
        <f>IF(CX633="",0,IF(CY633,MAX($CZ$11:CZ632)+1,VLOOKUP(CX633,$CX$11:CZ632,3,FALSE)))</f>
        <v>0</v>
      </c>
      <c r="DA633" s="2" t="str">
        <f t="shared" si="777"/>
        <v/>
      </c>
      <c r="DB633" t="str">
        <f t="shared" si="796"/>
        <v/>
      </c>
      <c r="DC633" t="b">
        <f>AND(DB633&lt;&gt;"",COUNTIF($DB$11:DB632,DB633)=0)</f>
        <v>0</v>
      </c>
      <c r="DD633" s="2">
        <f>IF(DB633="",0,IF(DC633,MAX($DD$11:DD632)+1,VLOOKUP(DB633,$DB$11:DD632,3,FALSE)))</f>
        <v>0</v>
      </c>
      <c r="DE633" s="2" t="str">
        <f t="shared" si="778"/>
        <v/>
      </c>
    </row>
    <row r="634" spans="1:109" x14ac:dyDescent="0.35">
      <c r="A634" s="119"/>
      <c r="B634" s="46"/>
      <c r="C634" s="46"/>
      <c r="D634" s="46"/>
      <c r="E634" s="46"/>
      <c r="F634" s="183"/>
      <c r="G634" s="48">
        <v>0</v>
      </c>
      <c r="H634" s="46">
        <v>0</v>
      </c>
      <c r="I634" s="46">
        <v>0</v>
      </c>
      <c r="J634" s="46">
        <v>0</v>
      </c>
      <c r="K634" s="46">
        <v>0</v>
      </c>
      <c r="L634" s="49">
        <v>0</v>
      </c>
      <c r="M634" s="50">
        <v>0</v>
      </c>
      <c r="N634" s="32"/>
      <c r="O634" s="31"/>
      <c r="P634" s="31"/>
      <c r="Q634" s="31"/>
      <c r="R634" s="31"/>
      <c r="S634" s="31"/>
      <c r="T634" s="31"/>
      <c r="U634" s="31"/>
      <c r="V634" s="99"/>
      <c r="W634" s="52" t="str">
        <f t="shared" si="803"/>
        <v/>
      </c>
      <c r="X634" s="120"/>
      <c r="Y634" s="97"/>
      <c r="Z634" t="e">
        <f t="shared" si="733"/>
        <v>#N/A</v>
      </c>
      <c r="AA634" t="e">
        <f t="shared" si="734"/>
        <v>#N/A</v>
      </c>
      <c r="AB634" t="e">
        <f t="shared" si="735"/>
        <v>#N/A</v>
      </c>
      <c r="AC634" s="53" t="b">
        <f t="shared" si="736"/>
        <v>0</v>
      </c>
      <c r="AD634" s="53" t="b">
        <f t="shared" si="737"/>
        <v>0</v>
      </c>
      <c r="AE634" s="53" t="b">
        <f t="shared" si="738"/>
        <v>0</v>
      </c>
      <c r="AF634" s="53" t="b">
        <f t="shared" si="739"/>
        <v>0</v>
      </c>
      <c r="AG634" s="53" t="b">
        <f t="shared" si="740"/>
        <v>0</v>
      </c>
      <c r="AH634" s="53" t="b">
        <f t="shared" si="741"/>
        <v>0</v>
      </c>
      <c r="AI634" s="53" t="b">
        <f t="shared" si="742"/>
        <v>0</v>
      </c>
      <c r="AJ634" s="53" t="b">
        <f t="shared" si="743"/>
        <v>0</v>
      </c>
      <c r="AK634" s="53" t="b">
        <f t="shared" si="797"/>
        <v>1</v>
      </c>
      <c r="AL634" s="53" t="b">
        <f t="shared" si="798"/>
        <v>1</v>
      </c>
      <c r="AM634" s="53" t="b">
        <f t="shared" si="799"/>
        <v>1</v>
      </c>
      <c r="AN634" s="53" t="b">
        <f t="shared" si="800"/>
        <v>1</v>
      </c>
      <c r="AO634" s="53" t="b">
        <f t="shared" si="801"/>
        <v>1</v>
      </c>
      <c r="AP634" s="53" t="b">
        <f t="shared" si="802"/>
        <v>1</v>
      </c>
      <c r="AQ634" s="53" t="b">
        <f t="shared" si="779"/>
        <v>0</v>
      </c>
      <c r="AR634" t="b">
        <f t="shared" si="744"/>
        <v>0</v>
      </c>
      <c r="AS634" s="54" t="e">
        <f t="shared" si="769"/>
        <v>#N/A</v>
      </c>
      <c r="AT634" t="b">
        <f t="shared" si="780"/>
        <v>0</v>
      </c>
      <c r="AU634" t="str">
        <f t="shared" si="781"/>
        <v/>
      </c>
      <c r="AV634" s="55" t="str">
        <f t="shared" si="770"/>
        <v/>
      </c>
      <c r="AW634" t="b">
        <f>AND(AV634&lt;&gt;"",COUNTIF($AV$11:AV633,AV634)=0)</f>
        <v>0</v>
      </c>
      <c r="AX634" s="2">
        <f>IF(AV634="",0,IF(AW634,MAX($AX$11:AX633)+1,VLOOKUP(AV634,$AV$11:AX633,3,FALSE)))</f>
        <v>0</v>
      </c>
      <c r="AY634" t="str">
        <f t="shared" si="771"/>
        <v/>
      </c>
      <c r="AZ634" t="e">
        <f t="shared" si="745"/>
        <v>#N/A</v>
      </c>
      <c r="BA634" t="e">
        <f>IF(ISNA(AZ634),NA(),COUNTIF(AZ$10:AZ634,AZ634)&gt;1)</f>
        <v>#N/A</v>
      </c>
      <c r="BB634" t="e">
        <f t="shared" si="746"/>
        <v>#N/A</v>
      </c>
      <c r="BC634" s="55" t="e">
        <f t="shared" si="747"/>
        <v>#N/A</v>
      </c>
      <c r="BD634" s="56" t="e">
        <f t="shared" si="748"/>
        <v>#N/A</v>
      </c>
      <c r="BE634" s="53">
        <f t="shared" si="749"/>
        <v>0</v>
      </c>
      <c r="BF634" s="53">
        <f t="shared" si="750"/>
        <v>0</v>
      </c>
      <c r="BG634" s="53">
        <f t="shared" si="751"/>
        <v>0</v>
      </c>
      <c r="BH634" s="53">
        <f t="shared" si="752"/>
        <v>0</v>
      </c>
      <c r="BI634" s="53">
        <f t="shared" si="753"/>
        <v>0</v>
      </c>
      <c r="BJ634" s="53">
        <f t="shared" si="754"/>
        <v>0</v>
      </c>
      <c r="BK634" s="57">
        <f t="shared" si="755"/>
        <v>0</v>
      </c>
      <c r="BL634" s="57">
        <f t="shared" si="756"/>
        <v>0</v>
      </c>
      <c r="BM634" s="57">
        <f t="shared" si="757"/>
        <v>0</v>
      </c>
      <c r="BN634" s="57">
        <f t="shared" si="758"/>
        <v>0</v>
      </c>
      <c r="BO634" s="57">
        <f t="shared" si="759"/>
        <v>0</v>
      </c>
      <c r="BP634" s="57">
        <f t="shared" si="760"/>
        <v>0</v>
      </c>
      <c r="BQ634">
        <f t="shared" si="782"/>
        <v>0</v>
      </c>
      <c r="BR634">
        <f t="shared" si="783"/>
        <v>0</v>
      </c>
      <c r="BS634">
        <f t="shared" si="784"/>
        <v>0</v>
      </c>
      <c r="BT634">
        <f t="shared" si="785"/>
        <v>0</v>
      </c>
      <c r="BU634">
        <f t="shared" si="786"/>
        <v>0</v>
      </c>
      <c r="BV634">
        <f t="shared" si="787"/>
        <v>0</v>
      </c>
      <c r="BW634">
        <f t="shared" si="788"/>
        <v>0</v>
      </c>
      <c r="BX634">
        <f t="shared" si="789"/>
        <v>0</v>
      </c>
      <c r="BY634">
        <f t="shared" si="790"/>
        <v>0</v>
      </c>
      <c r="BZ634">
        <f t="shared" si="791"/>
        <v>0</v>
      </c>
      <c r="CA634">
        <f t="shared" si="792"/>
        <v>0</v>
      </c>
      <c r="CB634">
        <f t="shared" si="793"/>
        <v>0</v>
      </c>
      <c r="CC634" t="e">
        <f>IF('Source and fuel input'!AS634,VLOOKUP(AA634,SourceIdData,8,FALSE),IF('Source and fuel input'!AQ634,V634,IF('Source and fuel input'!AR634,IF(AND(E634="Method 1",VLOOKUP(AA634,SourceIdData,8,FALSE)&gt;0),VLOOKUP(AA634,SourceIdData,8,FALSE),NA()),"")))</f>
        <v>#N/A</v>
      </c>
      <c r="CD634" s="15" t="e">
        <f t="shared" si="804"/>
        <v>#N/A</v>
      </c>
      <c r="CE634" s="15" t="b">
        <f t="shared" si="805"/>
        <v>1</v>
      </c>
      <c r="CF634" s="15" t="b">
        <f t="shared" si="761"/>
        <v>1</v>
      </c>
      <c r="CG634" s="15" t="b">
        <f t="shared" si="806"/>
        <v>0</v>
      </c>
      <c r="CH634" s="15" t="b">
        <f t="shared" si="807"/>
        <v>1</v>
      </c>
      <c r="CI634" t="e">
        <f t="shared" si="762"/>
        <v>#N/A</v>
      </c>
      <c r="CJ634" t="e">
        <f t="shared" si="763"/>
        <v>#N/A</v>
      </c>
      <c r="CK634" t="e">
        <f t="shared" si="772"/>
        <v>#N/A</v>
      </c>
      <c r="CL634" t="b">
        <f t="shared" si="808"/>
        <v>0</v>
      </c>
      <c r="CM634" t="e">
        <f t="shared" si="773"/>
        <v>#N/A</v>
      </c>
      <c r="CN634" t="b">
        <f t="shared" si="774"/>
        <v>0</v>
      </c>
      <c r="CO634" s="14">
        <f t="shared" si="775"/>
        <v>1</v>
      </c>
      <c r="CP634" s="16" t="str">
        <f t="shared" si="764"/>
        <v/>
      </c>
      <c r="CQ634" s="15">
        <f t="shared" si="765"/>
        <v>0</v>
      </c>
      <c r="CR634" s="15">
        <f t="shared" si="766"/>
        <v>0</v>
      </c>
      <c r="CS634" s="15">
        <f t="shared" si="767"/>
        <v>0</v>
      </c>
      <c r="CT634" s="58" t="e">
        <f t="shared" si="794"/>
        <v>#DIV/0!</v>
      </c>
      <c r="CU634" s="2">
        <f t="shared" si="768"/>
        <v>995</v>
      </c>
      <c r="CV634" t="str">
        <f t="shared" si="776"/>
        <v/>
      </c>
      <c r="CX634" t="str">
        <f t="shared" si="795"/>
        <v/>
      </c>
      <c r="CY634" t="b">
        <f>AND(CX634&lt;&gt;"",COUNTIF($CX$11:CX633,CX634)=0)</f>
        <v>0</v>
      </c>
      <c r="CZ634" s="2">
        <f>IF(CX634="",0,IF(CY634,MAX($CZ$11:CZ633)+1,VLOOKUP(CX634,$CX$11:CZ633,3,FALSE)))</f>
        <v>0</v>
      </c>
      <c r="DA634" s="2" t="str">
        <f t="shared" si="777"/>
        <v/>
      </c>
      <c r="DB634" t="str">
        <f t="shared" si="796"/>
        <v/>
      </c>
      <c r="DC634" t="b">
        <f>AND(DB634&lt;&gt;"",COUNTIF($DB$11:DB633,DB634)=0)</f>
        <v>0</v>
      </c>
      <c r="DD634" s="2">
        <f>IF(DB634="",0,IF(DC634,MAX($DD$11:DD633)+1,VLOOKUP(DB634,$DB$11:DD633,3,FALSE)))</f>
        <v>0</v>
      </c>
      <c r="DE634" s="2" t="str">
        <f t="shared" si="778"/>
        <v/>
      </c>
    </row>
    <row r="635" spans="1:109" x14ac:dyDescent="0.35">
      <c r="A635" s="119"/>
      <c r="B635" s="46"/>
      <c r="C635" s="46"/>
      <c r="D635" s="46"/>
      <c r="E635" s="46"/>
      <c r="F635" s="183"/>
      <c r="G635" s="48">
        <v>0</v>
      </c>
      <c r="H635" s="46">
        <v>0</v>
      </c>
      <c r="I635" s="46">
        <v>0</v>
      </c>
      <c r="J635" s="46">
        <v>0</v>
      </c>
      <c r="K635" s="46">
        <v>0</v>
      </c>
      <c r="L635" s="49">
        <v>0</v>
      </c>
      <c r="M635" s="50">
        <v>0</v>
      </c>
      <c r="N635" s="32"/>
      <c r="O635" s="31"/>
      <c r="P635" s="31"/>
      <c r="Q635" s="31"/>
      <c r="R635" s="31"/>
      <c r="S635" s="31"/>
      <c r="T635" s="31"/>
      <c r="U635" s="31"/>
      <c r="V635" s="99"/>
      <c r="W635" s="52" t="str">
        <f t="shared" si="803"/>
        <v/>
      </c>
      <c r="X635" s="120"/>
      <c r="Y635" s="97"/>
      <c r="Z635" t="e">
        <f t="shared" si="733"/>
        <v>#N/A</v>
      </c>
      <c r="AA635" t="e">
        <f t="shared" si="734"/>
        <v>#N/A</v>
      </c>
      <c r="AB635" t="e">
        <f t="shared" si="735"/>
        <v>#N/A</v>
      </c>
      <c r="AC635" s="53" t="b">
        <f t="shared" si="736"/>
        <v>0</v>
      </c>
      <c r="AD635" s="53" t="b">
        <f t="shared" si="737"/>
        <v>0</v>
      </c>
      <c r="AE635" s="53" t="b">
        <f t="shared" si="738"/>
        <v>0</v>
      </c>
      <c r="AF635" s="53" t="b">
        <f t="shared" si="739"/>
        <v>0</v>
      </c>
      <c r="AG635" s="53" t="b">
        <f t="shared" si="740"/>
        <v>0</v>
      </c>
      <c r="AH635" s="53" t="b">
        <f t="shared" si="741"/>
        <v>0</v>
      </c>
      <c r="AI635" s="53" t="b">
        <f t="shared" si="742"/>
        <v>0</v>
      </c>
      <c r="AJ635" s="53" t="b">
        <f t="shared" si="743"/>
        <v>0</v>
      </c>
      <c r="AK635" s="53" t="b">
        <f t="shared" si="797"/>
        <v>1</v>
      </c>
      <c r="AL635" s="53" t="b">
        <f t="shared" si="798"/>
        <v>1</v>
      </c>
      <c r="AM635" s="53" t="b">
        <f t="shared" si="799"/>
        <v>1</v>
      </c>
      <c r="AN635" s="53" t="b">
        <f t="shared" si="800"/>
        <v>1</v>
      </c>
      <c r="AO635" s="53" t="b">
        <f t="shared" si="801"/>
        <v>1</v>
      </c>
      <c r="AP635" s="53" t="b">
        <f t="shared" si="802"/>
        <v>1</v>
      </c>
      <c r="AQ635" s="53" t="b">
        <f t="shared" si="779"/>
        <v>0</v>
      </c>
      <c r="AR635" t="b">
        <f t="shared" si="744"/>
        <v>0</v>
      </c>
      <c r="AS635" s="54" t="e">
        <f t="shared" si="769"/>
        <v>#N/A</v>
      </c>
      <c r="AT635" t="b">
        <f t="shared" si="780"/>
        <v>0</v>
      </c>
      <c r="AU635" t="str">
        <f t="shared" si="781"/>
        <v/>
      </c>
      <c r="AV635" s="55" t="str">
        <f t="shared" si="770"/>
        <v/>
      </c>
      <c r="AW635" t="b">
        <f>AND(AV635&lt;&gt;"",COUNTIF($AV$11:AV634,AV635)=0)</f>
        <v>0</v>
      </c>
      <c r="AX635" s="2">
        <f>IF(AV635="",0,IF(AW635,MAX($AX$11:AX634)+1,VLOOKUP(AV635,$AV$11:AX634,3,FALSE)))</f>
        <v>0</v>
      </c>
      <c r="AY635" t="str">
        <f t="shared" si="771"/>
        <v/>
      </c>
      <c r="AZ635" t="e">
        <f t="shared" si="745"/>
        <v>#N/A</v>
      </c>
      <c r="BA635" t="e">
        <f>IF(ISNA(AZ635),NA(),COUNTIF(AZ$10:AZ635,AZ635)&gt;1)</f>
        <v>#N/A</v>
      </c>
      <c r="BB635" t="e">
        <f t="shared" si="746"/>
        <v>#N/A</v>
      </c>
      <c r="BC635" s="55" t="e">
        <f t="shared" si="747"/>
        <v>#N/A</v>
      </c>
      <c r="BD635" s="56" t="e">
        <f t="shared" si="748"/>
        <v>#N/A</v>
      </c>
      <c r="BE635" s="53">
        <f t="shared" si="749"/>
        <v>0</v>
      </c>
      <c r="BF635" s="53">
        <f t="shared" si="750"/>
        <v>0</v>
      </c>
      <c r="BG635" s="53">
        <f t="shared" si="751"/>
        <v>0</v>
      </c>
      <c r="BH635" s="53">
        <f t="shared" si="752"/>
        <v>0</v>
      </c>
      <c r="BI635" s="53">
        <f t="shared" si="753"/>
        <v>0</v>
      </c>
      <c r="BJ635" s="53">
        <f t="shared" si="754"/>
        <v>0</v>
      </c>
      <c r="BK635" s="57">
        <f t="shared" si="755"/>
        <v>0</v>
      </c>
      <c r="BL635" s="57">
        <f t="shared" si="756"/>
        <v>0</v>
      </c>
      <c r="BM635" s="57">
        <f t="shared" si="757"/>
        <v>0</v>
      </c>
      <c r="BN635" s="57">
        <f t="shared" si="758"/>
        <v>0</v>
      </c>
      <c r="BO635" s="57">
        <f t="shared" si="759"/>
        <v>0</v>
      </c>
      <c r="BP635" s="57">
        <f t="shared" si="760"/>
        <v>0</v>
      </c>
      <c r="BQ635">
        <f t="shared" si="782"/>
        <v>0</v>
      </c>
      <c r="BR635">
        <f t="shared" si="783"/>
        <v>0</v>
      </c>
      <c r="BS635">
        <f t="shared" si="784"/>
        <v>0</v>
      </c>
      <c r="BT635">
        <f t="shared" si="785"/>
        <v>0</v>
      </c>
      <c r="BU635">
        <f t="shared" si="786"/>
        <v>0</v>
      </c>
      <c r="BV635">
        <f t="shared" si="787"/>
        <v>0</v>
      </c>
      <c r="BW635">
        <f t="shared" si="788"/>
        <v>0</v>
      </c>
      <c r="BX635">
        <f t="shared" si="789"/>
        <v>0</v>
      </c>
      <c r="BY635">
        <f t="shared" si="790"/>
        <v>0</v>
      </c>
      <c r="BZ635">
        <f t="shared" si="791"/>
        <v>0</v>
      </c>
      <c r="CA635">
        <f t="shared" si="792"/>
        <v>0</v>
      </c>
      <c r="CB635">
        <f t="shared" si="793"/>
        <v>0</v>
      </c>
      <c r="CC635" t="e">
        <f>IF('Source and fuel input'!AS635,VLOOKUP(AA635,SourceIdData,8,FALSE),IF('Source and fuel input'!AQ635,V635,IF('Source and fuel input'!AR635,IF(AND(E635="Method 1",VLOOKUP(AA635,SourceIdData,8,FALSE)&gt;0),VLOOKUP(AA635,SourceIdData,8,FALSE),NA()),"")))</f>
        <v>#N/A</v>
      </c>
      <c r="CD635" s="15" t="e">
        <f t="shared" si="804"/>
        <v>#N/A</v>
      </c>
      <c r="CE635" s="15" t="b">
        <f t="shared" si="805"/>
        <v>1</v>
      </c>
      <c r="CF635" s="15" t="b">
        <f t="shared" si="761"/>
        <v>1</v>
      </c>
      <c r="CG635" s="15" t="b">
        <f t="shared" si="806"/>
        <v>0</v>
      </c>
      <c r="CH635" s="15" t="b">
        <f t="shared" si="807"/>
        <v>1</v>
      </c>
      <c r="CI635" t="e">
        <f t="shared" si="762"/>
        <v>#N/A</v>
      </c>
      <c r="CJ635" t="e">
        <f t="shared" si="763"/>
        <v>#N/A</v>
      </c>
      <c r="CK635" t="e">
        <f t="shared" si="772"/>
        <v>#N/A</v>
      </c>
      <c r="CL635" t="b">
        <f t="shared" si="808"/>
        <v>0</v>
      </c>
      <c r="CM635" t="e">
        <f t="shared" si="773"/>
        <v>#N/A</v>
      </c>
      <c r="CN635" t="b">
        <f t="shared" si="774"/>
        <v>0</v>
      </c>
      <c r="CO635" s="14">
        <f t="shared" si="775"/>
        <v>1</v>
      </c>
      <c r="CP635" s="16" t="str">
        <f t="shared" si="764"/>
        <v/>
      </c>
      <c r="CQ635" s="15">
        <f t="shared" si="765"/>
        <v>0</v>
      </c>
      <c r="CR635" s="15">
        <f t="shared" si="766"/>
        <v>0</v>
      </c>
      <c r="CS635" s="15">
        <f t="shared" si="767"/>
        <v>0</v>
      </c>
      <c r="CT635" s="58" t="e">
        <f t="shared" si="794"/>
        <v>#DIV/0!</v>
      </c>
      <c r="CU635" s="2">
        <f t="shared" si="768"/>
        <v>995</v>
      </c>
      <c r="CV635" t="str">
        <f t="shared" si="776"/>
        <v/>
      </c>
      <c r="CX635" t="str">
        <f t="shared" si="795"/>
        <v/>
      </c>
      <c r="CY635" t="b">
        <f>AND(CX635&lt;&gt;"",COUNTIF($CX$11:CX634,CX635)=0)</f>
        <v>0</v>
      </c>
      <c r="CZ635" s="2">
        <f>IF(CX635="",0,IF(CY635,MAX($CZ$11:CZ634)+1,VLOOKUP(CX635,$CX$11:CZ634,3,FALSE)))</f>
        <v>0</v>
      </c>
      <c r="DA635" s="2" t="str">
        <f t="shared" si="777"/>
        <v/>
      </c>
      <c r="DB635" t="str">
        <f t="shared" si="796"/>
        <v/>
      </c>
      <c r="DC635" t="b">
        <f>AND(DB635&lt;&gt;"",COUNTIF($DB$11:DB634,DB635)=0)</f>
        <v>0</v>
      </c>
      <c r="DD635" s="2">
        <f>IF(DB635="",0,IF(DC635,MAX($DD$11:DD634)+1,VLOOKUP(DB635,$DB$11:DD634,3,FALSE)))</f>
        <v>0</v>
      </c>
      <c r="DE635" s="2" t="str">
        <f t="shared" si="778"/>
        <v/>
      </c>
    </row>
    <row r="636" spans="1:109" x14ac:dyDescent="0.35">
      <c r="A636" s="119"/>
      <c r="B636" s="46"/>
      <c r="C636" s="46"/>
      <c r="D636" s="46"/>
      <c r="E636" s="46"/>
      <c r="F636" s="183"/>
      <c r="G636" s="48">
        <v>0</v>
      </c>
      <c r="H636" s="46">
        <v>0</v>
      </c>
      <c r="I636" s="46">
        <v>0</v>
      </c>
      <c r="J636" s="46">
        <v>0</v>
      </c>
      <c r="K636" s="46">
        <v>0</v>
      </c>
      <c r="L636" s="49">
        <v>0</v>
      </c>
      <c r="M636" s="50">
        <v>0</v>
      </c>
      <c r="N636" s="32"/>
      <c r="O636" s="31"/>
      <c r="P636" s="31"/>
      <c r="Q636" s="31"/>
      <c r="R636" s="31"/>
      <c r="S636" s="31"/>
      <c r="T636" s="31"/>
      <c r="U636" s="31"/>
      <c r="V636" s="99"/>
      <c r="W636" s="52" t="str">
        <f t="shared" si="803"/>
        <v/>
      </c>
      <c r="X636" s="120"/>
      <c r="Y636" s="97"/>
      <c r="Z636" t="e">
        <f t="shared" si="733"/>
        <v>#N/A</v>
      </c>
      <c r="AA636" t="e">
        <f t="shared" si="734"/>
        <v>#N/A</v>
      </c>
      <c r="AB636" t="e">
        <f t="shared" si="735"/>
        <v>#N/A</v>
      </c>
      <c r="AC636" s="53" t="b">
        <f t="shared" si="736"/>
        <v>0</v>
      </c>
      <c r="AD636" s="53" t="b">
        <f t="shared" si="737"/>
        <v>0</v>
      </c>
      <c r="AE636" s="53" t="b">
        <f t="shared" si="738"/>
        <v>0</v>
      </c>
      <c r="AF636" s="53" t="b">
        <f t="shared" si="739"/>
        <v>0</v>
      </c>
      <c r="AG636" s="53" t="b">
        <f t="shared" si="740"/>
        <v>0</v>
      </c>
      <c r="AH636" s="53" t="b">
        <f t="shared" si="741"/>
        <v>0</v>
      </c>
      <c r="AI636" s="53" t="b">
        <f t="shared" si="742"/>
        <v>0</v>
      </c>
      <c r="AJ636" s="53" t="b">
        <f t="shared" si="743"/>
        <v>0</v>
      </c>
      <c r="AK636" s="53" t="b">
        <f t="shared" si="797"/>
        <v>1</v>
      </c>
      <c r="AL636" s="53" t="b">
        <f t="shared" si="798"/>
        <v>1</v>
      </c>
      <c r="AM636" s="53" t="b">
        <f t="shared" si="799"/>
        <v>1</v>
      </c>
      <c r="AN636" s="53" t="b">
        <f t="shared" si="800"/>
        <v>1</v>
      </c>
      <c r="AO636" s="53" t="b">
        <f t="shared" si="801"/>
        <v>1</v>
      </c>
      <c r="AP636" s="53" t="b">
        <f t="shared" si="802"/>
        <v>1</v>
      </c>
      <c r="AQ636" s="53" t="b">
        <f t="shared" si="779"/>
        <v>0</v>
      </c>
      <c r="AR636" t="b">
        <f t="shared" si="744"/>
        <v>0</v>
      </c>
      <c r="AS636" s="54" t="e">
        <f t="shared" si="769"/>
        <v>#N/A</v>
      </c>
      <c r="AT636" t="b">
        <f t="shared" si="780"/>
        <v>0</v>
      </c>
      <c r="AU636" t="str">
        <f t="shared" si="781"/>
        <v/>
      </c>
      <c r="AV636" s="55" t="str">
        <f t="shared" si="770"/>
        <v/>
      </c>
      <c r="AW636" t="b">
        <f>AND(AV636&lt;&gt;"",COUNTIF($AV$11:AV635,AV636)=0)</f>
        <v>0</v>
      </c>
      <c r="AX636" s="2">
        <f>IF(AV636="",0,IF(AW636,MAX($AX$11:AX635)+1,VLOOKUP(AV636,$AV$11:AX635,3,FALSE)))</f>
        <v>0</v>
      </c>
      <c r="AY636" t="str">
        <f t="shared" si="771"/>
        <v/>
      </c>
      <c r="AZ636" t="e">
        <f t="shared" si="745"/>
        <v>#N/A</v>
      </c>
      <c r="BA636" t="e">
        <f>IF(ISNA(AZ636),NA(),COUNTIF(AZ$10:AZ636,AZ636)&gt;1)</f>
        <v>#N/A</v>
      </c>
      <c r="BB636" t="e">
        <f t="shared" si="746"/>
        <v>#N/A</v>
      </c>
      <c r="BC636" s="55" t="e">
        <f t="shared" si="747"/>
        <v>#N/A</v>
      </c>
      <c r="BD636" s="56" t="e">
        <f t="shared" si="748"/>
        <v>#N/A</v>
      </c>
      <c r="BE636" s="53">
        <f t="shared" si="749"/>
        <v>0</v>
      </c>
      <c r="BF636" s="53">
        <f t="shared" si="750"/>
        <v>0</v>
      </c>
      <c r="BG636" s="53">
        <f t="shared" si="751"/>
        <v>0</v>
      </c>
      <c r="BH636" s="53">
        <f t="shared" si="752"/>
        <v>0</v>
      </c>
      <c r="BI636" s="53">
        <f t="shared" si="753"/>
        <v>0</v>
      </c>
      <c r="BJ636" s="53">
        <f t="shared" si="754"/>
        <v>0</v>
      </c>
      <c r="BK636" s="57">
        <f t="shared" si="755"/>
        <v>0</v>
      </c>
      <c r="BL636" s="57">
        <f t="shared" si="756"/>
        <v>0</v>
      </c>
      <c r="BM636" s="57">
        <f t="shared" si="757"/>
        <v>0</v>
      </c>
      <c r="BN636" s="57">
        <f t="shared" si="758"/>
        <v>0</v>
      </c>
      <c r="BO636" s="57">
        <f t="shared" si="759"/>
        <v>0</v>
      </c>
      <c r="BP636" s="57">
        <f t="shared" si="760"/>
        <v>0</v>
      </c>
      <c r="BQ636">
        <f t="shared" si="782"/>
        <v>0</v>
      </c>
      <c r="BR636">
        <f t="shared" si="783"/>
        <v>0</v>
      </c>
      <c r="BS636">
        <f t="shared" si="784"/>
        <v>0</v>
      </c>
      <c r="BT636">
        <f t="shared" si="785"/>
        <v>0</v>
      </c>
      <c r="BU636">
        <f t="shared" si="786"/>
        <v>0</v>
      </c>
      <c r="BV636">
        <f t="shared" si="787"/>
        <v>0</v>
      </c>
      <c r="BW636">
        <f t="shared" si="788"/>
        <v>0</v>
      </c>
      <c r="BX636">
        <f t="shared" si="789"/>
        <v>0</v>
      </c>
      <c r="BY636">
        <f t="shared" si="790"/>
        <v>0</v>
      </c>
      <c r="BZ636">
        <f t="shared" si="791"/>
        <v>0</v>
      </c>
      <c r="CA636">
        <f t="shared" si="792"/>
        <v>0</v>
      </c>
      <c r="CB636">
        <f t="shared" si="793"/>
        <v>0</v>
      </c>
      <c r="CC636" t="e">
        <f>IF('Source and fuel input'!AS636,VLOOKUP(AA636,SourceIdData,8,FALSE),IF('Source and fuel input'!AQ636,V636,IF('Source and fuel input'!AR636,IF(AND(E636="Method 1",VLOOKUP(AA636,SourceIdData,8,FALSE)&gt;0),VLOOKUP(AA636,SourceIdData,8,FALSE),NA()),"")))</f>
        <v>#N/A</v>
      </c>
      <c r="CD636" s="15" t="e">
        <f t="shared" si="804"/>
        <v>#N/A</v>
      </c>
      <c r="CE636" s="15" t="b">
        <f t="shared" si="805"/>
        <v>1</v>
      </c>
      <c r="CF636" s="15" t="b">
        <f t="shared" si="761"/>
        <v>1</v>
      </c>
      <c r="CG636" s="15" t="b">
        <f t="shared" si="806"/>
        <v>0</v>
      </c>
      <c r="CH636" s="15" t="b">
        <f t="shared" si="807"/>
        <v>1</v>
      </c>
      <c r="CI636" t="e">
        <f t="shared" si="762"/>
        <v>#N/A</v>
      </c>
      <c r="CJ636" t="e">
        <f t="shared" si="763"/>
        <v>#N/A</v>
      </c>
      <c r="CK636" t="e">
        <f t="shared" si="772"/>
        <v>#N/A</v>
      </c>
      <c r="CL636" t="b">
        <f t="shared" si="808"/>
        <v>0</v>
      </c>
      <c r="CM636" t="e">
        <f t="shared" si="773"/>
        <v>#N/A</v>
      </c>
      <c r="CN636" t="b">
        <f t="shared" si="774"/>
        <v>0</v>
      </c>
      <c r="CO636" s="14">
        <f t="shared" si="775"/>
        <v>1</v>
      </c>
      <c r="CP636" s="16" t="str">
        <f t="shared" si="764"/>
        <v/>
      </c>
      <c r="CQ636" s="15">
        <f t="shared" si="765"/>
        <v>0</v>
      </c>
      <c r="CR636" s="15">
        <f t="shared" si="766"/>
        <v>0</v>
      </c>
      <c r="CS636" s="15">
        <f t="shared" si="767"/>
        <v>0</v>
      </c>
      <c r="CT636" s="58" t="e">
        <f t="shared" si="794"/>
        <v>#DIV/0!</v>
      </c>
      <c r="CU636" s="2">
        <f t="shared" si="768"/>
        <v>995</v>
      </c>
      <c r="CV636" t="str">
        <f t="shared" si="776"/>
        <v/>
      </c>
      <c r="CX636" t="str">
        <f t="shared" si="795"/>
        <v/>
      </c>
      <c r="CY636" t="b">
        <f>AND(CX636&lt;&gt;"",COUNTIF($CX$11:CX635,CX636)=0)</f>
        <v>0</v>
      </c>
      <c r="CZ636" s="2">
        <f>IF(CX636="",0,IF(CY636,MAX($CZ$11:CZ635)+1,VLOOKUP(CX636,$CX$11:CZ635,3,FALSE)))</f>
        <v>0</v>
      </c>
      <c r="DA636" s="2" t="str">
        <f t="shared" si="777"/>
        <v/>
      </c>
      <c r="DB636" t="str">
        <f t="shared" si="796"/>
        <v/>
      </c>
      <c r="DC636" t="b">
        <f>AND(DB636&lt;&gt;"",COUNTIF($DB$11:DB635,DB636)=0)</f>
        <v>0</v>
      </c>
      <c r="DD636" s="2">
        <f>IF(DB636="",0,IF(DC636,MAX($DD$11:DD635)+1,VLOOKUP(DB636,$DB$11:DD635,3,FALSE)))</f>
        <v>0</v>
      </c>
      <c r="DE636" s="2" t="str">
        <f t="shared" si="778"/>
        <v/>
      </c>
    </row>
    <row r="637" spans="1:109" x14ac:dyDescent="0.35">
      <c r="A637" s="119"/>
      <c r="B637" s="46"/>
      <c r="C637" s="46"/>
      <c r="D637" s="46"/>
      <c r="E637" s="46"/>
      <c r="F637" s="183"/>
      <c r="G637" s="48">
        <v>0</v>
      </c>
      <c r="H637" s="46">
        <v>0</v>
      </c>
      <c r="I637" s="46">
        <v>0</v>
      </c>
      <c r="J637" s="46">
        <v>0</v>
      </c>
      <c r="K637" s="46">
        <v>0</v>
      </c>
      <c r="L637" s="49">
        <v>0</v>
      </c>
      <c r="M637" s="50">
        <v>0</v>
      </c>
      <c r="N637" s="32"/>
      <c r="O637" s="31"/>
      <c r="P637" s="31"/>
      <c r="Q637" s="31"/>
      <c r="R637" s="31"/>
      <c r="S637" s="31"/>
      <c r="T637" s="31"/>
      <c r="U637" s="31"/>
      <c r="V637" s="99"/>
      <c r="W637" s="52" t="str">
        <f t="shared" si="803"/>
        <v/>
      </c>
      <c r="X637" s="120"/>
      <c r="Y637" s="97"/>
      <c r="Z637" t="e">
        <f t="shared" si="733"/>
        <v>#N/A</v>
      </c>
      <c r="AA637" t="e">
        <f t="shared" si="734"/>
        <v>#N/A</v>
      </c>
      <c r="AB637" t="e">
        <f t="shared" si="735"/>
        <v>#N/A</v>
      </c>
      <c r="AC637" s="53" t="b">
        <f t="shared" si="736"/>
        <v>0</v>
      </c>
      <c r="AD637" s="53" t="b">
        <f t="shared" si="737"/>
        <v>0</v>
      </c>
      <c r="AE637" s="53" t="b">
        <f t="shared" si="738"/>
        <v>0</v>
      </c>
      <c r="AF637" s="53" t="b">
        <f t="shared" si="739"/>
        <v>0</v>
      </c>
      <c r="AG637" s="53" t="b">
        <f t="shared" si="740"/>
        <v>0</v>
      </c>
      <c r="AH637" s="53" t="b">
        <f t="shared" si="741"/>
        <v>0</v>
      </c>
      <c r="AI637" s="53" t="b">
        <f t="shared" si="742"/>
        <v>0</v>
      </c>
      <c r="AJ637" s="53" t="b">
        <f t="shared" si="743"/>
        <v>0</v>
      </c>
      <c r="AK637" s="53" t="b">
        <f t="shared" si="797"/>
        <v>1</v>
      </c>
      <c r="AL637" s="53" t="b">
        <f t="shared" si="798"/>
        <v>1</v>
      </c>
      <c r="AM637" s="53" t="b">
        <f t="shared" si="799"/>
        <v>1</v>
      </c>
      <c r="AN637" s="53" t="b">
        <f t="shared" si="800"/>
        <v>1</v>
      </c>
      <c r="AO637" s="53" t="b">
        <f t="shared" si="801"/>
        <v>1</v>
      </c>
      <c r="AP637" s="53" t="b">
        <f t="shared" si="802"/>
        <v>1</v>
      </c>
      <c r="AQ637" s="53" t="b">
        <f t="shared" si="779"/>
        <v>0</v>
      </c>
      <c r="AR637" t="b">
        <f t="shared" si="744"/>
        <v>0</v>
      </c>
      <c r="AS637" s="54" t="e">
        <f t="shared" si="769"/>
        <v>#N/A</v>
      </c>
      <c r="AT637" t="b">
        <f t="shared" si="780"/>
        <v>0</v>
      </c>
      <c r="AU637" t="str">
        <f t="shared" si="781"/>
        <v/>
      </c>
      <c r="AV637" s="55" t="str">
        <f t="shared" si="770"/>
        <v/>
      </c>
      <c r="AW637" t="b">
        <f>AND(AV637&lt;&gt;"",COUNTIF($AV$11:AV636,AV637)=0)</f>
        <v>0</v>
      </c>
      <c r="AX637" s="2">
        <f>IF(AV637="",0,IF(AW637,MAX($AX$11:AX636)+1,VLOOKUP(AV637,$AV$11:AX636,3,FALSE)))</f>
        <v>0</v>
      </c>
      <c r="AY637" t="str">
        <f t="shared" si="771"/>
        <v/>
      </c>
      <c r="AZ637" t="e">
        <f t="shared" si="745"/>
        <v>#N/A</v>
      </c>
      <c r="BA637" t="e">
        <f>IF(ISNA(AZ637),NA(),COUNTIF(AZ$10:AZ637,AZ637)&gt;1)</f>
        <v>#N/A</v>
      </c>
      <c r="BB637" t="e">
        <f t="shared" si="746"/>
        <v>#N/A</v>
      </c>
      <c r="BC637" s="55" t="e">
        <f t="shared" si="747"/>
        <v>#N/A</v>
      </c>
      <c r="BD637" s="56" t="e">
        <f t="shared" si="748"/>
        <v>#N/A</v>
      </c>
      <c r="BE637" s="53">
        <f t="shared" si="749"/>
        <v>0</v>
      </c>
      <c r="BF637" s="53">
        <f t="shared" si="750"/>
        <v>0</v>
      </c>
      <c r="BG637" s="53">
        <f t="shared" si="751"/>
        <v>0</v>
      </c>
      <c r="BH637" s="53">
        <f t="shared" si="752"/>
        <v>0</v>
      </c>
      <c r="BI637" s="53">
        <f t="shared" si="753"/>
        <v>0</v>
      </c>
      <c r="BJ637" s="53">
        <f t="shared" si="754"/>
        <v>0</v>
      </c>
      <c r="BK637" s="57">
        <f t="shared" si="755"/>
        <v>0</v>
      </c>
      <c r="BL637" s="57">
        <f t="shared" si="756"/>
        <v>0</v>
      </c>
      <c r="BM637" s="57">
        <f t="shared" si="757"/>
        <v>0</v>
      </c>
      <c r="BN637" s="57">
        <f t="shared" si="758"/>
        <v>0</v>
      </c>
      <c r="BO637" s="57">
        <f t="shared" si="759"/>
        <v>0</v>
      </c>
      <c r="BP637" s="57">
        <f t="shared" si="760"/>
        <v>0</v>
      </c>
      <c r="BQ637">
        <f t="shared" si="782"/>
        <v>0</v>
      </c>
      <c r="BR637">
        <f t="shared" si="783"/>
        <v>0</v>
      </c>
      <c r="BS637">
        <f t="shared" si="784"/>
        <v>0</v>
      </c>
      <c r="BT637">
        <f t="shared" si="785"/>
        <v>0</v>
      </c>
      <c r="BU637">
        <f t="shared" si="786"/>
        <v>0</v>
      </c>
      <c r="BV637">
        <f t="shared" si="787"/>
        <v>0</v>
      </c>
      <c r="BW637">
        <f t="shared" si="788"/>
        <v>0</v>
      </c>
      <c r="BX637">
        <f t="shared" si="789"/>
        <v>0</v>
      </c>
      <c r="BY637">
        <f t="shared" si="790"/>
        <v>0</v>
      </c>
      <c r="BZ637">
        <f t="shared" si="791"/>
        <v>0</v>
      </c>
      <c r="CA637">
        <f t="shared" si="792"/>
        <v>0</v>
      </c>
      <c r="CB637">
        <f t="shared" si="793"/>
        <v>0</v>
      </c>
      <c r="CC637" t="e">
        <f>IF('Source and fuel input'!AS637,VLOOKUP(AA637,SourceIdData,8,FALSE),IF('Source and fuel input'!AQ637,V637,IF('Source and fuel input'!AR637,IF(AND(E637="Method 1",VLOOKUP(AA637,SourceIdData,8,FALSE)&gt;0),VLOOKUP(AA637,SourceIdData,8,FALSE),NA()),"")))</f>
        <v>#N/A</v>
      </c>
      <c r="CD637" s="15" t="e">
        <f t="shared" si="804"/>
        <v>#N/A</v>
      </c>
      <c r="CE637" s="15" t="b">
        <f t="shared" si="805"/>
        <v>1</v>
      </c>
      <c r="CF637" s="15" t="b">
        <f t="shared" si="761"/>
        <v>1</v>
      </c>
      <c r="CG637" s="15" t="b">
        <f t="shared" si="806"/>
        <v>0</v>
      </c>
      <c r="CH637" s="15" t="b">
        <f t="shared" si="807"/>
        <v>1</v>
      </c>
      <c r="CI637" t="e">
        <f t="shared" si="762"/>
        <v>#N/A</v>
      </c>
      <c r="CJ637" t="e">
        <f t="shared" si="763"/>
        <v>#N/A</v>
      </c>
      <c r="CK637" t="e">
        <f t="shared" si="772"/>
        <v>#N/A</v>
      </c>
      <c r="CL637" t="b">
        <f t="shared" si="808"/>
        <v>0</v>
      </c>
      <c r="CM637" t="e">
        <f t="shared" si="773"/>
        <v>#N/A</v>
      </c>
      <c r="CN637" t="b">
        <f t="shared" si="774"/>
        <v>0</v>
      </c>
      <c r="CO637" s="14">
        <f t="shared" si="775"/>
        <v>1</v>
      </c>
      <c r="CP637" s="16" t="str">
        <f t="shared" si="764"/>
        <v/>
      </c>
      <c r="CQ637" s="15">
        <f t="shared" si="765"/>
        <v>0</v>
      </c>
      <c r="CR637" s="15">
        <f t="shared" si="766"/>
        <v>0</v>
      </c>
      <c r="CS637" s="15">
        <f t="shared" si="767"/>
        <v>0</v>
      </c>
      <c r="CT637" s="58" t="e">
        <f t="shared" si="794"/>
        <v>#DIV/0!</v>
      </c>
      <c r="CU637" s="2">
        <f t="shared" si="768"/>
        <v>995</v>
      </c>
      <c r="CV637" t="str">
        <f t="shared" si="776"/>
        <v/>
      </c>
      <c r="CX637" t="str">
        <f t="shared" si="795"/>
        <v/>
      </c>
      <c r="CY637" t="b">
        <f>AND(CX637&lt;&gt;"",COUNTIF($CX$11:CX636,CX637)=0)</f>
        <v>0</v>
      </c>
      <c r="CZ637" s="2">
        <f>IF(CX637="",0,IF(CY637,MAX($CZ$11:CZ636)+1,VLOOKUP(CX637,$CX$11:CZ636,3,FALSE)))</f>
        <v>0</v>
      </c>
      <c r="DA637" s="2" t="str">
        <f t="shared" si="777"/>
        <v/>
      </c>
      <c r="DB637" t="str">
        <f t="shared" si="796"/>
        <v/>
      </c>
      <c r="DC637" t="b">
        <f>AND(DB637&lt;&gt;"",COUNTIF($DB$11:DB636,DB637)=0)</f>
        <v>0</v>
      </c>
      <c r="DD637" s="2">
        <f>IF(DB637="",0,IF(DC637,MAX($DD$11:DD636)+1,VLOOKUP(DB637,$DB$11:DD636,3,FALSE)))</f>
        <v>0</v>
      </c>
      <c r="DE637" s="2" t="str">
        <f t="shared" si="778"/>
        <v/>
      </c>
    </row>
    <row r="638" spans="1:109" x14ac:dyDescent="0.35">
      <c r="A638" s="119"/>
      <c r="B638" s="46"/>
      <c r="C638" s="46"/>
      <c r="D638" s="46"/>
      <c r="E638" s="46"/>
      <c r="F638" s="183"/>
      <c r="G638" s="48">
        <v>0</v>
      </c>
      <c r="H638" s="46">
        <v>0</v>
      </c>
      <c r="I638" s="46">
        <v>0</v>
      </c>
      <c r="J638" s="46">
        <v>0</v>
      </c>
      <c r="K638" s="46">
        <v>0</v>
      </c>
      <c r="L638" s="49">
        <v>0</v>
      </c>
      <c r="M638" s="50">
        <v>0</v>
      </c>
      <c r="N638" s="32"/>
      <c r="O638" s="31"/>
      <c r="P638" s="31"/>
      <c r="Q638" s="31"/>
      <c r="R638" s="31"/>
      <c r="S638" s="31"/>
      <c r="T638" s="31"/>
      <c r="U638" s="31"/>
      <c r="V638" s="99"/>
      <c r="W638" s="52" t="str">
        <f t="shared" si="803"/>
        <v/>
      </c>
      <c r="X638" s="120"/>
      <c r="Y638" s="97"/>
      <c r="Z638" t="e">
        <f t="shared" si="733"/>
        <v>#N/A</v>
      </c>
      <c r="AA638" t="e">
        <f t="shared" si="734"/>
        <v>#N/A</v>
      </c>
      <c r="AB638" t="e">
        <f t="shared" si="735"/>
        <v>#N/A</v>
      </c>
      <c r="AC638" s="53" t="b">
        <f t="shared" si="736"/>
        <v>0</v>
      </c>
      <c r="AD638" s="53" t="b">
        <f t="shared" si="737"/>
        <v>0</v>
      </c>
      <c r="AE638" s="53" t="b">
        <f t="shared" si="738"/>
        <v>0</v>
      </c>
      <c r="AF638" s="53" t="b">
        <f t="shared" si="739"/>
        <v>0</v>
      </c>
      <c r="AG638" s="53" t="b">
        <f t="shared" si="740"/>
        <v>0</v>
      </c>
      <c r="AH638" s="53" t="b">
        <f t="shared" si="741"/>
        <v>0</v>
      </c>
      <c r="AI638" s="53" t="b">
        <f t="shared" si="742"/>
        <v>0</v>
      </c>
      <c r="AJ638" s="53" t="b">
        <f t="shared" si="743"/>
        <v>0</v>
      </c>
      <c r="AK638" s="53" t="b">
        <f t="shared" si="797"/>
        <v>1</v>
      </c>
      <c r="AL638" s="53" t="b">
        <f t="shared" si="798"/>
        <v>1</v>
      </c>
      <c r="AM638" s="53" t="b">
        <f t="shared" si="799"/>
        <v>1</v>
      </c>
      <c r="AN638" s="53" t="b">
        <f t="shared" si="800"/>
        <v>1</v>
      </c>
      <c r="AO638" s="53" t="b">
        <f t="shared" si="801"/>
        <v>1</v>
      </c>
      <c r="AP638" s="53" t="b">
        <f t="shared" si="802"/>
        <v>1</v>
      </c>
      <c r="AQ638" s="53" t="b">
        <f t="shared" si="779"/>
        <v>0</v>
      </c>
      <c r="AR638" t="b">
        <f t="shared" si="744"/>
        <v>0</v>
      </c>
      <c r="AS638" s="54" t="e">
        <f t="shared" si="769"/>
        <v>#N/A</v>
      </c>
      <c r="AT638" t="b">
        <f t="shared" si="780"/>
        <v>0</v>
      </c>
      <c r="AU638" t="str">
        <f t="shared" si="781"/>
        <v/>
      </c>
      <c r="AV638" s="55" t="str">
        <f t="shared" si="770"/>
        <v/>
      </c>
      <c r="AW638" t="b">
        <f>AND(AV638&lt;&gt;"",COUNTIF($AV$11:AV637,AV638)=0)</f>
        <v>0</v>
      </c>
      <c r="AX638" s="2">
        <f>IF(AV638="",0,IF(AW638,MAX($AX$11:AX637)+1,VLOOKUP(AV638,$AV$11:AX637,3,FALSE)))</f>
        <v>0</v>
      </c>
      <c r="AY638" t="str">
        <f t="shared" si="771"/>
        <v/>
      </c>
      <c r="AZ638" t="e">
        <f t="shared" si="745"/>
        <v>#N/A</v>
      </c>
      <c r="BA638" t="e">
        <f>IF(ISNA(AZ638),NA(),COUNTIF(AZ$10:AZ638,AZ638)&gt;1)</f>
        <v>#N/A</v>
      </c>
      <c r="BB638" t="e">
        <f t="shared" si="746"/>
        <v>#N/A</v>
      </c>
      <c r="BC638" s="55" t="e">
        <f t="shared" si="747"/>
        <v>#N/A</v>
      </c>
      <c r="BD638" s="56" t="e">
        <f t="shared" si="748"/>
        <v>#N/A</v>
      </c>
      <c r="BE638" s="53">
        <f t="shared" si="749"/>
        <v>0</v>
      </c>
      <c r="BF638" s="53">
        <f t="shared" si="750"/>
        <v>0</v>
      </c>
      <c r="BG638" s="53">
        <f t="shared" si="751"/>
        <v>0</v>
      </c>
      <c r="BH638" s="53">
        <f t="shared" si="752"/>
        <v>0</v>
      </c>
      <c r="BI638" s="53">
        <f t="shared" si="753"/>
        <v>0</v>
      </c>
      <c r="BJ638" s="53">
        <f t="shared" si="754"/>
        <v>0</v>
      </c>
      <c r="BK638" s="57">
        <f t="shared" si="755"/>
        <v>0</v>
      </c>
      <c r="BL638" s="57">
        <f t="shared" si="756"/>
        <v>0</v>
      </c>
      <c r="BM638" s="57">
        <f t="shared" si="757"/>
        <v>0</v>
      </c>
      <c r="BN638" s="57">
        <f t="shared" si="758"/>
        <v>0</v>
      </c>
      <c r="BO638" s="57">
        <f t="shared" si="759"/>
        <v>0</v>
      </c>
      <c r="BP638" s="57">
        <f t="shared" si="760"/>
        <v>0</v>
      </c>
      <c r="BQ638">
        <f t="shared" si="782"/>
        <v>0</v>
      </c>
      <c r="BR638">
        <f t="shared" si="783"/>
        <v>0</v>
      </c>
      <c r="BS638">
        <f t="shared" si="784"/>
        <v>0</v>
      </c>
      <c r="BT638">
        <f t="shared" si="785"/>
        <v>0</v>
      </c>
      <c r="BU638">
        <f t="shared" si="786"/>
        <v>0</v>
      </c>
      <c r="BV638">
        <f t="shared" si="787"/>
        <v>0</v>
      </c>
      <c r="BW638">
        <f t="shared" si="788"/>
        <v>0</v>
      </c>
      <c r="BX638">
        <f t="shared" si="789"/>
        <v>0</v>
      </c>
      <c r="BY638">
        <f t="shared" si="790"/>
        <v>0</v>
      </c>
      <c r="BZ638">
        <f t="shared" si="791"/>
        <v>0</v>
      </c>
      <c r="CA638">
        <f t="shared" si="792"/>
        <v>0</v>
      </c>
      <c r="CB638">
        <f t="shared" si="793"/>
        <v>0</v>
      </c>
      <c r="CC638" t="e">
        <f>IF('Source and fuel input'!AS638,VLOOKUP(AA638,SourceIdData,8,FALSE),IF('Source and fuel input'!AQ638,V638,IF('Source and fuel input'!AR638,IF(AND(E638="Method 1",VLOOKUP(AA638,SourceIdData,8,FALSE)&gt;0),VLOOKUP(AA638,SourceIdData,8,FALSE),NA()),"")))</f>
        <v>#N/A</v>
      </c>
      <c r="CD638" s="15" t="e">
        <f t="shared" si="804"/>
        <v>#N/A</v>
      </c>
      <c r="CE638" s="15" t="b">
        <f t="shared" si="805"/>
        <v>1</v>
      </c>
      <c r="CF638" s="15" t="b">
        <f t="shared" si="761"/>
        <v>1</v>
      </c>
      <c r="CG638" s="15" t="b">
        <f t="shared" si="806"/>
        <v>0</v>
      </c>
      <c r="CH638" s="15" t="b">
        <f t="shared" si="807"/>
        <v>1</v>
      </c>
      <c r="CI638" t="e">
        <f t="shared" si="762"/>
        <v>#N/A</v>
      </c>
      <c r="CJ638" t="e">
        <f t="shared" si="763"/>
        <v>#N/A</v>
      </c>
      <c r="CK638" t="e">
        <f t="shared" si="772"/>
        <v>#N/A</v>
      </c>
      <c r="CL638" t="b">
        <f t="shared" si="808"/>
        <v>0</v>
      </c>
      <c r="CM638" t="e">
        <f t="shared" si="773"/>
        <v>#N/A</v>
      </c>
      <c r="CN638" t="b">
        <f t="shared" si="774"/>
        <v>0</v>
      </c>
      <c r="CO638" s="14">
        <f t="shared" si="775"/>
        <v>1</v>
      </c>
      <c r="CP638" s="16" t="str">
        <f t="shared" si="764"/>
        <v/>
      </c>
      <c r="CQ638" s="15">
        <f t="shared" si="765"/>
        <v>0</v>
      </c>
      <c r="CR638" s="15">
        <f t="shared" si="766"/>
        <v>0</v>
      </c>
      <c r="CS638" s="15">
        <f t="shared" si="767"/>
        <v>0</v>
      </c>
      <c r="CT638" s="58" t="e">
        <f t="shared" si="794"/>
        <v>#DIV/0!</v>
      </c>
      <c r="CU638" s="2">
        <f t="shared" si="768"/>
        <v>995</v>
      </c>
      <c r="CV638" t="str">
        <f t="shared" si="776"/>
        <v/>
      </c>
      <c r="CX638" t="str">
        <f t="shared" si="795"/>
        <v/>
      </c>
      <c r="CY638" t="b">
        <f>AND(CX638&lt;&gt;"",COUNTIF($CX$11:CX637,CX638)=0)</f>
        <v>0</v>
      </c>
      <c r="CZ638" s="2">
        <f>IF(CX638="",0,IF(CY638,MAX($CZ$11:CZ637)+1,VLOOKUP(CX638,$CX$11:CZ637,3,FALSE)))</f>
        <v>0</v>
      </c>
      <c r="DA638" s="2" t="str">
        <f t="shared" si="777"/>
        <v/>
      </c>
      <c r="DB638" t="str">
        <f t="shared" si="796"/>
        <v/>
      </c>
      <c r="DC638" t="b">
        <f>AND(DB638&lt;&gt;"",COUNTIF($DB$11:DB637,DB638)=0)</f>
        <v>0</v>
      </c>
      <c r="DD638" s="2">
        <f>IF(DB638="",0,IF(DC638,MAX($DD$11:DD637)+1,VLOOKUP(DB638,$DB$11:DD637,3,FALSE)))</f>
        <v>0</v>
      </c>
      <c r="DE638" s="2" t="str">
        <f t="shared" si="778"/>
        <v/>
      </c>
    </row>
    <row r="639" spans="1:109" x14ac:dyDescent="0.35">
      <c r="A639" s="119"/>
      <c r="B639" s="46"/>
      <c r="C639" s="46"/>
      <c r="D639" s="46"/>
      <c r="E639" s="46"/>
      <c r="F639" s="183"/>
      <c r="G639" s="48">
        <v>0</v>
      </c>
      <c r="H639" s="46">
        <v>0</v>
      </c>
      <c r="I639" s="46">
        <v>0</v>
      </c>
      <c r="J639" s="46">
        <v>0</v>
      </c>
      <c r="K639" s="46">
        <v>0</v>
      </c>
      <c r="L639" s="49">
        <v>0</v>
      </c>
      <c r="M639" s="50">
        <v>0</v>
      </c>
      <c r="N639" s="32"/>
      <c r="O639" s="31"/>
      <c r="P639" s="31"/>
      <c r="Q639" s="31"/>
      <c r="R639" s="31"/>
      <c r="S639" s="31"/>
      <c r="T639" s="31"/>
      <c r="U639" s="31"/>
      <c r="V639" s="99"/>
      <c r="W639" s="52" t="str">
        <f t="shared" si="803"/>
        <v/>
      </c>
      <c r="X639" s="120"/>
      <c r="Y639" s="97"/>
      <c r="Z639" t="e">
        <f t="shared" si="733"/>
        <v>#N/A</v>
      </c>
      <c r="AA639" t="e">
        <f t="shared" si="734"/>
        <v>#N/A</v>
      </c>
      <c r="AB639" t="e">
        <f t="shared" si="735"/>
        <v>#N/A</v>
      </c>
      <c r="AC639" s="53" t="b">
        <f t="shared" si="736"/>
        <v>0</v>
      </c>
      <c r="AD639" s="53" t="b">
        <f t="shared" si="737"/>
        <v>0</v>
      </c>
      <c r="AE639" s="53" t="b">
        <f t="shared" si="738"/>
        <v>0</v>
      </c>
      <c r="AF639" s="53" t="b">
        <f t="shared" si="739"/>
        <v>0</v>
      </c>
      <c r="AG639" s="53" t="b">
        <f t="shared" si="740"/>
        <v>0</v>
      </c>
      <c r="AH639" s="53" t="b">
        <f t="shared" si="741"/>
        <v>0</v>
      </c>
      <c r="AI639" s="53" t="b">
        <f t="shared" si="742"/>
        <v>0</v>
      </c>
      <c r="AJ639" s="53" t="b">
        <f t="shared" si="743"/>
        <v>0</v>
      </c>
      <c r="AK639" s="53" t="b">
        <f t="shared" si="797"/>
        <v>1</v>
      </c>
      <c r="AL639" s="53" t="b">
        <f t="shared" si="798"/>
        <v>1</v>
      </c>
      <c r="AM639" s="53" t="b">
        <f t="shared" si="799"/>
        <v>1</v>
      </c>
      <c r="AN639" s="53" t="b">
        <f t="shared" si="800"/>
        <v>1</v>
      </c>
      <c r="AO639" s="53" t="b">
        <f t="shared" si="801"/>
        <v>1</v>
      </c>
      <c r="AP639" s="53" t="b">
        <f t="shared" si="802"/>
        <v>1</v>
      </c>
      <c r="AQ639" s="53" t="b">
        <f t="shared" si="779"/>
        <v>0</v>
      </c>
      <c r="AR639" t="b">
        <f t="shared" si="744"/>
        <v>0</v>
      </c>
      <c r="AS639" s="54" t="e">
        <f t="shared" si="769"/>
        <v>#N/A</v>
      </c>
      <c r="AT639" t="b">
        <f t="shared" si="780"/>
        <v>0</v>
      </c>
      <c r="AU639" t="str">
        <f t="shared" si="781"/>
        <v/>
      </c>
      <c r="AV639" s="55" t="str">
        <f t="shared" si="770"/>
        <v/>
      </c>
      <c r="AW639" t="b">
        <f>AND(AV639&lt;&gt;"",COUNTIF($AV$11:AV638,AV639)=0)</f>
        <v>0</v>
      </c>
      <c r="AX639" s="2">
        <f>IF(AV639="",0,IF(AW639,MAX($AX$11:AX638)+1,VLOOKUP(AV639,$AV$11:AX638,3,FALSE)))</f>
        <v>0</v>
      </c>
      <c r="AY639" t="str">
        <f t="shared" si="771"/>
        <v/>
      </c>
      <c r="AZ639" t="e">
        <f t="shared" si="745"/>
        <v>#N/A</v>
      </c>
      <c r="BA639" t="e">
        <f>IF(ISNA(AZ639),NA(),COUNTIF(AZ$10:AZ639,AZ639)&gt;1)</f>
        <v>#N/A</v>
      </c>
      <c r="BB639" t="e">
        <f t="shared" si="746"/>
        <v>#N/A</v>
      </c>
      <c r="BC639" s="55" t="e">
        <f t="shared" si="747"/>
        <v>#N/A</v>
      </c>
      <c r="BD639" s="56" t="e">
        <f t="shared" si="748"/>
        <v>#N/A</v>
      </c>
      <c r="BE639" s="53">
        <f t="shared" si="749"/>
        <v>0</v>
      </c>
      <c r="BF639" s="53">
        <f t="shared" si="750"/>
        <v>0</v>
      </c>
      <c r="BG639" s="53">
        <f t="shared" si="751"/>
        <v>0</v>
      </c>
      <c r="BH639" s="53">
        <f t="shared" si="752"/>
        <v>0</v>
      </c>
      <c r="BI639" s="53">
        <f t="shared" si="753"/>
        <v>0</v>
      </c>
      <c r="BJ639" s="53">
        <f t="shared" si="754"/>
        <v>0</v>
      </c>
      <c r="BK639" s="57">
        <f t="shared" si="755"/>
        <v>0</v>
      </c>
      <c r="BL639" s="57">
        <f t="shared" si="756"/>
        <v>0</v>
      </c>
      <c r="BM639" s="57">
        <f t="shared" si="757"/>
        <v>0</v>
      </c>
      <c r="BN639" s="57">
        <f t="shared" si="758"/>
        <v>0</v>
      </c>
      <c r="BO639" s="57">
        <f t="shared" si="759"/>
        <v>0</v>
      </c>
      <c r="BP639" s="57">
        <f t="shared" si="760"/>
        <v>0</v>
      </c>
      <c r="BQ639">
        <f t="shared" si="782"/>
        <v>0</v>
      </c>
      <c r="BR639">
        <f t="shared" si="783"/>
        <v>0</v>
      </c>
      <c r="BS639">
        <f t="shared" si="784"/>
        <v>0</v>
      </c>
      <c r="BT639">
        <f t="shared" si="785"/>
        <v>0</v>
      </c>
      <c r="BU639">
        <f t="shared" si="786"/>
        <v>0</v>
      </c>
      <c r="BV639">
        <f t="shared" si="787"/>
        <v>0</v>
      </c>
      <c r="BW639">
        <f t="shared" si="788"/>
        <v>0</v>
      </c>
      <c r="BX639">
        <f t="shared" si="789"/>
        <v>0</v>
      </c>
      <c r="BY639">
        <f t="shared" si="790"/>
        <v>0</v>
      </c>
      <c r="BZ639">
        <f t="shared" si="791"/>
        <v>0</v>
      </c>
      <c r="CA639">
        <f t="shared" si="792"/>
        <v>0</v>
      </c>
      <c r="CB639">
        <f t="shared" si="793"/>
        <v>0</v>
      </c>
      <c r="CC639" t="e">
        <f>IF('Source and fuel input'!AS639,VLOOKUP(AA639,SourceIdData,8,FALSE),IF('Source and fuel input'!AQ639,V639,IF('Source and fuel input'!AR639,IF(AND(E639="Method 1",VLOOKUP(AA639,SourceIdData,8,FALSE)&gt;0),VLOOKUP(AA639,SourceIdData,8,FALSE),NA()),"")))</f>
        <v>#N/A</v>
      </c>
      <c r="CD639" s="15" t="e">
        <f t="shared" si="804"/>
        <v>#N/A</v>
      </c>
      <c r="CE639" s="15" t="b">
        <f t="shared" si="805"/>
        <v>1</v>
      </c>
      <c r="CF639" s="15" t="b">
        <f t="shared" si="761"/>
        <v>1</v>
      </c>
      <c r="CG639" s="15" t="b">
        <f t="shared" si="806"/>
        <v>0</v>
      </c>
      <c r="CH639" s="15" t="b">
        <f t="shared" si="807"/>
        <v>1</v>
      </c>
      <c r="CI639" t="e">
        <f t="shared" si="762"/>
        <v>#N/A</v>
      </c>
      <c r="CJ639" t="e">
        <f t="shared" si="763"/>
        <v>#N/A</v>
      </c>
      <c r="CK639" t="e">
        <f t="shared" si="772"/>
        <v>#N/A</v>
      </c>
      <c r="CL639" t="b">
        <f t="shared" si="808"/>
        <v>0</v>
      </c>
      <c r="CM639" t="e">
        <f t="shared" si="773"/>
        <v>#N/A</v>
      </c>
      <c r="CN639" t="b">
        <f t="shared" si="774"/>
        <v>0</v>
      </c>
      <c r="CO639" s="14">
        <f t="shared" si="775"/>
        <v>1</v>
      </c>
      <c r="CP639" s="16" t="str">
        <f t="shared" si="764"/>
        <v/>
      </c>
      <c r="CQ639" s="15">
        <f t="shared" si="765"/>
        <v>0</v>
      </c>
      <c r="CR639" s="15">
        <f t="shared" si="766"/>
        <v>0</v>
      </c>
      <c r="CS639" s="15">
        <f t="shared" si="767"/>
        <v>0</v>
      </c>
      <c r="CT639" s="58" t="e">
        <f t="shared" si="794"/>
        <v>#DIV/0!</v>
      </c>
      <c r="CU639" s="2">
        <f t="shared" si="768"/>
        <v>995</v>
      </c>
      <c r="CV639" t="str">
        <f t="shared" si="776"/>
        <v/>
      </c>
      <c r="CX639" t="str">
        <f t="shared" si="795"/>
        <v/>
      </c>
      <c r="CY639" t="b">
        <f>AND(CX639&lt;&gt;"",COUNTIF($CX$11:CX638,CX639)=0)</f>
        <v>0</v>
      </c>
      <c r="CZ639" s="2">
        <f>IF(CX639="",0,IF(CY639,MAX($CZ$11:CZ638)+1,VLOOKUP(CX639,$CX$11:CZ638,3,FALSE)))</f>
        <v>0</v>
      </c>
      <c r="DA639" s="2" t="str">
        <f t="shared" si="777"/>
        <v/>
      </c>
      <c r="DB639" t="str">
        <f t="shared" si="796"/>
        <v/>
      </c>
      <c r="DC639" t="b">
        <f>AND(DB639&lt;&gt;"",COUNTIF($DB$11:DB638,DB639)=0)</f>
        <v>0</v>
      </c>
      <c r="DD639" s="2">
        <f>IF(DB639="",0,IF(DC639,MAX($DD$11:DD638)+1,VLOOKUP(DB639,$DB$11:DD638,3,FALSE)))</f>
        <v>0</v>
      </c>
      <c r="DE639" s="2" t="str">
        <f t="shared" si="778"/>
        <v/>
      </c>
    </row>
    <row r="640" spans="1:109" x14ac:dyDescent="0.35">
      <c r="A640" s="119"/>
      <c r="B640" s="46"/>
      <c r="C640" s="46"/>
      <c r="D640" s="46"/>
      <c r="E640" s="46"/>
      <c r="F640" s="183"/>
      <c r="G640" s="48">
        <v>0</v>
      </c>
      <c r="H640" s="46">
        <v>0</v>
      </c>
      <c r="I640" s="46">
        <v>0</v>
      </c>
      <c r="J640" s="46">
        <v>0</v>
      </c>
      <c r="K640" s="46">
        <v>0</v>
      </c>
      <c r="L640" s="49">
        <v>0</v>
      </c>
      <c r="M640" s="50">
        <v>0</v>
      </c>
      <c r="N640" s="32"/>
      <c r="O640" s="31"/>
      <c r="P640" s="31"/>
      <c r="Q640" s="31"/>
      <c r="R640" s="31"/>
      <c r="S640" s="31"/>
      <c r="T640" s="31"/>
      <c r="U640" s="31"/>
      <c r="V640" s="99"/>
      <c r="W640" s="52" t="str">
        <f t="shared" si="803"/>
        <v/>
      </c>
      <c r="X640" s="120"/>
      <c r="Y640" s="97"/>
      <c r="Z640" t="e">
        <f t="shared" si="733"/>
        <v>#N/A</v>
      </c>
      <c r="AA640" t="e">
        <f t="shared" si="734"/>
        <v>#N/A</v>
      </c>
      <c r="AB640" t="e">
        <f t="shared" si="735"/>
        <v>#N/A</v>
      </c>
      <c r="AC640" s="53" t="b">
        <f t="shared" si="736"/>
        <v>0</v>
      </c>
      <c r="AD640" s="53" t="b">
        <f t="shared" si="737"/>
        <v>0</v>
      </c>
      <c r="AE640" s="53" t="b">
        <f t="shared" si="738"/>
        <v>0</v>
      </c>
      <c r="AF640" s="53" t="b">
        <f t="shared" si="739"/>
        <v>0</v>
      </c>
      <c r="AG640" s="53" t="b">
        <f t="shared" si="740"/>
        <v>0</v>
      </c>
      <c r="AH640" s="53" t="b">
        <f t="shared" si="741"/>
        <v>0</v>
      </c>
      <c r="AI640" s="53" t="b">
        <f t="shared" si="742"/>
        <v>0</v>
      </c>
      <c r="AJ640" s="53" t="b">
        <f t="shared" si="743"/>
        <v>0</v>
      </c>
      <c r="AK640" s="53" t="b">
        <f t="shared" si="797"/>
        <v>1</v>
      </c>
      <c r="AL640" s="53" t="b">
        <f t="shared" si="798"/>
        <v>1</v>
      </c>
      <c r="AM640" s="53" t="b">
        <f t="shared" si="799"/>
        <v>1</v>
      </c>
      <c r="AN640" s="53" t="b">
        <f t="shared" si="800"/>
        <v>1</v>
      </c>
      <c r="AO640" s="53" t="b">
        <f t="shared" si="801"/>
        <v>1</v>
      </c>
      <c r="AP640" s="53" t="b">
        <f t="shared" si="802"/>
        <v>1</v>
      </c>
      <c r="AQ640" s="53" t="b">
        <f t="shared" si="779"/>
        <v>0</v>
      </c>
      <c r="AR640" t="b">
        <f t="shared" si="744"/>
        <v>0</v>
      </c>
      <c r="AS640" s="54" t="e">
        <f t="shared" si="769"/>
        <v>#N/A</v>
      </c>
      <c r="AT640" t="b">
        <f t="shared" si="780"/>
        <v>0</v>
      </c>
      <c r="AU640" t="str">
        <f t="shared" si="781"/>
        <v/>
      </c>
      <c r="AV640" s="55" t="str">
        <f t="shared" si="770"/>
        <v/>
      </c>
      <c r="AW640" t="b">
        <f>AND(AV640&lt;&gt;"",COUNTIF($AV$11:AV639,AV640)=0)</f>
        <v>0</v>
      </c>
      <c r="AX640" s="2">
        <f>IF(AV640="",0,IF(AW640,MAX($AX$11:AX639)+1,VLOOKUP(AV640,$AV$11:AX639,3,FALSE)))</f>
        <v>0</v>
      </c>
      <c r="AY640" t="str">
        <f t="shared" si="771"/>
        <v/>
      </c>
      <c r="AZ640" t="e">
        <f t="shared" si="745"/>
        <v>#N/A</v>
      </c>
      <c r="BA640" t="e">
        <f>IF(ISNA(AZ640),NA(),COUNTIF(AZ$10:AZ640,AZ640)&gt;1)</f>
        <v>#N/A</v>
      </c>
      <c r="BB640" t="e">
        <f t="shared" si="746"/>
        <v>#N/A</v>
      </c>
      <c r="BC640" s="55" t="e">
        <f t="shared" si="747"/>
        <v>#N/A</v>
      </c>
      <c r="BD640" s="56" t="e">
        <f t="shared" si="748"/>
        <v>#N/A</v>
      </c>
      <c r="BE640" s="53">
        <f t="shared" si="749"/>
        <v>0</v>
      </c>
      <c r="BF640" s="53">
        <f t="shared" si="750"/>
        <v>0</v>
      </c>
      <c r="BG640" s="53">
        <f t="shared" si="751"/>
        <v>0</v>
      </c>
      <c r="BH640" s="53">
        <f t="shared" si="752"/>
        <v>0</v>
      </c>
      <c r="BI640" s="53">
        <f t="shared" si="753"/>
        <v>0</v>
      </c>
      <c r="BJ640" s="53">
        <f t="shared" si="754"/>
        <v>0</v>
      </c>
      <c r="BK640" s="57">
        <f t="shared" si="755"/>
        <v>0</v>
      </c>
      <c r="BL640" s="57">
        <f t="shared" si="756"/>
        <v>0</v>
      </c>
      <c r="BM640" s="57">
        <f t="shared" si="757"/>
        <v>0</v>
      </c>
      <c r="BN640" s="57">
        <f t="shared" si="758"/>
        <v>0</v>
      </c>
      <c r="BO640" s="57">
        <f t="shared" si="759"/>
        <v>0</v>
      </c>
      <c r="BP640" s="57">
        <f t="shared" si="760"/>
        <v>0</v>
      </c>
      <c r="BQ640">
        <f t="shared" si="782"/>
        <v>0</v>
      </c>
      <c r="BR640">
        <f t="shared" si="783"/>
        <v>0</v>
      </c>
      <c r="BS640">
        <f t="shared" si="784"/>
        <v>0</v>
      </c>
      <c r="BT640">
        <f t="shared" si="785"/>
        <v>0</v>
      </c>
      <c r="BU640">
        <f t="shared" si="786"/>
        <v>0</v>
      </c>
      <c r="BV640">
        <f t="shared" si="787"/>
        <v>0</v>
      </c>
      <c r="BW640">
        <f t="shared" si="788"/>
        <v>0</v>
      </c>
      <c r="BX640">
        <f t="shared" si="789"/>
        <v>0</v>
      </c>
      <c r="BY640">
        <f t="shared" si="790"/>
        <v>0</v>
      </c>
      <c r="BZ640">
        <f t="shared" si="791"/>
        <v>0</v>
      </c>
      <c r="CA640">
        <f t="shared" si="792"/>
        <v>0</v>
      </c>
      <c r="CB640">
        <f t="shared" si="793"/>
        <v>0</v>
      </c>
      <c r="CC640" t="e">
        <f>IF('Source and fuel input'!AS640,VLOOKUP(AA640,SourceIdData,8,FALSE),IF('Source and fuel input'!AQ640,V640,IF('Source and fuel input'!AR640,IF(AND(E640="Method 1",VLOOKUP(AA640,SourceIdData,8,FALSE)&gt;0),VLOOKUP(AA640,SourceIdData,8,FALSE),NA()),"")))</f>
        <v>#N/A</v>
      </c>
      <c r="CD640" s="15" t="e">
        <f t="shared" si="804"/>
        <v>#N/A</v>
      </c>
      <c r="CE640" s="15" t="b">
        <f t="shared" si="805"/>
        <v>1</v>
      </c>
      <c r="CF640" s="15" t="b">
        <f t="shared" si="761"/>
        <v>1</v>
      </c>
      <c r="CG640" s="15" t="b">
        <f t="shared" si="806"/>
        <v>0</v>
      </c>
      <c r="CH640" s="15" t="b">
        <f t="shared" si="807"/>
        <v>1</v>
      </c>
      <c r="CI640" t="e">
        <f t="shared" si="762"/>
        <v>#N/A</v>
      </c>
      <c r="CJ640" t="e">
        <f t="shared" si="763"/>
        <v>#N/A</v>
      </c>
      <c r="CK640" t="e">
        <f t="shared" si="772"/>
        <v>#N/A</v>
      </c>
      <c r="CL640" t="b">
        <f t="shared" si="808"/>
        <v>0</v>
      </c>
      <c r="CM640" t="e">
        <f t="shared" si="773"/>
        <v>#N/A</v>
      </c>
      <c r="CN640" t="b">
        <f t="shared" si="774"/>
        <v>0</v>
      </c>
      <c r="CO640" s="14">
        <f t="shared" si="775"/>
        <v>1</v>
      </c>
      <c r="CP640" s="16" t="str">
        <f t="shared" si="764"/>
        <v/>
      </c>
      <c r="CQ640" s="15">
        <f t="shared" si="765"/>
        <v>0</v>
      </c>
      <c r="CR640" s="15">
        <f t="shared" si="766"/>
        <v>0</v>
      </c>
      <c r="CS640" s="15">
        <f t="shared" si="767"/>
        <v>0</v>
      </c>
      <c r="CT640" s="58" t="e">
        <f t="shared" si="794"/>
        <v>#DIV/0!</v>
      </c>
      <c r="CU640" s="2">
        <f t="shared" si="768"/>
        <v>995</v>
      </c>
      <c r="CV640" t="str">
        <f t="shared" si="776"/>
        <v/>
      </c>
      <c r="CX640" t="str">
        <f t="shared" si="795"/>
        <v/>
      </c>
      <c r="CY640" t="b">
        <f>AND(CX640&lt;&gt;"",COUNTIF($CX$11:CX639,CX640)=0)</f>
        <v>0</v>
      </c>
      <c r="CZ640" s="2">
        <f>IF(CX640="",0,IF(CY640,MAX($CZ$11:CZ639)+1,VLOOKUP(CX640,$CX$11:CZ639,3,FALSE)))</f>
        <v>0</v>
      </c>
      <c r="DA640" s="2" t="str">
        <f t="shared" si="777"/>
        <v/>
      </c>
      <c r="DB640" t="str">
        <f t="shared" si="796"/>
        <v/>
      </c>
      <c r="DC640" t="b">
        <f>AND(DB640&lt;&gt;"",COUNTIF($DB$11:DB639,DB640)=0)</f>
        <v>0</v>
      </c>
      <c r="DD640" s="2">
        <f>IF(DB640="",0,IF(DC640,MAX($DD$11:DD639)+1,VLOOKUP(DB640,$DB$11:DD639,3,FALSE)))</f>
        <v>0</v>
      </c>
      <c r="DE640" s="2" t="str">
        <f t="shared" si="778"/>
        <v/>
      </c>
    </row>
    <row r="641" spans="1:109" x14ac:dyDescent="0.35">
      <c r="A641" s="119"/>
      <c r="B641" s="46"/>
      <c r="C641" s="46"/>
      <c r="D641" s="46"/>
      <c r="E641" s="46"/>
      <c r="F641" s="183"/>
      <c r="G641" s="48">
        <v>0</v>
      </c>
      <c r="H641" s="46">
        <v>0</v>
      </c>
      <c r="I641" s="46">
        <v>0</v>
      </c>
      <c r="J641" s="46">
        <v>0</v>
      </c>
      <c r="K641" s="46">
        <v>0</v>
      </c>
      <c r="L641" s="49">
        <v>0</v>
      </c>
      <c r="M641" s="50">
        <v>0</v>
      </c>
      <c r="N641" s="32"/>
      <c r="O641" s="31"/>
      <c r="P641" s="31"/>
      <c r="Q641" s="31"/>
      <c r="R641" s="31"/>
      <c r="S641" s="31"/>
      <c r="T641" s="31"/>
      <c r="U641" s="31"/>
      <c r="V641" s="99"/>
      <c r="W641" s="52" t="str">
        <f t="shared" si="803"/>
        <v/>
      </c>
      <c r="X641" s="120"/>
      <c r="Y641" s="97"/>
      <c r="Z641" t="e">
        <f t="shared" si="733"/>
        <v>#N/A</v>
      </c>
      <c r="AA641" t="e">
        <f t="shared" si="734"/>
        <v>#N/A</v>
      </c>
      <c r="AB641" t="e">
        <f t="shared" si="735"/>
        <v>#N/A</v>
      </c>
      <c r="AC641" s="53" t="b">
        <f t="shared" si="736"/>
        <v>0</v>
      </c>
      <c r="AD641" s="53" t="b">
        <f t="shared" si="737"/>
        <v>0</v>
      </c>
      <c r="AE641" s="53" t="b">
        <f t="shared" si="738"/>
        <v>0</v>
      </c>
      <c r="AF641" s="53" t="b">
        <f t="shared" si="739"/>
        <v>0</v>
      </c>
      <c r="AG641" s="53" t="b">
        <f t="shared" si="740"/>
        <v>0</v>
      </c>
      <c r="AH641" s="53" t="b">
        <f t="shared" si="741"/>
        <v>0</v>
      </c>
      <c r="AI641" s="53" t="b">
        <f t="shared" si="742"/>
        <v>0</v>
      </c>
      <c r="AJ641" s="53" t="b">
        <f t="shared" si="743"/>
        <v>0</v>
      </c>
      <c r="AK641" s="53" t="b">
        <f t="shared" si="797"/>
        <v>1</v>
      </c>
      <c r="AL641" s="53" t="b">
        <f t="shared" si="798"/>
        <v>1</v>
      </c>
      <c r="AM641" s="53" t="b">
        <f t="shared" si="799"/>
        <v>1</v>
      </c>
      <c r="AN641" s="53" t="b">
        <f t="shared" si="800"/>
        <v>1</v>
      </c>
      <c r="AO641" s="53" t="b">
        <f t="shared" si="801"/>
        <v>1</v>
      </c>
      <c r="AP641" s="53" t="b">
        <f t="shared" si="802"/>
        <v>1</v>
      </c>
      <c r="AQ641" s="53" t="b">
        <f t="shared" si="779"/>
        <v>0</v>
      </c>
      <c r="AR641" t="b">
        <f t="shared" si="744"/>
        <v>0</v>
      </c>
      <c r="AS641" s="54" t="e">
        <f t="shared" si="769"/>
        <v>#N/A</v>
      </c>
      <c r="AT641" t="b">
        <f t="shared" si="780"/>
        <v>0</v>
      </c>
      <c r="AU641" t="str">
        <f t="shared" si="781"/>
        <v/>
      </c>
      <c r="AV641" s="55" t="str">
        <f t="shared" si="770"/>
        <v/>
      </c>
      <c r="AW641" t="b">
        <f>AND(AV641&lt;&gt;"",COUNTIF($AV$11:AV640,AV641)=0)</f>
        <v>0</v>
      </c>
      <c r="AX641" s="2">
        <f>IF(AV641="",0,IF(AW641,MAX($AX$11:AX640)+1,VLOOKUP(AV641,$AV$11:AX640,3,FALSE)))</f>
        <v>0</v>
      </c>
      <c r="AY641" t="str">
        <f t="shared" si="771"/>
        <v/>
      </c>
      <c r="AZ641" t="e">
        <f t="shared" si="745"/>
        <v>#N/A</v>
      </c>
      <c r="BA641" t="e">
        <f>IF(ISNA(AZ641),NA(),COUNTIF(AZ$10:AZ641,AZ641)&gt;1)</f>
        <v>#N/A</v>
      </c>
      <c r="BB641" t="e">
        <f t="shared" si="746"/>
        <v>#N/A</v>
      </c>
      <c r="BC641" s="55" t="e">
        <f t="shared" si="747"/>
        <v>#N/A</v>
      </c>
      <c r="BD641" s="56" t="e">
        <f t="shared" si="748"/>
        <v>#N/A</v>
      </c>
      <c r="BE641" s="53">
        <f t="shared" si="749"/>
        <v>0</v>
      </c>
      <c r="BF641" s="53">
        <f t="shared" si="750"/>
        <v>0</v>
      </c>
      <c r="BG641" s="53">
        <f t="shared" si="751"/>
        <v>0</v>
      </c>
      <c r="BH641" s="53">
        <f t="shared" si="752"/>
        <v>0</v>
      </c>
      <c r="BI641" s="53">
        <f t="shared" si="753"/>
        <v>0</v>
      </c>
      <c r="BJ641" s="53">
        <f t="shared" si="754"/>
        <v>0</v>
      </c>
      <c r="BK641" s="57">
        <f t="shared" si="755"/>
        <v>0</v>
      </c>
      <c r="BL641" s="57">
        <f t="shared" si="756"/>
        <v>0</v>
      </c>
      <c r="BM641" s="57">
        <f t="shared" si="757"/>
        <v>0</v>
      </c>
      <c r="BN641" s="57">
        <f t="shared" si="758"/>
        <v>0</v>
      </c>
      <c r="BO641" s="57">
        <f t="shared" si="759"/>
        <v>0</v>
      </c>
      <c r="BP641" s="57">
        <f t="shared" si="760"/>
        <v>0</v>
      </c>
      <c r="BQ641">
        <f t="shared" si="782"/>
        <v>0</v>
      </c>
      <c r="BR641">
        <f t="shared" si="783"/>
        <v>0</v>
      </c>
      <c r="BS641">
        <f t="shared" si="784"/>
        <v>0</v>
      </c>
      <c r="BT641">
        <f t="shared" si="785"/>
        <v>0</v>
      </c>
      <c r="BU641">
        <f t="shared" si="786"/>
        <v>0</v>
      </c>
      <c r="BV641">
        <f t="shared" si="787"/>
        <v>0</v>
      </c>
      <c r="BW641">
        <f t="shared" si="788"/>
        <v>0</v>
      </c>
      <c r="BX641">
        <f t="shared" si="789"/>
        <v>0</v>
      </c>
      <c r="BY641">
        <f t="shared" si="790"/>
        <v>0</v>
      </c>
      <c r="BZ641">
        <f t="shared" si="791"/>
        <v>0</v>
      </c>
      <c r="CA641">
        <f t="shared" si="792"/>
        <v>0</v>
      </c>
      <c r="CB641">
        <f t="shared" si="793"/>
        <v>0</v>
      </c>
      <c r="CC641" t="e">
        <f>IF('Source and fuel input'!AS641,VLOOKUP(AA641,SourceIdData,8,FALSE),IF('Source and fuel input'!AQ641,V641,IF('Source and fuel input'!AR641,IF(AND(E641="Method 1",VLOOKUP(AA641,SourceIdData,8,FALSE)&gt;0),VLOOKUP(AA641,SourceIdData,8,FALSE),NA()),"")))</f>
        <v>#N/A</v>
      </c>
      <c r="CD641" s="15" t="e">
        <f t="shared" si="804"/>
        <v>#N/A</v>
      </c>
      <c r="CE641" s="15" t="b">
        <f t="shared" si="805"/>
        <v>1</v>
      </c>
      <c r="CF641" s="15" t="b">
        <f t="shared" si="761"/>
        <v>1</v>
      </c>
      <c r="CG641" s="15" t="b">
        <f t="shared" si="806"/>
        <v>0</v>
      </c>
      <c r="CH641" s="15" t="b">
        <f t="shared" si="807"/>
        <v>1</v>
      </c>
      <c r="CI641" t="e">
        <f t="shared" si="762"/>
        <v>#N/A</v>
      </c>
      <c r="CJ641" t="e">
        <f t="shared" si="763"/>
        <v>#N/A</v>
      </c>
      <c r="CK641" t="e">
        <f t="shared" si="772"/>
        <v>#N/A</v>
      </c>
      <c r="CL641" t="b">
        <f t="shared" si="808"/>
        <v>0</v>
      </c>
      <c r="CM641" t="e">
        <f t="shared" si="773"/>
        <v>#N/A</v>
      </c>
      <c r="CN641" t="b">
        <f t="shared" si="774"/>
        <v>0</v>
      </c>
      <c r="CO641" s="14">
        <f t="shared" si="775"/>
        <v>1</v>
      </c>
      <c r="CP641" s="16" t="str">
        <f t="shared" si="764"/>
        <v/>
      </c>
      <c r="CQ641" s="15">
        <f t="shared" si="765"/>
        <v>0</v>
      </c>
      <c r="CR641" s="15">
        <f t="shared" si="766"/>
        <v>0</v>
      </c>
      <c r="CS641" s="15">
        <f t="shared" si="767"/>
        <v>0</v>
      </c>
      <c r="CT641" s="58" t="e">
        <f t="shared" si="794"/>
        <v>#DIV/0!</v>
      </c>
      <c r="CU641" s="2">
        <f t="shared" si="768"/>
        <v>995</v>
      </c>
      <c r="CV641" t="str">
        <f t="shared" si="776"/>
        <v/>
      </c>
      <c r="CX641" t="str">
        <f t="shared" si="795"/>
        <v/>
      </c>
      <c r="CY641" t="b">
        <f>AND(CX641&lt;&gt;"",COUNTIF($CX$11:CX640,CX641)=0)</f>
        <v>0</v>
      </c>
      <c r="CZ641" s="2">
        <f>IF(CX641="",0,IF(CY641,MAX($CZ$11:CZ640)+1,VLOOKUP(CX641,$CX$11:CZ640,3,FALSE)))</f>
        <v>0</v>
      </c>
      <c r="DA641" s="2" t="str">
        <f t="shared" si="777"/>
        <v/>
      </c>
      <c r="DB641" t="str">
        <f t="shared" si="796"/>
        <v/>
      </c>
      <c r="DC641" t="b">
        <f>AND(DB641&lt;&gt;"",COUNTIF($DB$11:DB640,DB641)=0)</f>
        <v>0</v>
      </c>
      <c r="DD641" s="2">
        <f>IF(DB641="",0,IF(DC641,MAX($DD$11:DD640)+1,VLOOKUP(DB641,$DB$11:DD640,3,FALSE)))</f>
        <v>0</v>
      </c>
      <c r="DE641" s="2" t="str">
        <f t="shared" si="778"/>
        <v/>
      </c>
    </row>
    <row r="642" spans="1:109" x14ac:dyDescent="0.35">
      <c r="A642" s="119"/>
      <c r="B642" s="46"/>
      <c r="C642" s="46"/>
      <c r="D642" s="46"/>
      <c r="E642" s="46"/>
      <c r="F642" s="183"/>
      <c r="G642" s="48">
        <v>0</v>
      </c>
      <c r="H642" s="46">
        <v>0</v>
      </c>
      <c r="I642" s="46">
        <v>0</v>
      </c>
      <c r="J642" s="46">
        <v>0</v>
      </c>
      <c r="K642" s="46">
        <v>0</v>
      </c>
      <c r="L642" s="49">
        <v>0</v>
      </c>
      <c r="M642" s="50">
        <v>0</v>
      </c>
      <c r="N642" s="32"/>
      <c r="O642" s="31"/>
      <c r="P642" s="31"/>
      <c r="Q642" s="31"/>
      <c r="R642" s="31"/>
      <c r="S642" s="31"/>
      <c r="T642" s="31"/>
      <c r="U642" s="31"/>
      <c r="V642" s="99"/>
      <c r="W642" s="52" t="str">
        <f t="shared" si="803"/>
        <v/>
      </c>
      <c r="X642" s="120"/>
      <c r="Y642" s="97"/>
      <c r="Z642" t="e">
        <f t="shared" si="733"/>
        <v>#N/A</v>
      </c>
      <c r="AA642" t="e">
        <f t="shared" si="734"/>
        <v>#N/A</v>
      </c>
      <c r="AB642" t="e">
        <f t="shared" si="735"/>
        <v>#N/A</v>
      </c>
      <c r="AC642" s="53" t="b">
        <f t="shared" si="736"/>
        <v>0</v>
      </c>
      <c r="AD642" s="53" t="b">
        <f t="shared" si="737"/>
        <v>0</v>
      </c>
      <c r="AE642" s="53" t="b">
        <f t="shared" si="738"/>
        <v>0</v>
      </c>
      <c r="AF642" s="53" t="b">
        <f t="shared" si="739"/>
        <v>0</v>
      </c>
      <c r="AG642" s="53" t="b">
        <f t="shared" si="740"/>
        <v>0</v>
      </c>
      <c r="AH642" s="53" t="b">
        <f t="shared" si="741"/>
        <v>0</v>
      </c>
      <c r="AI642" s="53" t="b">
        <f t="shared" si="742"/>
        <v>0</v>
      </c>
      <c r="AJ642" s="53" t="b">
        <f t="shared" si="743"/>
        <v>0</v>
      </c>
      <c r="AK642" s="53" t="b">
        <f t="shared" si="797"/>
        <v>1</v>
      </c>
      <c r="AL642" s="53" t="b">
        <f t="shared" si="798"/>
        <v>1</v>
      </c>
      <c r="AM642" s="53" t="b">
        <f t="shared" si="799"/>
        <v>1</v>
      </c>
      <c r="AN642" s="53" t="b">
        <f t="shared" si="800"/>
        <v>1</v>
      </c>
      <c r="AO642" s="53" t="b">
        <f t="shared" si="801"/>
        <v>1</v>
      </c>
      <c r="AP642" s="53" t="b">
        <f t="shared" si="802"/>
        <v>1</v>
      </c>
      <c r="AQ642" s="53" t="b">
        <f t="shared" si="779"/>
        <v>0</v>
      </c>
      <c r="AR642" t="b">
        <f t="shared" si="744"/>
        <v>0</v>
      </c>
      <c r="AS642" s="54" t="e">
        <f t="shared" si="769"/>
        <v>#N/A</v>
      </c>
      <c r="AT642" t="b">
        <f t="shared" si="780"/>
        <v>0</v>
      </c>
      <c r="AU642" t="str">
        <f t="shared" si="781"/>
        <v/>
      </c>
      <c r="AV642" s="55" t="str">
        <f t="shared" si="770"/>
        <v/>
      </c>
      <c r="AW642" t="b">
        <f>AND(AV642&lt;&gt;"",COUNTIF($AV$11:AV641,AV642)=0)</f>
        <v>0</v>
      </c>
      <c r="AX642" s="2">
        <f>IF(AV642="",0,IF(AW642,MAX($AX$11:AX641)+1,VLOOKUP(AV642,$AV$11:AX641,3,FALSE)))</f>
        <v>0</v>
      </c>
      <c r="AY642" t="str">
        <f t="shared" si="771"/>
        <v/>
      </c>
      <c r="AZ642" t="e">
        <f t="shared" si="745"/>
        <v>#N/A</v>
      </c>
      <c r="BA642" t="e">
        <f>IF(ISNA(AZ642),NA(),COUNTIF(AZ$10:AZ642,AZ642)&gt;1)</f>
        <v>#N/A</v>
      </c>
      <c r="BB642" t="e">
        <f t="shared" si="746"/>
        <v>#N/A</v>
      </c>
      <c r="BC642" s="55" t="e">
        <f t="shared" si="747"/>
        <v>#N/A</v>
      </c>
      <c r="BD642" s="56" t="e">
        <f t="shared" si="748"/>
        <v>#N/A</v>
      </c>
      <c r="BE642" s="53">
        <f t="shared" si="749"/>
        <v>0</v>
      </c>
      <c r="BF642" s="53">
        <f t="shared" si="750"/>
        <v>0</v>
      </c>
      <c r="BG642" s="53">
        <f t="shared" si="751"/>
        <v>0</v>
      </c>
      <c r="BH642" s="53">
        <f t="shared" si="752"/>
        <v>0</v>
      </c>
      <c r="BI642" s="53">
        <f t="shared" si="753"/>
        <v>0</v>
      </c>
      <c r="BJ642" s="53">
        <f t="shared" si="754"/>
        <v>0</v>
      </c>
      <c r="BK642" s="57">
        <f t="shared" si="755"/>
        <v>0</v>
      </c>
      <c r="BL642" s="57">
        <f t="shared" si="756"/>
        <v>0</v>
      </c>
      <c r="BM642" s="57">
        <f t="shared" si="757"/>
        <v>0</v>
      </c>
      <c r="BN642" s="57">
        <f t="shared" si="758"/>
        <v>0</v>
      </c>
      <c r="BO642" s="57">
        <f t="shared" si="759"/>
        <v>0</v>
      </c>
      <c r="BP642" s="57">
        <f t="shared" si="760"/>
        <v>0</v>
      </c>
      <c r="BQ642">
        <f t="shared" si="782"/>
        <v>0</v>
      </c>
      <c r="BR642">
        <f t="shared" si="783"/>
        <v>0</v>
      </c>
      <c r="BS642">
        <f t="shared" si="784"/>
        <v>0</v>
      </c>
      <c r="BT642">
        <f t="shared" si="785"/>
        <v>0</v>
      </c>
      <c r="BU642">
        <f t="shared" si="786"/>
        <v>0</v>
      </c>
      <c r="BV642">
        <f t="shared" si="787"/>
        <v>0</v>
      </c>
      <c r="BW642">
        <f t="shared" si="788"/>
        <v>0</v>
      </c>
      <c r="BX642">
        <f t="shared" si="789"/>
        <v>0</v>
      </c>
      <c r="BY642">
        <f t="shared" si="790"/>
        <v>0</v>
      </c>
      <c r="BZ642">
        <f t="shared" si="791"/>
        <v>0</v>
      </c>
      <c r="CA642">
        <f t="shared" si="792"/>
        <v>0</v>
      </c>
      <c r="CB642">
        <f t="shared" si="793"/>
        <v>0</v>
      </c>
      <c r="CC642" t="e">
        <f>IF('Source and fuel input'!AS642,VLOOKUP(AA642,SourceIdData,8,FALSE),IF('Source and fuel input'!AQ642,V642,IF('Source and fuel input'!AR642,IF(AND(E642="Method 1",VLOOKUP(AA642,SourceIdData,8,FALSE)&gt;0),VLOOKUP(AA642,SourceIdData,8,FALSE),NA()),"")))</f>
        <v>#N/A</v>
      </c>
      <c r="CD642" s="15" t="e">
        <f t="shared" si="804"/>
        <v>#N/A</v>
      </c>
      <c r="CE642" s="15" t="b">
        <f t="shared" si="805"/>
        <v>1</v>
      </c>
      <c r="CF642" s="15" t="b">
        <f t="shared" si="761"/>
        <v>1</v>
      </c>
      <c r="CG642" s="15" t="b">
        <f t="shared" si="806"/>
        <v>0</v>
      </c>
      <c r="CH642" s="15" t="b">
        <f t="shared" si="807"/>
        <v>1</v>
      </c>
      <c r="CI642" t="e">
        <f t="shared" si="762"/>
        <v>#N/A</v>
      </c>
      <c r="CJ642" t="e">
        <f t="shared" si="763"/>
        <v>#N/A</v>
      </c>
      <c r="CK642" t="e">
        <f t="shared" si="772"/>
        <v>#N/A</v>
      </c>
      <c r="CL642" t="b">
        <f t="shared" si="808"/>
        <v>0</v>
      </c>
      <c r="CM642" t="e">
        <f t="shared" si="773"/>
        <v>#N/A</v>
      </c>
      <c r="CN642" t="b">
        <f t="shared" si="774"/>
        <v>0</v>
      </c>
      <c r="CO642" s="14">
        <f t="shared" si="775"/>
        <v>1</v>
      </c>
      <c r="CP642" s="16" t="str">
        <f t="shared" si="764"/>
        <v/>
      </c>
      <c r="CQ642" s="15">
        <f t="shared" si="765"/>
        <v>0</v>
      </c>
      <c r="CR642" s="15">
        <f t="shared" si="766"/>
        <v>0</v>
      </c>
      <c r="CS642" s="15">
        <f t="shared" si="767"/>
        <v>0</v>
      </c>
      <c r="CT642" s="58" t="e">
        <f t="shared" si="794"/>
        <v>#DIV/0!</v>
      </c>
      <c r="CU642" s="2">
        <f t="shared" si="768"/>
        <v>995</v>
      </c>
      <c r="CV642" t="str">
        <f t="shared" si="776"/>
        <v/>
      </c>
      <c r="CX642" t="str">
        <f t="shared" si="795"/>
        <v/>
      </c>
      <c r="CY642" t="b">
        <f>AND(CX642&lt;&gt;"",COUNTIF($CX$11:CX641,CX642)=0)</f>
        <v>0</v>
      </c>
      <c r="CZ642" s="2">
        <f>IF(CX642="",0,IF(CY642,MAX($CZ$11:CZ641)+1,VLOOKUP(CX642,$CX$11:CZ641,3,FALSE)))</f>
        <v>0</v>
      </c>
      <c r="DA642" s="2" t="str">
        <f t="shared" si="777"/>
        <v/>
      </c>
      <c r="DB642" t="str">
        <f t="shared" si="796"/>
        <v/>
      </c>
      <c r="DC642" t="b">
        <f>AND(DB642&lt;&gt;"",COUNTIF($DB$11:DB641,DB642)=0)</f>
        <v>0</v>
      </c>
      <c r="DD642" s="2">
        <f>IF(DB642="",0,IF(DC642,MAX($DD$11:DD641)+1,VLOOKUP(DB642,$DB$11:DD641,3,FALSE)))</f>
        <v>0</v>
      </c>
      <c r="DE642" s="2" t="str">
        <f t="shared" si="778"/>
        <v/>
      </c>
    </row>
    <row r="643" spans="1:109" x14ac:dyDescent="0.35">
      <c r="A643" s="119"/>
      <c r="B643" s="46"/>
      <c r="C643" s="46"/>
      <c r="D643" s="46"/>
      <c r="E643" s="46"/>
      <c r="F643" s="183"/>
      <c r="G643" s="48">
        <v>0</v>
      </c>
      <c r="H643" s="46">
        <v>0</v>
      </c>
      <c r="I643" s="46">
        <v>0</v>
      </c>
      <c r="J643" s="46">
        <v>0</v>
      </c>
      <c r="K643" s="46">
        <v>0</v>
      </c>
      <c r="L643" s="49">
        <v>0</v>
      </c>
      <c r="M643" s="50">
        <v>0</v>
      </c>
      <c r="N643" s="32"/>
      <c r="O643" s="31"/>
      <c r="P643" s="31"/>
      <c r="Q643" s="31"/>
      <c r="R643" s="31"/>
      <c r="S643" s="31"/>
      <c r="T643" s="31"/>
      <c r="U643" s="31"/>
      <c r="V643" s="99"/>
      <c r="W643" s="52" t="str">
        <f t="shared" si="803"/>
        <v/>
      </c>
      <c r="X643" s="120"/>
      <c r="Y643" s="97"/>
      <c r="Z643" t="e">
        <f t="shared" si="733"/>
        <v>#N/A</v>
      </c>
      <c r="AA643" t="e">
        <f t="shared" si="734"/>
        <v>#N/A</v>
      </c>
      <c r="AB643" t="e">
        <f t="shared" si="735"/>
        <v>#N/A</v>
      </c>
      <c r="AC643" s="53" t="b">
        <f t="shared" si="736"/>
        <v>0</v>
      </c>
      <c r="AD643" s="53" t="b">
        <f t="shared" si="737"/>
        <v>0</v>
      </c>
      <c r="AE643" s="53" t="b">
        <f t="shared" si="738"/>
        <v>0</v>
      </c>
      <c r="AF643" s="53" t="b">
        <f t="shared" si="739"/>
        <v>0</v>
      </c>
      <c r="AG643" s="53" t="b">
        <f t="shared" si="740"/>
        <v>0</v>
      </c>
      <c r="AH643" s="53" t="b">
        <f t="shared" si="741"/>
        <v>0</v>
      </c>
      <c r="AI643" s="53" t="b">
        <f t="shared" si="742"/>
        <v>0</v>
      </c>
      <c r="AJ643" s="53" t="b">
        <f t="shared" si="743"/>
        <v>0</v>
      </c>
      <c r="AK643" s="53" t="b">
        <f t="shared" si="797"/>
        <v>1</v>
      </c>
      <c r="AL643" s="53" t="b">
        <f t="shared" si="798"/>
        <v>1</v>
      </c>
      <c r="AM643" s="53" t="b">
        <f t="shared" si="799"/>
        <v>1</v>
      </c>
      <c r="AN643" s="53" t="b">
        <f t="shared" si="800"/>
        <v>1</v>
      </c>
      <c r="AO643" s="53" t="b">
        <f t="shared" si="801"/>
        <v>1</v>
      </c>
      <c r="AP643" s="53" t="b">
        <f t="shared" si="802"/>
        <v>1</v>
      </c>
      <c r="AQ643" s="53" t="b">
        <f t="shared" si="779"/>
        <v>0</v>
      </c>
      <c r="AR643" t="b">
        <f t="shared" si="744"/>
        <v>0</v>
      </c>
      <c r="AS643" s="54" t="e">
        <f t="shared" si="769"/>
        <v>#N/A</v>
      </c>
      <c r="AT643" t="b">
        <f t="shared" si="780"/>
        <v>0</v>
      </c>
      <c r="AU643" t="str">
        <f t="shared" si="781"/>
        <v/>
      </c>
      <c r="AV643" s="55" t="str">
        <f t="shared" si="770"/>
        <v/>
      </c>
      <c r="AW643" t="b">
        <f>AND(AV643&lt;&gt;"",COUNTIF($AV$11:AV642,AV643)=0)</f>
        <v>0</v>
      </c>
      <c r="AX643" s="2">
        <f>IF(AV643="",0,IF(AW643,MAX($AX$11:AX642)+1,VLOOKUP(AV643,$AV$11:AX642,3,FALSE)))</f>
        <v>0</v>
      </c>
      <c r="AY643" t="str">
        <f t="shared" si="771"/>
        <v/>
      </c>
      <c r="AZ643" t="e">
        <f t="shared" si="745"/>
        <v>#N/A</v>
      </c>
      <c r="BA643" t="e">
        <f>IF(ISNA(AZ643),NA(),COUNTIF(AZ$10:AZ643,AZ643)&gt;1)</f>
        <v>#N/A</v>
      </c>
      <c r="BB643" t="e">
        <f t="shared" si="746"/>
        <v>#N/A</v>
      </c>
      <c r="BC643" s="55" t="e">
        <f t="shared" si="747"/>
        <v>#N/A</v>
      </c>
      <c r="BD643" s="56" t="e">
        <f t="shared" si="748"/>
        <v>#N/A</v>
      </c>
      <c r="BE643" s="53">
        <f t="shared" si="749"/>
        <v>0</v>
      </c>
      <c r="BF643" s="53">
        <f t="shared" si="750"/>
        <v>0</v>
      </c>
      <c r="BG643" s="53">
        <f t="shared" si="751"/>
        <v>0</v>
      </c>
      <c r="BH643" s="53">
        <f t="shared" si="752"/>
        <v>0</v>
      </c>
      <c r="BI643" s="53">
        <f t="shared" si="753"/>
        <v>0</v>
      </c>
      <c r="BJ643" s="53">
        <f t="shared" si="754"/>
        <v>0</v>
      </c>
      <c r="BK643" s="57">
        <f t="shared" si="755"/>
        <v>0</v>
      </c>
      <c r="BL643" s="57">
        <f t="shared" si="756"/>
        <v>0</v>
      </c>
      <c r="BM643" s="57">
        <f t="shared" si="757"/>
        <v>0</v>
      </c>
      <c r="BN643" s="57">
        <f t="shared" si="758"/>
        <v>0</v>
      </c>
      <c r="BO643" s="57">
        <f t="shared" si="759"/>
        <v>0</v>
      </c>
      <c r="BP643" s="57">
        <f t="shared" si="760"/>
        <v>0</v>
      </c>
      <c r="BQ643">
        <f t="shared" si="782"/>
        <v>0</v>
      </c>
      <c r="BR643">
        <f t="shared" si="783"/>
        <v>0</v>
      </c>
      <c r="BS643">
        <f t="shared" si="784"/>
        <v>0</v>
      </c>
      <c r="BT643">
        <f t="shared" si="785"/>
        <v>0</v>
      </c>
      <c r="BU643">
        <f t="shared" si="786"/>
        <v>0</v>
      </c>
      <c r="BV643">
        <f t="shared" si="787"/>
        <v>0</v>
      </c>
      <c r="BW643">
        <f t="shared" si="788"/>
        <v>0</v>
      </c>
      <c r="BX643">
        <f t="shared" si="789"/>
        <v>0</v>
      </c>
      <c r="BY643">
        <f t="shared" si="790"/>
        <v>0</v>
      </c>
      <c r="BZ643">
        <f t="shared" si="791"/>
        <v>0</v>
      </c>
      <c r="CA643">
        <f t="shared" si="792"/>
        <v>0</v>
      </c>
      <c r="CB643">
        <f t="shared" si="793"/>
        <v>0</v>
      </c>
      <c r="CC643" t="e">
        <f>IF('Source and fuel input'!AS643,VLOOKUP(AA643,SourceIdData,8,FALSE),IF('Source and fuel input'!AQ643,V643,IF('Source and fuel input'!AR643,IF(AND(E643="Method 1",VLOOKUP(AA643,SourceIdData,8,FALSE)&gt;0),VLOOKUP(AA643,SourceIdData,8,FALSE),NA()),"")))</f>
        <v>#N/A</v>
      </c>
      <c r="CD643" s="15" t="e">
        <f t="shared" si="804"/>
        <v>#N/A</v>
      </c>
      <c r="CE643" s="15" t="b">
        <f t="shared" si="805"/>
        <v>1</v>
      </c>
      <c r="CF643" s="15" t="b">
        <f t="shared" si="761"/>
        <v>1</v>
      </c>
      <c r="CG643" s="15" t="b">
        <f t="shared" si="806"/>
        <v>0</v>
      </c>
      <c r="CH643" s="15" t="b">
        <f t="shared" si="807"/>
        <v>1</v>
      </c>
      <c r="CI643" t="e">
        <f t="shared" si="762"/>
        <v>#N/A</v>
      </c>
      <c r="CJ643" t="e">
        <f t="shared" si="763"/>
        <v>#N/A</v>
      </c>
      <c r="CK643" t="e">
        <f t="shared" si="772"/>
        <v>#N/A</v>
      </c>
      <c r="CL643" t="b">
        <f t="shared" si="808"/>
        <v>0</v>
      </c>
      <c r="CM643" t="e">
        <f t="shared" si="773"/>
        <v>#N/A</v>
      </c>
      <c r="CN643" t="b">
        <f t="shared" si="774"/>
        <v>0</v>
      </c>
      <c r="CO643" s="14">
        <f t="shared" si="775"/>
        <v>1</v>
      </c>
      <c r="CP643" s="16" t="str">
        <f t="shared" si="764"/>
        <v/>
      </c>
      <c r="CQ643" s="15">
        <f t="shared" si="765"/>
        <v>0</v>
      </c>
      <c r="CR643" s="15">
        <f t="shared" si="766"/>
        <v>0</v>
      </c>
      <c r="CS643" s="15">
        <f t="shared" si="767"/>
        <v>0</v>
      </c>
      <c r="CT643" s="58" t="e">
        <f t="shared" si="794"/>
        <v>#DIV/0!</v>
      </c>
      <c r="CU643" s="2">
        <f t="shared" si="768"/>
        <v>995</v>
      </c>
      <c r="CV643" t="str">
        <f t="shared" si="776"/>
        <v/>
      </c>
      <c r="CX643" t="str">
        <f t="shared" si="795"/>
        <v/>
      </c>
      <c r="CY643" t="b">
        <f>AND(CX643&lt;&gt;"",COUNTIF($CX$11:CX642,CX643)=0)</f>
        <v>0</v>
      </c>
      <c r="CZ643" s="2">
        <f>IF(CX643="",0,IF(CY643,MAX($CZ$11:CZ642)+1,VLOOKUP(CX643,$CX$11:CZ642,3,FALSE)))</f>
        <v>0</v>
      </c>
      <c r="DA643" s="2" t="str">
        <f t="shared" si="777"/>
        <v/>
      </c>
      <c r="DB643" t="str">
        <f t="shared" si="796"/>
        <v/>
      </c>
      <c r="DC643" t="b">
        <f>AND(DB643&lt;&gt;"",COUNTIF($DB$11:DB642,DB643)=0)</f>
        <v>0</v>
      </c>
      <c r="DD643" s="2">
        <f>IF(DB643="",0,IF(DC643,MAX($DD$11:DD642)+1,VLOOKUP(DB643,$DB$11:DD642,3,FALSE)))</f>
        <v>0</v>
      </c>
      <c r="DE643" s="2" t="str">
        <f t="shared" si="778"/>
        <v/>
      </c>
    </row>
    <row r="644" spans="1:109" x14ac:dyDescent="0.35">
      <c r="A644" s="119"/>
      <c r="B644" s="46"/>
      <c r="C644" s="46"/>
      <c r="D644" s="46"/>
      <c r="E644" s="46"/>
      <c r="F644" s="183"/>
      <c r="G644" s="48">
        <v>0</v>
      </c>
      <c r="H644" s="46">
        <v>0</v>
      </c>
      <c r="I644" s="46">
        <v>0</v>
      </c>
      <c r="J644" s="46">
        <v>0</v>
      </c>
      <c r="K644" s="46">
        <v>0</v>
      </c>
      <c r="L644" s="49">
        <v>0</v>
      </c>
      <c r="M644" s="50">
        <v>0</v>
      </c>
      <c r="N644" s="32"/>
      <c r="O644" s="31"/>
      <c r="P644" s="31"/>
      <c r="Q644" s="31"/>
      <c r="R644" s="31"/>
      <c r="S644" s="31"/>
      <c r="T644" s="31"/>
      <c r="U644" s="31"/>
      <c r="V644" s="99"/>
      <c r="W644" s="52" t="str">
        <f t="shared" si="803"/>
        <v/>
      </c>
      <c r="X644" s="120"/>
      <c r="Y644" s="97"/>
      <c r="Z644" t="e">
        <f t="shared" si="733"/>
        <v>#N/A</v>
      </c>
      <c r="AA644" t="e">
        <f t="shared" si="734"/>
        <v>#N/A</v>
      </c>
      <c r="AB644" t="e">
        <f t="shared" si="735"/>
        <v>#N/A</v>
      </c>
      <c r="AC644" s="53" t="b">
        <f t="shared" si="736"/>
        <v>0</v>
      </c>
      <c r="AD644" s="53" t="b">
        <f t="shared" si="737"/>
        <v>0</v>
      </c>
      <c r="AE644" s="53" t="b">
        <f t="shared" si="738"/>
        <v>0</v>
      </c>
      <c r="AF644" s="53" t="b">
        <f t="shared" si="739"/>
        <v>0</v>
      </c>
      <c r="AG644" s="53" t="b">
        <f t="shared" si="740"/>
        <v>0</v>
      </c>
      <c r="AH644" s="53" t="b">
        <f t="shared" si="741"/>
        <v>0</v>
      </c>
      <c r="AI644" s="53" t="b">
        <f t="shared" si="742"/>
        <v>0</v>
      </c>
      <c r="AJ644" s="53" t="b">
        <f t="shared" si="743"/>
        <v>0</v>
      </c>
      <c r="AK644" s="53" t="b">
        <f t="shared" si="797"/>
        <v>1</v>
      </c>
      <c r="AL644" s="53" t="b">
        <f t="shared" si="798"/>
        <v>1</v>
      </c>
      <c r="AM644" s="53" t="b">
        <f t="shared" si="799"/>
        <v>1</v>
      </c>
      <c r="AN644" s="53" t="b">
        <f t="shared" si="800"/>
        <v>1</v>
      </c>
      <c r="AO644" s="53" t="b">
        <f t="shared" si="801"/>
        <v>1</v>
      </c>
      <c r="AP644" s="53" t="b">
        <f t="shared" si="802"/>
        <v>1</v>
      </c>
      <c r="AQ644" s="53" t="b">
        <f t="shared" si="779"/>
        <v>0</v>
      </c>
      <c r="AR644" t="b">
        <f t="shared" si="744"/>
        <v>0</v>
      </c>
      <c r="AS644" s="54" t="e">
        <f t="shared" si="769"/>
        <v>#N/A</v>
      </c>
      <c r="AT644" t="b">
        <f t="shared" si="780"/>
        <v>0</v>
      </c>
      <c r="AU644" t="str">
        <f t="shared" si="781"/>
        <v/>
      </c>
      <c r="AV644" s="55" t="str">
        <f t="shared" si="770"/>
        <v/>
      </c>
      <c r="AW644" t="b">
        <f>AND(AV644&lt;&gt;"",COUNTIF($AV$11:AV643,AV644)=0)</f>
        <v>0</v>
      </c>
      <c r="AX644" s="2">
        <f>IF(AV644="",0,IF(AW644,MAX($AX$11:AX643)+1,VLOOKUP(AV644,$AV$11:AX643,3,FALSE)))</f>
        <v>0</v>
      </c>
      <c r="AY644" t="str">
        <f t="shared" si="771"/>
        <v/>
      </c>
      <c r="AZ644" t="e">
        <f t="shared" si="745"/>
        <v>#N/A</v>
      </c>
      <c r="BA644" t="e">
        <f>IF(ISNA(AZ644),NA(),COUNTIF(AZ$10:AZ644,AZ644)&gt;1)</f>
        <v>#N/A</v>
      </c>
      <c r="BB644" t="e">
        <f t="shared" si="746"/>
        <v>#N/A</v>
      </c>
      <c r="BC644" s="55" t="e">
        <f t="shared" si="747"/>
        <v>#N/A</v>
      </c>
      <c r="BD644" s="56" t="e">
        <f t="shared" si="748"/>
        <v>#N/A</v>
      </c>
      <c r="BE644" s="53">
        <f t="shared" si="749"/>
        <v>0</v>
      </c>
      <c r="BF644" s="53">
        <f t="shared" si="750"/>
        <v>0</v>
      </c>
      <c r="BG644" s="53">
        <f t="shared" si="751"/>
        <v>0</v>
      </c>
      <c r="BH644" s="53">
        <f t="shared" si="752"/>
        <v>0</v>
      </c>
      <c r="BI644" s="53">
        <f t="shared" si="753"/>
        <v>0</v>
      </c>
      <c r="BJ644" s="53">
        <f t="shared" si="754"/>
        <v>0</v>
      </c>
      <c r="BK644" s="57">
        <f t="shared" si="755"/>
        <v>0</v>
      </c>
      <c r="BL644" s="57">
        <f t="shared" si="756"/>
        <v>0</v>
      </c>
      <c r="BM644" s="57">
        <f t="shared" si="757"/>
        <v>0</v>
      </c>
      <c r="BN644" s="57">
        <f t="shared" si="758"/>
        <v>0</v>
      </c>
      <c r="BO644" s="57">
        <f t="shared" si="759"/>
        <v>0</v>
      </c>
      <c r="BP644" s="57">
        <f t="shared" si="760"/>
        <v>0</v>
      </c>
      <c r="BQ644">
        <f t="shared" si="782"/>
        <v>0</v>
      </c>
      <c r="BR644">
        <f t="shared" si="783"/>
        <v>0</v>
      </c>
      <c r="BS644">
        <f t="shared" si="784"/>
        <v>0</v>
      </c>
      <c r="BT644">
        <f t="shared" si="785"/>
        <v>0</v>
      </c>
      <c r="BU644">
        <f t="shared" si="786"/>
        <v>0</v>
      </c>
      <c r="BV644">
        <f t="shared" si="787"/>
        <v>0</v>
      </c>
      <c r="BW644">
        <f t="shared" si="788"/>
        <v>0</v>
      </c>
      <c r="BX644">
        <f t="shared" si="789"/>
        <v>0</v>
      </c>
      <c r="BY644">
        <f t="shared" si="790"/>
        <v>0</v>
      </c>
      <c r="BZ644">
        <f t="shared" si="791"/>
        <v>0</v>
      </c>
      <c r="CA644">
        <f t="shared" si="792"/>
        <v>0</v>
      </c>
      <c r="CB644">
        <f t="shared" si="793"/>
        <v>0</v>
      </c>
      <c r="CC644" t="e">
        <f>IF('Source and fuel input'!AS644,VLOOKUP(AA644,SourceIdData,8,FALSE),IF('Source and fuel input'!AQ644,V644,IF('Source and fuel input'!AR644,IF(AND(E644="Method 1",VLOOKUP(AA644,SourceIdData,8,FALSE)&gt;0),VLOOKUP(AA644,SourceIdData,8,FALSE),NA()),"")))</f>
        <v>#N/A</v>
      </c>
      <c r="CD644" s="15" t="e">
        <f t="shared" si="804"/>
        <v>#N/A</v>
      </c>
      <c r="CE644" s="15" t="b">
        <f t="shared" si="805"/>
        <v>1</v>
      </c>
      <c r="CF644" s="15" t="b">
        <f t="shared" si="761"/>
        <v>1</v>
      </c>
      <c r="CG644" s="15" t="b">
        <f t="shared" si="806"/>
        <v>0</v>
      </c>
      <c r="CH644" s="15" t="b">
        <f t="shared" si="807"/>
        <v>1</v>
      </c>
      <c r="CI644" t="e">
        <f t="shared" si="762"/>
        <v>#N/A</v>
      </c>
      <c r="CJ644" t="e">
        <f t="shared" si="763"/>
        <v>#N/A</v>
      </c>
      <c r="CK644" t="e">
        <f t="shared" si="772"/>
        <v>#N/A</v>
      </c>
      <c r="CL644" t="b">
        <f t="shared" si="808"/>
        <v>0</v>
      </c>
      <c r="CM644" t="e">
        <f t="shared" si="773"/>
        <v>#N/A</v>
      </c>
      <c r="CN644" t="b">
        <f t="shared" si="774"/>
        <v>0</v>
      </c>
      <c r="CO644" s="14">
        <f t="shared" si="775"/>
        <v>1</v>
      </c>
      <c r="CP644" s="16" t="str">
        <f t="shared" si="764"/>
        <v/>
      </c>
      <c r="CQ644" s="15">
        <f t="shared" si="765"/>
        <v>0</v>
      </c>
      <c r="CR644" s="15">
        <f t="shared" si="766"/>
        <v>0</v>
      </c>
      <c r="CS644" s="15">
        <f t="shared" si="767"/>
        <v>0</v>
      </c>
      <c r="CT644" s="58" t="e">
        <f t="shared" si="794"/>
        <v>#DIV/0!</v>
      </c>
      <c r="CU644" s="2">
        <f t="shared" si="768"/>
        <v>995</v>
      </c>
      <c r="CV644" t="str">
        <f t="shared" si="776"/>
        <v/>
      </c>
      <c r="CX644" t="str">
        <f t="shared" si="795"/>
        <v/>
      </c>
      <c r="CY644" t="b">
        <f>AND(CX644&lt;&gt;"",COUNTIF($CX$11:CX643,CX644)=0)</f>
        <v>0</v>
      </c>
      <c r="CZ644" s="2">
        <f>IF(CX644="",0,IF(CY644,MAX($CZ$11:CZ643)+1,VLOOKUP(CX644,$CX$11:CZ643,3,FALSE)))</f>
        <v>0</v>
      </c>
      <c r="DA644" s="2" t="str">
        <f t="shared" si="777"/>
        <v/>
      </c>
      <c r="DB644" t="str">
        <f t="shared" si="796"/>
        <v/>
      </c>
      <c r="DC644" t="b">
        <f>AND(DB644&lt;&gt;"",COUNTIF($DB$11:DB643,DB644)=0)</f>
        <v>0</v>
      </c>
      <c r="DD644" s="2">
        <f>IF(DB644="",0,IF(DC644,MAX($DD$11:DD643)+1,VLOOKUP(DB644,$DB$11:DD643,3,FALSE)))</f>
        <v>0</v>
      </c>
      <c r="DE644" s="2" t="str">
        <f t="shared" si="778"/>
        <v/>
      </c>
    </row>
    <row r="645" spans="1:109" x14ac:dyDescent="0.35">
      <c r="A645" s="119"/>
      <c r="B645" s="46"/>
      <c r="C645" s="46"/>
      <c r="D645" s="46"/>
      <c r="E645" s="46"/>
      <c r="F645" s="183"/>
      <c r="G645" s="48">
        <v>0</v>
      </c>
      <c r="H645" s="46">
        <v>0</v>
      </c>
      <c r="I645" s="46">
        <v>0</v>
      </c>
      <c r="J645" s="46">
        <v>0</v>
      </c>
      <c r="K645" s="46">
        <v>0</v>
      </c>
      <c r="L645" s="49">
        <v>0</v>
      </c>
      <c r="M645" s="50">
        <v>0</v>
      </c>
      <c r="N645" s="32"/>
      <c r="O645" s="31"/>
      <c r="P645" s="31"/>
      <c r="Q645" s="31"/>
      <c r="R645" s="31"/>
      <c r="S645" s="31"/>
      <c r="T645" s="31"/>
      <c r="U645" s="31"/>
      <c r="V645" s="99"/>
      <c r="W645" s="52" t="str">
        <f t="shared" si="803"/>
        <v/>
      </c>
      <c r="X645" s="120"/>
      <c r="Y645" s="97"/>
      <c r="Z645" t="e">
        <f t="shared" si="733"/>
        <v>#N/A</v>
      </c>
      <c r="AA645" t="e">
        <f t="shared" si="734"/>
        <v>#N/A</v>
      </c>
      <c r="AB645" t="e">
        <f t="shared" si="735"/>
        <v>#N/A</v>
      </c>
      <c r="AC645" s="53" t="b">
        <f t="shared" si="736"/>
        <v>0</v>
      </c>
      <c r="AD645" s="53" t="b">
        <f t="shared" si="737"/>
        <v>0</v>
      </c>
      <c r="AE645" s="53" t="b">
        <f t="shared" si="738"/>
        <v>0</v>
      </c>
      <c r="AF645" s="53" t="b">
        <f t="shared" si="739"/>
        <v>0</v>
      </c>
      <c r="AG645" s="53" t="b">
        <f t="shared" si="740"/>
        <v>0</v>
      </c>
      <c r="AH645" s="53" t="b">
        <f t="shared" si="741"/>
        <v>0</v>
      </c>
      <c r="AI645" s="53" t="b">
        <f t="shared" si="742"/>
        <v>0</v>
      </c>
      <c r="AJ645" s="53" t="b">
        <f t="shared" si="743"/>
        <v>0</v>
      </c>
      <c r="AK645" s="53" t="b">
        <f t="shared" si="797"/>
        <v>1</v>
      </c>
      <c r="AL645" s="53" t="b">
        <f t="shared" si="798"/>
        <v>1</v>
      </c>
      <c r="AM645" s="53" t="b">
        <f t="shared" si="799"/>
        <v>1</v>
      </c>
      <c r="AN645" s="53" t="b">
        <f t="shared" si="800"/>
        <v>1</v>
      </c>
      <c r="AO645" s="53" t="b">
        <f t="shared" si="801"/>
        <v>1</v>
      </c>
      <c r="AP645" s="53" t="b">
        <f t="shared" si="802"/>
        <v>1</v>
      </c>
      <c r="AQ645" s="53" t="b">
        <f t="shared" si="779"/>
        <v>0</v>
      </c>
      <c r="AR645" t="b">
        <f t="shared" si="744"/>
        <v>0</v>
      </c>
      <c r="AS645" s="54" t="e">
        <f t="shared" si="769"/>
        <v>#N/A</v>
      </c>
      <c r="AT645" t="b">
        <f t="shared" si="780"/>
        <v>0</v>
      </c>
      <c r="AU645" t="str">
        <f t="shared" si="781"/>
        <v/>
      </c>
      <c r="AV645" s="55" t="str">
        <f t="shared" si="770"/>
        <v/>
      </c>
      <c r="AW645" t="b">
        <f>AND(AV645&lt;&gt;"",COUNTIF($AV$11:AV644,AV645)=0)</f>
        <v>0</v>
      </c>
      <c r="AX645" s="2">
        <f>IF(AV645="",0,IF(AW645,MAX($AX$11:AX644)+1,VLOOKUP(AV645,$AV$11:AX644,3,FALSE)))</f>
        <v>0</v>
      </c>
      <c r="AY645" t="str">
        <f t="shared" si="771"/>
        <v/>
      </c>
      <c r="AZ645" t="e">
        <f t="shared" si="745"/>
        <v>#N/A</v>
      </c>
      <c r="BA645" t="e">
        <f>IF(ISNA(AZ645),NA(),COUNTIF(AZ$10:AZ645,AZ645)&gt;1)</f>
        <v>#N/A</v>
      </c>
      <c r="BB645" t="e">
        <f t="shared" si="746"/>
        <v>#N/A</v>
      </c>
      <c r="BC645" s="55" t="e">
        <f t="shared" si="747"/>
        <v>#N/A</v>
      </c>
      <c r="BD645" s="56" t="e">
        <f t="shared" si="748"/>
        <v>#N/A</v>
      </c>
      <c r="BE645" s="53">
        <f t="shared" si="749"/>
        <v>0</v>
      </c>
      <c r="BF645" s="53">
        <f t="shared" si="750"/>
        <v>0</v>
      </c>
      <c r="BG645" s="53">
        <f t="shared" si="751"/>
        <v>0</v>
      </c>
      <c r="BH645" s="53">
        <f t="shared" si="752"/>
        <v>0</v>
      </c>
      <c r="BI645" s="53">
        <f t="shared" si="753"/>
        <v>0</v>
      </c>
      <c r="BJ645" s="53">
        <f t="shared" si="754"/>
        <v>0</v>
      </c>
      <c r="BK645" s="57">
        <f t="shared" si="755"/>
        <v>0</v>
      </c>
      <c r="BL645" s="57">
        <f t="shared" si="756"/>
        <v>0</v>
      </c>
      <c r="BM645" s="57">
        <f t="shared" si="757"/>
        <v>0</v>
      </c>
      <c r="BN645" s="57">
        <f t="shared" si="758"/>
        <v>0</v>
      </c>
      <c r="BO645" s="57">
        <f t="shared" si="759"/>
        <v>0</v>
      </c>
      <c r="BP645" s="57">
        <f t="shared" si="760"/>
        <v>0</v>
      </c>
      <c r="BQ645">
        <f t="shared" si="782"/>
        <v>0</v>
      </c>
      <c r="BR645">
        <f t="shared" si="783"/>
        <v>0</v>
      </c>
      <c r="BS645">
        <f t="shared" si="784"/>
        <v>0</v>
      </c>
      <c r="BT645">
        <f t="shared" si="785"/>
        <v>0</v>
      </c>
      <c r="BU645">
        <f t="shared" si="786"/>
        <v>0</v>
      </c>
      <c r="BV645">
        <f t="shared" si="787"/>
        <v>0</v>
      </c>
      <c r="BW645">
        <f t="shared" si="788"/>
        <v>0</v>
      </c>
      <c r="BX645">
        <f t="shared" si="789"/>
        <v>0</v>
      </c>
      <c r="BY645">
        <f t="shared" si="790"/>
        <v>0</v>
      </c>
      <c r="BZ645">
        <f t="shared" si="791"/>
        <v>0</v>
      </c>
      <c r="CA645">
        <f t="shared" si="792"/>
        <v>0</v>
      </c>
      <c r="CB645">
        <f t="shared" si="793"/>
        <v>0</v>
      </c>
      <c r="CC645" t="e">
        <f>IF('Source and fuel input'!AS645,VLOOKUP(AA645,SourceIdData,8,FALSE),IF('Source and fuel input'!AQ645,V645,IF('Source and fuel input'!AR645,IF(AND(E645="Method 1",VLOOKUP(AA645,SourceIdData,8,FALSE)&gt;0),VLOOKUP(AA645,SourceIdData,8,FALSE),NA()),"")))</f>
        <v>#N/A</v>
      </c>
      <c r="CD645" s="15" t="e">
        <f t="shared" si="804"/>
        <v>#N/A</v>
      </c>
      <c r="CE645" s="15" t="b">
        <f t="shared" si="805"/>
        <v>1</v>
      </c>
      <c r="CF645" s="15" t="b">
        <f t="shared" si="761"/>
        <v>1</v>
      </c>
      <c r="CG645" s="15" t="b">
        <f t="shared" si="806"/>
        <v>0</v>
      </c>
      <c r="CH645" s="15" t="b">
        <f t="shared" si="807"/>
        <v>1</v>
      </c>
      <c r="CI645" t="e">
        <f t="shared" si="762"/>
        <v>#N/A</v>
      </c>
      <c r="CJ645" t="e">
        <f t="shared" si="763"/>
        <v>#N/A</v>
      </c>
      <c r="CK645" t="e">
        <f t="shared" si="772"/>
        <v>#N/A</v>
      </c>
      <c r="CL645" t="b">
        <f t="shared" si="808"/>
        <v>0</v>
      </c>
      <c r="CM645" t="e">
        <f t="shared" si="773"/>
        <v>#N/A</v>
      </c>
      <c r="CN645" t="b">
        <f t="shared" si="774"/>
        <v>0</v>
      </c>
      <c r="CO645" s="14">
        <f t="shared" si="775"/>
        <v>1</v>
      </c>
      <c r="CP645" s="16" t="str">
        <f t="shared" si="764"/>
        <v/>
      </c>
      <c r="CQ645" s="15">
        <f t="shared" si="765"/>
        <v>0</v>
      </c>
      <c r="CR645" s="15">
        <f t="shared" si="766"/>
        <v>0</v>
      </c>
      <c r="CS645" s="15">
        <f t="shared" si="767"/>
        <v>0</v>
      </c>
      <c r="CT645" s="58" t="e">
        <f t="shared" si="794"/>
        <v>#DIV/0!</v>
      </c>
      <c r="CU645" s="2">
        <f t="shared" si="768"/>
        <v>995</v>
      </c>
      <c r="CV645" t="str">
        <f t="shared" si="776"/>
        <v/>
      </c>
      <c r="CX645" t="str">
        <f t="shared" si="795"/>
        <v/>
      </c>
      <c r="CY645" t="b">
        <f>AND(CX645&lt;&gt;"",COUNTIF($CX$11:CX644,CX645)=0)</f>
        <v>0</v>
      </c>
      <c r="CZ645" s="2">
        <f>IF(CX645="",0,IF(CY645,MAX($CZ$11:CZ644)+1,VLOOKUP(CX645,$CX$11:CZ644,3,FALSE)))</f>
        <v>0</v>
      </c>
      <c r="DA645" s="2" t="str">
        <f t="shared" si="777"/>
        <v/>
      </c>
      <c r="DB645" t="str">
        <f t="shared" si="796"/>
        <v/>
      </c>
      <c r="DC645" t="b">
        <f>AND(DB645&lt;&gt;"",COUNTIF($DB$11:DB644,DB645)=0)</f>
        <v>0</v>
      </c>
      <c r="DD645" s="2">
        <f>IF(DB645="",0,IF(DC645,MAX($DD$11:DD644)+1,VLOOKUP(DB645,$DB$11:DD644,3,FALSE)))</f>
        <v>0</v>
      </c>
      <c r="DE645" s="2" t="str">
        <f t="shared" si="778"/>
        <v/>
      </c>
    </row>
    <row r="646" spans="1:109" x14ac:dyDescent="0.35">
      <c r="A646" s="119"/>
      <c r="B646" s="46"/>
      <c r="C646" s="46"/>
      <c r="D646" s="46"/>
      <c r="E646" s="46"/>
      <c r="F646" s="183"/>
      <c r="G646" s="48">
        <v>0</v>
      </c>
      <c r="H646" s="46">
        <v>0</v>
      </c>
      <c r="I646" s="46">
        <v>0</v>
      </c>
      <c r="J646" s="46">
        <v>0</v>
      </c>
      <c r="K646" s="46">
        <v>0</v>
      </c>
      <c r="L646" s="49">
        <v>0</v>
      </c>
      <c r="M646" s="50">
        <v>0</v>
      </c>
      <c r="N646" s="32"/>
      <c r="O646" s="31"/>
      <c r="P646" s="31"/>
      <c r="Q646" s="31"/>
      <c r="R646" s="31"/>
      <c r="S646" s="31"/>
      <c r="T646" s="31"/>
      <c r="U646" s="31"/>
      <c r="V646" s="99"/>
      <c r="W646" s="52" t="str">
        <f t="shared" si="803"/>
        <v/>
      </c>
      <c r="X646" s="120"/>
      <c r="Y646" s="97"/>
      <c r="Z646" t="e">
        <f t="shared" si="733"/>
        <v>#N/A</v>
      </c>
      <c r="AA646" t="e">
        <f t="shared" si="734"/>
        <v>#N/A</v>
      </c>
      <c r="AB646" t="e">
        <f t="shared" si="735"/>
        <v>#N/A</v>
      </c>
      <c r="AC646" s="53" t="b">
        <f t="shared" si="736"/>
        <v>0</v>
      </c>
      <c r="AD646" s="53" t="b">
        <f t="shared" si="737"/>
        <v>0</v>
      </c>
      <c r="AE646" s="53" t="b">
        <f t="shared" si="738"/>
        <v>0</v>
      </c>
      <c r="AF646" s="53" t="b">
        <f t="shared" si="739"/>
        <v>0</v>
      </c>
      <c r="AG646" s="53" t="b">
        <f t="shared" si="740"/>
        <v>0</v>
      </c>
      <c r="AH646" s="53" t="b">
        <f t="shared" si="741"/>
        <v>0</v>
      </c>
      <c r="AI646" s="53" t="b">
        <f t="shared" si="742"/>
        <v>0</v>
      </c>
      <c r="AJ646" s="53" t="b">
        <f t="shared" si="743"/>
        <v>0</v>
      </c>
      <c r="AK646" s="53" t="b">
        <f t="shared" si="797"/>
        <v>1</v>
      </c>
      <c r="AL646" s="53" t="b">
        <f t="shared" si="798"/>
        <v>1</v>
      </c>
      <c r="AM646" s="53" t="b">
        <f t="shared" si="799"/>
        <v>1</v>
      </c>
      <c r="AN646" s="53" t="b">
        <f t="shared" si="800"/>
        <v>1</v>
      </c>
      <c r="AO646" s="53" t="b">
        <f t="shared" si="801"/>
        <v>1</v>
      </c>
      <c r="AP646" s="53" t="b">
        <f t="shared" si="802"/>
        <v>1</v>
      </c>
      <c r="AQ646" s="53" t="b">
        <f t="shared" si="779"/>
        <v>0</v>
      </c>
      <c r="AR646" t="b">
        <f t="shared" si="744"/>
        <v>0</v>
      </c>
      <c r="AS646" s="54" t="e">
        <f t="shared" si="769"/>
        <v>#N/A</v>
      </c>
      <c r="AT646" t="b">
        <f t="shared" si="780"/>
        <v>0</v>
      </c>
      <c r="AU646" t="str">
        <f t="shared" si="781"/>
        <v/>
      </c>
      <c r="AV646" s="55" t="str">
        <f t="shared" si="770"/>
        <v/>
      </c>
      <c r="AW646" t="b">
        <f>AND(AV646&lt;&gt;"",COUNTIF($AV$11:AV645,AV646)=0)</f>
        <v>0</v>
      </c>
      <c r="AX646" s="2">
        <f>IF(AV646="",0,IF(AW646,MAX($AX$11:AX645)+1,VLOOKUP(AV646,$AV$11:AX645,3,FALSE)))</f>
        <v>0</v>
      </c>
      <c r="AY646" t="str">
        <f t="shared" si="771"/>
        <v/>
      </c>
      <c r="AZ646" t="e">
        <f t="shared" si="745"/>
        <v>#N/A</v>
      </c>
      <c r="BA646" t="e">
        <f>IF(ISNA(AZ646),NA(),COUNTIF(AZ$10:AZ646,AZ646)&gt;1)</f>
        <v>#N/A</v>
      </c>
      <c r="BB646" t="e">
        <f t="shared" si="746"/>
        <v>#N/A</v>
      </c>
      <c r="BC646" s="55" t="e">
        <f t="shared" si="747"/>
        <v>#N/A</v>
      </c>
      <c r="BD646" s="56" t="e">
        <f t="shared" si="748"/>
        <v>#N/A</v>
      </c>
      <c r="BE646" s="53">
        <f t="shared" si="749"/>
        <v>0</v>
      </c>
      <c r="BF646" s="53">
        <f t="shared" si="750"/>
        <v>0</v>
      </c>
      <c r="BG646" s="53">
        <f t="shared" si="751"/>
        <v>0</v>
      </c>
      <c r="BH646" s="53">
        <f t="shared" si="752"/>
        <v>0</v>
      </c>
      <c r="BI646" s="53">
        <f t="shared" si="753"/>
        <v>0</v>
      </c>
      <c r="BJ646" s="53">
        <f t="shared" si="754"/>
        <v>0</v>
      </c>
      <c r="BK646" s="57">
        <f t="shared" si="755"/>
        <v>0</v>
      </c>
      <c r="BL646" s="57">
        <f t="shared" si="756"/>
        <v>0</v>
      </c>
      <c r="BM646" s="57">
        <f t="shared" si="757"/>
        <v>0</v>
      </c>
      <c r="BN646" s="57">
        <f t="shared" si="758"/>
        <v>0</v>
      </c>
      <c r="BO646" s="57">
        <f t="shared" si="759"/>
        <v>0</v>
      </c>
      <c r="BP646" s="57">
        <f t="shared" si="760"/>
        <v>0</v>
      </c>
      <c r="BQ646">
        <f t="shared" si="782"/>
        <v>0</v>
      </c>
      <c r="BR646">
        <f t="shared" si="783"/>
        <v>0</v>
      </c>
      <c r="BS646">
        <f t="shared" si="784"/>
        <v>0</v>
      </c>
      <c r="BT646">
        <f t="shared" si="785"/>
        <v>0</v>
      </c>
      <c r="BU646">
        <f t="shared" si="786"/>
        <v>0</v>
      </c>
      <c r="BV646">
        <f t="shared" si="787"/>
        <v>0</v>
      </c>
      <c r="BW646">
        <f t="shared" si="788"/>
        <v>0</v>
      </c>
      <c r="BX646">
        <f t="shared" si="789"/>
        <v>0</v>
      </c>
      <c r="BY646">
        <f t="shared" si="790"/>
        <v>0</v>
      </c>
      <c r="BZ646">
        <f t="shared" si="791"/>
        <v>0</v>
      </c>
      <c r="CA646">
        <f t="shared" si="792"/>
        <v>0</v>
      </c>
      <c r="CB646">
        <f t="shared" si="793"/>
        <v>0</v>
      </c>
      <c r="CC646" t="e">
        <f>IF('Source and fuel input'!AS646,VLOOKUP(AA646,SourceIdData,8,FALSE),IF('Source and fuel input'!AQ646,V646,IF('Source and fuel input'!AR646,IF(AND(E646="Method 1",VLOOKUP(AA646,SourceIdData,8,FALSE)&gt;0),VLOOKUP(AA646,SourceIdData,8,FALSE),NA()),"")))</f>
        <v>#N/A</v>
      </c>
      <c r="CD646" s="15" t="e">
        <f t="shared" si="804"/>
        <v>#N/A</v>
      </c>
      <c r="CE646" s="15" t="b">
        <f t="shared" si="805"/>
        <v>1</v>
      </c>
      <c r="CF646" s="15" t="b">
        <f t="shared" si="761"/>
        <v>1</v>
      </c>
      <c r="CG646" s="15" t="b">
        <f t="shared" si="806"/>
        <v>0</v>
      </c>
      <c r="CH646" s="15" t="b">
        <f t="shared" si="807"/>
        <v>1</v>
      </c>
      <c r="CI646" t="e">
        <f t="shared" si="762"/>
        <v>#N/A</v>
      </c>
      <c r="CJ646" t="e">
        <f t="shared" si="763"/>
        <v>#N/A</v>
      </c>
      <c r="CK646" t="e">
        <f t="shared" si="772"/>
        <v>#N/A</v>
      </c>
      <c r="CL646" t="b">
        <f t="shared" si="808"/>
        <v>0</v>
      </c>
      <c r="CM646" t="e">
        <f t="shared" si="773"/>
        <v>#N/A</v>
      </c>
      <c r="CN646" t="b">
        <f t="shared" si="774"/>
        <v>0</v>
      </c>
      <c r="CO646" s="14">
        <f t="shared" si="775"/>
        <v>1</v>
      </c>
      <c r="CP646" s="16" t="str">
        <f t="shared" si="764"/>
        <v/>
      </c>
      <c r="CQ646" s="15">
        <f t="shared" si="765"/>
        <v>0</v>
      </c>
      <c r="CR646" s="15">
        <f t="shared" si="766"/>
        <v>0</v>
      </c>
      <c r="CS646" s="15">
        <f t="shared" si="767"/>
        <v>0</v>
      </c>
      <c r="CT646" s="58" t="e">
        <f t="shared" si="794"/>
        <v>#DIV/0!</v>
      </c>
      <c r="CU646" s="2">
        <f t="shared" si="768"/>
        <v>995</v>
      </c>
      <c r="CV646" t="str">
        <f t="shared" si="776"/>
        <v/>
      </c>
      <c r="CX646" t="str">
        <f t="shared" si="795"/>
        <v/>
      </c>
      <c r="CY646" t="b">
        <f>AND(CX646&lt;&gt;"",COUNTIF($CX$11:CX645,CX646)=0)</f>
        <v>0</v>
      </c>
      <c r="CZ646" s="2">
        <f>IF(CX646="",0,IF(CY646,MAX($CZ$11:CZ645)+1,VLOOKUP(CX646,$CX$11:CZ645,3,FALSE)))</f>
        <v>0</v>
      </c>
      <c r="DA646" s="2" t="str">
        <f t="shared" si="777"/>
        <v/>
      </c>
      <c r="DB646" t="str">
        <f t="shared" si="796"/>
        <v/>
      </c>
      <c r="DC646" t="b">
        <f>AND(DB646&lt;&gt;"",COUNTIF($DB$11:DB645,DB646)=0)</f>
        <v>0</v>
      </c>
      <c r="DD646" s="2">
        <f>IF(DB646="",0,IF(DC646,MAX($DD$11:DD645)+1,VLOOKUP(DB646,$DB$11:DD645,3,FALSE)))</f>
        <v>0</v>
      </c>
      <c r="DE646" s="2" t="str">
        <f t="shared" si="778"/>
        <v/>
      </c>
    </row>
    <row r="647" spans="1:109" x14ac:dyDescent="0.35">
      <c r="A647" s="119"/>
      <c r="B647" s="46"/>
      <c r="C647" s="46"/>
      <c r="D647" s="46"/>
      <c r="E647" s="46"/>
      <c r="F647" s="183"/>
      <c r="G647" s="48">
        <v>0</v>
      </c>
      <c r="H647" s="46">
        <v>0</v>
      </c>
      <c r="I647" s="46">
        <v>0</v>
      </c>
      <c r="J647" s="46">
        <v>0</v>
      </c>
      <c r="K647" s="46">
        <v>0</v>
      </c>
      <c r="L647" s="49">
        <v>0</v>
      </c>
      <c r="M647" s="50">
        <v>0</v>
      </c>
      <c r="N647" s="32"/>
      <c r="O647" s="31"/>
      <c r="P647" s="31"/>
      <c r="Q647" s="31"/>
      <c r="R647" s="31"/>
      <c r="S647" s="31"/>
      <c r="T647" s="31"/>
      <c r="U647" s="31"/>
      <c r="V647" s="99"/>
      <c r="W647" s="52" t="str">
        <f t="shared" si="803"/>
        <v/>
      </c>
      <c r="X647" s="120"/>
      <c r="Y647" s="97"/>
      <c r="Z647" t="e">
        <f t="shared" si="733"/>
        <v>#N/A</v>
      </c>
      <c r="AA647" t="e">
        <f t="shared" si="734"/>
        <v>#N/A</v>
      </c>
      <c r="AB647" t="e">
        <f t="shared" si="735"/>
        <v>#N/A</v>
      </c>
      <c r="AC647" s="53" t="b">
        <f t="shared" si="736"/>
        <v>0</v>
      </c>
      <c r="AD647" s="53" t="b">
        <f t="shared" si="737"/>
        <v>0</v>
      </c>
      <c r="AE647" s="53" t="b">
        <f t="shared" si="738"/>
        <v>0</v>
      </c>
      <c r="AF647" s="53" t="b">
        <f t="shared" si="739"/>
        <v>0</v>
      </c>
      <c r="AG647" s="53" t="b">
        <f t="shared" si="740"/>
        <v>0</v>
      </c>
      <c r="AH647" s="53" t="b">
        <f t="shared" si="741"/>
        <v>0</v>
      </c>
      <c r="AI647" s="53" t="b">
        <f t="shared" si="742"/>
        <v>0</v>
      </c>
      <c r="AJ647" s="53" t="b">
        <f t="shared" si="743"/>
        <v>0</v>
      </c>
      <c r="AK647" s="53" t="b">
        <f t="shared" si="797"/>
        <v>1</v>
      </c>
      <c r="AL647" s="53" t="b">
        <f t="shared" si="798"/>
        <v>1</v>
      </c>
      <c r="AM647" s="53" t="b">
        <f t="shared" si="799"/>
        <v>1</v>
      </c>
      <c r="AN647" s="53" t="b">
        <f t="shared" si="800"/>
        <v>1</v>
      </c>
      <c r="AO647" s="53" t="b">
        <f t="shared" si="801"/>
        <v>1</v>
      </c>
      <c r="AP647" s="53" t="b">
        <f t="shared" si="802"/>
        <v>1</v>
      </c>
      <c r="AQ647" s="53" t="b">
        <f t="shared" si="779"/>
        <v>0</v>
      </c>
      <c r="AR647" t="b">
        <f t="shared" si="744"/>
        <v>0</v>
      </c>
      <c r="AS647" s="54" t="e">
        <f t="shared" si="769"/>
        <v>#N/A</v>
      </c>
      <c r="AT647" t="b">
        <f t="shared" si="780"/>
        <v>0</v>
      </c>
      <c r="AU647" t="str">
        <f t="shared" si="781"/>
        <v/>
      </c>
      <c r="AV647" s="55" t="str">
        <f t="shared" si="770"/>
        <v/>
      </c>
      <c r="AW647" t="b">
        <f>AND(AV647&lt;&gt;"",COUNTIF($AV$11:AV646,AV647)=0)</f>
        <v>0</v>
      </c>
      <c r="AX647" s="2">
        <f>IF(AV647="",0,IF(AW647,MAX($AX$11:AX646)+1,VLOOKUP(AV647,$AV$11:AX646,3,FALSE)))</f>
        <v>0</v>
      </c>
      <c r="AY647" t="str">
        <f t="shared" si="771"/>
        <v/>
      </c>
      <c r="AZ647" t="e">
        <f t="shared" si="745"/>
        <v>#N/A</v>
      </c>
      <c r="BA647" t="e">
        <f>IF(ISNA(AZ647),NA(),COUNTIF(AZ$10:AZ647,AZ647)&gt;1)</f>
        <v>#N/A</v>
      </c>
      <c r="BB647" t="e">
        <f t="shared" si="746"/>
        <v>#N/A</v>
      </c>
      <c r="BC647" s="55" t="e">
        <f t="shared" si="747"/>
        <v>#N/A</v>
      </c>
      <c r="BD647" s="56" t="e">
        <f t="shared" si="748"/>
        <v>#N/A</v>
      </c>
      <c r="BE647" s="53">
        <f t="shared" si="749"/>
        <v>0</v>
      </c>
      <c r="BF647" s="53">
        <f t="shared" si="750"/>
        <v>0</v>
      </c>
      <c r="BG647" s="53">
        <f t="shared" si="751"/>
        <v>0</v>
      </c>
      <c r="BH647" s="53">
        <f t="shared" si="752"/>
        <v>0</v>
      </c>
      <c r="BI647" s="53">
        <f t="shared" si="753"/>
        <v>0</v>
      </c>
      <c r="BJ647" s="53">
        <f t="shared" si="754"/>
        <v>0</v>
      </c>
      <c r="BK647" s="57">
        <f t="shared" si="755"/>
        <v>0</v>
      </c>
      <c r="BL647" s="57">
        <f t="shared" si="756"/>
        <v>0</v>
      </c>
      <c r="BM647" s="57">
        <f t="shared" si="757"/>
        <v>0</v>
      </c>
      <c r="BN647" s="57">
        <f t="shared" si="758"/>
        <v>0</v>
      </c>
      <c r="BO647" s="57">
        <f t="shared" si="759"/>
        <v>0</v>
      </c>
      <c r="BP647" s="57">
        <f t="shared" si="760"/>
        <v>0</v>
      </c>
      <c r="BQ647">
        <f t="shared" si="782"/>
        <v>0</v>
      </c>
      <c r="BR647">
        <f t="shared" si="783"/>
        <v>0</v>
      </c>
      <c r="BS647">
        <f t="shared" si="784"/>
        <v>0</v>
      </c>
      <c r="BT647">
        <f t="shared" si="785"/>
        <v>0</v>
      </c>
      <c r="BU647">
        <f t="shared" si="786"/>
        <v>0</v>
      </c>
      <c r="BV647">
        <f t="shared" si="787"/>
        <v>0</v>
      </c>
      <c r="BW647">
        <f t="shared" si="788"/>
        <v>0</v>
      </c>
      <c r="BX647">
        <f t="shared" si="789"/>
        <v>0</v>
      </c>
      <c r="BY647">
        <f t="shared" si="790"/>
        <v>0</v>
      </c>
      <c r="BZ647">
        <f t="shared" si="791"/>
        <v>0</v>
      </c>
      <c r="CA647">
        <f t="shared" si="792"/>
        <v>0</v>
      </c>
      <c r="CB647">
        <f t="shared" si="793"/>
        <v>0</v>
      </c>
      <c r="CC647" t="e">
        <f>IF('Source and fuel input'!AS647,VLOOKUP(AA647,SourceIdData,8,FALSE),IF('Source and fuel input'!AQ647,V647,IF('Source and fuel input'!AR647,IF(AND(E647="Method 1",VLOOKUP(AA647,SourceIdData,8,FALSE)&gt;0),VLOOKUP(AA647,SourceIdData,8,FALSE),NA()),"")))</f>
        <v>#N/A</v>
      </c>
      <c r="CD647" s="15" t="e">
        <f t="shared" si="804"/>
        <v>#N/A</v>
      </c>
      <c r="CE647" s="15" t="b">
        <f t="shared" si="805"/>
        <v>1</v>
      </c>
      <c r="CF647" s="15" t="b">
        <f t="shared" si="761"/>
        <v>1</v>
      </c>
      <c r="CG647" s="15" t="b">
        <f t="shared" si="806"/>
        <v>0</v>
      </c>
      <c r="CH647" s="15" t="b">
        <f t="shared" si="807"/>
        <v>1</v>
      </c>
      <c r="CI647" t="e">
        <f t="shared" si="762"/>
        <v>#N/A</v>
      </c>
      <c r="CJ647" t="e">
        <f t="shared" si="763"/>
        <v>#N/A</v>
      </c>
      <c r="CK647" t="e">
        <f t="shared" si="772"/>
        <v>#N/A</v>
      </c>
      <c r="CL647" t="b">
        <f t="shared" si="808"/>
        <v>0</v>
      </c>
      <c r="CM647" t="e">
        <f t="shared" si="773"/>
        <v>#N/A</v>
      </c>
      <c r="CN647" t="b">
        <f t="shared" si="774"/>
        <v>0</v>
      </c>
      <c r="CO647" s="14">
        <f t="shared" si="775"/>
        <v>1</v>
      </c>
      <c r="CP647" s="16" t="str">
        <f t="shared" si="764"/>
        <v/>
      </c>
      <c r="CQ647" s="15">
        <f t="shared" si="765"/>
        <v>0</v>
      </c>
      <c r="CR647" s="15">
        <f t="shared" si="766"/>
        <v>0</v>
      </c>
      <c r="CS647" s="15">
        <f t="shared" si="767"/>
        <v>0</v>
      </c>
      <c r="CT647" s="58" t="e">
        <f t="shared" si="794"/>
        <v>#DIV/0!</v>
      </c>
      <c r="CU647" s="2">
        <f t="shared" si="768"/>
        <v>995</v>
      </c>
      <c r="CV647" t="str">
        <f t="shared" si="776"/>
        <v/>
      </c>
      <c r="CX647" t="str">
        <f t="shared" si="795"/>
        <v/>
      </c>
      <c r="CY647" t="b">
        <f>AND(CX647&lt;&gt;"",COUNTIF($CX$11:CX646,CX647)=0)</f>
        <v>0</v>
      </c>
      <c r="CZ647" s="2">
        <f>IF(CX647="",0,IF(CY647,MAX($CZ$11:CZ646)+1,VLOOKUP(CX647,$CX$11:CZ646,3,FALSE)))</f>
        <v>0</v>
      </c>
      <c r="DA647" s="2" t="str">
        <f t="shared" si="777"/>
        <v/>
      </c>
      <c r="DB647" t="str">
        <f t="shared" si="796"/>
        <v/>
      </c>
      <c r="DC647" t="b">
        <f>AND(DB647&lt;&gt;"",COUNTIF($DB$11:DB646,DB647)=0)</f>
        <v>0</v>
      </c>
      <c r="DD647" s="2">
        <f>IF(DB647="",0,IF(DC647,MAX($DD$11:DD646)+1,VLOOKUP(DB647,$DB$11:DD646,3,FALSE)))</f>
        <v>0</v>
      </c>
      <c r="DE647" s="2" t="str">
        <f t="shared" si="778"/>
        <v/>
      </c>
    </row>
    <row r="648" spans="1:109" x14ac:dyDescent="0.35">
      <c r="A648" s="119"/>
      <c r="B648" s="46"/>
      <c r="C648" s="46"/>
      <c r="D648" s="46"/>
      <c r="E648" s="46"/>
      <c r="F648" s="183"/>
      <c r="G648" s="48">
        <v>0</v>
      </c>
      <c r="H648" s="46">
        <v>0</v>
      </c>
      <c r="I648" s="46">
        <v>0</v>
      </c>
      <c r="J648" s="46">
        <v>0</v>
      </c>
      <c r="K648" s="46">
        <v>0</v>
      </c>
      <c r="L648" s="49">
        <v>0</v>
      </c>
      <c r="M648" s="50">
        <v>0</v>
      </c>
      <c r="N648" s="32"/>
      <c r="O648" s="31"/>
      <c r="P648" s="31"/>
      <c r="Q648" s="31"/>
      <c r="R648" s="31"/>
      <c r="S648" s="31"/>
      <c r="T648" s="31"/>
      <c r="U648" s="31"/>
      <c r="V648" s="99"/>
      <c r="W648" s="52" t="str">
        <f t="shared" si="803"/>
        <v/>
      </c>
      <c r="X648" s="120"/>
      <c r="Y648" s="97"/>
      <c r="Z648" t="e">
        <f t="shared" si="733"/>
        <v>#N/A</v>
      </c>
      <c r="AA648" t="e">
        <f t="shared" si="734"/>
        <v>#N/A</v>
      </c>
      <c r="AB648" t="e">
        <f t="shared" si="735"/>
        <v>#N/A</v>
      </c>
      <c r="AC648" s="53" t="b">
        <f t="shared" si="736"/>
        <v>0</v>
      </c>
      <c r="AD648" s="53" t="b">
        <f t="shared" si="737"/>
        <v>0</v>
      </c>
      <c r="AE648" s="53" t="b">
        <f t="shared" si="738"/>
        <v>0</v>
      </c>
      <c r="AF648" s="53" t="b">
        <f t="shared" si="739"/>
        <v>0</v>
      </c>
      <c r="AG648" s="53" t="b">
        <f t="shared" si="740"/>
        <v>0</v>
      </c>
      <c r="AH648" s="53" t="b">
        <f t="shared" si="741"/>
        <v>0</v>
      </c>
      <c r="AI648" s="53" t="b">
        <f t="shared" si="742"/>
        <v>0</v>
      </c>
      <c r="AJ648" s="53" t="b">
        <f t="shared" si="743"/>
        <v>0</v>
      </c>
      <c r="AK648" s="53" t="b">
        <f t="shared" si="797"/>
        <v>1</v>
      </c>
      <c r="AL648" s="53" t="b">
        <f t="shared" si="798"/>
        <v>1</v>
      </c>
      <c r="AM648" s="53" t="b">
        <f t="shared" si="799"/>
        <v>1</v>
      </c>
      <c r="AN648" s="53" t="b">
        <f t="shared" si="800"/>
        <v>1</v>
      </c>
      <c r="AO648" s="53" t="b">
        <f t="shared" si="801"/>
        <v>1</v>
      </c>
      <c r="AP648" s="53" t="b">
        <f t="shared" si="802"/>
        <v>1</v>
      </c>
      <c r="AQ648" s="53" t="b">
        <f t="shared" si="779"/>
        <v>0</v>
      </c>
      <c r="AR648" t="b">
        <f t="shared" si="744"/>
        <v>0</v>
      </c>
      <c r="AS648" s="54" t="e">
        <f t="shared" si="769"/>
        <v>#N/A</v>
      </c>
      <c r="AT648" t="b">
        <f t="shared" si="780"/>
        <v>0</v>
      </c>
      <c r="AU648" t="str">
        <f t="shared" si="781"/>
        <v/>
      </c>
      <c r="AV648" s="55" t="str">
        <f t="shared" si="770"/>
        <v/>
      </c>
      <c r="AW648" t="b">
        <f>AND(AV648&lt;&gt;"",COUNTIF($AV$11:AV647,AV648)=0)</f>
        <v>0</v>
      </c>
      <c r="AX648" s="2">
        <f>IF(AV648="",0,IF(AW648,MAX($AX$11:AX647)+1,VLOOKUP(AV648,$AV$11:AX647,3,FALSE)))</f>
        <v>0</v>
      </c>
      <c r="AY648" t="str">
        <f t="shared" si="771"/>
        <v/>
      </c>
      <c r="AZ648" t="e">
        <f t="shared" si="745"/>
        <v>#N/A</v>
      </c>
      <c r="BA648" t="e">
        <f>IF(ISNA(AZ648),NA(),COUNTIF(AZ$10:AZ648,AZ648)&gt;1)</f>
        <v>#N/A</v>
      </c>
      <c r="BB648" t="e">
        <f t="shared" si="746"/>
        <v>#N/A</v>
      </c>
      <c r="BC648" s="55" t="e">
        <f t="shared" si="747"/>
        <v>#N/A</v>
      </c>
      <c r="BD648" s="56" t="e">
        <f t="shared" si="748"/>
        <v>#N/A</v>
      </c>
      <c r="BE648" s="53">
        <f t="shared" si="749"/>
        <v>0</v>
      </c>
      <c r="BF648" s="53">
        <f t="shared" si="750"/>
        <v>0</v>
      </c>
      <c r="BG648" s="53">
        <f t="shared" si="751"/>
        <v>0</v>
      </c>
      <c r="BH648" s="53">
        <f t="shared" si="752"/>
        <v>0</v>
      </c>
      <c r="BI648" s="53">
        <f t="shared" si="753"/>
        <v>0</v>
      </c>
      <c r="BJ648" s="53">
        <f t="shared" si="754"/>
        <v>0</v>
      </c>
      <c r="BK648" s="57">
        <f t="shared" si="755"/>
        <v>0</v>
      </c>
      <c r="BL648" s="57">
        <f t="shared" si="756"/>
        <v>0</v>
      </c>
      <c r="BM648" s="57">
        <f t="shared" si="757"/>
        <v>0</v>
      </c>
      <c r="BN648" s="57">
        <f t="shared" si="758"/>
        <v>0</v>
      </c>
      <c r="BO648" s="57">
        <f t="shared" si="759"/>
        <v>0</v>
      </c>
      <c r="BP648" s="57">
        <f t="shared" si="760"/>
        <v>0</v>
      </c>
      <c r="BQ648">
        <f t="shared" si="782"/>
        <v>0</v>
      </c>
      <c r="BR648">
        <f t="shared" si="783"/>
        <v>0</v>
      </c>
      <c r="BS648">
        <f t="shared" si="784"/>
        <v>0</v>
      </c>
      <c r="BT648">
        <f t="shared" si="785"/>
        <v>0</v>
      </c>
      <c r="BU648">
        <f t="shared" si="786"/>
        <v>0</v>
      </c>
      <c r="BV648">
        <f t="shared" si="787"/>
        <v>0</v>
      </c>
      <c r="BW648">
        <f t="shared" si="788"/>
        <v>0</v>
      </c>
      <c r="BX648">
        <f t="shared" si="789"/>
        <v>0</v>
      </c>
      <c r="BY648">
        <f t="shared" si="790"/>
        <v>0</v>
      </c>
      <c r="BZ648">
        <f t="shared" si="791"/>
        <v>0</v>
      </c>
      <c r="CA648">
        <f t="shared" si="792"/>
        <v>0</v>
      </c>
      <c r="CB648">
        <f t="shared" si="793"/>
        <v>0</v>
      </c>
      <c r="CC648" t="e">
        <f>IF('Source and fuel input'!AS648,VLOOKUP(AA648,SourceIdData,8,FALSE),IF('Source and fuel input'!AQ648,V648,IF('Source and fuel input'!AR648,IF(AND(E648="Method 1",VLOOKUP(AA648,SourceIdData,8,FALSE)&gt;0),VLOOKUP(AA648,SourceIdData,8,FALSE),NA()),"")))</f>
        <v>#N/A</v>
      </c>
      <c r="CD648" s="15" t="e">
        <f t="shared" si="804"/>
        <v>#N/A</v>
      </c>
      <c r="CE648" s="15" t="b">
        <f t="shared" si="805"/>
        <v>1</v>
      </c>
      <c r="CF648" s="15" t="b">
        <f t="shared" si="761"/>
        <v>1</v>
      </c>
      <c r="CG648" s="15" t="b">
        <f t="shared" si="806"/>
        <v>0</v>
      </c>
      <c r="CH648" s="15" t="b">
        <f t="shared" si="807"/>
        <v>1</v>
      </c>
      <c r="CI648" t="e">
        <f t="shared" si="762"/>
        <v>#N/A</v>
      </c>
      <c r="CJ648" t="e">
        <f t="shared" si="763"/>
        <v>#N/A</v>
      </c>
      <c r="CK648" t="e">
        <f t="shared" si="772"/>
        <v>#N/A</v>
      </c>
      <c r="CL648" t="b">
        <f t="shared" si="808"/>
        <v>0</v>
      </c>
      <c r="CM648" t="e">
        <f t="shared" si="773"/>
        <v>#N/A</v>
      </c>
      <c r="CN648" t="b">
        <f t="shared" si="774"/>
        <v>0</v>
      </c>
      <c r="CO648" s="14">
        <f t="shared" si="775"/>
        <v>1</v>
      </c>
      <c r="CP648" s="16" t="str">
        <f t="shared" si="764"/>
        <v/>
      </c>
      <c r="CQ648" s="15">
        <f t="shared" si="765"/>
        <v>0</v>
      </c>
      <c r="CR648" s="15">
        <f t="shared" si="766"/>
        <v>0</v>
      </c>
      <c r="CS648" s="15">
        <f t="shared" si="767"/>
        <v>0</v>
      </c>
      <c r="CT648" s="58" t="e">
        <f t="shared" si="794"/>
        <v>#DIV/0!</v>
      </c>
      <c r="CU648" s="2">
        <f t="shared" si="768"/>
        <v>995</v>
      </c>
      <c r="CV648" t="str">
        <f t="shared" si="776"/>
        <v/>
      </c>
      <c r="CX648" t="str">
        <f t="shared" si="795"/>
        <v/>
      </c>
      <c r="CY648" t="b">
        <f>AND(CX648&lt;&gt;"",COUNTIF($CX$11:CX647,CX648)=0)</f>
        <v>0</v>
      </c>
      <c r="CZ648" s="2">
        <f>IF(CX648="",0,IF(CY648,MAX($CZ$11:CZ647)+1,VLOOKUP(CX648,$CX$11:CZ647,3,FALSE)))</f>
        <v>0</v>
      </c>
      <c r="DA648" s="2" t="str">
        <f t="shared" si="777"/>
        <v/>
      </c>
      <c r="DB648" t="str">
        <f t="shared" si="796"/>
        <v/>
      </c>
      <c r="DC648" t="b">
        <f>AND(DB648&lt;&gt;"",COUNTIF($DB$11:DB647,DB648)=0)</f>
        <v>0</v>
      </c>
      <c r="DD648" s="2">
        <f>IF(DB648="",0,IF(DC648,MAX($DD$11:DD647)+1,VLOOKUP(DB648,$DB$11:DD647,3,FALSE)))</f>
        <v>0</v>
      </c>
      <c r="DE648" s="2" t="str">
        <f t="shared" si="778"/>
        <v/>
      </c>
    </row>
    <row r="649" spans="1:109" x14ac:dyDescent="0.35">
      <c r="A649" s="119"/>
      <c r="B649" s="46"/>
      <c r="C649" s="46"/>
      <c r="D649" s="46"/>
      <c r="E649" s="46"/>
      <c r="F649" s="183"/>
      <c r="G649" s="48">
        <v>0</v>
      </c>
      <c r="H649" s="46">
        <v>0</v>
      </c>
      <c r="I649" s="46">
        <v>0</v>
      </c>
      <c r="J649" s="46">
        <v>0</v>
      </c>
      <c r="K649" s="46">
        <v>0</v>
      </c>
      <c r="L649" s="49">
        <v>0</v>
      </c>
      <c r="M649" s="50">
        <v>0</v>
      </c>
      <c r="N649" s="32"/>
      <c r="O649" s="31"/>
      <c r="P649" s="31"/>
      <c r="Q649" s="31"/>
      <c r="R649" s="31"/>
      <c r="S649" s="31"/>
      <c r="T649" s="31"/>
      <c r="U649" s="31"/>
      <c r="V649" s="99"/>
      <c r="W649" s="52" t="str">
        <f t="shared" si="803"/>
        <v/>
      </c>
      <c r="X649" s="120"/>
      <c r="Y649" s="97"/>
      <c r="Z649" t="e">
        <f t="shared" si="733"/>
        <v>#N/A</v>
      </c>
      <c r="AA649" t="e">
        <f t="shared" si="734"/>
        <v>#N/A</v>
      </c>
      <c r="AB649" t="e">
        <f t="shared" si="735"/>
        <v>#N/A</v>
      </c>
      <c r="AC649" s="53" t="b">
        <f t="shared" si="736"/>
        <v>0</v>
      </c>
      <c r="AD649" s="53" t="b">
        <f t="shared" si="737"/>
        <v>0</v>
      </c>
      <c r="AE649" s="53" t="b">
        <f t="shared" si="738"/>
        <v>0</v>
      </c>
      <c r="AF649" s="53" t="b">
        <f t="shared" si="739"/>
        <v>0</v>
      </c>
      <c r="AG649" s="53" t="b">
        <f t="shared" si="740"/>
        <v>0</v>
      </c>
      <c r="AH649" s="53" t="b">
        <f t="shared" si="741"/>
        <v>0</v>
      </c>
      <c r="AI649" s="53" t="b">
        <f t="shared" si="742"/>
        <v>0</v>
      </c>
      <c r="AJ649" s="53" t="b">
        <f t="shared" si="743"/>
        <v>0</v>
      </c>
      <c r="AK649" s="53" t="b">
        <f t="shared" si="797"/>
        <v>1</v>
      </c>
      <c r="AL649" s="53" t="b">
        <f t="shared" si="798"/>
        <v>1</v>
      </c>
      <c r="AM649" s="53" t="b">
        <f t="shared" si="799"/>
        <v>1</v>
      </c>
      <c r="AN649" s="53" t="b">
        <f t="shared" si="800"/>
        <v>1</v>
      </c>
      <c r="AO649" s="53" t="b">
        <f t="shared" si="801"/>
        <v>1</v>
      </c>
      <c r="AP649" s="53" t="b">
        <f t="shared" si="802"/>
        <v>1</v>
      </c>
      <c r="AQ649" s="53" t="b">
        <f t="shared" si="779"/>
        <v>0</v>
      </c>
      <c r="AR649" t="b">
        <f t="shared" si="744"/>
        <v>0</v>
      </c>
      <c r="AS649" s="54" t="e">
        <f t="shared" si="769"/>
        <v>#N/A</v>
      </c>
      <c r="AT649" t="b">
        <f t="shared" si="780"/>
        <v>0</v>
      </c>
      <c r="AU649" t="str">
        <f t="shared" si="781"/>
        <v/>
      </c>
      <c r="AV649" s="55" t="str">
        <f t="shared" si="770"/>
        <v/>
      </c>
      <c r="AW649" t="b">
        <f>AND(AV649&lt;&gt;"",COUNTIF($AV$11:AV648,AV649)=0)</f>
        <v>0</v>
      </c>
      <c r="AX649" s="2">
        <f>IF(AV649="",0,IF(AW649,MAX($AX$11:AX648)+1,VLOOKUP(AV649,$AV$11:AX648,3,FALSE)))</f>
        <v>0</v>
      </c>
      <c r="AY649" t="str">
        <f t="shared" si="771"/>
        <v/>
      </c>
      <c r="AZ649" t="e">
        <f t="shared" si="745"/>
        <v>#N/A</v>
      </c>
      <c r="BA649" t="e">
        <f>IF(ISNA(AZ649),NA(),COUNTIF(AZ$10:AZ649,AZ649)&gt;1)</f>
        <v>#N/A</v>
      </c>
      <c r="BB649" t="e">
        <f t="shared" si="746"/>
        <v>#N/A</v>
      </c>
      <c r="BC649" s="55" t="e">
        <f t="shared" si="747"/>
        <v>#N/A</v>
      </c>
      <c r="BD649" s="56" t="e">
        <f t="shared" si="748"/>
        <v>#N/A</v>
      </c>
      <c r="BE649" s="53">
        <f t="shared" si="749"/>
        <v>0</v>
      </c>
      <c r="BF649" s="53">
        <f t="shared" si="750"/>
        <v>0</v>
      </c>
      <c r="BG649" s="53">
        <f t="shared" si="751"/>
        <v>0</v>
      </c>
      <c r="BH649" s="53">
        <f t="shared" si="752"/>
        <v>0</v>
      </c>
      <c r="BI649" s="53">
        <f t="shared" si="753"/>
        <v>0</v>
      </c>
      <c r="BJ649" s="53">
        <f t="shared" si="754"/>
        <v>0</v>
      </c>
      <c r="BK649" s="57">
        <f t="shared" si="755"/>
        <v>0</v>
      </c>
      <c r="BL649" s="57">
        <f t="shared" si="756"/>
        <v>0</v>
      </c>
      <c r="BM649" s="57">
        <f t="shared" si="757"/>
        <v>0</v>
      </c>
      <c r="BN649" s="57">
        <f t="shared" si="758"/>
        <v>0</v>
      </c>
      <c r="BO649" s="57">
        <f t="shared" si="759"/>
        <v>0</v>
      </c>
      <c r="BP649" s="57">
        <f t="shared" si="760"/>
        <v>0</v>
      </c>
      <c r="BQ649">
        <f t="shared" si="782"/>
        <v>0</v>
      </c>
      <c r="BR649">
        <f t="shared" si="783"/>
        <v>0</v>
      </c>
      <c r="BS649">
        <f t="shared" si="784"/>
        <v>0</v>
      </c>
      <c r="BT649">
        <f t="shared" si="785"/>
        <v>0</v>
      </c>
      <c r="BU649">
        <f t="shared" si="786"/>
        <v>0</v>
      </c>
      <c r="BV649">
        <f t="shared" si="787"/>
        <v>0</v>
      </c>
      <c r="BW649">
        <f t="shared" si="788"/>
        <v>0</v>
      </c>
      <c r="BX649">
        <f t="shared" si="789"/>
        <v>0</v>
      </c>
      <c r="BY649">
        <f t="shared" si="790"/>
        <v>0</v>
      </c>
      <c r="BZ649">
        <f t="shared" si="791"/>
        <v>0</v>
      </c>
      <c r="CA649">
        <f t="shared" si="792"/>
        <v>0</v>
      </c>
      <c r="CB649">
        <f t="shared" si="793"/>
        <v>0</v>
      </c>
      <c r="CC649" t="e">
        <f>IF('Source and fuel input'!AS649,VLOOKUP(AA649,SourceIdData,8,FALSE),IF('Source and fuel input'!AQ649,V649,IF('Source and fuel input'!AR649,IF(AND(E649="Method 1",VLOOKUP(AA649,SourceIdData,8,FALSE)&gt;0),VLOOKUP(AA649,SourceIdData,8,FALSE),NA()),"")))</f>
        <v>#N/A</v>
      </c>
      <c r="CD649" s="15" t="e">
        <f t="shared" si="804"/>
        <v>#N/A</v>
      </c>
      <c r="CE649" s="15" t="b">
        <f t="shared" si="805"/>
        <v>1</v>
      </c>
      <c r="CF649" s="15" t="b">
        <f t="shared" si="761"/>
        <v>1</v>
      </c>
      <c r="CG649" s="15" t="b">
        <f t="shared" si="806"/>
        <v>0</v>
      </c>
      <c r="CH649" s="15" t="b">
        <f t="shared" si="807"/>
        <v>1</v>
      </c>
      <c r="CI649" t="e">
        <f t="shared" si="762"/>
        <v>#N/A</v>
      </c>
      <c r="CJ649" t="e">
        <f t="shared" si="763"/>
        <v>#N/A</v>
      </c>
      <c r="CK649" t="e">
        <f t="shared" si="772"/>
        <v>#N/A</v>
      </c>
      <c r="CL649" t="b">
        <f t="shared" si="808"/>
        <v>0</v>
      </c>
      <c r="CM649" t="e">
        <f t="shared" si="773"/>
        <v>#N/A</v>
      </c>
      <c r="CN649" t="b">
        <f t="shared" si="774"/>
        <v>0</v>
      </c>
      <c r="CO649" s="14">
        <f t="shared" si="775"/>
        <v>1</v>
      </c>
      <c r="CP649" s="16" t="str">
        <f t="shared" si="764"/>
        <v/>
      </c>
      <c r="CQ649" s="15">
        <f t="shared" si="765"/>
        <v>0</v>
      </c>
      <c r="CR649" s="15">
        <f t="shared" si="766"/>
        <v>0</v>
      </c>
      <c r="CS649" s="15">
        <f t="shared" si="767"/>
        <v>0</v>
      </c>
      <c r="CT649" s="58" t="e">
        <f t="shared" si="794"/>
        <v>#DIV/0!</v>
      </c>
      <c r="CU649" s="2">
        <f t="shared" si="768"/>
        <v>995</v>
      </c>
      <c r="CV649" t="str">
        <f t="shared" si="776"/>
        <v/>
      </c>
      <c r="CX649" t="str">
        <f t="shared" si="795"/>
        <v/>
      </c>
      <c r="CY649" t="b">
        <f>AND(CX649&lt;&gt;"",COUNTIF($CX$11:CX648,CX649)=0)</f>
        <v>0</v>
      </c>
      <c r="CZ649" s="2">
        <f>IF(CX649="",0,IF(CY649,MAX($CZ$11:CZ648)+1,VLOOKUP(CX649,$CX$11:CZ648,3,FALSE)))</f>
        <v>0</v>
      </c>
      <c r="DA649" s="2" t="str">
        <f t="shared" si="777"/>
        <v/>
      </c>
      <c r="DB649" t="str">
        <f t="shared" si="796"/>
        <v/>
      </c>
      <c r="DC649" t="b">
        <f>AND(DB649&lt;&gt;"",COUNTIF($DB$11:DB648,DB649)=0)</f>
        <v>0</v>
      </c>
      <c r="DD649" s="2">
        <f>IF(DB649="",0,IF(DC649,MAX($DD$11:DD648)+1,VLOOKUP(DB649,$DB$11:DD648,3,FALSE)))</f>
        <v>0</v>
      </c>
      <c r="DE649" s="2" t="str">
        <f t="shared" si="778"/>
        <v/>
      </c>
    </row>
    <row r="650" spans="1:109" x14ac:dyDescent="0.35">
      <c r="A650" s="119"/>
      <c r="B650" s="46"/>
      <c r="C650" s="46"/>
      <c r="D650" s="46"/>
      <c r="E650" s="46"/>
      <c r="F650" s="183"/>
      <c r="G650" s="48">
        <v>0</v>
      </c>
      <c r="H650" s="46">
        <v>0</v>
      </c>
      <c r="I650" s="46">
        <v>0</v>
      </c>
      <c r="J650" s="46">
        <v>0</v>
      </c>
      <c r="K650" s="46">
        <v>0</v>
      </c>
      <c r="L650" s="49">
        <v>0</v>
      </c>
      <c r="M650" s="50">
        <v>0</v>
      </c>
      <c r="N650" s="32"/>
      <c r="O650" s="31"/>
      <c r="P650" s="31"/>
      <c r="Q650" s="31"/>
      <c r="R650" s="31"/>
      <c r="S650" s="31"/>
      <c r="T650" s="31"/>
      <c r="U650" s="31"/>
      <c r="V650" s="99"/>
      <c r="W650" s="52" t="str">
        <f t="shared" si="803"/>
        <v/>
      </c>
      <c r="X650" s="120"/>
      <c r="Y650" s="97"/>
      <c r="Z650" t="e">
        <f t="shared" si="733"/>
        <v>#N/A</v>
      </c>
      <c r="AA650" t="e">
        <f t="shared" si="734"/>
        <v>#N/A</v>
      </c>
      <c r="AB650" t="e">
        <f t="shared" si="735"/>
        <v>#N/A</v>
      </c>
      <c r="AC650" s="53" t="b">
        <f t="shared" si="736"/>
        <v>0</v>
      </c>
      <c r="AD650" s="53" t="b">
        <f t="shared" si="737"/>
        <v>0</v>
      </c>
      <c r="AE650" s="53" t="b">
        <f t="shared" si="738"/>
        <v>0</v>
      </c>
      <c r="AF650" s="53" t="b">
        <f t="shared" si="739"/>
        <v>0</v>
      </c>
      <c r="AG650" s="53" t="b">
        <f t="shared" si="740"/>
        <v>0</v>
      </c>
      <c r="AH650" s="53" t="b">
        <f t="shared" si="741"/>
        <v>0</v>
      </c>
      <c r="AI650" s="53" t="b">
        <f t="shared" si="742"/>
        <v>0</v>
      </c>
      <c r="AJ650" s="53" t="b">
        <f t="shared" si="743"/>
        <v>0</v>
      </c>
      <c r="AK650" s="53" t="b">
        <f t="shared" si="797"/>
        <v>1</v>
      </c>
      <c r="AL650" s="53" t="b">
        <f t="shared" si="798"/>
        <v>1</v>
      </c>
      <c r="AM650" s="53" t="b">
        <f t="shared" si="799"/>
        <v>1</v>
      </c>
      <c r="AN650" s="53" t="b">
        <f t="shared" si="800"/>
        <v>1</v>
      </c>
      <c r="AO650" s="53" t="b">
        <f t="shared" si="801"/>
        <v>1</v>
      </c>
      <c r="AP650" s="53" t="b">
        <f t="shared" si="802"/>
        <v>1</v>
      </c>
      <c r="AQ650" s="53" t="b">
        <f t="shared" si="779"/>
        <v>0</v>
      </c>
      <c r="AR650" t="b">
        <f t="shared" si="744"/>
        <v>0</v>
      </c>
      <c r="AS650" s="54" t="e">
        <f t="shared" si="769"/>
        <v>#N/A</v>
      </c>
      <c r="AT650" t="b">
        <f t="shared" si="780"/>
        <v>0</v>
      </c>
      <c r="AU650" t="str">
        <f t="shared" si="781"/>
        <v/>
      </c>
      <c r="AV650" s="55" t="str">
        <f t="shared" si="770"/>
        <v/>
      </c>
      <c r="AW650" t="b">
        <f>AND(AV650&lt;&gt;"",COUNTIF($AV$11:AV649,AV650)=0)</f>
        <v>0</v>
      </c>
      <c r="AX650" s="2">
        <f>IF(AV650="",0,IF(AW650,MAX($AX$11:AX649)+1,VLOOKUP(AV650,$AV$11:AX649,3,FALSE)))</f>
        <v>0</v>
      </c>
      <c r="AY650" t="str">
        <f t="shared" si="771"/>
        <v/>
      </c>
      <c r="AZ650" t="e">
        <f t="shared" si="745"/>
        <v>#N/A</v>
      </c>
      <c r="BA650" t="e">
        <f>IF(ISNA(AZ650),NA(),COUNTIF(AZ$10:AZ650,AZ650)&gt;1)</f>
        <v>#N/A</v>
      </c>
      <c r="BB650" t="e">
        <f t="shared" si="746"/>
        <v>#N/A</v>
      </c>
      <c r="BC650" s="55" t="e">
        <f t="shared" si="747"/>
        <v>#N/A</v>
      </c>
      <c r="BD650" s="56" t="e">
        <f t="shared" si="748"/>
        <v>#N/A</v>
      </c>
      <c r="BE650" s="53">
        <f t="shared" si="749"/>
        <v>0</v>
      </c>
      <c r="BF650" s="53">
        <f t="shared" si="750"/>
        <v>0</v>
      </c>
      <c r="BG650" s="53">
        <f t="shared" si="751"/>
        <v>0</v>
      </c>
      <c r="BH650" s="53">
        <f t="shared" si="752"/>
        <v>0</v>
      </c>
      <c r="BI650" s="53">
        <f t="shared" si="753"/>
        <v>0</v>
      </c>
      <c r="BJ650" s="53">
        <f t="shared" si="754"/>
        <v>0</v>
      </c>
      <c r="BK650" s="57">
        <f t="shared" si="755"/>
        <v>0</v>
      </c>
      <c r="BL650" s="57">
        <f t="shared" si="756"/>
        <v>0</v>
      </c>
      <c r="BM650" s="57">
        <f t="shared" si="757"/>
        <v>0</v>
      </c>
      <c r="BN650" s="57">
        <f t="shared" si="758"/>
        <v>0</v>
      </c>
      <c r="BO650" s="57">
        <f t="shared" si="759"/>
        <v>0</v>
      </c>
      <c r="BP650" s="57">
        <f t="shared" si="760"/>
        <v>0</v>
      </c>
      <c r="BQ650">
        <f t="shared" si="782"/>
        <v>0</v>
      </c>
      <c r="BR650">
        <f t="shared" si="783"/>
        <v>0</v>
      </c>
      <c r="BS650">
        <f t="shared" si="784"/>
        <v>0</v>
      </c>
      <c r="BT650">
        <f t="shared" si="785"/>
        <v>0</v>
      </c>
      <c r="BU650">
        <f t="shared" si="786"/>
        <v>0</v>
      </c>
      <c r="BV650">
        <f t="shared" si="787"/>
        <v>0</v>
      </c>
      <c r="BW650">
        <f t="shared" si="788"/>
        <v>0</v>
      </c>
      <c r="BX650">
        <f t="shared" si="789"/>
        <v>0</v>
      </c>
      <c r="BY650">
        <f t="shared" si="790"/>
        <v>0</v>
      </c>
      <c r="BZ650">
        <f t="shared" si="791"/>
        <v>0</v>
      </c>
      <c r="CA650">
        <f t="shared" si="792"/>
        <v>0</v>
      </c>
      <c r="CB650">
        <f t="shared" si="793"/>
        <v>0</v>
      </c>
      <c r="CC650" t="e">
        <f>IF('Source and fuel input'!AS650,VLOOKUP(AA650,SourceIdData,8,FALSE),IF('Source and fuel input'!AQ650,V650,IF('Source and fuel input'!AR650,IF(AND(E650="Method 1",VLOOKUP(AA650,SourceIdData,8,FALSE)&gt;0),VLOOKUP(AA650,SourceIdData,8,FALSE),NA()),"")))</f>
        <v>#N/A</v>
      </c>
      <c r="CD650" s="15" t="e">
        <f t="shared" si="804"/>
        <v>#N/A</v>
      </c>
      <c r="CE650" s="15" t="b">
        <f t="shared" si="805"/>
        <v>1</v>
      </c>
      <c r="CF650" s="15" t="b">
        <f t="shared" si="761"/>
        <v>1</v>
      </c>
      <c r="CG650" s="15" t="b">
        <f t="shared" si="806"/>
        <v>0</v>
      </c>
      <c r="CH650" s="15" t="b">
        <f t="shared" si="807"/>
        <v>1</v>
      </c>
      <c r="CI650" t="e">
        <f t="shared" si="762"/>
        <v>#N/A</v>
      </c>
      <c r="CJ650" t="e">
        <f t="shared" si="763"/>
        <v>#N/A</v>
      </c>
      <c r="CK650" t="e">
        <f t="shared" si="772"/>
        <v>#N/A</v>
      </c>
      <c r="CL650" t="b">
        <f t="shared" si="808"/>
        <v>0</v>
      </c>
      <c r="CM650" t="e">
        <f t="shared" si="773"/>
        <v>#N/A</v>
      </c>
      <c r="CN650" t="b">
        <f t="shared" si="774"/>
        <v>0</v>
      </c>
      <c r="CO650" s="14">
        <f t="shared" si="775"/>
        <v>1</v>
      </c>
      <c r="CP650" s="16" t="str">
        <f t="shared" si="764"/>
        <v/>
      </c>
      <c r="CQ650" s="15">
        <f t="shared" si="765"/>
        <v>0</v>
      </c>
      <c r="CR650" s="15">
        <f t="shared" si="766"/>
        <v>0</v>
      </c>
      <c r="CS650" s="15">
        <f t="shared" si="767"/>
        <v>0</v>
      </c>
      <c r="CT650" s="58" t="e">
        <f t="shared" si="794"/>
        <v>#DIV/0!</v>
      </c>
      <c r="CU650" s="2">
        <f t="shared" si="768"/>
        <v>995</v>
      </c>
      <c r="CV650" t="str">
        <f t="shared" si="776"/>
        <v/>
      </c>
      <c r="CX650" t="str">
        <f t="shared" si="795"/>
        <v/>
      </c>
      <c r="CY650" t="b">
        <f>AND(CX650&lt;&gt;"",COUNTIF($CX$11:CX649,CX650)=0)</f>
        <v>0</v>
      </c>
      <c r="CZ650" s="2">
        <f>IF(CX650="",0,IF(CY650,MAX($CZ$11:CZ649)+1,VLOOKUP(CX650,$CX$11:CZ649,3,FALSE)))</f>
        <v>0</v>
      </c>
      <c r="DA650" s="2" t="str">
        <f t="shared" si="777"/>
        <v/>
      </c>
      <c r="DB650" t="str">
        <f t="shared" si="796"/>
        <v/>
      </c>
      <c r="DC650" t="b">
        <f>AND(DB650&lt;&gt;"",COUNTIF($DB$11:DB649,DB650)=0)</f>
        <v>0</v>
      </c>
      <c r="DD650" s="2">
        <f>IF(DB650="",0,IF(DC650,MAX($DD$11:DD649)+1,VLOOKUP(DB650,$DB$11:DD649,3,FALSE)))</f>
        <v>0</v>
      </c>
      <c r="DE650" s="2" t="str">
        <f t="shared" si="778"/>
        <v/>
      </c>
    </row>
    <row r="651" spans="1:109" x14ac:dyDescent="0.35">
      <c r="A651" s="119"/>
      <c r="B651" s="46"/>
      <c r="C651" s="46"/>
      <c r="D651" s="46"/>
      <c r="E651" s="46"/>
      <c r="F651" s="183"/>
      <c r="G651" s="48">
        <v>0</v>
      </c>
      <c r="H651" s="46">
        <v>0</v>
      </c>
      <c r="I651" s="46">
        <v>0</v>
      </c>
      <c r="J651" s="46">
        <v>0</v>
      </c>
      <c r="K651" s="46">
        <v>0</v>
      </c>
      <c r="L651" s="49">
        <v>0</v>
      </c>
      <c r="M651" s="50">
        <v>0</v>
      </c>
      <c r="N651" s="32"/>
      <c r="O651" s="31"/>
      <c r="P651" s="31"/>
      <c r="Q651" s="31"/>
      <c r="R651" s="31"/>
      <c r="S651" s="31"/>
      <c r="T651" s="31"/>
      <c r="U651" s="31"/>
      <c r="V651" s="99"/>
      <c r="W651" s="52" t="str">
        <f t="shared" si="803"/>
        <v/>
      </c>
      <c r="X651" s="120"/>
      <c r="Y651" s="97"/>
      <c r="Z651" t="e">
        <f t="shared" ref="Z651:Z714" si="809">VLOOKUP(TRIM($C651),Sources,4,FALSE)</f>
        <v>#N/A</v>
      </c>
      <c r="AA651" t="e">
        <f t="shared" ref="AA651:AA714" si="810">VLOOKUP(LEFT(TRIM(C651),45)&amp;LEFT(TRIM(D651),75),SoFu,2,FALSE)</f>
        <v>#N/A</v>
      </c>
      <c r="AB651" t="e">
        <f t="shared" ref="AB651:AB714" si="811">VLOOKUP(TRIM($C651),Sources,5,FALSE)</f>
        <v>#N/A</v>
      </c>
      <c r="AC651" s="53" t="b">
        <f t="shared" ref="AC651:AC714" si="812">AND(N651&lt;&gt;"",N651&gt;=0,NOT(ISERROR(N651*1)),NOT($AR651))</f>
        <v>0</v>
      </c>
      <c r="AD651" s="53" t="b">
        <f t="shared" ref="AD651:AD714" si="813">AND(O651&lt;&gt;"",O651&gt;=0,NOT(ISERROR(O651*1)),NOT($AR651))</f>
        <v>0</v>
      </c>
      <c r="AE651" s="53" t="b">
        <f t="shared" ref="AE651:AE714" si="814">AND(P651&lt;&gt;"",P651&gt;=0,NOT(ISERROR(P651*1)),NOT($AR651))</f>
        <v>0</v>
      </c>
      <c r="AF651" s="53" t="b">
        <f t="shared" ref="AF651:AF714" si="815">AND(Q651&lt;&gt;"",Q651&gt;=0,NOT(ISERROR(Q651*1)),NOT($AR651))</f>
        <v>0</v>
      </c>
      <c r="AG651" s="53" t="b">
        <f t="shared" ref="AG651:AG714" si="816">AND(R651&lt;&gt;"",R651&gt;=0,NOT(ISERROR(R651*1)),NOT($AR651))</f>
        <v>0</v>
      </c>
      <c r="AH651" s="53" t="b">
        <f t="shared" ref="AH651:AH714" si="817">AND(S651&lt;&gt;"",S651&gt;=0,NOT(ISERROR(S651*1)),NOT($AR651))</f>
        <v>0</v>
      </c>
      <c r="AI651" s="53" t="b">
        <f t="shared" ref="AI651:AI714" si="818">AND(T651&lt;&gt;"",T651&gt;=0,NOT(ISERROR(T651*1)),NOT($AR651))</f>
        <v>0</v>
      </c>
      <c r="AJ651" s="53" t="b">
        <f t="shared" ref="AJ651:AJ714" si="819">AND(U651&lt;&gt;"",U651&gt;=0,NOT(ISERROR(U651*1)),NOT($AR651))</f>
        <v>0</v>
      </c>
      <c r="AK651" s="53" t="b">
        <f t="shared" si="797"/>
        <v>1</v>
      </c>
      <c r="AL651" s="53" t="b">
        <f t="shared" si="798"/>
        <v>1</v>
      </c>
      <c r="AM651" s="53" t="b">
        <f t="shared" si="799"/>
        <v>1</v>
      </c>
      <c r="AN651" s="53" t="b">
        <f t="shared" si="800"/>
        <v>1</v>
      </c>
      <c r="AO651" s="53" t="b">
        <f t="shared" si="801"/>
        <v>1</v>
      </c>
      <c r="AP651" s="53" t="b">
        <f t="shared" si="802"/>
        <v>1</v>
      </c>
      <c r="AQ651" s="53" t="b">
        <f t="shared" si="779"/>
        <v>0</v>
      </c>
      <c r="AR651" t="b">
        <f t="shared" ref="AR651:AR714" si="820">OR(E651="Method 4",IF(ISNA(AA651),FALSE,VLOOKUP(AA651,SourceIdData,17,FALSE)))</f>
        <v>0</v>
      </c>
      <c r="AS651" s="54" t="e">
        <f t="shared" si="769"/>
        <v>#N/A</v>
      </c>
      <c r="AT651" t="b">
        <f t="shared" si="780"/>
        <v>0</v>
      </c>
      <c r="AU651" t="str">
        <f t="shared" si="781"/>
        <v/>
      </c>
      <c r="AV651" s="55" t="str">
        <f t="shared" si="770"/>
        <v/>
      </c>
      <c r="AW651" t="b">
        <f>AND(AV651&lt;&gt;"",COUNTIF($AV$11:AV650,AV651)=0)</f>
        <v>0</v>
      </c>
      <c r="AX651" s="2">
        <f>IF(AV651="",0,IF(AW651,MAX($AX$11:AX650)+1,VLOOKUP(AV651,$AV$11:AX650,3,FALSE)))</f>
        <v>0</v>
      </c>
      <c r="AY651" t="str">
        <f t="shared" si="771"/>
        <v/>
      </c>
      <c r="AZ651" t="e">
        <f t="shared" ref="AZ651:AZ714" si="821">IF(OR(AB651="05",AB651="06"),VLOOKUP(AA651,SourceIdData,2,FALSE),C651)</f>
        <v>#N/A</v>
      </c>
      <c r="BA651" t="e">
        <f>IF(ISNA(AZ651),NA(),COUNTIF(AZ$10:AZ651,AZ651)&gt;1)</f>
        <v>#N/A</v>
      </c>
      <c r="BB651" t="e">
        <f t="shared" ref="BB651:BB714" si="822">CONCATENATE(VLOOKUP(AA651,SourceIdData,6,0)," - ",F651)</f>
        <v>#N/A</v>
      </c>
      <c r="BC651" s="55" t="e">
        <f t="shared" ref="BC651:BC714" si="823">IF($E651="Method 1",IF(N651="",VLOOKUP($AA651,SourceIdData,9,0),N651),IF(AND(VLOOKUP($AA651,SourceIdData,3,0)&lt;&gt;3,N651=""),NA(),N651))</f>
        <v>#N/A</v>
      </c>
      <c r="BD651" s="56" t="e">
        <f t="shared" ref="BD651:BD714" si="824">IF($E651="Method 1",IF($O651="",IF(ISBLANK(VLOOKUP($AA651,SourceIdData,7,0)),NA(),IF(VLOOKUP($AA651,SourceIdData,7,0)="Fuel",VLOOKUP($BB651,ActivityDataUncert,2,0),VLOOKUP($AA651,SourceIdData,7,0))),$O651),IF($O651="",NA(),$O651))</f>
        <v>#N/A</v>
      </c>
      <c r="BE651" s="53">
        <f t="shared" ref="BE651:BE714" si="825">IF($E651="Method 1",IF(P651="",VLOOKUP($AA651,SourceIdData,10,0),P651),P651)</f>
        <v>0</v>
      </c>
      <c r="BF651" s="53">
        <f t="shared" ref="BF651:BF714" si="826">IF($E651="Method 1",IF(Q651="",VLOOKUP($AA651,SourceIdData,11,0),Q651),Q651)</f>
        <v>0</v>
      </c>
      <c r="BG651" s="53">
        <f t="shared" ref="BG651:BG714" si="827">IF($E651="Method 1",IF(R651="",VLOOKUP($AA651,SourceIdData,12,0),R651),R651)</f>
        <v>0</v>
      </c>
      <c r="BH651" s="53">
        <f t="shared" ref="BH651:BH714" si="828">IF($E651="Method 1",IF(S651="",VLOOKUP($AA651,SourceIdData,13,0),S651),S651)</f>
        <v>0</v>
      </c>
      <c r="BI651" s="53">
        <f t="shared" ref="BI651:BI714" si="829">IF($E651="Method 1",IF(T651="",VLOOKUP($AA651,SourceIdData,14,0),T651),T651)</f>
        <v>0</v>
      </c>
      <c r="BJ651" s="53">
        <f t="shared" ref="BJ651:BJ714" si="830">IF($E651="Method 1",IF(U651="",VLOOKUP($AA651,SourceIdData,15,0),U651),U651)</f>
        <v>0</v>
      </c>
      <c r="BK651" s="57">
        <f t="shared" ref="BK651:BK714" si="831">G651</f>
        <v>0</v>
      </c>
      <c r="BL651" s="57">
        <f t="shared" ref="BL651:BL714" si="832">H651</f>
        <v>0</v>
      </c>
      <c r="BM651" s="57">
        <f t="shared" ref="BM651:BM714" si="833">I651</f>
        <v>0</v>
      </c>
      <c r="BN651" s="57">
        <f t="shared" ref="BN651:BN714" si="834">J651</f>
        <v>0</v>
      </c>
      <c r="BO651" s="57">
        <f t="shared" ref="BO651:BO714" si="835">K651</f>
        <v>0</v>
      </c>
      <c r="BP651" s="57">
        <f t="shared" ref="BP651:BP714" si="836">L651</f>
        <v>0</v>
      </c>
      <c r="BQ651">
        <f t="shared" si="782"/>
        <v>0</v>
      </c>
      <c r="BR651">
        <f t="shared" si="783"/>
        <v>0</v>
      </c>
      <c r="BS651">
        <f t="shared" si="784"/>
        <v>0</v>
      </c>
      <c r="BT651">
        <f t="shared" si="785"/>
        <v>0</v>
      </c>
      <c r="BU651">
        <f t="shared" si="786"/>
        <v>0</v>
      </c>
      <c r="BV651">
        <f t="shared" si="787"/>
        <v>0</v>
      </c>
      <c r="BW651">
        <f t="shared" si="788"/>
        <v>0</v>
      </c>
      <c r="BX651">
        <f t="shared" si="789"/>
        <v>0</v>
      </c>
      <c r="BY651">
        <f t="shared" si="790"/>
        <v>0</v>
      </c>
      <c r="BZ651">
        <f t="shared" si="791"/>
        <v>0</v>
      </c>
      <c r="CA651">
        <f t="shared" si="792"/>
        <v>0</v>
      </c>
      <c r="CB651">
        <f t="shared" si="793"/>
        <v>0</v>
      </c>
      <c r="CC651" t="e">
        <f>IF('Source and fuel input'!AS651,VLOOKUP(AA651,SourceIdData,8,FALSE),IF('Source and fuel input'!AQ651,V651,IF('Source and fuel input'!AR651,IF(AND(E651="Method 1",VLOOKUP(AA651,SourceIdData,8,FALSE)&gt;0),VLOOKUP(AA651,SourceIdData,8,FALSE),NA()),"")))</f>
        <v>#N/A</v>
      </c>
      <c r="CD651" s="15" t="e">
        <f t="shared" si="804"/>
        <v>#N/A</v>
      </c>
      <c r="CE651" s="15" t="b">
        <f t="shared" si="805"/>
        <v>1</v>
      </c>
      <c r="CF651" s="15" t="b">
        <f t="shared" ref="CF651:CF714" si="837">IF(ISERROR(VLOOKUP(E651,Methods,1,FALSE)),TRUE,IF(ISERROR(AA651),FALSE,IF(ISERROR(VLOOKUP(F651,_xlnm.Criteria,1,FALSE)),IF(VLOOKUP(AA651,SourceIdData,6,FALSE)="None",FALSE,TRUE),FALSE)))</f>
        <v>1</v>
      </c>
      <c r="CG651" s="15" t="b">
        <f t="shared" si="806"/>
        <v>0</v>
      </c>
      <c r="CH651" s="15" t="b">
        <f t="shared" si="807"/>
        <v>1</v>
      </c>
      <c r="CI651" t="e">
        <f t="shared" ref="CI651:CI714" si="838">OR(VLOOKUP(AA651,SourceIdData,3,FALSE)&lt;&gt;1,AQ651,AR651,AS651)</f>
        <v>#N/A</v>
      </c>
      <c r="CJ651" t="e">
        <f t="shared" ref="CJ651:CJ714" si="839">OR(VLOOKUP(AA651,SourceIdData,3,FALSE)=2,VLOOKUP(AA651,SourceIdData,3,FALSE)=4,AQ651,AR651,AS651)</f>
        <v>#N/A</v>
      </c>
      <c r="CK651" t="e">
        <f t="shared" si="772"/>
        <v>#N/A</v>
      </c>
      <c r="CL651" t="b">
        <f t="shared" si="808"/>
        <v>0</v>
      </c>
      <c r="CM651" t="e">
        <f t="shared" si="773"/>
        <v>#N/A</v>
      </c>
      <c r="CN651" t="b">
        <f t="shared" si="774"/>
        <v>0</v>
      </c>
      <c r="CO651" s="14">
        <f t="shared" si="775"/>
        <v>1</v>
      </c>
      <c r="CP651" s="16" t="str">
        <f t="shared" ref="CP651:CP714" si="840">IF(CO651=1,"",CD651)</f>
        <v/>
      </c>
      <c r="CQ651" s="15">
        <f t="shared" ref="CQ651:CQ714" si="841">SUMIF($AV$11:$AV$1023,AV651,$CP$11:$CP$1023)</f>
        <v>0</v>
      </c>
      <c r="CR651" s="15">
        <f t="shared" ref="CR651:CR714" si="842">SUM(BK651:BP651)</f>
        <v>0</v>
      </c>
      <c r="CS651" s="15">
        <f t="shared" ref="CS651:CS714" si="843">SUMIF($AV$11:$AV$1023,AV651,$CR$11:$CR$1023)</f>
        <v>0</v>
      </c>
      <c r="CT651" s="58" t="e">
        <f t="shared" si="794"/>
        <v>#DIV/0!</v>
      </c>
      <c r="CU651" s="2">
        <f t="shared" ref="CU651:CU714" si="844">SUMIF($AV$11:$AV$1005,AV651,$CO$11:$CO$1023)</f>
        <v>995</v>
      </c>
      <c r="CV651" t="str">
        <f t="shared" si="776"/>
        <v/>
      </c>
      <c r="CX651" t="str">
        <f t="shared" si="795"/>
        <v/>
      </c>
      <c r="CY651" t="b">
        <f>AND(CX651&lt;&gt;"",COUNTIF($CX$11:CX650,CX651)=0)</f>
        <v>0</v>
      </c>
      <c r="CZ651" s="2">
        <f>IF(CX651="",0,IF(CY651,MAX($CZ$11:CZ650)+1,VLOOKUP(CX651,$CX$11:CZ650,3,FALSE)))</f>
        <v>0</v>
      </c>
      <c r="DA651" s="2" t="str">
        <f t="shared" si="777"/>
        <v/>
      </c>
      <c r="DB651" t="str">
        <f t="shared" si="796"/>
        <v/>
      </c>
      <c r="DC651" t="b">
        <f>AND(DB651&lt;&gt;"",COUNTIF($DB$11:DB650,DB651)=0)</f>
        <v>0</v>
      </c>
      <c r="DD651" s="2">
        <f>IF(DB651="",0,IF(DC651,MAX($DD$11:DD650)+1,VLOOKUP(DB651,$DB$11:DD650,3,FALSE)))</f>
        <v>0</v>
      </c>
      <c r="DE651" s="2" t="str">
        <f t="shared" si="778"/>
        <v/>
      </c>
    </row>
    <row r="652" spans="1:109" x14ac:dyDescent="0.35">
      <c r="A652" s="119"/>
      <c r="B652" s="46"/>
      <c r="C652" s="46"/>
      <c r="D652" s="46"/>
      <c r="E652" s="46"/>
      <c r="F652" s="183"/>
      <c r="G652" s="48">
        <v>0</v>
      </c>
      <c r="H652" s="46">
        <v>0</v>
      </c>
      <c r="I652" s="46">
        <v>0</v>
      </c>
      <c r="J652" s="46">
        <v>0</v>
      </c>
      <c r="K652" s="46">
        <v>0</v>
      </c>
      <c r="L652" s="49">
        <v>0</v>
      </c>
      <c r="M652" s="50">
        <v>0</v>
      </c>
      <c r="N652" s="32"/>
      <c r="O652" s="31"/>
      <c r="P652" s="31"/>
      <c r="Q652" s="31"/>
      <c r="R652" s="31"/>
      <c r="S652" s="31"/>
      <c r="T652" s="31"/>
      <c r="U652" s="31"/>
      <c r="V652" s="99"/>
      <c r="W652" s="52" t="str">
        <f t="shared" si="803"/>
        <v/>
      </c>
      <c r="X652" s="120"/>
      <c r="Y652" s="97"/>
      <c r="Z652" t="e">
        <f t="shared" si="809"/>
        <v>#N/A</v>
      </c>
      <c r="AA652" t="e">
        <f t="shared" si="810"/>
        <v>#N/A</v>
      </c>
      <c r="AB652" t="e">
        <f t="shared" si="811"/>
        <v>#N/A</v>
      </c>
      <c r="AC652" s="53" t="b">
        <f t="shared" si="812"/>
        <v>0</v>
      </c>
      <c r="AD652" s="53" t="b">
        <f t="shared" si="813"/>
        <v>0</v>
      </c>
      <c r="AE652" s="53" t="b">
        <f t="shared" si="814"/>
        <v>0</v>
      </c>
      <c r="AF652" s="53" t="b">
        <f t="shared" si="815"/>
        <v>0</v>
      </c>
      <c r="AG652" s="53" t="b">
        <f t="shared" si="816"/>
        <v>0</v>
      </c>
      <c r="AH652" s="53" t="b">
        <f t="shared" si="817"/>
        <v>0</v>
      </c>
      <c r="AI652" s="53" t="b">
        <f t="shared" si="818"/>
        <v>0</v>
      </c>
      <c r="AJ652" s="53" t="b">
        <f t="shared" si="819"/>
        <v>0</v>
      </c>
      <c r="AK652" s="53" t="b">
        <f t="shared" si="797"/>
        <v>1</v>
      </c>
      <c r="AL652" s="53" t="b">
        <f t="shared" si="798"/>
        <v>1</v>
      </c>
      <c r="AM652" s="53" t="b">
        <f t="shared" si="799"/>
        <v>1</v>
      </c>
      <c r="AN652" s="53" t="b">
        <f t="shared" si="800"/>
        <v>1</v>
      </c>
      <c r="AO652" s="53" t="b">
        <f t="shared" si="801"/>
        <v>1</v>
      </c>
      <c r="AP652" s="53" t="b">
        <f t="shared" si="802"/>
        <v>1</v>
      </c>
      <c r="AQ652" s="53" t="b">
        <f t="shared" si="779"/>
        <v>0</v>
      </c>
      <c r="AR652" t="b">
        <f t="shared" si="820"/>
        <v>0</v>
      </c>
      <c r="AS652" s="54" t="e">
        <f t="shared" ref="AS652:AS715" si="845">AND(E652="Method 1",AB652=34)</f>
        <v>#N/A</v>
      </c>
      <c r="AT652" t="b">
        <f t="shared" si="780"/>
        <v>0</v>
      </c>
      <c r="AU652" t="str">
        <f t="shared" si="781"/>
        <v/>
      </c>
      <c r="AV652" s="55" t="str">
        <f t="shared" ref="AV652:AV715" si="846">IF(ISNA(AA652*1),"",IF(OR(AB652="05",AB652="06"),TRIM(A652)&amp;" "&amp;AA652,TRIM(A652)&amp;AB652))</f>
        <v/>
      </c>
      <c r="AW652" t="b">
        <f>AND(AV652&lt;&gt;"",COUNTIF($AV$11:AV651,AV652)=0)</f>
        <v>0</v>
      </c>
      <c r="AX652" s="2">
        <f>IF(AV652="",0,IF(AW652,MAX($AX$11:AX651)+1,VLOOKUP(AV652,$AV$11:AX651,3,FALSE)))</f>
        <v>0</v>
      </c>
      <c r="AY652" t="str">
        <f t="shared" ref="AY652:AY715" si="847">TRIM(B652)</f>
        <v/>
      </c>
      <c r="AZ652" t="e">
        <f t="shared" si="821"/>
        <v>#N/A</v>
      </c>
      <c r="BA652" t="e">
        <f>IF(ISNA(AZ652),NA(),COUNTIF(AZ$10:AZ652,AZ652)&gt;1)</f>
        <v>#N/A</v>
      </c>
      <c r="BB652" t="e">
        <f t="shared" si="822"/>
        <v>#N/A</v>
      </c>
      <c r="BC652" s="55" t="e">
        <f t="shared" si="823"/>
        <v>#N/A</v>
      </c>
      <c r="BD652" s="56" t="e">
        <f t="shared" si="824"/>
        <v>#N/A</v>
      </c>
      <c r="BE652" s="53">
        <f t="shared" si="825"/>
        <v>0</v>
      </c>
      <c r="BF652" s="53">
        <f t="shared" si="826"/>
        <v>0</v>
      </c>
      <c r="BG652" s="53">
        <f t="shared" si="827"/>
        <v>0</v>
      </c>
      <c r="BH652" s="53">
        <f t="shared" si="828"/>
        <v>0</v>
      </c>
      <c r="BI652" s="53">
        <f t="shared" si="829"/>
        <v>0</v>
      </c>
      <c r="BJ652" s="53">
        <f t="shared" si="830"/>
        <v>0</v>
      </c>
      <c r="BK652" s="57">
        <f t="shared" si="831"/>
        <v>0</v>
      </c>
      <c r="BL652" s="57">
        <f t="shared" si="832"/>
        <v>0</v>
      </c>
      <c r="BM652" s="57">
        <f t="shared" si="833"/>
        <v>0</v>
      </c>
      <c r="BN652" s="57">
        <f t="shared" si="834"/>
        <v>0</v>
      </c>
      <c r="BO652" s="57">
        <f t="shared" si="835"/>
        <v>0</v>
      </c>
      <c r="BP652" s="57">
        <f t="shared" si="836"/>
        <v>0</v>
      </c>
      <c r="BQ652">
        <f t="shared" si="782"/>
        <v>0</v>
      </c>
      <c r="BR652">
        <f t="shared" si="783"/>
        <v>0</v>
      </c>
      <c r="BS652">
        <f t="shared" si="784"/>
        <v>0</v>
      </c>
      <c r="BT652">
        <f t="shared" si="785"/>
        <v>0</v>
      </c>
      <c r="BU652">
        <f t="shared" si="786"/>
        <v>0</v>
      </c>
      <c r="BV652">
        <f t="shared" si="787"/>
        <v>0</v>
      </c>
      <c r="BW652">
        <f t="shared" si="788"/>
        <v>0</v>
      </c>
      <c r="BX652">
        <f t="shared" si="789"/>
        <v>0</v>
      </c>
      <c r="BY652">
        <f t="shared" si="790"/>
        <v>0</v>
      </c>
      <c r="BZ652">
        <f t="shared" si="791"/>
        <v>0</v>
      </c>
      <c r="CA652">
        <f t="shared" si="792"/>
        <v>0</v>
      </c>
      <c r="CB652">
        <f t="shared" si="793"/>
        <v>0</v>
      </c>
      <c r="CC652" t="e">
        <f>IF('Source and fuel input'!AS652,VLOOKUP(AA652,SourceIdData,8,FALSE),IF('Source and fuel input'!AQ652,V652,IF('Source and fuel input'!AR652,IF(AND(E652="Method 1",VLOOKUP(AA652,SourceIdData,8,FALSE)&gt;0),VLOOKUP(AA652,SourceIdData,8,FALSE),NA()),"")))</f>
        <v>#N/A</v>
      </c>
      <c r="CD652" s="15" t="e">
        <f t="shared" si="804"/>
        <v>#N/A</v>
      </c>
      <c r="CE652" s="15" t="b">
        <f t="shared" si="805"/>
        <v>1</v>
      </c>
      <c r="CF652" s="15" t="b">
        <f t="shared" si="837"/>
        <v>1</v>
      </c>
      <c r="CG652" s="15" t="b">
        <f t="shared" si="806"/>
        <v>0</v>
      </c>
      <c r="CH652" s="15" t="b">
        <f t="shared" si="807"/>
        <v>1</v>
      </c>
      <c r="CI652" t="e">
        <f t="shared" si="838"/>
        <v>#N/A</v>
      </c>
      <c r="CJ652" t="e">
        <f t="shared" si="839"/>
        <v>#N/A</v>
      </c>
      <c r="CK652" t="e">
        <f t="shared" ref="CK652:CK715" si="848">NOT(OR(CI652,N652&gt;0,E652="Method 1"))</f>
        <v>#N/A</v>
      </c>
      <c r="CL652" t="b">
        <f t="shared" si="808"/>
        <v>0</v>
      </c>
      <c r="CM652" t="e">
        <f t="shared" ref="CM652:CM715" si="849">NOT(OR(CJ652,CL652,E652="Method 1"))</f>
        <v>#N/A</v>
      </c>
      <c r="CN652" t="b">
        <f t="shared" ref="CN652:CN715" si="850">AND(E652&lt;&gt;"Method 1",AR652,NOT(AQ652))</f>
        <v>0</v>
      </c>
      <c r="CO652" s="14">
        <f t="shared" ref="CO652:CO715" si="851">IF(ISERROR(OR(CE652,CF652,CG652,CH652,CK652,CM652,CN652)),1,IF(OR(CE652,CF652,CG652,CH652,CK652,CM652,CN652),1,0))</f>
        <v>1</v>
      </c>
      <c r="CP652" s="16" t="str">
        <f t="shared" si="840"/>
        <v/>
      </c>
      <c r="CQ652" s="15">
        <f t="shared" si="841"/>
        <v>0</v>
      </c>
      <c r="CR652" s="15">
        <f t="shared" si="842"/>
        <v>0</v>
      </c>
      <c r="CS652" s="15">
        <f t="shared" si="843"/>
        <v>0</v>
      </c>
      <c r="CT652" s="58" t="e">
        <f t="shared" si="794"/>
        <v>#DIV/0!</v>
      </c>
      <c r="CU652" s="2">
        <f t="shared" si="844"/>
        <v>995</v>
      </c>
      <c r="CV652" t="str">
        <f t="shared" ref="CV652:CV715" si="852">IF(A652="","",A652)</f>
        <v/>
      </c>
      <c r="CX652" t="str">
        <f t="shared" si="795"/>
        <v/>
      </c>
      <c r="CY652" t="b">
        <f>AND(CX652&lt;&gt;"",COUNTIF($CX$11:CX651,CX652)=0)</f>
        <v>0</v>
      </c>
      <c r="CZ652" s="2">
        <f>IF(CX652="",0,IF(CY652,MAX($CZ$11:CZ651)+1,VLOOKUP(CX652,$CX$11:CZ651,3,FALSE)))</f>
        <v>0</v>
      </c>
      <c r="DA652" s="2" t="str">
        <f t="shared" ref="DA652:DA715" si="853">CX652</f>
        <v/>
      </c>
      <c r="DB652" t="str">
        <f t="shared" si="796"/>
        <v/>
      </c>
      <c r="DC652" t="b">
        <f>AND(DB652&lt;&gt;"",COUNTIF($DB$11:DB651,DB652)=0)</f>
        <v>0</v>
      </c>
      <c r="DD652" s="2">
        <f>IF(DB652="",0,IF(DC652,MAX($DD$11:DD651)+1,VLOOKUP(DB652,$DB$11:DD651,3,FALSE)))</f>
        <v>0</v>
      </c>
      <c r="DE652" s="2" t="str">
        <f t="shared" ref="DE652:DE715" si="854">DB652</f>
        <v/>
      </c>
    </row>
    <row r="653" spans="1:109" x14ac:dyDescent="0.35">
      <c r="A653" s="119"/>
      <c r="B653" s="46"/>
      <c r="C653" s="46"/>
      <c r="D653" s="46"/>
      <c r="E653" s="46"/>
      <c r="F653" s="183"/>
      <c r="G653" s="48">
        <v>0</v>
      </c>
      <c r="H653" s="46">
        <v>0</v>
      </c>
      <c r="I653" s="46">
        <v>0</v>
      </c>
      <c r="J653" s="46">
        <v>0</v>
      </c>
      <c r="K653" s="46">
        <v>0</v>
      </c>
      <c r="L653" s="49">
        <v>0</v>
      </c>
      <c r="M653" s="50">
        <v>0</v>
      </c>
      <c r="N653" s="32"/>
      <c r="O653" s="31"/>
      <c r="P653" s="31"/>
      <c r="Q653" s="31"/>
      <c r="R653" s="31"/>
      <c r="S653" s="31"/>
      <c r="T653" s="31"/>
      <c r="U653" s="31"/>
      <c r="V653" s="99"/>
      <c r="W653" s="52" t="str">
        <f t="shared" si="803"/>
        <v/>
      </c>
      <c r="X653" s="120"/>
      <c r="Y653" s="97"/>
      <c r="Z653" t="e">
        <f t="shared" si="809"/>
        <v>#N/A</v>
      </c>
      <c r="AA653" t="e">
        <f t="shared" si="810"/>
        <v>#N/A</v>
      </c>
      <c r="AB653" t="e">
        <f t="shared" si="811"/>
        <v>#N/A</v>
      </c>
      <c r="AC653" s="53" t="b">
        <f t="shared" si="812"/>
        <v>0</v>
      </c>
      <c r="AD653" s="53" t="b">
        <f t="shared" si="813"/>
        <v>0</v>
      </c>
      <c r="AE653" s="53" t="b">
        <f t="shared" si="814"/>
        <v>0</v>
      </c>
      <c r="AF653" s="53" t="b">
        <f t="shared" si="815"/>
        <v>0</v>
      </c>
      <c r="AG653" s="53" t="b">
        <f t="shared" si="816"/>
        <v>0</v>
      </c>
      <c r="AH653" s="53" t="b">
        <f t="shared" si="817"/>
        <v>0</v>
      </c>
      <c r="AI653" s="53" t="b">
        <f t="shared" si="818"/>
        <v>0</v>
      </c>
      <c r="AJ653" s="53" t="b">
        <f t="shared" si="819"/>
        <v>0</v>
      </c>
      <c r="AK653" s="53" t="b">
        <f t="shared" si="797"/>
        <v>1</v>
      </c>
      <c r="AL653" s="53" t="b">
        <f t="shared" si="798"/>
        <v>1</v>
      </c>
      <c r="AM653" s="53" t="b">
        <f t="shared" si="799"/>
        <v>1</v>
      </c>
      <c r="AN653" s="53" t="b">
        <f t="shared" si="800"/>
        <v>1</v>
      </c>
      <c r="AO653" s="53" t="b">
        <f t="shared" si="801"/>
        <v>1</v>
      </c>
      <c r="AP653" s="53" t="b">
        <f t="shared" si="802"/>
        <v>1</v>
      </c>
      <c r="AQ653" s="53" t="b">
        <f t="shared" si="779"/>
        <v>0</v>
      </c>
      <c r="AR653" t="b">
        <f t="shared" si="820"/>
        <v>0</v>
      </c>
      <c r="AS653" s="54" t="e">
        <f t="shared" si="845"/>
        <v>#N/A</v>
      </c>
      <c r="AT653" t="b">
        <f t="shared" si="780"/>
        <v>0</v>
      </c>
      <c r="AU653" t="str">
        <f t="shared" si="781"/>
        <v/>
      </c>
      <c r="AV653" s="55" t="str">
        <f t="shared" si="846"/>
        <v/>
      </c>
      <c r="AW653" t="b">
        <f>AND(AV653&lt;&gt;"",COUNTIF($AV$11:AV652,AV653)=0)</f>
        <v>0</v>
      </c>
      <c r="AX653" s="2">
        <f>IF(AV653="",0,IF(AW653,MAX($AX$11:AX652)+1,VLOOKUP(AV653,$AV$11:AX652,3,FALSE)))</f>
        <v>0</v>
      </c>
      <c r="AY653" t="str">
        <f t="shared" si="847"/>
        <v/>
      </c>
      <c r="AZ653" t="e">
        <f t="shared" si="821"/>
        <v>#N/A</v>
      </c>
      <c r="BA653" t="e">
        <f>IF(ISNA(AZ653),NA(),COUNTIF(AZ$10:AZ653,AZ653)&gt;1)</f>
        <v>#N/A</v>
      </c>
      <c r="BB653" t="e">
        <f t="shared" si="822"/>
        <v>#N/A</v>
      </c>
      <c r="BC653" s="55" t="e">
        <f t="shared" si="823"/>
        <v>#N/A</v>
      </c>
      <c r="BD653" s="56" t="e">
        <f t="shared" si="824"/>
        <v>#N/A</v>
      </c>
      <c r="BE653" s="53">
        <f t="shared" si="825"/>
        <v>0</v>
      </c>
      <c r="BF653" s="53">
        <f t="shared" si="826"/>
        <v>0</v>
      </c>
      <c r="BG653" s="53">
        <f t="shared" si="827"/>
        <v>0</v>
      </c>
      <c r="BH653" s="53">
        <f t="shared" si="828"/>
        <v>0</v>
      </c>
      <c r="BI653" s="53">
        <f t="shared" si="829"/>
        <v>0</v>
      </c>
      <c r="BJ653" s="53">
        <f t="shared" si="830"/>
        <v>0</v>
      </c>
      <c r="BK653" s="57">
        <f t="shared" si="831"/>
        <v>0</v>
      </c>
      <c r="BL653" s="57">
        <f t="shared" si="832"/>
        <v>0</v>
      </c>
      <c r="BM653" s="57">
        <f t="shared" si="833"/>
        <v>0</v>
      </c>
      <c r="BN653" s="57">
        <f t="shared" si="834"/>
        <v>0</v>
      </c>
      <c r="BO653" s="57">
        <f t="shared" si="835"/>
        <v>0</v>
      </c>
      <c r="BP653" s="57">
        <f t="shared" si="836"/>
        <v>0</v>
      </c>
      <c r="BQ653">
        <f t="shared" si="782"/>
        <v>0</v>
      </c>
      <c r="BR653">
        <f t="shared" si="783"/>
        <v>0</v>
      </c>
      <c r="BS653">
        <f t="shared" si="784"/>
        <v>0</v>
      </c>
      <c r="BT653">
        <f t="shared" si="785"/>
        <v>0</v>
      </c>
      <c r="BU653">
        <f t="shared" si="786"/>
        <v>0</v>
      </c>
      <c r="BV653">
        <f t="shared" si="787"/>
        <v>0</v>
      </c>
      <c r="BW653">
        <f t="shared" si="788"/>
        <v>0</v>
      </c>
      <c r="BX653">
        <f t="shared" si="789"/>
        <v>0</v>
      </c>
      <c r="BY653">
        <f t="shared" si="790"/>
        <v>0</v>
      </c>
      <c r="BZ653">
        <f t="shared" si="791"/>
        <v>0</v>
      </c>
      <c r="CA653">
        <f t="shared" si="792"/>
        <v>0</v>
      </c>
      <c r="CB653">
        <f t="shared" si="793"/>
        <v>0</v>
      </c>
      <c r="CC653" t="e">
        <f>IF('Source and fuel input'!AS653,VLOOKUP(AA653,SourceIdData,8,FALSE),IF('Source and fuel input'!AQ653,V653,IF('Source and fuel input'!AR653,IF(AND(E653="Method 1",VLOOKUP(AA653,SourceIdData,8,FALSE)&gt;0),VLOOKUP(AA653,SourceIdData,8,FALSE),NA()),"")))</f>
        <v>#N/A</v>
      </c>
      <c r="CD653" s="15" t="e">
        <f t="shared" si="804"/>
        <v>#N/A</v>
      </c>
      <c r="CE653" s="15" t="b">
        <f t="shared" si="805"/>
        <v>1</v>
      </c>
      <c r="CF653" s="15" t="b">
        <f t="shared" si="837"/>
        <v>1</v>
      </c>
      <c r="CG653" s="15" t="b">
        <f t="shared" si="806"/>
        <v>0</v>
      </c>
      <c r="CH653" s="15" t="b">
        <f t="shared" si="807"/>
        <v>1</v>
      </c>
      <c r="CI653" t="e">
        <f t="shared" si="838"/>
        <v>#N/A</v>
      </c>
      <c r="CJ653" t="e">
        <f t="shared" si="839"/>
        <v>#N/A</v>
      </c>
      <c r="CK653" t="e">
        <f t="shared" si="848"/>
        <v>#N/A</v>
      </c>
      <c r="CL653" t="b">
        <f t="shared" si="808"/>
        <v>0</v>
      </c>
      <c r="CM653" t="e">
        <f t="shared" si="849"/>
        <v>#N/A</v>
      </c>
      <c r="CN653" t="b">
        <f t="shared" si="850"/>
        <v>0</v>
      </c>
      <c r="CO653" s="14">
        <f t="shared" si="851"/>
        <v>1</v>
      </c>
      <c r="CP653" s="16" t="str">
        <f t="shared" si="840"/>
        <v/>
      </c>
      <c r="CQ653" s="15">
        <f t="shared" si="841"/>
        <v>0</v>
      </c>
      <c r="CR653" s="15">
        <f t="shared" si="842"/>
        <v>0</v>
      </c>
      <c r="CS653" s="15">
        <f t="shared" si="843"/>
        <v>0</v>
      </c>
      <c r="CT653" s="58" t="e">
        <f t="shared" si="794"/>
        <v>#DIV/0!</v>
      </c>
      <c r="CU653" s="2">
        <f t="shared" si="844"/>
        <v>995</v>
      </c>
      <c r="CV653" t="str">
        <f t="shared" si="852"/>
        <v/>
      </c>
      <c r="CX653" t="str">
        <f t="shared" si="795"/>
        <v/>
      </c>
      <c r="CY653" t="b">
        <f>AND(CX653&lt;&gt;"",COUNTIF($CX$11:CX652,CX653)=0)</f>
        <v>0</v>
      </c>
      <c r="CZ653" s="2">
        <f>IF(CX653="",0,IF(CY653,MAX($CZ$11:CZ652)+1,VLOOKUP(CX653,$CX$11:CZ652,3,FALSE)))</f>
        <v>0</v>
      </c>
      <c r="DA653" s="2" t="str">
        <f t="shared" si="853"/>
        <v/>
      </c>
      <c r="DB653" t="str">
        <f t="shared" si="796"/>
        <v/>
      </c>
      <c r="DC653" t="b">
        <f>AND(DB653&lt;&gt;"",COUNTIF($DB$11:DB652,DB653)=0)</f>
        <v>0</v>
      </c>
      <c r="DD653" s="2">
        <f>IF(DB653="",0,IF(DC653,MAX($DD$11:DD652)+1,VLOOKUP(DB653,$DB$11:DD652,3,FALSE)))</f>
        <v>0</v>
      </c>
      <c r="DE653" s="2" t="str">
        <f t="shared" si="854"/>
        <v/>
      </c>
    </row>
    <row r="654" spans="1:109" x14ac:dyDescent="0.35">
      <c r="A654" s="119"/>
      <c r="B654" s="46"/>
      <c r="C654" s="46"/>
      <c r="D654" s="46"/>
      <c r="E654" s="46"/>
      <c r="F654" s="183"/>
      <c r="G654" s="48">
        <v>0</v>
      </c>
      <c r="H654" s="46">
        <v>0</v>
      </c>
      <c r="I654" s="46">
        <v>0</v>
      </c>
      <c r="J654" s="46">
        <v>0</v>
      </c>
      <c r="K654" s="46">
        <v>0</v>
      </c>
      <c r="L654" s="49">
        <v>0</v>
      </c>
      <c r="M654" s="50">
        <v>0</v>
      </c>
      <c r="N654" s="32"/>
      <c r="O654" s="31"/>
      <c r="P654" s="31"/>
      <c r="Q654" s="31"/>
      <c r="R654" s="31"/>
      <c r="S654" s="31"/>
      <c r="T654" s="31"/>
      <c r="U654" s="31"/>
      <c r="V654" s="99"/>
      <c r="W654" s="52" t="str">
        <f t="shared" si="803"/>
        <v/>
      </c>
      <c r="X654" s="120"/>
      <c r="Y654" s="97"/>
      <c r="Z654" t="e">
        <f t="shared" si="809"/>
        <v>#N/A</v>
      </c>
      <c r="AA654" t="e">
        <f t="shared" si="810"/>
        <v>#N/A</v>
      </c>
      <c r="AB654" t="e">
        <f t="shared" si="811"/>
        <v>#N/A</v>
      </c>
      <c r="AC654" s="53" t="b">
        <f t="shared" si="812"/>
        <v>0</v>
      </c>
      <c r="AD654" s="53" t="b">
        <f t="shared" si="813"/>
        <v>0</v>
      </c>
      <c r="AE654" s="53" t="b">
        <f t="shared" si="814"/>
        <v>0</v>
      </c>
      <c r="AF654" s="53" t="b">
        <f t="shared" si="815"/>
        <v>0</v>
      </c>
      <c r="AG654" s="53" t="b">
        <f t="shared" si="816"/>
        <v>0</v>
      </c>
      <c r="AH654" s="53" t="b">
        <f t="shared" si="817"/>
        <v>0</v>
      </c>
      <c r="AI654" s="53" t="b">
        <f t="shared" si="818"/>
        <v>0</v>
      </c>
      <c r="AJ654" s="53" t="b">
        <f t="shared" si="819"/>
        <v>0</v>
      </c>
      <c r="AK654" s="53" t="b">
        <f t="shared" si="797"/>
        <v>1</v>
      </c>
      <c r="AL654" s="53" t="b">
        <f t="shared" si="798"/>
        <v>1</v>
      </c>
      <c r="AM654" s="53" t="b">
        <f t="shared" si="799"/>
        <v>1</v>
      </c>
      <c r="AN654" s="53" t="b">
        <f t="shared" si="800"/>
        <v>1</v>
      </c>
      <c r="AO654" s="53" t="b">
        <f t="shared" si="801"/>
        <v>1</v>
      </c>
      <c r="AP654" s="53" t="b">
        <f t="shared" si="802"/>
        <v>1</v>
      </c>
      <c r="AQ654" s="53" t="b">
        <f t="shared" ref="AQ654:AQ717" si="855">AND(V654&lt;&gt;"",V654&gt;0,NOT(ISERROR(V654*1)))</f>
        <v>0</v>
      </c>
      <c r="AR654" t="b">
        <f t="shared" si="820"/>
        <v>0</v>
      </c>
      <c r="AS654" s="54" t="e">
        <f t="shared" si="845"/>
        <v>#N/A</v>
      </c>
      <c r="AT654" t="b">
        <f t="shared" ref="AT654:AT717" si="856">CO654=0</f>
        <v>0</v>
      </c>
      <c r="AU654" t="str">
        <f t="shared" ref="AU654:AU717" si="857">IF(ISERROR(AT654),"",IF(AT654,"OK",""))</f>
        <v/>
      </c>
      <c r="AV654" s="55" t="str">
        <f t="shared" si="846"/>
        <v/>
      </c>
      <c r="AW654" t="b">
        <f>AND(AV654&lt;&gt;"",COUNTIF($AV$11:AV653,AV654)=0)</f>
        <v>0</v>
      </c>
      <c r="AX654" s="2">
        <f>IF(AV654="",0,IF(AW654,MAX($AX$11:AX653)+1,VLOOKUP(AV654,$AV$11:AX653,3,FALSE)))</f>
        <v>0</v>
      </c>
      <c r="AY654" t="str">
        <f t="shared" si="847"/>
        <v/>
      </c>
      <c r="AZ654" t="e">
        <f t="shared" si="821"/>
        <v>#N/A</v>
      </c>
      <c r="BA654" t="e">
        <f>IF(ISNA(AZ654),NA(),COUNTIF(AZ$10:AZ654,AZ654)&gt;1)</f>
        <v>#N/A</v>
      </c>
      <c r="BB654" t="e">
        <f t="shared" si="822"/>
        <v>#N/A</v>
      </c>
      <c r="BC654" s="55" t="e">
        <f t="shared" si="823"/>
        <v>#N/A</v>
      </c>
      <c r="BD654" s="56" t="e">
        <f t="shared" si="824"/>
        <v>#N/A</v>
      </c>
      <c r="BE654" s="53">
        <f t="shared" si="825"/>
        <v>0</v>
      </c>
      <c r="BF654" s="53">
        <f t="shared" si="826"/>
        <v>0</v>
      </c>
      <c r="BG654" s="53">
        <f t="shared" si="827"/>
        <v>0</v>
      </c>
      <c r="BH654" s="53">
        <f t="shared" si="828"/>
        <v>0</v>
      </c>
      <c r="BI654" s="53">
        <f t="shared" si="829"/>
        <v>0</v>
      </c>
      <c r="BJ654" s="53">
        <f t="shared" si="830"/>
        <v>0</v>
      </c>
      <c r="BK654" s="57">
        <f t="shared" si="831"/>
        <v>0</v>
      </c>
      <c r="BL654" s="57">
        <f t="shared" si="832"/>
        <v>0</v>
      </c>
      <c r="BM654" s="57">
        <f t="shared" si="833"/>
        <v>0</v>
      </c>
      <c r="BN654" s="57">
        <f t="shared" si="834"/>
        <v>0</v>
      </c>
      <c r="BO654" s="57">
        <f t="shared" si="835"/>
        <v>0</v>
      </c>
      <c r="BP654" s="57">
        <f t="shared" si="836"/>
        <v>0</v>
      </c>
      <c r="BQ654">
        <f t="shared" ref="BQ654:BQ717" si="858">IF(ISERROR(BE654*1),0,IF(BE654&gt;0,SUMSQ(BE654,$BC654,$BD654),0))</f>
        <v>0</v>
      </c>
      <c r="BR654">
        <f t="shared" ref="BR654:BR717" si="859">IF(ISERROR(BF654*1),0,IF(BF654&gt;0,SUMSQ(BF654,$BC654,$BD654),0))</f>
        <v>0</v>
      </c>
      <c r="BS654">
        <f t="shared" ref="BS654:BS717" si="860">IF(ISERROR(BG654*1),0,IF(BG654&gt;0,SUMSQ(BG654,$BC654,$BD654),0))</f>
        <v>0</v>
      </c>
      <c r="BT654">
        <f t="shared" ref="BT654:BT717" si="861">IF(ISERROR(BH654*1),0,IF(BH654&gt;0,SUMSQ(BH654,$BC654,$BD654),0))</f>
        <v>0</v>
      </c>
      <c r="BU654">
        <f t="shared" ref="BU654:BU717" si="862">IF(ISERROR(BI654*1),0,IF(BI654&gt;0,SUMSQ(BI654,$BC654,$BD654),0))</f>
        <v>0</v>
      </c>
      <c r="BV654">
        <f t="shared" ref="BV654:BV717" si="863">IF(ISERROR(BJ654*1),0,IF(BJ654&gt;0,SUMSQ(BJ654,$BC654,$BD654),0))</f>
        <v>0</v>
      </c>
      <c r="BW654">
        <f t="shared" ref="BW654:BW717" si="864">BQ654*(BK654^2)</f>
        <v>0</v>
      </c>
      <c r="BX654">
        <f t="shared" ref="BX654:BX717" si="865">BR654*(BL654^2)</f>
        <v>0</v>
      </c>
      <c r="BY654">
        <f t="shared" ref="BY654:BY717" si="866">BS654*(BM654^2)</f>
        <v>0</v>
      </c>
      <c r="BZ654">
        <f t="shared" ref="BZ654:BZ717" si="867">BT654*(BN654^2)</f>
        <v>0</v>
      </c>
      <c r="CA654">
        <f t="shared" ref="CA654:CA717" si="868">BU654*(BO654^2)</f>
        <v>0</v>
      </c>
      <c r="CB654">
        <f t="shared" ref="CB654:CB717" si="869">BV654*(BP654^2)</f>
        <v>0</v>
      </c>
      <c r="CC654" t="e">
        <f>IF('Source and fuel input'!AS654,VLOOKUP(AA654,SourceIdData,8,FALSE),IF('Source and fuel input'!AQ654,V654,IF('Source and fuel input'!AR654,IF(AND(E654="Method 1",VLOOKUP(AA654,SourceIdData,8,FALSE)&gt;0),VLOOKUP(AA654,SourceIdData,8,FALSE),NA()),"")))</f>
        <v>#N/A</v>
      </c>
      <c r="CD654" s="15" t="e">
        <f t="shared" si="804"/>
        <v>#N/A</v>
      </c>
      <c r="CE654" s="15" t="b">
        <f t="shared" si="805"/>
        <v>1</v>
      </c>
      <c r="CF654" s="15" t="b">
        <f t="shared" si="837"/>
        <v>1</v>
      </c>
      <c r="CG654" s="15" t="b">
        <f t="shared" si="806"/>
        <v>0</v>
      </c>
      <c r="CH654" s="15" t="b">
        <f t="shared" si="807"/>
        <v>1</v>
      </c>
      <c r="CI654" t="e">
        <f t="shared" si="838"/>
        <v>#N/A</v>
      </c>
      <c r="CJ654" t="e">
        <f t="shared" si="839"/>
        <v>#N/A</v>
      </c>
      <c r="CK654" t="e">
        <f t="shared" si="848"/>
        <v>#N/A</v>
      </c>
      <c r="CL654" t="b">
        <f t="shared" si="808"/>
        <v>0</v>
      </c>
      <c r="CM654" t="e">
        <f t="shared" si="849"/>
        <v>#N/A</v>
      </c>
      <c r="CN654" t="b">
        <f t="shared" si="850"/>
        <v>0</v>
      </c>
      <c r="CO654" s="14">
        <f t="shared" si="851"/>
        <v>1</v>
      </c>
      <c r="CP654" s="16" t="str">
        <f t="shared" si="840"/>
        <v/>
      </c>
      <c r="CQ654" s="15">
        <f t="shared" si="841"/>
        <v>0</v>
      </c>
      <c r="CR654" s="15">
        <f t="shared" si="842"/>
        <v>0</v>
      </c>
      <c r="CS654" s="15">
        <f t="shared" si="843"/>
        <v>0</v>
      </c>
      <c r="CT654" s="58" t="e">
        <f t="shared" ref="CT654:CT717" si="870">CQ654/CS654</f>
        <v>#DIV/0!</v>
      </c>
      <c r="CU654" s="2">
        <f t="shared" si="844"/>
        <v>995</v>
      </c>
      <c r="CV654" t="str">
        <f t="shared" si="852"/>
        <v/>
      </c>
      <c r="CX654" t="str">
        <f t="shared" ref="CX654:CX717" si="871">TRIM(A654)</f>
        <v/>
      </c>
      <c r="CY654" t="b">
        <f>AND(CX654&lt;&gt;"",COUNTIF($CX$11:CX653,CX654)=0)</f>
        <v>0</v>
      </c>
      <c r="CZ654" s="2">
        <f>IF(CX654="",0,IF(CY654,MAX($CZ$11:CZ653)+1,VLOOKUP(CX654,$CX$11:CZ653,3,FALSE)))</f>
        <v>0</v>
      </c>
      <c r="DA654" s="2" t="str">
        <f t="shared" si="853"/>
        <v/>
      </c>
      <c r="DB654" t="str">
        <f t="shared" ref="DB654:DB717" si="872">TRIM(B654)</f>
        <v/>
      </c>
      <c r="DC654" t="b">
        <f>AND(DB654&lt;&gt;"",COUNTIF($DB$11:DB653,DB654)=0)</f>
        <v>0</v>
      </c>
      <c r="DD654" s="2">
        <f>IF(DB654="",0,IF(DC654,MAX($DD$11:DD653)+1,VLOOKUP(DB654,$DB$11:DD653,3,FALSE)))</f>
        <v>0</v>
      </c>
      <c r="DE654" s="2" t="str">
        <f t="shared" si="854"/>
        <v/>
      </c>
    </row>
    <row r="655" spans="1:109" x14ac:dyDescent="0.35">
      <c r="A655" s="119"/>
      <c r="B655" s="46"/>
      <c r="C655" s="46"/>
      <c r="D655" s="46"/>
      <c r="E655" s="46"/>
      <c r="F655" s="183"/>
      <c r="G655" s="48">
        <v>0</v>
      </c>
      <c r="H655" s="46">
        <v>0</v>
      </c>
      <c r="I655" s="46">
        <v>0</v>
      </c>
      <c r="J655" s="46">
        <v>0</v>
      </c>
      <c r="K655" s="46">
        <v>0</v>
      </c>
      <c r="L655" s="49">
        <v>0</v>
      </c>
      <c r="M655" s="50">
        <v>0</v>
      </c>
      <c r="N655" s="32"/>
      <c r="O655" s="31"/>
      <c r="P655" s="31"/>
      <c r="Q655" s="31"/>
      <c r="R655" s="31"/>
      <c r="S655" s="31"/>
      <c r="T655" s="31"/>
      <c r="U655" s="31"/>
      <c r="V655" s="99"/>
      <c r="W655" s="52" t="str">
        <f t="shared" si="803"/>
        <v/>
      </c>
      <c r="X655" s="120"/>
      <c r="Y655" s="97"/>
      <c r="Z655" t="e">
        <f t="shared" si="809"/>
        <v>#N/A</v>
      </c>
      <c r="AA655" t="e">
        <f t="shared" si="810"/>
        <v>#N/A</v>
      </c>
      <c r="AB655" t="e">
        <f t="shared" si="811"/>
        <v>#N/A</v>
      </c>
      <c r="AC655" s="53" t="b">
        <f t="shared" si="812"/>
        <v>0</v>
      </c>
      <c r="AD655" s="53" t="b">
        <f t="shared" si="813"/>
        <v>0</v>
      </c>
      <c r="AE655" s="53" t="b">
        <f t="shared" si="814"/>
        <v>0</v>
      </c>
      <c r="AF655" s="53" t="b">
        <f t="shared" si="815"/>
        <v>0</v>
      </c>
      <c r="AG655" s="53" t="b">
        <f t="shared" si="816"/>
        <v>0</v>
      </c>
      <c r="AH655" s="53" t="b">
        <f t="shared" si="817"/>
        <v>0</v>
      </c>
      <c r="AI655" s="53" t="b">
        <f t="shared" si="818"/>
        <v>0</v>
      </c>
      <c r="AJ655" s="53" t="b">
        <f t="shared" si="819"/>
        <v>0</v>
      </c>
      <c r="AK655" s="53" t="b">
        <f t="shared" si="797"/>
        <v>1</v>
      </c>
      <c r="AL655" s="53" t="b">
        <f t="shared" si="798"/>
        <v>1</v>
      </c>
      <c r="AM655" s="53" t="b">
        <f t="shared" si="799"/>
        <v>1</v>
      </c>
      <c r="AN655" s="53" t="b">
        <f t="shared" si="800"/>
        <v>1</v>
      </c>
      <c r="AO655" s="53" t="b">
        <f t="shared" si="801"/>
        <v>1</v>
      </c>
      <c r="AP655" s="53" t="b">
        <f t="shared" si="802"/>
        <v>1</v>
      </c>
      <c r="AQ655" s="53" t="b">
        <f t="shared" si="855"/>
        <v>0</v>
      </c>
      <c r="AR655" t="b">
        <f t="shared" si="820"/>
        <v>0</v>
      </c>
      <c r="AS655" s="54" t="e">
        <f t="shared" si="845"/>
        <v>#N/A</v>
      </c>
      <c r="AT655" t="b">
        <f t="shared" si="856"/>
        <v>0</v>
      </c>
      <c r="AU655" t="str">
        <f t="shared" si="857"/>
        <v/>
      </c>
      <c r="AV655" s="55" t="str">
        <f t="shared" si="846"/>
        <v/>
      </c>
      <c r="AW655" t="b">
        <f>AND(AV655&lt;&gt;"",COUNTIF($AV$11:AV654,AV655)=0)</f>
        <v>0</v>
      </c>
      <c r="AX655" s="2">
        <f>IF(AV655="",0,IF(AW655,MAX($AX$11:AX654)+1,VLOOKUP(AV655,$AV$11:AX654,3,FALSE)))</f>
        <v>0</v>
      </c>
      <c r="AY655" t="str">
        <f t="shared" si="847"/>
        <v/>
      </c>
      <c r="AZ655" t="e">
        <f t="shared" si="821"/>
        <v>#N/A</v>
      </c>
      <c r="BA655" t="e">
        <f>IF(ISNA(AZ655),NA(),COUNTIF(AZ$10:AZ655,AZ655)&gt;1)</f>
        <v>#N/A</v>
      </c>
      <c r="BB655" t="e">
        <f t="shared" si="822"/>
        <v>#N/A</v>
      </c>
      <c r="BC655" s="55" t="e">
        <f t="shared" si="823"/>
        <v>#N/A</v>
      </c>
      <c r="BD655" s="56" t="e">
        <f t="shared" si="824"/>
        <v>#N/A</v>
      </c>
      <c r="BE655" s="53">
        <f t="shared" si="825"/>
        <v>0</v>
      </c>
      <c r="BF655" s="53">
        <f t="shared" si="826"/>
        <v>0</v>
      </c>
      <c r="BG655" s="53">
        <f t="shared" si="827"/>
        <v>0</v>
      </c>
      <c r="BH655" s="53">
        <f t="shared" si="828"/>
        <v>0</v>
      </c>
      <c r="BI655" s="53">
        <f t="shared" si="829"/>
        <v>0</v>
      </c>
      <c r="BJ655" s="53">
        <f t="shared" si="830"/>
        <v>0</v>
      </c>
      <c r="BK655" s="57">
        <f t="shared" si="831"/>
        <v>0</v>
      </c>
      <c r="BL655" s="57">
        <f t="shared" si="832"/>
        <v>0</v>
      </c>
      <c r="BM655" s="57">
        <f t="shared" si="833"/>
        <v>0</v>
      </c>
      <c r="BN655" s="57">
        <f t="shared" si="834"/>
        <v>0</v>
      </c>
      <c r="BO655" s="57">
        <f t="shared" si="835"/>
        <v>0</v>
      </c>
      <c r="BP655" s="57">
        <f t="shared" si="836"/>
        <v>0</v>
      </c>
      <c r="BQ655">
        <f t="shared" si="858"/>
        <v>0</v>
      </c>
      <c r="BR655">
        <f t="shared" si="859"/>
        <v>0</v>
      </c>
      <c r="BS655">
        <f t="shared" si="860"/>
        <v>0</v>
      </c>
      <c r="BT655">
        <f t="shared" si="861"/>
        <v>0</v>
      </c>
      <c r="BU655">
        <f t="shared" si="862"/>
        <v>0</v>
      </c>
      <c r="BV655">
        <f t="shared" si="863"/>
        <v>0</v>
      </c>
      <c r="BW655">
        <f t="shared" si="864"/>
        <v>0</v>
      </c>
      <c r="BX655">
        <f t="shared" si="865"/>
        <v>0</v>
      </c>
      <c r="BY655">
        <f t="shared" si="866"/>
        <v>0</v>
      </c>
      <c r="BZ655">
        <f t="shared" si="867"/>
        <v>0</v>
      </c>
      <c r="CA655">
        <f t="shared" si="868"/>
        <v>0</v>
      </c>
      <c r="CB655">
        <f t="shared" si="869"/>
        <v>0</v>
      </c>
      <c r="CC655" t="e">
        <f>IF('Source and fuel input'!AS655,VLOOKUP(AA655,SourceIdData,8,FALSE),IF('Source and fuel input'!AQ655,V655,IF('Source and fuel input'!AR655,IF(AND(E655="Method 1",VLOOKUP(AA655,SourceIdData,8,FALSE)&gt;0),VLOOKUP(AA655,SourceIdData,8,FALSE),NA()),"")))</f>
        <v>#N/A</v>
      </c>
      <c r="CD655" s="15" t="e">
        <f t="shared" si="804"/>
        <v>#N/A</v>
      </c>
      <c r="CE655" s="15" t="b">
        <f t="shared" si="805"/>
        <v>1</v>
      </c>
      <c r="CF655" s="15" t="b">
        <f t="shared" si="837"/>
        <v>1</v>
      </c>
      <c r="CG655" s="15" t="b">
        <f t="shared" si="806"/>
        <v>0</v>
      </c>
      <c r="CH655" s="15" t="b">
        <f t="shared" si="807"/>
        <v>1</v>
      </c>
      <c r="CI655" t="e">
        <f t="shared" si="838"/>
        <v>#N/A</v>
      </c>
      <c r="CJ655" t="e">
        <f t="shared" si="839"/>
        <v>#N/A</v>
      </c>
      <c r="CK655" t="e">
        <f t="shared" si="848"/>
        <v>#N/A</v>
      </c>
      <c r="CL655" t="b">
        <f t="shared" si="808"/>
        <v>0</v>
      </c>
      <c r="CM655" t="e">
        <f t="shared" si="849"/>
        <v>#N/A</v>
      </c>
      <c r="CN655" t="b">
        <f t="shared" si="850"/>
        <v>0</v>
      </c>
      <c r="CO655" s="14">
        <f t="shared" si="851"/>
        <v>1</v>
      </c>
      <c r="CP655" s="16" t="str">
        <f t="shared" si="840"/>
        <v/>
      </c>
      <c r="CQ655" s="15">
        <f t="shared" si="841"/>
        <v>0</v>
      </c>
      <c r="CR655" s="15">
        <f t="shared" si="842"/>
        <v>0</v>
      </c>
      <c r="CS655" s="15">
        <f t="shared" si="843"/>
        <v>0</v>
      </c>
      <c r="CT655" s="58" t="e">
        <f t="shared" si="870"/>
        <v>#DIV/0!</v>
      </c>
      <c r="CU655" s="2">
        <f t="shared" si="844"/>
        <v>995</v>
      </c>
      <c r="CV655" t="str">
        <f t="shared" si="852"/>
        <v/>
      </c>
      <c r="CX655" t="str">
        <f t="shared" si="871"/>
        <v/>
      </c>
      <c r="CY655" t="b">
        <f>AND(CX655&lt;&gt;"",COUNTIF($CX$11:CX654,CX655)=0)</f>
        <v>0</v>
      </c>
      <c r="CZ655" s="2">
        <f>IF(CX655="",0,IF(CY655,MAX($CZ$11:CZ654)+1,VLOOKUP(CX655,$CX$11:CZ654,3,FALSE)))</f>
        <v>0</v>
      </c>
      <c r="DA655" s="2" t="str">
        <f t="shared" si="853"/>
        <v/>
      </c>
      <c r="DB655" t="str">
        <f t="shared" si="872"/>
        <v/>
      </c>
      <c r="DC655" t="b">
        <f>AND(DB655&lt;&gt;"",COUNTIF($DB$11:DB654,DB655)=0)</f>
        <v>0</v>
      </c>
      <c r="DD655" s="2">
        <f>IF(DB655="",0,IF(DC655,MAX($DD$11:DD654)+1,VLOOKUP(DB655,$DB$11:DD654,3,FALSE)))</f>
        <v>0</v>
      </c>
      <c r="DE655" s="2" t="str">
        <f t="shared" si="854"/>
        <v/>
      </c>
    </row>
    <row r="656" spans="1:109" x14ac:dyDescent="0.35">
      <c r="A656" s="119"/>
      <c r="B656" s="46"/>
      <c r="C656" s="46"/>
      <c r="D656" s="46"/>
      <c r="E656" s="46"/>
      <c r="F656" s="183"/>
      <c r="G656" s="48">
        <v>0</v>
      </c>
      <c r="H656" s="46">
        <v>0</v>
      </c>
      <c r="I656" s="46">
        <v>0</v>
      </c>
      <c r="J656" s="46">
        <v>0</v>
      </c>
      <c r="K656" s="46">
        <v>0</v>
      </c>
      <c r="L656" s="49">
        <v>0</v>
      </c>
      <c r="M656" s="50">
        <v>0</v>
      </c>
      <c r="N656" s="32"/>
      <c r="O656" s="31"/>
      <c r="P656" s="31"/>
      <c r="Q656" s="31"/>
      <c r="R656" s="31"/>
      <c r="S656" s="31"/>
      <c r="T656" s="31"/>
      <c r="U656" s="31"/>
      <c r="V656" s="99"/>
      <c r="W656" s="52" t="str">
        <f t="shared" si="803"/>
        <v/>
      </c>
      <c r="X656" s="120"/>
      <c r="Y656" s="97"/>
      <c r="Z656" t="e">
        <f t="shared" si="809"/>
        <v>#N/A</v>
      </c>
      <c r="AA656" t="e">
        <f t="shared" si="810"/>
        <v>#N/A</v>
      </c>
      <c r="AB656" t="e">
        <f t="shared" si="811"/>
        <v>#N/A</v>
      </c>
      <c r="AC656" s="53" t="b">
        <f t="shared" si="812"/>
        <v>0</v>
      </c>
      <c r="AD656" s="53" t="b">
        <f t="shared" si="813"/>
        <v>0</v>
      </c>
      <c r="AE656" s="53" t="b">
        <f t="shared" si="814"/>
        <v>0</v>
      </c>
      <c r="AF656" s="53" t="b">
        <f t="shared" si="815"/>
        <v>0</v>
      </c>
      <c r="AG656" s="53" t="b">
        <f t="shared" si="816"/>
        <v>0</v>
      </c>
      <c r="AH656" s="53" t="b">
        <f t="shared" si="817"/>
        <v>0</v>
      </c>
      <c r="AI656" s="53" t="b">
        <f t="shared" si="818"/>
        <v>0</v>
      </c>
      <c r="AJ656" s="53" t="b">
        <f t="shared" si="819"/>
        <v>0</v>
      </c>
      <c r="AK656" s="53" t="b">
        <f t="shared" si="797"/>
        <v>1</v>
      </c>
      <c r="AL656" s="53" t="b">
        <f t="shared" si="798"/>
        <v>1</v>
      </c>
      <c r="AM656" s="53" t="b">
        <f t="shared" si="799"/>
        <v>1</v>
      </c>
      <c r="AN656" s="53" t="b">
        <f t="shared" si="800"/>
        <v>1</v>
      </c>
      <c r="AO656" s="53" t="b">
        <f t="shared" si="801"/>
        <v>1</v>
      </c>
      <c r="AP656" s="53" t="b">
        <f t="shared" si="802"/>
        <v>1</v>
      </c>
      <c r="AQ656" s="53" t="b">
        <f t="shared" si="855"/>
        <v>0</v>
      </c>
      <c r="AR656" t="b">
        <f t="shared" si="820"/>
        <v>0</v>
      </c>
      <c r="AS656" s="54" t="e">
        <f t="shared" si="845"/>
        <v>#N/A</v>
      </c>
      <c r="AT656" t="b">
        <f t="shared" si="856"/>
        <v>0</v>
      </c>
      <c r="AU656" t="str">
        <f t="shared" si="857"/>
        <v/>
      </c>
      <c r="AV656" s="55" t="str">
        <f t="shared" si="846"/>
        <v/>
      </c>
      <c r="AW656" t="b">
        <f>AND(AV656&lt;&gt;"",COUNTIF($AV$11:AV655,AV656)=0)</f>
        <v>0</v>
      </c>
      <c r="AX656" s="2">
        <f>IF(AV656="",0,IF(AW656,MAX($AX$11:AX655)+1,VLOOKUP(AV656,$AV$11:AX655,3,FALSE)))</f>
        <v>0</v>
      </c>
      <c r="AY656" t="str">
        <f t="shared" si="847"/>
        <v/>
      </c>
      <c r="AZ656" t="e">
        <f t="shared" si="821"/>
        <v>#N/A</v>
      </c>
      <c r="BA656" t="e">
        <f>IF(ISNA(AZ656),NA(),COUNTIF(AZ$10:AZ656,AZ656)&gt;1)</f>
        <v>#N/A</v>
      </c>
      <c r="BB656" t="e">
        <f t="shared" si="822"/>
        <v>#N/A</v>
      </c>
      <c r="BC656" s="55" t="e">
        <f t="shared" si="823"/>
        <v>#N/A</v>
      </c>
      <c r="BD656" s="56" t="e">
        <f t="shared" si="824"/>
        <v>#N/A</v>
      </c>
      <c r="BE656" s="53">
        <f t="shared" si="825"/>
        <v>0</v>
      </c>
      <c r="BF656" s="53">
        <f t="shared" si="826"/>
        <v>0</v>
      </c>
      <c r="BG656" s="53">
        <f t="shared" si="827"/>
        <v>0</v>
      </c>
      <c r="BH656" s="53">
        <f t="shared" si="828"/>
        <v>0</v>
      </c>
      <c r="BI656" s="53">
        <f t="shared" si="829"/>
        <v>0</v>
      </c>
      <c r="BJ656" s="53">
        <f t="shared" si="830"/>
        <v>0</v>
      </c>
      <c r="BK656" s="57">
        <f t="shared" si="831"/>
        <v>0</v>
      </c>
      <c r="BL656" s="57">
        <f t="shared" si="832"/>
        <v>0</v>
      </c>
      <c r="BM656" s="57">
        <f t="shared" si="833"/>
        <v>0</v>
      </c>
      <c r="BN656" s="57">
        <f t="shared" si="834"/>
        <v>0</v>
      </c>
      <c r="BO656" s="57">
        <f t="shared" si="835"/>
        <v>0</v>
      </c>
      <c r="BP656" s="57">
        <f t="shared" si="836"/>
        <v>0</v>
      </c>
      <c r="BQ656">
        <f t="shared" si="858"/>
        <v>0</v>
      </c>
      <c r="BR656">
        <f t="shared" si="859"/>
        <v>0</v>
      </c>
      <c r="BS656">
        <f t="shared" si="860"/>
        <v>0</v>
      </c>
      <c r="BT656">
        <f t="shared" si="861"/>
        <v>0</v>
      </c>
      <c r="BU656">
        <f t="shared" si="862"/>
        <v>0</v>
      </c>
      <c r="BV656">
        <f t="shared" si="863"/>
        <v>0</v>
      </c>
      <c r="BW656">
        <f t="shared" si="864"/>
        <v>0</v>
      </c>
      <c r="BX656">
        <f t="shared" si="865"/>
        <v>0</v>
      </c>
      <c r="BY656">
        <f t="shared" si="866"/>
        <v>0</v>
      </c>
      <c r="BZ656">
        <f t="shared" si="867"/>
        <v>0</v>
      </c>
      <c r="CA656">
        <f t="shared" si="868"/>
        <v>0</v>
      </c>
      <c r="CB656">
        <f t="shared" si="869"/>
        <v>0</v>
      </c>
      <c r="CC656" t="e">
        <f>IF('Source and fuel input'!AS656,VLOOKUP(AA656,SourceIdData,8,FALSE),IF('Source and fuel input'!AQ656,V656,IF('Source and fuel input'!AR656,IF(AND(E656="Method 1",VLOOKUP(AA656,SourceIdData,8,FALSE)&gt;0),VLOOKUP(AA656,SourceIdData,8,FALSE),NA()),"")))</f>
        <v>#N/A</v>
      </c>
      <c r="CD656" s="15" t="e">
        <f t="shared" si="804"/>
        <v>#N/A</v>
      </c>
      <c r="CE656" s="15" t="b">
        <f t="shared" si="805"/>
        <v>1</v>
      </c>
      <c r="CF656" s="15" t="b">
        <f t="shared" si="837"/>
        <v>1</v>
      </c>
      <c r="CG656" s="15" t="b">
        <f t="shared" si="806"/>
        <v>0</v>
      </c>
      <c r="CH656" s="15" t="b">
        <f t="shared" si="807"/>
        <v>1</v>
      </c>
      <c r="CI656" t="e">
        <f t="shared" si="838"/>
        <v>#N/A</v>
      </c>
      <c r="CJ656" t="e">
        <f t="shared" si="839"/>
        <v>#N/A</v>
      </c>
      <c r="CK656" t="e">
        <f t="shared" si="848"/>
        <v>#N/A</v>
      </c>
      <c r="CL656" t="b">
        <f t="shared" si="808"/>
        <v>0</v>
      </c>
      <c r="CM656" t="e">
        <f t="shared" si="849"/>
        <v>#N/A</v>
      </c>
      <c r="CN656" t="b">
        <f t="shared" si="850"/>
        <v>0</v>
      </c>
      <c r="CO656" s="14">
        <f t="shared" si="851"/>
        <v>1</v>
      </c>
      <c r="CP656" s="16" t="str">
        <f t="shared" si="840"/>
        <v/>
      </c>
      <c r="CQ656" s="15">
        <f t="shared" si="841"/>
        <v>0</v>
      </c>
      <c r="CR656" s="15">
        <f t="shared" si="842"/>
        <v>0</v>
      </c>
      <c r="CS656" s="15">
        <f t="shared" si="843"/>
        <v>0</v>
      </c>
      <c r="CT656" s="58" t="e">
        <f t="shared" si="870"/>
        <v>#DIV/0!</v>
      </c>
      <c r="CU656" s="2">
        <f t="shared" si="844"/>
        <v>995</v>
      </c>
      <c r="CV656" t="str">
        <f t="shared" si="852"/>
        <v/>
      </c>
      <c r="CX656" t="str">
        <f t="shared" si="871"/>
        <v/>
      </c>
      <c r="CY656" t="b">
        <f>AND(CX656&lt;&gt;"",COUNTIF($CX$11:CX655,CX656)=0)</f>
        <v>0</v>
      </c>
      <c r="CZ656" s="2">
        <f>IF(CX656="",0,IF(CY656,MAX($CZ$11:CZ655)+1,VLOOKUP(CX656,$CX$11:CZ655,3,FALSE)))</f>
        <v>0</v>
      </c>
      <c r="DA656" s="2" t="str">
        <f t="shared" si="853"/>
        <v/>
      </c>
      <c r="DB656" t="str">
        <f t="shared" si="872"/>
        <v/>
      </c>
      <c r="DC656" t="b">
        <f>AND(DB656&lt;&gt;"",COUNTIF($DB$11:DB655,DB656)=0)</f>
        <v>0</v>
      </c>
      <c r="DD656" s="2">
        <f>IF(DB656="",0,IF(DC656,MAX($DD$11:DD655)+1,VLOOKUP(DB656,$DB$11:DD655,3,FALSE)))</f>
        <v>0</v>
      </c>
      <c r="DE656" s="2" t="str">
        <f t="shared" si="854"/>
        <v/>
      </c>
    </row>
    <row r="657" spans="1:109" x14ac:dyDescent="0.35">
      <c r="A657" s="119"/>
      <c r="B657" s="46"/>
      <c r="C657" s="46"/>
      <c r="D657" s="46"/>
      <c r="E657" s="46"/>
      <c r="F657" s="183"/>
      <c r="G657" s="48">
        <v>0</v>
      </c>
      <c r="H657" s="46">
        <v>0</v>
      </c>
      <c r="I657" s="46">
        <v>0</v>
      </c>
      <c r="J657" s="46">
        <v>0</v>
      </c>
      <c r="K657" s="46">
        <v>0</v>
      </c>
      <c r="L657" s="49">
        <v>0</v>
      </c>
      <c r="M657" s="50">
        <v>0</v>
      </c>
      <c r="N657" s="32"/>
      <c r="O657" s="31"/>
      <c r="P657" s="31"/>
      <c r="Q657" s="31"/>
      <c r="R657" s="31"/>
      <c r="S657" s="31"/>
      <c r="T657" s="31"/>
      <c r="U657" s="31"/>
      <c r="V657" s="99"/>
      <c r="W657" s="52" t="str">
        <f t="shared" si="803"/>
        <v/>
      </c>
      <c r="X657" s="120"/>
      <c r="Y657" s="97"/>
      <c r="Z657" t="e">
        <f t="shared" si="809"/>
        <v>#N/A</v>
      </c>
      <c r="AA657" t="e">
        <f t="shared" si="810"/>
        <v>#N/A</v>
      </c>
      <c r="AB657" t="e">
        <f t="shared" si="811"/>
        <v>#N/A</v>
      </c>
      <c r="AC657" s="53" t="b">
        <f t="shared" si="812"/>
        <v>0</v>
      </c>
      <c r="AD657" s="53" t="b">
        <f t="shared" si="813"/>
        <v>0</v>
      </c>
      <c r="AE657" s="53" t="b">
        <f t="shared" si="814"/>
        <v>0</v>
      </c>
      <c r="AF657" s="53" t="b">
        <f t="shared" si="815"/>
        <v>0</v>
      </c>
      <c r="AG657" s="53" t="b">
        <f t="shared" si="816"/>
        <v>0</v>
      </c>
      <c r="AH657" s="53" t="b">
        <f t="shared" si="817"/>
        <v>0</v>
      </c>
      <c r="AI657" s="53" t="b">
        <f t="shared" si="818"/>
        <v>0</v>
      </c>
      <c r="AJ657" s="53" t="b">
        <f t="shared" si="819"/>
        <v>0</v>
      </c>
      <c r="AK657" s="53" t="b">
        <f t="shared" si="797"/>
        <v>1</v>
      </c>
      <c r="AL657" s="53" t="b">
        <f t="shared" si="798"/>
        <v>1</v>
      </c>
      <c r="AM657" s="53" t="b">
        <f t="shared" si="799"/>
        <v>1</v>
      </c>
      <c r="AN657" s="53" t="b">
        <f t="shared" si="800"/>
        <v>1</v>
      </c>
      <c r="AO657" s="53" t="b">
        <f t="shared" si="801"/>
        <v>1</v>
      </c>
      <c r="AP657" s="53" t="b">
        <f t="shared" si="802"/>
        <v>1</v>
      </c>
      <c r="AQ657" s="53" t="b">
        <f t="shared" si="855"/>
        <v>0</v>
      </c>
      <c r="AR657" t="b">
        <f t="shared" si="820"/>
        <v>0</v>
      </c>
      <c r="AS657" s="54" t="e">
        <f t="shared" si="845"/>
        <v>#N/A</v>
      </c>
      <c r="AT657" t="b">
        <f t="shared" si="856"/>
        <v>0</v>
      </c>
      <c r="AU657" t="str">
        <f t="shared" si="857"/>
        <v/>
      </c>
      <c r="AV657" s="55" t="str">
        <f t="shared" si="846"/>
        <v/>
      </c>
      <c r="AW657" t="b">
        <f>AND(AV657&lt;&gt;"",COUNTIF($AV$11:AV656,AV657)=0)</f>
        <v>0</v>
      </c>
      <c r="AX657" s="2">
        <f>IF(AV657="",0,IF(AW657,MAX($AX$11:AX656)+1,VLOOKUP(AV657,$AV$11:AX656,3,FALSE)))</f>
        <v>0</v>
      </c>
      <c r="AY657" t="str">
        <f t="shared" si="847"/>
        <v/>
      </c>
      <c r="AZ657" t="e">
        <f t="shared" si="821"/>
        <v>#N/A</v>
      </c>
      <c r="BA657" t="e">
        <f>IF(ISNA(AZ657),NA(),COUNTIF(AZ$10:AZ657,AZ657)&gt;1)</f>
        <v>#N/A</v>
      </c>
      <c r="BB657" t="e">
        <f t="shared" si="822"/>
        <v>#N/A</v>
      </c>
      <c r="BC657" s="55" t="e">
        <f t="shared" si="823"/>
        <v>#N/A</v>
      </c>
      <c r="BD657" s="56" t="e">
        <f t="shared" si="824"/>
        <v>#N/A</v>
      </c>
      <c r="BE657" s="53">
        <f t="shared" si="825"/>
        <v>0</v>
      </c>
      <c r="BF657" s="53">
        <f t="shared" si="826"/>
        <v>0</v>
      </c>
      <c r="BG657" s="53">
        <f t="shared" si="827"/>
        <v>0</v>
      </c>
      <c r="BH657" s="53">
        <f t="shared" si="828"/>
        <v>0</v>
      </c>
      <c r="BI657" s="53">
        <f t="shared" si="829"/>
        <v>0</v>
      </c>
      <c r="BJ657" s="53">
        <f t="shared" si="830"/>
        <v>0</v>
      </c>
      <c r="BK657" s="57">
        <f t="shared" si="831"/>
        <v>0</v>
      </c>
      <c r="BL657" s="57">
        <f t="shared" si="832"/>
        <v>0</v>
      </c>
      <c r="BM657" s="57">
        <f t="shared" si="833"/>
        <v>0</v>
      </c>
      <c r="BN657" s="57">
        <f t="shared" si="834"/>
        <v>0</v>
      </c>
      <c r="BO657" s="57">
        <f t="shared" si="835"/>
        <v>0</v>
      </c>
      <c r="BP657" s="57">
        <f t="shared" si="836"/>
        <v>0</v>
      </c>
      <c r="BQ657">
        <f t="shared" si="858"/>
        <v>0</v>
      </c>
      <c r="BR657">
        <f t="shared" si="859"/>
        <v>0</v>
      </c>
      <c r="BS657">
        <f t="shared" si="860"/>
        <v>0</v>
      </c>
      <c r="BT657">
        <f t="shared" si="861"/>
        <v>0</v>
      </c>
      <c r="BU657">
        <f t="shared" si="862"/>
        <v>0</v>
      </c>
      <c r="BV657">
        <f t="shared" si="863"/>
        <v>0</v>
      </c>
      <c r="BW657">
        <f t="shared" si="864"/>
        <v>0</v>
      </c>
      <c r="BX657">
        <f t="shared" si="865"/>
        <v>0</v>
      </c>
      <c r="BY657">
        <f t="shared" si="866"/>
        <v>0</v>
      </c>
      <c r="BZ657">
        <f t="shared" si="867"/>
        <v>0</v>
      </c>
      <c r="CA657">
        <f t="shared" si="868"/>
        <v>0</v>
      </c>
      <c r="CB657">
        <f t="shared" si="869"/>
        <v>0</v>
      </c>
      <c r="CC657" t="e">
        <f>IF('Source and fuel input'!AS657,VLOOKUP(AA657,SourceIdData,8,FALSE),IF('Source and fuel input'!AQ657,V657,IF('Source and fuel input'!AR657,IF(AND(E657="Method 1",VLOOKUP(AA657,SourceIdData,8,FALSE)&gt;0),VLOOKUP(AA657,SourceIdData,8,FALSE),NA()),"")))</f>
        <v>#N/A</v>
      </c>
      <c r="CD657" s="15" t="e">
        <f t="shared" si="804"/>
        <v>#N/A</v>
      </c>
      <c r="CE657" s="15" t="b">
        <f t="shared" si="805"/>
        <v>1</v>
      </c>
      <c r="CF657" s="15" t="b">
        <f t="shared" si="837"/>
        <v>1</v>
      </c>
      <c r="CG657" s="15" t="b">
        <f t="shared" si="806"/>
        <v>0</v>
      </c>
      <c r="CH657" s="15" t="b">
        <f t="shared" si="807"/>
        <v>1</v>
      </c>
      <c r="CI657" t="e">
        <f t="shared" si="838"/>
        <v>#N/A</v>
      </c>
      <c r="CJ657" t="e">
        <f t="shared" si="839"/>
        <v>#N/A</v>
      </c>
      <c r="CK657" t="e">
        <f t="shared" si="848"/>
        <v>#N/A</v>
      </c>
      <c r="CL657" t="b">
        <f t="shared" si="808"/>
        <v>0</v>
      </c>
      <c r="CM657" t="e">
        <f t="shared" si="849"/>
        <v>#N/A</v>
      </c>
      <c r="CN657" t="b">
        <f t="shared" si="850"/>
        <v>0</v>
      </c>
      <c r="CO657" s="14">
        <f t="shared" si="851"/>
        <v>1</v>
      </c>
      <c r="CP657" s="16" t="str">
        <f t="shared" si="840"/>
        <v/>
      </c>
      <c r="CQ657" s="15">
        <f t="shared" si="841"/>
        <v>0</v>
      </c>
      <c r="CR657" s="15">
        <f t="shared" si="842"/>
        <v>0</v>
      </c>
      <c r="CS657" s="15">
        <f t="shared" si="843"/>
        <v>0</v>
      </c>
      <c r="CT657" s="58" t="e">
        <f t="shared" si="870"/>
        <v>#DIV/0!</v>
      </c>
      <c r="CU657" s="2">
        <f t="shared" si="844"/>
        <v>995</v>
      </c>
      <c r="CV657" t="str">
        <f t="shared" si="852"/>
        <v/>
      </c>
      <c r="CX657" t="str">
        <f t="shared" si="871"/>
        <v/>
      </c>
      <c r="CY657" t="b">
        <f>AND(CX657&lt;&gt;"",COUNTIF($CX$11:CX656,CX657)=0)</f>
        <v>0</v>
      </c>
      <c r="CZ657" s="2">
        <f>IF(CX657="",0,IF(CY657,MAX($CZ$11:CZ656)+1,VLOOKUP(CX657,$CX$11:CZ656,3,FALSE)))</f>
        <v>0</v>
      </c>
      <c r="DA657" s="2" t="str">
        <f t="shared" si="853"/>
        <v/>
      </c>
      <c r="DB657" t="str">
        <f t="shared" si="872"/>
        <v/>
      </c>
      <c r="DC657" t="b">
        <f>AND(DB657&lt;&gt;"",COUNTIF($DB$11:DB656,DB657)=0)</f>
        <v>0</v>
      </c>
      <c r="DD657" s="2">
        <f>IF(DB657="",0,IF(DC657,MAX($DD$11:DD656)+1,VLOOKUP(DB657,$DB$11:DD656,3,FALSE)))</f>
        <v>0</v>
      </c>
      <c r="DE657" s="2" t="str">
        <f t="shared" si="854"/>
        <v/>
      </c>
    </row>
    <row r="658" spans="1:109" x14ac:dyDescent="0.35">
      <c r="A658" s="119"/>
      <c r="B658" s="46"/>
      <c r="C658" s="46"/>
      <c r="D658" s="46"/>
      <c r="E658" s="46"/>
      <c r="F658" s="183"/>
      <c r="G658" s="48">
        <v>0</v>
      </c>
      <c r="H658" s="46">
        <v>0</v>
      </c>
      <c r="I658" s="46">
        <v>0</v>
      </c>
      <c r="J658" s="46">
        <v>0</v>
      </c>
      <c r="K658" s="46">
        <v>0</v>
      </c>
      <c r="L658" s="49">
        <v>0</v>
      </c>
      <c r="M658" s="50">
        <v>0</v>
      </c>
      <c r="N658" s="32"/>
      <c r="O658" s="31"/>
      <c r="P658" s="31"/>
      <c r="Q658" s="31"/>
      <c r="R658" s="31"/>
      <c r="S658" s="31"/>
      <c r="T658" s="31"/>
      <c r="U658" s="31"/>
      <c r="V658" s="99"/>
      <c r="W658" s="52" t="str">
        <f t="shared" si="803"/>
        <v/>
      </c>
      <c r="X658" s="120"/>
      <c r="Y658" s="97"/>
      <c r="Z658" t="e">
        <f t="shared" si="809"/>
        <v>#N/A</v>
      </c>
      <c r="AA658" t="e">
        <f t="shared" si="810"/>
        <v>#N/A</v>
      </c>
      <c r="AB658" t="e">
        <f t="shared" si="811"/>
        <v>#N/A</v>
      </c>
      <c r="AC658" s="53" t="b">
        <f t="shared" si="812"/>
        <v>0</v>
      </c>
      <c r="AD658" s="53" t="b">
        <f t="shared" si="813"/>
        <v>0</v>
      </c>
      <c r="AE658" s="53" t="b">
        <f t="shared" si="814"/>
        <v>0</v>
      </c>
      <c r="AF658" s="53" t="b">
        <f t="shared" si="815"/>
        <v>0</v>
      </c>
      <c r="AG658" s="53" t="b">
        <f t="shared" si="816"/>
        <v>0</v>
      </c>
      <c r="AH658" s="53" t="b">
        <f t="shared" si="817"/>
        <v>0</v>
      </c>
      <c r="AI658" s="53" t="b">
        <f t="shared" si="818"/>
        <v>0</v>
      </c>
      <c r="AJ658" s="53" t="b">
        <f t="shared" si="819"/>
        <v>0</v>
      </c>
      <c r="AK658" s="53" t="b">
        <f t="shared" si="797"/>
        <v>1</v>
      </c>
      <c r="AL658" s="53" t="b">
        <f t="shared" si="798"/>
        <v>1</v>
      </c>
      <c r="AM658" s="53" t="b">
        <f t="shared" si="799"/>
        <v>1</v>
      </c>
      <c r="AN658" s="53" t="b">
        <f t="shared" si="800"/>
        <v>1</v>
      </c>
      <c r="AO658" s="53" t="b">
        <f t="shared" si="801"/>
        <v>1</v>
      </c>
      <c r="AP658" s="53" t="b">
        <f t="shared" si="802"/>
        <v>1</v>
      </c>
      <c r="AQ658" s="53" t="b">
        <f t="shared" si="855"/>
        <v>0</v>
      </c>
      <c r="AR658" t="b">
        <f t="shared" si="820"/>
        <v>0</v>
      </c>
      <c r="AS658" s="54" t="e">
        <f t="shared" si="845"/>
        <v>#N/A</v>
      </c>
      <c r="AT658" t="b">
        <f t="shared" si="856"/>
        <v>0</v>
      </c>
      <c r="AU658" t="str">
        <f t="shared" si="857"/>
        <v/>
      </c>
      <c r="AV658" s="55" t="str">
        <f t="shared" si="846"/>
        <v/>
      </c>
      <c r="AW658" t="b">
        <f>AND(AV658&lt;&gt;"",COUNTIF($AV$11:AV657,AV658)=0)</f>
        <v>0</v>
      </c>
      <c r="AX658" s="2">
        <f>IF(AV658="",0,IF(AW658,MAX($AX$11:AX657)+1,VLOOKUP(AV658,$AV$11:AX657,3,FALSE)))</f>
        <v>0</v>
      </c>
      <c r="AY658" t="str">
        <f t="shared" si="847"/>
        <v/>
      </c>
      <c r="AZ658" t="e">
        <f t="shared" si="821"/>
        <v>#N/A</v>
      </c>
      <c r="BA658" t="e">
        <f>IF(ISNA(AZ658),NA(),COUNTIF(AZ$10:AZ658,AZ658)&gt;1)</f>
        <v>#N/A</v>
      </c>
      <c r="BB658" t="e">
        <f t="shared" si="822"/>
        <v>#N/A</v>
      </c>
      <c r="BC658" s="55" t="e">
        <f t="shared" si="823"/>
        <v>#N/A</v>
      </c>
      <c r="BD658" s="56" t="e">
        <f t="shared" si="824"/>
        <v>#N/A</v>
      </c>
      <c r="BE658" s="53">
        <f t="shared" si="825"/>
        <v>0</v>
      </c>
      <c r="BF658" s="53">
        <f t="shared" si="826"/>
        <v>0</v>
      </c>
      <c r="BG658" s="53">
        <f t="shared" si="827"/>
        <v>0</v>
      </c>
      <c r="BH658" s="53">
        <f t="shared" si="828"/>
        <v>0</v>
      </c>
      <c r="BI658" s="53">
        <f t="shared" si="829"/>
        <v>0</v>
      </c>
      <c r="BJ658" s="53">
        <f t="shared" si="830"/>
        <v>0</v>
      </c>
      <c r="BK658" s="57">
        <f t="shared" si="831"/>
        <v>0</v>
      </c>
      <c r="BL658" s="57">
        <f t="shared" si="832"/>
        <v>0</v>
      </c>
      <c r="BM658" s="57">
        <f t="shared" si="833"/>
        <v>0</v>
      </c>
      <c r="BN658" s="57">
        <f t="shared" si="834"/>
        <v>0</v>
      </c>
      <c r="BO658" s="57">
        <f t="shared" si="835"/>
        <v>0</v>
      </c>
      <c r="BP658" s="57">
        <f t="shared" si="836"/>
        <v>0</v>
      </c>
      <c r="BQ658">
        <f t="shared" si="858"/>
        <v>0</v>
      </c>
      <c r="BR658">
        <f t="shared" si="859"/>
        <v>0</v>
      </c>
      <c r="BS658">
        <f t="shared" si="860"/>
        <v>0</v>
      </c>
      <c r="BT658">
        <f t="shared" si="861"/>
        <v>0</v>
      </c>
      <c r="BU658">
        <f t="shared" si="862"/>
        <v>0</v>
      </c>
      <c r="BV658">
        <f t="shared" si="863"/>
        <v>0</v>
      </c>
      <c r="BW658">
        <f t="shared" si="864"/>
        <v>0</v>
      </c>
      <c r="BX658">
        <f t="shared" si="865"/>
        <v>0</v>
      </c>
      <c r="BY658">
        <f t="shared" si="866"/>
        <v>0</v>
      </c>
      <c r="BZ658">
        <f t="shared" si="867"/>
        <v>0</v>
      </c>
      <c r="CA658">
        <f t="shared" si="868"/>
        <v>0</v>
      </c>
      <c r="CB658">
        <f t="shared" si="869"/>
        <v>0</v>
      </c>
      <c r="CC658" t="e">
        <f>IF('Source and fuel input'!AS658,VLOOKUP(AA658,SourceIdData,8,FALSE),IF('Source and fuel input'!AQ658,V658,IF('Source and fuel input'!AR658,IF(AND(E658="Method 1",VLOOKUP(AA658,SourceIdData,8,FALSE)&gt;0),VLOOKUP(AA658,SourceIdData,8,FALSE),NA()),"")))</f>
        <v>#N/A</v>
      </c>
      <c r="CD658" s="15" t="e">
        <f t="shared" si="804"/>
        <v>#N/A</v>
      </c>
      <c r="CE658" s="15" t="b">
        <f t="shared" si="805"/>
        <v>1</v>
      </c>
      <c r="CF658" s="15" t="b">
        <f t="shared" si="837"/>
        <v>1</v>
      </c>
      <c r="CG658" s="15" t="b">
        <f t="shared" si="806"/>
        <v>0</v>
      </c>
      <c r="CH658" s="15" t="b">
        <f t="shared" si="807"/>
        <v>1</v>
      </c>
      <c r="CI658" t="e">
        <f t="shared" si="838"/>
        <v>#N/A</v>
      </c>
      <c r="CJ658" t="e">
        <f t="shared" si="839"/>
        <v>#N/A</v>
      </c>
      <c r="CK658" t="e">
        <f t="shared" si="848"/>
        <v>#N/A</v>
      </c>
      <c r="CL658" t="b">
        <f t="shared" si="808"/>
        <v>0</v>
      </c>
      <c r="CM658" t="e">
        <f t="shared" si="849"/>
        <v>#N/A</v>
      </c>
      <c r="CN658" t="b">
        <f t="shared" si="850"/>
        <v>0</v>
      </c>
      <c r="CO658" s="14">
        <f t="shared" si="851"/>
        <v>1</v>
      </c>
      <c r="CP658" s="16" t="str">
        <f t="shared" si="840"/>
        <v/>
      </c>
      <c r="CQ658" s="15">
        <f t="shared" si="841"/>
        <v>0</v>
      </c>
      <c r="CR658" s="15">
        <f t="shared" si="842"/>
        <v>0</v>
      </c>
      <c r="CS658" s="15">
        <f t="shared" si="843"/>
        <v>0</v>
      </c>
      <c r="CT658" s="58" t="e">
        <f t="shared" si="870"/>
        <v>#DIV/0!</v>
      </c>
      <c r="CU658" s="2">
        <f t="shared" si="844"/>
        <v>995</v>
      </c>
      <c r="CV658" t="str">
        <f t="shared" si="852"/>
        <v/>
      </c>
      <c r="CX658" t="str">
        <f t="shared" si="871"/>
        <v/>
      </c>
      <c r="CY658" t="b">
        <f>AND(CX658&lt;&gt;"",COUNTIF($CX$11:CX657,CX658)=0)</f>
        <v>0</v>
      </c>
      <c r="CZ658" s="2">
        <f>IF(CX658="",0,IF(CY658,MAX($CZ$11:CZ657)+1,VLOOKUP(CX658,$CX$11:CZ657,3,FALSE)))</f>
        <v>0</v>
      </c>
      <c r="DA658" s="2" t="str">
        <f t="shared" si="853"/>
        <v/>
      </c>
      <c r="DB658" t="str">
        <f t="shared" si="872"/>
        <v/>
      </c>
      <c r="DC658" t="b">
        <f>AND(DB658&lt;&gt;"",COUNTIF($DB$11:DB657,DB658)=0)</f>
        <v>0</v>
      </c>
      <c r="DD658" s="2">
        <f>IF(DB658="",0,IF(DC658,MAX($DD$11:DD657)+1,VLOOKUP(DB658,$DB$11:DD657,3,FALSE)))</f>
        <v>0</v>
      </c>
      <c r="DE658" s="2" t="str">
        <f t="shared" si="854"/>
        <v/>
      </c>
    </row>
    <row r="659" spans="1:109" x14ac:dyDescent="0.35">
      <c r="A659" s="119"/>
      <c r="B659" s="46"/>
      <c r="C659" s="46"/>
      <c r="D659" s="46"/>
      <c r="E659" s="46"/>
      <c r="F659" s="183"/>
      <c r="G659" s="48">
        <v>0</v>
      </c>
      <c r="H659" s="46">
        <v>0</v>
      </c>
      <c r="I659" s="46">
        <v>0</v>
      </c>
      <c r="J659" s="46">
        <v>0</v>
      </c>
      <c r="K659" s="46">
        <v>0</v>
      </c>
      <c r="L659" s="49">
        <v>0</v>
      </c>
      <c r="M659" s="50">
        <v>0</v>
      </c>
      <c r="N659" s="32"/>
      <c r="O659" s="31"/>
      <c r="P659" s="31"/>
      <c r="Q659" s="31"/>
      <c r="R659" s="31"/>
      <c r="S659" s="31"/>
      <c r="T659" s="31"/>
      <c r="U659" s="31"/>
      <c r="V659" s="99"/>
      <c r="W659" s="52" t="str">
        <f t="shared" si="803"/>
        <v/>
      </c>
      <c r="X659" s="120"/>
      <c r="Y659" s="97"/>
      <c r="Z659" t="e">
        <f t="shared" si="809"/>
        <v>#N/A</v>
      </c>
      <c r="AA659" t="e">
        <f t="shared" si="810"/>
        <v>#N/A</v>
      </c>
      <c r="AB659" t="e">
        <f t="shared" si="811"/>
        <v>#N/A</v>
      </c>
      <c r="AC659" s="53" t="b">
        <f t="shared" si="812"/>
        <v>0</v>
      </c>
      <c r="AD659" s="53" t="b">
        <f t="shared" si="813"/>
        <v>0</v>
      </c>
      <c r="AE659" s="53" t="b">
        <f t="shared" si="814"/>
        <v>0</v>
      </c>
      <c r="AF659" s="53" t="b">
        <f t="shared" si="815"/>
        <v>0</v>
      </c>
      <c r="AG659" s="53" t="b">
        <f t="shared" si="816"/>
        <v>0</v>
      </c>
      <c r="AH659" s="53" t="b">
        <f t="shared" si="817"/>
        <v>0</v>
      </c>
      <c r="AI659" s="53" t="b">
        <f t="shared" si="818"/>
        <v>0</v>
      </c>
      <c r="AJ659" s="53" t="b">
        <f t="shared" si="819"/>
        <v>0</v>
      </c>
      <c r="AK659" s="53" t="b">
        <f t="shared" si="797"/>
        <v>1</v>
      </c>
      <c r="AL659" s="53" t="b">
        <f t="shared" si="798"/>
        <v>1</v>
      </c>
      <c r="AM659" s="53" t="b">
        <f t="shared" si="799"/>
        <v>1</v>
      </c>
      <c r="AN659" s="53" t="b">
        <f t="shared" si="800"/>
        <v>1</v>
      </c>
      <c r="AO659" s="53" t="b">
        <f t="shared" si="801"/>
        <v>1</v>
      </c>
      <c r="AP659" s="53" t="b">
        <f t="shared" si="802"/>
        <v>1</v>
      </c>
      <c r="AQ659" s="53" t="b">
        <f t="shared" si="855"/>
        <v>0</v>
      </c>
      <c r="AR659" t="b">
        <f t="shared" si="820"/>
        <v>0</v>
      </c>
      <c r="AS659" s="54" t="e">
        <f t="shared" si="845"/>
        <v>#N/A</v>
      </c>
      <c r="AT659" t="b">
        <f t="shared" si="856"/>
        <v>0</v>
      </c>
      <c r="AU659" t="str">
        <f t="shared" si="857"/>
        <v/>
      </c>
      <c r="AV659" s="55" t="str">
        <f t="shared" si="846"/>
        <v/>
      </c>
      <c r="AW659" t="b">
        <f>AND(AV659&lt;&gt;"",COUNTIF($AV$11:AV658,AV659)=0)</f>
        <v>0</v>
      </c>
      <c r="AX659" s="2">
        <f>IF(AV659="",0,IF(AW659,MAX($AX$11:AX658)+1,VLOOKUP(AV659,$AV$11:AX658,3,FALSE)))</f>
        <v>0</v>
      </c>
      <c r="AY659" t="str">
        <f t="shared" si="847"/>
        <v/>
      </c>
      <c r="AZ659" t="e">
        <f t="shared" si="821"/>
        <v>#N/A</v>
      </c>
      <c r="BA659" t="e">
        <f>IF(ISNA(AZ659),NA(),COUNTIF(AZ$10:AZ659,AZ659)&gt;1)</f>
        <v>#N/A</v>
      </c>
      <c r="BB659" t="e">
        <f t="shared" si="822"/>
        <v>#N/A</v>
      </c>
      <c r="BC659" s="55" t="e">
        <f t="shared" si="823"/>
        <v>#N/A</v>
      </c>
      <c r="BD659" s="56" t="e">
        <f t="shared" si="824"/>
        <v>#N/A</v>
      </c>
      <c r="BE659" s="53">
        <f t="shared" si="825"/>
        <v>0</v>
      </c>
      <c r="BF659" s="53">
        <f t="shared" si="826"/>
        <v>0</v>
      </c>
      <c r="BG659" s="53">
        <f t="shared" si="827"/>
        <v>0</v>
      </c>
      <c r="BH659" s="53">
        <f t="shared" si="828"/>
        <v>0</v>
      </c>
      <c r="BI659" s="53">
        <f t="shared" si="829"/>
        <v>0</v>
      </c>
      <c r="BJ659" s="53">
        <f t="shared" si="830"/>
        <v>0</v>
      </c>
      <c r="BK659" s="57">
        <f t="shared" si="831"/>
        <v>0</v>
      </c>
      <c r="BL659" s="57">
        <f t="shared" si="832"/>
        <v>0</v>
      </c>
      <c r="BM659" s="57">
        <f t="shared" si="833"/>
        <v>0</v>
      </c>
      <c r="BN659" s="57">
        <f t="shared" si="834"/>
        <v>0</v>
      </c>
      <c r="BO659" s="57">
        <f t="shared" si="835"/>
        <v>0</v>
      </c>
      <c r="BP659" s="57">
        <f t="shared" si="836"/>
        <v>0</v>
      </c>
      <c r="BQ659">
        <f t="shared" si="858"/>
        <v>0</v>
      </c>
      <c r="BR659">
        <f t="shared" si="859"/>
        <v>0</v>
      </c>
      <c r="BS659">
        <f t="shared" si="860"/>
        <v>0</v>
      </c>
      <c r="BT659">
        <f t="shared" si="861"/>
        <v>0</v>
      </c>
      <c r="BU659">
        <f t="shared" si="862"/>
        <v>0</v>
      </c>
      <c r="BV659">
        <f t="shared" si="863"/>
        <v>0</v>
      </c>
      <c r="BW659">
        <f t="shared" si="864"/>
        <v>0</v>
      </c>
      <c r="BX659">
        <f t="shared" si="865"/>
        <v>0</v>
      </c>
      <c r="BY659">
        <f t="shared" si="866"/>
        <v>0</v>
      </c>
      <c r="BZ659">
        <f t="shared" si="867"/>
        <v>0</v>
      </c>
      <c r="CA659">
        <f t="shared" si="868"/>
        <v>0</v>
      </c>
      <c r="CB659">
        <f t="shared" si="869"/>
        <v>0</v>
      </c>
      <c r="CC659" t="e">
        <f>IF('Source and fuel input'!AS659,VLOOKUP(AA659,SourceIdData,8,FALSE),IF('Source and fuel input'!AQ659,V659,IF('Source and fuel input'!AR659,IF(AND(E659="Method 1",VLOOKUP(AA659,SourceIdData,8,FALSE)&gt;0),VLOOKUP(AA659,SourceIdData,8,FALSE),NA()),"")))</f>
        <v>#N/A</v>
      </c>
      <c r="CD659" s="15" t="e">
        <f t="shared" si="804"/>
        <v>#N/A</v>
      </c>
      <c r="CE659" s="15" t="b">
        <f t="shared" si="805"/>
        <v>1</v>
      </c>
      <c r="CF659" s="15" t="b">
        <f t="shared" si="837"/>
        <v>1</v>
      </c>
      <c r="CG659" s="15" t="b">
        <f t="shared" si="806"/>
        <v>0</v>
      </c>
      <c r="CH659" s="15" t="b">
        <f t="shared" si="807"/>
        <v>1</v>
      </c>
      <c r="CI659" t="e">
        <f t="shared" si="838"/>
        <v>#N/A</v>
      </c>
      <c r="CJ659" t="e">
        <f t="shared" si="839"/>
        <v>#N/A</v>
      </c>
      <c r="CK659" t="e">
        <f t="shared" si="848"/>
        <v>#N/A</v>
      </c>
      <c r="CL659" t="b">
        <f t="shared" si="808"/>
        <v>0</v>
      </c>
      <c r="CM659" t="e">
        <f t="shared" si="849"/>
        <v>#N/A</v>
      </c>
      <c r="CN659" t="b">
        <f t="shared" si="850"/>
        <v>0</v>
      </c>
      <c r="CO659" s="14">
        <f t="shared" si="851"/>
        <v>1</v>
      </c>
      <c r="CP659" s="16" t="str">
        <f t="shared" si="840"/>
        <v/>
      </c>
      <c r="CQ659" s="15">
        <f t="shared" si="841"/>
        <v>0</v>
      </c>
      <c r="CR659" s="15">
        <f t="shared" si="842"/>
        <v>0</v>
      </c>
      <c r="CS659" s="15">
        <f t="shared" si="843"/>
        <v>0</v>
      </c>
      <c r="CT659" s="58" t="e">
        <f t="shared" si="870"/>
        <v>#DIV/0!</v>
      </c>
      <c r="CU659" s="2">
        <f t="shared" si="844"/>
        <v>995</v>
      </c>
      <c r="CV659" t="str">
        <f t="shared" si="852"/>
        <v/>
      </c>
      <c r="CX659" t="str">
        <f t="shared" si="871"/>
        <v/>
      </c>
      <c r="CY659" t="b">
        <f>AND(CX659&lt;&gt;"",COUNTIF($CX$11:CX658,CX659)=0)</f>
        <v>0</v>
      </c>
      <c r="CZ659" s="2">
        <f>IF(CX659="",0,IF(CY659,MAX($CZ$11:CZ658)+1,VLOOKUP(CX659,$CX$11:CZ658,3,FALSE)))</f>
        <v>0</v>
      </c>
      <c r="DA659" s="2" t="str">
        <f t="shared" si="853"/>
        <v/>
      </c>
      <c r="DB659" t="str">
        <f t="shared" si="872"/>
        <v/>
      </c>
      <c r="DC659" t="b">
        <f>AND(DB659&lt;&gt;"",COUNTIF($DB$11:DB658,DB659)=0)</f>
        <v>0</v>
      </c>
      <c r="DD659" s="2">
        <f>IF(DB659="",0,IF(DC659,MAX($DD$11:DD658)+1,VLOOKUP(DB659,$DB$11:DD658,3,FALSE)))</f>
        <v>0</v>
      </c>
      <c r="DE659" s="2" t="str">
        <f t="shared" si="854"/>
        <v/>
      </c>
    </row>
    <row r="660" spans="1:109" x14ac:dyDescent="0.35">
      <c r="A660" s="119"/>
      <c r="B660" s="46"/>
      <c r="C660" s="46"/>
      <c r="D660" s="46"/>
      <c r="E660" s="46"/>
      <c r="F660" s="183"/>
      <c r="G660" s="48">
        <v>0</v>
      </c>
      <c r="H660" s="46">
        <v>0</v>
      </c>
      <c r="I660" s="46">
        <v>0</v>
      </c>
      <c r="J660" s="46">
        <v>0</v>
      </c>
      <c r="K660" s="46">
        <v>0</v>
      </c>
      <c r="L660" s="49">
        <v>0</v>
      </c>
      <c r="M660" s="50">
        <v>0</v>
      </c>
      <c r="N660" s="32"/>
      <c r="O660" s="31"/>
      <c r="P660" s="31"/>
      <c r="Q660" s="31"/>
      <c r="R660" s="31"/>
      <c r="S660" s="31"/>
      <c r="T660" s="31"/>
      <c r="U660" s="31"/>
      <c r="V660" s="99"/>
      <c r="W660" s="52" t="str">
        <f t="shared" si="803"/>
        <v/>
      </c>
      <c r="X660" s="120"/>
      <c r="Y660" s="97"/>
      <c r="Z660" t="e">
        <f t="shared" si="809"/>
        <v>#N/A</v>
      </c>
      <c r="AA660" t="e">
        <f t="shared" si="810"/>
        <v>#N/A</v>
      </c>
      <c r="AB660" t="e">
        <f t="shared" si="811"/>
        <v>#N/A</v>
      </c>
      <c r="AC660" s="53" t="b">
        <f t="shared" si="812"/>
        <v>0</v>
      </c>
      <c r="AD660" s="53" t="b">
        <f t="shared" si="813"/>
        <v>0</v>
      </c>
      <c r="AE660" s="53" t="b">
        <f t="shared" si="814"/>
        <v>0</v>
      </c>
      <c r="AF660" s="53" t="b">
        <f t="shared" si="815"/>
        <v>0</v>
      </c>
      <c r="AG660" s="53" t="b">
        <f t="shared" si="816"/>
        <v>0</v>
      </c>
      <c r="AH660" s="53" t="b">
        <f t="shared" si="817"/>
        <v>0</v>
      </c>
      <c r="AI660" s="53" t="b">
        <f t="shared" si="818"/>
        <v>0</v>
      </c>
      <c r="AJ660" s="53" t="b">
        <f t="shared" si="819"/>
        <v>0</v>
      </c>
      <c r="AK660" s="53" t="b">
        <f t="shared" si="797"/>
        <v>1</v>
      </c>
      <c r="AL660" s="53" t="b">
        <f t="shared" si="798"/>
        <v>1</v>
      </c>
      <c r="AM660" s="53" t="b">
        <f t="shared" si="799"/>
        <v>1</v>
      </c>
      <c r="AN660" s="53" t="b">
        <f t="shared" si="800"/>
        <v>1</v>
      </c>
      <c r="AO660" s="53" t="b">
        <f t="shared" si="801"/>
        <v>1</v>
      </c>
      <c r="AP660" s="53" t="b">
        <f t="shared" si="802"/>
        <v>1</v>
      </c>
      <c r="AQ660" s="53" t="b">
        <f t="shared" si="855"/>
        <v>0</v>
      </c>
      <c r="AR660" t="b">
        <f t="shared" si="820"/>
        <v>0</v>
      </c>
      <c r="AS660" s="54" t="e">
        <f t="shared" si="845"/>
        <v>#N/A</v>
      </c>
      <c r="AT660" t="b">
        <f t="shared" si="856"/>
        <v>0</v>
      </c>
      <c r="AU660" t="str">
        <f t="shared" si="857"/>
        <v/>
      </c>
      <c r="AV660" s="55" t="str">
        <f t="shared" si="846"/>
        <v/>
      </c>
      <c r="AW660" t="b">
        <f>AND(AV660&lt;&gt;"",COUNTIF($AV$11:AV659,AV660)=0)</f>
        <v>0</v>
      </c>
      <c r="AX660" s="2">
        <f>IF(AV660="",0,IF(AW660,MAX($AX$11:AX659)+1,VLOOKUP(AV660,$AV$11:AX659,3,FALSE)))</f>
        <v>0</v>
      </c>
      <c r="AY660" t="str">
        <f t="shared" si="847"/>
        <v/>
      </c>
      <c r="AZ660" t="e">
        <f t="shared" si="821"/>
        <v>#N/A</v>
      </c>
      <c r="BA660" t="e">
        <f>IF(ISNA(AZ660),NA(),COUNTIF(AZ$10:AZ660,AZ660)&gt;1)</f>
        <v>#N/A</v>
      </c>
      <c r="BB660" t="e">
        <f t="shared" si="822"/>
        <v>#N/A</v>
      </c>
      <c r="BC660" s="55" t="e">
        <f t="shared" si="823"/>
        <v>#N/A</v>
      </c>
      <c r="BD660" s="56" t="e">
        <f t="shared" si="824"/>
        <v>#N/A</v>
      </c>
      <c r="BE660" s="53">
        <f t="shared" si="825"/>
        <v>0</v>
      </c>
      <c r="BF660" s="53">
        <f t="shared" si="826"/>
        <v>0</v>
      </c>
      <c r="BG660" s="53">
        <f t="shared" si="827"/>
        <v>0</v>
      </c>
      <c r="BH660" s="53">
        <f t="shared" si="828"/>
        <v>0</v>
      </c>
      <c r="BI660" s="53">
        <f t="shared" si="829"/>
        <v>0</v>
      </c>
      <c r="BJ660" s="53">
        <f t="shared" si="830"/>
        <v>0</v>
      </c>
      <c r="BK660" s="57">
        <f t="shared" si="831"/>
        <v>0</v>
      </c>
      <c r="BL660" s="57">
        <f t="shared" si="832"/>
        <v>0</v>
      </c>
      <c r="BM660" s="57">
        <f t="shared" si="833"/>
        <v>0</v>
      </c>
      <c r="BN660" s="57">
        <f t="shared" si="834"/>
        <v>0</v>
      </c>
      <c r="BO660" s="57">
        <f t="shared" si="835"/>
        <v>0</v>
      </c>
      <c r="BP660" s="57">
        <f t="shared" si="836"/>
        <v>0</v>
      </c>
      <c r="BQ660">
        <f t="shared" si="858"/>
        <v>0</v>
      </c>
      <c r="BR660">
        <f t="shared" si="859"/>
        <v>0</v>
      </c>
      <c r="BS660">
        <f t="shared" si="860"/>
        <v>0</v>
      </c>
      <c r="BT660">
        <f t="shared" si="861"/>
        <v>0</v>
      </c>
      <c r="BU660">
        <f t="shared" si="862"/>
        <v>0</v>
      </c>
      <c r="BV660">
        <f t="shared" si="863"/>
        <v>0</v>
      </c>
      <c r="BW660">
        <f t="shared" si="864"/>
        <v>0</v>
      </c>
      <c r="BX660">
        <f t="shared" si="865"/>
        <v>0</v>
      </c>
      <c r="BY660">
        <f t="shared" si="866"/>
        <v>0</v>
      </c>
      <c r="BZ660">
        <f t="shared" si="867"/>
        <v>0</v>
      </c>
      <c r="CA660">
        <f t="shared" si="868"/>
        <v>0</v>
      </c>
      <c r="CB660">
        <f t="shared" si="869"/>
        <v>0</v>
      </c>
      <c r="CC660" t="e">
        <f>IF('Source and fuel input'!AS660,VLOOKUP(AA660,SourceIdData,8,FALSE),IF('Source and fuel input'!AQ660,V660,IF('Source and fuel input'!AR660,IF(AND(E660="Method 1",VLOOKUP(AA660,SourceIdData,8,FALSE)&gt;0),VLOOKUP(AA660,SourceIdData,8,FALSE),NA()),"")))</f>
        <v>#N/A</v>
      </c>
      <c r="CD660" s="15" t="e">
        <f t="shared" si="804"/>
        <v>#N/A</v>
      </c>
      <c r="CE660" s="15" t="b">
        <f t="shared" si="805"/>
        <v>1</v>
      </c>
      <c r="CF660" s="15" t="b">
        <f t="shared" si="837"/>
        <v>1</v>
      </c>
      <c r="CG660" s="15" t="b">
        <f t="shared" si="806"/>
        <v>0</v>
      </c>
      <c r="CH660" s="15" t="b">
        <f t="shared" si="807"/>
        <v>1</v>
      </c>
      <c r="CI660" t="e">
        <f t="shared" si="838"/>
        <v>#N/A</v>
      </c>
      <c r="CJ660" t="e">
        <f t="shared" si="839"/>
        <v>#N/A</v>
      </c>
      <c r="CK660" t="e">
        <f t="shared" si="848"/>
        <v>#N/A</v>
      </c>
      <c r="CL660" t="b">
        <f t="shared" si="808"/>
        <v>0</v>
      </c>
      <c r="CM660" t="e">
        <f t="shared" si="849"/>
        <v>#N/A</v>
      </c>
      <c r="CN660" t="b">
        <f t="shared" si="850"/>
        <v>0</v>
      </c>
      <c r="CO660" s="14">
        <f t="shared" si="851"/>
        <v>1</v>
      </c>
      <c r="CP660" s="16" t="str">
        <f t="shared" si="840"/>
        <v/>
      </c>
      <c r="CQ660" s="15">
        <f t="shared" si="841"/>
        <v>0</v>
      </c>
      <c r="CR660" s="15">
        <f t="shared" si="842"/>
        <v>0</v>
      </c>
      <c r="CS660" s="15">
        <f t="shared" si="843"/>
        <v>0</v>
      </c>
      <c r="CT660" s="58" t="e">
        <f t="shared" si="870"/>
        <v>#DIV/0!</v>
      </c>
      <c r="CU660" s="2">
        <f t="shared" si="844"/>
        <v>995</v>
      </c>
      <c r="CV660" t="str">
        <f t="shared" si="852"/>
        <v/>
      </c>
      <c r="CX660" t="str">
        <f t="shared" si="871"/>
        <v/>
      </c>
      <c r="CY660" t="b">
        <f>AND(CX660&lt;&gt;"",COUNTIF($CX$11:CX659,CX660)=0)</f>
        <v>0</v>
      </c>
      <c r="CZ660" s="2">
        <f>IF(CX660="",0,IF(CY660,MAX($CZ$11:CZ659)+1,VLOOKUP(CX660,$CX$11:CZ659,3,FALSE)))</f>
        <v>0</v>
      </c>
      <c r="DA660" s="2" t="str">
        <f t="shared" si="853"/>
        <v/>
      </c>
      <c r="DB660" t="str">
        <f t="shared" si="872"/>
        <v/>
      </c>
      <c r="DC660" t="b">
        <f>AND(DB660&lt;&gt;"",COUNTIF($DB$11:DB659,DB660)=0)</f>
        <v>0</v>
      </c>
      <c r="DD660" s="2">
        <f>IF(DB660="",0,IF(DC660,MAX($DD$11:DD659)+1,VLOOKUP(DB660,$DB$11:DD659,3,FALSE)))</f>
        <v>0</v>
      </c>
      <c r="DE660" s="2" t="str">
        <f t="shared" si="854"/>
        <v/>
      </c>
    </row>
    <row r="661" spans="1:109" x14ac:dyDescent="0.35">
      <c r="A661" s="119"/>
      <c r="B661" s="46"/>
      <c r="C661" s="46"/>
      <c r="D661" s="46"/>
      <c r="E661" s="46"/>
      <c r="F661" s="183"/>
      <c r="G661" s="48">
        <v>0</v>
      </c>
      <c r="H661" s="46">
        <v>0</v>
      </c>
      <c r="I661" s="46">
        <v>0</v>
      </c>
      <c r="J661" s="46">
        <v>0</v>
      </c>
      <c r="K661" s="46">
        <v>0</v>
      </c>
      <c r="L661" s="49">
        <v>0</v>
      </c>
      <c r="M661" s="50">
        <v>0</v>
      </c>
      <c r="N661" s="32"/>
      <c r="O661" s="31"/>
      <c r="P661" s="31"/>
      <c r="Q661" s="31"/>
      <c r="R661" s="31"/>
      <c r="S661" s="31"/>
      <c r="T661" s="31"/>
      <c r="U661" s="31"/>
      <c r="V661" s="99"/>
      <c r="W661" s="52" t="str">
        <f t="shared" si="803"/>
        <v/>
      </c>
      <c r="X661" s="120"/>
      <c r="Y661" s="97"/>
      <c r="Z661" t="e">
        <f t="shared" si="809"/>
        <v>#N/A</v>
      </c>
      <c r="AA661" t="e">
        <f t="shared" si="810"/>
        <v>#N/A</v>
      </c>
      <c r="AB661" t="e">
        <f t="shared" si="811"/>
        <v>#N/A</v>
      </c>
      <c r="AC661" s="53" t="b">
        <f t="shared" si="812"/>
        <v>0</v>
      </c>
      <c r="AD661" s="53" t="b">
        <f t="shared" si="813"/>
        <v>0</v>
      </c>
      <c r="AE661" s="53" t="b">
        <f t="shared" si="814"/>
        <v>0</v>
      </c>
      <c r="AF661" s="53" t="b">
        <f t="shared" si="815"/>
        <v>0</v>
      </c>
      <c r="AG661" s="53" t="b">
        <f t="shared" si="816"/>
        <v>0</v>
      </c>
      <c r="AH661" s="53" t="b">
        <f t="shared" si="817"/>
        <v>0</v>
      </c>
      <c r="AI661" s="53" t="b">
        <f t="shared" si="818"/>
        <v>0</v>
      </c>
      <c r="AJ661" s="53" t="b">
        <f t="shared" si="819"/>
        <v>0</v>
      </c>
      <c r="AK661" s="53" t="b">
        <f t="shared" si="797"/>
        <v>1</v>
      </c>
      <c r="AL661" s="53" t="b">
        <f t="shared" si="798"/>
        <v>1</v>
      </c>
      <c r="AM661" s="53" t="b">
        <f t="shared" si="799"/>
        <v>1</v>
      </c>
      <c r="AN661" s="53" t="b">
        <f t="shared" si="800"/>
        <v>1</v>
      </c>
      <c r="AO661" s="53" t="b">
        <f t="shared" si="801"/>
        <v>1</v>
      </c>
      <c r="AP661" s="53" t="b">
        <f t="shared" si="802"/>
        <v>1</v>
      </c>
      <c r="AQ661" s="53" t="b">
        <f t="shared" si="855"/>
        <v>0</v>
      </c>
      <c r="AR661" t="b">
        <f t="shared" si="820"/>
        <v>0</v>
      </c>
      <c r="AS661" s="54" t="e">
        <f t="shared" si="845"/>
        <v>#N/A</v>
      </c>
      <c r="AT661" t="b">
        <f t="shared" si="856"/>
        <v>0</v>
      </c>
      <c r="AU661" t="str">
        <f t="shared" si="857"/>
        <v/>
      </c>
      <c r="AV661" s="55" t="str">
        <f t="shared" si="846"/>
        <v/>
      </c>
      <c r="AW661" t="b">
        <f>AND(AV661&lt;&gt;"",COUNTIF($AV$11:AV660,AV661)=0)</f>
        <v>0</v>
      </c>
      <c r="AX661" s="2">
        <f>IF(AV661="",0,IF(AW661,MAX($AX$11:AX660)+1,VLOOKUP(AV661,$AV$11:AX660,3,FALSE)))</f>
        <v>0</v>
      </c>
      <c r="AY661" t="str">
        <f t="shared" si="847"/>
        <v/>
      </c>
      <c r="AZ661" t="e">
        <f t="shared" si="821"/>
        <v>#N/A</v>
      </c>
      <c r="BA661" t="e">
        <f>IF(ISNA(AZ661),NA(),COUNTIF(AZ$10:AZ661,AZ661)&gt;1)</f>
        <v>#N/A</v>
      </c>
      <c r="BB661" t="e">
        <f t="shared" si="822"/>
        <v>#N/A</v>
      </c>
      <c r="BC661" s="55" t="e">
        <f t="shared" si="823"/>
        <v>#N/A</v>
      </c>
      <c r="BD661" s="56" t="e">
        <f t="shared" si="824"/>
        <v>#N/A</v>
      </c>
      <c r="BE661" s="53">
        <f t="shared" si="825"/>
        <v>0</v>
      </c>
      <c r="BF661" s="53">
        <f t="shared" si="826"/>
        <v>0</v>
      </c>
      <c r="BG661" s="53">
        <f t="shared" si="827"/>
        <v>0</v>
      </c>
      <c r="BH661" s="53">
        <f t="shared" si="828"/>
        <v>0</v>
      </c>
      <c r="BI661" s="53">
        <f t="shared" si="829"/>
        <v>0</v>
      </c>
      <c r="BJ661" s="53">
        <f t="shared" si="830"/>
        <v>0</v>
      </c>
      <c r="BK661" s="57">
        <f t="shared" si="831"/>
        <v>0</v>
      </c>
      <c r="BL661" s="57">
        <f t="shared" si="832"/>
        <v>0</v>
      </c>
      <c r="BM661" s="57">
        <f t="shared" si="833"/>
        <v>0</v>
      </c>
      <c r="BN661" s="57">
        <f t="shared" si="834"/>
        <v>0</v>
      </c>
      <c r="BO661" s="57">
        <f t="shared" si="835"/>
        <v>0</v>
      </c>
      <c r="BP661" s="57">
        <f t="shared" si="836"/>
        <v>0</v>
      </c>
      <c r="BQ661">
        <f t="shared" si="858"/>
        <v>0</v>
      </c>
      <c r="BR661">
        <f t="shared" si="859"/>
        <v>0</v>
      </c>
      <c r="BS661">
        <f t="shared" si="860"/>
        <v>0</v>
      </c>
      <c r="BT661">
        <f t="shared" si="861"/>
        <v>0</v>
      </c>
      <c r="BU661">
        <f t="shared" si="862"/>
        <v>0</v>
      </c>
      <c r="BV661">
        <f t="shared" si="863"/>
        <v>0</v>
      </c>
      <c r="BW661">
        <f t="shared" si="864"/>
        <v>0</v>
      </c>
      <c r="BX661">
        <f t="shared" si="865"/>
        <v>0</v>
      </c>
      <c r="BY661">
        <f t="shared" si="866"/>
        <v>0</v>
      </c>
      <c r="BZ661">
        <f t="shared" si="867"/>
        <v>0</v>
      </c>
      <c r="CA661">
        <f t="shared" si="868"/>
        <v>0</v>
      </c>
      <c r="CB661">
        <f t="shared" si="869"/>
        <v>0</v>
      </c>
      <c r="CC661" t="e">
        <f>IF('Source and fuel input'!AS661,VLOOKUP(AA661,SourceIdData,8,FALSE),IF('Source and fuel input'!AQ661,V661,IF('Source and fuel input'!AR661,IF(AND(E661="Method 1",VLOOKUP(AA661,SourceIdData,8,FALSE)&gt;0),VLOOKUP(AA661,SourceIdData,8,FALSE),NA()),"")))</f>
        <v>#N/A</v>
      </c>
      <c r="CD661" s="15" t="e">
        <f t="shared" si="804"/>
        <v>#N/A</v>
      </c>
      <c r="CE661" s="15" t="b">
        <f t="shared" si="805"/>
        <v>1</v>
      </c>
      <c r="CF661" s="15" t="b">
        <f t="shared" si="837"/>
        <v>1</v>
      </c>
      <c r="CG661" s="15" t="b">
        <f t="shared" si="806"/>
        <v>0</v>
      </c>
      <c r="CH661" s="15" t="b">
        <f t="shared" si="807"/>
        <v>1</v>
      </c>
      <c r="CI661" t="e">
        <f t="shared" si="838"/>
        <v>#N/A</v>
      </c>
      <c r="CJ661" t="e">
        <f t="shared" si="839"/>
        <v>#N/A</v>
      </c>
      <c r="CK661" t="e">
        <f t="shared" si="848"/>
        <v>#N/A</v>
      </c>
      <c r="CL661" t="b">
        <f t="shared" si="808"/>
        <v>0</v>
      </c>
      <c r="CM661" t="e">
        <f t="shared" si="849"/>
        <v>#N/A</v>
      </c>
      <c r="CN661" t="b">
        <f t="shared" si="850"/>
        <v>0</v>
      </c>
      <c r="CO661" s="14">
        <f t="shared" si="851"/>
        <v>1</v>
      </c>
      <c r="CP661" s="16" t="str">
        <f t="shared" si="840"/>
        <v/>
      </c>
      <c r="CQ661" s="15">
        <f t="shared" si="841"/>
        <v>0</v>
      </c>
      <c r="CR661" s="15">
        <f t="shared" si="842"/>
        <v>0</v>
      </c>
      <c r="CS661" s="15">
        <f t="shared" si="843"/>
        <v>0</v>
      </c>
      <c r="CT661" s="58" t="e">
        <f t="shared" si="870"/>
        <v>#DIV/0!</v>
      </c>
      <c r="CU661" s="2">
        <f t="shared" si="844"/>
        <v>995</v>
      </c>
      <c r="CV661" t="str">
        <f t="shared" si="852"/>
        <v/>
      </c>
      <c r="CX661" t="str">
        <f t="shared" si="871"/>
        <v/>
      </c>
      <c r="CY661" t="b">
        <f>AND(CX661&lt;&gt;"",COUNTIF($CX$11:CX660,CX661)=0)</f>
        <v>0</v>
      </c>
      <c r="CZ661" s="2">
        <f>IF(CX661="",0,IF(CY661,MAX($CZ$11:CZ660)+1,VLOOKUP(CX661,$CX$11:CZ660,3,FALSE)))</f>
        <v>0</v>
      </c>
      <c r="DA661" s="2" t="str">
        <f t="shared" si="853"/>
        <v/>
      </c>
      <c r="DB661" t="str">
        <f t="shared" si="872"/>
        <v/>
      </c>
      <c r="DC661" t="b">
        <f>AND(DB661&lt;&gt;"",COUNTIF($DB$11:DB660,DB661)=0)</f>
        <v>0</v>
      </c>
      <c r="DD661" s="2">
        <f>IF(DB661="",0,IF(DC661,MAX($DD$11:DD660)+1,VLOOKUP(DB661,$DB$11:DD660,3,FALSE)))</f>
        <v>0</v>
      </c>
      <c r="DE661" s="2" t="str">
        <f t="shared" si="854"/>
        <v/>
      </c>
    </row>
    <row r="662" spans="1:109" x14ac:dyDescent="0.35">
      <c r="A662" s="119"/>
      <c r="B662" s="46"/>
      <c r="C662" s="46"/>
      <c r="D662" s="46"/>
      <c r="E662" s="46"/>
      <c r="F662" s="183"/>
      <c r="G662" s="48">
        <v>0</v>
      </c>
      <c r="H662" s="46">
        <v>0</v>
      </c>
      <c r="I662" s="46">
        <v>0</v>
      </c>
      <c r="J662" s="46">
        <v>0</v>
      </c>
      <c r="K662" s="46">
        <v>0</v>
      </c>
      <c r="L662" s="49">
        <v>0</v>
      </c>
      <c r="M662" s="50">
        <v>0</v>
      </c>
      <c r="N662" s="32"/>
      <c r="O662" s="31"/>
      <c r="P662" s="31"/>
      <c r="Q662" s="31"/>
      <c r="R662" s="31"/>
      <c r="S662" s="31"/>
      <c r="T662" s="31"/>
      <c r="U662" s="31"/>
      <c r="V662" s="99"/>
      <c r="W662" s="52" t="str">
        <f t="shared" si="803"/>
        <v/>
      </c>
      <c r="X662" s="120"/>
      <c r="Y662" s="97"/>
      <c r="Z662" t="e">
        <f t="shared" si="809"/>
        <v>#N/A</v>
      </c>
      <c r="AA662" t="e">
        <f t="shared" si="810"/>
        <v>#N/A</v>
      </c>
      <c r="AB662" t="e">
        <f t="shared" si="811"/>
        <v>#N/A</v>
      </c>
      <c r="AC662" s="53" t="b">
        <f t="shared" si="812"/>
        <v>0</v>
      </c>
      <c r="AD662" s="53" t="b">
        <f t="shared" si="813"/>
        <v>0</v>
      </c>
      <c r="AE662" s="53" t="b">
        <f t="shared" si="814"/>
        <v>0</v>
      </c>
      <c r="AF662" s="53" t="b">
        <f t="shared" si="815"/>
        <v>0</v>
      </c>
      <c r="AG662" s="53" t="b">
        <f t="shared" si="816"/>
        <v>0</v>
      </c>
      <c r="AH662" s="53" t="b">
        <f t="shared" si="817"/>
        <v>0</v>
      </c>
      <c r="AI662" s="53" t="b">
        <f t="shared" si="818"/>
        <v>0</v>
      </c>
      <c r="AJ662" s="53" t="b">
        <f t="shared" si="819"/>
        <v>0</v>
      </c>
      <c r="AK662" s="53" t="b">
        <f t="shared" si="797"/>
        <v>1</v>
      </c>
      <c r="AL662" s="53" t="b">
        <f t="shared" si="798"/>
        <v>1</v>
      </c>
      <c r="AM662" s="53" t="b">
        <f t="shared" si="799"/>
        <v>1</v>
      </c>
      <c r="AN662" s="53" t="b">
        <f t="shared" si="800"/>
        <v>1</v>
      </c>
      <c r="AO662" s="53" t="b">
        <f t="shared" si="801"/>
        <v>1</v>
      </c>
      <c r="AP662" s="53" t="b">
        <f t="shared" si="802"/>
        <v>1</v>
      </c>
      <c r="AQ662" s="53" t="b">
        <f t="shared" si="855"/>
        <v>0</v>
      </c>
      <c r="AR662" t="b">
        <f t="shared" si="820"/>
        <v>0</v>
      </c>
      <c r="AS662" s="54" t="e">
        <f t="shared" si="845"/>
        <v>#N/A</v>
      </c>
      <c r="AT662" t="b">
        <f t="shared" si="856"/>
        <v>0</v>
      </c>
      <c r="AU662" t="str">
        <f t="shared" si="857"/>
        <v/>
      </c>
      <c r="AV662" s="55" t="str">
        <f t="shared" si="846"/>
        <v/>
      </c>
      <c r="AW662" t="b">
        <f>AND(AV662&lt;&gt;"",COUNTIF($AV$11:AV661,AV662)=0)</f>
        <v>0</v>
      </c>
      <c r="AX662" s="2">
        <f>IF(AV662="",0,IF(AW662,MAX($AX$11:AX661)+1,VLOOKUP(AV662,$AV$11:AX661,3,FALSE)))</f>
        <v>0</v>
      </c>
      <c r="AY662" t="str">
        <f t="shared" si="847"/>
        <v/>
      </c>
      <c r="AZ662" t="e">
        <f t="shared" si="821"/>
        <v>#N/A</v>
      </c>
      <c r="BA662" t="e">
        <f>IF(ISNA(AZ662),NA(),COUNTIF(AZ$10:AZ662,AZ662)&gt;1)</f>
        <v>#N/A</v>
      </c>
      <c r="BB662" t="e">
        <f t="shared" si="822"/>
        <v>#N/A</v>
      </c>
      <c r="BC662" s="55" t="e">
        <f t="shared" si="823"/>
        <v>#N/A</v>
      </c>
      <c r="BD662" s="56" t="e">
        <f t="shared" si="824"/>
        <v>#N/A</v>
      </c>
      <c r="BE662" s="53">
        <f t="shared" si="825"/>
        <v>0</v>
      </c>
      <c r="BF662" s="53">
        <f t="shared" si="826"/>
        <v>0</v>
      </c>
      <c r="BG662" s="53">
        <f t="shared" si="827"/>
        <v>0</v>
      </c>
      <c r="BH662" s="53">
        <f t="shared" si="828"/>
        <v>0</v>
      </c>
      <c r="BI662" s="53">
        <f t="shared" si="829"/>
        <v>0</v>
      </c>
      <c r="BJ662" s="53">
        <f t="shared" si="830"/>
        <v>0</v>
      </c>
      <c r="BK662" s="57">
        <f t="shared" si="831"/>
        <v>0</v>
      </c>
      <c r="BL662" s="57">
        <f t="shared" si="832"/>
        <v>0</v>
      </c>
      <c r="BM662" s="57">
        <f t="shared" si="833"/>
        <v>0</v>
      </c>
      <c r="BN662" s="57">
        <f t="shared" si="834"/>
        <v>0</v>
      </c>
      <c r="BO662" s="57">
        <f t="shared" si="835"/>
        <v>0</v>
      </c>
      <c r="BP662" s="57">
        <f t="shared" si="836"/>
        <v>0</v>
      </c>
      <c r="BQ662">
        <f t="shared" si="858"/>
        <v>0</v>
      </c>
      <c r="BR662">
        <f t="shared" si="859"/>
        <v>0</v>
      </c>
      <c r="BS662">
        <f t="shared" si="860"/>
        <v>0</v>
      </c>
      <c r="BT662">
        <f t="shared" si="861"/>
        <v>0</v>
      </c>
      <c r="BU662">
        <f t="shared" si="862"/>
        <v>0</v>
      </c>
      <c r="BV662">
        <f t="shared" si="863"/>
        <v>0</v>
      </c>
      <c r="BW662">
        <f t="shared" si="864"/>
        <v>0</v>
      </c>
      <c r="BX662">
        <f t="shared" si="865"/>
        <v>0</v>
      </c>
      <c r="BY662">
        <f t="shared" si="866"/>
        <v>0</v>
      </c>
      <c r="BZ662">
        <f t="shared" si="867"/>
        <v>0</v>
      </c>
      <c r="CA662">
        <f t="shared" si="868"/>
        <v>0</v>
      </c>
      <c r="CB662">
        <f t="shared" si="869"/>
        <v>0</v>
      </c>
      <c r="CC662" t="e">
        <f>IF('Source and fuel input'!AS662,VLOOKUP(AA662,SourceIdData,8,FALSE),IF('Source and fuel input'!AQ662,V662,IF('Source and fuel input'!AR662,IF(AND(E662="Method 1",VLOOKUP(AA662,SourceIdData,8,FALSE)&gt;0),VLOOKUP(AA662,SourceIdData,8,FALSE),NA()),"")))</f>
        <v>#N/A</v>
      </c>
      <c r="CD662" s="15" t="e">
        <f t="shared" si="804"/>
        <v>#N/A</v>
      </c>
      <c r="CE662" s="15" t="b">
        <f t="shared" si="805"/>
        <v>1</v>
      </c>
      <c r="CF662" s="15" t="b">
        <f t="shared" si="837"/>
        <v>1</v>
      </c>
      <c r="CG662" s="15" t="b">
        <f t="shared" si="806"/>
        <v>0</v>
      </c>
      <c r="CH662" s="15" t="b">
        <f t="shared" si="807"/>
        <v>1</v>
      </c>
      <c r="CI662" t="e">
        <f t="shared" si="838"/>
        <v>#N/A</v>
      </c>
      <c r="CJ662" t="e">
        <f t="shared" si="839"/>
        <v>#N/A</v>
      </c>
      <c r="CK662" t="e">
        <f t="shared" si="848"/>
        <v>#N/A</v>
      </c>
      <c r="CL662" t="b">
        <f t="shared" si="808"/>
        <v>0</v>
      </c>
      <c r="CM662" t="e">
        <f t="shared" si="849"/>
        <v>#N/A</v>
      </c>
      <c r="CN662" t="b">
        <f t="shared" si="850"/>
        <v>0</v>
      </c>
      <c r="CO662" s="14">
        <f t="shared" si="851"/>
        <v>1</v>
      </c>
      <c r="CP662" s="16" t="str">
        <f t="shared" si="840"/>
        <v/>
      </c>
      <c r="CQ662" s="15">
        <f t="shared" si="841"/>
        <v>0</v>
      </c>
      <c r="CR662" s="15">
        <f t="shared" si="842"/>
        <v>0</v>
      </c>
      <c r="CS662" s="15">
        <f t="shared" si="843"/>
        <v>0</v>
      </c>
      <c r="CT662" s="58" t="e">
        <f t="shared" si="870"/>
        <v>#DIV/0!</v>
      </c>
      <c r="CU662" s="2">
        <f t="shared" si="844"/>
        <v>995</v>
      </c>
      <c r="CV662" t="str">
        <f t="shared" si="852"/>
        <v/>
      </c>
      <c r="CX662" t="str">
        <f t="shared" si="871"/>
        <v/>
      </c>
      <c r="CY662" t="b">
        <f>AND(CX662&lt;&gt;"",COUNTIF($CX$11:CX661,CX662)=0)</f>
        <v>0</v>
      </c>
      <c r="CZ662" s="2">
        <f>IF(CX662="",0,IF(CY662,MAX($CZ$11:CZ661)+1,VLOOKUP(CX662,$CX$11:CZ661,3,FALSE)))</f>
        <v>0</v>
      </c>
      <c r="DA662" s="2" t="str">
        <f t="shared" si="853"/>
        <v/>
      </c>
      <c r="DB662" t="str">
        <f t="shared" si="872"/>
        <v/>
      </c>
      <c r="DC662" t="b">
        <f>AND(DB662&lt;&gt;"",COUNTIF($DB$11:DB661,DB662)=0)</f>
        <v>0</v>
      </c>
      <c r="DD662" s="2">
        <f>IF(DB662="",0,IF(DC662,MAX($DD$11:DD661)+1,VLOOKUP(DB662,$DB$11:DD661,3,FALSE)))</f>
        <v>0</v>
      </c>
      <c r="DE662" s="2" t="str">
        <f t="shared" si="854"/>
        <v/>
      </c>
    </row>
    <row r="663" spans="1:109" x14ac:dyDescent="0.35">
      <c r="A663" s="119"/>
      <c r="B663" s="46"/>
      <c r="C663" s="46"/>
      <c r="D663" s="46"/>
      <c r="E663" s="46"/>
      <c r="F663" s="183"/>
      <c r="G663" s="48">
        <v>0</v>
      </c>
      <c r="H663" s="46">
        <v>0</v>
      </c>
      <c r="I663" s="46">
        <v>0</v>
      </c>
      <c r="J663" s="46">
        <v>0</v>
      </c>
      <c r="K663" s="46">
        <v>0</v>
      </c>
      <c r="L663" s="49">
        <v>0</v>
      </c>
      <c r="M663" s="50">
        <v>0</v>
      </c>
      <c r="N663" s="32"/>
      <c r="O663" s="31"/>
      <c r="P663" s="31"/>
      <c r="Q663" s="31"/>
      <c r="R663" s="31"/>
      <c r="S663" s="31"/>
      <c r="T663" s="31"/>
      <c r="U663" s="31"/>
      <c r="V663" s="99"/>
      <c r="W663" s="52" t="str">
        <f t="shared" si="803"/>
        <v/>
      </c>
      <c r="X663" s="120"/>
      <c r="Y663" s="97"/>
      <c r="Z663" t="e">
        <f t="shared" si="809"/>
        <v>#N/A</v>
      </c>
      <c r="AA663" t="e">
        <f t="shared" si="810"/>
        <v>#N/A</v>
      </c>
      <c r="AB663" t="e">
        <f t="shared" si="811"/>
        <v>#N/A</v>
      </c>
      <c r="AC663" s="53" t="b">
        <f t="shared" si="812"/>
        <v>0</v>
      </c>
      <c r="AD663" s="53" t="b">
        <f t="shared" si="813"/>
        <v>0</v>
      </c>
      <c r="AE663" s="53" t="b">
        <f t="shared" si="814"/>
        <v>0</v>
      </c>
      <c r="AF663" s="53" t="b">
        <f t="shared" si="815"/>
        <v>0</v>
      </c>
      <c r="AG663" s="53" t="b">
        <f t="shared" si="816"/>
        <v>0</v>
      </c>
      <c r="AH663" s="53" t="b">
        <f t="shared" si="817"/>
        <v>0</v>
      </c>
      <c r="AI663" s="53" t="b">
        <f t="shared" si="818"/>
        <v>0</v>
      </c>
      <c r="AJ663" s="53" t="b">
        <f t="shared" si="819"/>
        <v>0</v>
      </c>
      <c r="AK663" s="53" t="b">
        <f t="shared" si="797"/>
        <v>1</v>
      </c>
      <c r="AL663" s="53" t="b">
        <f t="shared" si="798"/>
        <v>1</v>
      </c>
      <c r="AM663" s="53" t="b">
        <f t="shared" si="799"/>
        <v>1</v>
      </c>
      <c r="AN663" s="53" t="b">
        <f t="shared" si="800"/>
        <v>1</v>
      </c>
      <c r="AO663" s="53" t="b">
        <f t="shared" si="801"/>
        <v>1</v>
      </c>
      <c r="AP663" s="53" t="b">
        <f t="shared" si="802"/>
        <v>1</v>
      </c>
      <c r="AQ663" s="53" t="b">
        <f t="shared" si="855"/>
        <v>0</v>
      </c>
      <c r="AR663" t="b">
        <f t="shared" si="820"/>
        <v>0</v>
      </c>
      <c r="AS663" s="54" t="e">
        <f t="shared" si="845"/>
        <v>#N/A</v>
      </c>
      <c r="AT663" t="b">
        <f t="shared" si="856"/>
        <v>0</v>
      </c>
      <c r="AU663" t="str">
        <f t="shared" si="857"/>
        <v/>
      </c>
      <c r="AV663" s="55" t="str">
        <f t="shared" si="846"/>
        <v/>
      </c>
      <c r="AW663" t="b">
        <f>AND(AV663&lt;&gt;"",COUNTIF($AV$11:AV662,AV663)=0)</f>
        <v>0</v>
      </c>
      <c r="AX663" s="2">
        <f>IF(AV663="",0,IF(AW663,MAX($AX$11:AX662)+1,VLOOKUP(AV663,$AV$11:AX662,3,FALSE)))</f>
        <v>0</v>
      </c>
      <c r="AY663" t="str">
        <f t="shared" si="847"/>
        <v/>
      </c>
      <c r="AZ663" t="e">
        <f t="shared" si="821"/>
        <v>#N/A</v>
      </c>
      <c r="BA663" t="e">
        <f>IF(ISNA(AZ663),NA(),COUNTIF(AZ$10:AZ663,AZ663)&gt;1)</f>
        <v>#N/A</v>
      </c>
      <c r="BB663" t="e">
        <f t="shared" si="822"/>
        <v>#N/A</v>
      </c>
      <c r="BC663" s="55" t="e">
        <f t="shared" si="823"/>
        <v>#N/A</v>
      </c>
      <c r="BD663" s="56" t="e">
        <f t="shared" si="824"/>
        <v>#N/A</v>
      </c>
      <c r="BE663" s="53">
        <f t="shared" si="825"/>
        <v>0</v>
      </c>
      <c r="BF663" s="53">
        <f t="shared" si="826"/>
        <v>0</v>
      </c>
      <c r="BG663" s="53">
        <f t="shared" si="827"/>
        <v>0</v>
      </c>
      <c r="BH663" s="53">
        <f t="shared" si="828"/>
        <v>0</v>
      </c>
      <c r="BI663" s="53">
        <f t="shared" si="829"/>
        <v>0</v>
      </c>
      <c r="BJ663" s="53">
        <f t="shared" si="830"/>
        <v>0</v>
      </c>
      <c r="BK663" s="57">
        <f t="shared" si="831"/>
        <v>0</v>
      </c>
      <c r="BL663" s="57">
        <f t="shared" si="832"/>
        <v>0</v>
      </c>
      <c r="BM663" s="57">
        <f t="shared" si="833"/>
        <v>0</v>
      </c>
      <c r="BN663" s="57">
        <f t="shared" si="834"/>
        <v>0</v>
      </c>
      <c r="BO663" s="57">
        <f t="shared" si="835"/>
        <v>0</v>
      </c>
      <c r="BP663" s="57">
        <f t="shared" si="836"/>
        <v>0</v>
      </c>
      <c r="BQ663">
        <f t="shared" si="858"/>
        <v>0</v>
      </c>
      <c r="BR663">
        <f t="shared" si="859"/>
        <v>0</v>
      </c>
      <c r="BS663">
        <f t="shared" si="860"/>
        <v>0</v>
      </c>
      <c r="BT663">
        <f t="shared" si="861"/>
        <v>0</v>
      </c>
      <c r="BU663">
        <f t="shared" si="862"/>
        <v>0</v>
      </c>
      <c r="BV663">
        <f t="shared" si="863"/>
        <v>0</v>
      </c>
      <c r="BW663">
        <f t="shared" si="864"/>
        <v>0</v>
      </c>
      <c r="BX663">
        <f t="shared" si="865"/>
        <v>0</v>
      </c>
      <c r="BY663">
        <f t="shared" si="866"/>
        <v>0</v>
      </c>
      <c r="BZ663">
        <f t="shared" si="867"/>
        <v>0</v>
      </c>
      <c r="CA663">
        <f t="shared" si="868"/>
        <v>0</v>
      </c>
      <c r="CB663">
        <f t="shared" si="869"/>
        <v>0</v>
      </c>
      <c r="CC663" t="e">
        <f>IF('Source and fuel input'!AS663,VLOOKUP(AA663,SourceIdData,8,FALSE),IF('Source and fuel input'!AQ663,V663,IF('Source and fuel input'!AR663,IF(AND(E663="Method 1",VLOOKUP(AA663,SourceIdData,8,FALSE)&gt;0),VLOOKUP(AA663,SourceIdData,8,FALSE),NA()),"")))</f>
        <v>#N/A</v>
      </c>
      <c r="CD663" s="15" t="e">
        <f t="shared" si="804"/>
        <v>#N/A</v>
      </c>
      <c r="CE663" s="15" t="b">
        <f t="shared" si="805"/>
        <v>1</v>
      </c>
      <c r="CF663" s="15" t="b">
        <f t="shared" si="837"/>
        <v>1</v>
      </c>
      <c r="CG663" s="15" t="b">
        <f t="shared" si="806"/>
        <v>0</v>
      </c>
      <c r="CH663" s="15" t="b">
        <f t="shared" si="807"/>
        <v>1</v>
      </c>
      <c r="CI663" t="e">
        <f t="shared" si="838"/>
        <v>#N/A</v>
      </c>
      <c r="CJ663" t="e">
        <f t="shared" si="839"/>
        <v>#N/A</v>
      </c>
      <c r="CK663" t="e">
        <f t="shared" si="848"/>
        <v>#N/A</v>
      </c>
      <c r="CL663" t="b">
        <f t="shared" si="808"/>
        <v>0</v>
      </c>
      <c r="CM663" t="e">
        <f t="shared" si="849"/>
        <v>#N/A</v>
      </c>
      <c r="CN663" t="b">
        <f t="shared" si="850"/>
        <v>0</v>
      </c>
      <c r="CO663" s="14">
        <f t="shared" si="851"/>
        <v>1</v>
      </c>
      <c r="CP663" s="16" t="str">
        <f t="shared" si="840"/>
        <v/>
      </c>
      <c r="CQ663" s="15">
        <f t="shared" si="841"/>
        <v>0</v>
      </c>
      <c r="CR663" s="15">
        <f t="shared" si="842"/>
        <v>0</v>
      </c>
      <c r="CS663" s="15">
        <f t="shared" si="843"/>
        <v>0</v>
      </c>
      <c r="CT663" s="58" t="e">
        <f t="shared" si="870"/>
        <v>#DIV/0!</v>
      </c>
      <c r="CU663" s="2">
        <f t="shared" si="844"/>
        <v>995</v>
      </c>
      <c r="CV663" t="str">
        <f t="shared" si="852"/>
        <v/>
      </c>
      <c r="CX663" t="str">
        <f t="shared" si="871"/>
        <v/>
      </c>
      <c r="CY663" t="b">
        <f>AND(CX663&lt;&gt;"",COUNTIF($CX$11:CX662,CX663)=0)</f>
        <v>0</v>
      </c>
      <c r="CZ663" s="2">
        <f>IF(CX663="",0,IF(CY663,MAX($CZ$11:CZ662)+1,VLOOKUP(CX663,$CX$11:CZ662,3,FALSE)))</f>
        <v>0</v>
      </c>
      <c r="DA663" s="2" t="str">
        <f t="shared" si="853"/>
        <v/>
      </c>
      <c r="DB663" t="str">
        <f t="shared" si="872"/>
        <v/>
      </c>
      <c r="DC663" t="b">
        <f>AND(DB663&lt;&gt;"",COUNTIF($DB$11:DB662,DB663)=0)</f>
        <v>0</v>
      </c>
      <c r="DD663" s="2">
        <f>IF(DB663="",0,IF(DC663,MAX($DD$11:DD662)+1,VLOOKUP(DB663,$DB$11:DD662,3,FALSE)))</f>
        <v>0</v>
      </c>
      <c r="DE663" s="2" t="str">
        <f t="shared" si="854"/>
        <v/>
      </c>
    </row>
    <row r="664" spans="1:109" x14ac:dyDescent="0.35">
      <c r="A664" s="119"/>
      <c r="B664" s="46"/>
      <c r="C664" s="46"/>
      <c r="D664" s="46"/>
      <c r="E664" s="46"/>
      <c r="F664" s="183"/>
      <c r="G664" s="48">
        <v>0</v>
      </c>
      <c r="H664" s="46">
        <v>0</v>
      </c>
      <c r="I664" s="46">
        <v>0</v>
      </c>
      <c r="J664" s="46">
        <v>0</v>
      </c>
      <c r="K664" s="46">
        <v>0</v>
      </c>
      <c r="L664" s="49">
        <v>0</v>
      </c>
      <c r="M664" s="50">
        <v>0</v>
      </c>
      <c r="N664" s="32"/>
      <c r="O664" s="31"/>
      <c r="P664" s="31"/>
      <c r="Q664" s="31"/>
      <c r="R664" s="31"/>
      <c r="S664" s="31"/>
      <c r="T664" s="31"/>
      <c r="U664" s="31"/>
      <c r="V664" s="99"/>
      <c r="W664" s="52" t="str">
        <f t="shared" si="803"/>
        <v/>
      </c>
      <c r="X664" s="120"/>
      <c r="Y664" s="97"/>
      <c r="Z664" t="e">
        <f t="shared" si="809"/>
        <v>#N/A</v>
      </c>
      <c r="AA664" t="e">
        <f t="shared" si="810"/>
        <v>#N/A</v>
      </c>
      <c r="AB664" t="e">
        <f t="shared" si="811"/>
        <v>#N/A</v>
      </c>
      <c r="AC664" s="53" t="b">
        <f t="shared" si="812"/>
        <v>0</v>
      </c>
      <c r="AD664" s="53" t="b">
        <f t="shared" si="813"/>
        <v>0</v>
      </c>
      <c r="AE664" s="53" t="b">
        <f t="shared" si="814"/>
        <v>0</v>
      </c>
      <c r="AF664" s="53" t="b">
        <f t="shared" si="815"/>
        <v>0</v>
      </c>
      <c r="AG664" s="53" t="b">
        <f t="shared" si="816"/>
        <v>0</v>
      </c>
      <c r="AH664" s="53" t="b">
        <f t="shared" si="817"/>
        <v>0</v>
      </c>
      <c r="AI664" s="53" t="b">
        <f t="shared" si="818"/>
        <v>0</v>
      </c>
      <c r="AJ664" s="53" t="b">
        <f t="shared" si="819"/>
        <v>0</v>
      </c>
      <c r="AK664" s="53" t="b">
        <f t="shared" si="797"/>
        <v>1</v>
      </c>
      <c r="AL664" s="53" t="b">
        <f t="shared" si="798"/>
        <v>1</v>
      </c>
      <c r="AM664" s="53" t="b">
        <f t="shared" si="799"/>
        <v>1</v>
      </c>
      <c r="AN664" s="53" t="b">
        <f t="shared" si="800"/>
        <v>1</v>
      </c>
      <c r="AO664" s="53" t="b">
        <f t="shared" si="801"/>
        <v>1</v>
      </c>
      <c r="AP664" s="53" t="b">
        <f t="shared" si="802"/>
        <v>1</v>
      </c>
      <c r="AQ664" s="53" t="b">
        <f t="shared" si="855"/>
        <v>0</v>
      </c>
      <c r="AR664" t="b">
        <f t="shared" si="820"/>
        <v>0</v>
      </c>
      <c r="AS664" s="54" t="e">
        <f t="shared" si="845"/>
        <v>#N/A</v>
      </c>
      <c r="AT664" t="b">
        <f t="shared" si="856"/>
        <v>0</v>
      </c>
      <c r="AU664" t="str">
        <f t="shared" si="857"/>
        <v/>
      </c>
      <c r="AV664" s="55" t="str">
        <f t="shared" si="846"/>
        <v/>
      </c>
      <c r="AW664" t="b">
        <f>AND(AV664&lt;&gt;"",COUNTIF($AV$11:AV663,AV664)=0)</f>
        <v>0</v>
      </c>
      <c r="AX664" s="2">
        <f>IF(AV664="",0,IF(AW664,MAX($AX$11:AX663)+1,VLOOKUP(AV664,$AV$11:AX663,3,FALSE)))</f>
        <v>0</v>
      </c>
      <c r="AY664" t="str">
        <f t="shared" si="847"/>
        <v/>
      </c>
      <c r="AZ664" t="e">
        <f t="shared" si="821"/>
        <v>#N/A</v>
      </c>
      <c r="BA664" t="e">
        <f>IF(ISNA(AZ664),NA(),COUNTIF(AZ$10:AZ664,AZ664)&gt;1)</f>
        <v>#N/A</v>
      </c>
      <c r="BB664" t="e">
        <f t="shared" si="822"/>
        <v>#N/A</v>
      </c>
      <c r="BC664" s="55" t="e">
        <f t="shared" si="823"/>
        <v>#N/A</v>
      </c>
      <c r="BD664" s="56" t="e">
        <f t="shared" si="824"/>
        <v>#N/A</v>
      </c>
      <c r="BE664" s="53">
        <f t="shared" si="825"/>
        <v>0</v>
      </c>
      <c r="BF664" s="53">
        <f t="shared" si="826"/>
        <v>0</v>
      </c>
      <c r="BG664" s="53">
        <f t="shared" si="827"/>
        <v>0</v>
      </c>
      <c r="BH664" s="53">
        <f t="shared" si="828"/>
        <v>0</v>
      </c>
      <c r="BI664" s="53">
        <f t="shared" si="829"/>
        <v>0</v>
      </c>
      <c r="BJ664" s="53">
        <f t="shared" si="830"/>
        <v>0</v>
      </c>
      <c r="BK664" s="57">
        <f t="shared" si="831"/>
        <v>0</v>
      </c>
      <c r="BL664" s="57">
        <f t="shared" si="832"/>
        <v>0</v>
      </c>
      <c r="BM664" s="57">
        <f t="shared" si="833"/>
        <v>0</v>
      </c>
      <c r="BN664" s="57">
        <f t="shared" si="834"/>
        <v>0</v>
      </c>
      <c r="BO664" s="57">
        <f t="shared" si="835"/>
        <v>0</v>
      </c>
      <c r="BP664" s="57">
        <f t="shared" si="836"/>
        <v>0</v>
      </c>
      <c r="BQ664">
        <f t="shared" si="858"/>
        <v>0</v>
      </c>
      <c r="BR664">
        <f t="shared" si="859"/>
        <v>0</v>
      </c>
      <c r="BS664">
        <f t="shared" si="860"/>
        <v>0</v>
      </c>
      <c r="BT664">
        <f t="shared" si="861"/>
        <v>0</v>
      </c>
      <c r="BU664">
        <f t="shared" si="862"/>
        <v>0</v>
      </c>
      <c r="BV664">
        <f t="shared" si="863"/>
        <v>0</v>
      </c>
      <c r="BW664">
        <f t="shared" si="864"/>
        <v>0</v>
      </c>
      <c r="BX664">
        <f t="shared" si="865"/>
        <v>0</v>
      </c>
      <c r="BY664">
        <f t="shared" si="866"/>
        <v>0</v>
      </c>
      <c r="BZ664">
        <f t="shared" si="867"/>
        <v>0</v>
      </c>
      <c r="CA664">
        <f t="shared" si="868"/>
        <v>0</v>
      </c>
      <c r="CB664">
        <f t="shared" si="869"/>
        <v>0</v>
      </c>
      <c r="CC664" t="e">
        <f>IF('Source and fuel input'!AS664,VLOOKUP(AA664,SourceIdData,8,FALSE),IF('Source and fuel input'!AQ664,V664,IF('Source and fuel input'!AR664,IF(AND(E664="Method 1",VLOOKUP(AA664,SourceIdData,8,FALSE)&gt;0),VLOOKUP(AA664,SourceIdData,8,FALSE),NA()),"")))</f>
        <v>#N/A</v>
      </c>
      <c r="CD664" s="15" t="e">
        <f t="shared" si="804"/>
        <v>#N/A</v>
      </c>
      <c r="CE664" s="15" t="b">
        <f t="shared" si="805"/>
        <v>1</v>
      </c>
      <c r="CF664" s="15" t="b">
        <f t="shared" si="837"/>
        <v>1</v>
      </c>
      <c r="CG664" s="15" t="b">
        <f t="shared" si="806"/>
        <v>0</v>
      </c>
      <c r="CH664" s="15" t="b">
        <f t="shared" si="807"/>
        <v>1</v>
      </c>
      <c r="CI664" t="e">
        <f t="shared" si="838"/>
        <v>#N/A</v>
      </c>
      <c r="CJ664" t="e">
        <f t="shared" si="839"/>
        <v>#N/A</v>
      </c>
      <c r="CK664" t="e">
        <f t="shared" si="848"/>
        <v>#N/A</v>
      </c>
      <c r="CL664" t="b">
        <f t="shared" si="808"/>
        <v>0</v>
      </c>
      <c r="CM664" t="e">
        <f t="shared" si="849"/>
        <v>#N/A</v>
      </c>
      <c r="CN664" t="b">
        <f t="shared" si="850"/>
        <v>0</v>
      </c>
      <c r="CO664" s="14">
        <f t="shared" si="851"/>
        <v>1</v>
      </c>
      <c r="CP664" s="16" t="str">
        <f t="shared" si="840"/>
        <v/>
      </c>
      <c r="CQ664" s="15">
        <f t="shared" si="841"/>
        <v>0</v>
      </c>
      <c r="CR664" s="15">
        <f t="shared" si="842"/>
        <v>0</v>
      </c>
      <c r="CS664" s="15">
        <f t="shared" si="843"/>
        <v>0</v>
      </c>
      <c r="CT664" s="58" t="e">
        <f t="shared" si="870"/>
        <v>#DIV/0!</v>
      </c>
      <c r="CU664" s="2">
        <f t="shared" si="844"/>
        <v>995</v>
      </c>
      <c r="CV664" t="str">
        <f t="shared" si="852"/>
        <v/>
      </c>
      <c r="CX664" t="str">
        <f t="shared" si="871"/>
        <v/>
      </c>
      <c r="CY664" t="b">
        <f>AND(CX664&lt;&gt;"",COUNTIF($CX$11:CX663,CX664)=0)</f>
        <v>0</v>
      </c>
      <c r="CZ664" s="2">
        <f>IF(CX664="",0,IF(CY664,MAX($CZ$11:CZ663)+1,VLOOKUP(CX664,$CX$11:CZ663,3,FALSE)))</f>
        <v>0</v>
      </c>
      <c r="DA664" s="2" t="str">
        <f t="shared" si="853"/>
        <v/>
      </c>
      <c r="DB664" t="str">
        <f t="shared" si="872"/>
        <v/>
      </c>
      <c r="DC664" t="b">
        <f>AND(DB664&lt;&gt;"",COUNTIF($DB$11:DB663,DB664)=0)</f>
        <v>0</v>
      </c>
      <c r="DD664" s="2">
        <f>IF(DB664="",0,IF(DC664,MAX($DD$11:DD663)+1,VLOOKUP(DB664,$DB$11:DD663,3,FALSE)))</f>
        <v>0</v>
      </c>
      <c r="DE664" s="2" t="str">
        <f t="shared" si="854"/>
        <v/>
      </c>
    </row>
    <row r="665" spans="1:109" x14ac:dyDescent="0.35">
      <c r="A665" s="119"/>
      <c r="B665" s="46"/>
      <c r="C665" s="46"/>
      <c r="D665" s="46"/>
      <c r="E665" s="46"/>
      <c r="F665" s="183"/>
      <c r="G665" s="48">
        <v>0</v>
      </c>
      <c r="H665" s="46">
        <v>0</v>
      </c>
      <c r="I665" s="46">
        <v>0</v>
      </c>
      <c r="J665" s="46">
        <v>0</v>
      </c>
      <c r="K665" s="46">
        <v>0</v>
      </c>
      <c r="L665" s="49">
        <v>0</v>
      </c>
      <c r="M665" s="50">
        <v>0</v>
      </c>
      <c r="N665" s="32"/>
      <c r="O665" s="31"/>
      <c r="P665" s="31"/>
      <c r="Q665" s="31"/>
      <c r="R665" s="31"/>
      <c r="S665" s="31"/>
      <c r="T665" s="31"/>
      <c r="U665" s="31"/>
      <c r="V665" s="99"/>
      <c r="W665" s="52" t="str">
        <f t="shared" si="803"/>
        <v/>
      </c>
      <c r="X665" s="120"/>
      <c r="Y665" s="97"/>
      <c r="Z665" t="e">
        <f t="shared" si="809"/>
        <v>#N/A</v>
      </c>
      <c r="AA665" t="e">
        <f t="shared" si="810"/>
        <v>#N/A</v>
      </c>
      <c r="AB665" t="e">
        <f t="shared" si="811"/>
        <v>#N/A</v>
      </c>
      <c r="AC665" s="53" t="b">
        <f t="shared" si="812"/>
        <v>0</v>
      </c>
      <c r="AD665" s="53" t="b">
        <f t="shared" si="813"/>
        <v>0</v>
      </c>
      <c r="AE665" s="53" t="b">
        <f t="shared" si="814"/>
        <v>0</v>
      </c>
      <c r="AF665" s="53" t="b">
        <f t="shared" si="815"/>
        <v>0</v>
      </c>
      <c r="AG665" s="53" t="b">
        <f t="shared" si="816"/>
        <v>0</v>
      </c>
      <c r="AH665" s="53" t="b">
        <f t="shared" si="817"/>
        <v>0</v>
      </c>
      <c r="AI665" s="53" t="b">
        <f t="shared" si="818"/>
        <v>0</v>
      </c>
      <c r="AJ665" s="53" t="b">
        <f t="shared" si="819"/>
        <v>0</v>
      </c>
      <c r="AK665" s="53" t="b">
        <f t="shared" ref="AK665:AK728" si="873">AND(G665&lt;&gt;"",G665&gt;=0,NOT(ISERROR(G665*1)))</f>
        <v>1</v>
      </c>
      <c r="AL665" s="53" t="b">
        <f t="shared" ref="AL665:AL728" si="874">AND(H665&lt;&gt;"",H665&gt;=0,NOT(ISERROR(H665*1)))</f>
        <v>1</v>
      </c>
      <c r="AM665" s="53" t="b">
        <f t="shared" ref="AM665:AM728" si="875">AND(I665&lt;&gt;"",I665&gt;=0,NOT(ISERROR(I665*1)))</f>
        <v>1</v>
      </c>
      <c r="AN665" s="53" t="b">
        <f t="shared" ref="AN665:AN728" si="876">AND(J665&lt;&gt;"",J665&gt;=0,NOT(ISERROR(J665*1)))</f>
        <v>1</v>
      </c>
      <c r="AO665" s="53" t="b">
        <f t="shared" ref="AO665:AO728" si="877">AND(K665&lt;&gt;"",K665&gt;=0,NOT(ISERROR(K665*1)))</f>
        <v>1</v>
      </c>
      <c r="AP665" s="53" t="b">
        <f t="shared" ref="AP665:AP728" si="878">AND(L665&lt;&gt;"",L665&gt;=0,NOT(ISERROR(L665*1)))</f>
        <v>1</v>
      </c>
      <c r="AQ665" s="53" t="b">
        <f t="shared" si="855"/>
        <v>0</v>
      </c>
      <c r="AR665" t="b">
        <f t="shared" si="820"/>
        <v>0</v>
      </c>
      <c r="AS665" s="54" t="e">
        <f t="shared" si="845"/>
        <v>#N/A</v>
      </c>
      <c r="AT665" t="b">
        <f t="shared" si="856"/>
        <v>0</v>
      </c>
      <c r="AU665" t="str">
        <f t="shared" si="857"/>
        <v/>
      </c>
      <c r="AV665" s="55" t="str">
        <f t="shared" si="846"/>
        <v/>
      </c>
      <c r="AW665" t="b">
        <f>AND(AV665&lt;&gt;"",COUNTIF($AV$11:AV664,AV665)=0)</f>
        <v>0</v>
      </c>
      <c r="AX665" s="2">
        <f>IF(AV665="",0,IF(AW665,MAX($AX$11:AX664)+1,VLOOKUP(AV665,$AV$11:AX664,3,FALSE)))</f>
        <v>0</v>
      </c>
      <c r="AY665" t="str">
        <f t="shared" si="847"/>
        <v/>
      </c>
      <c r="AZ665" t="e">
        <f t="shared" si="821"/>
        <v>#N/A</v>
      </c>
      <c r="BA665" t="e">
        <f>IF(ISNA(AZ665),NA(),COUNTIF(AZ$10:AZ665,AZ665)&gt;1)</f>
        <v>#N/A</v>
      </c>
      <c r="BB665" t="e">
        <f t="shared" si="822"/>
        <v>#N/A</v>
      </c>
      <c r="BC665" s="55" t="e">
        <f t="shared" si="823"/>
        <v>#N/A</v>
      </c>
      <c r="BD665" s="56" t="e">
        <f t="shared" si="824"/>
        <v>#N/A</v>
      </c>
      <c r="BE665" s="53">
        <f t="shared" si="825"/>
        <v>0</v>
      </c>
      <c r="BF665" s="53">
        <f t="shared" si="826"/>
        <v>0</v>
      </c>
      <c r="BG665" s="53">
        <f t="shared" si="827"/>
        <v>0</v>
      </c>
      <c r="BH665" s="53">
        <f t="shared" si="828"/>
        <v>0</v>
      </c>
      <c r="BI665" s="53">
        <f t="shared" si="829"/>
        <v>0</v>
      </c>
      <c r="BJ665" s="53">
        <f t="shared" si="830"/>
        <v>0</v>
      </c>
      <c r="BK665" s="57">
        <f t="shared" si="831"/>
        <v>0</v>
      </c>
      <c r="BL665" s="57">
        <f t="shared" si="832"/>
        <v>0</v>
      </c>
      <c r="BM665" s="57">
        <f t="shared" si="833"/>
        <v>0</v>
      </c>
      <c r="BN665" s="57">
        <f t="shared" si="834"/>
        <v>0</v>
      </c>
      <c r="BO665" s="57">
        <f t="shared" si="835"/>
        <v>0</v>
      </c>
      <c r="BP665" s="57">
        <f t="shared" si="836"/>
        <v>0</v>
      </c>
      <c r="BQ665">
        <f t="shared" si="858"/>
        <v>0</v>
      </c>
      <c r="BR665">
        <f t="shared" si="859"/>
        <v>0</v>
      </c>
      <c r="BS665">
        <f t="shared" si="860"/>
        <v>0</v>
      </c>
      <c r="BT665">
        <f t="shared" si="861"/>
        <v>0</v>
      </c>
      <c r="BU665">
        <f t="shared" si="862"/>
        <v>0</v>
      </c>
      <c r="BV665">
        <f t="shared" si="863"/>
        <v>0</v>
      </c>
      <c r="BW665">
        <f t="shared" si="864"/>
        <v>0</v>
      </c>
      <c r="BX665">
        <f t="shared" si="865"/>
        <v>0</v>
      </c>
      <c r="BY665">
        <f t="shared" si="866"/>
        <v>0</v>
      </c>
      <c r="BZ665">
        <f t="shared" si="867"/>
        <v>0</v>
      </c>
      <c r="CA665">
        <f t="shared" si="868"/>
        <v>0</v>
      </c>
      <c r="CB665">
        <f t="shared" si="869"/>
        <v>0</v>
      </c>
      <c r="CC665" t="e">
        <f>IF('Source and fuel input'!AS665,VLOOKUP(AA665,SourceIdData,8,FALSE),IF('Source and fuel input'!AQ665,V665,IF('Source and fuel input'!AR665,IF(AND(E665="Method 1",VLOOKUP(AA665,SourceIdData,8,FALSE)&gt;0),VLOOKUP(AA665,SourceIdData,8,FALSE),NA()),"")))</f>
        <v>#N/A</v>
      </c>
      <c r="CD665" s="15" t="e">
        <f t="shared" si="804"/>
        <v>#N/A</v>
      </c>
      <c r="CE665" s="15" t="b">
        <f t="shared" si="805"/>
        <v>1</v>
      </c>
      <c r="CF665" s="15" t="b">
        <f t="shared" si="837"/>
        <v>1</v>
      </c>
      <c r="CG665" s="15" t="b">
        <f t="shared" si="806"/>
        <v>0</v>
      </c>
      <c r="CH665" s="15" t="b">
        <f t="shared" si="807"/>
        <v>1</v>
      </c>
      <c r="CI665" t="e">
        <f t="shared" si="838"/>
        <v>#N/A</v>
      </c>
      <c r="CJ665" t="e">
        <f t="shared" si="839"/>
        <v>#N/A</v>
      </c>
      <c r="CK665" t="e">
        <f t="shared" si="848"/>
        <v>#N/A</v>
      </c>
      <c r="CL665" t="b">
        <f t="shared" si="808"/>
        <v>0</v>
      </c>
      <c r="CM665" t="e">
        <f t="shared" si="849"/>
        <v>#N/A</v>
      </c>
      <c r="CN665" t="b">
        <f t="shared" si="850"/>
        <v>0</v>
      </c>
      <c r="CO665" s="14">
        <f t="shared" si="851"/>
        <v>1</v>
      </c>
      <c r="CP665" s="16" t="str">
        <f t="shared" si="840"/>
        <v/>
      </c>
      <c r="CQ665" s="15">
        <f t="shared" si="841"/>
        <v>0</v>
      </c>
      <c r="CR665" s="15">
        <f t="shared" si="842"/>
        <v>0</v>
      </c>
      <c r="CS665" s="15">
        <f t="shared" si="843"/>
        <v>0</v>
      </c>
      <c r="CT665" s="58" t="e">
        <f t="shared" si="870"/>
        <v>#DIV/0!</v>
      </c>
      <c r="CU665" s="2">
        <f t="shared" si="844"/>
        <v>995</v>
      </c>
      <c r="CV665" t="str">
        <f t="shared" si="852"/>
        <v/>
      </c>
      <c r="CX665" t="str">
        <f t="shared" si="871"/>
        <v/>
      </c>
      <c r="CY665" t="b">
        <f>AND(CX665&lt;&gt;"",COUNTIF($CX$11:CX664,CX665)=0)</f>
        <v>0</v>
      </c>
      <c r="CZ665" s="2">
        <f>IF(CX665="",0,IF(CY665,MAX($CZ$11:CZ664)+1,VLOOKUP(CX665,$CX$11:CZ664,3,FALSE)))</f>
        <v>0</v>
      </c>
      <c r="DA665" s="2" t="str">
        <f t="shared" si="853"/>
        <v/>
      </c>
      <c r="DB665" t="str">
        <f t="shared" si="872"/>
        <v/>
      </c>
      <c r="DC665" t="b">
        <f>AND(DB665&lt;&gt;"",COUNTIF($DB$11:DB664,DB665)=0)</f>
        <v>0</v>
      </c>
      <c r="DD665" s="2">
        <f>IF(DB665="",0,IF(DC665,MAX($DD$11:DD664)+1,VLOOKUP(DB665,$DB$11:DD664,3,FALSE)))</f>
        <v>0</v>
      </c>
      <c r="DE665" s="2" t="str">
        <f t="shared" si="854"/>
        <v/>
      </c>
    </row>
    <row r="666" spans="1:109" x14ac:dyDescent="0.35">
      <c r="A666" s="119"/>
      <c r="B666" s="46"/>
      <c r="C666" s="46"/>
      <c r="D666" s="46"/>
      <c r="E666" s="46"/>
      <c r="F666" s="183"/>
      <c r="G666" s="48">
        <v>0</v>
      </c>
      <c r="H666" s="46">
        <v>0</v>
      </c>
      <c r="I666" s="46">
        <v>0</v>
      </c>
      <c r="J666" s="46">
        <v>0</v>
      </c>
      <c r="K666" s="46">
        <v>0</v>
      </c>
      <c r="L666" s="49">
        <v>0</v>
      </c>
      <c r="M666" s="50">
        <v>0</v>
      </c>
      <c r="N666" s="32"/>
      <c r="O666" s="31"/>
      <c r="P666" s="31"/>
      <c r="Q666" s="31"/>
      <c r="R666" s="31"/>
      <c r="S666" s="31"/>
      <c r="T666" s="31"/>
      <c r="U666" s="31"/>
      <c r="V666" s="99"/>
      <c r="W666" s="52" t="str">
        <f t="shared" si="803"/>
        <v/>
      </c>
      <c r="X666" s="120"/>
      <c r="Y666" s="97"/>
      <c r="Z666" t="e">
        <f t="shared" si="809"/>
        <v>#N/A</v>
      </c>
      <c r="AA666" t="e">
        <f t="shared" si="810"/>
        <v>#N/A</v>
      </c>
      <c r="AB666" t="e">
        <f t="shared" si="811"/>
        <v>#N/A</v>
      </c>
      <c r="AC666" s="53" t="b">
        <f t="shared" si="812"/>
        <v>0</v>
      </c>
      <c r="AD666" s="53" t="b">
        <f t="shared" si="813"/>
        <v>0</v>
      </c>
      <c r="AE666" s="53" t="b">
        <f t="shared" si="814"/>
        <v>0</v>
      </c>
      <c r="AF666" s="53" t="b">
        <f t="shared" si="815"/>
        <v>0</v>
      </c>
      <c r="AG666" s="53" t="b">
        <f t="shared" si="816"/>
        <v>0</v>
      </c>
      <c r="AH666" s="53" t="b">
        <f t="shared" si="817"/>
        <v>0</v>
      </c>
      <c r="AI666" s="53" t="b">
        <f t="shared" si="818"/>
        <v>0</v>
      </c>
      <c r="AJ666" s="53" t="b">
        <f t="shared" si="819"/>
        <v>0</v>
      </c>
      <c r="AK666" s="53" t="b">
        <f t="shared" si="873"/>
        <v>1</v>
      </c>
      <c r="AL666" s="53" t="b">
        <f t="shared" si="874"/>
        <v>1</v>
      </c>
      <c r="AM666" s="53" t="b">
        <f t="shared" si="875"/>
        <v>1</v>
      </c>
      <c r="AN666" s="53" t="b">
        <f t="shared" si="876"/>
        <v>1</v>
      </c>
      <c r="AO666" s="53" t="b">
        <f t="shared" si="877"/>
        <v>1</v>
      </c>
      <c r="AP666" s="53" t="b">
        <f t="shared" si="878"/>
        <v>1</v>
      </c>
      <c r="AQ666" s="53" t="b">
        <f t="shared" si="855"/>
        <v>0</v>
      </c>
      <c r="AR666" t="b">
        <f t="shared" si="820"/>
        <v>0</v>
      </c>
      <c r="AS666" s="54" t="e">
        <f t="shared" si="845"/>
        <v>#N/A</v>
      </c>
      <c r="AT666" t="b">
        <f t="shared" si="856"/>
        <v>0</v>
      </c>
      <c r="AU666" t="str">
        <f t="shared" si="857"/>
        <v/>
      </c>
      <c r="AV666" s="55" t="str">
        <f t="shared" si="846"/>
        <v/>
      </c>
      <c r="AW666" t="b">
        <f>AND(AV666&lt;&gt;"",COUNTIF($AV$11:AV665,AV666)=0)</f>
        <v>0</v>
      </c>
      <c r="AX666" s="2">
        <f>IF(AV666="",0,IF(AW666,MAX($AX$11:AX665)+1,VLOOKUP(AV666,$AV$11:AX665,3,FALSE)))</f>
        <v>0</v>
      </c>
      <c r="AY666" t="str">
        <f t="shared" si="847"/>
        <v/>
      </c>
      <c r="AZ666" t="e">
        <f t="shared" si="821"/>
        <v>#N/A</v>
      </c>
      <c r="BA666" t="e">
        <f>IF(ISNA(AZ666),NA(),COUNTIF(AZ$10:AZ666,AZ666)&gt;1)</f>
        <v>#N/A</v>
      </c>
      <c r="BB666" t="e">
        <f t="shared" si="822"/>
        <v>#N/A</v>
      </c>
      <c r="BC666" s="55" t="e">
        <f t="shared" si="823"/>
        <v>#N/A</v>
      </c>
      <c r="BD666" s="56" t="e">
        <f t="shared" si="824"/>
        <v>#N/A</v>
      </c>
      <c r="BE666" s="53">
        <f t="shared" si="825"/>
        <v>0</v>
      </c>
      <c r="BF666" s="53">
        <f t="shared" si="826"/>
        <v>0</v>
      </c>
      <c r="BG666" s="53">
        <f t="shared" si="827"/>
        <v>0</v>
      </c>
      <c r="BH666" s="53">
        <f t="shared" si="828"/>
        <v>0</v>
      </c>
      <c r="BI666" s="53">
        <f t="shared" si="829"/>
        <v>0</v>
      </c>
      <c r="BJ666" s="53">
        <f t="shared" si="830"/>
        <v>0</v>
      </c>
      <c r="BK666" s="57">
        <f t="shared" si="831"/>
        <v>0</v>
      </c>
      <c r="BL666" s="57">
        <f t="shared" si="832"/>
        <v>0</v>
      </c>
      <c r="BM666" s="57">
        <f t="shared" si="833"/>
        <v>0</v>
      </c>
      <c r="BN666" s="57">
        <f t="shared" si="834"/>
        <v>0</v>
      </c>
      <c r="BO666" s="57">
        <f t="shared" si="835"/>
        <v>0</v>
      </c>
      <c r="BP666" s="57">
        <f t="shared" si="836"/>
        <v>0</v>
      </c>
      <c r="BQ666">
        <f t="shared" si="858"/>
        <v>0</v>
      </c>
      <c r="BR666">
        <f t="shared" si="859"/>
        <v>0</v>
      </c>
      <c r="BS666">
        <f t="shared" si="860"/>
        <v>0</v>
      </c>
      <c r="BT666">
        <f t="shared" si="861"/>
        <v>0</v>
      </c>
      <c r="BU666">
        <f t="shared" si="862"/>
        <v>0</v>
      </c>
      <c r="BV666">
        <f t="shared" si="863"/>
        <v>0</v>
      </c>
      <c r="BW666">
        <f t="shared" si="864"/>
        <v>0</v>
      </c>
      <c r="BX666">
        <f t="shared" si="865"/>
        <v>0</v>
      </c>
      <c r="BY666">
        <f t="shared" si="866"/>
        <v>0</v>
      </c>
      <c r="BZ666">
        <f t="shared" si="867"/>
        <v>0</v>
      </c>
      <c r="CA666">
        <f t="shared" si="868"/>
        <v>0</v>
      </c>
      <c r="CB666">
        <f t="shared" si="869"/>
        <v>0</v>
      </c>
      <c r="CC666" t="e">
        <f>IF('Source and fuel input'!AS666,VLOOKUP(AA666,SourceIdData,8,FALSE),IF('Source and fuel input'!AQ666,V666,IF('Source and fuel input'!AR666,IF(AND(E666="Method 1",VLOOKUP(AA666,SourceIdData,8,FALSE)&gt;0),VLOOKUP(AA666,SourceIdData,8,FALSE),NA()),"")))</f>
        <v>#N/A</v>
      </c>
      <c r="CD666" s="15" t="e">
        <f t="shared" si="804"/>
        <v>#N/A</v>
      </c>
      <c r="CE666" s="15" t="b">
        <f t="shared" si="805"/>
        <v>1</v>
      </c>
      <c r="CF666" s="15" t="b">
        <f t="shared" si="837"/>
        <v>1</v>
      </c>
      <c r="CG666" s="15" t="b">
        <f t="shared" si="806"/>
        <v>0</v>
      </c>
      <c r="CH666" s="15" t="b">
        <f t="shared" si="807"/>
        <v>1</v>
      </c>
      <c r="CI666" t="e">
        <f t="shared" si="838"/>
        <v>#N/A</v>
      </c>
      <c r="CJ666" t="e">
        <f t="shared" si="839"/>
        <v>#N/A</v>
      </c>
      <c r="CK666" t="e">
        <f t="shared" si="848"/>
        <v>#N/A</v>
      </c>
      <c r="CL666" t="b">
        <f t="shared" si="808"/>
        <v>0</v>
      </c>
      <c r="CM666" t="e">
        <f t="shared" si="849"/>
        <v>#N/A</v>
      </c>
      <c r="CN666" t="b">
        <f t="shared" si="850"/>
        <v>0</v>
      </c>
      <c r="CO666" s="14">
        <f t="shared" si="851"/>
        <v>1</v>
      </c>
      <c r="CP666" s="16" t="str">
        <f t="shared" si="840"/>
        <v/>
      </c>
      <c r="CQ666" s="15">
        <f t="shared" si="841"/>
        <v>0</v>
      </c>
      <c r="CR666" s="15">
        <f t="shared" si="842"/>
        <v>0</v>
      </c>
      <c r="CS666" s="15">
        <f t="shared" si="843"/>
        <v>0</v>
      </c>
      <c r="CT666" s="58" t="e">
        <f t="shared" si="870"/>
        <v>#DIV/0!</v>
      </c>
      <c r="CU666" s="2">
        <f t="shared" si="844"/>
        <v>995</v>
      </c>
      <c r="CV666" t="str">
        <f t="shared" si="852"/>
        <v/>
      </c>
      <c r="CX666" t="str">
        <f t="shared" si="871"/>
        <v/>
      </c>
      <c r="CY666" t="b">
        <f>AND(CX666&lt;&gt;"",COUNTIF($CX$11:CX665,CX666)=0)</f>
        <v>0</v>
      </c>
      <c r="CZ666" s="2">
        <f>IF(CX666="",0,IF(CY666,MAX($CZ$11:CZ665)+1,VLOOKUP(CX666,$CX$11:CZ665,3,FALSE)))</f>
        <v>0</v>
      </c>
      <c r="DA666" s="2" t="str">
        <f t="shared" si="853"/>
        <v/>
      </c>
      <c r="DB666" t="str">
        <f t="shared" si="872"/>
        <v/>
      </c>
      <c r="DC666" t="b">
        <f>AND(DB666&lt;&gt;"",COUNTIF($DB$11:DB665,DB666)=0)</f>
        <v>0</v>
      </c>
      <c r="DD666" s="2">
        <f>IF(DB666="",0,IF(DC666,MAX($DD$11:DD665)+1,VLOOKUP(DB666,$DB$11:DD665,3,FALSE)))</f>
        <v>0</v>
      </c>
      <c r="DE666" s="2" t="str">
        <f t="shared" si="854"/>
        <v/>
      </c>
    </row>
    <row r="667" spans="1:109" x14ac:dyDescent="0.35">
      <c r="A667" s="119"/>
      <c r="B667" s="46"/>
      <c r="C667" s="46"/>
      <c r="D667" s="46"/>
      <c r="E667" s="46"/>
      <c r="F667" s="183"/>
      <c r="G667" s="48">
        <v>0</v>
      </c>
      <c r="H667" s="46">
        <v>0</v>
      </c>
      <c r="I667" s="46">
        <v>0</v>
      </c>
      <c r="J667" s="46">
        <v>0</v>
      </c>
      <c r="K667" s="46">
        <v>0</v>
      </c>
      <c r="L667" s="49">
        <v>0</v>
      </c>
      <c r="M667" s="50">
        <v>0</v>
      </c>
      <c r="N667" s="32"/>
      <c r="O667" s="31"/>
      <c r="P667" s="31"/>
      <c r="Q667" s="31"/>
      <c r="R667" s="31"/>
      <c r="S667" s="31"/>
      <c r="T667" s="31"/>
      <c r="U667" s="31"/>
      <c r="V667" s="99"/>
      <c r="W667" s="52" t="str">
        <f t="shared" si="803"/>
        <v/>
      </c>
      <c r="X667" s="120"/>
      <c r="Y667" s="97"/>
      <c r="Z667" t="e">
        <f t="shared" si="809"/>
        <v>#N/A</v>
      </c>
      <c r="AA667" t="e">
        <f t="shared" si="810"/>
        <v>#N/A</v>
      </c>
      <c r="AB667" t="e">
        <f t="shared" si="811"/>
        <v>#N/A</v>
      </c>
      <c r="AC667" s="53" t="b">
        <f t="shared" si="812"/>
        <v>0</v>
      </c>
      <c r="AD667" s="53" t="b">
        <f t="shared" si="813"/>
        <v>0</v>
      </c>
      <c r="AE667" s="53" t="b">
        <f t="shared" si="814"/>
        <v>0</v>
      </c>
      <c r="AF667" s="53" t="b">
        <f t="shared" si="815"/>
        <v>0</v>
      </c>
      <c r="AG667" s="53" t="b">
        <f t="shared" si="816"/>
        <v>0</v>
      </c>
      <c r="AH667" s="53" t="b">
        <f t="shared" si="817"/>
        <v>0</v>
      </c>
      <c r="AI667" s="53" t="b">
        <f t="shared" si="818"/>
        <v>0</v>
      </c>
      <c r="AJ667" s="53" t="b">
        <f t="shared" si="819"/>
        <v>0</v>
      </c>
      <c r="AK667" s="53" t="b">
        <f t="shared" si="873"/>
        <v>1</v>
      </c>
      <c r="AL667" s="53" t="b">
        <f t="shared" si="874"/>
        <v>1</v>
      </c>
      <c r="AM667" s="53" t="b">
        <f t="shared" si="875"/>
        <v>1</v>
      </c>
      <c r="AN667" s="53" t="b">
        <f t="shared" si="876"/>
        <v>1</v>
      </c>
      <c r="AO667" s="53" t="b">
        <f t="shared" si="877"/>
        <v>1</v>
      </c>
      <c r="AP667" s="53" t="b">
        <f t="shared" si="878"/>
        <v>1</v>
      </c>
      <c r="AQ667" s="53" t="b">
        <f t="shared" si="855"/>
        <v>0</v>
      </c>
      <c r="AR667" t="b">
        <f t="shared" si="820"/>
        <v>0</v>
      </c>
      <c r="AS667" s="54" t="e">
        <f t="shared" si="845"/>
        <v>#N/A</v>
      </c>
      <c r="AT667" t="b">
        <f t="shared" si="856"/>
        <v>0</v>
      </c>
      <c r="AU667" t="str">
        <f t="shared" si="857"/>
        <v/>
      </c>
      <c r="AV667" s="55" t="str">
        <f t="shared" si="846"/>
        <v/>
      </c>
      <c r="AW667" t="b">
        <f>AND(AV667&lt;&gt;"",COUNTIF($AV$11:AV666,AV667)=0)</f>
        <v>0</v>
      </c>
      <c r="AX667" s="2">
        <f>IF(AV667="",0,IF(AW667,MAX($AX$11:AX666)+1,VLOOKUP(AV667,$AV$11:AX666,3,FALSE)))</f>
        <v>0</v>
      </c>
      <c r="AY667" t="str">
        <f t="shared" si="847"/>
        <v/>
      </c>
      <c r="AZ667" t="e">
        <f t="shared" si="821"/>
        <v>#N/A</v>
      </c>
      <c r="BA667" t="e">
        <f>IF(ISNA(AZ667),NA(),COUNTIF(AZ$10:AZ667,AZ667)&gt;1)</f>
        <v>#N/A</v>
      </c>
      <c r="BB667" t="e">
        <f t="shared" si="822"/>
        <v>#N/A</v>
      </c>
      <c r="BC667" s="55" t="e">
        <f t="shared" si="823"/>
        <v>#N/A</v>
      </c>
      <c r="BD667" s="56" t="e">
        <f t="shared" si="824"/>
        <v>#N/A</v>
      </c>
      <c r="BE667" s="53">
        <f t="shared" si="825"/>
        <v>0</v>
      </c>
      <c r="BF667" s="53">
        <f t="shared" si="826"/>
        <v>0</v>
      </c>
      <c r="BG667" s="53">
        <f t="shared" si="827"/>
        <v>0</v>
      </c>
      <c r="BH667" s="53">
        <f t="shared" si="828"/>
        <v>0</v>
      </c>
      <c r="BI667" s="53">
        <f t="shared" si="829"/>
        <v>0</v>
      </c>
      <c r="BJ667" s="53">
        <f t="shared" si="830"/>
        <v>0</v>
      </c>
      <c r="BK667" s="57">
        <f t="shared" si="831"/>
        <v>0</v>
      </c>
      <c r="BL667" s="57">
        <f t="shared" si="832"/>
        <v>0</v>
      </c>
      <c r="BM667" s="57">
        <f t="shared" si="833"/>
        <v>0</v>
      </c>
      <c r="BN667" s="57">
        <f t="shared" si="834"/>
        <v>0</v>
      </c>
      <c r="BO667" s="57">
        <f t="shared" si="835"/>
        <v>0</v>
      </c>
      <c r="BP667" s="57">
        <f t="shared" si="836"/>
        <v>0</v>
      </c>
      <c r="BQ667">
        <f t="shared" si="858"/>
        <v>0</v>
      </c>
      <c r="BR667">
        <f t="shared" si="859"/>
        <v>0</v>
      </c>
      <c r="BS667">
        <f t="shared" si="860"/>
        <v>0</v>
      </c>
      <c r="BT667">
        <f t="shared" si="861"/>
        <v>0</v>
      </c>
      <c r="BU667">
        <f t="shared" si="862"/>
        <v>0</v>
      </c>
      <c r="BV667">
        <f t="shared" si="863"/>
        <v>0</v>
      </c>
      <c r="BW667">
        <f t="shared" si="864"/>
        <v>0</v>
      </c>
      <c r="BX667">
        <f t="shared" si="865"/>
        <v>0</v>
      </c>
      <c r="BY667">
        <f t="shared" si="866"/>
        <v>0</v>
      </c>
      <c r="BZ667">
        <f t="shared" si="867"/>
        <v>0</v>
      </c>
      <c r="CA667">
        <f t="shared" si="868"/>
        <v>0</v>
      </c>
      <c r="CB667">
        <f t="shared" si="869"/>
        <v>0</v>
      </c>
      <c r="CC667" t="e">
        <f>IF('Source and fuel input'!AS667,VLOOKUP(AA667,SourceIdData,8,FALSE),IF('Source and fuel input'!AQ667,V667,IF('Source and fuel input'!AR667,IF(AND(E667="Method 1",VLOOKUP(AA667,SourceIdData,8,FALSE)&gt;0),VLOOKUP(AA667,SourceIdData,8,FALSE),NA()),"")))</f>
        <v>#N/A</v>
      </c>
      <c r="CD667" s="15" t="e">
        <f t="shared" si="804"/>
        <v>#N/A</v>
      </c>
      <c r="CE667" s="15" t="b">
        <f t="shared" si="805"/>
        <v>1</v>
      </c>
      <c r="CF667" s="15" t="b">
        <f t="shared" si="837"/>
        <v>1</v>
      </c>
      <c r="CG667" s="15" t="b">
        <f t="shared" si="806"/>
        <v>0</v>
      </c>
      <c r="CH667" s="15" t="b">
        <f t="shared" si="807"/>
        <v>1</v>
      </c>
      <c r="CI667" t="e">
        <f t="shared" si="838"/>
        <v>#N/A</v>
      </c>
      <c r="CJ667" t="e">
        <f t="shared" si="839"/>
        <v>#N/A</v>
      </c>
      <c r="CK667" t="e">
        <f t="shared" si="848"/>
        <v>#N/A</v>
      </c>
      <c r="CL667" t="b">
        <f t="shared" si="808"/>
        <v>0</v>
      </c>
      <c r="CM667" t="e">
        <f t="shared" si="849"/>
        <v>#N/A</v>
      </c>
      <c r="CN667" t="b">
        <f t="shared" si="850"/>
        <v>0</v>
      </c>
      <c r="CO667" s="14">
        <f t="shared" si="851"/>
        <v>1</v>
      </c>
      <c r="CP667" s="16" t="str">
        <f t="shared" si="840"/>
        <v/>
      </c>
      <c r="CQ667" s="15">
        <f t="shared" si="841"/>
        <v>0</v>
      </c>
      <c r="CR667" s="15">
        <f t="shared" si="842"/>
        <v>0</v>
      </c>
      <c r="CS667" s="15">
        <f t="shared" si="843"/>
        <v>0</v>
      </c>
      <c r="CT667" s="58" t="e">
        <f t="shared" si="870"/>
        <v>#DIV/0!</v>
      </c>
      <c r="CU667" s="2">
        <f t="shared" si="844"/>
        <v>995</v>
      </c>
      <c r="CV667" t="str">
        <f t="shared" si="852"/>
        <v/>
      </c>
      <c r="CX667" t="str">
        <f t="shared" si="871"/>
        <v/>
      </c>
      <c r="CY667" t="b">
        <f>AND(CX667&lt;&gt;"",COUNTIF($CX$11:CX666,CX667)=0)</f>
        <v>0</v>
      </c>
      <c r="CZ667" s="2">
        <f>IF(CX667="",0,IF(CY667,MAX($CZ$11:CZ666)+1,VLOOKUP(CX667,$CX$11:CZ666,3,FALSE)))</f>
        <v>0</v>
      </c>
      <c r="DA667" s="2" t="str">
        <f t="shared" si="853"/>
        <v/>
      </c>
      <c r="DB667" t="str">
        <f t="shared" si="872"/>
        <v/>
      </c>
      <c r="DC667" t="b">
        <f>AND(DB667&lt;&gt;"",COUNTIF($DB$11:DB666,DB667)=0)</f>
        <v>0</v>
      </c>
      <c r="DD667" s="2">
        <f>IF(DB667="",0,IF(DC667,MAX($DD$11:DD666)+1,VLOOKUP(DB667,$DB$11:DD666,3,FALSE)))</f>
        <v>0</v>
      </c>
      <c r="DE667" s="2" t="str">
        <f t="shared" si="854"/>
        <v/>
      </c>
    </row>
    <row r="668" spans="1:109" x14ac:dyDescent="0.35">
      <c r="A668" s="119"/>
      <c r="B668" s="46"/>
      <c r="C668" s="46"/>
      <c r="D668" s="46"/>
      <c r="E668" s="46"/>
      <c r="F668" s="183"/>
      <c r="G668" s="48">
        <v>0</v>
      </c>
      <c r="H668" s="46">
        <v>0</v>
      </c>
      <c r="I668" s="46">
        <v>0</v>
      </c>
      <c r="J668" s="46">
        <v>0</v>
      </c>
      <c r="K668" s="46">
        <v>0</v>
      </c>
      <c r="L668" s="49">
        <v>0</v>
      </c>
      <c r="M668" s="50">
        <v>0</v>
      </c>
      <c r="N668" s="32"/>
      <c r="O668" s="31"/>
      <c r="P668" s="31"/>
      <c r="Q668" s="31"/>
      <c r="R668" s="31"/>
      <c r="S668" s="31"/>
      <c r="T668" s="31"/>
      <c r="U668" s="31"/>
      <c r="V668" s="99"/>
      <c r="W668" s="52" t="str">
        <f t="shared" si="803"/>
        <v/>
      </c>
      <c r="X668" s="120"/>
      <c r="Y668" s="97"/>
      <c r="Z668" t="e">
        <f t="shared" si="809"/>
        <v>#N/A</v>
      </c>
      <c r="AA668" t="e">
        <f t="shared" si="810"/>
        <v>#N/A</v>
      </c>
      <c r="AB668" t="e">
        <f t="shared" si="811"/>
        <v>#N/A</v>
      </c>
      <c r="AC668" s="53" t="b">
        <f t="shared" si="812"/>
        <v>0</v>
      </c>
      <c r="AD668" s="53" t="b">
        <f t="shared" si="813"/>
        <v>0</v>
      </c>
      <c r="AE668" s="53" t="b">
        <f t="shared" si="814"/>
        <v>0</v>
      </c>
      <c r="AF668" s="53" t="b">
        <f t="shared" si="815"/>
        <v>0</v>
      </c>
      <c r="AG668" s="53" t="b">
        <f t="shared" si="816"/>
        <v>0</v>
      </c>
      <c r="AH668" s="53" t="b">
        <f t="shared" si="817"/>
        <v>0</v>
      </c>
      <c r="AI668" s="53" t="b">
        <f t="shared" si="818"/>
        <v>0</v>
      </c>
      <c r="AJ668" s="53" t="b">
        <f t="shared" si="819"/>
        <v>0</v>
      </c>
      <c r="AK668" s="53" t="b">
        <f t="shared" si="873"/>
        <v>1</v>
      </c>
      <c r="AL668" s="53" t="b">
        <f t="shared" si="874"/>
        <v>1</v>
      </c>
      <c r="AM668" s="53" t="b">
        <f t="shared" si="875"/>
        <v>1</v>
      </c>
      <c r="AN668" s="53" t="b">
        <f t="shared" si="876"/>
        <v>1</v>
      </c>
      <c r="AO668" s="53" t="b">
        <f t="shared" si="877"/>
        <v>1</v>
      </c>
      <c r="AP668" s="53" t="b">
        <f t="shared" si="878"/>
        <v>1</v>
      </c>
      <c r="AQ668" s="53" t="b">
        <f t="shared" si="855"/>
        <v>0</v>
      </c>
      <c r="AR668" t="b">
        <f t="shared" si="820"/>
        <v>0</v>
      </c>
      <c r="AS668" s="54" t="e">
        <f t="shared" si="845"/>
        <v>#N/A</v>
      </c>
      <c r="AT668" t="b">
        <f t="shared" si="856"/>
        <v>0</v>
      </c>
      <c r="AU668" t="str">
        <f t="shared" si="857"/>
        <v/>
      </c>
      <c r="AV668" s="55" t="str">
        <f t="shared" si="846"/>
        <v/>
      </c>
      <c r="AW668" t="b">
        <f>AND(AV668&lt;&gt;"",COUNTIF($AV$11:AV667,AV668)=0)</f>
        <v>0</v>
      </c>
      <c r="AX668" s="2">
        <f>IF(AV668="",0,IF(AW668,MAX($AX$11:AX667)+1,VLOOKUP(AV668,$AV$11:AX667,3,FALSE)))</f>
        <v>0</v>
      </c>
      <c r="AY668" t="str">
        <f t="shared" si="847"/>
        <v/>
      </c>
      <c r="AZ668" t="e">
        <f t="shared" si="821"/>
        <v>#N/A</v>
      </c>
      <c r="BA668" t="e">
        <f>IF(ISNA(AZ668),NA(),COUNTIF(AZ$10:AZ668,AZ668)&gt;1)</f>
        <v>#N/A</v>
      </c>
      <c r="BB668" t="e">
        <f t="shared" si="822"/>
        <v>#N/A</v>
      </c>
      <c r="BC668" s="55" t="e">
        <f t="shared" si="823"/>
        <v>#N/A</v>
      </c>
      <c r="BD668" s="56" t="e">
        <f t="shared" si="824"/>
        <v>#N/A</v>
      </c>
      <c r="BE668" s="53">
        <f t="shared" si="825"/>
        <v>0</v>
      </c>
      <c r="BF668" s="53">
        <f t="shared" si="826"/>
        <v>0</v>
      </c>
      <c r="BG668" s="53">
        <f t="shared" si="827"/>
        <v>0</v>
      </c>
      <c r="BH668" s="53">
        <f t="shared" si="828"/>
        <v>0</v>
      </c>
      <c r="BI668" s="53">
        <f t="shared" si="829"/>
        <v>0</v>
      </c>
      <c r="BJ668" s="53">
        <f t="shared" si="830"/>
        <v>0</v>
      </c>
      <c r="BK668" s="57">
        <f t="shared" si="831"/>
        <v>0</v>
      </c>
      <c r="BL668" s="57">
        <f t="shared" si="832"/>
        <v>0</v>
      </c>
      <c r="BM668" s="57">
        <f t="shared" si="833"/>
        <v>0</v>
      </c>
      <c r="BN668" s="57">
        <f t="shared" si="834"/>
        <v>0</v>
      </c>
      <c r="BO668" s="57">
        <f t="shared" si="835"/>
        <v>0</v>
      </c>
      <c r="BP668" s="57">
        <f t="shared" si="836"/>
        <v>0</v>
      </c>
      <c r="BQ668">
        <f t="shared" si="858"/>
        <v>0</v>
      </c>
      <c r="BR668">
        <f t="shared" si="859"/>
        <v>0</v>
      </c>
      <c r="BS668">
        <f t="shared" si="860"/>
        <v>0</v>
      </c>
      <c r="BT668">
        <f t="shared" si="861"/>
        <v>0</v>
      </c>
      <c r="BU668">
        <f t="shared" si="862"/>
        <v>0</v>
      </c>
      <c r="BV668">
        <f t="shared" si="863"/>
        <v>0</v>
      </c>
      <c r="BW668">
        <f t="shared" si="864"/>
        <v>0</v>
      </c>
      <c r="BX668">
        <f t="shared" si="865"/>
        <v>0</v>
      </c>
      <c r="BY668">
        <f t="shared" si="866"/>
        <v>0</v>
      </c>
      <c r="BZ668">
        <f t="shared" si="867"/>
        <v>0</v>
      </c>
      <c r="CA668">
        <f t="shared" si="868"/>
        <v>0</v>
      </c>
      <c r="CB668">
        <f t="shared" si="869"/>
        <v>0</v>
      </c>
      <c r="CC668" t="e">
        <f>IF('Source and fuel input'!AS668,VLOOKUP(AA668,SourceIdData,8,FALSE),IF('Source and fuel input'!AQ668,V668,IF('Source and fuel input'!AR668,IF(AND(E668="Method 1",VLOOKUP(AA668,SourceIdData,8,FALSE)&gt;0),VLOOKUP(AA668,SourceIdData,8,FALSE),NA()),"")))</f>
        <v>#N/A</v>
      </c>
      <c r="CD668" s="15" t="e">
        <f t="shared" si="804"/>
        <v>#N/A</v>
      </c>
      <c r="CE668" s="15" t="b">
        <f t="shared" si="805"/>
        <v>1</v>
      </c>
      <c r="CF668" s="15" t="b">
        <f t="shared" si="837"/>
        <v>1</v>
      </c>
      <c r="CG668" s="15" t="b">
        <f t="shared" si="806"/>
        <v>0</v>
      </c>
      <c r="CH668" s="15" t="b">
        <f t="shared" si="807"/>
        <v>1</v>
      </c>
      <c r="CI668" t="e">
        <f t="shared" si="838"/>
        <v>#N/A</v>
      </c>
      <c r="CJ668" t="e">
        <f t="shared" si="839"/>
        <v>#N/A</v>
      </c>
      <c r="CK668" t="e">
        <f t="shared" si="848"/>
        <v>#N/A</v>
      </c>
      <c r="CL668" t="b">
        <f t="shared" si="808"/>
        <v>0</v>
      </c>
      <c r="CM668" t="e">
        <f t="shared" si="849"/>
        <v>#N/A</v>
      </c>
      <c r="CN668" t="b">
        <f t="shared" si="850"/>
        <v>0</v>
      </c>
      <c r="CO668" s="14">
        <f t="shared" si="851"/>
        <v>1</v>
      </c>
      <c r="CP668" s="16" t="str">
        <f t="shared" si="840"/>
        <v/>
      </c>
      <c r="CQ668" s="15">
        <f t="shared" si="841"/>
        <v>0</v>
      </c>
      <c r="CR668" s="15">
        <f t="shared" si="842"/>
        <v>0</v>
      </c>
      <c r="CS668" s="15">
        <f t="shared" si="843"/>
        <v>0</v>
      </c>
      <c r="CT668" s="58" t="e">
        <f t="shared" si="870"/>
        <v>#DIV/0!</v>
      </c>
      <c r="CU668" s="2">
        <f t="shared" si="844"/>
        <v>995</v>
      </c>
      <c r="CV668" t="str">
        <f t="shared" si="852"/>
        <v/>
      </c>
      <c r="CX668" t="str">
        <f t="shared" si="871"/>
        <v/>
      </c>
      <c r="CY668" t="b">
        <f>AND(CX668&lt;&gt;"",COUNTIF($CX$11:CX667,CX668)=0)</f>
        <v>0</v>
      </c>
      <c r="CZ668" s="2">
        <f>IF(CX668="",0,IF(CY668,MAX($CZ$11:CZ667)+1,VLOOKUP(CX668,$CX$11:CZ667,3,FALSE)))</f>
        <v>0</v>
      </c>
      <c r="DA668" s="2" t="str">
        <f t="shared" si="853"/>
        <v/>
      </c>
      <c r="DB668" t="str">
        <f t="shared" si="872"/>
        <v/>
      </c>
      <c r="DC668" t="b">
        <f>AND(DB668&lt;&gt;"",COUNTIF($DB$11:DB667,DB668)=0)</f>
        <v>0</v>
      </c>
      <c r="DD668" s="2">
        <f>IF(DB668="",0,IF(DC668,MAX($DD$11:DD667)+1,VLOOKUP(DB668,$DB$11:DD667,3,FALSE)))</f>
        <v>0</v>
      </c>
      <c r="DE668" s="2" t="str">
        <f t="shared" si="854"/>
        <v/>
      </c>
    </row>
    <row r="669" spans="1:109" x14ac:dyDescent="0.35">
      <c r="A669" s="119"/>
      <c r="B669" s="46"/>
      <c r="C669" s="46"/>
      <c r="D669" s="46"/>
      <c r="E669" s="46"/>
      <c r="F669" s="183"/>
      <c r="G669" s="48">
        <v>0</v>
      </c>
      <c r="H669" s="46">
        <v>0</v>
      </c>
      <c r="I669" s="46">
        <v>0</v>
      </c>
      <c r="J669" s="46">
        <v>0</v>
      </c>
      <c r="K669" s="46">
        <v>0</v>
      </c>
      <c r="L669" s="49">
        <v>0</v>
      </c>
      <c r="M669" s="50">
        <v>0</v>
      </c>
      <c r="N669" s="32"/>
      <c r="O669" s="31"/>
      <c r="P669" s="31"/>
      <c r="Q669" s="31"/>
      <c r="R669" s="31"/>
      <c r="S669" s="31"/>
      <c r="T669" s="31"/>
      <c r="U669" s="31"/>
      <c r="V669" s="99"/>
      <c r="W669" s="52" t="str">
        <f t="shared" si="803"/>
        <v/>
      </c>
      <c r="X669" s="120"/>
      <c r="Y669" s="97"/>
      <c r="Z669" t="e">
        <f t="shared" si="809"/>
        <v>#N/A</v>
      </c>
      <c r="AA669" t="e">
        <f t="shared" si="810"/>
        <v>#N/A</v>
      </c>
      <c r="AB669" t="e">
        <f t="shared" si="811"/>
        <v>#N/A</v>
      </c>
      <c r="AC669" s="53" t="b">
        <f t="shared" si="812"/>
        <v>0</v>
      </c>
      <c r="AD669" s="53" t="b">
        <f t="shared" si="813"/>
        <v>0</v>
      </c>
      <c r="AE669" s="53" t="b">
        <f t="shared" si="814"/>
        <v>0</v>
      </c>
      <c r="AF669" s="53" t="b">
        <f t="shared" si="815"/>
        <v>0</v>
      </c>
      <c r="AG669" s="53" t="b">
        <f t="shared" si="816"/>
        <v>0</v>
      </c>
      <c r="AH669" s="53" t="b">
        <f t="shared" si="817"/>
        <v>0</v>
      </c>
      <c r="AI669" s="53" t="b">
        <f t="shared" si="818"/>
        <v>0</v>
      </c>
      <c r="AJ669" s="53" t="b">
        <f t="shared" si="819"/>
        <v>0</v>
      </c>
      <c r="AK669" s="53" t="b">
        <f t="shared" si="873"/>
        <v>1</v>
      </c>
      <c r="AL669" s="53" t="b">
        <f t="shared" si="874"/>
        <v>1</v>
      </c>
      <c r="AM669" s="53" t="b">
        <f t="shared" si="875"/>
        <v>1</v>
      </c>
      <c r="AN669" s="53" t="b">
        <f t="shared" si="876"/>
        <v>1</v>
      </c>
      <c r="AO669" s="53" t="b">
        <f t="shared" si="877"/>
        <v>1</v>
      </c>
      <c r="AP669" s="53" t="b">
        <f t="shared" si="878"/>
        <v>1</v>
      </c>
      <c r="AQ669" s="53" t="b">
        <f t="shared" si="855"/>
        <v>0</v>
      </c>
      <c r="AR669" t="b">
        <f t="shared" si="820"/>
        <v>0</v>
      </c>
      <c r="AS669" s="54" t="e">
        <f t="shared" si="845"/>
        <v>#N/A</v>
      </c>
      <c r="AT669" t="b">
        <f t="shared" si="856"/>
        <v>0</v>
      </c>
      <c r="AU669" t="str">
        <f t="shared" si="857"/>
        <v/>
      </c>
      <c r="AV669" s="55" t="str">
        <f t="shared" si="846"/>
        <v/>
      </c>
      <c r="AW669" t="b">
        <f>AND(AV669&lt;&gt;"",COUNTIF($AV$11:AV668,AV669)=0)</f>
        <v>0</v>
      </c>
      <c r="AX669" s="2">
        <f>IF(AV669="",0,IF(AW669,MAX($AX$11:AX668)+1,VLOOKUP(AV669,$AV$11:AX668,3,FALSE)))</f>
        <v>0</v>
      </c>
      <c r="AY669" t="str">
        <f t="shared" si="847"/>
        <v/>
      </c>
      <c r="AZ669" t="e">
        <f t="shared" si="821"/>
        <v>#N/A</v>
      </c>
      <c r="BA669" t="e">
        <f>IF(ISNA(AZ669),NA(),COUNTIF(AZ$10:AZ669,AZ669)&gt;1)</f>
        <v>#N/A</v>
      </c>
      <c r="BB669" t="e">
        <f t="shared" si="822"/>
        <v>#N/A</v>
      </c>
      <c r="BC669" s="55" t="e">
        <f t="shared" si="823"/>
        <v>#N/A</v>
      </c>
      <c r="BD669" s="56" t="e">
        <f t="shared" si="824"/>
        <v>#N/A</v>
      </c>
      <c r="BE669" s="53">
        <f t="shared" si="825"/>
        <v>0</v>
      </c>
      <c r="BF669" s="53">
        <f t="shared" si="826"/>
        <v>0</v>
      </c>
      <c r="BG669" s="53">
        <f t="shared" si="827"/>
        <v>0</v>
      </c>
      <c r="BH669" s="53">
        <f t="shared" si="828"/>
        <v>0</v>
      </c>
      <c r="BI669" s="53">
        <f t="shared" si="829"/>
        <v>0</v>
      </c>
      <c r="BJ669" s="53">
        <f t="shared" si="830"/>
        <v>0</v>
      </c>
      <c r="BK669" s="57">
        <f t="shared" si="831"/>
        <v>0</v>
      </c>
      <c r="BL669" s="57">
        <f t="shared" si="832"/>
        <v>0</v>
      </c>
      <c r="BM669" s="57">
        <f t="shared" si="833"/>
        <v>0</v>
      </c>
      <c r="BN669" s="57">
        <f t="shared" si="834"/>
        <v>0</v>
      </c>
      <c r="BO669" s="57">
        <f t="shared" si="835"/>
        <v>0</v>
      </c>
      <c r="BP669" s="57">
        <f t="shared" si="836"/>
        <v>0</v>
      </c>
      <c r="BQ669">
        <f t="shared" si="858"/>
        <v>0</v>
      </c>
      <c r="BR669">
        <f t="shared" si="859"/>
        <v>0</v>
      </c>
      <c r="BS669">
        <f t="shared" si="860"/>
        <v>0</v>
      </c>
      <c r="BT669">
        <f t="shared" si="861"/>
        <v>0</v>
      </c>
      <c r="BU669">
        <f t="shared" si="862"/>
        <v>0</v>
      </c>
      <c r="BV669">
        <f t="shared" si="863"/>
        <v>0</v>
      </c>
      <c r="BW669">
        <f t="shared" si="864"/>
        <v>0</v>
      </c>
      <c r="BX669">
        <f t="shared" si="865"/>
        <v>0</v>
      </c>
      <c r="BY669">
        <f t="shared" si="866"/>
        <v>0</v>
      </c>
      <c r="BZ669">
        <f t="shared" si="867"/>
        <v>0</v>
      </c>
      <c r="CA669">
        <f t="shared" si="868"/>
        <v>0</v>
      </c>
      <c r="CB669">
        <f t="shared" si="869"/>
        <v>0</v>
      </c>
      <c r="CC669" t="e">
        <f>IF('Source and fuel input'!AS669,VLOOKUP(AA669,SourceIdData,8,FALSE),IF('Source and fuel input'!AQ669,V669,IF('Source and fuel input'!AR669,IF(AND(E669="Method 1",VLOOKUP(AA669,SourceIdData,8,FALSE)&gt;0),VLOOKUP(AA669,SourceIdData,8,FALSE),NA()),"")))</f>
        <v>#N/A</v>
      </c>
      <c r="CD669" s="15" t="e">
        <f t="shared" si="804"/>
        <v>#N/A</v>
      </c>
      <c r="CE669" s="15" t="b">
        <f t="shared" si="805"/>
        <v>1</v>
      </c>
      <c r="CF669" s="15" t="b">
        <f t="shared" si="837"/>
        <v>1</v>
      </c>
      <c r="CG669" s="15" t="b">
        <f t="shared" si="806"/>
        <v>0</v>
      </c>
      <c r="CH669" s="15" t="b">
        <f t="shared" si="807"/>
        <v>1</v>
      </c>
      <c r="CI669" t="e">
        <f t="shared" si="838"/>
        <v>#N/A</v>
      </c>
      <c r="CJ669" t="e">
        <f t="shared" si="839"/>
        <v>#N/A</v>
      </c>
      <c r="CK669" t="e">
        <f t="shared" si="848"/>
        <v>#N/A</v>
      </c>
      <c r="CL669" t="b">
        <f t="shared" si="808"/>
        <v>0</v>
      </c>
      <c r="CM669" t="e">
        <f t="shared" si="849"/>
        <v>#N/A</v>
      </c>
      <c r="CN669" t="b">
        <f t="shared" si="850"/>
        <v>0</v>
      </c>
      <c r="CO669" s="14">
        <f t="shared" si="851"/>
        <v>1</v>
      </c>
      <c r="CP669" s="16" t="str">
        <f t="shared" si="840"/>
        <v/>
      </c>
      <c r="CQ669" s="15">
        <f t="shared" si="841"/>
        <v>0</v>
      </c>
      <c r="CR669" s="15">
        <f t="shared" si="842"/>
        <v>0</v>
      </c>
      <c r="CS669" s="15">
        <f t="shared" si="843"/>
        <v>0</v>
      </c>
      <c r="CT669" s="58" t="e">
        <f t="shared" si="870"/>
        <v>#DIV/0!</v>
      </c>
      <c r="CU669" s="2">
        <f t="shared" si="844"/>
        <v>995</v>
      </c>
      <c r="CV669" t="str">
        <f t="shared" si="852"/>
        <v/>
      </c>
      <c r="CX669" t="str">
        <f t="shared" si="871"/>
        <v/>
      </c>
      <c r="CY669" t="b">
        <f>AND(CX669&lt;&gt;"",COUNTIF($CX$11:CX668,CX669)=0)</f>
        <v>0</v>
      </c>
      <c r="CZ669" s="2">
        <f>IF(CX669="",0,IF(CY669,MAX($CZ$11:CZ668)+1,VLOOKUP(CX669,$CX$11:CZ668,3,FALSE)))</f>
        <v>0</v>
      </c>
      <c r="DA669" s="2" t="str">
        <f t="shared" si="853"/>
        <v/>
      </c>
      <c r="DB669" t="str">
        <f t="shared" si="872"/>
        <v/>
      </c>
      <c r="DC669" t="b">
        <f>AND(DB669&lt;&gt;"",COUNTIF($DB$11:DB668,DB669)=0)</f>
        <v>0</v>
      </c>
      <c r="DD669" s="2">
        <f>IF(DB669="",0,IF(DC669,MAX($DD$11:DD668)+1,VLOOKUP(DB669,$DB$11:DD668,3,FALSE)))</f>
        <v>0</v>
      </c>
      <c r="DE669" s="2" t="str">
        <f t="shared" si="854"/>
        <v/>
      </c>
    </row>
    <row r="670" spans="1:109" x14ac:dyDescent="0.35">
      <c r="A670" s="119"/>
      <c r="B670" s="46"/>
      <c r="C670" s="46"/>
      <c r="D670" s="46"/>
      <c r="E670" s="46"/>
      <c r="F670" s="183"/>
      <c r="G670" s="48">
        <v>0</v>
      </c>
      <c r="H670" s="46">
        <v>0</v>
      </c>
      <c r="I670" s="46">
        <v>0</v>
      </c>
      <c r="J670" s="46">
        <v>0</v>
      </c>
      <c r="K670" s="46">
        <v>0</v>
      </c>
      <c r="L670" s="49">
        <v>0</v>
      </c>
      <c r="M670" s="50">
        <v>0</v>
      </c>
      <c r="N670" s="32"/>
      <c r="O670" s="31"/>
      <c r="P670" s="31"/>
      <c r="Q670" s="31"/>
      <c r="R670" s="31"/>
      <c r="S670" s="31"/>
      <c r="T670" s="31"/>
      <c r="U670" s="31"/>
      <c r="V670" s="99"/>
      <c r="W670" s="52" t="str">
        <f t="shared" si="803"/>
        <v/>
      </c>
      <c r="X670" s="120"/>
      <c r="Y670" s="97"/>
      <c r="Z670" t="e">
        <f t="shared" si="809"/>
        <v>#N/A</v>
      </c>
      <c r="AA670" t="e">
        <f t="shared" si="810"/>
        <v>#N/A</v>
      </c>
      <c r="AB670" t="e">
        <f t="shared" si="811"/>
        <v>#N/A</v>
      </c>
      <c r="AC670" s="53" t="b">
        <f t="shared" si="812"/>
        <v>0</v>
      </c>
      <c r="AD670" s="53" t="b">
        <f t="shared" si="813"/>
        <v>0</v>
      </c>
      <c r="AE670" s="53" t="b">
        <f t="shared" si="814"/>
        <v>0</v>
      </c>
      <c r="AF670" s="53" t="b">
        <f t="shared" si="815"/>
        <v>0</v>
      </c>
      <c r="AG670" s="53" t="b">
        <f t="shared" si="816"/>
        <v>0</v>
      </c>
      <c r="AH670" s="53" t="b">
        <f t="shared" si="817"/>
        <v>0</v>
      </c>
      <c r="AI670" s="53" t="b">
        <f t="shared" si="818"/>
        <v>0</v>
      </c>
      <c r="AJ670" s="53" t="b">
        <f t="shared" si="819"/>
        <v>0</v>
      </c>
      <c r="AK670" s="53" t="b">
        <f t="shared" si="873"/>
        <v>1</v>
      </c>
      <c r="AL670" s="53" t="b">
        <f t="shared" si="874"/>
        <v>1</v>
      </c>
      <c r="AM670" s="53" t="b">
        <f t="shared" si="875"/>
        <v>1</v>
      </c>
      <c r="AN670" s="53" t="b">
        <f t="shared" si="876"/>
        <v>1</v>
      </c>
      <c r="AO670" s="53" t="b">
        <f t="shared" si="877"/>
        <v>1</v>
      </c>
      <c r="AP670" s="53" t="b">
        <f t="shared" si="878"/>
        <v>1</v>
      </c>
      <c r="AQ670" s="53" t="b">
        <f t="shared" si="855"/>
        <v>0</v>
      </c>
      <c r="AR670" t="b">
        <f t="shared" si="820"/>
        <v>0</v>
      </c>
      <c r="AS670" s="54" t="e">
        <f t="shared" si="845"/>
        <v>#N/A</v>
      </c>
      <c r="AT670" t="b">
        <f t="shared" si="856"/>
        <v>0</v>
      </c>
      <c r="AU670" t="str">
        <f t="shared" si="857"/>
        <v/>
      </c>
      <c r="AV670" s="55" t="str">
        <f t="shared" si="846"/>
        <v/>
      </c>
      <c r="AW670" t="b">
        <f>AND(AV670&lt;&gt;"",COUNTIF($AV$11:AV669,AV670)=0)</f>
        <v>0</v>
      </c>
      <c r="AX670" s="2">
        <f>IF(AV670="",0,IF(AW670,MAX($AX$11:AX669)+1,VLOOKUP(AV670,$AV$11:AX669,3,FALSE)))</f>
        <v>0</v>
      </c>
      <c r="AY670" t="str">
        <f t="shared" si="847"/>
        <v/>
      </c>
      <c r="AZ670" t="e">
        <f t="shared" si="821"/>
        <v>#N/A</v>
      </c>
      <c r="BA670" t="e">
        <f>IF(ISNA(AZ670),NA(),COUNTIF(AZ$10:AZ670,AZ670)&gt;1)</f>
        <v>#N/A</v>
      </c>
      <c r="BB670" t="e">
        <f t="shared" si="822"/>
        <v>#N/A</v>
      </c>
      <c r="BC670" s="55" t="e">
        <f t="shared" si="823"/>
        <v>#N/A</v>
      </c>
      <c r="BD670" s="56" t="e">
        <f t="shared" si="824"/>
        <v>#N/A</v>
      </c>
      <c r="BE670" s="53">
        <f t="shared" si="825"/>
        <v>0</v>
      </c>
      <c r="BF670" s="53">
        <f t="shared" si="826"/>
        <v>0</v>
      </c>
      <c r="BG670" s="53">
        <f t="shared" si="827"/>
        <v>0</v>
      </c>
      <c r="BH670" s="53">
        <f t="shared" si="828"/>
        <v>0</v>
      </c>
      <c r="BI670" s="53">
        <f t="shared" si="829"/>
        <v>0</v>
      </c>
      <c r="BJ670" s="53">
        <f t="shared" si="830"/>
        <v>0</v>
      </c>
      <c r="BK670" s="57">
        <f t="shared" si="831"/>
        <v>0</v>
      </c>
      <c r="BL670" s="57">
        <f t="shared" si="832"/>
        <v>0</v>
      </c>
      <c r="BM670" s="57">
        <f t="shared" si="833"/>
        <v>0</v>
      </c>
      <c r="BN670" s="57">
        <f t="shared" si="834"/>
        <v>0</v>
      </c>
      <c r="BO670" s="57">
        <f t="shared" si="835"/>
        <v>0</v>
      </c>
      <c r="BP670" s="57">
        <f t="shared" si="836"/>
        <v>0</v>
      </c>
      <c r="BQ670">
        <f t="shared" si="858"/>
        <v>0</v>
      </c>
      <c r="BR670">
        <f t="shared" si="859"/>
        <v>0</v>
      </c>
      <c r="BS670">
        <f t="shared" si="860"/>
        <v>0</v>
      </c>
      <c r="BT670">
        <f t="shared" si="861"/>
        <v>0</v>
      </c>
      <c r="BU670">
        <f t="shared" si="862"/>
        <v>0</v>
      </c>
      <c r="BV670">
        <f t="shared" si="863"/>
        <v>0</v>
      </c>
      <c r="BW670">
        <f t="shared" si="864"/>
        <v>0</v>
      </c>
      <c r="BX670">
        <f t="shared" si="865"/>
        <v>0</v>
      </c>
      <c r="BY670">
        <f t="shared" si="866"/>
        <v>0</v>
      </c>
      <c r="BZ670">
        <f t="shared" si="867"/>
        <v>0</v>
      </c>
      <c r="CA670">
        <f t="shared" si="868"/>
        <v>0</v>
      </c>
      <c r="CB670">
        <f t="shared" si="869"/>
        <v>0</v>
      </c>
      <c r="CC670" t="e">
        <f>IF('Source and fuel input'!AS670,VLOOKUP(AA670,SourceIdData,8,FALSE),IF('Source and fuel input'!AQ670,V670,IF('Source and fuel input'!AR670,IF(AND(E670="Method 1",VLOOKUP(AA670,SourceIdData,8,FALSE)&gt;0),VLOOKUP(AA670,SourceIdData,8,FALSE),NA()),"")))</f>
        <v>#N/A</v>
      </c>
      <c r="CD670" s="15" t="e">
        <f t="shared" si="804"/>
        <v>#N/A</v>
      </c>
      <c r="CE670" s="15" t="b">
        <f t="shared" si="805"/>
        <v>1</v>
      </c>
      <c r="CF670" s="15" t="b">
        <f t="shared" si="837"/>
        <v>1</v>
      </c>
      <c r="CG670" s="15" t="b">
        <f t="shared" si="806"/>
        <v>0</v>
      </c>
      <c r="CH670" s="15" t="b">
        <f t="shared" si="807"/>
        <v>1</v>
      </c>
      <c r="CI670" t="e">
        <f t="shared" si="838"/>
        <v>#N/A</v>
      </c>
      <c r="CJ670" t="e">
        <f t="shared" si="839"/>
        <v>#N/A</v>
      </c>
      <c r="CK670" t="e">
        <f t="shared" si="848"/>
        <v>#N/A</v>
      </c>
      <c r="CL670" t="b">
        <f t="shared" si="808"/>
        <v>0</v>
      </c>
      <c r="CM670" t="e">
        <f t="shared" si="849"/>
        <v>#N/A</v>
      </c>
      <c r="CN670" t="b">
        <f t="shared" si="850"/>
        <v>0</v>
      </c>
      <c r="CO670" s="14">
        <f t="shared" si="851"/>
        <v>1</v>
      </c>
      <c r="CP670" s="16" t="str">
        <f t="shared" si="840"/>
        <v/>
      </c>
      <c r="CQ670" s="15">
        <f t="shared" si="841"/>
        <v>0</v>
      </c>
      <c r="CR670" s="15">
        <f t="shared" si="842"/>
        <v>0</v>
      </c>
      <c r="CS670" s="15">
        <f t="shared" si="843"/>
        <v>0</v>
      </c>
      <c r="CT670" s="58" t="e">
        <f t="shared" si="870"/>
        <v>#DIV/0!</v>
      </c>
      <c r="CU670" s="2">
        <f t="shared" si="844"/>
        <v>995</v>
      </c>
      <c r="CV670" t="str">
        <f t="shared" si="852"/>
        <v/>
      </c>
      <c r="CX670" t="str">
        <f t="shared" si="871"/>
        <v/>
      </c>
      <c r="CY670" t="b">
        <f>AND(CX670&lt;&gt;"",COUNTIF($CX$11:CX669,CX670)=0)</f>
        <v>0</v>
      </c>
      <c r="CZ670" s="2">
        <f>IF(CX670="",0,IF(CY670,MAX($CZ$11:CZ669)+1,VLOOKUP(CX670,$CX$11:CZ669,3,FALSE)))</f>
        <v>0</v>
      </c>
      <c r="DA670" s="2" t="str">
        <f t="shared" si="853"/>
        <v/>
      </c>
      <c r="DB670" t="str">
        <f t="shared" si="872"/>
        <v/>
      </c>
      <c r="DC670" t="b">
        <f>AND(DB670&lt;&gt;"",COUNTIF($DB$11:DB669,DB670)=0)</f>
        <v>0</v>
      </c>
      <c r="DD670" s="2">
        <f>IF(DB670="",0,IF(DC670,MAX($DD$11:DD669)+1,VLOOKUP(DB670,$DB$11:DD669,3,FALSE)))</f>
        <v>0</v>
      </c>
      <c r="DE670" s="2" t="str">
        <f t="shared" si="854"/>
        <v/>
      </c>
    </row>
    <row r="671" spans="1:109" x14ac:dyDescent="0.35">
      <c r="A671" s="119"/>
      <c r="B671" s="46"/>
      <c r="C671" s="46"/>
      <c r="D671" s="46"/>
      <c r="E671" s="46"/>
      <c r="F671" s="183"/>
      <c r="G671" s="48">
        <v>0</v>
      </c>
      <c r="H671" s="46">
        <v>0</v>
      </c>
      <c r="I671" s="46">
        <v>0</v>
      </c>
      <c r="J671" s="46">
        <v>0</v>
      </c>
      <c r="K671" s="46">
        <v>0</v>
      </c>
      <c r="L671" s="49">
        <v>0</v>
      </c>
      <c r="M671" s="50">
        <v>0</v>
      </c>
      <c r="N671" s="32"/>
      <c r="O671" s="31"/>
      <c r="P671" s="31"/>
      <c r="Q671" s="31"/>
      <c r="R671" s="31"/>
      <c r="S671" s="31"/>
      <c r="T671" s="31"/>
      <c r="U671" s="31"/>
      <c r="V671" s="99"/>
      <c r="W671" s="52" t="str">
        <f t="shared" si="803"/>
        <v/>
      </c>
      <c r="X671" s="120"/>
      <c r="Y671" s="97"/>
      <c r="Z671" t="e">
        <f t="shared" si="809"/>
        <v>#N/A</v>
      </c>
      <c r="AA671" t="e">
        <f t="shared" si="810"/>
        <v>#N/A</v>
      </c>
      <c r="AB671" t="e">
        <f t="shared" si="811"/>
        <v>#N/A</v>
      </c>
      <c r="AC671" s="53" t="b">
        <f t="shared" si="812"/>
        <v>0</v>
      </c>
      <c r="AD671" s="53" t="b">
        <f t="shared" si="813"/>
        <v>0</v>
      </c>
      <c r="AE671" s="53" t="b">
        <f t="shared" si="814"/>
        <v>0</v>
      </c>
      <c r="AF671" s="53" t="b">
        <f t="shared" si="815"/>
        <v>0</v>
      </c>
      <c r="AG671" s="53" t="b">
        <f t="shared" si="816"/>
        <v>0</v>
      </c>
      <c r="AH671" s="53" t="b">
        <f t="shared" si="817"/>
        <v>0</v>
      </c>
      <c r="AI671" s="53" t="b">
        <f t="shared" si="818"/>
        <v>0</v>
      </c>
      <c r="AJ671" s="53" t="b">
        <f t="shared" si="819"/>
        <v>0</v>
      </c>
      <c r="AK671" s="53" t="b">
        <f t="shared" si="873"/>
        <v>1</v>
      </c>
      <c r="AL671" s="53" t="b">
        <f t="shared" si="874"/>
        <v>1</v>
      </c>
      <c r="AM671" s="53" t="b">
        <f t="shared" si="875"/>
        <v>1</v>
      </c>
      <c r="AN671" s="53" t="b">
        <f t="shared" si="876"/>
        <v>1</v>
      </c>
      <c r="AO671" s="53" t="b">
        <f t="shared" si="877"/>
        <v>1</v>
      </c>
      <c r="AP671" s="53" t="b">
        <f t="shared" si="878"/>
        <v>1</v>
      </c>
      <c r="AQ671" s="53" t="b">
        <f t="shared" si="855"/>
        <v>0</v>
      </c>
      <c r="AR671" t="b">
        <f t="shared" si="820"/>
        <v>0</v>
      </c>
      <c r="AS671" s="54" t="e">
        <f t="shared" si="845"/>
        <v>#N/A</v>
      </c>
      <c r="AT671" t="b">
        <f t="shared" si="856"/>
        <v>0</v>
      </c>
      <c r="AU671" t="str">
        <f t="shared" si="857"/>
        <v/>
      </c>
      <c r="AV671" s="55" t="str">
        <f t="shared" si="846"/>
        <v/>
      </c>
      <c r="AW671" t="b">
        <f>AND(AV671&lt;&gt;"",COUNTIF($AV$11:AV670,AV671)=0)</f>
        <v>0</v>
      </c>
      <c r="AX671" s="2">
        <f>IF(AV671="",0,IF(AW671,MAX($AX$11:AX670)+1,VLOOKUP(AV671,$AV$11:AX670,3,FALSE)))</f>
        <v>0</v>
      </c>
      <c r="AY671" t="str">
        <f t="shared" si="847"/>
        <v/>
      </c>
      <c r="AZ671" t="e">
        <f t="shared" si="821"/>
        <v>#N/A</v>
      </c>
      <c r="BA671" t="e">
        <f>IF(ISNA(AZ671),NA(),COUNTIF(AZ$10:AZ671,AZ671)&gt;1)</f>
        <v>#N/A</v>
      </c>
      <c r="BB671" t="e">
        <f t="shared" si="822"/>
        <v>#N/A</v>
      </c>
      <c r="BC671" s="55" t="e">
        <f t="shared" si="823"/>
        <v>#N/A</v>
      </c>
      <c r="BD671" s="56" t="e">
        <f t="shared" si="824"/>
        <v>#N/A</v>
      </c>
      <c r="BE671" s="53">
        <f t="shared" si="825"/>
        <v>0</v>
      </c>
      <c r="BF671" s="53">
        <f t="shared" si="826"/>
        <v>0</v>
      </c>
      <c r="BG671" s="53">
        <f t="shared" si="827"/>
        <v>0</v>
      </c>
      <c r="BH671" s="53">
        <f t="shared" si="828"/>
        <v>0</v>
      </c>
      <c r="BI671" s="53">
        <f t="shared" si="829"/>
        <v>0</v>
      </c>
      <c r="BJ671" s="53">
        <f t="shared" si="830"/>
        <v>0</v>
      </c>
      <c r="BK671" s="57">
        <f t="shared" si="831"/>
        <v>0</v>
      </c>
      <c r="BL671" s="57">
        <f t="shared" si="832"/>
        <v>0</v>
      </c>
      <c r="BM671" s="57">
        <f t="shared" si="833"/>
        <v>0</v>
      </c>
      <c r="BN671" s="57">
        <f t="shared" si="834"/>
        <v>0</v>
      </c>
      <c r="BO671" s="57">
        <f t="shared" si="835"/>
        <v>0</v>
      </c>
      <c r="BP671" s="57">
        <f t="shared" si="836"/>
        <v>0</v>
      </c>
      <c r="BQ671">
        <f t="shared" si="858"/>
        <v>0</v>
      </c>
      <c r="BR671">
        <f t="shared" si="859"/>
        <v>0</v>
      </c>
      <c r="BS671">
        <f t="shared" si="860"/>
        <v>0</v>
      </c>
      <c r="BT671">
        <f t="shared" si="861"/>
        <v>0</v>
      </c>
      <c r="BU671">
        <f t="shared" si="862"/>
        <v>0</v>
      </c>
      <c r="BV671">
        <f t="shared" si="863"/>
        <v>0</v>
      </c>
      <c r="BW671">
        <f t="shared" si="864"/>
        <v>0</v>
      </c>
      <c r="BX671">
        <f t="shared" si="865"/>
        <v>0</v>
      </c>
      <c r="BY671">
        <f t="shared" si="866"/>
        <v>0</v>
      </c>
      <c r="BZ671">
        <f t="shared" si="867"/>
        <v>0</v>
      </c>
      <c r="CA671">
        <f t="shared" si="868"/>
        <v>0</v>
      </c>
      <c r="CB671">
        <f t="shared" si="869"/>
        <v>0</v>
      </c>
      <c r="CC671" t="e">
        <f>IF('Source and fuel input'!AS671,VLOOKUP(AA671,SourceIdData,8,FALSE),IF('Source and fuel input'!AQ671,V671,IF('Source and fuel input'!AR671,IF(AND(E671="Method 1",VLOOKUP(AA671,SourceIdData,8,FALSE)&gt;0),VLOOKUP(AA671,SourceIdData,8,FALSE),NA()),"")))</f>
        <v>#N/A</v>
      </c>
      <c r="CD671" s="15" t="e">
        <f t="shared" si="804"/>
        <v>#N/A</v>
      </c>
      <c r="CE671" s="15" t="b">
        <f t="shared" si="805"/>
        <v>1</v>
      </c>
      <c r="CF671" s="15" t="b">
        <f t="shared" si="837"/>
        <v>1</v>
      </c>
      <c r="CG671" s="15" t="b">
        <f t="shared" si="806"/>
        <v>0</v>
      </c>
      <c r="CH671" s="15" t="b">
        <f t="shared" si="807"/>
        <v>1</v>
      </c>
      <c r="CI671" t="e">
        <f t="shared" si="838"/>
        <v>#N/A</v>
      </c>
      <c r="CJ671" t="e">
        <f t="shared" si="839"/>
        <v>#N/A</v>
      </c>
      <c r="CK671" t="e">
        <f t="shared" si="848"/>
        <v>#N/A</v>
      </c>
      <c r="CL671" t="b">
        <f t="shared" si="808"/>
        <v>0</v>
      </c>
      <c r="CM671" t="e">
        <f t="shared" si="849"/>
        <v>#N/A</v>
      </c>
      <c r="CN671" t="b">
        <f t="shared" si="850"/>
        <v>0</v>
      </c>
      <c r="CO671" s="14">
        <f t="shared" si="851"/>
        <v>1</v>
      </c>
      <c r="CP671" s="16" t="str">
        <f t="shared" si="840"/>
        <v/>
      </c>
      <c r="CQ671" s="15">
        <f t="shared" si="841"/>
        <v>0</v>
      </c>
      <c r="CR671" s="15">
        <f t="shared" si="842"/>
        <v>0</v>
      </c>
      <c r="CS671" s="15">
        <f t="shared" si="843"/>
        <v>0</v>
      </c>
      <c r="CT671" s="58" t="e">
        <f t="shared" si="870"/>
        <v>#DIV/0!</v>
      </c>
      <c r="CU671" s="2">
        <f t="shared" si="844"/>
        <v>995</v>
      </c>
      <c r="CV671" t="str">
        <f t="shared" si="852"/>
        <v/>
      </c>
      <c r="CX671" t="str">
        <f t="shared" si="871"/>
        <v/>
      </c>
      <c r="CY671" t="b">
        <f>AND(CX671&lt;&gt;"",COUNTIF($CX$11:CX670,CX671)=0)</f>
        <v>0</v>
      </c>
      <c r="CZ671" s="2">
        <f>IF(CX671="",0,IF(CY671,MAX($CZ$11:CZ670)+1,VLOOKUP(CX671,$CX$11:CZ670,3,FALSE)))</f>
        <v>0</v>
      </c>
      <c r="DA671" s="2" t="str">
        <f t="shared" si="853"/>
        <v/>
      </c>
      <c r="DB671" t="str">
        <f t="shared" si="872"/>
        <v/>
      </c>
      <c r="DC671" t="b">
        <f>AND(DB671&lt;&gt;"",COUNTIF($DB$11:DB670,DB671)=0)</f>
        <v>0</v>
      </c>
      <c r="DD671" s="2">
        <f>IF(DB671="",0,IF(DC671,MAX($DD$11:DD670)+1,VLOOKUP(DB671,$DB$11:DD670,3,FALSE)))</f>
        <v>0</v>
      </c>
      <c r="DE671" s="2" t="str">
        <f t="shared" si="854"/>
        <v/>
      </c>
    </row>
    <row r="672" spans="1:109" x14ac:dyDescent="0.35">
      <c r="A672" s="119"/>
      <c r="B672" s="46"/>
      <c r="C672" s="46"/>
      <c r="D672" s="46"/>
      <c r="E672" s="46"/>
      <c r="F672" s="183"/>
      <c r="G672" s="48">
        <v>0</v>
      </c>
      <c r="H672" s="46">
        <v>0</v>
      </c>
      <c r="I672" s="46">
        <v>0</v>
      </c>
      <c r="J672" s="46">
        <v>0</v>
      </c>
      <c r="K672" s="46">
        <v>0</v>
      </c>
      <c r="L672" s="49">
        <v>0</v>
      </c>
      <c r="M672" s="50">
        <v>0</v>
      </c>
      <c r="N672" s="32"/>
      <c r="O672" s="31"/>
      <c r="P672" s="31"/>
      <c r="Q672" s="31"/>
      <c r="R672" s="31"/>
      <c r="S672" s="31"/>
      <c r="T672" s="31"/>
      <c r="U672" s="31"/>
      <c r="V672" s="99"/>
      <c r="W672" s="52" t="str">
        <f t="shared" ref="W672:W735" si="879">AU672</f>
        <v/>
      </c>
      <c r="X672" s="120"/>
      <c r="Y672" s="97"/>
      <c r="Z672" t="e">
        <f t="shared" si="809"/>
        <v>#N/A</v>
      </c>
      <c r="AA672" t="e">
        <f t="shared" si="810"/>
        <v>#N/A</v>
      </c>
      <c r="AB672" t="e">
        <f t="shared" si="811"/>
        <v>#N/A</v>
      </c>
      <c r="AC672" s="53" t="b">
        <f t="shared" si="812"/>
        <v>0</v>
      </c>
      <c r="AD672" s="53" t="b">
        <f t="shared" si="813"/>
        <v>0</v>
      </c>
      <c r="AE672" s="53" t="b">
        <f t="shared" si="814"/>
        <v>0</v>
      </c>
      <c r="AF672" s="53" t="b">
        <f t="shared" si="815"/>
        <v>0</v>
      </c>
      <c r="AG672" s="53" t="b">
        <f t="shared" si="816"/>
        <v>0</v>
      </c>
      <c r="AH672" s="53" t="b">
        <f t="shared" si="817"/>
        <v>0</v>
      </c>
      <c r="AI672" s="53" t="b">
        <f t="shared" si="818"/>
        <v>0</v>
      </c>
      <c r="AJ672" s="53" t="b">
        <f t="shared" si="819"/>
        <v>0</v>
      </c>
      <c r="AK672" s="53" t="b">
        <f t="shared" si="873"/>
        <v>1</v>
      </c>
      <c r="AL672" s="53" t="b">
        <f t="shared" si="874"/>
        <v>1</v>
      </c>
      <c r="AM672" s="53" t="b">
        <f t="shared" si="875"/>
        <v>1</v>
      </c>
      <c r="AN672" s="53" t="b">
        <f t="shared" si="876"/>
        <v>1</v>
      </c>
      <c r="AO672" s="53" t="b">
        <f t="shared" si="877"/>
        <v>1</v>
      </c>
      <c r="AP672" s="53" t="b">
        <f t="shared" si="878"/>
        <v>1</v>
      </c>
      <c r="AQ672" s="53" t="b">
        <f t="shared" si="855"/>
        <v>0</v>
      </c>
      <c r="AR672" t="b">
        <f t="shared" si="820"/>
        <v>0</v>
      </c>
      <c r="AS672" s="54" t="e">
        <f t="shared" si="845"/>
        <v>#N/A</v>
      </c>
      <c r="AT672" t="b">
        <f t="shared" si="856"/>
        <v>0</v>
      </c>
      <c r="AU672" t="str">
        <f t="shared" si="857"/>
        <v/>
      </c>
      <c r="AV672" s="55" t="str">
        <f t="shared" si="846"/>
        <v/>
      </c>
      <c r="AW672" t="b">
        <f>AND(AV672&lt;&gt;"",COUNTIF($AV$11:AV671,AV672)=0)</f>
        <v>0</v>
      </c>
      <c r="AX672" s="2">
        <f>IF(AV672="",0,IF(AW672,MAX($AX$11:AX671)+1,VLOOKUP(AV672,$AV$11:AX671,3,FALSE)))</f>
        <v>0</v>
      </c>
      <c r="AY672" t="str">
        <f t="shared" si="847"/>
        <v/>
      </c>
      <c r="AZ672" t="e">
        <f t="shared" si="821"/>
        <v>#N/A</v>
      </c>
      <c r="BA672" t="e">
        <f>IF(ISNA(AZ672),NA(),COUNTIF(AZ$10:AZ672,AZ672)&gt;1)</f>
        <v>#N/A</v>
      </c>
      <c r="BB672" t="e">
        <f t="shared" si="822"/>
        <v>#N/A</v>
      </c>
      <c r="BC672" s="55" t="e">
        <f t="shared" si="823"/>
        <v>#N/A</v>
      </c>
      <c r="BD672" s="56" t="e">
        <f t="shared" si="824"/>
        <v>#N/A</v>
      </c>
      <c r="BE672" s="53">
        <f t="shared" si="825"/>
        <v>0</v>
      </c>
      <c r="BF672" s="53">
        <f t="shared" si="826"/>
        <v>0</v>
      </c>
      <c r="BG672" s="53">
        <f t="shared" si="827"/>
        <v>0</v>
      </c>
      <c r="BH672" s="53">
        <f t="shared" si="828"/>
        <v>0</v>
      </c>
      <c r="BI672" s="53">
        <f t="shared" si="829"/>
        <v>0</v>
      </c>
      <c r="BJ672" s="53">
        <f t="shared" si="830"/>
        <v>0</v>
      </c>
      <c r="BK672" s="57">
        <f t="shared" si="831"/>
        <v>0</v>
      </c>
      <c r="BL672" s="57">
        <f t="shared" si="832"/>
        <v>0</v>
      </c>
      <c r="BM672" s="57">
        <f t="shared" si="833"/>
        <v>0</v>
      </c>
      <c r="BN672" s="57">
        <f t="shared" si="834"/>
        <v>0</v>
      </c>
      <c r="BO672" s="57">
        <f t="shared" si="835"/>
        <v>0</v>
      </c>
      <c r="BP672" s="57">
        <f t="shared" si="836"/>
        <v>0</v>
      </c>
      <c r="BQ672">
        <f t="shared" si="858"/>
        <v>0</v>
      </c>
      <c r="BR672">
        <f t="shared" si="859"/>
        <v>0</v>
      </c>
      <c r="BS672">
        <f t="shared" si="860"/>
        <v>0</v>
      </c>
      <c r="BT672">
        <f t="shared" si="861"/>
        <v>0</v>
      </c>
      <c r="BU672">
        <f t="shared" si="862"/>
        <v>0</v>
      </c>
      <c r="BV672">
        <f t="shared" si="863"/>
        <v>0</v>
      </c>
      <c r="BW672">
        <f t="shared" si="864"/>
        <v>0</v>
      </c>
      <c r="BX672">
        <f t="shared" si="865"/>
        <v>0</v>
      </c>
      <c r="BY672">
        <f t="shared" si="866"/>
        <v>0</v>
      </c>
      <c r="BZ672">
        <f t="shared" si="867"/>
        <v>0</v>
      </c>
      <c r="CA672">
        <f t="shared" si="868"/>
        <v>0</v>
      </c>
      <c r="CB672">
        <f t="shared" si="869"/>
        <v>0</v>
      </c>
      <c r="CC672" t="e">
        <f>IF('Source and fuel input'!AS672,VLOOKUP(AA672,SourceIdData,8,FALSE),IF('Source and fuel input'!AQ672,V672,IF('Source and fuel input'!AR672,IF(AND(E672="Method 1",VLOOKUP(AA672,SourceIdData,8,FALSE)&gt;0),VLOOKUP(AA672,SourceIdData,8,FALSE),NA()),"")))</f>
        <v>#N/A</v>
      </c>
      <c r="CD672" s="15" t="e">
        <f t="shared" si="804"/>
        <v>#N/A</v>
      </c>
      <c r="CE672" s="15" t="b">
        <f t="shared" si="805"/>
        <v>1</v>
      </c>
      <c r="CF672" s="15" t="b">
        <f t="shared" si="837"/>
        <v>1</v>
      </c>
      <c r="CG672" s="15" t="b">
        <f t="shared" si="806"/>
        <v>0</v>
      </c>
      <c r="CH672" s="15" t="b">
        <f t="shared" si="807"/>
        <v>1</v>
      </c>
      <c r="CI672" t="e">
        <f t="shared" si="838"/>
        <v>#N/A</v>
      </c>
      <c r="CJ672" t="e">
        <f t="shared" si="839"/>
        <v>#N/A</v>
      </c>
      <c r="CK672" t="e">
        <f t="shared" si="848"/>
        <v>#N/A</v>
      </c>
      <c r="CL672" t="b">
        <f t="shared" si="808"/>
        <v>0</v>
      </c>
      <c r="CM672" t="e">
        <f t="shared" si="849"/>
        <v>#N/A</v>
      </c>
      <c r="CN672" t="b">
        <f t="shared" si="850"/>
        <v>0</v>
      </c>
      <c r="CO672" s="14">
        <f t="shared" si="851"/>
        <v>1</v>
      </c>
      <c r="CP672" s="16" t="str">
        <f t="shared" si="840"/>
        <v/>
      </c>
      <c r="CQ672" s="15">
        <f t="shared" si="841"/>
        <v>0</v>
      </c>
      <c r="CR672" s="15">
        <f t="shared" si="842"/>
        <v>0</v>
      </c>
      <c r="CS672" s="15">
        <f t="shared" si="843"/>
        <v>0</v>
      </c>
      <c r="CT672" s="58" t="e">
        <f t="shared" si="870"/>
        <v>#DIV/0!</v>
      </c>
      <c r="CU672" s="2">
        <f t="shared" si="844"/>
        <v>995</v>
      </c>
      <c r="CV672" t="str">
        <f t="shared" si="852"/>
        <v/>
      </c>
      <c r="CX672" t="str">
        <f t="shared" si="871"/>
        <v/>
      </c>
      <c r="CY672" t="b">
        <f>AND(CX672&lt;&gt;"",COUNTIF($CX$11:CX671,CX672)=0)</f>
        <v>0</v>
      </c>
      <c r="CZ672" s="2">
        <f>IF(CX672="",0,IF(CY672,MAX($CZ$11:CZ671)+1,VLOOKUP(CX672,$CX$11:CZ671,3,FALSE)))</f>
        <v>0</v>
      </c>
      <c r="DA672" s="2" t="str">
        <f t="shared" si="853"/>
        <v/>
      </c>
      <c r="DB672" t="str">
        <f t="shared" si="872"/>
        <v/>
      </c>
      <c r="DC672" t="b">
        <f>AND(DB672&lt;&gt;"",COUNTIF($DB$11:DB671,DB672)=0)</f>
        <v>0</v>
      </c>
      <c r="DD672" s="2">
        <f>IF(DB672="",0,IF(DC672,MAX($DD$11:DD671)+1,VLOOKUP(DB672,$DB$11:DD671,3,FALSE)))</f>
        <v>0</v>
      </c>
      <c r="DE672" s="2" t="str">
        <f t="shared" si="854"/>
        <v/>
      </c>
    </row>
    <row r="673" spans="1:109" x14ac:dyDescent="0.35">
      <c r="A673" s="119"/>
      <c r="B673" s="46"/>
      <c r="C673" s="46"/>
      <c r="D673" s="46"/>
      <c r="E673" s="46"/>
      <c r="F673" s="183"/>
      <c r="G673" s="48">
        <v>0</v>
      </c>
      <c r="H673" s="46">
        <v>0</v>
      </c>
      <c r="I673" s="46">
        <v>0</v>
      </c>
      <c r="J673" s="46">
        <v>0</v>
      </c>
      <c r="K673" s="46">
        <v>0</v>
      </c>
      <c r="L673" s="49">
        <v>0</v>
      </c>
      <c r="M673" s="50">
        <v>0</v>
      </c>
      <c r="N673" s="32"/>
      <c r="O673" s="31"/>
      <c r="P673" s="31"/>
      <c r="Q673" s="31"/>
      <c r="R673" s="31"/>
      <c r="S673" s="31"/>
      <c r="T673" s="31"/>
      <c r="U673" s="31"/>
      <c r="V673" s="99"/>
      <c r="W673" s="52" t="str">
        <f t="shared" si="879"/>
        <v/>
      </c>
      <c r="X673" s="120"/>
      <c r="Y673" s="97"/>
      <c r="Z673" t="e">
        <f t="shared" si="809"/>
        <v>#N/A</v>
      </c>
      <c r="AA673" t="e">
        <f t="shared" si="810"/>
        <v>#N/A</v>
      </c>
      <c r="AB673" t="e">
        <f t="shared" si="811"/>
        <v>#N/A</v>
      </c>
      <c r="AC673" s="53" t="b">
        <f t="shared" si="812"/>
        <v>0</v>
      </c>
      <c r="AD673" s="53" t="b">
        <f t="shared" si="813"/>
        <v>0</v>
      </c>
      <c r="AE673" s="53" t="b">
        <f t="shared" si="814"/>
        <v>0</v>
      </c>
      <c r="AF673" s="53" t="b">
        <f t="shared" si="815"/>
        <v>0</v>
      </c>
      <c r="AG673" s="53" t="b">
        <f t="shared" si="816"/>
        <v>0</v>
      </c>
      <c r="AH673" s="53" t="b">
        <f t="shared" si="817"/>
        <v>0</v>
      </c>
      <c r="AI673" s="53" t="b">
        <f t="shared" si="818"/>
        <v>0</v>
      </c>
      <c r="AJ673" s="53" t="b">
        <f t="shared" si="819"/>
        <v>0</v>
      </c>
      <c r="AK673" s="53" t="b">
        <f t="shared" si="873"/>
        <v>1</v>
      </c>
      <c r="AL673" s="53" t="b">
        <f t="shared" si="874"/>
        <v>1</v>
      </c>
      <c r="AM673" s="53" t="b">
        <f t="shared" si="875"/>
        <v>1</v>
      </c>
      <c r="AN673" s="53" t="b">
        <f t="shared" si="876"/>
        <v>1</v>
      </c>
      <c r="AO673" s="53" t="b">
        <f t="shared" si="877"/>
        <v>1</v>
      </c>
      <c r="AP673" s="53" t="b">
        <f t="shared" si="878"/>
        <v>1</v>
      </c>
      <c r="AQ673" s="53" t="b">
        <f t="shared" si="855"/>
        <v>0</v>
      </c>
      <c r="AR673" t="b">
        <f t="shared" si="820"/>
        <v>0</v>
      </c>
      <c r="AS673" s="54" t="e">
        <f t="shared" si="845"/>
        <v>#N/A</v>
      </c>
      <c r="AT673" t="b">
        <f t="shared" si="856"/>
        <v>0</v>
      </c>
      <c r="AU673" t="str">
        <f t="shared" si="857"/>
        <v/>
      </c>
      <c r="AV673" s="55" t="str">
        <f t="shared" si="846"/>
        <v/>
      </c>
      <c r="AW673" t="b">
        <f>AND(AV673&lt;&gt;"",COUNTIF($AV$11:AV672,AV673)=0)</f>
        <v>0</v>
      </c>
      <c r="AX673" s="2">
        <f>IF(AV673="",0,IF(AW673,MAX($AX$11:AX672)+1,VLOOKUP(AV673,$AV$11:AX672,3,FALSE)))</f>
        <v>0</v>
      </c>
      <c r="AY673" t="str">
        <f t="shared" si="847"/>
        <v/>
      </c>
      <c r="AZ673" t="e">
        <f t="shared" si="821"/>
        <v>#N/A</v>
      </c>
      <c r="BA673" t="e">
        <f>IF(ISNA(AZ673),NA(),COUNTIF(AZ$10:AZ673,AZ673)&gt;1)</f>
        <v>#N/A</v>
      </c>
      <c r="BB673" t="e">
        <f t="shared" si="822"/>
        <v>#N/A</v>
      </c>
      <c r="BC673" s="55" t="e">
        <f t="shared" si="823"/>
        <v>#N/A</v>
      </c>
      <c r="BD673" s="56" t="e">
        <f t="shared" si="824"/>
        <v>#N/A</v>
      </c>
      <c r="BE673" s="53">
        <f t="shared" si="825"/>
        <v>0</v>
      </c>
      <c r="BF673" s="53">
        <f t="shared" si="826"/>
        <v>0</v>
      </c>
      <c r="BG673" s="53">
        <f t="shared" si="827"/>
        <v>0</v>
      </c>
      <c r="BH673" s="53">
        <f t="shared" si="828"/>
        <v>0</v>
      </c>
      <c r="BI673" s="53">
        <f t="shared" si="829"/>
        <v>0</v>
      </c>
      <c r="BJ673" s="53">
        <f t="shared" si="830"/>
        <v>0</v>
      </c>
      <c r="BK673" s="57">
        <f t="shared" si="831"/>
        <v>0</v>
      </c>
      <c r="BL673" s="57">
        <f t="shared" si="832"/>
        <v>0</v>
      </c>
      <c r="BM673" s="57">
        <f t="shared" si="833"/>
        <v>0</v>
      </c>
      <c r="BN673" s="57">
        <f t="shared" si="834"/>
        <v>0</v>
      </c>
      <c r="BO673" s="57">
        <f t="shared" si="835"/>
        <v>0</v>
      </c>
      <c r="BP673" s="57">
        <f t="shared" si="836"/>
        <v>0</v>
      </c>
      <c r="BQ673">
        <f t="shared" si="858"/>
        <v>0</v>
      </c>
      <c r="BR673">
        <f t="shared" si="859"/>
        <v>0</v>
      </c>
      <c r="BS673">
        <f t="shared" si="860"/>
        <v>0</v>
      </c>
      <c r="BT673">
        <f t="shared" si="861"/>
        <v>0</v>
      </c>
      <c r="BU673">
        <f t="shared" si="862"/>
        <v>0</v>
      </c>
      <c r="BV673">
        <f t="shared" si="863"/>
        <v>0</v>
      </c>
      <c r="BW673">
        <f t="shared" si="864"/>
        <v>0</v>
      </c>
      <c r="BX673">
        <f t="shared" si="865"/>
        <v>0</v>
      </c>
      <c r="BY673">
        <f t="shared" si="866"/>
        <v>0</v>
      </c>
      <c r="BZ673">
        <f t="shared" si="867"/>
        <v>0</v>
      </c>
      <c r="CA673">
        <f t="shared" si="868"/>
        <v>0</v>
      </c>
      <c r="CB673">
        <f t="shared" si="869"/>
        <v>0</v>
      </c>
      <c r="CC673" t="e">
        <f>IF('Source and fuel input'!AS673,VLOOKUP(AA673,SourceIdData,8,FALSE),IF('Source and fuel input'!AQ673,V673,IF('Source and fuel input'!AR673,IF(AND(E673="Method 1",VLOOKUP(AA673,SourceIdData,8,FALSE)&gt;0),VLOOKUP(AA673,SourceIdData,8,FALSE),NA()),"")))</f>
        <v>#N/A</v>
      </c>
      <c r="CD673" s="15" t="e">
        <f t="shared" si="804"/>
        <v>#N/A</v>
      </c>
      <c r="CE673" s="15" t="b">
        <f t="shared" si="805"/>
        <v>1</v>
      </c>
      <c r="CF673" s="15" t="b">
        <f t="shared" si="837"/>
        <v>1</v>
      </c>
      <c r="CG673" s="15" t="b">
        <f t="shared" si="806"/>
        <v>0</v>
      </c>
      <c r="CH673" s="15" t="b">
        <f t="shared" si="807"/>
        <v>1</v>
      </c>
      <c r="CI673" t="e">
        <f t="shared" si="838"/>
        <v>#N/A</v>
      </c>
      <c r="CJ673" t="e">
        <f t="shared" si="839"/>
        <v>#N/A</v>
      </c>
      <c r="CK673" t="e">
        <f t="shared" si="848"/>
        <v>#N/A</v>
      </c>
      <c r="CL673" t="b">
        <f t="shared" si="808"/>
        <v>0</v>
      </c>
      <c r="CM673" t="e">
        <f t="shared" si="849"/>
        <v>#N/A</v>
      </c>
      <c r="CN673" t="b">
        <f t="shared" si="850"/>
        <v>0</v>
      </c>
      <c r="CO673" s="14">
        <f t="shared" si="851"/>
        <v>1</v>
      </c>
      <c r="CP673" s="16" t="str">
        <f t="shared" si="840"/>
        <v/>
      </c>
      <c r="CQ673" s="15">
        <f t="shared" si="841"/>
        <v>0</v>
      </c>
      <c r="CR673" s="15">
        <f t="shared" si="842"/>
        <v>0</v>
      </c>
      <c r="CS673" s="15">
        <f t="shared" si="843"/>
        <v>0</v>
      </c>
      <c r="CT673" s="58" t="e">
        <f t="shared" si="870"/>
        <v>#DIV/0!</v>
      </c>
      <c r="CU673" s="2">
        <f t="shared" si="844"/>
        <v>995</v>
      </c>
      <c r="CV673" t="str">
        <f t="shared" si="852"/>
        <v/>
      </c>
      <c r="CX673" t="str">
        <f t="shared" si="871"/>
        <v/>
      </c>
      <c r="CY673" t="b">
        <f>AND(CX673&lt;&gt;"",COUNTIF($CX$11:CX672,CX673)=0)</f>
        <v>0</v>
      </c>
      <c r="CZ673" s="2">
        <f>IF(CX673="",0,IF(CY673,MAX($CZ$11:CZ672)+1,VLOOKUP(CX673,$CX$11:CZ672,3,FALSE)))</f>
        <v>0</v>
      </c>
      <c r="DA673" s="2" t="str">
        <f t="shared" si="853"/>
        <v/>
      </c>
      <c r="DB673" t="str">
        <f t="shared" si="872"/>
        <v/>
      </c>
      <c r="DC673" t="b">
        <f>AND(DB673&lt;&gt;"",COUNTIF($DB$11:DB672,DB673)=0)</f>
        <v>0</v>
      </c>
      <c r="DD673" s="2">
        <f>IF(DB673="",0,IF(DC673,MAX($DD$11:DD672)+1,VLOOKUP(DB673,$DB$11:DD672,3,FALSE)))</f>
        <v>0</v>
      </c>
      <c r="DE673" s="2" t="str">
        <f t="shared" si="854"/>
        <v/>
      </c>
    </row>
    <row r="674" spans="1:109" x14ac:dyDescent="0.35">
      <c r="A674" s="119"/>
      <c r="B674" s="46"/>
      <c r="C674" s="46"/>
      <c r="D674" s="46"/>
      <c r="E674" s="46"/>
      <c r="F674" s="183"/>
      <c r="G674" s="48">
        <v>0</v>
      </c>
      <c r="H674" s="46">
        <v>0</v>
      </c>
      <c r="I674" s="46">
        <v>0</v>
      </c>
      <c r="J674" s="46">
        <v>0</v>
      </c>
      <c r="K674" s="46">
        <v>0</v>
      </c>
      <c r="L674" s="49">
        <v>0</v>
      </c>
      <c r="M674" s="50">
        <v>0</v>
      </c>
      <c r="N674" s="32"/>
      <c r="O674" s="31"/>
      <c r="P674" s="31"/>
      <c r="Q674" s="31"/>
      <c r="R674" s="31"/>
      <c r="S674" s="31"/>
      <c r="T674" s="31"/>
      <c r="U674" s="31"/>
      <c r="V674" s="99"/>
      <c r="W674" s="52" t="str">
        <f t="shared" si="879"/>
        <v/>
      </c>
      <c r="X674" s="120"/>
      <c r="Y674" s="97"/>
      <c r="Z674" t="e">
        <f t="shared" si="809"/>
        <v>#N/A</v>
      </c>
      <c r="AA674" t="e">
        <f t="shared" si="810"/>
        <v>#N/A</v>
      </c>
      <c r="AB674" t="e">
        <f t="shared" si="811"/>
        <v>#N/A</v>
      </c>
      <c r="AC674" s="53" t="b">
        <f t="shared" si="812"/>
        <v>0</v>
      </c>
      <c r="AD674" s="53" t="b">
        <f t="shared" si="813"/>
        <v>0</v>
      </c>
      <c r="AE674" s="53" t="b">
        <f t="shared" si="814"/>
        <v>0</v>
      </c>
      <c r="AF674" s="53" t="b">
        <f t="shared" si="815"/>
        <v>0</v>
      </c>
      <c r="AG674" s="53" t="b">
        <f t="shared" si="816"/>
        <v>0</v>
      </c>
      <c r="AH674" s="53" t="b">
        <f t="shared" si="817"/>
        <v>0</v>
      </c>
      <c r="AI674" s="53" t="b">
        <f t="shared" si="818"/>
        <v>0</v>
      </c>
      <c r="AJ674" s="53" t="b">
        <f t="shared" si="819"/>
        <v>0</v>
      </c>
      <c r="AK674" s="53" t="b">
        <f t="shared" si="873"/>
        <v>1</v>
      </c>
      <c r="AL674" s="53" t="b">
        <f t="shared" si="874"/>
        <v>1</v>
      </c>
      <c r="AM674" s="53" t="b">
        <f t="shared" si="875"/>
        <v>1</v>
      </c>
      <c r="AN674" s="53" t="b">
        <f t="shared" si="876"/>
        <v>1</v>
      </c>
      <c r="AO674" s="53" t="b">
        <f t="shared" si="877"/>
        <v>1</v>
      </c>
      <c r="AP674" s="53" t="b">
        <f t="shared" si="878"/>
        <v>1</v>
      </c>
      <c r="AQ674" s="53" t="b">
        <f t="shared" si="855"/>
        <v>0</v>
      </c>
      <c r="AR674" t="b">
        <f t="shared" si="820"/>
        <v>0</v>
      </c>
      <c r="AS674" s="54" t="e">
        <f t="shared" si="845"/>
        <v>#N/A</v>
      </c>
      <c r="AT674" t="b">
        <f t="shared" si="856"/>
        <v>0</v>
      </c>
      <c r="AU674" t="str">
        <f t="shared" si="857"/>
        <v/>
      </c>
      <c r="AV674" s="55" t="str">
        <f t="shared" si="846"/>
        <v/>
      </c>
      <c r="AW674" t="b">
        <f>AND(AV674&lt;&gt;"",COUNTIF($AV$11:AV673,AV674)=0)</f>
        <v>0</v>
      </c>
      <c r="AX674" s="2">
        <f>IF(AV674="",0,IF(AW674,MAX($AX$11:AX673)+1,VLOOKUP(AV674,$AV$11:AX673,3,FALSE)))</f>
        <v>0</v>
      </c>
      <c r="AY674" t="str">
        <f t="shared" si="847"/>
        <v/>
      </c>
      <c r="AZ674" t="e">
        <f t="shared" si="821"/>
        <v>#N/A</v>
      </c>
      <c r="BA674" t="e">
        <f>IF(ISNA(AZ674),NA(),COUNTIF(AZ$10:AZ674,AZ674)&gt;1)</f>
        <v>#N/A</v>
      </c>
      <c r="BB674" t="e">
        <f t="shared" si="822"/>
        <v>#N/A</v>
      </c>
      <c r="BC674" s="55" t="e">
        <f t="shared" si="823"/>
        <v>#N/A</v>
      </c>
      <c r="BD674" s="56" t="e">
        <f t="shared" si="824"/>
        <v>#N/A</v>
      </c>
      <c r="BE674" s="53">
        <f t="shared" si="825"/>
        <v>0</v>
      </c>
      <c r="BF674" s="53">
        <f t="shared" si="826"/>
        <v>0</v>
      </c>
      <c r="BG674" s="53">
        <f t="shared" si="827"/>
        <v>0</v>
      </c>
      <c r="BH674" s="53">
        <f t="shared" si="828"/>
        <v>0</v>
      </c>
      <c r="BI674" s="53">
        <f t="shared" si="829"/>
        <v>0</v>
      </c>
      <c r="BJ674" s="53">
        <f t="shared" si="830"/>
        <v>0</v>
      </c>
      <c r="BK674" s="57">
        <f t="shared" si="831"/>
        <v>0</v>
      </c>
      <c r="BL674" s="57">
        <f t="shared" si="832"/>
        <v>0</v>
      </c>
      <c r="BM674" s="57">
        <f t="shared" si="833"/>
        <v>0</v>
      </c>
      <c r="BN674" s="57">
        <f t="shared" si="834"/>
        <v>0</v>
      </c>
      <c r="BO674" s="57">
        <f t="shared" si="835"/>
        <v>0</v>
      </c>
      <c r="BP674" s="57">
        <f t="shared" si="836"/>
        <v>0</v>
      </c>
      <c r="BQ674">
        <f t="shared" si="858"/>
        <v>0</v>
      </c>
      <c r="BR674">
        <f t="shared" si="859"/>
        <v>0</v>
      </c>
      <c r="BS674">
        <f t="shared" si="860"/>
        <v>0</v>
      </c>
      <c r="BT674">
        <f t="shared" si="861"/>
        <v>0</v>
      </c>
      <c r="BU674">
        <f t="shared" si="862"/>
        <v>0</v>
      </c>
      <c r="BV674">
        <f t="shared" si="863"/>
        <v>0</v>
      </c>
      <c r="BW674">
        <f t="shared" si="864"/>
        <v>0</v>
      </c>
      <c r="BX674">
        <f t="shared" si="865"/>
        <v>0</v>
      </c>
      <c r="BY674">
        <f t="shared" si="866"/>
        <v>0</v>
      </c>
      <c r="BZ674">
        <f t="shared" si="867"/>
        <v>0</v>
      </c>
      <c r="CA674">
        <f t="shared" si="868"/>
        <v>0</v>
      </c>
      <c r="CB674">
        <f t="shared" si="869"/>
        <v>0</v>
      </c>
      <c r="CC674" t="e">
        <f>IF('Source and fuel input'!AS674,VLOOKUP(AA674,SourceIdData,8,FALSE),IF('Source and fuel input'!AQ674,V674,IF('Source and fuel input'!AR674,IF(AND(E674="Method 1",VLOOKUP(AA674,SourceIdData,8,FALSE)&gt;0),VLOOKUP(AA674,SourceIdData,8,FALSE),NA()),"")))</f>
        <v>#N/A</v>
      </c>
      <c r="CD674" s="15" t="e">
        <f t="shared" si="804"/>
        <v>#N/A</v>
      </c>
      <c r="CE674" s="15" t="b">
        <f t="shared" si="805"/>
        <v>1</v>
      </c>
      <c r="CF674" s="15" t="b">
        <f t="shared" si="837"/>
        <v>1</v>
      </c>
      <c r="CG674" s="15" t="b">
        <f t="shared" si="806"/>
        <v>0</v>
      </c>
      <c r="CH674" s="15" t="b">
        <f t="shared" si="807"/>
        <v>1</v>
      </c>
      <c r="CI674" t="e">
        <f t="shared" si="838"/>
        <v>#N/A</v>
      </c>
      <c r="CJ674" t="e">
        <f t="shared" si="839"/>
        <v>#N/A</v>
      </c>
      <c r="CK674" t="e">
        <f t="shared" si="848"/>
        <v>#N/A</v>
      </c>
      <c r="CL674" t="b">
        <f t="shared" si="808"/>
        <v>0</v>
      </c>
      <c r="CM674" t="e">
        <f t="shared" si="849"/>
        <v>#N/A</v>
      </c>
      <c r="CN674" t="b">
        <f t="shared" si="850"/>
        <v>0</v>
      </c>
      <c r="CO674" s="14">
        <f t="shared" si="851"/>
        <v>1</v>
      </c>
      <c r="CP674" s="16" t="str">
        <f t="shared" si="840"/>
        <v/>
      </c>
      <c r="CQ674" s="15">
        <f t="shared" si="841"/>
        <v>0</v>
      </c>
      <c r="CR674" s="15">
        <f t="shared" si="842"/>
        <v>0</v>
      </c>
      <c r="CS674" s="15">
        <f t="shared" si="843"/>
        <v>0</v>
      </c>
      <c r="CT674" s="58" t="e">
        <f t="shared" si="870"/>
        <v>#DIV/0!</v>
      </c>
      <c r="CU674" s="2">
        <f t="shared" si="844"/>
        <v>995</v>
      </c>
      <c r="CV674" t="str">
        <f t="shared" si="852"/>
        <v/>
      </c>
      <c r="CX674" t="str">
        <f t="shared" si="871"/>
        <v/>
      </c>
      <c r="CY674" t="b">
        <f>AND(CX674&lt;&gt;"",COUNTIF($CX$11:CX673,CX674)=0)</f>
        <v>0</v>
      </c>
      <c r="CZ674" s="2">
        <f>IF(CX674="",0,IF(CY674,MAX($CZ$11:CZ673)+1,VLOOKUP(CX674,$CX$11:CZ673,3,FALSE)))</f>
        <v>0</v>
      </c>
      <c r="DA674" s="2" t="str">
        <f t="shared" si="853"/>
        <v/>
      </c>
      <c r="DB674" t="str">
        <f t="shared" si="872"/>
        <v/>
      </c>
      <c r="DC674" t="b">
        <f>AND(DB674&lt;&gt;"",COUNTIF($DB$11:DB673,DB674)=0)</f>
        <v>0</v>
      </c>
      <c r="DD674" s="2">
        <f>IF(DB674="",0,IF(DC674,MAX($DD$11:DD673)+1,VLOOKUP(DB674,$DB$11:DD673,3,FALSE)))</f>
        <v>0</v>
      </c>
      <c r="DE674" s="2" t="str">
        <f t="shared" si="854"/>
        <v/>
      </c>
    </row>
    <row r="675" spans="1:109" x14ac:dyDescent="0.35">
      <c r="A675" s="119"/>
      <c r="B675" s="46"/>
      <c r="C675" s="46"/>
      <c r="D675" s="46"/>
      <c r="E675" s="46"/>
      <c r="F675" s="183"/>
      <c r="G675" s="48">
        <v>0</v>
      </c>
      <c r="H675" s="46">
        <v>0</v>
      </c>
      <c r="I675" s="46">
        <v>0</v>
      </c>
      <c r="J675" s="46">
        <v>0</v>
      </c>
      <c r="K675" s="46">
        <v>0</v>
      </c>
      <c r="L675" s="49">
        <v>0</v>
      </c>
      <c r="M675" s="50">
        <v>0</v>
      </c>
      <c r="N675" s="32"/>
      <c r="O675" s="31"/>
      <c r="P675" s="31"/>
      <c r="Q675" s="31"/>
      <c r="R675" s="31"/>
      <c r="S675" s="31"/>
      <c r="T675" s="31"/>
      <c r="U675" s="31"/>
      <c r="V675" s="99"/>
      <c r="W675" s="52" t="str">
        <f t="shared" si="879"/>
        <v/>
      </c>
      <c r="X675" s="120"/>
      <c r="Y675" s="97"/>
      <c r="Z675" t="e">
        <f t="shared" si="809"/>
        <v>#N/A</v>
      </c>
      <c r="AA675" t="e">
        <f t="shared" si="810"/>
        <v>#N/A</v>
      </c>
      <c r="AB675" t="e">
        <f t="shared" si="811"/>
        <v>#N/A</v>
      </c>
      <c r="AC675" s="53" t="b">
        <f t="shared" si="812"/>
        <v>0</v>
      </c>
      <c r="AD675" s="53" t="b">
        <f t="shared" si="813"/>
        <v>0</v>
      </c>
      <c r="AE675" s="53" t="b">
        <f t="shared" si="814"/>
        <v>0</v>
      </c>
      <c r="AF675" s="53" t="b">
        <f t="shared" si="815"/>
        <v>0</v>
      </c>
      <c r="AG675" s="53" t="b">
        <f t="shared" si="816"/>
        <v>0</v>
      </c>
      <c r="AH675" s="53" t="b">
        <f t="shared" si="817"/>
        <v>0</v>
      </c>
      <c r="AI675" s="53" t="b">
        <f t="shared" si="818"/>
        <v>0</v>
      </c>
      <c r="AJ675" s="53" t="b">
        <f t="shared" si="819"/>
        <v>0</v>
      </c>
      <c r="AK675" s="53" t="b">
        <f t="shared" si="873"/>
        <v>1</v>
      </c>
      <c r="AL675" s="53" t="b">
        <f t="shared" si="874"/>
        <v>1</v>
      </c>
      <c r="AM675" s="53" t="b">
        <f t="shared" si="875"/>
        <v>1</v>
      </c>
      <c r="AN675" s="53" t="b">
        <f t="shared" si="876"/>
        <v>1</v>
      </c>
      <c r="AO675" s="53" t="b">
        <f t="shared" si="877"/>
        <v>1</v>
      </c>
      <c r="AP675" s="53" t="b">
        <f t="shared" si="878"/>
        <v>1</v>
      </c>
      <c r="AQ675" s="53" t="b">
        <f t="shared" si="855"/>
        <v>0</v>
      </c>
      <c r="AR675" t="b">
        <f t="shared" si="820"/>
        <v>0</v>
      </c>
      <c r="AS675" s="54" t="e">
        <f t="shared" si="845"/>
        <v>#N/A</v>
      </c>
      <c r="AT675" t="b">
        <f t="shared" si="856"/>
        <v>0</v>
      </c>
      <c r="AU675" t="str">
        <f t="shared" si="857"/>
        <v/>
      </c>
      <c r="AV675" s="55" t="str">
        <f t="shared" si="846"/>
        <v/>
      </c>
      <c r="AW675" t="b">
        <f>AND(AV675&lt;&gt;"",COUNTIF($AV$11:AV674,AV675)=0)</f>
        <v>0</v>
      </c>
      <c r="AX675" s="2">
        <f>IF(AV675="",0,IF(AW675,MAX($AX$11:AX674)+1,VLOOKUP(AV675,$AV$11:AX674,3,FALSE)))</f>
        <v>0</v>
      </c>
      <c r="AY675" t="str">
        <f t="shared" si="847"/>
        <v/>
      </c>
      <c r="AZ675" t="e">
        <f t="shared" si="821"/>
        <v>#N/A</v>
      </c>
      <c r="BA675" t="e">
        <f>IF(ISNA(AZ675),NA(),COUNTIF(AZ$10:AZ675,AZ675)&gt;1)</f>
        <v>#N/A</v>
      </c>
      <c r="BB675" t="e">
        <f t="shared" si="822"/>
        <v>#N/A</v>
      </c>
      <c r="BC675" s="55" t="e">
        <f t="shared" si="823"/>
        <v>#N/A</v>
      </c>
      <c r="BD675" s="56" t="e">
        <f t="shared" si="824"/>
        <v>#N/A</v>
      </c>
      <c r="BE675" s="53">
        <f t="shared" si="825"/>
        <v>0</v>
      </c>
      <c r="BF675" s="53">
        <f t="shared" si="826"/>
        <v>0</v>
      </c>
      <c r="BG675" s="53">
        <f t="shared" si="827"/>
        <v>0</v>
      </c>
      <c r="BH675" s="53">
        <f t="shared" si="828"/>
        <v>0</v>
      </c>
      <c r="BI675" s="53">
        <f t="shared" si="829"/>
        <v>0</v>
      </c>
      <c r="BJ675" s="53">
        <f t="shared" si="830"/>
        <v>0</v>
      </c>
      <c r="BK675" s="57">
        <f t="shared" si="831"/>
        <v>0</v>
      </c>
      <c r="BL675" s="57">
        <f t="shared" si="832"/>
        <v>0</v>
      </c>
      <c r="BM675" s="57">
        <f t="shared" si="833"/>
        <v>0</v>
      </c>
      <c r="BN675" s="57">
        <f t="shared" si="834"/>
        <v>0</v>
      </c>
      <c r="BO675" s="57">
        <f t="shared" si="835"/>
        <v>0</v>
      </c>
      <c r="BP675" s="57">
        <f t="shared" si="836"/>
        <v>0</v>
      </c>
      <c r="BQ675">
        <f t="shared" si="858"/>
        <v>0</v>
      </c>
      <c r="BR675">
        <f t="shared" si="859"/>
        <v>0</v>
      </c>
      <c r="BS675">
        <f t="shared" si="860"/>
        <v>0</v>
      </c>
      <c r="BT675">
        <f t="shared" si="861"/>
        <v>0</v>
      </c>
      <c r="BU675">
        <f t="shared" si="862"/>
        <v>0</v>
      </c>
      <c r="BV675">
        <f t="shared" si="863"/>
        <v>0</v>
      </c>
      <c r="BW675">
        <f t="shared" si="864"/>
        <v>0</v>
      </c>
      <c r="BX675">
        <f t="shared" si="865"/>
        <v>0</v>
      </c>
      <c r="BY675">
        <f t="shared" si="866"/>
        <v>0</v>
      </c>
      <c r="BZ675">
        <f t="shared" si="867"/>
        <v>0</v>
      </c>
      <c r="CA675">
        <f t="shared" si="868"/>
        <v>0</v>
      </c>
      <c r="CB675">
        <f t="shared" si="869"/>
        <v>0</v>
      </c>
      <c r="CC675" t="e">
        <f>IF('Source and fuel input'!AS675,VLOOKUP(AA675,SourceIdData,8,FALSE),IF('Source and fuel input'!AQ675,V675,IF('Source and fuel input'!AR675,IF(AND(E675="Method 1",VLOOKUP(AA675,SourceIdData,8,FALSE)&gt;0),VLOOKUP(AA675,SourceIdData,8,FALSE),NA()),"")))</f>
        <v>#N/A</v>
      </c>
      <c r="CD675" s="15" t="e">
        <f t="shared" si="804"/>
        <v>#N/A</v>
      </c>
      <c r="CE675" s="15" t="b">
        <f t="shared" si="805"/>
        <v>1</v>
      </c>
      <c r="CF675" s="15" t="b">
        <f t="shared" si="837"/>
        <v>1</v>
      </c>
      <c r="CG675" s="15" t="b">
        <f t="shared" si="806"/>
        <v>0</v>
      </c>
      <c r="CH675" s="15" t="b">
        <f t="shared" si="807"/>
        <v>1</v>
      </c>
      <c r="CI675" t="e">
        <f t="shared" si="838"/>
        <v>#N/A</v>
      </c>
      <c r="CJ675" t="e">
        <f t="shared" si="839"/>
        <v>#N/A</v>
      </c>
      <c r="CK675" t="e">
        <f t="shared" si="848"/>
        <v>#N/A</v>
      </c>
      <c r="CL675" t="b">
        <f t="shared" si="808"/>
        <v>0</v>
      </c>
      <c r="CM675" t="e">
        <f t="shared" si="849"/>
        <v>#N/A</v>
      </c>
      <c r="CN675" t="b">
        <f t="shared" si="850"/>
        <v>0</v>
      </c>
      <c r="CO675" s="14">
        <f t="shared" si="851"/>
        <v>1</v>
      </c>
      <c r="CP675" s="16" t="str">
        <f t="shared" si="840"/>
        <v/>
      </c>
      <c r="CQ675" s="15">
        <f t="shared" si="841"/>
        <v>0</v>
      </c>
      <c r="CR675" s="15">
        <f t="shared" si="842"/>
        <v>0</v>
      </c>
      <c r="CS675" s="15">
        <f t="shared" si="843"/>
        <v>0</v>
      </c>
      <c r="CT675" s="58" t="e">
        <f t="shared" si="870"/>
        <v>#DIV/0!</v>
      </c>
      <c r="CU675" s="2">
        <f t="shared" si="844"/>
        <v>995</v>
      </c>
      <c r="CV675" t="str">
        <f t="shared" si="852"/>
        <v/>
      </c>
      <c r="CX675" t="str">
        <f t="shared" si="871"/>
        <v/>
      </c>
      <c r="CY675" t="b">
        <f>AND(CX675&lt;&gt;"",COUNTIF($CX$11:CX674,CX675)=0)</f>
        <v>0</v>
      </c>
      <c r="CZ675" s="2">
        <f>IF(CX675="",0,IF(CY675,MAX($CZ$11:CZ674)+1,VLOOKUP(CX675,$CX$11:CZ674,3,FALSE)))</f>
        <v>0</v>
      </c>
      <c r="DA675" s="2" t="str">
        <f t="shared" si="853"/>
        <v/>
      </c>
      <c r="DB675" t="str">
        <f t="shared" si="872"/>
        <v/>
      </c>
      <c r="DC675" t="b">
        <f>AND(DB675&lt;&gt;"",COUNTIF($DB$11:DB674,DB675)=0)</f>
        <v>0</v>
      </c>
      <c r="DD675" s="2">
        <f>IF(DB675="",0,IF(DC675,MAX($DD$11:DD674)+1,VLOOKUP(DB675,$DB$11:DD674,3,FALSE)))</f>
        <v>0</v>
      </c>
      <c r="DE675" s="2" t="str">
        <f t="shared" si="854"/>
        <v/>
      </c>
    </row>
    <row r="676" spans="1:109" x14ac:dyDescent="0.35">
      <c r="A676" s="119"/>
      <c r="B676" s="46"/>
      <c r="C676" s="46"/>
      <c r="D676" s="46"/>
      <c r="E676" s="46"/>
      <c r="F676" s="183"/>
      <c r="G676" s="48">
        <v>0</v>
      </c>
      <c r="H676" s="46">
        <v>0</v>
      </c>
      <c r="I676" s="46">
        <v>0</v>
      </c>
      <c r="J676" s="46">
        <v>0</v>
      </c>
      <c r="K676" s="46">
        <v>0</v>
      </c>
      <c r="L676" s="49">
        <v>0</v>
      </c>
      <c r="M676" s="50">
        <v>0</v>
      </c>
      <c r="N676" s="32"/>
      <c r="O676" s="31"/>
      <c r="P676" s="31"/>
      <c r="Q676" s="31"/>
      <c r="R676" s="31"/>
      <c r="S676" s="31"/>
      <c r="T676" s="31"/>
      <c r="U676" s="31"/>
      <c r="V676" s="99"/>
      <c r="W676" s="52" t="str">
        <f t="shared" si="879"/>
        <v/>
      </c>
      <c r="X676" s="120"/>
      <c r="Y676" s="97"/>
      <c r="Z676" t="e">
        <f t="shared" si="809"/>
        <v>#N/A</v>
      </c>
      <c r="AA676" t="e">
        <f t="shared" si="810"/>
        <v>#N/A</v>
      </c>
      <c r="AB676" t="e">
        <f t="shared" si="811"/>
        <v>#N/A</v>
      </c>
      <c r="AC676" s="53" t="b">
        <f t="shared" si="812"/>
        <v>0</v>
      </c>
      <c r="AD676" s="53" t="b">
        <f t="shared" si="813"/>
        <v>0</v>
      </c>
      <c r="AE676" s="53" t="b">
        <f t="shared" si="814"/>
        <v>0</v>
      </c>
      <c r="AF676" s="53" t="b">
        <f t="shared" si="815"/>
        <v>0</v>
      </c>
      <c r="AG676" s="53" t="b">
        <f t="shared" si="816"/>
        <v>0</v>
      </c>
      <c r="AH676" s="53" t="b">
        <f t="shared" si="817"/>
        <v>0</v>
      </c>
      <c r="AI676" s="53" t="b">
        <f t="shared" si="818"/>
        <v>0</v>
      </c>
      <c r="AJ676" s="53" t="b">
        <f t="shared" si="819"/>
        <v>0</v>
      </c>
      <c r="AK676" s="53" t="b">
        <f t="shared" si="873"/>
        <v>1</v>
      </c>
      <c r="AL676" s="53" t="b">
        <f t="shared" si="874"/>
        <v>1</v>
      </c>
      <c r="AM676" s="53" t="b">
        <f t="shared" si="875"/>
        <v>1</v>
      </c>
      <c r="AN676" s="53" t="b">
        <f t="shared" si="876"/>
        <v>1</v>
      </c>
      <c r="AO676" s="53" t="b">
        <f t="shared" si="877"/>
        <v>1</v>
      </c>
      <c r="AP676" s="53" t="b">
        <f t="shared" si="878"/>
        <v>1</v>
      </c>
      <c r="AQ676" s="53" t="b">
        <f t="shared" si="855"/>
        <v>0</v>
      </c>
      <c r="AR676" t="b">
        <f t="shared" si="820"/>
        <v>0</v>
      </c>
      <c r="AS676" s="54" t="e">
        <f t="shared" si="845"/>
        <v>#N/A</v>
      </c>
      <c r="AT676" t="b">
        <f t="shared" si="856"/>
        <v>0</v>
      </c>
      <c r="AU676" t="str">
        <f t="shared" si="857"/>
        <v/>
      </c>
      <c r="AV676" s="55" t="str">
        <f t="shared" si="846"/>
        <v/>
      </c>
      <c r="AW676" t="b">
        <f>AND(AV676&lt;&gt;"",COUNTIF($AV$11:AV675,AV676)=0)</f>
        <v>0</v>
      </c>
      <c r="AX676" s="2">
        <f>IF(AV676="",0,IF(AW676,MAX($AX$11:AX675)+1,VLOOKUP(AV676,$AV$11:AX675,3,FALSE)))</f>
        <v>0</v>
      </c>
      <c r="AY676" t="str">
        <f t="shared" si="847"/>
        <v/>
      </c>
      <c r="AZ676" t="e">
        <f t="shared" si="821"/>
        <v>#N/A</v>
      </c>
      <c r="BA676" t="e">
        <f>IF(ISNA(AZ676),NA(),COUNTIF(AZ$10:AZ676,AZ676)&gt;1)</f>
        <v>#N/A</v>
      </c>
      <c r="BB676" t="e">
        <f t="shared" si="822"/>
        <v>#N/A</v>
      </c>
      <c r="BC676" s="55" t="e">
        <f t="shared" si="823"/>
        <v>#N/A</v>
      </c>
      <c r="BD676" s="56" t="e">
        <f t="shared" si="824"/>
        <v>#N/A</v>
      </c>
      <c r="BE676" s="53">
        <f t="shared" si="825"/>
        <v>0</v>
      </c>
      <c r="BF676" s="53">
        <f t="shared" si="826"/>
        <v>0</v>
      </c>
      <c r="BG676" s="53">
        <f t="shared" si="827"/>
        <v>0</v>
      </c>
      <c r="BH676" s="53">
        <f t="shared" si="828"/>
        <v>0</v>
      </c>
      <c r="BI676" s="53">
        <f t="shared" si="829"/>
        <v>0</v>
      </c>
      <c r="BJ676" s="53">
        <f t="shared" si="830"/>
        <v>0</v>
      </c>
      <c r="BK676" s="57">
        <f t="shared" si="831"/>
        <v>0</v>
      </c>
      <c r="BL676" s="57">
        <f t="shared" si="832"/>
        <v>0</v>
      </c>
      <c r="BM676" s="57">
        <f t="shared" si="833"/>
        <v>0</v>
      </c>
      <c r="BN676" s="57">
        <f t="shared" si="834"/>
        <v>0</v>
      </c>
      <c r="BO676" s="57">
        <f t="shared" si="835"/>
        <v>0</v>
      </c>
      <c r="BP676" s="57">
        <f t="shared" si="836"/>
        <v>0</v>
      </c>
      <c r="BQ676">
        <f t="shared" si="858"/>
        <v>0</v>
      </c>
      <c r="BR676">
        <f t="shared" si="859"/>
        <v>0</v>
      </c>
      <c r="BS676">
        <f t="shared" si="860"/>
        <v>0</v>
      </c>
      <c r="BT676">
        <f t="shared" si="861"/>
        <v>0</v>
      </c>
      <c r="BU676">
        <f t="shared" si="862"/>
        <v>0</v>
      </c>
      <c r="BV676">
        <f t="shared" si="863"/>
        <v>0</v>
      </c>
      <c r="BW676">
        <f t="shared" si="864"/>
        <v>0</v>
      </c>
      <c r="BX676">
        <f t="shared" si="865"/>
        <v>0</v>
      </c>
      <c r="BY676">
        <f t="shared" si="866"/>
        <v>0</v>
      </c>
      <c r="BZ676">
        <f t="shared" si="867"/>
        <v>0</v>
      </c>
      <c r="CA676">
        <f t="shared" si="868"/>
        <v>0</v>
      </c>
      <c r="CB676">
        <f t="shared" si="869"/>
        <v>0</v>
      </c>
      <c r="CC676" t="e">
        <f>IF('Source and fuel input'!AS676,VLOOKUP(AA676,SourceIdData,8,FALSE),IF('Source and fuel input'!AQ676,V676,IF('Source and fuel input'!AR676,IF(AND(E676="Method 1",VLOOKUP(AA676,SourceIdData,8,FALSE)&gt;0),VLOOKUP(AA676,SourceIdData,8,FALSE),NA()),"")))</f>
        <v>#N/A</v>
      </c>
      <c r="CD676" s="15" t="e">
        <f t="shared" si="804"/>
        <v>#N/A</v>
      </c>
      <c r="CE676" s="15" t="b">
        <f t="shared" si="805"/>
        <v>1</v>
      </c>
      <c r="CF676" s="15" t="b">
        <f t="shared" si="837"/>
        <v>1</v>
      </c>
      <c r="CG676" s="15" t="b">
        <f t="shared" si="806"/>
        <v>0</v>
      </c>
      <c r="CH676" s="15" t="b">
        <f t="shared" si="807"/>
        <v>1</v>
      </c>
      <c r="CI676" t="e">
        <f t="shared" si="838"/>
        <v>#N/A</v>
      </c>
      <c r="CJ676" t="e">
        <f t="shared" si="839"/>
        <v>#N/A</v>
      </c>
      <c r="CK676" t="e">
        <f t="shared" si="848"/>
        <v>#N/A</v>
      </c>
      <c r="CL676" t="b">
        <f t="shared" si="808"/>
        <v>0</v>
      </c>
      <c r="CM676" t="e">
        <f t="shared" si="849"/>
        <v>#N/A</v>
      </c>
      <c r="CN676" t="b">
        <f t="shared" si="850"/>
        <v>0</v>
      </c>
      <c r="CO676" s="14">
        <f t="shared" si="851"/>
        <v>1</v>
      </c>
      <c r="CP676" s="16" t="str">
        <f t="shared" si="840"/>
        <v/>
      </c>
      <c r="CQ676" s="15">
        <f t="shared" si="841"/>
        <v>0</v>
      </c>
      <c r="CR676" s="15">
        <f t="shared" si="842"/>
        <v>0</v>
      </c>
      <c r="CS676" s="15">
        <f t="shared" si="843"/>
        <v>0</v>
      </c>
      <c r="CT676" s="58" t="e">
        <f t="shared" si="870"/>
        <v>#DIV/0!</v>
      </c>
      <c r="CU676" s="2">
        <f t="shared" si="844"/>
        <v>995</v>
      </c>
      <c r="CV676" t="str">
        <f t="shared" si="852"/>
        <v/>
      </c>
      <c r="CX676" t="str">
        <f t="shared" si="871"/>
        <v/>
      </c>
      <c r="CY676" t="b">
        <f>AND(CX676&lt;&gt;"",COUNTIF($CX$11:CX675,CX676)=0)</f>
        <v>0</v>
      </c>
      <c r="CZ676" s="2">
        <f>IF(CX676="",0,IF(CY676,MAX($CZ$11:CZ675)+1,VLOOKUP(CX676,$CX$11:CZ675,3,FALSE)))</f>
        <v>0</v>
      </c>
      <c r="DA676" s="2" t="str">
        <f t="shared" si="853"/>
        <v/>
      </c>
      <c r="DB676" t="str">
        <f t="shared" si="872"/>
        <v/>
      </c>
      <c r="DC676" t="b">
        <f>AND(DB676&lt;&gt;"",COUNTIF($DB$11:DB675,DB676)=0)</f>
        <v>0</v>
      </c>
      <c r="DD676" s="2">
        <f>IF(DB676="",0,IF(DC676,MAX($DD$11:DD675)+1,VLOOKUP(DB676,$DB$11:DD675,3,FALSE)))</f>
        <v>0</v>
      </c>
      <c r="DE676" s="2" t="str">
        <f t="shared" si="854"/>
        <v/>
      </c>
    </row>
    <row r="677" spans="1:109" x14ac:dyDescent="0.35">
      <c r="A677" s="119"/>
      <c r="B677" s="46"/>
      <c r="C677" s="46"/>
      <c r="D677" s="46"/>
      <c r="E677" s="46"/>
      <c r="F677" s="183"/>
      <c r="G677" s="48">
        <v>0</v>
      </c>
      <c r="H677" s="46">
        <v>0</v>
      </c>
      <c r="I677" s="46">
        <v>0</v>
      </c>
      <c r="J677" s="46">
        <v>0</v>
      </c>
      <c r="K677" s="46">
        <v>0</v>
      </c>
      <c r="L677" s="49">
        <v>0</v>
      </c>
      <c r="M677" s="50">
        <v>0</v>
      </c>
      <c r="N677" s="32"/>
      <c r="O677" s="31"/>
      <c r="P677" s="31"/>
      <c r="Q677" s="31"/>
      <c r="R677" s="31"/>
      <c r="S677" s="31"/>
      <c r="T677" s="31"/>
      <c r="U677" s="31"/>
      <c r="V677" s="99"/>
      <c r="W677" s="52" t="str">
        <f t="shared" si="879"/>
        <v/>
      </c>
      <c r="X677" s="120"/>
      <c r="Y677" s="97"/>
      <c r="Z677" t="e">
        <f t="shared" si="809"/>
        <v>#N/A</v>
      </c>
      <c r="AA677" t="e">
        <f t="shared" si="810"/>
        <v>#N/A</v>
      </c>
      <c r="AB677" t="e">
        <f t="shared" si="811"/>
        <v>#N/A</v>
      </c>
      <c r="AC677" s="53" t="b">
        <f t="shared" si="812"/>
        <v>0</v>
      </c>
      <c r="AD677" s="53" t="b">
        <f t="shared" si="813"/>
        <v>0</v>
      </c>
      <c r="AE677" s="53" t="b">
        <f t="shared" si="814"/>
        <v>0</v>
      </c>
      <c r="AF677" s="53" t="b">
        <f t="shared" si="815"/>
        <v>0</v>
      </c>
      <c r="AG677" s="53" t="b">
        <f t="shared" si="816"/>
        <v>0</v>
      </c>
      <c r="AH677" s="53" t="b">
        <f t="shared" si="817"/>
        <v>0</v>
      </c>
      <c r="AI677" s="53" t="b">
        <f t="shared" si="818"/>
        <v>0</v>
      </c>
      <c r="AJ677" s="53" t="b">
        <f t="shared" si="819"/>
        <v>0</v>
      </c>
      <c r="AK677" s="53" t="b">
        <f t="shared" si="873"/>
        <v>1</v>
      </c>
      <c r="AL677" s="53" t="b">
        <f t="shared" si="874"/>
        <v>1</v>
      </c>
      <c r="AM677" s="53" t="b">
        <f t="shared" si="875"/>
        <v>1</v>
      </c>
      <c r="AN677" s="53" t="b">
        <f t="shared" si="876"/>
        <v>1</v>
      </c>
      <c r="AO677" s="53" t="b">
        <f t="shared" si="877"/>
        <v>1</v>
      </c>
      <c r="AP677" s="53" t="b">
        <f t="shared" si="878"/>
        <v>1</v>
      </c>
      <c r="AQ677" s="53" t="b">
        <f t="shared" si="855"/>
        <v>0</v>
      </c>
      <c r="AR677" t="b">
        <f t="shared" si="820"/>
        <v>0</v>
      </c>
      <c r="AS677" s="54" t="e">
        <f t="shared" si="845"/>
        <v>#N/A</v>
      </c>
      <c r="AT677" t="b">
        <f t="shared" si="856"/>
        <v>0</v>
      </c>
      <c r="AU677" t="str">
        <f t="shared" si="857"/>
        <v/>
      </c>
      <c r="AV677" s="55" t="str">
        <f t="shared" si="846"/>
        <v/>
      </c>
      <c r="AW677" t="b">
        <f>AND(AV677&lt;&gt;"",COUNTIF($AV$11:AV676,AV677)=0)</f>
        <v>0</v>
      </c>
      <c r="AX677" s="2">
        <f>IF(AV677="",0,IF(AW677,MAX($AX$11:AX676)+1,VLOOKUP(AV677,$AV$11:AX676,3,FALSE)))</f>
        <v>0</v>
      </c>
      <c r="AY677" t="str">
        <f t="shared" si="847"/>
        <v/>
      </c>
      <c r="AZ677" t="e">
        <f t="shared" si="821"/>
        <v>#N/A</v>
      </c>
      <c r="BA677" t="e">
        <f>IF(ISNA(AZ677),NA(),COUNTIF(AZ$10:AZ677,AZ677)&gt;1)</f>
        <v>#N/A</v>
      </c>
      <c r="BB677" t="e">
        <f t="shared" si="822"/>
        <v>#N/A</v>
      </c>
      <c r="BC677" s="55" t="e">
        <f t="shared" si="823"/>
        <v>#N/A</v>
      </c>
      <c r="BD677" s="56" t="e">
        <f t="shared" si="824"/>
        <v>#N/A</v>
      </c>
      <c r="BE677" s="53">
        <f t="shared" si="825"/>
        <v>0</v>
      </c>
      <c r="BF677" s="53">
        <f t="shared" si="826"/>
        <v>0</v>
      </c>
      <c r="BG677" s="53">
        <f t="shared" si="827"/>
        <v>0</v>
      </c>
      <c r="BH677" s="53">
        <f t="shared" si="828"/>
        <v>0</v>
      </c>
      <c r="BI677" s="53">
        <f t="shared" si="829"/>
        <v>0</v>
      </c>
      <c r="BJ677" s="53">
        <f t="shared" si="830"/>
        <v>0</v>
      </c>
      <c r="BK677" s="57">
        <f t="shared" si="831"/>
        <v>0</v>
      </c>
      <c r="BL677" s="57">
        <f t="shared" si="832"/>
        <v>0</v>
      </c>
      <c r="BM677" s="57">
        <f t="shared" si="833"/>
        <v>0</v>
      </c>
      <c r="BN677" s="57">
        <f t="shared" si="834"/>
        <v>0</v>
      </c>
      <c r="BO677" s="57">
        <f t="shared" si="835"/>
        <v>0</v>
      </c>
      <c r="BP677" s="57">
        <f t="shared" si="836"/>
        <v>0</v>
      </c>
      <c r="BQ677">
        <f t="shared" si="858"/>
        <v>0</v>
      </c>
      <c r="BR677">
        <f t="shared" si="859"/>
        <v>0</v>
      </c>
      <c r="BS677">
        <f t="shared" si="860"/>
        <v>0</v>
      </c>
      <c r="BT677">
        <f t="shared" si="861"/>
        <v>0</v>
      </c>
      <c r="BU677">
        <f t="shared" si="862"/>
        <v>0</v>
      </c>
      <c r="BV677">
        <f t="shared" si="863"/>
        <v>0</v>
      </c>
      <c r="BW677">
        <f t="shared" si="864"/>
        <v>0</v>
      </c>
      <c r="BX677">
        <f t="shared" si="865"/>
        <v>0</v>
      </c>
      <c r="BY677">
        <f t="shared" si="866"/>
        <v>0</v>
      </c>
      <c r="BZ677">
        <f t="shared" si="867"/>
        <v>0</v>
      </c>
      <c r="CA677">
        <f t="shared" si="868"/>
        <v>0</v>
      </c>
      <c r="CB677">
        <f t="shared" si="869"/>
        <v>0</v>
      </c>
      <c r="CC677" t="e">
        <f>IF('Source and fuel input'!AS677,VLOOKUP(AA677,SourceIdData,8,FALSE),IF('Source and fuel input'!AQ677,V677,IF('Source and fuel input'!AR677,IF(AND(E677="Method 1",VLOOKUP(AA677,SourceIdData,8,FALSE)&gt;0),VLOOKUP(AA677,SourceIdData,8,FALSE),NA()),"")))</f>
        <v>#N/A</v>
      </c>
      <c r="CD677" s="15" t="e">
        <f t="shared" si="804"/>
        <v>#N/A</v>
      </c>
      <c r="CE677" s="15" t="b">
        <f t="shared" si="805"/>
        <v>1</v>
      </c>
      <c r="CF677" s="15" t="b">
        <f t="shared" si="837"/>
        <v>1</v>
      </c>
      <c r="CG677" s="15" t="b">
        <f t="shared" si="806"/>
        <v>0</v>
      </c>
      <c r="CH677" s="15" t="b">
        <f t="shared" si="807"/>
        <v>1</v>
      </c>
      <c r="CI677" t="e">
        <f t="shared" si="838"/>
        <v>#N/A</v>
      </c>
      <c r="CJ677" t="e">
        <f t="shared" si="839"/>
        <v>#N/A</v>
      </c>
      <c r="CK677" t="e">
        <f t="shared" si="848"/>
        <v>#N/A</v>
      </c>
      <c r="CL677" t="b">
        <f t="shared" si="808"/>
        <v>0</v>
      </c>
      <c r="CM677" t="e">
        <f t="shared" si="849"/>
        <v>#N/A</v>
      </c>
      <c r="CN677" t="b">
        <f t="shared" si="850"/>
        <v>0</v>
      </c>
      <c r="CO677" s="14">
        <f t="shared" si="851"/>
        <v>1</v>
      </c>
      <c r="CP677" s="16" t="str">
        <f t="shared" si="840"/>
        <v/>
      </c>
      <c r="CQ677" s="15">
        <f t="shared" si="841"/>
        <v>0</v>
      </c>
      <c r="CR677" s="15">
        <f t="shared" si="842"/>
        <v>0</v>
      </c>
      <c r="CS677" s="15">
        <f t="shared" si="843"/>
        <v>0</v>
      </c>
      <c r="CT677" s="58" t="e">
        <f t="shared" si="870"/>
        <v>#DIV/0!</v>
      </c>
      <c r="CU677" s="2">
        <f t="shared" si="844"/>
        <v>995</v>
      </c>
      <c r="CV677" t="str">
        <f t="shared" si="852"/>
        <v/>
      </c>
      <c r="CX677" t="str">
        <f t="shared" si="871"/>
        <v/>
      </c>
      <c r="CY677" t="b">
        <f>AND(CX677&lt;&gt;"",COUNTIF($CX$11:CX676,CX677)=0)</f>
        <v>0</v>
      </c>
      <c r="CZ677" s="2">
        <f>IF(CX677="",0,IF(CY677,MAX($CZ$11:CZ676)+1,VLOOKUP(CX677,$CX$11:CZ676,3,FALSE)))</f>
        <v>0</v>
      </c>
      <c r="DA677" s="2" t="str">
        <f t="shared" si="853"/>
        <v/>
      </c>
      <c r="DB677" t="str">
        <f t="shared" si="872"/>
        <v/>
      </c>
      <c r="DC677" t="b">
        <f>AND(DB677&lt;&gt;"",COUNTIF($DB$11:DB676,DB677)=0)</f>
        <v>0</v>
      </c>
      <c r="DD677" s="2">
        <f>IF(DB677="",0,IF(DC677,MAX($DD$11:DD676)+1,VLOOKUP(DB677,$DB$11:DD676,3,FALSE)))</f>
        <v>0</v>
      </c>
      <c r="DE677" s="2" t="str">
        <f t="shared" si="854"/>
        <v/>
      </c>
    </row>
    <row r="678" spans="1:109" x14ac:dyDescent="0.35">
      <c r="A678" s="119"/>
      <c r="B678" s="46"/>
      <c r="C678" s="46"/>
      <c r="D678" s="46"/>
      <c r="E678" s="46"/>
      <c r="F678" s="183"/>
      <c r="G678" s="48">
        <v>0</v>
      </c>
      <c r="H678" s="46">
        <v>0</v>
      </c>
      <c r="I678" s="46">
        <v>0</v>
      </c>
      <c r="J678" s="46">
        <v>0</v>
      </c>
      <c r="K678" s="46">
        <v>0</v>
      </c>
      <c r="L678" s="49">
        <v>0</v>
      </c>
      <c r="M678" s="50">
        <v>0</v>
      </c>
      <c r="N678" s="32"/>
      <c r="O678" s="31"/>
      <c r="P678" s="31"/>
      <c r="Q678" s="31"/>
      <c r="R678" s="31"/>
      <c r="S678" s="31"/>
      <c r="T678" s="31"/>
      <c r="U678" s="31"/>
      <c r="V678" s="99"/>
      <c r="W678" s="52" t="str">
        <f t="shared" si="879"/>
        <v/>
      </c>
      <c r="X678" s="120"/>
      <c r="Y678" s="97"/>
      <c r="Z678" t="e">
        <f t="shared" si="809"/>
        <v>#N/A</v>
      </c>
      <c r="AA678" t="e">
        <f t="shared" si="810"/>
        <v>#N/A</v>
      </c>
      <c r="AB678" t="e">
        <f t="shared" si="811"/>
        <v>#N/A</v>
      </c>
      <c r="AC678" s="53" t="b">
        <f t="shared" si="812"/>
        <v>0</v>
      </c>
      <c r="AD678" s="53" t="b">
        <f t="shared" si="813"/>
        <v>0</v>
      </c>
      <c r="AE678" s="53" t="b">
        <f t="shared" si="814"/>
        <v>0</v>
      </c>
      <c r="AF678" s="53" t="b">
        <f t="shared" si="815"/>
        <v>0</v>
      </c>
      <c r="AG678" s="53" t="b">
        <f t="shared" si="816"/>
        <v>0</v>
      </c>
      <c r="AH678" s="53" t="b">
        <f t="shared" si="817"/>
        <v>0</v>
      </c>
      <c r="AI678" s="53" t="b">
        <f t="shared" si="818"/>
        <v>0</v>
      </c>
      <c r="AJ678" s="53" t="b">
        <f t="shared" si="819"/>
        <v>0</v>
      </c>
      <c r="AK678" s="53" t="b">
        <f t="shared" si="873"/>
        <v>1</v>
      </c>
      <c r="AL678" s="53" t="b">
        <f t="shared" si="874"/>
        <v>1</v>
      </c>
      <c r="AM678" s="53" t="b">
        <f t="shared" si="875"/>
        <v>1</v>
      </c>
      <c r="AN678" s="53" t="b">
        <f t="shared" si="876"/>
        <v>1</v>
      </c>
      <c r="AO678" s="53" t="b">
        <f t="shared" si="877"/>
        <v>1</v>
      </c>
      <c r="AP678" s="53" t="b">
        <f t="shared" si="878"/>
        <v>1</v>
      </c>
      <c r="AQ678" s="53" t="b">
        <f t="shared" si="855"/>
        <v>0</v>
      </c>
      <c r="AR678" t="b">
        <f t="shared" si="820"/>
        <v>0</v>
      </c>
      <c r="AS678" s="54" t="e">
        <f t="shared" si="845"/>
        <v>#N/A</v>
      </c>
      <c r="AT678" t="b">
        <f t="shared" si="856"/>
        <v>0</v>
      </c>
      <c r="AU678" t="str">
        <f t="shared" si="857"/>
        <v/>
      </c>
      <c r="AV678" s="55" t="str">
        <f t="shared" si="846"/>
        <v/>
      </c>
      <c r="AW678" t="b">
        <f>AND(AV678&lt;&gt;"",COUNTIF($AV$11:AV677,AV678)=0)</f>
        <v>0</v>
      </c>
      <c r="AX678" s="2">
        <f>IF(AV678="",0,IF(AW678,MAX($AX$11:AX677)+1,VLOOKUP(AV678,$AV$11:AX677,3,FALSE)))</f>
        <v>0</v>
      </c>
      <c r="AY678" t="str">
        <f t="shared" si="847"/>
        <v/>
      </c>
      <c r="AZ678" t="e">
        <f t="shared" si="821"/>
        <v>#N/A</v>
      </c>
      <c r="BA678" t="e">
        <f>IF(ISNA(AZ678),NA(),COUNTIF(AZ$10:AZ678,AZ678)&gt;1)</f>
        <v>#N/A</v>
      </c>
      <c r="BB678" t="e">
        <f t="shared" si="822"/>
        <v>#N/A</v>
      </c>
      <c r="BC678" s="55" t="e">
        <f t="shared" si="823"/>
        <v>#N/A</v>
      </c>
      <c r="BD678" s="56" t="e">
        <f t="shared" si="824"/>
        <v>#N/A</v>
      </c>
      <c r="BE678" s="53">
        <f t="shared" si="825"/>
        <v>0</v>
      </c>
      <c r="BF678" s="53">
        <f t="shared" si="826"/>
        <v>0</v>
      </c>
      <c r="BG678" s="53">
        <f t="shared" si="827"/>
        <v>0</v>
      </c>
      <c r="BH678" s="53">
        <f t="shared" si="828"/>
        <v>0</v>
      </c>
      <c r="BI678" s="53">
        <f t="shared" si="829"/>
        <v>0</v>
      </c>
      <c r="BJ678" s="53">
        <f t="shared" si="830"/>
        <v>0</v>
      </c>
      <c r="BK678" s="57">
        <f t="shared" si="831"/>
        <v>0</v>
      </c>
      <c r="BL678" s="57">
        <f t="shared" si="832"/>
        <v>0</v>
      </c>
      <c r="BM678" s="57">
        <f t="shared" si="833"/>
        <v>0</v>
      </c>
      <c r="BN678" s="57">
        <f t="shared" si="834"/>
        <v>0</v>
      </c>
      <c r="BO678" s="57">
        <f t="shared" si="835"/>
        <v>0</v>
      </c>
      <c r="BP678" s="57">
        <f t="shared" si="836"/>
        <v>0</v>
      </c>
      <c r="BQ678">
        <f t="shared" si="858"/>
        <v>0</v>
      </c>
      <c r="BR678">
        <f t="shared" si="859"/>
        <v>0</v>
      </c>
      <c r="BS678">
        <f t="shared" si="860"/>
        <v>0</v>
      </c>
      <c r="BT678">
        <f t="shared" si="861"/>
        <v>0</v>
      </c>
      <c r="BU678">
        <f t="shared" si="862"/>
        <v>0</v>
      </c>
      <c r="BV678">
        <f t="shared" si="863"/>
        <v>0</v>
      </c>
      <c r="BW678">
        <f t="shared" si="864"/>
        <v>0</v>
      </c>
      <c r="BX678">
        <f t="shared" si="865"/>
        <v>0</v>
      </c>
      <c r="BY678">
        <f t="shared" si="866"/>
        <v>0</v>
      </c>
      <c r="BZ678">
        <f t="shared" si="867"/>
        <v>0</v>
      </c>
      <c r="CA678">
        <f t="shared" si="868"/>
        <v>0</v>
      </c>
      <c r="CB678">
        <f t="shared" si="869"/>
        <v>0</v>
      </c>
      <c r="CC678" t="e">
        <f>IF('Source and fuel input'!AS678,VLOOKUP(AA678,SourceIdData,8,FALSE),IF('Source and fuel input'!AQ678,V678,IF('Source and fuel input'!AR678,IF(AND(E678="Method 1",VLOOKUP(AA678,SourceIdData,8,FALSE)&gt;0),VLOOKUP(AA678,SourceIdData,8,FALSE),NA()),"")))</f>
        <v>#N/A</v>
      </c>
      <c r="CD678" s="15" t="e">
        <f t="shared" si="804"/>
        <v>#N/A</v>
      </c>
      <c r="CE678" s="15" t="b">
        <f t="shared" si="805"/>
        <v>1</v>
      </c>
      <c r="CF678" s="15" t="b">
        <f t="shared" si="837"/>
        <v>1</v>
      </c>
      <c r="CG678" s="15" t="b">
        <f t="shared" si="806"/>
        <v>0</v>
      </c>
      <c r="CH678" s="15" t="b">
        <f t="shared" si="807"/>
        <v>1</v>
      </c>
      <c r="CI678" t="e">
        <f t="shared" si="838"/>
        <v>#N/A</v>
      </c>
      <c r="CJ678" t="e">
        <f t="shared" si="839"/>
        <v>#N/A</v>
      </c>
      <c r="CK678" t="e">
        <f t="shared" si="848"/>
        <v>#N/A</v>
      </c>
      <c r="CL678" t="b">
        <f t="shared" si="808"/>
        <v>0</v>
      </c>
      <c r="CM678" t="e">
        <f t="shared" si="849"/>
        <v>#N/A</v>
      </c>
      <c r="CN678" t="b">
        <f t="shared" si="850"/>
        <v>0</v>
      </c>
      <c r="CO678" s="14">
        <f t="shared" si="851"/>
        <v>1</v>
      </c>
      <c r="CP678" s="16" t="str">
        <f t="shared" si="840"/>
        <v/>
      </c>
      <c r="CQ678" s="15">
        <f t="shared" si="841"/>
        <v>0</v>
      </c>
      <c r="CR678" s="15">
        <f t="shared" si="842"/>
        <v>0</v>
      </c>
      <c r="CS678" s="15">
        <f t="shared" si="843"/>
        <v>0</v>
      </c>
      <c r="CT678" s="58" t="e">
        <f t="shared" si="870"/>
        <v>#DIV/0!</v>
      </c>
      <c r="CU678" s="2">
        <f t="shared" si="844"/>
        <v>995</v>
      </c>
      <c r="CV678" t="str">
        <f t="shared" si="852"/>
        <v/>
      </c>
      <c r="CX678" t="str">
        <f t="shared" si="871"/>
        <v/>
      </c>
      <c r="CY678" t="b">
        <f>AND(CX678&lt;&gt;"",COUNTIF($CX$11:CX677,CX678)=0)</f>
        <v>0</v>
      </c>
      <c r="CZ678" s="2">
        <f>IF(CX678="",0,IF(CY678,MAX($CZ$11:CZ677)+1,VLOOKUP(CX678,$CX$11:CZ677,3,FALSE)))</f>
        <v>0</v>
      </c>
      <c r="DA678" s="2" t="str">
        <f t="shared" si="853"/>
        <v/>
      </c>
      <c r="DB678" t="str">
        <f t="shared" si="872"/>
        <v/>
      </c>
      <c r="DC678" t="b">
        <f>AND(DB678&lt;&gt;"",COUNTIF($DB$11:DB677,DB678)=0)</f>
        <v>0</v>
      </c>
      <c r="DD678" s="2">
        <f>IF(DB678="",0,IF(DC678,MAX($DD$11:DD677)+1,VLOOKUP(DB678,$DB$11:DD677,3,FALSE)))</f>
        <v>0</v>
      </c>
      <c r="DE678" s="2" t="str">
        <f t="shared" si="854"/>
        <v/>
      </c>
    </row>
    <row r="679" spans="1:109" x14ac:dyDescent="0.35">
      <c r="A679" s="119"/>
      <c r="B679" s="46"/>
      <c r="C679" s="46"/>
      <c r="D679" s="46"/>
      <c r="E679" s="46"/>
      <c r="F679" s="183"/>
      <c r="G679" s="48">
        <v>0</v>
      </c>
      <c r="H679" s="46">
        <v>0</v>
      </c>
      <c r="I679" s="46">
        <v>0</v>
      </c>
      <c r="J679" s="46">
        <v>0</v>
      </c>
      <c r="K679" s="46">
        <v>0</v>
      </c>
      <c r="L679" s="49">
        <v>0</v>
      </c>
      <c r="M679" s="50">
        <v>0</v>
      </c>
      <c r="N679" s="32"/>
      <c r="O679" s="31"/>
      <c r="P679" s="31"/>
      <c r="Q679" s="31"/>
      <c r="R679" s="31"/>
      <c r="S679" s="31"/>
      <c r="T679" s="31"/>
      <c r="U679" s="31"/>
      <c r="V679" s="99"/>
      <c r="W679" s="52" t="str">
        <f t="shared" si="879"/>
        <v/>
      </c>
      <c r="X679" s="120"/>
      <c r="Y679" s="97"/>
      <c r="Z679" t="e">
        <f t="shared" si="809"/>
        <v>#N/A</v>
      </c>
      <c r="AA679" t="e">
        <f t="shared" si="810"/>
        <v>#N/A</v>
      </c>
      <c r="AB679" t="e">
        <f t="shared" si="811"/>
        <v>#N/A</v>
      </c>
      <c r="AC679" s="53" t="b">
        <f t="shared" si="812"/>
        <v>0</v>
      </c>
      <c r="AD679" s="53" t="b">
        <f t="shared" si="813"/>
        <v>0</v>
      </c>
      <c r="AE679" s="53" t="b">
        <f t="shared" si="814"/>
        <v>0</v>
      </c>
      <c r="AF679" s="53" t="b">
        <f t="shared" si="815"/>
        <v>0</v>
      </c>
      <c r="AG679" s="53" t="b">
        <f t="shared" si="816"/>
        <v>0</v>
      </c>
      <c r="AH679" s="53" t="b">
        <f t="shared" si="817"/>
        <v>0</v>
      </c>
      <c r="AI679" s="53" t="b">
        <f t="shared" si="818"/>
        <v>0</v>
      </c>
      <c r="AJ679" s="53" t="b">
        <f t="shared" si="819"/>
        <v>0</v>
      </c>
      <c r="AK679" s="53" t="b">
        <f t="shared" si="873"/>
        <v>1</v>
      </c>
      <c r="AL679" s="53" t="b">
        <f t="shared" si="874"/>
        <v>1</v>
      </c>
      <c r="AM679" s="53" t="b">
        <f t="shared" si="875"/>
        <v>1</v>
      </c>
      <c r="AN679" s="53" t="b">
        <f t="shared" si="876"/>
        <v>1</v>
      </c>
      <c r="AO679" s="53" t="b">
        <f t="shared" si="877"/>
        <v>1</v>
      </c>
      <c r="AP679" s="53" t="b">
        <f t="shared" si="878"/>
        <v>1</v>
      </c>
      <c r="AQ679" s="53" t="b">
        <f t="shared" si="855"/>
        <v>0</v>
      </c>
      <c r="AR679" t="b">
        <f t="shared" si="820"/>
        <v>0</v>
      </c>
      <c r="AS679" s="54" t="e">
        <f t="shared" si="845"/>
        <v>#N/A</v>
      </c>
      <c r="AT679" t="b">
        <f t="shared" si="856"/>
        <v>0</v>
      </c>
      <c r="AU679" t="str">
        <f t="shared" si="857"/>
        <v/>
      </c>
      <c r="AV679" s="55" t="str">
        <f t="shared" si="846"/>
        <v/>
      </c>
      <c r="AW679" t="b">
        <f>AND(AV679&lt;&gt;"",COUNTIF($AV$11:AV678,AV679)=0)</f>
        <v>0</v>
      </c>
      <c r="AX679" s="2">
        <f>IF(AV679="",0,IF(AW679,MAX($AX$11:AX678)+1,VLOOKUP(AV679,$AV$11:AX678,3,FALSE)))</f>
        <v>0</v>
      </c>
      <c r="AY679" t="str">
        <f t="shared" si="847"/>
        <v/>
      </c>
      <c r="AZ679" t="e">
        <f t="shared" si="821"/>
        <v>#N/A</v>
      </c>
      <c r="BA679" t="e">
        <f>IF(ISNA(AZ679),NA(),COUNTIF(AZ$10:AZ679,AZ679)&gt;1)</f>
        <v>#N/A</v>
      </c>
      <c r="BB679" t="e">
        <f t="shared" si="822"/>
        <v>#N/A</v>
      </c>
      <c r="BC679" s="55" t="e">
        <f t="shared" si="823"/>
        <v>#N/A</v>
      </c>
      <c r="BD679" s="56" t="e">
        <f t="shared" si="824"/>
        <v>#N/A</v>
      </c>
      <c r="BE679" s="53">
        <f t="shared" si="825"/>
        <v>0</v>
      </c>
      <c r="BF679" s="53">
        <f t="shared" si="826"/>
        <v>0</v>
      </c>
      <c r="BG679" s="53">
        <f t="shared" si="827"/>
        <v>0</v>
      </c>
      <c r="BH679" s="53">
        <f t="shared" si="828"/>
        <v>0</v>
      </c>
      <c r="BI679" s="53">
        <f t="shared" si="829"/>
        <v>0</v>
      </c>
      <c r="BJ679" s="53">
        <f t="shared" si="830"/>
        <v>0</v>
      </c>
      <c r="BK679" s="57">
        <f t="shared" si="831"/>
        <v>0</v>
      </c>
      <c r="BL679" s="57">
        <f t="shared" si="832"/>
        <v>0</v>
      </c>
      <c r="BM679" s="57">
        <f t="shared" si="833"/>
        <v>0</v>
      </c>
      <c r="BN679" s="57">
        <f t="shared" si="834"/>
        <v>0</v>
      </c>
      <c r="BO679" s="57">
        <f t="shared" si="835"/>
        <v>0</v>
      </c>
      <c r="BP679" s="57">
        <f t="shared" si="836"/>
        <v>0</v>
      </c>
      <c r="BQ679">
        <f t="shared" si="858"/>
        <v>0</v>
      </c>
      <c r="BR679">
        <f t="shared" si="859"/>
        <v>0</v>
      </c>
      <c r="BS679">
        <f t="shared" si="860"/>
        <v>0</v>
      </c>
      <c r="BT679">
        <f t="shared" si="861"/>
        <v>0</v>
      </c>
      <c r="BU679">
        <f t="shared" si="862"/>
        <v>0</v>
      </c>
      <c r="BV679">
        <f t="shared" si="863"/>
        <v>0</v>
      </c>
      <c r="BW679">
        <f t="shared" si="864"/>
        <v>0</v>
      </c>
      <c r="BX679">
        <f t="shared" si="865"/>
        <v>0</v>
      </c>
      <c r="BY679">
        <f t="shared" si="866"/>
        <v>0</v>
      </c>
      <c r="BZ679">
        <f t="shared" si="867"/>
        <v>0</v>
      </c>
      <c r="CA679">
        <f t="shared" si="868"/>
        <v>0</v>
      </c>
      <c r="CB679">
        <f t="shared" si="869"/>
        <v>0</v>
      </c>
      <c r="CC679" t="e">
        <f>IF('Source and fuel input'!AS679,VLOOKUP(AA679,SourceIdData,8,FALSE),IF('Source and fuel input'!AQ679,V679,IF('Source and fuel input'!AR679,IF(AND(E679="Method 1",VLOOKUP(AA679,SourceIdData,8,FALSE)&gt;0),VLOOKUP(AA679,SourceIdData,8,FALSE),NA()),"")))</f>
        <v>#N/A</v>
      </c>
      <c r="CD679" s="15" t="e">
        <f t="shared" si="804"/>
        <v>#N/A</v>
      </c>
      <c r="CE679" s="15" t="b">
        <f t="shared" si="805"/>
        <v>1</v>
      </c>
      <c r="CF679" s="15" t="b">
        <f t="shared" si="837"/>
        <v>1</v>
      </c>
      <c r="CG679" s="15" t="b">
        <f t="shared" si="806"/>
        <v>0</v>
      </c>
      <c r="CH679" s="15" t="b">
        <f t="shared" si="807"/>
        <v>1</v>
      </c>
      <c r="CI679" t="e">
        <f t="shared" si="838"/>
        <v>#N/A</v>
      </c>
      <c r="CJ679" t="e">
        <f t="shared" si="839"/>
        <v>#N/A</v>
      </c>
      <c r="CK679" t="e">
        <f t="shared" si="848"/>
        <v>#N/A</v>
      </c>
      <c r="CL679" t="b">
        <f t="shared" si="808"/>
        <v>0</v>
      </c>
      <c r="CM679" t="e">
        <f t="shared" si="849"/>
        <v>#N/A</v>
      </c>
      <c r="CN679" t="b">
        <f t="shared" si="850"/>
        <v>0</v>
      </c>
      <c r="CO679" s="14">
        <f t="shared" si="851"/>
        <v>1</v>
      </c>
      <c r="CP679" s="16" t="str">
        <f t="shared" si="840"/>
        <v/>
      </c>
      <c r="CQ679" s="15">
        <f t="shared" si="841"/>
        <v>0</v>
      </c>
      <c r="CR679" s="15">
        <f t="shared" si="842"/>
        <v>0</v>
      </c>
      <c r="CS679" s="15">
        <f t="shared" si="843"/>
        <v>0</v>
      </c>
      <c r="CT679" s="58" t="e">
        <f t="shared" si="870"/>
        <v>#DIV/0!</v>
      </c>
      <c r="CU679" s="2">
        <f t="shared" si="844"/>
        <v>995</v>
      </c>
      <c r="CV679" t="str">
        <f t="shared" si="852"/>
        <v/>
      </c>
      <c r="CX679" t="str">
        <f t="shared" si="871"/>
        <v/>
      </c>
      <c r="CY679" t="b">
        <f>AND(CX679&lt;&gt;"",COUNTIF($CX$11:CX678,CX679)=0)</f>
        <v>0</v>
      </c>
      <c r="CZ679" s="2">
        <f>IF(CX679="",0,IF(CY679,MAX($CZ$11:CZ678)+1,VLOOKUP(CX679,$CX$11:CZ678,3,FALSE)))</f>
        <v>0</v>
      </c>
      <c r="DA679" s="2" t="str">
        <f t="shared" si="853"/>
        <v/>
      </c>
      <c r="DB679" t="str">
        <f t="shared" si="872"/>
        <v/>
      </c>
      <c r="DC679" t="b">
        <f>AND(DB679&lt;&gt;"",COUNTIF($DB$11:DB678,DB679)=0)</f>
        <v>0</v>
      </c>
      <c r="DD679" s="2">
        <f>IF(DB679="",0,IF(DC679,MAX($DD$11:DD678)+1,VLOOKUP(DB679,$DB$11:DD678,3,FALSE)))</f>
        <v>0</v>
      </c>
      <c r="DE679" s="2" t="str">
        <f t="shared" si="854"/>
        <v/>
      </c>
    </row>
    <row r="680" spans="1:109" x14ac:dyDescent="0.35">
      <c r="A680" s="119"/>
      <c r="B680" s="46"/>
      <c r="C680" s="46"/>
      <c r="D680" s="46"/>
      <c r="E680" s="46"/>
      <c r="F680" s="183"/>
      <c r="G680" s="48">
        <v>0</v>
      </c>
      <c r="H680" s="46">
        <v>0</v>
      </c>
      <c r="I680" s="46">
        <v>0</v>
      </c>
      <c r="J680" s="46">
        <v>0</v>
      </c>
      <c r="K680" s="46">
        <v>0</v>
      </c>
      <c r="L680" s="49">
        <v>0</v>
      </c>
      <c r="M680" s="50">
        <v>0</v>
      </c>
      <c r="N680" s="32"/>
      <c r="O680" s="31"/>
      <c r="P680" s="31"/>
      <c r="Q680" s="31"/>
      <c r="R680" s="31"/>
      <c r="S680" s="31"/>
      <c r="T680" s="31"/>
      <c r="U680" s="31"/>
      <c r="V680" s="99"/>
      <c r="W680" s="52" t="str">
        <f t="shared" si="879"/>
        <v/>
      </c>
      <c r="X680" s="120"/>
      <c r="Y680" s="97"/>
      <c r="Z680" t="e">
        <f t="shared" si="809"/>
        <v>#N/A</v>
      </c>
      <c r="AA680" t="e">
        <f t="shared" si="810"/>
        <v>#N/A</v>
      </c>
      <c r="AB680" t="e">
        <f t="shared" si="811"/>
        <v>#N/A</v>
      </c>
      <c r="AC680" s="53" t="b">
        <f t="shared" si="812"/>
        <v>0</v>
      </c>
      <c r="AD680" s="53" t="b">
        <f t="shared" si="813"/>
        <v>0</v>
      </c>
      <c r="AE680" s="53" t="b">
        <f t="shared" si="814"/>
        <v>0</v>
      </c>
      <c r="AF680" s="53" t="b">
        <f t="shared" si="815"/>
        <v>0</v>
      </c>
      <c r="AG680" s="53" t="b">
        <f t="shared" si="816"/>
        <v>0</v>
      </c>
      <c r="AH680" s="53" t="b">
        <f t="shared" si="817"/>
        <v>0</v>
      </c>
      <c r="AI680" s="53" t="b">
        <f t="shared" si="818"/>
        <v>0</v>
      </c>
      <c r="AJ680" s="53" t="b">
        <f t="shared" si="819"/>
        <v>0</v>
      </c>
      <c r="AK680" s="53" t="b">
        <f t="shared" si="873"/>
        <v>1</v>
      </c>
      <c r="AL680" s="53" t="b">
        <f t="shared" si="874"/>
        <v>1</v>
      </c>
      <c r="AM680" s="53" t="b">
        <f t="shared" si="875"/>
        <v>1</v>
      </c>
      <c r="AN680" s="53" t="b">
        <f t="shared" si="876"/>
        <v>1</v>
      </c>
      <c r="AO680" s="53" t="b">
        <f t="shared" si="877"/>
        <v>1</v>
      </c>
      <c r="AP680" s="53" t="b">
        <f t="shared" si="878"/>
        <v>1</v>
      </c>
      <c r="AQ680" s="53" t="b">
        <f t="shared" si="855"/>
        <v>0</v>
      </c>
      <c r="AR680" t="b">
        <f t="shared" si="820"/>
        <v>0</v>
      </c>
      <c r="AS680" s="54" t="e">
        <f t="shared" si="845"/>
        <v>#N/A</v>
      </c>
      <c r="AT680" t="b">
        <f t="shared" si="856"/>
        <v>0</v>
      </c>
      <c r="AU680" t="str">
        <f t="shared" si="857"/>
        <v/>
      </c>
      <c r="AV680" s="55" t="str">
        <f t="shared" si="846"/>
        <v/>
      </c>
      <c r="AW680" t="b">
        <f>AND(AV680&lt;&gt;"",COUNTIF($AV$11:AV679,AV680)=0)</f>
        <v>0</v>
      </c>
      <c r="AX680" s="2">
        <f>IF(AV680="",0,IF(AW680,MAX($AX$11:AX679)+1,VLOOKUP(AV680,$AV$11:AX679,3,FALSE)))</f>
        <v>0</v>
      </c>
      <c r="AY680" t="str">
        <f t="shared" si="847"/>
        <v/>
      </c>
      <c r="AZ680" t="e">
        <f t="shared" si="821"/>
        <v>#N/A</v>
      </c>
      <c r="BA680" t="e">
        <f>IF(ISNA(AZ680),NA(),COUNTIF(AZ$10:AZ680,AZ680)&gt;1)</f>
        <v>#N/A</v>
      </c>
      <c r="BB680" t="e">
        <f t="shared" si="822"/>
        <v>#N/A</v>
      </c>
      <c r="BC680" s="55" t="e">
        <f t="shared" si="823"/>
        <v>#N/A</v>
      </c>
      <c r="BD680" s="56" t="e">
        <f t="shared" si="824"/>
        <v>#N/A</v>
      </c>
      <c r="BE680" s="53">
        <f t="shared" si="825"/>
        <v>0</v>
      </c>
      <c r="BF680" s="53">
        <f t="shared" si="826"/>
        <v>0</v>
      </c>
      <c r="BG680" s="53">
        <f t="shared" si="827"/>
        <v>0</v>
      </c>
      <c r="BH680" s="53">
        <f t="shared" si="828"/>
        <v>0</v>
      </c>
      <c r="BI680" s="53">
        <f t="shared" si="829"/>
        <v>0</v>
      </c>
      <c r="BJ680" s="53">
        <f t="shared" si="830"/>
        <v>0</v>
      </c>
      <c r="BK680" s="57">
        <f t="shared" si="831"/>
        <v>0</v>
      </c>
      <c r="BL680" s="57">
        <f t="shared" si="832"/>
        <v>0</v>
      </c>
      <c r="BM680" s="57">
        <f t="shared" si="833"/>
        <v>0</v>
      </c>
      <c r="BN680" s="57">
        <f t="shared" si="834"/>
        <v>0</v>
      </c>
      <c r="BO680" s="57">
        <f t="shared" si="835"/>
        <v>0</v>
      </c>
      <c r="BP680" s="57">
        <f t="shared" si="836"/>
        <v>0</v>
      </c>
      <c r="BQ680">
        <f t="shared" si="858"/>
        <v>0</v>
      </c>
      <c r="BR680">
        <f t="shared" si="859"/>
        <v>0</v>
      </c>
      <c r="BS680">
        <f t="shared" si="860"/>
        <v>0</v>
      </c>
      <c r="BT680">
        <f t="shared" si="861"/>
        <v>0</v>
      </c>
      <c r="BU680">
        <f t="shared" si="862"/>
        <v>0</v>
      </c>
      <c r="BV680">
        <f t="shared" si="863"/>
        <v>0</v>
      </c>
      <c r="BW680">
        <f t="shared" si="864"/>
        <v>0</v>
      </c>
      <c r="BX680">
        <f t="shared" si="865"/>
        <v>0</v>
      </c>
      <c r="BY680">
        <f t="shared" si="866"/>
        <v>0</v>
      </c>
      <c r="BZ680">
        <f t="shared" si="867"/>
        <v>0</v>
      </c>
      <c r="CA680">
        <f t="shared" si="868"/>
        <v>0</v>
      </c>
      <c r="CB680">
        <f t="shared" si="869"/>
        <v>0</v>
      </c>
      <c r="CC680" t="e">
        <f>IF('Source and fuel input'!AS680,VLOOKUP(AA680,SourceIdData,8,FALSE),IF('Source and fuel input'!AQ680,V680,IF('Source and fuel input'!AR680,IF(AND(E680="Method 1",VLOOKUP(AA680,SourceIdData,8,FALSE)&gt;0),VLOOKUP(AA680,SourceIdData,8,FALSE),NA()),"")))</f>
        <v>#N/A</v>
      </c>
      <c r="CD680" s="15" t="e">
        <f t="shared" si="804"/>
        <v>#N/A</v>
      </c>
      <c r="CE680" s="15" t="b">
        <f t="shared" si="805"/>
        <v>1</v>
      </c>
      <c r="CF680" s="15" t="b">
        <f t="shared" si="837"/>
        <v>1</v>
      </c>
      <c r="CG680" s="15" t="b">
        <f t="shared" si="806"/>
        <v>0</v>
      </c>
      <c r="CH680" s="15" t="b">
        <f t="shared" si="807"/>
        <v>1</v>
      </c>
      <c r="CI680" t="e">
        <f t="shared" si="838"/>
        <v>#N/A</v>
      </c>
      <c r="CJ680" t="e">
        <f t="shared" si="839"/>
        <v>#N/A</v>
      </c>
      <c r="CK680" t="e">
        <f t="shared" si="848"/>
        <v>#N/A</v>
      </c>
      <c r="CL680" t="b">
        <f t="shared" si="808"/>
        <v>0</v>
      </c>
      <c r="CM680" t="e">
        <f t="shared" si="849"/>
        <v>#N/A</v>
      </c>
      <c r="CN680" t="b">
        <f t="shared" si="850"/>
        <v>0</v>
      </c>
      <c r="CO680" s="14">
        <f t="shared" si="851"/>
        <v>1</v>
      </c>
      <c r="CP680" s="16" t="str">
        <f t="shared" si="840"/>
        <v/>
      </c>
      <c r="CQ680" s="15">
        <f t="shared" si="841"/>
        <v>0</v>
      </c>
      <c r="CR680" s="15">
        <f t="shared" si="842"/>
        <v>0</v>
      </c>
      <c r="CS680" s="15">
        <f t="shared" si="843"/>
        <v>0</v>
      </c>
      <c r="CT680" s="58" t="e">
        <f t="shared" si="870"/>
        <v>#DIV/0!</v>
      </c>
      <c r="CU680" s="2">
        <f t="shared" si="844"/>
        <v>995</v>
      </c>
      <c r="CV680" t="str">
        <f t="shared" si="852"/>
        <v/>
      </c>
      <c r="CX680" t="str">
        <f t="shared" si="871"/>
        <v/>
      </c>
      <c r="CY680" t="b">
        <f>AND(CX680&lt;&gt;"",COUNTIF($CX$11:CX679,CX680)=0)</f>
        <v>0</v>
      </c>
      <c r="CZ680" s="2">
        <f>IF(CX680="",0,IF(CY680,MAX($CZ$11:CZ679)+1,VLOOKUP(CX680,$CX$11:CZ679,3,FALSE)))</f>
        <v>0</v>
      </c>
      <c r="DA680" s="2" t="str">
        <f t="shared" si="853"/>
        <v/>
      </c>
      <c r="DB680" t="str">
        <f t="shared" si="872"/>
        <v/>
      </c>
      <c r="DC680" t="b">
        <f>AND(DB680&lt;&gt;"",COUNTIF($DB$11:DB679,DB680)=0)</f>
        <v>0</v>
      </c>
      <c r="DD680" s="2">
        <f>IF(DB680="",0,IF(DC680,MAX($DD$11:DD679)+1,VLOOKUP(DB680,$DB$11:DD679,3,FALSE)))</f>
        <v>0</v>
      </c>
      <c r="DE680" s="2" t="str">
        <f t="shared" si="854"/>
        <v/>
      </c>
    </row>
    <row r="681" spans="1:109" x14ac:dyDescent="0.35">
      <c r="A681" s="119"/>
      <c r="B681" s="46"/>
      <c r="C681" s="46"/>
      <c r="D681" s="46"/>
      <c r="E681" s="46"/>
      <c r="F681" s="183"/>
      <c r="G681" s="48">
        <v>0</v>
      </c>
      <c r="H681" s="46">
        <v>0</v>
      </c>
      <c r="I681" s="46">
        <v>0</v>
      </c>
      <c r="J681" s="46">
        <v>0</v>
      </c>
      <c r="K681" s="46">
        <v>0</v>
      </c>
      <c r="L681" s="49">
        <v>0</v>
      </c>
      <c r="M681" s="50">
        <v>0</v>
      </c>
      <c r="N681" s="32"/>
      <c r="O681" s="31"/>
      <c r="P681" s="31"/>
      <c r="Q681" s="31"/>
      <c r="R681" s="31"/>
      <c r="S681" s="31"/>
      <c r="T681" s="31"/>
      <c r="U681" s="31"/>
      <c r="V681" s="99"/>
      <c r="W681" s="52" t="str">
        <f t="shared" si="879"/>
        <v/>
      </c>
      <c r="X681" s="120"/>
      <c r="Y681" s="97"/>
      <c r="Z681" t="e">
        <f t="shared" si="809"/>
        <v>#N/A</v>
      </c>
      <c r="AA681" t="e">
        <f t="shared" si="810"/>
        <v>#N/A</v>
      </c>
      <c r="AB681" t="e">
        <f t="shared" si="811"/>
        <v>#N/A</v>
      </c>
      <c r="AC681" s="53" t="b">
        <f t="shared" si="812"/>
        <v>0</v>
      </c>
      <c r="AD681" s="53" t="b">
        <f t="shared" si="813"/>
        <v>0</v>
      </c>
      <c r="AE681" s="53" t="b">
        <f t="shared" si="814"/>
        <v>0</v>
      </c>
      <c r="AF681" s="53" t="b">
        <f t="shared" si="815"/>
        <v>0</v>
      </c>
      <c r="AG681" s="53" t="b">
        <f t="shared" si="816"/>
        <v>0</v>
      </c>
      <c r="AH681" s="53" t="b">
        <f t="shared" si="817"/>
        <v>0</v>
      </c>
      <c r="AI681" s="53" t="b">
        <f t="shared" si="818"/>
        <v>0</v>
      </c>
      <c r="AJ681" s="53" t="b">
        <f t="shared" si="819"/>
        <v>0</v>
      </c>
      <c r="AK681" s="53" t="b">
        <f t="shared" si="873"/>
        <v>1</v>
      </c>
      <c r="AL681" s="53" t="b">
        <f t="shared" si="874"/>
        <v>1</v>
      </c>
      <c r="AM681" s="53" t="b">
        <f t="shared" si="875"/>
        <v>1</v>
      </c>
      <c r="AN681" s="53" t="b">
        <f t="shared" si="876"/>
        <v>1</v>
      </c>
      <c r="AO681" s="53" t="b">
        <f t="shared" si="877"/>
        <v>1</v>
      </c>
      <c r="AP681" s="53" t="b">
        <f t="shared" si="878"/>
        <v>1</v>
      </c>
      <c r="AQ681" s="53" t="b">
        <f t="shared" si="855"/>
        <v>0</v>
      </c>
      <c r="AR681" t="b">
        <f t="shared" si="820"/>
        <v>0</v>
      </c>
      <c r="AS681" s="54" t="e">
        <f t="shared" si="845"/>
        <v>#N/A</v>
      </c>
      <c r="AT681" t="b">
        <f t="shared" si="856"/>
        <v>0</v>
      </c>
      <c r="AU681" t="str">
        <f t="shared" si="857"/>
        <v/>
      </c>
      <c r="AV681" s="55" t="str">
        <f t="shared" si="846"/>
        <v/>
      </c>
      <c r="AW681" t="b">
        <f>AND(AV681&lt;&gt;"",COUNTIF($AV$11:AV680,AV681)=0)</f>
        <v>0</v>
      </c>
      <c r="AX681" s="2">
        <f>IF(AV681="",0,IF(AW681,MAX($AX$11:AX680)+1,VLOOKUP(AV681,$AV$11:AX680,3,FALSE)))</f>
        <v>0</v>
      </c>
      <c r="AY681" t="str">
        <f t="shared" si="847"/>
        <v/>
      </c>
      <c r="AZ681" t="e">
        <f t="shared" si="821"/>
        <v>#N/A</v>
      </c>
      <c r="BA681" t="e">
        <f>IF(ISNA(AZ681),NA(),COUNTIF(AZ$10:AZ681,AZ681)&gt;1)</f>
        <v>#N/A</v>
      </c>
      <c r="BB681" t="e">
        <f t="shared" si="822"/>
        <v>#N/A</v>
      </c>
      <c r="BC681" s="55" t="e">
        <f t="shared" si="823"/>
        <v>#N/A</v>
      </c>
      <c r="BD681" s="56" t="e">
        <f t="shared" si="824"/>
        <v>#N/A</v>
      </c>
      <c r="BE681" s="53">
        <f t="shared" si="825"/>
        <v>0</v>
      </c>
      <c r="BF681" s="53">
        <f t="shared" si="826"/>
        <v>0</v>
      </c>
      <c r="BG681" s="53">
        <f t="shared" si="827"/>
        <v>0</v>
      </c>
      <c r="BH681" s="53">
        <f t="shared" si="828"/>
        <v>0</v>
      </c>
      <c r="BI681" s="53">
        <f t="shared" si="829"/>
        <v>0</v>
      </c>
      <c r="BJ681" s="53">
        <f t="shared" si="830"/>
        <v>0</v>
      </c>
      <c r="BK681" s="57">
        <f t="shared" si="831"/>
        <v>0</v>
      </c>
      <c r="BL681" s="57">
        <f t="shared" si="832"/>
        <v>0</v>
      </c>
      <c r="BM681" s="57">
        <f t="shared" si="833"/>
        <v>0</v>
      </c>
      <c r="BN681" s="57">
        <f t="shared" si="834"/>
        <v>0</v>
      </c>
      <c r="BO681" s="57">
        <f t="shared" si="835"/>
        <v>0</v>
      </c>
      <c r="BP681" s="57">
        <f t="shared" si="836"/>
        <v>0</v>
      </c>
      <c r="BQ681">
        <f t="shared" si="858"/>
        <v>0</v>
      </c>
      <c r="BR681">
        <f t="shared" si="859"/>
        <v>0</v>
      </c>
      <c r="BS681">
        <f t="shared" si="860"/>
        <v>0</v>
      </c>
      <c r="BT681">
        <f t="shared" si="861"/>
        <v>0</v>
      </c>
      <c r="BU681">
        <f t="shared" si="862"/>
        <v>0</v>
      </c>
      <c r="BV681">
        <f t="shared" si="863"/>
        <v>0</v>
      </c>
      <c r="BW681">
        <f t="shared" si="864"/>
        <v>0</v>
      </c>
      <c r="BX681">
        <f t="shared" si="865"/>
        <v>0</v>
      </c>
      <c r="BY681">
        <f t="shared" si="866"/>
        <v>0</v>
      </c>
      <c r="BZ681">
        <f t="shared" si="867"/>
        <v>0</v>
      </c>
      <c r="CA681">
        <f t="shared" si="868"/>
        <v>0</v>
      </c>
      <c r="CB681">
        <f t="shared" si="869"/>
        <v>0</v>
      </c>
      <c r="CC681" t="e">
        <f>IF('Source and fuel input'!AS681,VLOOKUP(AA681,SourceIdData,8,FALSE),IF('Source and fuel input'!AQ681,V681,IF('Source and fuel input'!AR681,IF(AND(E681="Method 1",VLOOKUP(AA681,SourceIdData,8,FALSE)&gt;0),VLOOKUP(AA681,SourceIdData,8,FALSE),NA()),"")))</f>
        <v>#N/A</v>
      </c>
      <c r="CD681" s="15" t="e">
        <f t="shared" si="804"/>
        <v>#N/A</v>
      </c>
      <c r="CE681" s="15" t="b">
        <f t="shared" si="805"/>
        <v>1</v>
      </c>
      <c r="CF681" s="15" t="b">
        <f t="shared" si="837"/>
        <v>1</v>
      </c>
      <c r="CG681" s="15" t="b">
        <f t="shared" si="806"/>
        <v>0</v>
      </c>
      <c r="CH681" s="15" t="b">
        <f t="shared" si="807"/>
        <v>1</v>
      </c>
      <c r="CI681" t="e">
        <f t="shared" si="838"/>
        <v>#N/A</v>
      </c>
      <c r="CJ681" t="e">
        <f t="shared" si="839"/>
        <v>#N/A</v>
      </c>
      <c r="CK681" t="e">
        <f t="shared" si="848"/>
        <v>#N/A</v>
      </c>
      <c r="CL681" t="b">
        <f t="shared" si="808"/>
        <v>0</v>
      </c>
      <c r="CM681" t="e">
        <f t="shared" si="849"/>
        <v>#N/A</v>
      </c>
      <c r="CN681" t="b">
        <f t="shared" si="850"/>
        <v>0</v>
      </c>
      <c r="CO681" s="14">
        <f t="shared" si="851"/>
        <v>1</v>
      </c>
      <c r="CP681" s="16" t="str">
        <f t="shared" si="840"/>
        <v/>
      </c>
      <c r="CQ681" s="15">
        <f t="shared" si="841"/>
        <v>0</v>
      </c>
      <c r="CR681" s="15">
        <f t="shared" si="842"/>
        <v>0</v>
      </c>
      <c r="CS681" s="15">
        <f t="shared" si="843"/>
        <v>0</v>
      </c>
      <c r="CT681" s="58" t="e">
        <f t="shared" si="870"/>
        <v>#DIV/0!</v>
      </c>
      <c r="CU681" s="2">
        <f t="shared" si="844"/>
        <v>995</v>
      </c>
      <c r="CV681" t="str">
        <f t="shared" si="852"/>
        <v/>
      </c>
      <c r="CX681" t="str">
        <f t="shared" si="871"/>
        <v/>
      </c>
      <c r="CY681" t="b">
        <f>AND(CX681&lt;&gt;"",COUNTIF($CX$11:CX680,CX681)=0)</f>
        <v>0</v>
      </c>
      <c r="CZ681" s="2">
        <f>IF(CX681="",0,IF(CY681,MAX($CZ$11:CZ680)+1,VLOOKUP(CX681,$CX$11:CZ680,3,FALSE)))</f>
        <v>0</v>
      </c>
      <c r="DA681" s="2" t="str">
        <f t="shared" si="853"/>
        <v/>
      </c>
      <c r="DB681" t="str">
        <f t="shared" si="872"/>
        <v/>
      </c>
      <c r="DC681" t="b">
        <f>AND(DB681&lt;&gt;"",COUNTIF($DB$11:DB680,DB681)=0)</f>
        <v>0</v>
      </c>
      <c r="DD681" s="2">
        <f>IF(DB681="",0,IF(DC681,MAX($DD$11:DD680)+1,VLOOKUP(DB681,$DB$11:DD680,3,FALSE)))</f>
        <v>0</v>
      </c>
      <c r="DE681" s="2" t="str">
        <f t="shared" si="854"/>
        <v/>
      </c>
    </row>
    <row r="682" spans="1:109" x14ac:dyDescent="0.35">
      <c r="A682" s="119"/>
      <c r="B682" s="46"/>
      <c r="C682" s="46"/>
      <c r="D682" s="46"/>
      <c r="E682" s="46"/>
      <c r="F682" s="183"/>
      <c r="G682" s="48">
        <v>0</v>
      </c>
      <c r="H682" s="46">
        <v>0</v>
      </c>
      <c r="I682" s="46">
        <v>0</v>
      </c>
      <c r="J682" s="46">
        <v>0</v>
      </c>
      <c r="K682" s="46">
        <v>0</v>
      </c>
      <c r="L682" s="49">
        <v>0</v>
      </c>
      <c r="M682" s="50">
        <v>0</v>
      </c>
      <c r="N682" s="32"/>
      <c r="O682" s="31"/>
      <c r="P682" s="31"/>
      <c r="Q682" s="31"/>
      <c r="R682" s="31"/>
      <c r="S682" s="31"/>
      <c r="T682" s="31"/>
      <c r="U682" s="31"/>
      <c r="V682" s="99"/>
      <c r="W682" s="52" t="str">
        <f t="shared" si="879"/>
        <v/>
      </c>
      <c r="X682" s="120"/>
      <c r="Y682" s="97"/>
      <c r="Z682" t="e">
        <f t="shared" si="809"/>
        <v>#N/A</v>
      </c>
      <c r="AA682" t="e">
        <f t="shared" si="810"/>
        <v>#N/A</v>
      </c>
      <c r="AB682" t="e">
        <f t="shared" si="811"/>
        <v>#N/A</v>
      </c>
      <c r="AC682" s="53" t="b">
        <f t="shared" si="812"/>
        <v>0</v>
      </c>
      <c r="AD682" s="53" t="b">
        <f t="shared" si="813"/>
        <v>0</v>
      </c>
      <c r="AE682" s="53" t="b">
        <f t="shared" si="814"/>
        <v>0</v>
      </c>
      <c r="AF682" s="53" t="b">
        <f t="shared" si="815"/>
        <v>0</v>
      </c>
      <c r="AG682" s="53" t="b">
        <f t="shared" si="816"/>
        <v>0</v>
      </c>
      <c r="AH682" s="53" t="b">
        <f t="shared" si="817"/>
        <v>0</v>
      </c>
      <c r="AI682" s="53" t="b">
        <f t="shared" si="818"/>
        <v>0</v>
      </c>
      <c r="AJ682" s="53" t="b">
        <f t="shared" si="819"/>
        <v>0</v>
      </c>
      <c r="AK682" s="53" t="b">
        <f t="shared" si="873"/>
        <v>1</v>
      </c>
      <c r="AL682" s="53" t="b">
        <f t="shared" si="874"/>
        <v>1</v>
      </c>
      <c r="AM682" s="53" t="b">
        <f t="shared" si="875"/>
        <v>1</v>
      </c>
      <c r="AN682" s="53" t="b">
        <f t="shared" si="876"/>
        <v>1</v>
      </c>
      <c r="AO682" s="53" t="b">
        <f t="shared" si="877"/>
        <v>1</v>
      </c>
      <c r="AP682" s="53" t="b">
        <f t="shared" si="878"/>
        <v>1</v>
      </c>
      <c r="AQ682" s="53" t="b">
        <f t="shared" si="855"/>
        <v>0</v>
      </c>
      <c r="AR682" t="b">
        <f t="shared" si="820"/>
        <v>0</v>
      </c>
      <c r="AS682" s="54" t="e">
        <f t="shared" si="845"/>
        <v>#N/A</v>
      </c>
      <c r="AT682" t="b">
        <f t="shared" si="856"/>
        <v>0</v>
      </c>
      <c r="AU682" t="str">
        <f t="shared" si="857"/>
        <v/>
      </c>
      <c r="AV682" s="55" t="str">
        <f t="shared" si="846"/>
        <v/>
      </c>
      <c r="AW682" t="b">
        <f>AND(AV682&lt;&gt;"",COUNTIF($AV$11:AV681,AV682)=0)</f>
        <v>0</v>
      </c>
      <c r="AX682" s="2">
        <f>IF(AV682="",0,IF(AW682,MAX($AX$11:AX681)+1,VLOOKUP(AV682,$AV$11:AX681,3,FALSE)))</f>
        <v>0</v>
      </c>
      <c r="AY682" t="str">
        <f t="shared" si="847"/>
        <v/>
      </c>
      <c r="AZ682" t="e">
        <f t="shared" si="821"/>
        <v>#N/A</v>
      </c>
      <c r="BA682" t="e">
        <f>IF(ISNA(AZ682),NA(),COUNTIF(AZ$10:AZ682,AZ682)&gt;1)</f>
        <v>#N/A</v>
      </c>
      <c r="BB682" t="e">
        <f t="shared" si="822"/>
        <v>#N/A</v>
      </c>
      <c r="BC682" s="55" t="e">
        <f t="shared" si="823"/>
        <v>#N/A</v>
      </c>
      <c r="BD682" s="56" t="e">
        <f t="shared" si="824"/>
        <v>#N/A</v>
      </c>
      <c r="BE682" s="53">
        <f t="shared" si="825"/>
        <v>0</v>
      </c>
      <c r="BF682" s="53">
        <f t="shared" si="826"/>
        <v>0</v>
      </c>
      <c r="BG682" s="53">
        <f t="shared" si="827"/>
        <v>0</v>
      </c>
      <c r="BH682" s="53">
        <f t="shared" si="828"/>
        <v>0</v>
      </c>
      <c r="BI682" s="53">
        <f t="shared" si="829"/>
        <v>0</v>
      </c>
      <c r="BJ682" s="53">
        <f t="shared" si="830"/>
        <v>0</v>
      </c>
      <c r="BK682" s="57">
        <f t="shared" si="831"/>
        <v>0</v>
      </c>
      <c r="BL682" s="57">
        <f t="shared" si="832"/>
        <v>0</v>
      </c>
      <c r="BM682" s="57">
        <f t="shared" si="833"/>
        <v>0</v>
      </c>
      <c r="BN682" s="57">
        <f t="shared" si="834"/>
        <v>0</v>
      </c>
      <c r="BO682" s="57">
        <f t="shared" si="835"/>
        <v>0</v>
      </c>
      <c r="BP682" s="57">
        <f t="shared" si="836"/>
        <v>0</v>
      </c>
      <c r="BQ682">
        <f t="shared" si="858"/>
        <v>0</v>
      </c>
      <c r="BR682">
        <f t="shared" si="859"/>
        <v>0</v>
      </c>
      <c r="BS682">
        <f t="shared" si="860"/>
        <v>0</v>
      </c>
      <c r="BT682">
        <f t="shared" si="861"/>
        <v>0</v>
      </c>
      <c r="BU682">
        <f t="shared" si="862"/>
        <v>0</v>
      </c>
      <c r="BV682">
        <f t="shared" si="863"/>
        <v>0</v>
      </c>
      <c r="BW682">
        <f t="shared" si="864"/>
        <v>0</v>
      </c>
      <c r="BX682">
        <f t="shared" si="865"/>
        <v>0</v>
      </c>
      <c r="BY682">
        <f t="shared" si="866"/>
        <v>0</v>
      </c>
      <c r="BZ682">
        <f t="shared" si="867"/>
        <v>0</v>
      </c>
      <c r="CA682">
        <f t="shared" si="868"/>
        <v>0</v>
      </c>
      <c r="CB682">
        <f t="shared" si="869"/>
        <v>0</v>
      </c>
      <c r="CC682" t="e">
        <f>IF('Source and fuel input'!AS682,VLOOKUP(AA682,SourceIdData,8,FALSE),IF('Source and fuel input'!AQ682,V682,IF('Source and fuel input'!AR682,IF(AND(E682="Method 1",VLOOKUP(AA682,SourceIdData,8,FALSE)&gt;0),VLOOKUP(AA682,SourceIdData,8,FALSE),NA()),"")))</f>
        <v>#N/A</v>
      </c>
      <c r="CD682" s="15" t="e">
        <f t="shared" ref="CD682:CD745" si="880">IF(AND(CC682&lt;&gt;"",CC682&gt;0),(CC682*CR682)^2,SUM(BW682:CB682))</f>
        <v>#N/A</v>
      </c>
      <c r="CE682" s="15" t="b">
        <f t="shared" ref="CE682:CE745" si="881">OR(A682="",B682="")</f>
        <v>1</v>
      </c>
      <c r="CF682" s="15" t="b">
        <f t="shared" si="837"/>
        <v>1</v>
      </c>
      <c r="CG682" s="15" t="b">
        <f t="shared" ref="CG682:CG745" si="882">OR(G682&lt;0,H682&lt;0,I682&lt;0,J682&lt;0,K682&lt;0,L682&lt;0)</f>
        <v>0</v>
      </c>
      <c r="CH682" s="15" t="b">
        <f t="shared" ref="CH682:CH745" si="883">ISNA(AA682)</f>
        <v>1</v>
      </c>
      <c r="CI682" t="e">
        <f t="shared" si="838"/>
        <v>#N/A</v>
      </c>
      <c r="CJ682" t="e">
        <f t="shared" si="839"/>
        <v>#N/A</v>
      </c>
      <c r="CK682" t="e">
        <f t="shared" si="848"/>
        <v>#N/A</v>
      </c>
      <c r="CL682" t="b">
        <f t="shared" ref="CL682:CL745" si="884">AND(O682&gt;0,IF(G682&gt;0,P682&gt;0,TRUE),IF(H682&gt;0,Q682&gt;0,TRUE),IF(I682&gt;0,R682&gt;0,TRUE),IF(J682&gt;0,S682&gt;0,TRUE),IF(K682&gt;0,T682&gt;0,TRUE),IF(L682&gt;0,U682&gt;0,TRUE))</f>
        <v>0</v>
      </c>
      <c r="CM682" t="e">
        <f t="shared" si="849"/>
        <v>#N/A</v>
      </c>
      <c r="CN682" t="b">
        <f t="shared" si="850"/>
        <v>0</v>
      </c>
      <c r="CO682" s="14">
        <f t="shared" si="851"/>
        <v>1</v>
      </c>
      <c r="CP682" s="16" t="str">
        <f t="shared" si="840"/>
        <v/>
      </c>
      <c r="CQ682" s="15">
        <f t="shared" si="841"/>
        <v>0</v>
      </c>
      <c r="CR682" s="15">
        <f t="shared" si="842"/>
        <v>0</v>
      </c>
      <c r="CS682" s="15">
        <f t="shared" si="843"/>
        <v>0</v>
      </c>
      <c r="CT682" s="58" t="e">
        <f t="shared" si="870"/>
        <v>#DIV/0!</v>
      </c>
      <c r="CU682" s="2">
        <f t="shared" si="844"/>
        <v>995</v>
      </c>
      <c r="CV682" t="str">
        <f t="shared" si="852"/>
        <v/>
      </c>
      <c r="CX682" t="str">
        <f t="shared" si="871"/>
        <v/>
      </c>
      <c r="CY682" t="b">
        <f>AND(CX682&lt;&gt;"",COUNTIF($CX$11:CX681,CX682)=0)</f>
        <v>0</v>
      </c>
      <c r="CZ682" s="2">
        <f>IF(CX682="",0,IF(CY682,MAX($CZ$11:CZ681)+1,VLOOKUP(CX682,$CX$11:CZ681,3,FALSE)))</f>
        <v>0</v>
      </c>
      <c r="DA682" s="2" t="str">
        <f t="shared" si="853"/>
        <v/>
      </c>
      <c r="DB682" t="str">
        <f t="shared" si="872"/>
        <v/>
      </c>
      <c r="DC682" t="b">
        <f>AND(DB682&lt;&gt;"",COUNTIF($DB$11:DB681,DB682)=0)</f>
        <v>0</v>
      </c>
      <c r="DD682" s="2">
        <f>IF(DB682="",0,IF(DC682,MAX($DD$11:DD681)+1,VLOOKUP(DB682,$DB$11:DD681,3,FALSE)))</f>
        <v>0</v>
      </c>
      <c r="DE682" s="2" t="str">
        <f t="shared" si="854"/>
        <v/>
      </c>
    </row>
    <row r="683" spans="1:109" x14ac:dyDescent="0.35">
      <c r="A683" s="119"/>
      <c r="B683" s="46"/>
      <c r="C683" s="46"/>
      <c r="D683" s="46"/>
      <c r="E683" s="46"/>
      <c r="F683" s="183"/>
      <c r="G683" s="48">
        <v>0</v>
      </c>
      <c r="H683" s="46">
        <v>0</v>
      </c>
      <c r="I683" s="46">
        <v>0</v>
      </c>
      <c r="J683" s="46">
        <v>0</v>
      </c>
      <c r="K683" s="46">
        <v>0</v>
      </c>
      <c r="L683" s="49">
        <v>0</v>
      </c>
      <c r="M683" s="50">
        <v>0</v>
      </c>
      <c r="N683" s="32"/>
      <c r="O683" s="31"/>
      <c r="P683" s="31"/>
      <c r="Q683" s="31"/>
      <c r="R683" s="31"/>
      <c r="S683" s="31"/>
      <c r="T683" s="31"/>
      <c r="U683" s="31"/>
      <c r="V683" s="99"/>
      <c r="W683" s="52" t="str">
        <f t="shared" si="879"/>
        <v/>
      </c>
      <c r="X683" s="120"/>
      <c r="Y683" s="97"/>
      <c r="Z683" t="e">
        <f t="shared" si="809"/>
        <v>#N/A</v>
      </c>
      <c r="AA683" t="e">
        <f t="shared" si="810"/>
        <v>#N/A</v>
      </c>
      <c r="AB683" t="e">
        <f t="shared" si="811"/>
        <v>#N/A</v>
      </c>
      <c r="AC683" s="53" t="b">
        <f t="shared" si="812"/>
        <v>0</v>
      </c>
      <c r="AD683" s="53" t="b">
        <f t="shared" si="813"/>
        <v>0</v>
      </c>
      <c r="AE683" s="53" t="b">
        <f t="shared" si="814"/>
        <v>0</v>
      </c>
      <c r="AF683" s="53" t="b">
        <f t="shared" si="815"/>
        <v>0</v>
      </c>
      <c r="AG683" s="53" t="b">
        <f t="shared" si="816"/>
        <v>0</v>
      </c>
      <c r="AH683" s="53" t="b">
        <f t="shared" si="817"/>
        <v>0</v>
      </c>
      <c r="AI683" s="53" t="b">
        <f t="shared" si="818"/>
        <v>0</v>
      </c>
      <c r="AJ683" s="53" t="b">
        <f t="shared" si="819"/>
        <v>0</v>
      </c>
      <c r="AK683" s="53" t="b">
        <f t="shared" si="873"/>
        <v>1</v>
      </c>
      <c r="AL683" s="53" t="b">
        <f t="shared" si="874"/>
        <v>1</v>
      </c>
      <c r="AM683" s="53" t="b">
        <f t="shared" si="875"/>
        <v>1</v>
      </c>
      <c r="AN683" s="53" t="b">
        <f t="shared" si="876"/>
        <v>1</v>
      </c>
      <c r="AO683" s="53" t="b">
        <f t="shared" si="877"/>
        <v>1</v>
      </c>
      <c r="AP683" s="53" t="b">
        <f t="shared" si="878"/>
        <v>1</v>
      </c>
      <c r="AQ683" s="53" t="b">
        <f t="shared" si="855"/>
        <v>0</v>
      </c>
      <c r="AR683" t="b">
        <f t="shared" si="820"/>
        <v>0</v>
      </c>
      <c r="AS683" s="54" t="e">
        <f t="shared" si="845"/>
        <v>#N/A</v>
      </c>
      <c r="AT683" t="b">
        <f t="shared" si="856"/>
        <v>0</v>
      </c>
      <c r="AU683" t="str">
        <f t="shared" si="857"/>
        <v/>
      </c>
      <c r="AV683" s="55" t="str">
        <f t="shared" si="846"/>
        <v/>
      </c>
      <c r="AW683" t="b">
        <f>AND(AV683&lt;&gt;"",COUNTIF($AV$11:AV682,AV683)=0)</f>
        <v>0</v>
      </c>
      <c r="AX683" s="2">
        <f>IF(AV683="",0,IF(AW683,MAX($AX$11:AX682)+1,VLOOKUP(AV683,$AV$11:AX682,3,FALSE)))</f>
        <v>0</v>
      </c>
      <c r="AY683" t="str">
        <f t="shared" si="847"/>
        <v/>
      </c>
      <c r="AZ683" t="e">
        <f t="shared" si="821"/>
        <v>#N/A</v>
      </c>
      <c r="BA683" t="e">
        <f>IF(ISNA(AZ683),NA(),COUNTIF(AZ$10:AZ683,AZ683)&gt;1)</f>
        <v>#N/A</v>
      </c>
      <c r="BB683" t="e">
        <f t="shared" si="822"/>
        <v>#N/A</v>
      </c>
      <c r="BC683" s="55" t="e">
        <f t="shared" si="823"/>
        <v>#N/A</v>
      </c>
      <c r="BD683" s="56" t="e">
        <f t="shared" si="824"/>
        <v>#N/A</v>
      </c>
      <c r="BE683" s="53">
        <f t="shared" si="825"/>
        <v>0</v>
      </c>
      <c r="BF683" s="53">
        <f t="shared" si="826"/>
        <v>0</v>
      </c>
      <c r="BG683" s="53">
        <f t="shared" si="827"/>
        <v>0</v>
      </c>
      <c r="BH683" s="53">
        <f t="shared" si="828"/>
        <v>0</v>
      </c>
      <c r="BI683" s="53">
        <f t="shared" si="829"/>
        <v>0</v>
      </c>
      <c r="BJ683" s="53">
        <f t="shared" si="830"/>
        <v>0</v>
      </c>
      <c r="BK683" s="57">
        <f t="shared" si="831"/>
        <v>0</v>
      </c>
      <c r="BL683" s="57">
        <f t="shared" si="832"/>
        <v>0</v>
      </c>
      <c r="BM683" s="57">
        <f t="shared" si="833"/>
        <v>0</v>
      </c>
      <c r="BN683" s="57">
        <f t="shared" si="834"/>
        <v>0</v>
      </c>
      <c r="BO683" s="57">
        <f t="shared" si="835"/>
        <v>0</v>
      </c>
      <c r="BP683" s="57">
        <f t="shared" si="836"/>
        <v>0</v>
      </c>
      <c r="BQ683">
        <f t="shared" si="858"/>
        <v>0</v>
      </c>
      <c r="BR683">
        <f t="shared" si="859"/>
        <v>0</v>
      </c>
      <c r="BS683">
        <f t="shared" si="860"/>
        <v>0</v>
      </c>
      <c r="BT683">
        <f t="shared" si="861"/>
        <v>0</v>
      </c>
      <c r="BU683">
        <f t="shared" si="862"/>
        <v>0</v>
      </c>
      <c r="BV683">
        <f t="shared" si="863"/>
        <v>0</v>
      </c>
      <c r="BW683">
        <f t="shared" si="864"/>
        <v>0</v>
      </c>
      <c r="BX683">
        <f t="shared" si="865"/>
        <v>0</v>
      </c>
      <c r="BY683">
        <f t="shared" si="866"/>
        <v>0</v>
      </c>
      <c r="BZ683">
        <f t="shared" si="867"/>
        <v>0</v>
      </c>
      <c r="CA683">
        <f t="shared" si="868"/>
        <v>0</v>
      </c>
      <c r="CB683">
        <f t="shared" si="869"/>
        <v>0</v>
      </c>
      <c r="CC683" t="e">
        <f>IF('Source and fuel input'!AS683,VLOOKUP(AA683,SourceIdData,8,FALSE),IF('Source and fuel input'!AQ683,V683,IF('Source and fuel input'!AR683,IF(AND(E683="Method 1",VLOOKUP(AA683,SourceIdData,8,FALSE)&gt;0),VLOOKUP(AA683,SourceIdData,8,FALSE),NA()),"")))</f>
        <v>#N/A</v>
      </c>
      <c r="CD683" s="15" t="e">
        <f t="shared" si="880"/>
        <v>#N/A</v>
      </c>
      <c r="CE683" s="15" t="b">
        <f t="shared" si="881"/>
        <v>1</v>
      </c>
      <c r="CF683" s="15" t="b">
        <f t="shared" si="837"/>
        <v>1</v>
      </c>
      <c r="CG683" s="15" t="b">
        <f t="shared" si="882"/>
        <v>0</v>
      </c>
      <c r="CH683" s="15" t="b">
        <f t="shared" si="883"/>
        <v>1</v>
      </c>
      <c r="CI683" t="e">
        <f t="shared" si="838"/>
        <v>#N/A</v>
      </c>
      <c r="CJ683" t="e">
        <f t="shared" si="839"/>
        <v>#N/A</v>
      </c>
      <c r="CK683" t="e">
        <f t="shared" si="848"/>
        <v>#N/A</v>
      </c>
      <c r="CL683" t="b">
        <f t="shared" si="884"/>
        <v>0</v>
      </c>
      <c r="CM683" t="e">
        <f t="shared" si="849"/>
        <v>#N/A</v>
      </c>
      <c r="CN683" t="b">
        <f t="shared" si="850"/>
        <v>0</v>
      </c>
      <c r="CO683" s="14">
        <f t="shared" si="851"/>
        <v>1</v>
      </c>
      <c r="CP683" s="16" t="str">
        <f t="shared" si="840"/>
        <v/>
      </c>
      <c r="CQ683" s="15">
        <f t="shared" si="841"/>
        <v>0</v>
      </c>
      <c r="CR683" s="15">
        <f t="shared" si="842"/>
        <v>0</v>
      </c>
      <c r="CS683" s="15">
        <f t="shared" si="843"/>
        <v>0</v>
      </c>
      <c r="CT683" s="58" t="e">
        <f t="shared" si="870"/>
        <v>#DIV/0!</v>
      </c>
      <c r="CU683" s="2">
        <f t="shared" si="844"/>
        <v>995</v>
      </c>
      <c r="CV683" t="str">
        <f t="shared" si="852"/>
        <v/>
      </c>
      <c r="CX683" t="str">
        <f t="shared" si="871"/>
        <v/>
      </c>
      <c r="CY683" t="b">
        <f>AND(CX683&lt;&gt;"",COUNTIF($CX$11:CX682,CX683)=0)</f>
        <v>0</v>
      </c>
      <c r="CZ683" s="2">
        <f>IF(CX683="",0,IF(CY683,MAX($CZ$11:CZ682)+1,VLOOKUP(CX683,$CX$11:CZ682,3,FALSE)))</f>
        <v>0</v>
      </c>
      <c r="DA683" s="2" t="str">
        <f t="shared" si="853"/>
        <v/>
      </c>
      <c r="DB683" t="str">
        <f t="shared" si="872"/>
        <v/>
      </c>
      <c r="DC683" t="b">
        <f>AND(DB683&lt;&gt;"",COUNTIF($DB$11:DB682,DB683)=0)</f>
        <v>0</v>
      </c>
      <c r="DD683" s="2">
        <f>IF(DB683="",0,IF(DC683,MAX($DD$11:DD682)+1,VLOOKUP(DB683,$DB$11:DD682,3,FALSE)))</f>
        <v>0</v>
      </c>
      <c r="DE683" s="2" t="str">
        <f t="shared" si="854"/>
        <v/>
      </c>
    </row>
    <row r="684" spans="1:109" x14ac:dyDescent="0.35">
      <c r="A684" s="119"/>
      <c r="B684" s="46"/>
      <c r="C684" s="46"/>
      <c r="D684" s="46"/>
      <c r="E684" s="46"/>
      <c r="F684" s="183"/>
      <c r="G684" s="48">
        <v>0</v>
      </c>
      <c r="H684" s="46">
        <v>0</v>
      </c>
      <c r="I684" s="46">
        <v>0</v>
      </c>
      <c r="J684" s="46">
        <v>0</v>
      </c>
      <c r="K684" s="46">
        <v>0</v>
      </c>
      <c r="L684" s="49">
        <v>0</v>
      </c>
      <c r="M684" s="50">
        <v>0</v>
      </c>
      <c r="N684" s="32"/>
      <c r="O684" s="31"/>
      <c r="P684" s="31"/>
      <c r="Q684" s="31"/>
      <c r="R684" s="31"/>
      <c r="S684" s="31"/>
      <c r="T684" s="31"/>
      <c r="U684" s="31"/>
      <c r="V684" s="99"/>
      <c r="W684" s="52" t="str">
        <f t="shared" si="879"/>
        <v/>
      </c>
      <c r="X684" s="120"/>
      <c r="Y684" s="97"/>
      <c r="Z684" t="e">
        <f t="shared" si="809"/>
        <v>#N/A</v>
      </c>
      <c r="AA684" t="e">
        <f t="shared" si="810"/>
        <v>#N/A</v>
      </c>
      <c r="AB684" t="e">
        <f t="shared" si="811"/>
        <v>#N/A</v>
      </c>
      <c r="AC684" s="53" t="b">
        <f t="shared" si="812"/>
        <v>0</v>
      </c>
      <c r="AD684" s="53" t="b">
        <f t="shared" si="813"/>
        <v>0</v>
      </c>
      <c r="AE684" s="53" t="b">
        <f t="shared" si="814"/>
        <v>0</v>
      </c>
      <c r="AF684" s="53" t="b">
        <f t="shared" si="815"/>
        <v>0</v>
      </c>
      <c r="AG684" s="53" t="b">
        <f t="shared" si="816"/>
        <v>0</v>
      </c>
      <c r="AH684" s="53" t="b">
        <f t="shared" si="817"/>
        <v>0</v>
      </c>
      <c r="AI684" s="53" t="b">
        <f t="shared" si="818"/>
        <v>0</v>
      </c>
      <c r="AJ684" s="53" t="b">
        <f t="shared" si="819"/>
        <v>0</v>
      </c>
      <c r="AK684" s="53" t="b">
        <f t="shared" si="873"/>
        <v>1</v>
      </c>
      <c r="AL684" s="53" t="b">
        <f t="shared" si="874"/>
        <v>1</v>
      </c>
      <c r="AM684" s="53" t="b">
        <f t="shared" si="875"/>
        <v>1</v>
      </c>
      <c r="AN684" s="53" t="b">
        <f t="shared" si="876"/>
        <v>1</v>
      </c>
      <c r="AO684" s="53" t="b">
        <f t="shared" si="877"/>
        <v>1</v>
      </c>
      <c r="AP684" s="53" t="b">
        <f t="shared" si="878"/>
        <v>1</v>
      </c>
      <c r="AQ684" s="53" t="b">
        <f t="shared" si="855"/>
        <v>0</v>
      </c>
      <c r="AR684" t="b">
        <f t="shared" si="820"/>
        <v>0</v>
      </c>
      <c r="AS684" s="54" t="e">
        <f t="shared" si="845"/>
        <v>#N/A</v>
      </c>
      <c r="AT684" t="b">
        <f t="shared" si="856"/>
        <v>0</v>
      </c>
      <c r="AU684" t="str">
        <f t="shared" si="857"/>
        <v/>
      </c>
      <c r="AV684" s="55" t="str">
        <f t="shared" si="846"/>
        <v/>
      </c>
      <c r="AW684" t="b">
        <f>AND(AV684&lt;&gt;"",COUNTIF($AV$11:AV683,AV684)=0)</f>
        <v>0</v>
      </c>
      <c r="AX684" s="2">
        <f>IF(AV684="",0,IF(AW684,MAX($AX$11:AX683)+1,VLOOKUP(AV684,$AV$11:AX683,3,FALSE)))</f>
        <v>0</v>
      </c>
      <c r="AY684" t="str">
        <f t="shared" si="847"/>
        <v/>
      </c>
      <c r="AZ684" t="e">
        <f t="shared" si="821"/>
        <v>#N/A</v>
      </c>
      <c r="BA684" t="e">
        <f>IF(ISNA(AZ684),NA(),COUNTIF(AZ$10:AZ684,AZ684)&gt;1)</f>
        <v>#N/A</v>
      </c>
      <c r="BB684" t="e">
        <f t="shared" si="822"/>
        <v>#N/A</v>
      </c>
      <c r="BC684" s="55" t="e">
        <f t="shared" si="823"/>
        <v>#N/A</v>
      </c>
      <c r="BD684" s="56" t="e">
        <f t="shared" si="824"/>
        <v>#N/A</v>
      </c>
      <c r="BE684" s="53">
        <f t="shared" si="825"/>
        <v>0</v>
      </c>
      <c r="BF684" s="53">
        <f t="shared" si="826"/>
        <v>0</v>
      </c>
      <c r="BG684" s="53">
        <f t="shared" si="827"/>
        <v>0</v>
      </c>
      <c r="BH684" s="53">
        <f t="shared" si="828"/>
        <v>0</v>
      </c>
      <c r="BI684" s="53">
        <f t="shared" si="829"/>
        <v>0</v>
      </c>
      <c r="BJ684" s="53">
        <f t="shared" si="830"/>
        <v>0</v>
      </c>
      <c r="BK684" s="57">
        <f t="shared" si="831"/>
        <v>0</v>
      </c>
      <c r="BL684" s="57">
        <f t="shared" si="832"/>
        <v>0</v>
      </c>
      <c r="BM684" s="57">
        <f t="shared" si="833"/>
        <v>0</v>
      </c>
      <c r="BN684" s="57">
        <f t="shared" si="834"/>
        <v>0</v>
      </c>
      <c r="BO684" s="57">
        <f t="shared" si="835"/>
        <v>0</v>
      </c>
      <c r="BP684" s="57">
        <f t="shared" si="836"/>
        <v>0</v>
      </c>
      <c r="BQ684">
        <f t="shared" si="858"/>
        <v>0</v>
      </c>
      <c r="BR684">
        <f t="shared" si="859"/>
        <v>0</v>
      </c>
      <c r="BS684">
        <f t="shared" si="860"/>
        <v>0</v>
      </c>
      <c r="BT684">
        <f t="shared" si="861"/>
        <v>0</v>
      </c>
      <c r="BU684">
        <f t="shared" si="862"/>
        <v>0</v>
      </c>
      <c r="BV684">
        <f t="shared" si="863"/>
        <v>0</v>
      </c>
      <c r="BW684">
        <f t="shared" si="864"/>
        <v>0</v>
      </c>
      <c r="BX684">
        <f t="shared" si="865"/>
        <v>0</v>
      </c>
      <c r="BY684">
        <f t="shared" si="866"/>
        <v>0</v>
      </c>
      <c r="BZ684">
        <f t="shared" si="867"/>
        <v>0</v>
      </c>
      <c r="CA684">
        <f t="shared" si="868"/>
        <v>0</v>
      </c>
      <c r="CB684">
        <f t="shared" si="869"/>
        <v>0</v>
      </c>
      <c r="CC684" t="e">
        <f>IF('Source and fuel input'!AS684,VLOOKUP(AA684,SourceIdData,8,FALSE),IF('Source and fuel input'!AQ684,V684,IF('Source and fuel input'!AR684,IF(AND(E684="Method 1",VLOOKUP(AA684,SourceIdData,8,FALSE)&gt;0),VLOOKUP(AA684,SourceIdData,8,FALSE),NA()),"")))</f>
        <v>#N/A</v>
      </c>
      <c r="CD684" s="15" t="e">
        <f t="shared" si="880"/>
        <v>#N/A</v>
      </c>
      <c r="CE684" s="15" t="b">
        <f t="shared" si="881"/>
        <v>1</v>
      </c>
      <c r="CF684" s="15" t="b">
        <f t="shared" si="837"/>
        <v>1</v>
      </c>
      <c r="CG684" s="15" t="b">
        <f t="shared" si="882"/>
        <v>0</v>
      </c>
      <c r="CH684" s="15" t="b">
        <f t="shared" si="883"/>
        <v>1</v>
      </c>
      <c r="CI684" t="e">
        <f t="shared" si="838"/>
        <v>#N/A</v>
      </c>
      <c r="CJ684" t="e">
        <f t="shared" si="839"/>
        <v>#N/A</v>
      </c>
      <c r="CK684" t="e">
        <f t="shared" si="848"/>
        <v>#N/A</v>
      </c>
      <c r="CL684" t="b">
        <f t="shared" si="884"/>
        <v>0</v>
      </c>
      <c r="CM684" t="e">
        <f t="shared" si="849"/>
        <v>#N/A</v>
      </c>
      <c r="CN684" t="b">
        <f t="shared" si="850"/>
        <v>0</v>
      </c>
      <c r="CO684" s="14">
        <f t="shared" si="851"/>
        <v>1</v>
      </c>
      <c r="CP684" s="16" t="str">
        <f t="shared" si="840"/>
        <v/>
      </c>
      <c r="CQ684" s="15">
        <f t="shared" si="841"/>
        <v>0</v>
      </c>
      <c r="CR684" s="15">
        <f t="shared" si="842"/>
        <v>0</v>
      </c>
      <c r="CS684" s="15">
        <f t="shared" si="843"/>
        <v>0</v>
      </c>
      <c r="CT684" s="58" t="e">
        <f t="shared" si="870"/>
        <v>#DIV/0!</v>
      </c>
      <c r="CU684" s="2">
        <f t="shared" si="844"/>
        <v>995</v>
      </c>
      <c r="CV684" t="str">
        <f t="shared" si="852"/>
        <v/>
      </c>
      <c r="CX684" t="str">
        <f t="shared" si="871"/>
        <v/>
      </c>
      <c r="CY684" t="b">
        <f>AND(CX684&lt;&gt;"",COUNTIF($CX$11:CX683,CX684)=0)</f>
        <v>0</v>
      </c>
      <c r="CZ684" s="2">
        <f>IF(CX684="",0,IF(CY684,MAX($CZ$11:CZ683)+1,VLOOKUP(CX684,$CX$11:CZ683,3,FALSE)))</f>
        <v>0</v>
      </c>
      <c r="DA684" s="2" t="str">
        <f t="shared" si="853"/>
        <v/>
      </c>
      <c r="DB684" t="str">
        <f t="shared" si="872"/>
        <v/>
      </c>
      <c r="DC684" t="b">
        <f>AND(DB684&lt;&gt;"",COUNTIF($DB$11:DB683,DB684)=0)</f>
        <v>0</v>
      </c>
      <c r="DD684" s="2">
        <f>IF(DB684="",0,IF(DC684,MAX($DD$11:DD683)+1,VLOOKUP(DB684,$DB$11:DD683,3,FALSE)))</f>
        <v>0</v>
      </c>
      <c r="DE684" s="2" t="str">
        <f t="shared" si="854"/>
        <v/>
      </c>
    </row>
    <row r="685" spans="1:109" x14ac:dyDescent="0.35">
      <c r="A685" s="119"/>
      <c r="B685" s="46"/>
      <c r="C685" s="46"/>
      <c r="D685" s="46"/>
      <c r="E685" s="46"/>
      <c r="F685" s="183"/>
      <c r="G685" s="48">
        <v>0</v>
      </c>
      <c r="H685" s="46">
        <v>0</v>
      </c>
      <c r="I685" s="46">
        <v>0</v>
      </c>
      <c r="J685" s="46">
        <v>0</v>
      </c>
      <c r="K685" s="46">
        <v>0</v>
      </c>
      <c r="L685" s="49">
        <v>0</v>
      </c>
      <c r="M685" s="50">
        <v>0</v>
      </c>
      <c r="N685" s="32"/>
      <c r="O685" s="31"/>
      <c r="P685" s="31"/>
      <c r="Q685" s="31"/>
      <c r="R685" s="31"/>
      <c r="S685" s="31"/>
      <c r="T685" s="31"/>
      <c r="U685" s="31"/>
      <c r="V685" s="99"/>
      <c r="W685" s="52" t="str">
        <f t="shared" si="879"/>
        <v/>
      </c>
      <c r="X685" s="120"/>
      <c r="Y685" s="97"/>
      <c r="Z685" t="e">
        <f t="shared" si="809"/>
        <v>#N/A</v>
      </c>
      <c r="AA685" t="e">
        <f t="shared" si="810"/>
        <v>#N/A</v>
      </c>
      <c r="AB685" t="e">
        <f t="shared" si="811"/>
        <v>#N/A</v>
      </c>
      <c r="AC685" s="53" t="b">
        <f t="shared" si="812"/>
        <v>0</v>
      </c>
      <c r="AD685" s="53" t="b">
        <f t="shared" si="813"/>
        <v>0</v>
      </c>
      <c r="AE685" s="53" t="b">
        <f t="shared" si="814"/>
        <v>0</v>
      </c>
      <c r="AF685" s="53" t="b">
        <f t="shared" si="815"/>
        <v>0</v>
      </c>
      <c r="AG685" s="53" t="b">
        <f t="shared" si="816"/>
        <v>0</v>
      </c>
      <c r="AH685" s="53" t="b">
        <f t="shared" si="817"/>
        <v>0</v>
      </c>
      <c r="AI685" s="53" t="b">
        <f t="shared" si="818"/>
        <v>0</v>
      </c>
      <c r="AJ685" s="53" t="b">
        <f t="shared" si="819"/>
        <v>0</v>
      </c>
      <c r="AK685" s="53" t="b">
        <f t="shared" si="873"/>
        <v>1</v>
      </c>
      <c r="AL685" s="53" t="b">
        <f t="shared" si="874"/>
        <v>1</v>
      </c>
      <c r="AM685" s="53" t="b">
        <f t="shared" si="875"/>
        <v>1</v>
      </c>
      <c r="AN685" s="53" t="b">
        <f t="shared" si="876"/>
        <v>1</v>
      </c>
      <c r="AO685" s="53" t="b">
        <f t="shared" si="877"/>
        <v>1</v>
      </c>
      <c r="AP685" s="53" t="b">
        <f t="shared" si="878"/>
        <v>1</v>
      </c>
      <c r="AQ685" s="53" t="b">
        <f t="shared" si="855"/>
        <v>0</v>
      </c>
      <c r="AR685" t="b">
        <f t="shared" si="820"/>
        <v>0</v>
      </c>
      <c r="AS685" s="54" t="e">
        <f t="shared" si="845"/>
        <v>#N/A</v>
      </c>
      <c r="AT685" t="b">
        <f t="shared" si="856"/>
        <v>0</v>
      </c>
      <c r="AU685" t="str">
        <f t="shared" si="857"/>
        <v/>
      </c>
      <c r="AV685" s="55" t="str">
        <f t="shared" si="846"/>
        <v/>
      </c>
      <c r="AW685" t="b">
        <f>AND(AV685&lt;&gt;"",COUNTIF($AV$11:AV684,AV685)=0)</f>
        <v>0</v>
      </c>
      <c r="AX685" s="2">
        <f>IF(AV685="",0,IF(AW685,MAX($AX$11:AX684)+1,VLOOKUP(AV685,$AV$11:AX684,3,FALSE)))</f>
        <v>0</v>
      </c>
      <c r="AY685" t="str">
        <f t="shared" si="847"/>
        <v/>
      </c>
      <c r="AZ685" t="e">
        <f t="shared" si="821"/>
        <v>#N/A</v>
      </c>
      <c r="BA685" t="e">
        <f>IF(ISNA(AZ685),NA(),COUNTIF(AZ$10:AZ685,AZ685)&gt;1)</f>
        <v>#N/A</v>
      </c>
      <c r="BB685" t="e">
        <f t="shared" si="822"/>
        <v>#N/A</v>
      </c>
      <c r="BC685" s="55" t="e">
        <f t="shared" si="823"/>
        <v>#N/A</v>
      </c>
      <c r="BD685" s="56" t="e">
        <f t="shared" si="824"/>
        <v>#N/A</v>
      </c>
      <c r="BE685" s="53">
        <f t="shared" si="825"/>
        <v>0</v>
      </c>
      <c r="BF685" s="53">
        <f t="shared" si="826"/>
        <v>0</v>
      </c>
      <c r="BG685" s="53">
        <f t="shared" si="827"/>
        <v>0</v>
      </c>
      <c r="BH685" s="53">
        <f t="shared" si="828"/>
        <v>0</v>
      </c>
      <c r="BI685" s="53">
        <f t="shared" si="829"/>
        <v>0</v>
      </c>
      <c r="BJ685" s="53">
        <f t="shared" si="830"/>
        <v>0</v>
      </c>
      <c r="BK685" s="57">
        <f t="shared" si="831"/>
        <v>0</v>
      </c>
      <c r="BL685" s="57">
        <f t="shared" si="832"/>
        <v>0</v>
      </c>
      <c r="BM685" s="57">
        <f t="shared" si="833"/>
        <v>0</v>
      </c>
      <c r="BN685" s="57">
        <f t="shared" si="834"/>
        <v>0</v>
      </c>
      <c r="BO685" s="57">
        <f t="shared" si="835"/>
        <v>0</v>
      </c>
      <c r="BP685" s="57">
        <f t="shared" si="836"/>
        <v>0</v>
      </c>
      <c r="BQ685">
        <f t="shared" si="858"/>
        <v>0</v>
      </c>
      <c r="BR685">
        <f t="shared" si="859"/>
        <v>0</v>
      </c>
      <c r="BS685">
        <f t="shared" si="860"/>
        <v>0</v>
      </c>
      <c r="BT685">
        <f t="shared" si="861"/>
        <v>0</v>
      </c>
      <c r="BU685">
        <f t="shared" si="862"/>
        <v>0</v>
      </c>
      <c r="BV685">
        <f t="shared" si="863"/>
        <v>0</v>
      </c>
      <c r="BW685">
        <f t="shared" si="864"/>
        <v>0</v>
      </c>
      <c r="BX685">
        <f t="shared" si="865"/>
        <v>0</v>
      </c>
      <c r="BY685">
        <f t="shared" si="866"/>
        <v>0</v>
      </c>
      <c r="BZ685">
        <f t="shared" si="867"/>
        <v>0</v>
      </c>
      <c r="CA685">
        <f t="shared" si="868"/>
        <v>0</v>
      </c>
      <c r="CB685">
        <f t="shared" si="869"/>
        <v>0</v>
      </c>
      <c r="CC685" t="e">
        <f>IF('Source and fuel input'!AS685,VLOOKUP(AA685,SourceIdData,8,FALSE),IF('Source and fuel input'!AQ685,V685,IF('Source and fuel input'!AR685,IF(AND(E685="Method 1",VLOOKUP(AA685,SourceIdData,8,FALSE)&gt;0),VLOOKUP(AA685,SourceIdData,8,FALSE),NA()),"")))</f>
        <v>#N/A</v>
      </c>
      <c r="CD685" s="15" t="e">
        <f t="shared" si="880"/>
        <v>#N/A</v>
      </c>
      <c r="CE685" s="15" t="b">
        <f t="shared" si="881"/>
        <v>1</v>
      </c>
      <c r="CF685" s="15" t="b">
        <f t="shared" si="837"/>
        <v>1</v>
      </c>
      <c r="CG685" s="15" t="b">
        <f t="shared" si="882"/>
        <v>0</v>
      </c>
      <c r="CH685" s="15" t="b">
        <f t="shared" si="883"/>
        <v>1</v>
      </c>
      <c r="CI685" t="e">
        <f t="shared" si="838"/>
        <v>#N/A</v>
      </c>
      <c r="CJ685" t="e">
        <f t="shared" si="839"/>
        <v>#N/A</v>
      </c>
      <c r="CK685" t="e">
        <f t="shared" si="848"/>
        <v>#N/A</v>
      </c>
      <c r="CL685" t="b">
        <f t="shared" si="884"/>
        <v>0</v>
      </c>
      <c r="CM685" t="e">
        <f t="shared" si="849"/>
        <v>#N/A</v>
      </c>
      <c r="CN685" t="b">
        <f t="shared" si="850"/>
        <v>0</v>
      </c>
      <c r="CO685" s="14">
        <f t="shared" si="851"/>
        <v>1</v>
      </c>
      <c r="CP685" s="16" t="str">
        <f t="shared" si="840"/>
        <v/>
      </c>
      <c r="CQ685" s="15">
        <f t="shared" si="841"/>
        <v>0</v>
      </c>
      <c r="CR685" s="15">
        <f t="shared" si="842"/>
        <v>0</v>
      </c>
      <c r="CS685" s="15">
        <f t="shared" si="843"/>
        <v>0</v>
      </c>
      <c r="CT685" s="58" t="e">
        <f t="shared" si="870"/>
        <v>#DIV/0!</v>
      </c>
      <c r="CU685" s="2">
        <f t="shared" si="844"/>
        <v>995</v>
      </c>
      <c r="CV685" t="str">
        <f t="shared" si="852"/>
        <v/>
      </c>
      <c r="CX685" t="str">
        <f t="shared" si="871"/>
        <v/>
      </c>
      <c r="CY685" t="b">
        <f>AND(CX685&lt;&gt;"",COUNTIF($CX$11:CX684,CX685)=0)</f>
        <v>0</v>
      </c>
      <c r="CZ685" s="2">
        <f>IF(CX685="",0,IF(CY685,MAX($CZ$11:CZ684)+1,VLOOKUP(CX685,$CX$11:CZ684,3,FALSE)))</f>
        <v>0</v>
      </c>
      <c r="DA685" s="2" t="str">
        <f t="shared" si="853"/>
        <v/>
      </c>
      <c r="DB685" t="str">
        <f t="shared" si="872"/>
        <v/>
      </c>
      <c r="DC685" t="b">
        <f>AND(DB685&lt;&gt;"",COUNTIF($DB$11:DB684,DB685)=0)</f>
        <v>0</v>
      </c>
      <c r="DD685" s="2">
        <f>IF(DB685="",0,IF(DC685,MAX($DD$11:DD684)+1,VLOOKUP(DB685,$DB$11:DD684,3,FALSE)))</f>
        <v>0</v>
      </c>
      <c r="DE685" s="2" t="str">
        <f t="shared" si="854"/>
        <v/>
      </c>
    </row>
    <row r="686" spans="1:109" x14ac:dyDescent="0.35">
      <c r="A686" s="119"/>
      <c r="B686" s="46"/>
      <c r="C686" s="46"/>
      <c r="D686" s="46"/>
      <c r="E686" s="46"/>
      <c r="F686" s="183"/>
      <c r="G686" s="48">
        <v>0</v>
      </c>
      <c r="H686" s="46">
        <v>0</v>
      </c>
      <c r="I686" s="46">
        <v>0</v>
      </c>
      <c r="J686" s="46">
        <v>0</v>
      </c>
      <c r="K686" s="46">
        <v>0</v>
      </c>
      <c r="L686" s="49">
        <v>0</v>
      </c>
      <c r="M686" s="50">
        <v>0</v>
      </c>
      <c r="N686" s="32"/>
      <c r="O686" s="31"/>
      <c r="P686" s="31"/>
      <c r="Q686" s="31"/>
      <c r="R686" s="31"/>
      <c r="S686" s="31"/>
      <c r="T686" s="31"/>
      <c r="U686" s="31"/>
      <c r="V686" s="99"/>
      <c r="W686" s="52" t="str">
        <f t="shared" si="879"/>
        <v/>
      </c>
      <c r="X686" s="120"/>
      <c r="Y686" s="97"/>
      <c r="Z686" t="e">
        <f t="shared" si="809"/>
        <v>#N/A</v>
      </c>
      <c r="AA686" t="e">
        <f t="shared" si="810"/>
        <v>#N/A</v>
      </c>
      <c r="AB686" t="e">
        <f t="shared" si="811"/>
        <v>#N/A</v>
      </c>
      <c r="AC686" s="53" t="b">
        <f t="shared" si="812"/>
        <v>0</v>
      </c>
      <c r="AD686" s="53" t="b">
        <f t="shared" si="813"/>
        <v>0</v>
      </c>
      <c r="AE686" s="53" t="b">
        <f t="shared" si="814"/>
        <v>0</v>
      </c>
      <c r="AF686" s="53" t="b">
        <f t="shared" si="815"/>
        <v>0</v>
      </c>
      <c r="AG686" s="53" t="b">
        <f t="shared" si="816"/>
        <v>0</v>
      </c>
      <c r="AH686" s="53" t="b">
        <f t="shared" si="817"/>
        <v>0</v>
      </c>
      <c r="AI686" s="53" t="b">
        <f t="shared" si="818"/>
        <v>0</v>
      </c>
      <c r="AJ686" s="53" t="b">
        <f t="shared" si="819"/>
        <v>0</v>
      </c>
      <c r="AK686" s="53" t="b">
        <f t="shared" si="873"/>
        <v>1</v>
      </c>
      <c r="AL686" s="53" t="b">
        <f t="shared" si="874"/>
        <v>1</v>
      </c>
      <c r="AM686" s="53" t="b">
        <f t="shared" si="875"/>
        <v>1</v>
      </c>
      <c r="AN686" s="53" t="b">
        <f t="shared" si="876"/>
        <v>1</v>
      </c>
      <c r="AO686" s="53" t="b">
        <f t="shared" si="877"/>
        <v>1</v>
      </c>
      <c r="AP686" s="53" t="b">
        <f t="shared" si="878"/>
        <v>1</v>
      </c>
      <c r="AQ686" s="53" t="b">
        <f t="shared" si="855"/>
        <v>0</v>
      </c>
      <c r="AR686" t="b">
        <f t="shared" si="820"/>
        <v>0</v>
      </c>
      <c r="AS686" s="54" t="e">
        <f t="shared" si="845"/>
        <v>#N/A</v>
      </c>
      <c r="AT686" t="b">
        <f t="shared" si="856"/>
        <v>0</v>
      </c>
      <c r="AU686" t="str">
        <f t="shared" si="857"/>
        <v/>
      </c>
      <c r="AV686" s="55" t="str">
        <f t="shared" si="846"/>
        <v/>
      </c>
      <c r="AW686" t="b">
        <f>AND(AV686&lt;&gt;"",COUNTIF($AV$11:AV685,AV686)=0)</f>
        <v>0</v>
      </c>
      <c r="AX686" s="2">
        <f>IF(AV686="",0,IF(AW686,MAX($AX$11:AX685)+1,VLOOKUP(AV686,$AV$11:AX685,3,FALSE)))</f>
        <v>0</v>
      </c>
      <c r="AY686" t="str">
        <f t="shared" si="847"/>
        <v/>
      </c>
      <c r="AZ686" t="e">
        <f t="shared" si="821"/>
        <v>#N/A</v>
      </c>
      <c r="BA686" t="e">
        <f>IF(ISNA(AZ686),NA(),COUNTIF(AZ$10:AZ686,AZ686)&gt;1)</f>
        <v>#N/A</v>
      </c>
      <c r="BB686" t="e">
        <f t="shared" si="822"/>
        <v>#N/A</v>
      </c>
      <c r="BC686" s="55" t="e">
        <f t="shared" si="823"/>
        <v>#N/A</v>
      </c>
      <c r="BD686" s="56" t="e">
        <f t="shared" si="824"/>
        <v>#N/A</v>
      </c>
      <c r="BE686" s="53">
        <f t="shared" si="825"/>
        <v>0</v>
      </c>
      <c r="BF686" s="53">
        <f t="shared" si="826"/>
        <v>0</v>
      </c>
      <c r="BG686" s="53">
        <f t="shared" si="827"/>
        <v>0</v>
      </c>
      <c r="BH686" s="53">
        <f t="shared" si="828"/>
        <v>0</v>
      </c>
      <c r="BI686" s="53">
        <f t="shared" si="829"/>
        <v>0</v>
      </c>
      <c r="BJ686" s="53">
        <f t="shared" si="830"/>
        <v>0</v>
      </c>
      <c r="BK686" s="57">
        <f t="shared" si="831"/>
        <v>0</v>
      </c>
      <c r="BL686" s="57">
        <f t="shared" si="832"/>
        <v>0</v>
      </c>
      <c r="BM686" s="57">
        <f t="shared" si="833"/>
        <v>0</v>
      </c>
      <c r="BN686" s="57">
        <f t="shared" si="834"/>
        <v>0</v>
      </c>
      <c r="BO686" s="57">
        <f t="shared" si="835"/>
        <v>0</v>
      </c>
      <c r="BP686" s="57">
        <f t="shared" si="836"/>
        <v>0</v>
      </c>
      <c r="BQ686">
        <f t="shared" si="858"/>
        <v>0</v>
      </c>
      <c r="BR686">
        <f t="shared" si="859"/>
        <v>0</v>
      </c>
      <c r="BS686">
        <f t="shared" si="860"/>
        <v>0</v>
      </c>
      <c r="BT686">
        <f t="shared" si="861"/>
        <v>0</v>
      </c>
      <c r="BU686">
        <f t="shared" si="862"/>
        <v>0</v>
      </c>
      <c r="BV686">
        <f t="shared" si="863"/>
        <v>0</v>
      </c>
      <c r="BW686">
        <f t="shared" si="864"/>
        <v>0</v>
      </c>
      <c r="BX686">
        <f t="shared" si="865"/>
        <v>0</v>
      </c>
      <c r="BY686">
        <f t="shared" si="866"/>
        <v>0</v>
      </c>
      <c r="BZ686">
        <f t="shared" si="867"/>
        <v>0</v>
      </c>
      <c r="CA686">
        <f t="shared" si="868"/>
        <v>0</v>
      </c>
      <c r="CB686">
        <f t="shared" si="869"/>
        <v>0</v>
      </c>
      <c r="CC686" t="e">
        <f>IF('Source and fuel input'!AS686,VLOOKUP(AA686,SourceIdData,8,FALSE),IF('Source and fuel input'!AQ686,V686,IF('Source and fuel input'!AR686,IF(AND(E686="Method 1",VLOOKUP(AA686,SourceIdData,8,FALSE)&gt;0),VLOOKUP(AA686,SourceIdData,8,FALSE),NA()),"")))</f>
        <v>#N/A</v>
      </c>
      <c r="CD686" s="15" t="e">
        <f t="shared" si="880"/>
        <v>#N/A</v>
      </c>
      <c r="CE686" s="15" t="b">
        <f t="shared" si="881"/>
        <v>1</v>
      </c>
      <c r="CF686" s="15" t="b">
        <f t="shared" si="837"/>
        <v>1</v>
      </c>
      <c r="CG686" s="15" t="b">
        <f t="shared" si="882"/>
        <v>0</v>
      </c>
      <c r="CH686" s="15" t="b">
        <f t="shared" si="883"/>
        <v>1</v>
      </c>
      <c r="CI686" t="e">
        <f t="shared" si="838"/>
        <v>#N/A</v>
      </c>
      <c r="CJ686" t="e">
        <f t="shared" si="839"/>
        <v>#N/A</v>
      </c>
      <c r="CK686" t="e">
        <f t="shared" si="848"/>
        <v>#N/A</v>
      </c>
      <c r="CL686" t="b">
        <f t="shared" si="884"/>
        <v>0</v>
      </c>
      <c r="CM686" t="e">
        <f t="shared" si="849"/>
        <v>#N/A</v>
      </c>
      <c r="CN686" t="b">
        <f t="shared" si="850"/>
        <v>0</v>
      </c>
      <c r="CO686" s="14">
        <f t="shared" si="851"/>
        <v>1</v>
      </c>
      <c r="CP686" s="16" t="str">
        <f t="shared" si="840"/>
        <v/>
      </c>
      <c r="CQ686" s="15">
        <f t="shared" si="841"/>
        <v>0</v>
      </c>
      <c r="CR686" s="15">
        <f t="shared" si="842"/>
        <v>0</v>
      </c>
      <c r="CS686" s="15">
        <f t="shared" si="843"/>
        <v>0</v>
      </c>
      <c r="CT686" s="58" t="e">
        <f t="shared" si="870"/>
        <v>#DIV/0!</v>
      </c>
      <c r="CU686" s="2">
        <f t="shared" si="844"/>
        <v>995</v>
      </c>
      <c r="CV686" t="str">
        <f t="shared" si="852"/>
        <v/>
      </c>
      <c r="CX686" t="str">
        <f t="shared" si="871"/>
        <v/>
      </c>
      <c r="CY686" t="b">
        <f>AND(CX686&lt;&gt;"",COUNTIF($CX$11:CX685,CX686)=0)</f>
        <v>0</v>
      </c>
      <c r="CZ686" s="2">
        <f>IF(CX686="",0,IF(CY686,MAX($CZ$11:CZ685)+1,VLOOKUP(CX686,$CX$11:CZ685,3,FALSE)))</f>
        <v>0</v>
      </c>
      <c r="DA686" s="2" t="str">
        <f t="shared" si="853"/>
        <v/>
      </c>
      <c r="DB686" t="str">
        <f t="shared" si="872"/>
        <v/>
      </c>
      <c r="DC686" t="b">
        <f>AND(DB686&lt;&gt;"",COUNTIF($DB$11:DB685,DB686)=0)</f>
        <v>0</v>
      </c>
      <c r="DD686" s="2">
        <f>IF(DB686="",0,IF(DC686,MAX($DD$11:DD685)+1,VLOOKUP(DB686,$DB$11:DD685,3,FALSE)))</f>
        <v>0</v>
      </c>
      <c r="DE686" s="2" t="str">
        <f t="shared" si="854"/>
        <v/>
      </c>
    </row>
    <row r="687" spans="1:109" x14ac:dyDescent="0.35">
      <c r="A687" s="119"/>
      <c r="B687" s="46"/>
      <c r="C687" s="46"/>
      <c r="D687" s="46"/>
      <c r="E687" s="46"/>
      <c r="F687" s="183"/>
      <c r="G687" s="48">
        <v>0</v>
      </c>
      <c r="H687" s="46">
        <v>0</v>
      </c>
      <c r="I687" s="46">
        <v>0</v>
      </c>
      <c r="J687" s="46">
        <v>0</v>
      </c>
      <c r="K687" s="46">
        <v>0</v>
      </c>
      <c r="L687" s="49">
        <v>0</v>
      </c>
      <c r="M687" s="50">
        <v>0</v>
      </c>
      <c r="N687" s="32"/>
      <c r="O687" s="31"/>
      <c r="P687" s="31"/>
      <c r="Q687" s="31"/>
      <c r="R687" s="31"/>
      <c r="S687" s="31"/>
      <c r="T687" s="31"/>
      <c r="U687" s="31"/>
      <c r="V687" s="99"/>
      <c r="W687" s="52" t="str">
        <f t="shared" si="879"/>
        <v/>
      </c>
      <c r="X687" s="120"/>
      <c r="Y687" s="97"/>
      <c r="Z687" t="e">
        <f t="shared" si="809"/>
        <v>#N/A</v>
      </c>
      <c r="AA687" t="e">
        <f t="shared" si="810"/>
        <v>#N/A</v>
      </c>
      <c r="AB687" t="e">
        <f t="shared" si="811"/>
        <v>#N/A</v>
      </c>
      <c r="AC687" s="53" t="b">
        <f t="shared" si="812"/>
        <v>0</v>
      </c>
      <c r="AD687" s="53" t="b">
        <f t="shared" si="813"/>
        <v>0</v>
      </c>
      <c r="AE687" s="53" t="b">
        <f t="shared" si="814"/>
        <v>0</v>
      </c>
      <c r="AF687" s="53" t="b">
        <f t="shared" si="815"/>
        <v>0</v>
      </c>
      <c r="AG687" s="53" t="b">
        <f t="shared" si="816"/>
        <v>0</v>
      </c>
      <c r="AH687" s="53" t="b">
        <f t="shared" si="817"/>
        <v>0</v>
      </c>
      <c r="AI687" s="53" t="b">
        <f t="shared" si="818"/>
        <v>0</v>
      </c>
      <c r="AJ687" s="53" t="b">
        <f t="shared" si="819"/>
        <v>0</v>
      </c>
      <c r="AK687" s="53" t="b">
        <f t="shared" si="873"/>
        <v>1</v>
      </c>
      <c r="AL687" s="53" t="b">
        <f t="shared" si="874"/>
        <v>1</v>
      </c>
      <c r="AM687" s="53" t="b">
        <f t="shared" si="875"/>
        <v>1</v>
      </c>
      <c r="AN687" s="53" t="b">
        <f t="shared" si="876"/>
        <v>1</v>
      </c>
      <c r="AO687" s="53" t="b">
        <f t="shared" si="877"/>
        <v>1</v>
      </c>
      <c r="AP687" s="53" t="b">
        <f t="shared" si="878"/>
        <v>1</v>
      </c>
      <c r="AQ687" s="53" t="b">
        <f t="shared" si="855"/>
        <v>0</v>
      </c>
      <c r="AR687" t="b">
        <f t="shared" si="820"/>
        <v>0</v>
      </c>
      <c r="AS687" s="54" t="e">
        <f t="shared" si="845"/>
        <v>#N/A</v>
      </c>
      <c r="AT687" t="b">
        <f t="shared" si="856"/>
        <v>0</v>
      </c>
      <c r="AU687" t="str">
        <f t="shared" si="857"/>
        <v/>
      </c>
      <c r="AV687" s="55" t="str">
        <f t="shared" si="846"/>
        <v/>
      </c>
      <c r="AW687" t="b">
        <f>AND(AV687&lt;&gt;"",COUNTIF($AV$11:AV686,AV687)=0)</f>
        <v>0</v>
      </c>
      <c r="AX687" s="2">
        <f>IF(AV687="",0,IF(AW687,MAX($AX$11:AX686)+1,VLOOKUP(AV687,$AV$11:AX686,3,FALSE)))</f>
        <v>0</v>
      </c>
      <c r="AY687" t="str">
        <f t="shared" si="847"/>
        <v/>
      </c>
      <c r="AZ687" t="e">
        <f t="shared" si="821"/>
        <v>#N/A</v>
      </c>
      <c r="BA687" t="e">
        <f>IF(ISNA(AZ687),NA(),COUNTIF(AZ$10:AZ687,AZ687)&gt;1)</f>
        <v>#N/A</v>
      </c>
      <c r="BB687" t="e">
        <f t="shared" si="822"/>
        <v>#N/A</v>
      </c>
      <c r="BC687" s="55" t="e">
        <f t="shared" si="823"/>
        <v>#N/A</v>
      </c>
      <c r="BD687" s="56" t="e">
        <f t="shared" si="824"/>
        <v>#N/A</v>
      </c>
      <c r="BE687" s="53">
        <f t="shared" si="825"/>
        <v>0</v>
      </c>
      <c r="BF687" s="53">
        <f t="shared" si="826"/>
        <v>0</v>
      </c>
      <c r="BG687" s="53">
        <f t="shared" si="827"/>
        <v>0</v>
      </c>
      <c r="BH687" s="53">
        <f t="shared" si="828"/>
        <v>0</v>
      </c>
      <c r="BI687" s="53">
        <f t="shared" si="829"/>
        <v>0</v>
      </c>
      <c r="BJ687" s="53">
        <f t="shared" si="830"/>
        <v>0</v>
      </c>
      <c r="BK687" s="57">
        <f t="shared" si="831"/>
        <v>0</v>
      </c>
      <c r="BL687" s="57">
        <f t="shared" si="832"/>
        <v>0</v>
      </c>
      <c r="BM687" s="57">
        <f t="shared" si="833"/>
        <v>0</v>
      </c>
      <c r="BN687" s="57">
        <f t="shared" si="834"/>
        <v>0</v>
      </c>
      <c r="BO687" s="57">
        <f t="shared" si="835"/>
        <v>0</v>
      </c>
      <c r="BP687" s="57">
        <f t="shared" si="836"/>
        <v>0</v>
      </c>
      <c r="BQ687">
        <f t="shared" si="858"/>
        <v>0</v>
      </c>
      <c r="BR687">
        <f t="shared" si="859"/>
        <v>0</v>
      </c>
      <c r="BS687">
        <f t="shared" si="860"/>
        <v>0</v>
      </c>
      <c r="BT687">
        <f t="shared" si="861"/>
        <v>0</v>
      </c>
      <c r="BU687">
        <f t="shared" si="862"/>
        <v>0</v>
      </c>
      <c r="BV687">
        <f t="shared" si="863"/>
        <v>0</v>
      </c>
      <c r="BW687">
        <f t="shared" si="864"/>
        <v>0</v>
      </c>
      <c r="BX687">
        <f t="shared" si="865"/>
        <v>0</v>
      </c>
      <c r="BY687">
        <f t="shared" si="866"/>
        <v>0</v>
      </c>
      <c r="BZ687">
        <f t="shared" si="867"/>
        <v>0</v>
      </c>
      <c r="CA687">
        <f t="shared" si="868"/>
        <v>0</v>
      </c>
      <c r="CB687">
        <f t="shared" si="869"/>
        <v>0</v>
      </c>
      <c r="CC687" t="e">
        <f>IF('Source and fuel input'!AS687,VLOOKUP(AA687,SourceIdData,8,FALSE),IF('Source and fuel input'!AQ687,V687,IF('Source and fuel input'!AR687,IF(AND(E687="Method 1",VLOOKUP(AA687,SourceIdData,8,FALSE)&gt;0),VLOOKUP(AA687,SourceIdData,8,FALSE),NA()),"")))</f>
        <v>#N/A</v>
      </c>
      <c r="CD687" s="15" t="e">
        <f t="shared" si="880"/>
        <v>#N/A</v>
      </c>
      <c r="CE687" s="15" t="b">
        <f t="shared" si="881"/>
        <v>1</v>
      </c>
      <c r="CF687" s="15" t="b">
        <f t="shared" si="837"/>
        <v>1</v>
      </c>
      <c r="CG687" s="15" t="b">
        <f t="shared" si="882"/>
        <v>0</v>
      </c>
      <c r="CH687" s="15" t="b">
        <f t="shared" si="883"/>
        <v>1</v>
      </c>
      <c r="CI687" t="e">
        <f t="shared" si="838"/>
        <v>#N/A</v>
      </c>
      <c r="CJ687" t="e">
        <f t="shared" si="839"/>
        <v>#N/A</v>
      </c>
      <c r="CK687" t="e">
        <f t="shared" si="848"/>
        <v>#N/A</v>
      </c>
      <c r="CL687" t="b">
        <f t="shared" si="884"/>
        <v>0</v>
      </c>
      <c r="CM687" t="e">
        <f t="shared" si="849"/>
        <v>#N/A</v>
      </c>
      <c r="CN687" t="b">
        <f t="shared" si="850"/>
        <v>0</v>
      </c>
      <c r="CO687" s="14">
        <f t="shared" si="851"/>
        <v>1</v>
      </c>
      <c r="CP687" s="16" t="str">
        <f t="shared" si="840"/>
        <v/>
      </c>
      <c r="CQ687" s="15">
        <f t="shared" si="841"/>
        <v>0</v>
      </c>
      <c r="CR687" s="15">
        <f t="shared" si="842"/>
        <v>0</v>
      </c>
      <c r="CS687" s="15">
        <f t="shared" si="843"/>
        <v>0</v>
      </c>
      <c r="CT687" s="58" t="e">
        <f t="shared" si="870"/>
        <v>#DIV/0!</v>
      </c>
      <c r="CU687" s="2">
        <f t="shared" si="844"/>
        <v>995</v>
      </c>
      <c r="CV687" t="str">
        <f t="shared" si="852"/>
        <v/>
      </c>
      <c r="CX687" t="str">
        <f t="shared" si="871"/>
        <v/>
      </c>
      <c r="CY687" t="b">
        <f>AND(CX687&lt;&gt;"",COUNTIF($CX$11:CX686,CX687)=0)</f>
        <v>0</v>
      </c>
      <c r="CZ687" s="2">
        <f>IF(CX687="",0,IF(CY687,MAX($CZ$11:CZ686)+1,VLOOKUP(CX687,$CX$11:CZ686,3,FALSE)))</f>
        <v>0</v>
      </c>
      <c r="DA687" s="2" t="str">
        <f t="shared" si="853"/>
        <v/>
      </c>
      <c r="DB687" t="str">
        <f t="shared" si="872"/>
        <v/>
      </c>
      <c r="DC687" t="b">
        <f>AND(DB687&lt;&gt;"",COUNTIF($DB$11:DB686,DB687)=0)</f>
        <v>0</v>
      </c>
      <c r="DD687" s="2">
        <f>IF(DB687="",0,IF(DC687,MAX($DD$11:DD686)+1,VLOOKUP(DB687,$DB$11:DD686,3,FALSE)))</f>
        <v>0</v>
      </c>
      <c r="DE687" s="2" t="str">
        <f t="shared" si="854"/>
        <v/>
      </c>
    </row>
    <row r="688" spans="1:109" x14ac:dyDescent="0.35">
      <c r="A688" s="119"/>
      <c r="B688" s="46"/>
      <c r="C688" s="46"/>
      <c r="D688" s="46"/>
      <c r="E688" s="46"/>
      <c r="F688" s="183"/>
      <c r="G688" s="48">
        <v>0</v>
      </c>
      <c r="H688" s="46">
        <v>0</v>
      </c>
      <c r="I688" s="46">
        <v>0</v>
      </c>
      <c r="J688" s="46">
        <v>0</v>
      </c>
      <c r="K688" s="46">
        <v>0</v>
      </c>
      <c r="L688" s="49">
        <v>0</v>
      </c>
      <c r="M688" s="50">
        <v>0</v>
      </c>
      <c r="N688" s="32"/>
      <c r="O688" s="31"/>
      <c r="P688" s="31"/>
      <c r="Q688" s="31"/>
      <c r="R688" s="31"/>
      <c r="S688" s="31"/>
      <c r="T688" s="31"/>
      <c r="U688" s="31"/>
      <c r="V688" s="99"/>
      <c r="W688" s="52" t="str">
        <f t="shared" si="879"/>
        <v/>
      </c>
      <c r="X688" s="120"/>
      <c r="Y688" s="97"/>
      <c r="Z688" t="e">
        <f t="shared" si="809"/>
        <v>#N/A</v>
      </c>
      <c r="AA688" t="e">
        <f t="shared" si="810"/>
        <v>#N/A</v>
      </c>
      <c r="AB688" t="e">
        <f t="shared" si="811"/>
        <v>#N/A</v>
      </c>
      <c r="AC688" s="53" t="b">
        <f t="shared" si="812"/>
        <v>0</v>
      </c>
      <c r="AD688" s="53" t="b">
        <f t="shared" si="813"/>
        <v>0</v>
      </c>
      <c r="AE688" s="53" t="b">
        <f t="shared" si="814"/>
        <v>0</v>
      </c>
      <c r="AF688" s="53" t="b">
        <f t="shared" si="815"/>
        <v>0</v>
      </c>
      <c r="AG688" s="53" t="b">
        <f t="shared" si="816"/>
        <v>0</v>
      </c>
      <c r="AH688" s="53" t="b">
        <f t="shared" si="817"/>
        <v>0</v>
      </c>
      <c r="AI688" s="53" t="b">
        <f t="shared" si="818"/>
        <v>0</v>
      </c>
      <c r="AJ688" s="53" t="b">
        <f t="shared" si="819"/>
        <v>0</v>
      </c>
      <c r="AK688" s="53" t="b">
        <f t="shared" si="873"/>
        <v>1</v>
      </c>
      <c r="AL688" s="53" t="b">
        <f t="shared" si="874"/>
        <v>1</v>
      </c>
      <c r="AM688" s="53" t="b">
        <f t="shared" si="875"/>
        <v>1</v>
      </c>
      <c r="AN688" s="53" t="b">
        <f t="shared" si="876"/>
        <v>1</v>
      </c>
      <c r="AO688" s="53" t="b">
        <f t="shared" si="877"/>
        <v>1</v>
      </c>
      <c r="AP688" s="53" t="b">
        <f t="shared" si="878"/>
        <v>1</v>
      </c>
      <c r="AQ688" s="53" t="b">
        <f t="shared" si="855"/>
        <v>0</v>
      </c>
      <c r="AR688" t="b">
        <f t="shared" si="820"/>
        <v>0</v>
      </c>
      <c r="AS688" s="54" t="e">
        <f t="shared" si="845"/>
        <v>#N/A</v>
      </c>
      <c r="AT688" t="b">
        <f t="shared" si="856"/>
        <v>0</v>
      </c>
      <c r="AU688" t="str">
        <f t="shared" si="857"/>
        <v/>
      </c>
      <c r="AV688" s="55" t="str">
        <f t="shared" si="846"/>
        <v/>
      </c>
      <c r="AW688" t="b">
        <f>AND(AV688&lt;&gt;"",COUNTIF($AV$11:AV687,AV688)=0)</f>
        <v>0</v>
      </c>
      <c r="AX688" s="2">
        <f>IF(AV688="",0,IF(AW688,MAX($AX$11:AX687)+1,VLOOKUP(AV688,$AV$11:AX687,3,FALSE)))</f>
        <v>0</v>
      </c>
      <c r="AY688" t="str">
        <f t="shared" si="847"/>
        <v/>
      </c>
      <c r="AZ688" t="e">
        <f t="shared" si="821"/>
        <v>#N/A</v>
      </c>
      <c r="BA688" t="e">
        <f>IF(ISNA(AZ688),NA(),COUNTIF(AZ$10:AZ688,AZ688)&gt;1)</f>
        <v>#N/A</v>
      </c>
      <c r="BB688" t="e">
        <f t="shared" si="822"/>
        <v>#N/A</v>
      </c>
      <c r="BC688" s="55" t="e">
        <f t="shared" si="823"/>
        <v>#N/A</v>
      </c>
      <c r="BD688" s="56" t="e">
        <f t="shared" si="824"/>
        <v>#N/A</v>
      </c>
      <c r="BE688" s="53">
        <f t="shared" si="825"/>
        <v>0</v>
      </c>
      <c r="BF688" s="53">
        <f t="shared" si="826"/>
        <v>0</v>
      </c>
      <c r="BG688" s="53">
        <f t="shared" si="827"/>
        <v>0</v>
      </c>
      <c r="BH688" s="53">
        <f t="shared" si="828"/>
        <v>0</v>
      </c>
      <c r="BI688" s="53">
        <f t="shared" si="829"/>
        <v>0</v>
      </c>
      <c r="BJ688" s="53">
        <f t="shared" si="830"/>
        <v>0</v>
      </c>
      <c r="BK688" s="57">
        <f t="shared" si="831"/>
        <v>0</v>
      </c>
      <c r="BL688" s="57">
        <f t="shared" si="832"/>
        <v>0</v>
      </c>
      <c r="BM688" s="57">
        <f t="shared" si="833"/>
        <v>0</v>
      </c>
      <c r="BN688" s="57">
        <f t="shared" si="834"/>
        <v>0</v>
      </c>
      <c r="BO688" s="57">
        <f t="shared" si="835"/>
        <v>0</v>
      </c>
      <c r="BP688" s="57">
        <f t="shared" si="836"/>
        <v>0</v>
      </c>
      <c r="BQ688">
        <f t="shared" si="858"/>
        <v>0</v>
      </c>
      <c r="BR688">
        <f t="shared" si="859"/>
        <v>0</v>
      </c>
      <c r="BS688">
        <f t="shared" si="860"/>
        <v>0</v>
      </c>
      <c r="BT688">
        <f t="shared" si="861"/>
        <v>0</v>
      </c>
      <c r="BU688">
        <f t="shared" si="862"/>
        <v>0</v>
      </c>
      <c r="BV688">
        <f t="shared" si="863"/>
        <v>0</v>
      </c>
      <c r="BW688">
        <f t="shared" si="864"/>
        <v>0</v>
      </c>
      <c r="BX688">
        <f t="shared" si="865"/>
        <v>0</v>
      </c>
      <c r="BY688">
        <f t="shared" si="866"/>
        <v>0</v>
      </c>
      <c r="BZ688">
        <f t="shared" si="867"/>
        <v>0</v>
      </c>
      <c r="CA688">
        <f t="shared" si="868"/>
        <v>0</v>
      </c>
      <c r="CB688">
        <f t="shared" si="869"/>
        <v>0</v>
      </c>
      <c r="CC688" t="e">
        <f>IF('Source and fuel input'!AS688,VLOOKUP(AA688,SourceIdData,8,FALSE),IF('Source and fuel input'!AQ688,V688,IF('Source and fuel input'!AR688,IF(AND(E688="Method 1",VLOOKUP(AA688,SourceIdData,8,FALSE)&gt;0),VLOOKUP(AA688,SourceIdData,8,FALSE),NA()),"")))</f>
        <v>#N/A</v>
      </c>
      <c r="CD688" s="15" t="e">
        <f t="shared" si="880"/>
        <v>#N/A</v>
      </c>
      <c r="CE688" s="15" t="b">
        <f t="shared" si="881"/>
        <v>1</v>
      </c>
      <c r="CF688" s="15" t="b">
        <f t="shared" si="837"/>
        <v>1</v>
      </c>
      <c r="CG688" s="15" t="b">
        <f t="shared" si="882"/>
        <v>0</v>
      </c>
      <c r="CH688" s="15" t="b">
        <f t="shared" si="883"/>
        <v>1</v>
      </c>
      <c r="CI688" t="e">
        <f t="shared" si="838"/>
        <v>#N/A</v>
      </c>
      <c r="CJ688" t="e">
        <f t="shared" si="839"/>
        <v>#N/A</v>
      </c>
      <c r="CK688" t="e">
        <f t="shared" si="848"/>
        <v>#N/A</v>
      </c>
      <c r="CL688" t="b">
        <f t="shared" si="884"/>
        <v>0</v>
      </c>
      <c r="CM688" t="e">
        <f t="shared" si="849"/>
        <v>#N/A</v>
      </c>
      <c r="CN688" t="b">
        <f t="shared" si="850"/>
        <v>0</v>
      </c>
      <c r="CO688" s="14">
        <f t="shared" si="851"/>
        <v>1</v>
      </c>
      <c r="CP688" s="16" t="str">
        <f t="shared" si="840"/>
        <v/>
      </c>
      <c r="CQ688" s="15">
        <f t="shared" si="841"/>
        <v>0</v>
      </c>
      <c r="CR688" s="15">
        <f t="shared" si="842"/>
        <v>0</v>
      </c>
      <c r="CS688" s="15">
        <f t="shared" si="843"/>
        <v>0</v>
      </c>
      <c r="CT688" s="58" t="e">
        <f t="shared" si="870"/>
        <v>#DIV/0!</v>
      </c>
      <c r="CU688" s="2">
        <f t="shared" si="844"/>
        <v>995</v>
      </c>
      <c r="CV688" t="str">
        <f t="shared" si="852"/>
        <v/>
      </c>
      <c r="CX688" t="str">
        <f t="shared" si="871"/>
        <v/>
      </c>
      <c r="CY688" t="b">
        <f>AND(CX688&lt;&gt;"",COUNTIF($CX$11:CX687,CX688)=0)</f>
        <v>0</v>
      </c>
      <c r="CZ688" s="2">
        <f>IF(CX688="",0,IF(CY688,MAX($CZ$11:CZ687)+1,VLOOKUP(CX688,$CX$11:CZ687,3,FALSE)))</f>
        <v>0</v>
      </c>
      <c r="DA688" s="2" t="str">
        <f t="shared" si="853"/>
        <v/>
      </c>
      <c r="DB688" t="str">
        <f t="shared" si="872"/>
        <v/>
      </c>
      <c r="DC688" t="b">
        <f>AND(DB688&lt;&gt;"",COUNTIF($DB$11:DB687,DB688)=0)</f>
        <v>0</v>
      </c>
      <c r="DD688" s="2">
        <f>IF(DB688="",0,IF(DC688,MAX($DD$11:DD687)+1,VLOOKUP(DB688,$DB$11:DD687,3,FALSE)))</f>
        <v>0</v>
      </c>
      <c r="DE688" s="2" t="str">
        <f t="shared" si="854"/>
        <v/>
      </c>
    </row>
    <row r="689" spans="1:109" x14ac:dyDescent="0.35">
      <c r="A689" s="119"/>
      <c r="B689" s="46"/>
      <c r="C689" s="46"/>
      <c r="D689" s="46"/>
      <c r="E689" s="46"/>
      <c r="F689" s="183"/>
      <c r="G689" s="48">
        <v>0</v>
      </c>
      <c r="H689" s="46">
        <v>0</v>
      </c>
      <c r="I689" s="46">
        <v>0</v>
      </c>
      <c r="J689" s="46">
        <v>0</v>
      </c>
      <c r="K689" s="46">
        <v>0</v>
      </c>
      <c r="L689" s="49">
        <v>0</v>
      </c>
      <c r="M689" s="50">
        <v>0</v>
      </c>
      <c r="N689" s="32"/>
      <c r="O689" s="31"/>
      <c r="P689" s="31"/>
      <c r="Q689" s="31"/>
      <c r="R689" s="31"/>
      <c r="S689" s="31"/>
      <c r="T689" s="31"/>
      <c r="U689" s="31"/>
      <c r="V689" s="99"/>
      <c r="W689" s="52" t="str">
        <f t="shared" si="879"/>
        <v/>
      </c>
      <c r="X689" s="120"/>
      <c r="Y689" s="97"/>
      <c r="Z689" t="e">
        <f t="shared" si="809"/>
        <v>#N/A</v>
      </c>
      <c r="AA689" t="e">
        <f t="shared" si="810"/>
        <v>#N/A</v>
      </c>
      <c r="AB689" t="e">
        <f t="shared" si="811"/>
        <v>#N/A</v>
      </c>
      <c r="AC689" s="53" t="b">
        <f t="shared" si="812"/>
        <v>0</v>
      </c>
      <c r="AD689" s="53" t="b">
        <f t="shared" si="813"/>
        <v>0</v>
      </c>
      <c r="AE689" s="53" t="b">
        <f t="shared" si="814"/>
        <v>0</v>
      </c>
      <c r="AF689" s="53" t="b">
        <f t="shared" si="815"/>
        <v>0</v>
      </c>
      <c r="AG689" s="53" t="b">
        <f t="shared" si="816"/>
        <v>0</v>
      </c>
      <c r="AH689" s="53" t="b">
        <f t="shared" si="817"/>
        <v>0</v>
      </c>
      <c r="AI689" s="53" t="b">
        <f t="shared" si="818"/>
        <v>0</v>
      </c>
      <c r="AJ689" s="53" t="b">
        <f t="shared" si="819"/>
        <v>0</v>
      </c>
      <c r="AK689" s="53" t="b">
        <f t="shared" si="873"/>
        <v>1</v>
      </c>
      <c r="AL689" s="53" t="b">
        <f t="shared" si="874"/>
        <v>1</v>
      </c>
      <c r="AM689" s="53" t="b">
        <f t="shared" si="875"/>
        <v>1</v>
      </c>
      <c r="AN689" s="53" t="b">
        <f t="shared" si="876"/>
        <v>1</v>
      </c>
      <c r="AO689" s="53" t="b">
        <f t="shared" si="877"/>
        <v>1</v>
      </c>
      <c r="AP689" s="53" t="b">
        <f t="shared" si="878"/>
        <v>1</v>
      </c>
      <c r="AQ689" s="53" t="b">
        <f t="shared" si="855"/>
        <v>0</v>
      </c>
      <c r="AR689" t="b">
        <f t="shared" si="820"/>
        <v>0</v>
      </c>
      <c r="AS689" s="54" t="e">
        <f t="shared" si="845"/>
        <v>#N/A</v>
      </c>
      <c r="AT689" t="b">
        <f t="shared" si="856"/>
        <v>0</v>
      </c>
      <c r="AU689" t="str">
        <f t="shared" si="857"/>
        <v/>
      </c>
      <c r="AV689" s="55" t="str">
        <f t="shared" si="846"/>
        <v/>
      </c>
      <c r="AW689" t="b">
        <f>AND(AV689&lt;&gt;"",COUNTIF($AV$11:AV688,AV689)=0)</f>
        <v>0</v>
      </c>
      <c r="AX689" s="2">
        <f>IF(AV689="",0,IF(AW689,MAX($AX$11:AX688)+1,VLOOKUP(AV689,$AV$11:AX688,3,FALSE)))</f>
        <v>0</v>
      </c>
      <c r="AY689" t="str">
        <f t="shared" si="847"/>
        <v/>
      </c>
      <c r="AZ689" t="e">
        <f t="shared" si="821"/>
        <v>#N/A</v>
      </c>
      <c r="BA689" t="e">
        <f>IF(ISNA(AZ689),NA(),COUNTIF(AZ$10:AZ689,AZ689)&gt;1)</f>
        <v>#N/A</v>
      </c>
      <c r="BB689" t="e">
        <f t="shared" si="822"/>
        <v>#N/A</v>
      </c>
      <c r="BC689" s="55" t="e">
        <f t="shared" si="823"/>
        <v>#N/A</v>
      </c>
      <c r="BD689" s="56" t="e">
        <f t="shared" si="824"/>
        <v>#N/A</v>
      </c>
      <c r="BE689" s="53">
        <f t="shared" si="825"/>
        <v>0</v>
      </c>
      <c r="BF689" s="53">
        <f t="shared" si="826"/>
        <v>0</v>
      </c>
      <c r="BG689" s="53">
        <f t="shared" si="827"/>
        <v>0</v>
      </c>
      <c r="BH689" s="53">
        <f t="shared" si="828"/>
        <v>0</v>
      </c>
      <c r="BI689" s="53">
        <f t="shared" si="829"/>
        <v>0</v>
      </c>
      <c r="BJ689" s="53">
        <f t="shared" si="830"/>
        <v>0</v>
      </c>
      <c r="BK689" s="57">
        <f t="shared" si="831"/>
        <v>0</v>
      </c>
      <c r="BL689" s="57">
        <f t="shared" si="832"/>
        <v>0</v>
      </c>
      <c r="BM689" s="57">
        <f t="shared" si="833"/>
        <v>0</v>
      </c>
      <c r="BN689" s="57">
        <f t="shared" si="834"/>
        <v>0</v>
      </c>
      <c r="BO689" s="57">
        <f t="shared" si="835"/>
        <v>0</v>
      </c>
      <c r="BP689" s="57">
        <f t="shared" si="836"/>
        <v>0</v>
      </c>
      <c r="BQ689">
        <f t="shared" si="858"/>
        <v>0</v>
      </c>
      <c r="BR689">
        <f t="shared" si="859"/>
        <v>0</v>
      </c>
      <c r="BS689">
        <f t="shared" si="860"/>
        <v>0</v>
      </c>
      <c r="BT689">
        <f t="shared" si="861"/>
        <v>0</v>
      </c>
      <c r="BU689">
        <f t="shared" si="862"/>
        <v>0</v>
      </c>
      <c r="BV689">
        <f t="shared" si="863"/>
        <v>0</v>
      </c>
      <c r="BW689">
        <f t="shared" si="864"/>
        <v>0</v>
      </c>
      <c r="BX689">
        <f t="shared" si="865"/>
        <v>0</v>
      </c>
      <c r="BY689">
        <f t="shared" si="866"/>
        <v>0</v>
      </c>
      <c r="BZ689">
        <f t="shared" si="867"/>
        <v>0</v>
      </c>
      <c r="CA689">
        <f t="shared" si="868"/>
        <v>0</v>
      </c>
      <c r="CB689">
        <f t="shared" si="869"/>
        <v>0</v>
      </c>
      <c r="CC689" t="e">
        <f>IF('Source and fuel input'!AS689,VLOOKUP(AA689,SourceIdData,8,FALSE),IF('Source and fuel input'!AQ689,V689,IF('Source and fuel input'!AR689,IF(AND(E689="Method 1",VLOOKUP(AA689,SourceIdData,8,FALSE)&gt;0),VLOOKUP(AA689,SourceIdData,8,FALSE),NA()),"")))</f>
        <v>#N/A</v>
      </c>
      <c r="CD689" s="15" t="e">
        <f t="shared" si="880"/>
        <v>#N/A</v>
      </c>
      <c r="CE689" s="15" t="b">
        <f t="shared" si="881"/>
        <v>1</v>
      </c>
      <c r="CF689" s="15" t="b">
        <f t="shared" si="837"/>
        <v>1</v>
      </c>
      <c r="CG689" s="15" t="b">
        <f t="shared" si="882"/>
        <v>0</v>
      </c>
      <c r="CH689" s="15" t="b">
        <f t="shared" si="883"/>
        <v>1</v>
      </c>
      <c r="CI689" t="e">
        <f t="shared" si="838"/>
        <v>#N/A</v>
      </c>
      <c r="CJ689" t="e">
        <f t="shared" si="839"/>
        <v>#N/A</v>
      </c>
      <c r="CK689" t="e">
        <f t="shared" si="848"/>
        <v>#N/A</v>
      </c>
      <c r="CL689" t="b">
        <f t="shared" si="884"/>
        <v>0</v>
      </c>
      <c r="CM689" t="e">
        <f t="shared" si="849"/>
        <v>#N/A</v>
      </c>
      <c r="CN689" t="b">
        <f t="shared" si="850"/>
        <v>0</v>
      </c>
      <c r="CO689" s="14">
        <f t="shared" si="851"/>
        <v>1</v>
      </c>
      <c r="CP689" s="16" t="str">
        <f t="shared" si="840"/>
        <v/>
      </c>
      <c r="CQ689" s="15">
        <f t="shared" si="841"/>
        <v>0</v>
      </c>
      <c r="CR689" s="15">
        <f t="shared" si="842"/>
        <v>0</v>
      </c>
      <c r="CS689" s="15">
        <f t="shared" si="843"/>
        <v>0</v>
      </c>
      <c r="CT689" s="58" t="e">
        <f t="shared" si="870"/>
        <v>#DIV/0!</v>
      </c>
      <c r="CU689" s="2">
        <f t="shared" si="844"/>
        <v>995</v>
      </c>
      <c r="CV689" t="str">
        <f t="shared" si="852"/>
        <v/>
      </c>
      <c r="CX689" t="str">
        <f t="shared" si="871"/>
        <v/>
      </c>
      <c r="CY689" t="b">
        <f>AND(CX689&lt;&gt;"",COUNTIF($CX$11:CX688,CX689)=0)</f>
        <v>0</v>
      </c>
      <c r="CZ689" s="2">
        <f>IF(CX689="",0,IF(CY689,MAX($CZ$11:CZ688)+1,VLOOKUP(CX689,$CX$11:CZ688,3,FALSE)))</f>
        <v>0</v>
      </c>
      <c r="DA689" s="2" t="str">
        <f t="shared" si="853"/>
        <v/>
      </c>
      <c r="DB689" t="str">
        <f t="shared" si="872"/>
        <v/>
      </c>
      <c r="DC689" t="b">
        <f>AND(DB689&lt;&gt;"",COUNTIF($DB$11:DB688,DB689)=0)</f>
        <v>0</v>
      </c>
      <c r="DD689" s="2">
        <f>IF(DB689="",0,IF(DC689,MAX($DD$11:DD688)+1,VLOOKUP(DB689,$DB$11:DD688,3,FALSE)))</f>
        <v>0</v>
      </c>
      <c r="DE689" s="2" t="str">
        <f t="shared" si="854"/>
        <v/>
      </c>
    </row>
    <row r="690" spans="1:109" x14ac:dyDescent="0.35">
      <c r="A690" s="119"/>
      <c r="B690" s="46"/>
      <c r="C690" s="46"/>
      <c r="D690" s="46"/>
      <c r="E690" s="46"/>
      <c r="F690" s="183"/>
      <c r="G690" s="48">
        <v>0</v>
      </c>
      <c r="H690" s="46">
        <v>0</v>
      </c>
      <c r="I690" s="46">
        <v>0</v>
      </c>
      <c r="J690" s="46">
        <v>0</v>
      </c>
      <c r="K690" s="46">
        <v>0</v>
      </c>
      <c r="L690" s="49">
        <v>0</v>
      </c>
      <c r="M690" s="50">
        <v>0</v>
      </c>
      <c r="N690" s="32"/>
      <c r="O690" s="31"/>
      <c r="P690" s="31"/>
      <c r="Q690" s="31"/>
      <c r="R690" s="31"/>
      <c r="S690" s="31"/>
      <c r="T690" s="31"/>
      <c r="U690" s="31"/>
      <c r="V690" s="99"/>
      <c r="W690" s="52" t="str">
        <f t="shared" si="879"/>
        <v/>
      </c>
      <c r="X690" s="120"/>
      <c r="Y690" s="97"/>
      <c r="Z690" t="e">
        <f t="shared" si="809"/>
        <v>#N/A</v>
      </c>
      <c r="AA690" t="e">
        <f t="shared" si="810"/>
        <v>#N/A</v>
      </c>
      <c r="AB690" t="e">
        <f t="shared" si="811"/>
        <v>#N/A</v>
      </c>
      <c r="AC690" s="53" t="b">
        <f t="shared" si="812"/>
        <v>0</v>
      </c>
      <c r="AD690" s="53" t="b">
        <f t="shared" si="813"/>
        <v>0</v>
      </c>
      <c r="AE690" s="53" t="b">
        <f t="shared" si="814"/>
        <v>0</v>
      </c>
      <c r="AF690" s="53" t="b">
        <f t="shared" si="815"/>
        <v>0</v>
      </c>
      <c r="AG690" s="53" t="b">
        <f t="shared" si="816"/>
        <v>0</v>
      </c>
      <c r="AH690" s="53" t="b">
        <f t="shared" si="817"/>
        <v>0</v>
      </c>
      <c r="AI690" s="53" t="b">
        <f t="shared" si="818"/>
        <v>0</v>
      </c>
      <c r="AJ690" s="53" t="b">
        <f t="shared" si="819"/>
        <v>0</v>
      </c>
      <c r="AK690" s="53" t="b">
        <f t="shared" si="873"/>
        <v>1</v>
      </c>
      <c r="AL690" s="53" t="b">
        <f t="shared" si="874"/>
        <v>1</v>
      </c>
      <c r="AM690" s="53" t="b">
        <f t="shared" si="875"/>
        <v>1</v>
      </c>
      <c r="AN690" s="53" t="b">
        <f t="shared" si="876"/>
        <v>1</v>
      </c>
      <c r="AO690" s="53" t="b">
        <f t="shared" si="877"/>
        <v>1</v>
      </c>
      <c r="AP690" s="53" t="b">
        <f t="shared" si="878"/>
        <v>1</v>
      </c>
      <c r="AQ690" s="53" t="b">
        <f t="shared" si="855"/>
        <v>0</v>
      </c>
      <c r="AR690" t="b">
        <f t="shared" si="820"/>
        <v>0</v>
      </c>
      <c r="AS690" s="54" t="e">
        <f t="shared" si="845"/>
        <v>#N/A</v>
      </c>
      <c r="AT690" t="b">
        <f t="shared" si="856"/>
        <v>0</v>
      </c>
      <c r="AU690" t="str">
        <f t="shared" si="857"/>
        <v/>
      </c>
      <c r="AV690" s="55" t="str">
        <f t="shared" si="846"/>
        <v/>
      </c>
      <c r="AW690" t="b">
        <f>AND(AV690&lt;&gt;"",COUNTIF($AV$11:AV689,AV690)=0)</f>
        <v>0</v>
      </c>
      <c r="AX690" s="2">
        <f>IF(AV690="",0,IF(AW690,MAX($AX$11:AX689)+1,VLOOKUP(AV690,$AV$11:AX689,3,FALSE)))</f>
        <v>0</v>
      </c>
      <c r="AY690" t="str">
        <f t="shared" si="847"/>
        <v/>
      </c>
      <c r="AZ690" t="e">
        <f t="shared" si="821"/>
        <v>#N/A</v>
      </c>
      <c r="BA690" t="e">
        <f>IF(ISNA(AZ690),NA(),COUNTIF(AZ$10:AZ690,AZ690)&gt;1)</f>
        <v>#N/A</v>
      </c>
      <c r="BB690" t="e">
        <f t="shared" si="822"/>
        <v>#N/A</v>
      </c>
      <c r="BC690" s="55" t="e">
        <f t="shared" si="823"/>
        <v>#N/A</v>
      </c>
      <c r="BD690" s="56" t="e">
        <f t="shared" si="824"/>
        <v>#N/A</v>
      </c>
      <c r="BE690" s="53">
        <f t="shared" si="825"/>
        <v>0</v>
      </c>
      <c r="BF690" s="53">
        <f t="shared" si="826"/>
        <v>0</v>
      </c>
      <c r="BG690" s="53">
        <f t="shared" si="827"/>
        <v>0</v>
      </c>
      <c r="BH690" s="53">
        <f t="shared" si="828"/>
        <v>0</v>
      </c>
      <c r="BI690" s="53">
        <f t="shared" si="829"/>
        <v>0</v>
      </c>
      <c r="BJ690" s="53">
        <f t="shared" si="830"/>
        <v>0</v>
      </c>
      <c r="BK690" s="57">
        <f t="shared" si="831"/>
        <v>0</v>
      </c>
      <c r="BL690" s="57">
        <f t="shared" si="832"/>
        <v>0</v>
      </c>
      <c r="BM690" s="57">
        <f t="shared" si="833"/>
        <v>0</v>
      </c>
      <c r="BN690" s="57">
        <f t="shared" si="834"/>
        <v>0</v>
      </c>
      <c r="BO690" s="57">
        <f t="shared" si="835"/>
        <v>0</v>
      </c>
      <c r="BP690" s="57">
        <f t="shared" si="836"/>
        <v>0</v>
      </c>
      <c r="BQ690">
        <f t="shared" si="858"/>
        <v>0</v>
      </c>
      <c r="BR690">
        <f t="shared" si="859"/>
        <v>0</v>
      </c>
      <c r="BS690">
        <f t="shared" si="860"/>
        <v>0</v>
      </c>
      <c r="BT690">
        <f t="shared" si="861"/>
        <v>0</v>
      </c>
      <c r="BU690">
        <f t="shared" si="862"/>
        <v>0</v>
      </c>
      <c r="BV690">
        <f t="shared" si="863"/>
        <v>0</v>
      </c>
      <c r="BW690">
        <f t="shared" si="864"/>
        <v>0</v>
      </c>
      <c r="BX690">
        <f t="shared" si="865"/>
        <v>0</v>
      </c>
      <c r="BY690">
        <f t="shared" si="866"/>
        <v>0</v>
      </c>
      <c r="BZ690">
        <f t="shared" si="867"/>
        <v>0</v>
      </c>
      <c r="CA690">
        <f t="shared" si="868"/>
        <v>0</v>
      </c>
      <c r="CB690">
        <f t="shared" si="869"/>
        <v>0</v>
      </c>
      <c r="CC690" t="e">
        <f>IF('Source and fuel input'!AS690,VLOOKUP(AA690,SourceIdData,8,FALSE),IF('Source and fuel input'!AQ690,V690,IF('Source and fuel input'!AR690,IF(AND(E690="Method 1",VLOOKUP(AA690,SourceIdData,8,FALSE)&gt;0),VLOOKUP(AA690,SourceIdData,8,FALSE),NA()),"")))</f>
        <v>#N/A</v>
      </c>
      <c r="CD690" s="15" t="e">
        <f t="shared" si="880"/>
        <v>#N/A</v>
      </c>
      <c r="CE690" s="15" t="b">
        <f t="shared" si="881"/>
        <v>1</v>
      </c>
      <c r="CF690" s="15" t="b">
        <f t="shared" si="837"/>
        <v>1</v>
      </c>
      <c r="CG690" s="15" t="b">
        <f t="shared" si="882"/>
        <v>0</v>
      </c>
      <c r="CH690" s="15" t="b">
        <f t="shared" si="883"/>
        <v>1</v>
      </c>
      <c r="CI690" t="e">
        <f t="shared" si="838"/>
        <v>#N/A</v>
      </c>
      <c r="CJ690" t="e">
        <f t="shared" si="839"/>
        <v>#N/A</v>
      </c>
      <c r="CK690" t="e">
        <f t="shared" si="848"/>
        <v>#N/A</v>
      </c>
      <c r="CL690" t="b">
        <f t="shared" si="884"/>
        <v>0</v>
      </c>
      <c r="CM690" t="e">
        <f t="shared" si="849"/>
        <v>#N/A</v>
      </c>
      <c r="CN690" t="b">
        <f t="shared" si="850"/>
        <v>0</v>
      </c>
      <c r="CO690" s="14">
        <f t="shared" si="851"/>
        <v>1</v>
      </c>
      <c r="CP690" s="16" t="str">
        <f t="shared" si="840"/>
        <v/>
      </c>
      <c r="CQ690" s="15">
        <f t="shared" si="841"/>
        <v>0</v>
      </c>
      <c r="CR690" s="15">
        <f t="shared" si="842"/>
        <v>0</v>
      </c>
      <c r="CS690" s="15">
        <f t="shared" si="843"/>
        <v>0</v>
      </c>
      <c r="CT690" s="58" t="e">
        <f t="shared" si="870"/>
        <v>#DIV/0!</v>
      </c>
      <c r="CU690" s="2">
        <f t="shared" si="844"/>
        <v>995</v>
      </c>
      <c r="CV690" t="str">
        <f t="shared" si="852"/>
        <v/>
      </c>
      <c r="CX690" t="str">
        <f t="shared" si="871"/>
        <v/>
      </c>
      <c r="CY690" t="b">
        <f>AND(CX690&lt;&gt;"",COUNTIF($CX$11:CX689,CX690)=0)</f>
        <v>0</v>
      </c>
      <c r="CZ690" s="2">
        <f>IF(CX690="",0,IF(CY690,MAX($CZ$11:CZ689)+1,VLOOKUP(CX690,$CX$11:CZ689,3,FALSE)))</f>
        <v>0</v>
      </c>
      <c r="DA690" s="2" t="str">
        <f t="shared" si="853"/>
        <v/>
      </c>
      <c r="DB690" t="str">
        <f t="shared" si="872"/>
        <v/>
      </c>
      <c r="DC690" t="b">
        <f>AND(DB690&lt;&gt;"",COUNTIF($DB$11:DB689,DB690)=0)</f>
        <v>0</v>
      </c>
      <c r="DD690" s="2">
        <f>IF(DB690="",0,IF(DC690,MAX($DD$11:DD689)+1,VLOOKUP(DB690,$DB$11:DD689,3,FALSE)))</f>
        <v>0</v>
      </c>
      <c r="DE690" s="2" t="str">
        <f t="shared" si="854"/>
        <v/>
      </c>
    </row>
    <row r="691" spans="1:109" x14ac:dyDescent="0.35">
      <c r="A691" s="119"/>
      <c r="B691" s="46"/>
      <c r="C691" s="46"/>
      <c r="D691" s="46"/>
      <c r="E691" s="46"/>
      <c r="F691" s="183"/>
      <c r="G691" s="48">
        <v>0</v>
      </c>
      <c r="H691" s="46">
        <v>0</v>
      </c>
      <c r="I691" s="46">
        <v>0</v>
      </c>
      <c r="J691" s="46">
        <v>0</v>
      </c>
      <c r="K691" s="46">
        <v>0</v>
      </c>
      <c r="L691" s="49">
        <v>0</v>
      </c>
      <c r="M691" s="50">
        <v>0</v>
      </c>
      <c r="N691" s="32"/>
      <c r="O691" s="31"/>
      <c r="P691" s="31"/>
      <c r="Q691" s="31"/>
      <c r="R691" s="31"/>
      <c r="S691" s="31"/>
      <c r="T691" s="31"/>
      <c r="U691" s="31"/>
      <c r="V691" s="99"/>
      <c r="W691" s="52" t="str">
        <f t="shared" si="879"/>
        <v/>
      </c>
      <c r="X691" s="120"/>
      <c r="Y691" s="97"/>
      <c r="Z691" t="e">
        <f t="shared" si="809"/>
        <v>#N/A</v>
      </c>
      <c r="AA691" t="e">
        <f t="shared" si="810"/>
        <v>#N/A</v>
      </c>
      <c r="AB691" t="e">
        <f t="shared" si="811"/>
        <v>#N/A</v>
      </c>
      <c r="AC691" s="53" t="b">
        <f t="shared" si="812"/>
        <v>0</v>
      </c>
      <c r="AD691" s="53" t="b">
        <f t="shared" si="813"/>
        <v>0</v>
      </c>
      <c r="AE691" s="53" t="b">
        <f t="shared" si="814"/>
        <v>0</v>
      </c>
      <c r="AF691" s="53" t="b">
        <f t="shared" si="815"/>
        <v>0</v>
      </c>
      <c r="AG691" s="53" t="b">
        <f t="shared" si="816"/>
        <v>0</v>
      </c>
      <c r="AH691" s="53" t="b">
        <f t="shared" si="817"/>
        <v>0</v>
      </c>
      <c r="AI691" s="53" t="b">
        <f t="shared" si="818"/>
        <v>0</v>
      </c>
      <c r="AJ691" s="53" t="b">
        <f t="shared" si="819"/>
        <v>0</v>
      </c>
      <c r="AK691" s="53" t="b">
        <f t="shared" si="873"/>
        <v>1</v>
      </c>
      <c r="AL691" s="53" t="b">
        <f t="shared" si="874"/>
        <v>1</v>
      </c>
      <c r="AM691" s="53" t="b">
        <f t="shared" si="875"/>
        <v>1</v>
      </c>
      <c r="AN691" s="53" t="b">
        <f t="shared" si="876"/>
        <v>1</v>
      </c>
      <c r="AO691" s="53" t="b">
        <f t="shared" si="877"/>
        <v>1</v>
      </c>
      <c r="AP691" s="53" t="b">
        <f t="shared" si="878"/>
        <v>1</v>
      </c>
      <c r="AQ691" s="53" t="b">
        <f t="shared" si="855"/>
        <v>0</v>
      </c>
      <c r="AR691" t="b">
        <f t="shared" si="820"/>
        <v>0</v>
      </c>
      <c r="AS691" s="54" t="e">
        <f t="shared" si="845"/>
        <v>#N/A</v>
      </c>
      <c r="AT691" t="b">
        <f t="shared" si="856"/>
        <v>0</v>
      </c>
      <c r="AU691" t="str">
        <f t="shared" si="857"/>
        <v/>
      </c>
      <c r="AV691" s="55" t="str">
        <f t="shared" si="846"/>
        <v/>
      </c>
      <c r="AW691" t="b">
        <f>AND(AV691&lt;&gt;"",COUNTIF($AV$11:AV690,AV691)=0)</f>
        <v>0</v>
      </c>
      <c r="AX691" s="2">
        <f>IF(AV691="",0,IF(AW691,MAX($AX$11:AX690)+1,VLOOKUP(AV691,$AV$11:AX690,3,FALSE)))</f>
        <v>0</v>
      </c>
      <c r="AY691" t="str">
        <f t="shared" si="847"/>
        <v/>
      </c>
      <c r="AZ691" t="e">
        <f t="shared" si="821"/>
        <v>#N/A</v>
      </c>
      <c r="BA691" t="e">
        <f>IF(ISNA(AZ691),NA(),COUNTIF(AZ$10:AZ691,AZ691)&gt;1)</f>
        <v>#N/A</v>
      </c>
      <c r="BB691" t="e">
        <f t="shared" si="822"/>
        <v>#N/A</v>
      </c>
      <c r="BC691" s="55" t="e">
        <f t="shared" si="823"/>
        <v>#N/A</v>
      </c>
      <c r="BD691" s="56" t="e">
        <f t="shared" si="824"/>
        <v>#N/A</v>
      </c>
      <c r="BE691" s="53">
        <f t="shared" si="825"/>
        <v>0</v>
      </c>
      <c r="BF691" s="53">
        <f t="shared" si="826"/>
        <v>0</v>
      </c>
      <c r="BG691" s="53">
        <f t="shared" si="827"/>
        <v>0</v>
      </c>
      <c r="BH691" s="53">
        <f t="shared" si="828"/>
        <v>0</v>
      </c>
      <c r="BI691" s="53">
        <f t="shared" si="829"/>
        <v>0</v>
      </c>
      <c r="BJ691" s="53">
        <f t="shared" si="830"/>
        <v>0</v>
      </c>
      <c r="BK691" s="57">
        <f t="shared" si="831"/>
        <v>0</v>
      </c>
      <c r="BL691" s="57">
        <f t="shared" si="832"/>
        <v>0</v>
      </c>
      <c r="BM691" s="57">
        <f t="shared" si="833"/>
        <v>0</v>
      </c>
      <c r="BN691" s="57">
        <f t="shared" si="834"/>
        <v>0</v>
      </c>
      <c r="BO691" s="57">
        <f t="shared" si="835"/>
        <v>0</v>
      </c>
      <c r="BP691" s="57">
        <f t="shared" si="836"/>
        <v>0</v>
      </c>
      <c r="BQ691">
        <f t="shared" si="858"/>
        <v>0</v>
      </c>
      <c r="BR691">
        <f t="shared" si="859"/>
        <v>0</v>
      </c>
      <c r="BS691">
        <f t="shared" si="860"/>
        <v>0</v>
      </c>
      <c r="BT691">
        <f t="shared" si="861"/>
        <v>0</v>
      </c>
      <c r="BU691">
        <f t="shared" si="862"/>
        <v>0</v>
      </c>
      <c r="BV691">
        <f t="shared" si="863"/>
        <v>0</v>
      </c>
      <c r="BW691">
        <f t="shared" si="864"/>
        <v>0</v>
      </c>
      <c r="BX691">
        <f t="shared" si="865"/>
        <v>0</v>
      </c>
      <c r="BY691">
        <f t="shared" si="866"/>
        <v>0</v>
      </c>
      <c r="BZ691">
        <f t="shared" si="867"/>
        <v>0</v>
      </c>
      <c r="CA691">
        <f t="shared" si="868"/>
        <v>0</v>
      </c>
      <c r="CB691">
        <f t="shared" si="869"/>
        <v>0</v>
      </c>
      <c r="CC691" t="e">
        <f>IF('Source and fuel input'!AS691,VLOOKUP(AA691,SourceIdData,8,FALSE),IF('Source and fuel input'!AQ691,V691,IF('Source and fuel input'!AR691,IF(AND(E691="Method 1",VLOOKUP(AA691,SourceIdData,8,FALSE)&gt;0),VLOOKUP(AA691,SourceIdData,8,FALSE),NA()),"")))</f>
        <v>#N/A</v>
      </c>
      <c r="CD691" s="15" t="e">
        <f t="shared" si="880"/>
        <v>#N/A</v>
      </c>
      <c r="CE691" s="15" t="b">
        <f t="shared" si="881"/>
        <v>1</v>
      </c>
      <c r="CF691" s="15" t="b">
        <f t="shared" si="837"/>
        <v>1</v>
      </c>
      <c r="CG691" s="15" t="b">
        <f t="shared" si="882"/>
        <v>0</v>
      </c>
      <c r="CH691" s="15" t="b">
        <f t="shared" si="883"/>
        <v>1</v>
      </c>
      <c r="CI691" t="e">
        <f t="shared" si="838"/>
        <v>#N/A</v>
      </c>
      <c r="CJ691" t="e">
        <f t="shared" si="839"/>
        <v>#N/A</v>
      </c>
      <c r="CK691" t="e">
        <f t="shared" si="848"/>
        <v>#N/A</v>
      </c>
      <c r="CL691" t="b">
        <f t="shared" si="884"/>
        <v>0</v>
      </c>
      <c r="CM691" t="e">
        <f t="shared" si="849"/>
        <v>#N/A</v>
      </c>
      <c r="CN691" t="b">
        <f t="shared" si="850"/>
        <v>0</v>
      </c>
      <c r="CO691" s="14">
        <f t="shared" si="851"/>
        <v>1</v>
      </c>
      <c r="CP691" s="16" t="str">
        <f t="shared" si="840"/>
        <v/>
      </c>
      <c r="CQ691" s="15">
        <f t="shared" si="841"/>
        <v>0</v>
      </c>
      <c r="CR691" s="15">
        <f t="shared" si="842"/>
        <v>0</v>
      </c>
      <c r="CS691" s="15">
        <f t="shared" si="843"/>
        <v>0</v>
      </c>
      <c r="CT691" s="58" t="e">
        <f t="shared" si="870"/>
        <v>#DIV/0!</v>
      </c>
      <c r="CU691" s="2">
        <f t="shared" si="844"/>
        <v>995</v>
      </c>
      <c r="CV691" t="str">
        <f t="shared" si="852"/>
        <v/>
      </c>
      <c r="CX691" t="str">
        <f t="shared" si="871"/>
        <v/>
      </c>
      <c r="CY691" t="b">
        <f>AND(CX691&lt;&gt;"",COUNTIF($CX$11:CX690,CX691)=0)</f>
        <v>0</v>
      </c>
      <c r="CZ691" s="2">
        <f>IF(CX691="",0,IF(CY691,MAX($CZ$11:CZ690)+1,VLOOKUP(CX691,$CX$11:CZ690,3,FALSE)))</f>
        <v>0</v>
      </c>
      <c r="DA691" s="2" t="str">
        <f t="shared" si="853"/>
        <v/>
      </c>
      <c r="DB691" t="str">
        <f t="shared" si="872"/>
        <v/>
      </c>
      <c r="DC691" t="b">
        <f>AND(DB691&lt;&gt;"",COUNTIF($DB$11:DB690,DB691)=0)</f>
        <v>0</v>
      </c>
      <c r="DD691" s="2">
        <f>IF(DB691="",0,IF(DC691,MAX($DD$11:DD690)+1,VLOOKUP(DB691,$DB$11:DD690,3,FALSE)))</f>
        <v>0</v>
      </c>
      <c r="DE691" s="2" t="str">
        <f t="shared" si="854"/>
        <v/>
      </c>
    </row>
    <row r="692" spans="1:109" x14ac:dyDescent="0.35">
      <c r="A692" s="119"/>
      <c r="B692" s="46"/>
      <c r="C692" s="46"/>
      <c r="D692" s="46"/>
      <c r="E692" s="46"/>
      <c r="F692" s="183"/>
      <c r="G692" s="48">
        <v>0</v>
      </c>
      <c r="H692" s="46">
        <v>0</v>
      </c>
      <c r="I692" s="46">
        <v>0</v>
      </c>
      <c r="J692" s="46">
        <v>0</v>
      </c>
      <c r="K692" s="46">
        <v>0</v>
      </c>
      <c r="L692" s="49">
        <v>0</v>
      </c>
      <c r="M692" s="50">
        <v>0</v>
      </c>
      <c r="N692" s="32"/>
      <c r="O692" s="31"/>
      <c r="P692" s="31"/>
      <c r="Q692" s="31"/>
      <c r="R692" s="31"/>
      <c r="S692" s="31"/>
      <c r="T692" s="31"/>
      <c r="U692" s="31"/>
      <c r="V692" s="99"/>
      <c r="W692" s="52" t="str">
        <f t="shared" si="879"/>
        <v/>
      </c>
      <c r="X692" s="120"/>
      <c r="Y692" s="97"/>
      <c r="Z692" t="e">
        <f t="shared" si="809"/>
        <v>#N/A</v>
      </c>
      <c r="AA692" t="e">
        <f t="shared" si="810"/>
        <v>#N/A</v>
      </c>
      <c r="AB692" t="e">
        <f t="shared" si="811"/>
        <v>#N/A</v>
      </c>
      <c r="AC692" s="53" t="b">
        <f t="shared" si="812"/>
        <v>0</v>
      </c>
      <c r="AD692" s="53" t="b">
        <f t="shared" si="813"/>
        <v>0</v>
      </c>
      <c r="AE692" s="53" t="b">
        <f t="shared" si="814"/>
        <v>0</v>
      </c>
      <c r="AF692" s="53" t="b">
        <f t="shared" si="815"/>
        <v>0</v>
      </c>
      <c r="AG692" s="53" t="b">
        <f t="shared" si="816"/>
        <v>0</v>
      </c>
      <c r="AH692" s="53" t="b">
        <f t="shared" si="817"/>
        <v>0</v>
      </c>
      <c r="AI692" s="53" t="b">
        <f t="shared" si="818"/>
        <v>0</v>
      </c>
      <c r="AJ692" s="53" t="b">
        <f t="shared" si="819"/>
        <v>0</v>
      </c>
      <c r="AK692" s="53" t="b">
        <f t="shared" si="873"/>
        <v>1</v>
      </c>
      <c r="AL692" s="53" t="b">
        <f t="shared" si="874"/>
        <v>1</v>
      </c>
      <c r="AM692" s="53" t="b">
        <f t="shared" si="875"/>
        <v>1</v>
      </c>
      <c r="AN692" s="53" t="b">
        <f t="shared" si="876"/>
        <v>1</v>
      </c>
      <c r="AO692" s="53" t="b">
        <f t="shared" si="877"/>
        <v>1</v>
      </c>
      <c r="AP692" s="53" t="b">
        <f t="shared" si="878"/>
        <v>1</v>
      </c>
      <c r="AQ692" s="53" t="b">
        <f t="shared" si="855"/>
        <v>0</v>
      </c>
      <c r="AR692" t="b">
        <f t="shared" si="820"/>
        <v>0</v>
      </c>
      <c r="AS692" s="54" t="e">
        <f t="shared" si="845"/>
        <v>#N/A</v>
      </c>
      <c r="AT692" t="b">
        <f t="shared" si="856"/>
        <v>0</v>
      </c>
      <c r="AU692" t="str">
        <f t="shared" si="857"/>
        <v/>
      </c>
      <c r="AV692" s="55" t="str">
        <f t="shared" si="846"/>
        <v/>
      </c>
      <c r="AW692" t="b">
        <f>AND(AV692&lt;&gt;"",COUNTIF($AV$11:AV691,AV692)=0)</f>
        <v>0</v>
      </c>
      <c r="AX692" s="2">
        <f>IF(AV692="",0,IF(AW692,MAX($AX$11:AX691)+1,VLOOKUP(AV692,$AV$11:AX691,3,FALSE)))</f>
        <v>0</v>
      </c>
      <c r="AY692" t="str">
        <f t="shared" si="847"/>
        <v/>
      </c>
      <c r="AZ692" t="e">
        <f t="shared" si="821"/>
        <v>#N/A</v>
      </c>
      <c r="BA692" t="e">
        <f>IF(ISNA(AZ692),NA(),COUNTIF(AZ$10:AZ692,AZ692)&gt;1)</f>
        <v>#N/A</v>
      </c>
      <c r="BB692" t="e">
        <f t="shared" si="822"/>
        <v>#N/A</v>
      </c>
      <c r="BC692" s="55" t="e">
        <f t="shared" si="823"/>
        <v>#N/A</v>
      </c>
      <c r="BD692" s="56" t="e">
        <f t="shared" si="824"/>
        <v>#N/A</v>
      </c>
      <c r="BE692" s="53">
        <f t="shared" si="825"/>
        <v>0</v>
      </c>
      <c r="BF692" s="53">
        <f t="shared" si="826"/>
        <v>0</v>
      </c>
      <c r="BG692" s="53">
        <f t="shared" si="827"/>
        <v>0</v>
      </c>
      <c r="BH692" s="53">
        <f t="shared" si="828"/>
        <v>0</v>
      </c>
      <c r="BI692" s="53">
        <f t="shared" si="829"/>
        <v>0</v>
      </c>
      <c r="BJ692" s="53">
        <f t="shared" si="830"/>
        <v>0</v>
      </c>
      <c r="BK692" s="57">
        <f t="shared" si="831"/>
        <v>0</v>
      </c>
      <c r="BL692" s="57">
        <f t="shared" si="832"/>
        <v>0</v>
      </c>
      <c r="BM692" s="57">
        <f t="shared" si="833"/>
        <v>0</v>
      </c>
      <c r="BN692" s="57">
        <f t="shared" si="834"/>
        <v>0</v>
      </c>
      <c r="BO692" s="57">
        <f t="shared" si="835"/>
        <v>0</v>
      </c>
      <c r="BP692" s="57">
        <f t="shared" si="836"/>
        <v>0</v>
      </c>
      <c r="BQ692">
        <f t="shared" si="858"/>
        <v>0</v>
      </c>
      <c r="BR692">
        <f t="shared" si="859"/>
        <v>0</v>
      </c>
      <c r="BS692">
        <f t="shared" si="860"/>
        <v>0</v>
      </c>
      <c r="BT692">
        <f t="shared" si="861"/>
        <v>0</v>
      </c>
      <c r="BU692">
        <f t="shared" si="862"/>
        <v>0</v>
      </c>
      <c r="BV692">
        <f t="shared" si="863"/>
        <v>0</v>
      </c>
      <c r="BW692">
        <f t="shared" si="864"/>
        <v>0</v>
      </c>
      <c r="BX692">
        <f t="shared" si="865"/>
        <v>0</v>
      </c>
      <c r="BY692">
        <f t="shared" si="866"/>
        <v>0</v>
      </c>
      <c r="BZ692">
        <f t="shared" si="867"/>
        <v>0</v>
      </c>
      <c r="CA692">
        <f t="shared" si="868"/>
        <v>0</v>
      </c>
      <c r="CB692">
        <f t="shared" si="869"/>
        <v>0</v>
      </c>
      <c r="CC692" t="e">
        <f>IF('Source and fuel input'!AS692,VLOOKUP(AA692,SourceIdData,8,FALSE),IF('Source and fuel input'!AQ692,V692,IF('Source and fuel input'!AR692,IF(AND(E692="Method 1",VLOOKUP(AA692,SourceIdData,8,FALSE)&gt;0),VLOOKUP(AA692,SourceIdData,8,FALSE),NA()),"")))</f>
        <v>#N/A</v>
      </c>
      <c r="CD692" s="15" t="e">
        <f t="shared" si="880"/>
        <v>#N/A</v>
      </c>
      <c r="CE692" s="15" t="b">
        <f t="shared" si="881"/>
        <v>1</v>
      </c>
      <c r="CF692" s="15" t="b">
        <f t="shared" si="837"/>
        <v>1</v>
      </c>
      <c r="CG692" s="15" t="b">
        <f t="shared" si="882"/>
        <v>0</v>
      </c>
      <c r="CH692" s="15" t="b">
        <f t="shared" si="883"/>
        <v>1</v>
      </c>
      <c r="CI692" t="e">
        <f t="shared" si="838"/>
        <v>#N/A</v>
      </c>
      <c r="CJ692" t="e">
        <f t="shared" si="839"/>
        <v>#N/A</v>
      </c>
      <c r="CK692" t="e">
        <f t="shared" si="848"/>
        <v>#N/A</v>
      </c>
      <c r="CL692" t="b">
        <f t="shared" si="884"/>
        <v>0</v>
      </c>
      <c r="CM692" t="e">
        <f t="shared" si="849"/>
        <v>#N/A</v>
      </c>
      <c r="CN692" t="b">
        <f t="shared" si="850"/>
        <v>0</v>
      </c>
      <c r="CO692" s="14">
        <f t="shared" si="851"/>
        <v>1</v>
      </c>
      <c r="CP692" s="16" t="str">
        <f t="shared" si="840"/>
        <v/>
      </c>
      <c r="CQ692" s="15">
        <f t="shared" si="841"/>
        <v>0</v>
      </c>
      <c r="CR692" s="15">
        <f t="shared" si="842"/>
        <v>0</v>
      </c>
      <c r="CS692" s="15">
        <f t="shared" si="843"/>
        <v>0</v>
      </c>
      <c r="CT692" s="58" t="e">
        <f t="shared" si="870"/>
        <v>#DIV/0!</v>
      </c>
      <c r="CU692" s="2">
        <f t="shared" si="844"/>
        <v>995</v>
      </c>
      <c r="CV692" t="str">
        <f t="shared" si="852"/>
        <v/>
      </c>
      <c r="CX692" t="str">
        <f t="shared" si="871"/>
        <v/>
      </c>
      <c r="CY692" t="b">
        <f>AND(CX692&lt;&gt;"",COUNTIF($CX$11:CX691,CX692)=0)</f>
        <v>0</v>
      </c>
      <c r="CZ692" s="2">
        <f>IF(CX692="",0,IF(CY692,MAX($CZ$11:CZ691)+1,VLOOKUP(CX692,$CX$11:CZ691,3,FALSE)))</f>
        <v>0</v>
      </c>
      <c r="DA692" s="2" t="str">
        <f t="shared" si="853"/>
        <v/>
      </c>
      <c r="DB692" t="str">
        <f t="shared" si="872"/>
        <v/>
      </c>
      <c r="DC692" t="b">
        <f>AND(DB692&lt;&gt;"",COUNTIF($DB$11:DB691,DB692)=0)</f>
        <v>0</v>
      </c>
      <c r="DD692" s="2">
        <f>IF(DB692="",0,IF(DC692,MAX($DD$11:DD691)+1,VLOOKUP(DB692,$DB$11:DD691,3,FALSE)))</f>
        <v>0</v>
      </c>
      <c r="DE692" s="2" t="str">
        <f t="shared" si="854"/>
        <v/>
      </c>
    </row>
    <row r="693" spans="1:109" x14ac:dyDescent="0.35">
      <c r="A693" s="119"/>
      <c r="B693" s="46"/>
      <c r="C693" s="46"/>
      <c r="D693" s="46"/>
      <c r="E693" s="46"/>
      <c r="F693" s="183"/>
      <c r="G693" s="48">
        <v>0</v>
      </c>
      <c r="H693" s="46">
        <v>0</v>
      </c>
      <c r="I693" s="46">
        <v>0</v>
      </c>
      <c r="J693" s="46">
        <v>0</v>
      </c>
      <c r="K693" s="46">
        <v>0</v>
      </c>
      <c r="L693" s="49">
        <v>0</v>
      </c>
      <c r="M693" s="50">
        <v>0</v>
      </c>
      <c r="N693" s="32"/>
      <c r="O693" s="31"/>
      <c r="P693" s="31"/>
      <c r="Q693" s="31"/>
      <c r="R693" s="31"/>
      <c r="S693" s="31"/>
      <c r="T693" s="31"/>
      <c r="U693" s="31"/>
      <c r="V693" s="99"/>
      <c r="W693" s="52" t="str">
        <f t="shared" si="879"/>
        <v/>
      </c>
      <c r="X693" s="120"/>
      <c r="Y693" s="97"/>
      <c r="Z693" t="e">
        <f t="shared" si="809"/>
        <v>#N/A</v>
      </c>
      <c r="AA693" t="e">
        <f t="shared" si="810"/>
        <v>#N/A</v>
      </c>
      <c r="AB693" t="e">
        <f t="shared" si="811"/>
        <v>#N/A</v>
      </c>
      <c r="AC693" s="53" t="b">
        <f t="shared" si="812"/>
        <v>0</v>
      </c>
      <c r="AD693" s="53" t="b">
        <f t="shared" si="813"/>
        <v>0</v>
      </c>
      <c r="AE693" s="53" t="b">
        <f t="shared" si="814"/>
        <v>0</v>
      </c>
      <c r="AF693" s="53" t="b">
        <f t="shared" si="815"/>
        <v>0</v>
      </c>
      <c r="AG693" s="53" t="b">
        <f t="shared" si="816"/>
        <v>0</v>
      </c>
      <c r="AH693" s="53" t="b">
        <f t="shared" si="817"/>
        <v>0</v>
      </c>
      <c r="AI693" s="53" t="b">
        <f t="shared" si="818"/>
        <v>0</v>
      </c>
      <c r="AJ693" s="53" t="b">
        <f t="shared" si="819"/>
        <v>0</v>
      </c>
      <c r="AK693" s="53" t="b">
        <f t="shared" si="873"/>
        <v>1</v>
      </c>
      <c r="AL693" s="53" t="b">
        <f t="shared" si="874"/>
        <v>1</v>
      </c>
      <c r="AM693" s="53" t="b">
        <f t="shared" si="875"/>
        <v>1</v>
      </c>
      <c r="AN693" s="53" t="b">
        <f t="shared" si="876"/>
        <v>1</v>
      </c>
      <c r="AO693" s="53" t="b">
        <f t="shared" si="877"/>
        <v>1</v>
      </c>
      <c r="AP693" s="53" t="b">
        <f t="shared" si="878"/>
        <v>1</v>
      </c>
      <c r="AQ693" s="53" t="b">
        <f t="shared" si="855"/>
        <v>0</v>
      </c>
      <c r="AR693" t="b">
        <f t="shared" si="820"/>
        <v>0</v>
      </c>
      <c r="AS693" s="54" t="e">
        <f t="shared" si="845"/>
        <v>#N/A</v>
      </c>
      <c r="AT693" t="b">
        <f t="shared" si="856"/>
        <v>0</v>
      </c>
      <c r="AU693" t="str">
        <f t="shared" si="857"/>
        <v/>
      </c>
      <c r="AV693" s="55" t="str">
        <f t="shared" si="846"/>
        <v/>
      </c>
      <c r="AW693" t="b">
        <f>AND(AV693&lt;&gt;"",COUNTIF($AV$11:AV692,AV693)=0)</f>
        <v>0</v>
      </c>
      <c r="AX693" s="2">
        <f>IF(AV693="",0,IF(AW693,MAX($AX$11:AX692)+1,VLOOKUP(AV693,$AV$11:AX692,3,FALSE)))</f>
        <v>0</v>
      </c>
      <c r="AY693" t="str">
        <f t="shared" si="847"/>
        <v/>
      </c>
      <c r="AZ693" t="e">
        <f t="shared" si="821"/>
        <v>#N/A</v>
      </c>
      <c r="BA693" t="e">
        <f>IF(ISNA(AZ693),NA(),COUNTIF(AZ$10:AZ693,AZ693)&gt;1)</f>
        <v>#N/A</v>
      </c>
      <c r="BB693" t="e">
        <f t="shared" si="822"/>
        <v>#N/A</v>
      </c>
      <c r="BC693" s="55" t="e">
        <f t="shared" si="823"/>
        <v>#N/A</v>
      </c>
      <c r="BD693" s="56" t="e">
        <f t="shared" si="824"/>
        <v>#N/A</v>
      </c>
      <c r="BE693" s="53">
        <f t="shared" si="825"/>
        <v>0</v>
      </c>
      <c r="BF693" s="53">
        <f t="shared" si="826"/>
        <v>0</v>
      </c>
      <c r="BG693" s="53">
        <f t="shared" si="827"/>
        <v>0</v>
      </c>
      <c r="BH693" s="53">
        <f t="shared" si="828"/>
        <v>0</v>
      </c>
      <c r="BI693" s="53">
        <f t="shared" si="829"/>
        <v>0</v>
      </c>
      <c r="BJ693" s="53">
        <f t="shared" si="830"/>
        <v>0</v>
      </c>
      <c r="BK693" s="57">
        <f t="shared" si="831"/>
        <v>0</v>
      </c>
      <c r="BL693" s="57">
        <f t="shared" si="832"/>
        <v>0</v>
      </c>
      <c r="BM693" s="57">
        <f t="shared" si="833"/>
        <v>0</v>
      </c>
      <c r="BN693" s="57">
        <f t="shared" si="834"/>
        <v>0</v>
      </c>
      <c r="BO693" s="57">
        <f t="shared" si="835"/>
        <v>0</v>
      </c>
      <c r="BP693" s="57">
        <f t="shared" si="836"/>
        <v>0</v>
      </c>
      <c r="BQ693">
        <f t="shared" si="858"/>
        <v>0</v>
      </c>
      <c r="BR693">
        <f t="shared" si="859"/>
        <v>0</v>
      </c>
      <c r="BS693">
        <f t="shared" si="860"/>
        <v>0</v>
      </c>
      <c r="BT693">
        <f t="shared" si="861"/>
        <v>0</v>
      </c>
      <c r="BU693">
        <f t="shared" si="862"/>
        <v>0</v>
      </c>
      <c r="BV693">
        <f t="shared" si="863"/>
        <v>0</v>
      </c>
      <c r="BW693">
        <f t="shared" si="864"/>
        <v>0</v>
      </c>
      <c r="BX693">
        <f t="shared" si="865"/>
        <v>0</v>
      </c>
      <c r="BY693">
        <f t="shared" si="866"/>
        <v>0</v>
      </c>
      <c r="BZ693">
        <f t="shared" si="867"/>
        <v>0</v>
      </c>
      <c r="CA693">
        <f t="shared" si="868"/>
        <v>0</v>
      </c>
      <c r="CB693">
        <f t="shared" si="869"/>
        <v>0</v>
      </c>
      <c r="CC693" t="e">
        <f>IF('Source and fuel input'!AS693,VLOOKUP(AA693,SourceIdData,8,FALSE),IF('Source and fuel input'!AQ693,V693,IF('Source and fuel input'!AR693,IF(AND(E693="Method 1",VLOOKUP(AA693,SourceIdData,8,FALSE)&gt;0),VLOOKUP(AA693,SourceIdData,8,FALSE),NA()),"")))</f>
        <v>#N/A</v>
      </c>
      <c r="CD693" s="15" t="e">
        <f t="shared" si="880"/>
        <v>#N/A</v>
      </c>
      <c r="CE693" s="15" t="b">
        <f t="shared" si="881"/>
        <v>1</v>
      </c>
      <c r="CF693" s="15" t="b">
        <f t="shared" si="837"/>
        <v>1</v>
      </c>
      <c r="CG693" s="15" t="b">
        <f t="shared" si="882"/>
        <v>0</v>
      </c>
      <c r="CH693" s="15" t="b">
        <f t="shared" si="883"/>
        <v>1</v>
      </c>
      <c r="CI693" t="e">
        <f t="shared" si="838"/>
        <v>#N/A</v>
      </c>
      <c r="CJ693" t="e">
        <f t="shared" si="839"/>
        <v>#N/A</v>
      </c>
      <c r="CK693" t="e">
        <f t="shared" si="848"/>
        <v>#N/A</v>
      </c>
      <c r="CL693" t="b">
        <f t="shared" si="884"/>
        <v>0</v>
      </c>
      <c r="CM693" t="e">
        <f t="shared" si="849"/>
        <v>#N/A</v>
      </c>
      <c r="CN693" t="b">
        <f t="shared" si="850"/>
        <v>0</v>
      </c>
      <c r="CO693" s="14">
        <f t="shared" si="851"/>
        <v>1</v>
      </c>
      <c r="CP693" s="16" t="str">
        <f t="shared" si="840"/>
        <v/>
      </c>
      <c r="CQ693" s="15">
        <f t="shared" si="841"/>
        <v>0</v>
      </c>
      <c r="CR693" s="15">
        <f t="shared" si="842"/>
        <v>0</v>
      </c>
      <c r="CS693" s="15">
        <f t="shared" si="843"/>
        <v>0</v>
      </c>
      <c r="CT693" s="58" t="e">
        <f t="shared" si="870"/>
        <v>#DIV/0!</v>
      </c>
      <c r="CU693" s="2">
        <f t="shared" si="844"/>
        <v>995</v>
      </c>
      <c r="CV693" t="str">
        <f t="shared" si="852"/>
        <v/>
      </c>
      <c r="CX693" t="str">
        <f t="shared" si="871"/>
        <v/>
      </c>
      <c r="CY693" t="b">
        <f>AND(CX693&lt;&gt;"",COUNTIF($CX$11:CX692,CX693)=0)</f>
        <v>0</v>
      </c>
      <c r="CZ693" s="2">
        <f>IF(CX693="",0,IF(CY693,MAX($CZ$11:CZ692)+1,VLOOKUP(CX693,$CX$11:CZ692,3,FALSE)))</f>
        <v>0</v>
      </c>
      <c r="DA693" s="2" t="str">
        <f t="shared" si="853"/>
        <v/>
      </c>
      <c r="DB693" t="str">
        <f t="shared" si="872"/>
        <v/>
      </c>
      <c r="DC693" t="b">
        <f>AND(DB693&lt;&gt;"",COUNTIF($DB$11:DB692,DB693)=0)</f>
        <v>0</v>
      </c>
      <c r="DD693" s="2">
        <f>IF(DB693="",0,IF(DC693,MAX($DD$11:DD692)+1,VLOOKUP(DB693,$DB$11:DD692,3,FALSE)))</f>
        <v>0</v>
      </c>
      <c r="DE693" s="2" t="str">
        <f t="shared" si="854"/>
        <v/>
      </c>
    </row>
    <row r="694" spans="1:109" x14ac:dyDescent="0.35">
      <c r="A694" s="119"/>
      <c r="B694" s="46"/>
      <c r="C694" s="46"/>
      <c r="D694" s="46"/>
      <c r="E694" s="46"/>
      <c r="F694" s="183"/>
      <c r="G694" s="48">
        <v>0</v>
      </c>
      <c r="H694" s="46">
        <v>0</v>
      </c>
      <c r="I694" s="46">
        <v>0</v>
      </c>
      <c r="J694" s="46">
        <v>0</v>
      </c>
      <c r="K694" s="46">
        <v>0</v>
      </c>
      <c r="L694" s="49">
        <v>0</v>
      </c>
      <c r="M694" s="50">
        <v>0</v>
      </c>
      <c r="N694" s="32"/>
      <c r="O694" s="31"/>
      <c r="P694" s="31"/>
      <c r="Q694" s="31"/>
      <c r="R694" s="31"/>
      <c r="S694" s="31"/>
      <c r="T694" s="31"/>
      <c r="U694" s="31"/>
      <c r="V694" s="99"/>
      <c r="W694" s="52" t="str">
        <f t="shared" si="879"/>
        <v/>
      </c>
      <c r="X694" s="120"/>
      <c r="Y694" s="97"/>
      <c r="Z694" t="e">
        <f t="shared" si="809"/>
        <v>#N/A</v>
      </c>
      <c r="AA694" t="e">
        <f t="shared" si="810"/>
        <v>#N/A</v>
      </c>
      <c r="AB694" t="e">
        <f t="shared" si="811"/>
        <v>#N/A</v>
      </c>
      <c r="AC694" s="53" t="b">
        <f t="shared" si="812"/>
        <v>0</v>
      </c>
      <c r="AD694" s="53" t="b">
        <f t="shared" si="813"/>
        <v>0</v>
      </c>
      <c r="AE694" s="53" t="b">
        <f t="shared" si="814"/>
        <v>0</v>
      </c>
      <c r="AF694" s="53" t="b">
        <f t="shared" si="815"/>
        <v>0</v>
      </c>
      <c r="AG694" s="53" t="b">
        <f t="shared" si="816"/>
        <v>0</v>
      </c>
      <c r="AH694" s="53" t="b">
        <f t="shared" si="817"/>
        <v>0</v>
      </c>
      <c r="AI694" s="53" t="b">
        <f t="shared" si="818"/>
        <v>0</v>
      </c>
      <c r="AJ694" s="53" t="b">
        <f t="shared" si="819"/>
        <v>0</v>
      </c>
      <c r="AK694" s="53" t="b">
        <f t="shared" si="873"/>
        <v>1</v>
      </c>
      <c r="AL694" s="53" t="b">
        <f t="shared" si="874"/>
        <v>1</v>
      </c>
      <c r="AM694" s="53" t="b">
        <f t="shared" si="875"/>
        <v>1</v>
      </c>
      <c r="AN694" s="53" t="b">
        <f t="shared" si="876"/>
        <v>1</v>
      </c>
      <c r="AO694" s="53" t="b">
        <f t="shared" si="877"/>
        <v>1</v>
      </c>
      <c r="AP694" s="53" t="b">
        <f t="shared" si="878"/>
        <v>1</v>
      </c>
      <c r="AQ694" s="53" t="b">
        <f t="shared" si="855"/>
        <v>0</v>
      </c>
      <c r="AR694" t="b">
        <f t="shared" si="820"/>
        <v>0</v>
      </c>
      <c r="AS694" s="54" t="e">
        <f t="shared" si="845"/>
        <v>#N/A</v>
      </c>
      <c r="AT694" t="b">
        <f t="shared" si="856"/>
        <v>0</v>
      </c>
      <c r="AU694" t="str">
        <f t="shared" si="857"/>
        <v/>
      </c>
      <c r="AV694" s="55" t="str">
        <f t="shared" si="846"/>
        <v/>
      </c>
      <c r="AW694" t="b">
        <f>AND(AV694&lt;&gt;"",COUNTIF($AV$11:AV693,AV694)=0)</f>
        <v>0</v>
      </c>
      <c r="AX694" s="2">
        <f>IF(AV694="",0,IF(AW694,MAX($AX$11:AX693)+1,VLOOKUP(AV694,$AV$11:AX693,3,FALSE)))</f>
        <v>0</v>
      </c>
      <c r="AY694" t="str">
        <f t="shared" si="847"/>
        <v/>
      </c>
      <c r="AZ694" t="e">
        <f t="shared" si="821"/>
        <v>#N/A</v>
      </c>
      <c r="BA694" t="e">
        <f>IF(ISNA(AZ694),NA(),COUNTIF(AZ$10:AZ694,AZ694)&gt;1)</f>
        <v>#N/A</v>
      </c>
      <c r="BB694" t="e">
        <f t="shared" si="822"/>
        <v>#N/A</v>
      </c>
      <c r="BC694" s="55" t="e">
        <f t="shared" si="823"/>
        <v>#N/A</v>
      </c>
      <c r="BD694" s="56" t="e">
        <f t="shared" si="824"/>
        <v>#N/A</v>
      </c>
      <c r="BE694" s="53">
        <f t="shared" si="825"/>
        <v>0</v>
      </c>
      <c r="BF694" s="53">
        <f t="shared" si="826"/>
        <v>0</v>
      </c>
      <c r="BG694" s="53">
        <f t="shared" si="827"/>
        <v>0</v>
      </c>
      <c r="BH694" s="53">
        <f t="shared" si="828"/>
        <v>0</v>
      </c>
      <c r="BI694" s="53">
        <f t="shared" si="829"/>
        <v>0</v>
      </c>
      <c r="BJ694" s="53">
        <f t="shared" si="830"/>
        <v>0</v>
      </c>
      <c r="BK694" s="57">
        <f t="shared" si="831"/>
        <v>0</v>
      </c>
      <c r="BL694" s="57">
        <f t="shared" si="832"/>
        <v>0</v>
      </c>
      <c r="BM694" s="57">
        <f t="shared" si="833"/>
        <v>0</v>
      </c>
      <c r="BN694" s="57">
        <f t="shared" si="834"/>
        <v>0</v>
      </c>
      <c r="BO694" s="57">
        <f t="shared" si="835"/>
        <v>0</v>
      </c>
      <c r="BP694" s="57">
        <f t="shared" si="836"/>
        <v>0</v>
      </c>
      <c r="BQ694">
        <f t="shared" si="858"/>
        <v>0</v>
      </c>
      <c r="BR694">
        <f t="shared" si="859"/>
        <v>0</v>
      </c>
      <c r="BS694">
        <f t="shared" si="860"/>
        <v>0</v>
      </c>
      <c r="BT694">
        <f t="shared" si="861"/>
        <v>0</v>
      </c>
      <c r="BU694">
        <f t="shared" si="862"/>
        <v>0</v>
      </c>
      <c r="BV694">
        <f t="shared" si="863"/>
        <v>0</v>
      </c>
      <c r="BW694">
        <f t="shared" si="864"/>
        <v>0</v>
      </c>
      <c r="BX694">
        <f t="shared" si="865"/>
        <v>0</v>
      </c>
      <c r="BY694">
        <f t="shared" si="866"/>
        <v>0</v>
      </c>
      <c r="BZ694">
        <f t="shared" si="867"/>
        <v>0</v>
      </c>
      <c r="CA694">
        <f t="shared" si="868"/>
        <v>0</v>
      </c>
      <c r="CB694">
        <f t="shared" si="869"/>
        <v>0</v>
      </c>
      <c r="CC694" t="e">
        <f>IF('Source and fuel input'!AS694,VLOOKUP(AA694,SourceIdData,8,FALSE),IF('Source and fuel input'!AQ694,V694,IF('Source and fuel input'!AR694,IF(AND(E694="Method 1",VLOOKUP(AA694,SourceIdData,8,FALSE)&gt;0),VLOOKUP(AA694,SourceIdData,8,FALSE),NA()),"")))</f>
        <v>#N/A</v>
      </c>
      <c r="CD694" s="15" t="e">
        <f t="shared" si="880"/>
        <v>#N/A</v>
      </c>
      <c r="CE694" s="15" t="b">
        <f t="shared" si="881"/>
        <v>1</v>
      </c>
      <c r="CF694" s="15" t="b">
        <f t="shared" si="837"/>
        <v>1</v>
      </c>
      <c r="CG694" s="15" t="b">
        <f t="shared" si="882"/>
        <v>0</v>
      </c>
      <c r="CH694" s="15" t="b">
        <f t="shared" si="883"/>
        <v>1</v>
      </c>
      <c r="CI694" t="e">
        <f t="shared" si="838"/>
        <v>#N/A</v>
      </c>
      <c r="CJ694" t="e">
        <f t="shared" si="839"/>
        <v>#N/A</v>
      </c>
      <c r="CK694" t="e">
        <f t="shared" si="848"/>
        <v>#N/A</v>
      </c>
      <c r="CL694" t="b">
        <f t="shared" si="884"/>
        <v>0</v>
      </c>
      <c r="CM694" t="e">
        <f t="shared" si="849"/>
        <v>#N/A</v>
      </c>
      <c r="CN694" t="b">
        <f t="shared" si="850"/>
        <v>0</v>
      </c>
      <c r="CO694" s="14">
        <f t="shared" si="851"/>
        <v>1</v>
      </c>
      <c r="CP694" s="16" t="str">
        <f t="shared" si="840"/>
        <v/>
      </c>
      <c r="CQ694" s="15">
        <f t="shared" si="841"/>
        <v>0</v>
      </c>
      <c r="CR694" s="15">
        <f t="shared" si="842"/>
        <v>0</v>
      </c>
      <c r="CS694" s="15">
        <f t="shared" si="843"/>
        <v>0</v>
      </c>
      <c r="CT694" s="58" t="e">
        <f t="shared" si="870"/>
        <v>#DIV/0!</v>
      </c>
      <c r="CU694" s="2">
        <f t="shared" si="844"/>
        <v>995</v>
      </c>
      <c r="CV694" t="str">
        <f t="shared" si="852"/>
        <v/>
      </c>
      <c r="CX694" t="str">
        <f t="shared" si="871"/>
        <v/>
      </c>
      <c r="CY694" t="b">
        <f>AND(CX694&lt;&gt;"",COUNTIF($CX$11:CX693,CX694)=0)</f>
        <v>0</v>
      </c>
      <c r="CZ694" s="2">
        <f>IF(CX694="",0,IF(CY694,MAX($CZ$11:CZ693)+1,VLOOKUP(CX694,$CX$11:CZ693,3,FALSE)))</f>
        <v>0</v>
      </c>
      <c r="DA694" s="2" t="str">
        <f t="shared" si="853"/>
        <v/>
      </c>
      <c r="DB694" t="str">
        <f t="shared" si="872"/>
        <v/>
      </c>
      <c r="DC694" t="b">
        <f>AND(DB694&lt;&gt;"",COUNTIF($DB$11:DB693,DB694)=0)</f>
        <v>0</v>
      </c>
      <c r="DD694" s="2">
        <f>IF(DB694="",0,IF(DC694,MAX($DD$11:DD693)+1,VLOOKUP(DB694,$DB$11:DD693,3,FALSE)))</f>
        <v>0</v>
      </c>
      <c r="DE694" s="2" t="str">
        <f t="shared" si="854"/>
        <v/>
      </c>
    </row>
    <row r="695" spans="1:109" x14ac:dyDescent="0.35">
      <c r="A695" s="119"/>
      <c r="B695" s="46"/>
      <c r="C695" s="46"/>
      <c r="D695" s="46"/>
      <c r="E695" s="46"/>
      <c r="F695" s="183"/>
      <c r="G695" s="48">
        <v>0</v>
      </c>
      <c r="H695" s="46">
        <v>0</v>
      </c>
      <c r="I695" s="46">
        <v>0</v>
      </c>
      <c r="J695" s="46">
        <v>0</v>
      </c>
      <c r="K695" s="46">
        <v>0</v>
      </c>
      <c r="L695" s="49">
        <v>0</v>
      </c>
      <c r="M695" s="50">
        <v>0</v>
      </c>
      <c r="N695" s="32"/>
      <c r="O695" s="31"/>
      <c r="P695" s="31"/>
      <c r="Q695" s="31"/>
      <c r="R695" s="31"/>
      <c r="S695" s="31"/>
      <c r="T695" s="31"/>
      <c r="U695" s="31"/>
      <c r="V695" s="99"/>
      <c r="W695" s="52" t="str">
        <f t="shared" si="879"/>
        <v/>
      </c>
      <c r="X695" s="120"/>
      <c r="Y695" s="97"/>
      <c r="Z695" t="e">
        <f t="shared" si="809"/>
        <v>#N/A</v>
      </c>
      <c r="AA695" t="e">
        <f t="shared" si="810"/>
        <v>#N/A</v>
      </c>
      <c r="AB695" t="e">
        <f t="shared" si="811"/>
        <v>#N/A</v>
      </c>
      <c r="AC695" s="53" t="b">
        <f t="shared" si="812"/>
        <v>0</v>
      </c>
      <c r="AD695" s="53" t="b">
        <f t="shared" si="813"/>
        <v>0</v>
      </c>
      <c r="AE695" s="53" t="b">
        <f t="shared" si="814"/>
        <v>0</v>
      </c>
      <c r="AF695" s="53" t="b">
        <f t="shared" si="815"/>
        <v>0</v>
      </c>
      <c r="AG695" s="53" t="b">
        <f t="shared" si="816"/>
        <v>0</v>
      </c>
      <c r="AH695" s="53" t="b">
        <f t="shared" si="817"/>
        <v>0</v>
      </c>
      <c r="AI695" s="53" t="b">
        <f t="shared" si="818"/>
        <v>0</v>
      </c>
      <c r="AJ695" s="53" t="b">
        <f t="shared" si="819"/>
        <v>0</v>
      </c>
      <c r="AK695" s="53" t="b">
        <f t="shared" si="873"/>
        <v>1</v>
      </c>
      <c r="AL695" s="53" t="b">
        <f t="shared" si="874"/>
        <v>1</v>
      </c>
      <c r="AM695" s="53" t="b">
        <f t="shared" si="875"/>
        <v>1</v>
      </c>
      <c r="AN695" s="53" t="b">
        <f t="shared" si="876"/>
        <v>1</v>
      </c>
      <c r="AO695" s="53" t="b">
        <f t="shared" si="877"/>
        <v>1</v>
      </c>
      <c r="AP695" s="53" t="b">
        <f t="shared" si="878"/>
        <v>1</v>
      </c>
      <c r="AQ695" s="53" t="b">
        <f t="shared" si="855"/>
        <v>0</v>
      </c>
      <c r="AR695" t="b">
        <f t="shared" si="820"/>
        <v>0</v>
      </c>
      <c r="AS695" s="54" t="e">
        <f t="shared" si="845"/>
        <v>#N/A</v>
      </c>
      <c r="AT695" t="b">
        <f t="shared" si="856"/>
        <v>0</v>
      </c>
      <c r="AU695" t="str">
        <f t="shared" si="857"/>
        <v/>
      </c>
      <c r="AV695" s="55" t="str">
        <f t="shared" si="846"/>
        <v/>
      </c>
      <c r="AW695" t="b">
        <f>AND(AV695&lt;&gt;"",COUNTIF($AV$11:AV694,AV695)=0)</f>
        <v>0</v>
      </c>
      <c r="AX695" s="2">
        <f>IF(AV695="",0,IF(AW695,MAX($AX$11:AX694)+1,VLOOKUP(AV695,$AV$11:AX694,3,FALSE)))</f>
        <v>0</v>
      </c>
      <c r="AY695" t="str">
        <f t="shared" si="847"/>
        <v/>
      </c>
      <c r="AZ695" t="e">
        <f t="shared" si="821"/>
        <v>#N/A</v>
      </c>
      <c r="BA695" t="e">
        <f>IF(ISNA(AZ695),NA(),COUNTIF(AZ$10:AZ695,AZ695)&gt;1)</f>
        <v>#N/A</v>
      </c>
      <c r="BB695" t="e">
        <f t="shared" si="822"/>
        <v>#N/A</v>
      </c>
      <c r="BC695" s="55" t="e">
        <f t="shared" si="823"/>
        <v>#N/A</v>
      </c>
      <c r="BD695" s="56" t="e">
        <f t="shared" si="824"/>
        <v>#N/A</v>
      </c>
      <c r="BE695" s="53">
        <f t="shared" si="825"/>
        <v>0</v>
      </c>
      <c r="BF695" s="53">
        <f t="shared" si="826"/>
        <v>0</v>
      </c>
      <c r="BG695" s="53">
        <f t="shared" si="827"/>
        <v>0</v>
      </c>
      <c r="BH695" s="53">
        <f t="shared" si="828"/>
        <v>0</v>
      </c>
      <c r="BI695" s="53">
        <f t="shared" si="829"/>
        <v>0</v>
      </c>
      <c r="BJ695" s="53">
        <f t="shared" si="830"/>
        <v>0</v>
      </c>
      <c r="BK695" s="57">
        <f t="shared" si="831"/>
        <v>0</v>
      </c>
      <c r="BL695" s="57">
        <f t="shared" si="832"/>
        <v>0</v>
      </c>
      <c r="BM695" s="57">
        <f t="shared" si="833"/>
        <v>0</v>
      </c>
      <c r="BN695" s="57">
        <f t="shared" si="834"/>
        <v>0</v>
      </c>
      <c r="BO695" s="57">
        <f t="shared" si="835"/>
        <v>0</v>
      </c>
      <c r="BP695" s="57">
        <f t="shared" si="836"/>
        <v>0</v>
      </c>
      <c r="BQ695">
        <f t="shared" si="858"/>
        <v>0</v>
      </c>
      <c r="BR695">
        <f t="shared" si="859"/>
        <v>0</v>
      </c>
      <c r="BS695">
        <f t="shared" si="860"/>
        <v>0</v>
      </c>
      <c r="BT695">
        <f t="shared" si="861"/>
        <v>0</v>
      </c>
      <c r="BU695">
        <f t="shared" si="862"/>
        <v>0</v>
      </c>
      <c r="BV695">
        <f t="shared" si="863"/>
        <v>0</v>
      </c>
      <c r="BW695">
        <f t="shared" si="864"/>
        <v>0</v>
      </c>
      <c r="BX695">
        <f t="shared" si="865"/>
        <v>0</v>
      </c>
      <c r="BY695">
        <f t="shared" si="866"/>
        <v>0</v>
      </c>
      <c r="BZ695">
        <f t="shared" si="867"/>
        <v>0</v>
      </c>
      <c r="CA695">
        <f t="shared" si="868"/>
        <v>0</v>
      </c>
      <c r="CB695">
        <f t="shared" si="869"/>
        <v>0</v>
      </c>
      <c r="CC695" t="e">
        <f>IF('Source and fuel input'!AS695,VLOOKUP(AA695,SourceIdData,8,FALSE),IF('Source and fuel input'!AQ695,V695,IF('Source and fuel input'!AR695,IF(AND(E695="Method 1",VLOOKUP(AA695,SourceIdData,8,FALSE)&gt;0),VLOOKUP(AA695,SourceIdData,8,FALSE),NA()),"")))</f>
        <v>#N/A</v>
      </c>
      <c r="CD695" s="15" t="e">
        <f t="shared" si="880"/>
        <v>#N/A</v>
      </c>
      <c r="CE695" s="15" t="b">
        <f t="shared" si="881"/>
        <v>1</v>
      </c>
      <c r="CF695" s="15" t="b">
        <f t="shared" si="837"/>
        <v>1</v>
      </c>
      <c r="CG695" s="15" t="b">
        <f t="shared" si="882"/>
        <v>0</v>
      </c>
      <c r="CH695" s="15" t="b">
        <f t="shared" si="883"/>
        <v>1</v>
      </c>
      <c r="CI695" t="e">
        <f t="shared" si="838"/>
        <v>#N/A</v>
      </c>
      <c r="CJ695" t="e">
        <f t="shared" si="839"/>
        <v>#N/A</v>
      </c>
      <c r="CK695" t="e">
        <f t="shared" si="848"/>
        <v>#N/A</v>
      </c>
      <c r="CL695" t="b">
        <f t="shared" si="884"/>
        <v>0</v>
      </c>
      <c r="CM695" t="e">
        <f t="shared" si="849"/>
        <v>#N/A</v>
      </c>
      <c r="CN695" t="b">
        <f t="shared" si="850"/>
        <v>0</v>
      </c>
      <c r="CO695" s="14">
        <f t="shared" si="851"/>
        <v>1</v>
      </c>
      <c r="CP695" s="16" t="str">
        <f t="shared" si="840"/>
        <v/>
      </c>
      <c r="CQ695" s="15">
        <f t="shared" si="841"/>
        <v>0</v>
      </c>
      <c r="CR695" s="15">
        <f t="shared" si="842"/>
        <v>0</v>
      </c>
      <c r="CS695" s="15">
        <f t="shared" si="843"/>
        <v>0</v>
      </c>
      <c r="CT695" s="58" t="e">
        <f t="shared" si="870"/>
        <v>#DIV/0!</v>
      </c>
      <c r="CU695" s="2">
        <f t="shared" si="844"/>
        <v>995</v>
      </c>
      <c r="CV695" t="str">
        <f t="shared" si="852"/>
        <v/>
      </c>
      <c r="CX695" t="str">
        <f t="shared" si="871"/>
        <v/>
      </c>
      <c r="CY695" t="b">
        <f>AND(CX695&lt;&gt;"",COUNTIF($CX$11:CX694,CX695)=0)</f>
        <v>0</v>
      </c>
      <c r="CZ695" s="2">
        <f>IF(CX695="",0,IF(CY695,MAX($CZ$11:CZ694)+1,VLOOKUP(CX695,$CX$11:CZ694,3,FALSE)))</f>
        <v>0</v>
      </c>
      <c r="DA695" s="2" t="str">
        <f t="shared" si="853"/>
        <v/>
      </c>
      <c r="DB695" t="str">
        <f t="shared" si="872"/>
        <v/>
      </c>
      <c r="DC695" t="b">
        <f>AND(DB695&lt;&gt;"",COUNTIF($DB$11:DB694,DB695)=0)</f>
        <v>0</v>
      </c>
      <c r="DD695" s="2">
        <f>IF(DB695="",0,IF(DC695,MAX($DD$11:DD694)+1,VLOOKUP(DB695,$DB$11:DD694,3,FALSE)))</f>
        <v>0</v>
      </c>
      <c r="DE695" s="2" t="str">
        <f t="shared" si="854"/>
        <v/>
      </c>
    </row>
    <row r="696" spans="1:109" x14ac:dyDescent="0.35">
      <c r="A696" s="119"/>
      <c r="B696" s="46"/>
      <c r="C696" s="46"/>
      <c r="D696" s="46"/>
      <c r="E696" s="46"/>
      <c r="F696" s="183"/>
      <c r="G696" s="48">
        <v>0</v>
      </c>
      <c r="H696" s="46">
        <v>0</v>
      </c>
      <c r="I696" s="46">
        <v>0</v>
      </c>
      <c r="J696" s="46">
        <v>0</v>
      </c>
      <c r="K696" s="46">
        <v>0</v>
      </c>
      <c r="L696" s="49">
        <v>0</v>
      </c>
      <c r="M696" s="50">
        <v>0</v>
      </c>
      <c r="N696" s="32"/>
      <c r="O696" s="31"/>
      <c r="P696" s="31"/>
      <c r="Q696" s="31"/>
      <c r="R696" s="31"/>
      <c r="S696" s="31"/>
      <c r="T696" s="31"/>
      <c r="U696" s="31"/>
      <c r="V696" s="99"/>
      <c r="W696" s="52" t="str">
        <f t="shared" si="879"/>
        <v/>
      </c>
      <c r="X696" s="120"/>
      <c r="Y696" s="97"/>
      <c r="Z696" t="e">
        <f t="shared" si="809"/>
        <v>#N/A</v>
      </c>
      <c r="AA696" t="e">
        <f t="shared" si="810"/>
        <v>#N/A</v>
      </c>
      <c r="AB696" t="e">
        <f t="shared" si="811"/>
        <v>#N/A</v>
      </c>
      <c r="AC696" s="53" t="b">
        <f t="shared" si="812"/>
        <v>0</v>
      </c>
      <c r="AD696" s="53" t="b">
        <f t="shared" si="813"/>
        <v>0</v>
      </c>
      <c r="AE696" s="53" t="b">
        <f t="shared" si="814"/>
        <v>0</v>
      </c>
      <c r="AF696" s="53" t="b">
        <f t="shared" si="815"/>
        <v>0</v>
      </c>
      <c r="AG696" s="53" t="b">
        <f t="shared" si="816"/>
        <v>0</v>
      </c>
      <c r="AH696" s="53" t="b">
        <f t="shared" si="817"/>
        <v>0</v>
      </c>
      <c r="AI696" s="53" t="b">
        <f t="shared" si="818"/>
        <v>0</v>
      </c>
      <c r="AJ696" s="53" t="b">
        <f t="shared" si="819"/>
        <v>0</v>
      </c>
      <c r="AK696" s="53" t="b">
        <f t="shared" si="873"/>
        <v>1</v>
      </c>
      <c r="AL696" s="53" t="b">
        <f t="shared" si="874"/>
        <v>1</v>
      </c>
      <c r="AM696" s="53" t="b">
        <f t="shared" si="875"/>
        <v>1</v>
      </c>
      <c r="AN696" s="53" t="b">
        <f t="shared" si="876"/>
        <v>1</v>
      </c>
      <c r="AO696" s="53" t="b">
        <f t="shared" si="877"/>
        <v>1</v>
      </c>
      <c r="AP696" s="53" t="b">
        <f t="shared" si="878"/>
        <v>1</v>
      </c>
      <c r="AQ696" s="53" t="b">
        <f t="shared" si="855"/>
        <v>0</v>
      </c>
      <c r="AR696" t="b">
        <f t="shared" si="820"/>
        <v>0</v>
      </c>
      <c r="AS696" s="54" t="e">
        <f t="shared" si="845"/>
        <v>#N/A</v>
      </c>
      <c r="AT696" t="b">
        <f t="shared" si="856"/>
        <v>0</v>
      </c>
      <c r="AU696" t="str">
        <f t="shared" si="857"/>
        <v/>
      </c>
      <c r="AV696" s="55" t="str">
        <f t="shared" si="846"/>
        <v/>
      </c>
      <c r="AW696" t="b">
        <f>AND(AV696&lt;&gt;"",COUNTIF($AV$11:AV695,AV696)=0)</f>
        <v>0</v>
      </c>
      <c r="AX696" s="2">
        <f>IF(AV696="",0,IF(AW696,MAX($AX$11:AX695)+1,VLOOKUP(AV696,$AV$11:AX695,3,FALSE)))</f>
        <v>0</v>
      </c>
      <c r="AY696" t="str">
        <f t="shared" si="847"/>
        <v/>
      </c>
      <c r="AZ696" t="e">
        <f t="shared" si="821"/>
        <v>#N/A</v>
      </c>
      <c r="BA696" t="e">
        <f>IF(ISNA(AZ696),NA(),COUNTIF(AZ$10:AZ696,AZ696)&gt;1)</f>
        <v>#N/A</v>
      </c>
      <c r="BB696" t="e">
        <f t="shared" si="822"/>
        <v>#N/A</v>
      </c>
      <c r="BC696" s="55" t="e">
        <f t="shared" si="823"/>
        <v>#N/A</v>
      </c>
      <c r="BD696" s="56" t="e">
        <f t="shared" si="824"/>
        <v>#N/A</v>
      </c>
      <c r="BE696" s="53">
        <f t="shared" si="825"/>
        <v>0</v>
      </c>
      <c r="BF696" s="53">
        <f t="shared" si="826"/>
        <v>0</v>
      </c>
      <c r="BG696" s="53">
        <f t="shared" si="827"/>
        <v>0</v>
      </c>
      <c r="BH696" s="53">
        <f t="shared" si="828"/>
        <v>0</v>
      </c>
      <c r="BI696" s="53">
        <f t="shared" si="829"/>
        <v>0</v>
      </c>
      <c r="BJ696" s="53">
        <f t="shared" si="830"/>
        <v>0</v>
      </c>
      <c r="BK696" s="57">
        <f t="shared" si="831"/>
        <v>0</v>
      </c>
      <c r="BL696" s="57">
        <f t="shared" si="832"/>
        <v>0</v>
      </c>
      <c r="BM696" s="57">
        <f t="shared" si="833"/>
        <v>0</v>
      </c>
      <c r="BN696" s="57">
        <f t="shared" si="834"/>
        <v>0</v>
      </c>
      <c r="BO696" s="57">
        <f t="shared" si="835"/>
        <v>0</v>
      </c>
      <c r="BP696" s="57">
        <f t="shared" si="836"/>
        <v>0</v>
      </c>
      <c r="BQ696">
        <f t="shared" si="858"/>
        <v>0</v>
      </c>
      <c r="BR696">
        <f t="shared" si="859"/>
        <v>0</v>
      </c>
      <c r="BS696">
        <f t="shared" si="860"/>
        <v>0</v>
      </c>
      <c r="BT696">
        <f t="shared" si="861"/>
        <v>0</v>
      </c>
      <c r="BU696">
        <f t="shared" si="862"/>
        <v>0</v>
      </c>
      <c r="BV696">
        <f t="shared" si="863"/>
        <v>0</v>
      </c>
      <c r="BW696">
        <f t="shared" si="864"/>
        <v>0</v>
      </c>
      <c r="BX696">
        <f t="shared" si="865"/>
        <v>0</v>
      </c>
      <c r="BY696">
        <f t="shared" si="866"/>
        <v>0</v>
      </c>
      <c r="BZ696">
        <f t="shared" si="867"/>
        <v>0</v>
      </c>
      <c r="CA696">
        <f t="shared" si="868"/>
        <v>0</v>
      </c>
      <c r="CB696">
        <f t="shared" si="869"/>
        <v>0</v>
      </c>
      <c r="CC696" t="e">
        <f>IF('Source and fuel input'!AS696,VLOOKUP(AA696,SourceIdData,8,FALSE),IF('Source and fuel input'!AQ696,V696,IF('Source and fuel input'!AR696,IF(AND(E696="Method 1",VLOOKUP(AA696,SourceIdData,8,FALSE)&gt;0),VLOOKUP(AA696,SourceIdData,8,FALSE),NA()),"")))</f>
        <v>#N/A</v>
      </c>
      <c r="CD696" s="15" t="e">
        <f t="shared" si="880"/>
        <v>#N/A</v>
      </c>
      <c r="CE696" s="15" t="b">
        <f t="shared" si="881"/>
        <v>1</v>
      </c>
      <c r="CF696" s="15" t="b">
        <f t="shared" si="837"/>
        <v>1</v>
      </c>
      <c r="CG696" s="15" t="b">
        <f t="shared" si="882"/>
        <v>0</v>
      </c>
      <c r="CH696" s="15" t="b">
        <f t="shared" si="883"/>
        <v>1</v>
      </c>
      <c r="CI696" t="e">
        <f t="shared" si="838"/>
        <v>#N/A</v>
      </c>
      <c r="CJ696" t="e">
        <f t="shared" si="839"/>
        <v>#N/A</v>
      </c>
      <c r="CK696" t="e">
        <f t="shared" si="848"/>
        <v>#N/A</v>
      </c>
      <c r="CL696" t="b">
        <f t="shared" si="884"/>
        <v>0</v>
      </c>
      <c r="CM696" t="e">
        <f t="shared" si="849"/>
        <v>#N/A</v>
      </c>
      <c r="CN696" t="b">
        <f t="shared" si="850"/>
        <v>0</v>
      </c>
      <c r="CO696" s="14">
        <f t="shared" si="851"/>
        <v>1</v>
      </c>
      <c r="CP696" s="16" t="str">
        <f t="shared" si="840"/>
        <v/>
      </c>
      <c r="CQ696" s="15">
        <f t="shared" si="841"/>
        <v>0</v>
      </c>
      <c r="CR696" s="15">
        <f t="shared" si="842"/>
        <v>0</v>
      </c>
      <c r="CS696" s="15">
        <f t="shared" si="843"/>
        <v>0</v>
      </c>
      <c r="CT696" s="58" t="e">
        <f t="shared" si="870"/>
        <v>#DIV/0!</v>
      </c>
      <c r="CU696" s="2">
        <f t="shared" si="844"/>
        <v>995</v>
      </c>
      <c r="CV696" t="str">
        <f t="shared" si="852"/>
        <v/>
      </c>
      <c r="CX696" t="str">
        <f t="shared" si="871"/>
        <v/>
      </c>
      <c r="CY696" t="b">
        <f>AND(CX696&lt;&gt;"",COUNTIF($CX$11:CX695,CX696)=0)</f>
        <v>0</v>
      </c>
      <c r="CZ696" s="2">
        <f>IF(CX696="",0,IF(CY696,MAX($CZ$11:CZ695)+1,VLOOKUP(CX696,$CX$11:CZ695,3,FALSE)))</f>
        <v>0</v>
      </c>
      <c r="DA696" s="2" t="str">
        <f t="shared" si="853"/>
        <v/>
      </c>
      <c r="DB696" t="str">
        <f t="shared" si="872"/>
        <v/>
      </c>
      <c r="DC696" t="b">
        <f>AND(DB696&lt;&gt;"",COUNTIF($DB$11:DB695,DB696)=0)</f>
        <v>0</v>
      </c>
      <c r="DD696" s="2">
        <f>IF(DB696="",0,IF(DC696,MAX($DD$11:DD695)+1,VLOOKUP(DB696,$DB$11:DD695,3,FALSE)))</f>
        <v>0</v>
      </c>
      <c r="DE696" s="2" t="str">
        <f t="shared" si="854"/>
        <v/>
      </c>
    </row>
    <row r="697" spans="1:109" x14ac:dyDescent="0.35">
      <c r="A697" s="119"/>
      <c r="B697" s="46"/>
      <c r="C697" s="46"/>
      <c r="D697" s="46"/>
      <c r="E697" s="46"/>
      <c r="F697" s="183"/>
      <c r="G697" s="48">
        <v>0</v>
      </c>
      <c r="H697" s="46">
        <v>0</v>
      </c>
      <c r="I697" s="46">
        <v>0</v>
      </c>
      <c r="J697" s="46">
        <v>0</v>
      </c>
      <c r="K697" s="46">
        <v>0</v>
      </c>
      <c r="L697" s="49">
        <v>0</v>
      </c>
      <c r="M697" s="50">
        <v>0</v>
      </c>
      <c r="N697" s="32"/>
      <c r="O697" s="31"/>
      <c r="P697" s="31"/>
      <c r="Q697" s="31"/>
      <c r="R697" s="31"/>
      <c r="S697" s="31"/>
      <c r="T697" s="31"/>
      <c r="U697" s="31"/>
      <c r="V697" s="99"/>
      <c r="W697" s="52" t="str">
        <f t="shared" si="879"/>
        <v/>
      </c>
      <c r="X697" s="120"/>
      <c r="Y697" s="97"/>
      <c r="Z697" t="e">
        <f t="shared" si="809"/>
        <v>#N/A</v>
      </c>
      <c r="AA697" t="e">
        <f t="shared" si="810"/>
        <v>#N/A</v>
      </c>
      <c r="AB697" t="e">
        <f t="shared" si="811"/>
        <v>#N/A</v>
      </c>
      <c r="AC697" s="53" t="b">
        <f t="shared" si="812"/>
        <v>0</v>
      </c>
      <c r="AD697" s="53" t="b">
        <f t="shared" si="813"/>
        <v>0</v>
      </c>
      <c r="AE697" s="53" t="b">
        <f t="shared" si="814"/>
        <v>0</v>
      </c>
      <c r="AF697" s="53" t="b">
        <f t="shared" si="815"/>
        <v>0</v>
      </c>
      <c r="AG697" s="53" t="b">
        <f t="shared" si="816"/>
        <v>0</v>
      </c>
      <c r="AH697" s="53" t="b">
        <f t="shared" si="817"/>
        <v>0</v>
      </c>
      <c r="AI697" s="53" t="b">
        <f t="shared" si="818"/>
        <v>0</v>
      </c>
      <c r="AJ697" s="53" t="b">
        <f t="shared" si="819"/>
        <v>0</v>
      </c>
      <c r="AK697" s="53" t="b">
        <f t="shared" si="873"/>
        <v>1</v>
      </c>
      <c r="AL697" s="53" t="b">
        <f t="shared" si="874"/>
        <v>1</v>
      </c>
      <c r="AM697" s="53" t="b">
        <f t="shared" si="875"/>
        <v>1</v>
      </c>
      <c r="AN697" s="53" t="b">
        <f t="shared" si="876"/>
        <v>1</v>
      </c>
      <c r="AO697" s="53" t="b">
        <f t="shared" si="877"/>
        <v>1</v>
      </c>
      <c r="AP697" s="53" t="b">
        <f t="shared" si="878"/>
        <v>1</v>
      </c>
      <c r="AQ697" s="53" t="b">
        <f t="shared" si="855"/>
        <v>0</v>
      </c>
      <c r="AR697" t="b">
        <f t="shared" si="820"/>
        <v>0</v>
      </c>
      <c r="AS697" s="54" t="e">
        <f t="shared" si="845"/>
        <v>#N/A</v>
      </c>
      <c r="AT697" t="b">
        <f t="shared" si="856"/>
        <v>0</v>
      </c>
      <c r="AU697" t="str">
        <f t="shared" si="857"/>
        <v/>
      </c>
      <c r="AV697" s="55" t="str">
        <f t="shared" si="846"/>
        <v/>
      </c>
      <c r="AW697" t="b">
        <f>AND(AV697&lt;&gt;"",COUNTIF($AV$11:AV696,AV697)=0)</f>
        <v>0</v>
      </c>
      <c r="AX697" s="2">
        <f>IF(AV697="",0,IF(AW697,MAX($AX$11:AX696)+1,VLOOKUP(AV697,$AV$11:AX696,3,FALSE)))</f>
        <v>0</v>
      </c>
      <c r="AY697" t="str">
        <f t="shared" si="847"/>
        <v/>
      </c>
      <c r="AZ697" t="e">
        <f t="shared" si="821"/>
        <v>#N/A</v>
      </c>
      <c r="BA697" t="e">
        <f>IF(ISNA(AZ697),NA(),COUNTIF(AZ$10:AZ697,AZ697)&gt;1)</f>
        <v>#N/A</v>
      </c>
      <c r="BB697" t="e">
        <f t="shared" si="822"/>
        <v>#N/A</v>
      </c>
      <c r="BC697" s="55" t="e">
        <f t="shared" si="823"/>
        <v>#N/A</v>
      </c>
      <c r="BD697" s="56" t="e">
        <f t="shared" si="824"/>
        <v>#N/A</v>
      </c>
      <c r="BE697" s="53">
        <f t="shared" si="825"/>
        <v>0</v>
      </c>
      <c r="BF697" s="53">
        <f t="shared" si="826"/>
        <v>0</v>
      </c>
      <c r="BG697" s="53">
        <f t="shared" si="827"/>
        <v>0</v>
      </c>
      <c r="BH697" s="53">
        <f t="shared" si="828"/>
        <v>0</v>
      </c>
      <c r="BI697" s="53">
        <f t="shared" si="829"/>
        <v>0</v>
      </c>
      <c r="BJ697" s="53">
        <f t="shared" si="830"/>
        <v>0</v>
      </c>
      <c r="BK697" s="57">
        <f t="shared" si="831"/>
        <v>0</v>
      </c>
      <c r="BL697" s="57">
        <f t="shared" si="832"/>
        <v>0</v>
      </c>
      <c r="BM697" s="57">
        <f t="shared" si="833"/>
        <v>0</v>
      </c>
      <c r="BN697" s="57">
        <f t="shared" si="834"/>
        <v>0</v>
      </c>
      <c r="BO697" s="57">
        <f t="shared" si="835"/>
        <v>0</v>
      </c>
      <c r="BP697" s="57">
        <f t="shared" si="836"/>
        <v>0</v>
      </c>
      <c r="BQ697">
        <f t="shared" si="858"/>
        <v>0</v>
      </c>
      <c r="BR697">
        <f t="shared" si="859"/>
        <v>0</v>
      </c>
      <c r="BS697">
        <f t="shared" si="860"/>
        <v>0</v>
      </c>
      <c r="BT697">
        <f t="shared" si="861"/>
        <v>0</v>
      </c>
      <c r="BU697">
        <f t="shared" si="862"/>
        <v>0</v>
      </c>
      <c r="BV697">
        <f t="shared" si="863"/>
        <v>0</v>
      </c>
      <c r="BW697">
        <f t="shared" si="864"/>
        <v>0</v>
      </c>
      <c r="BX697">
        <f t="shared" si="865"/>
        <v>0</v>
      </c>
      <c r="BY697">
        <f t="shared" si="866"/>
        <v>0</v>
      </c>
      <c r="BZ697">
        <f t="shared" si="867"/>
        <v>0</v>
      </c>
      <c r="CA697">
        <f t="shared" si="868"/>
        <v>0</v>
      </c>
      <c r="CB697">
        <f t="shared" si="869"/>
        <v>0</v>
      </c>
      <c r="CC697" t="e">
        <f>IF('Source and fuel input'!AS697,VLOOKUP(AA697,SourceIdData,8,FALSE),IF('Source and fuel input'!AQ697,V697,IF('Source and fuel input'!AR697,IF(AND(E697="Method 1",VLOOKUP(AA697,SourceIdData,8,FALSE)&gt;0),VLOOKUP(AA697,SourceIdData,8,FALSE),NA()),"")))</f>
        <v>#N/A</v>
      </c>
      <c r="CD697" s="15" t="e">
        <f t="shared" si="880"/>
        <v>#N/A</v>
      </c>
      <c r="CE697" s="15" t="b">
        <f t="shared" si="881"/>
        <v>1</v>
      </c>
      <c r="CF697" s="15" t="b">
        <f t="shared" si="837"/>
        <v>1</v>
      </c>
      <c r="CG697" s="15" t="b">
        <f t="shared" si="882"/>
        <v>0</v>
      </c>
      <c r="CH697" s="15" t="b">
        <f t="shared" si="883"/>
        <v>1</v>
      </c>
      <c r="CI697" t="e">
        <f t="shared" si="838"/>
        <v>#N/A</v>
      </c>
      <c r="CJ697" t="e">
        <f t="shared" si="839"/>
        <v>#N/A</v>
      </c>
      <c r="CK697" t="e">
        <f t="shared" si="848"/>
        <v>#N/A</v>
      </c>
      <c r="CL697" t="b">
        <f t="shared" si="884"/>
        <v>0</v>
      </c>
      <c r="CM697" t="e">
        <f t="shared" si="849"/>
        <v>#N/A</v>
      </c>
      <c r="CN697" t="b">
        <f t="shared" si="850"/>
        <v>0</v>
      </c>
      <c r="CO697" s="14">
        <f t="shared" si="851"/>
        <v>1</v>
      </c>
      <c r="CP697" s="16" t="str">
        <f t="shared" si="840"/>
        <v/>
      </c>
      <c r="CQ697" s="15">
        <f t="shared" si="841"/>
        <v>0</v>
      </c>
      <c r="CR697" s="15">
        <f t="shared" si="842"/>
        <v>0</v>
      </c>
      <c r="CS697" s="15">
        <f t="shared" si="843"/>
        <v>0</v>
      </c>
      <c r="CT697" s="58" t="e">
        <f t="shared" si="870"/>
        <v>#DIV/0!</v>
      </c>
      <c r="CU697" s="2">
        <f t="shared" si="844"/>
        <v>995</v>
      </c>
      <c r="CV697" t="str">
        <f t="shared" si="852"/>
        <v/>
      </c>
      <c r="CX697" t="str">
        <f t="shared" si="871"/>
        <v/>
      </c>
      <c r="CY697" t="b">
        <f>AND(CX697&lt;&gt;"",COUNTIF($CX$11:CX696,CX697)=0)</f>
        <v>0</v>
      </c>
      <c r="CZ697" s="2">
        <f>IF(CX697="",0,IF(CY697,MAX($CZ$11:CZ696)+1,VLOOKUP(CX697,$CX$11:CZ696,3,FALSE)))</f>
        <v>0</v>
      </c>
      <c r="DA697" s="2" t="str">
        <f t="shared" si="853"/>
        <v/>
      </c>
      <c r="DB697" t="str">
        <f t="shared" si="872"/>
        <v/>
      </c>
      <c r="DC697" t="b">
        <f>AND(DB697&lt;&gt;"",COUNTIF($DB$11:DB696,DB697)=0)</f>
        <v>0</v>
      </c>
      <c r="DD697" s="2">
        <f>IF(DB697="",0,IF(DC697,MAX($DD$11:DD696)+1,VLOOKUP(DB697,$DB$11:DD696,3,FALSE)))</f>
        <v>0</v>
      </c>
      <c r="DE697" s="2" t="str">
        <f t="shared" si="854"/>
        <v/>
      </c>
    </row>
    <row r="698" spans="1:109" x14ac:dyDescent="0.35">
      <c r="A698" s="119"/>
      <c r="B698" s="46"/>
      <c r="C698" s="46"/>
      <c r="D698" s="46"/>
      <c r="E698" s="46"/>
      <c r="F698" s="183"/>
      <c r="G698" s="48">
        <v>0</v>
      </c>
      <c r="H698" s="46">
        <v>0</v>
      </c>
      <c r="I698" s="46">
        <v>0</v>
      </c>
      <c r="J698" s="46">
        <v>0</v>
      </c>
      <c r="K698" s="46">
        <v>0</v>
      </c>
      <c r="L698" s="49">
        <v>0</v>
      </c>
      <c r="M698" s="50">
        <v>0</v>
      </c>
      <c r="N698" s="32"/>
      <c r="O698" s="31"/>
      <c r="P698" s="31"/>
      <c r="Q698" s="31"/>
      <c r="R698" s="31"/>
      <c r="S698" s="31"/>
      <c r="T698" s="31"/>
      <c r="U698" s="31"/>
      <c r="V698" s="99"/>
      <c r="W698" s="52" t="str">
        <f t="shared" si="879"/>
        <v/>
      </c>
      <c r="X698" s="120"/>
      <c r="Y698" s="97"/>
      <c r="Z698" t="e">
        <f t="shared" si="809"/>
        <v>#N/A</v>
      </c>
      <c r="AA698" t="e">
        <f t="shared" si="810"/>
        <v>#N/A</v>
      </c>
      <c r="AB698" t="e">
        <f t="shared" si="811"/>
        <v>#N/A</v>
      </c>
      <c r="AC698" s="53" t="b">
        <f t="shared" si="812"/>
        <v>0</v>
      </c>
      <c r="AD698" s="53" t="b">
        <f t="shared" si="813"/>
        <v>0</v>
      </c>
      <c r="AE698" s="53" t="b">
        <f t="shared" si="814"/>
        <v>0</v>
      </c>
      <c r="AF698" s="53" t="b">
        <f t="shared" si="815"/>
        <v>0</v>
      </c>
      <c r="AG698" s="53" t="b">
        <f t="shared" si="816"/>
        <v>0</v>
      </c>
      <c r="AH698" s="53" t="b">
        <f t="shared" si="817"/>
        <v>0</v>
      </c>
      <c r="AI698" s="53" t="b">
        <f t="shared" si="818"/>
        <v>0</v>
      </c>
      <c r="AJ698" s="53" t="b">
        <f t="shared" si="819"/>
        <v>0</v>
      </c>
      <c r="AK698" s="53" t="b">
        <f t="shared" si="873"/>
        <v>1</v>
      </c>
      <c r="AL698" s="53" t="b">
        <f t="shared" si="874"/>
        <v>1</v>
      </c>
      <c r="AM698" s="53" t="b">
        <f t="shared" si="875"/>
        <v>1</v>
      </c>
      <c r="AN698" s="53" t="b">
        <f t="shared" si="876"/>
        <v>1</v>
      </c>
      <c r="AO698" s="53" t="b">
        <f t="shared" si="877"/>
        <v>1</v>
      </c>
      <c r="AP698" s="53" t="b">
        <f t="shared" si="878"/>
        <v>1</v>
      </c>
      <c r="AQ698" s="53" t="b">
        <f t="shared" si="855"/>
        <v>0</v>
      </c>
      <c r="AR698" t="b">
        <f t="shared" si="820"/>
        <v>0</v>
      </c>
      <c r="AS698" s="54" t="e">
        <f t="shared" si="845"/>
        <v>#N/A</v>
      </c>
      <c r="AT698" t="b">
        <f t="shared" si="856"/>
        <v>0</v>
      </c>
      <c r="AU698" t="str">
        <f t="shared" si="857"/>
        <v/>
      </c>
      <c r="AV698" s="55" t="str">
        <f t="shared" si="846"/>
        <v/>
      </c>
      <c r="AW698" t="b">
        <f>AND(AV698&lt;&gt;"",COUNTIF($AV$11:AV697,AV698)=0)</f>
        <v>0</v>
      </c>
      <c r="AX698" s="2">
        <f>IF(AV698="",0,IF(AW698,MAX($AX$11:AX697)+1,VLOOKUP(AV698,$AV$11:AX697,3,FALSE)))</f>
        <v>0</v>
      </c>
      <c r="AY698" t="str">
        <f t="shared" si="847"/>
        <v/>
      </c>
      <c r="AZ698" t="e">
        <f t="shared" si="821"/>
        <v>#N/A</v>
      </c>
      <c r="BA698" t="e">
        <f>IF(ISNA(AZ698),NA(),COUNTIF(AZ$10:AZ698,AZ698)&gt;1)</f>
        <v>#N/A</v>
      </c>
      <c r="BB698" t="e">
        <f t="shared" si="822"/>
        <v>#N/A</v>
      </c>
      <c r="BC698" s="55" t="e">
        <f t="shared" si="823"/>
        <v>#N/A</v>
      </c>
      <c r="BD698" s="56" t="e">
        <f t="shared" si="824"/>
        <v>#N/A</v>
      </c>
      <c r="BE698" s="53">
        <f t="shared" si="825"/>
        <v>0</v>
      </c>
      <c r="BF698" s="53">
        <f t="shared" si="826"/>
        <v>0</v>
      </c>
      <c r="BG698" s="53">
        <f t="shared" si="827"/>
        <v>0</v>
      </c>
      <c r="BH698" s="53">
        <f t="shared" si="828"/>
        <v>0</v>
      </c>
      <c r="BI698" s="53">
        <f t="shared" si="829"/>
        <v>0</v>
      </c>
      <c r="BJ698" s="53">
        <f t="shared" si="830"/>
        <v>0</v>
      </c>
      <c r="BK698" s="57">
        <f t="shared" si="831"/>
        <v>0</v>
      </c>
      <c r="BL698" s="57">
        <f t="shared" si="832"/>
        <v>0</v>
      </c>
      <c r="BM698" s="57">
        <f t="shared" si="833"/>
        <v>0</v>
      </c>
      <c r="BN698" s="57">
        <f t="shared" si="834"/>
        <v>0</v>
      </c>
      <c r="BO698" s="57">
        <f t="shared" si="835"/>
        <v>0</v>
      </c>
      <c r="BP698" s="57">
        <f t="shared" si="836"/>
        <v>0</v>
      </c>
      <c r="BQ698">
        <f t="shared" si="858"/>
        <v>0</v>
      </c>
      <c r="BR698">
        <f t="shared" si="859"/>
        <v>0</v>
      </c>
      <c r="BS698">
        <f t="shared" si="860"/>
        <v>0</v>
      </c>
      <c r="BT698">
        <f t="shared" si="861"/>
        <v>0</v>
      </c>
      <c r="BU698">
        <f t="shared" si="862"/>
        <v>0</v>
      </c>
      <c r="BV698">
        <f t="shared" si="863"/>
        <v>0</v>
      </c>
      <c r="BW698">
        <f t="shared" si="864"/>
        <v>0</v>
      </c>
      <c r="BX698">
        <f t="shared" si="865"/>
        <v>0</v>
      </c>
      <c r="BY698">
        <f t="shared" si="866"/>
        <v>0</v>
      </c>
      <c r="BZ698">
        <f t="shared" si="867"/>
        <v>0</v>
      </c>
      <c r="CA698">
        <f t="shared" si="868"/>
        <v>0</v>
      </c>
      <c r="CB698">
        <f t="shared" si="869"/>
        <v>0</v>
      </c>
      <c r="CC698" t="e">
        <f>IF('Source and fuel input'!AS698,VLOOKUP(AA698,SourceIdData,8,FALSE),IF('Source and fuel input'!AQ698,V698,IF('Source and fuel input'!AR698,IF(AND(E698="Method 1",VLOOKUP(AA698,SourceIdData,8,FALSE)&gt;0),VLOOKUP(AA698,SourceIdData,8,FALSE),NA()),"")))</f>
        <v>#N/A</v>
      </c>
      <c r="CD698" s="15" t="e">
        <f t="shared" si="880"/>
        <v>#N/A</v>
      </c>
      <c r="CE698" s="15" t="b">
        <f t="shared" si="881"/>
        <v>1</v>
      </c>
      <c r="CF698" s="15" t="b">
        <f t="shared" si="837"/>
        <v>1</v>
      </c>
      <c r="CG698" s="15" t="b">
        <f t="shared" si="882"/>
        <v>0</v>
      </c>
      <c r="CH698" s="15" t="b">
        <f t="shared" si="883"/>
        <v>1</v>
      </c>
      <c r="CI698" t="e">
        <f t="shared" si="838"/>
        <v>#N/A</v>
      </c>
      <c r="CJ698" t="e">
        <f t="shared" si="839"/>
        <v>#N/A</v>
      </c>
      <c r="CK698" t="e">
        <f t="shared" si="848"/>
        <v>#N/A</v>
      </c>
      <c r="CL698" t="b">
        <f t="shared" si="884"/>
        <v>0</v>
      </c>
      <c r="CM698" t="e">
        <f t="shared" si="849"/>
        <v>#N/A</v>
      </c>
      <c r="CN698" t="b">
        <f t="shared" si="850"/>
        <v>0</v>
      </c>
      <c r="CO698" s="14">
        <f t="shared" si="851"/>
        <v>1</v>
      </c>
      <c r="CP698" s="16" t="str">
        <f t="shared" si="840"/>
        <v/>
      </c>
      <c r="CQ698" s="15">
        <f t="shared" si="841"/>
        <v>0</v>
      </c>
      <c r="CR698" s="15">
        <f t="shared" si="842"/>
        <v>0</v>
      </c>
      <c r="CS698" s="15">
        <f t="shared" si="843"/>
        <v>0</v>
      </c>
      <c r="CT698" s="58" t="e">
        <f t="shared" si="870"/>
        <v>#DIV/0!</v>
      </c>
      <c r="CU698" s="2">
        <f t="shared" si="844"/>
        <v>995</v>
      </c>
      <c r="CV698" t="str">
        <f t="shared" si="852"/>
        <v/>
      </c>
      <c r="CX698" t="str">
        <f t="shared" si="871"/>
        <v/>
      </c>
      <c r="CY698" t="b">
        <f>AND(CX698&lt;&gt;"",COUNTIF($CX$11:CX697,CX698)=0)</f>
        <v>0</v>
      </c>
      <c r="CZ698" s="2">
        <f>IF(CX698="",0,IF(CY698,MAX($CZ$11:CZ697)+1,VLOOKUP(CX698,$CX$11:CZ697,3,FALSE)))</f>
        <v>0</v>
      </c>
      <c r="DA698" s="2" t="str">
        <f t="shared" si="853"/>
        <v/>
      </c>
      <c r="DB698" t="str">
        <f t="shared" si="872"/>
        <v/>
      </c>
      <c r="DC698" t="b">
        <f>AND(DB698&lt;&gt;"",COUNTIF($DB$11:DB697,DB698)=0)</f>
        <v>0</v>
      </c>
      <c r="DD698" s="2">
        <f>IF(DB698="",0,IF(DC698,MAX($DD$11:DD697)+1,VLOOKUP(DB698,$DB$11:DD697,3,FALSE)))</f>
        <v>0</v>
      </c>
      <c r="DE698" s="2" t="str">
        <f t="shared" si="854"/>
        <v/>
      </c>
    </row>
    <row r="699" spans="1:109" x14ac:dyDescent="0.35">
      <c r="A699" s="119"/>
      <c r="B699" s="46"/>
      <c r="C699" s="46"/>
      <c r="D699" s="46"/>
      <c r="E699" s="46"/>
      <c r="F699" s="183"/>
      <c r="G699" s="48">
        <v>0</v>
      </c>
      <c r="H699" s="46">
        <v>0</v>
      </c>
      <c r="I699" s="46">
        <v>0</v>
      </c>
      <c r="J699" s="46">
        <v>0</v>
      </c>
      <c r="K699" s="46">
        <v>0</v>
      </c>
      <c r="L699" s="49">
        <v>0</v>
      </c>
      <c r="M699" s="50">
        <v>0</v>
      </c>
      <c r="N699" s="32"/>
      <c r="O699" s="31"/>
      <c r="P699" s="31"/>
      <c r="Q699" s="31"/>
      <c r="R699" s="31"/>
      <c r="S699" s="31"/>
      <c r="T699" s="31"/>
      <c r="U699" s="31"/>
      <c r="V699" s="99"/>
      <c r="W699" s="52" t="str">
        <f t="shared" si="879"/>
        <v/>
      </c>
      <c r="X699" s="120"/>
      <c r="Y699" s="97"/>
      <c r="Z699" t="e">
        <f t="shared" si="809"/>
        <v>#N/A</v>
      </c>
      <c r="AA699" t="e">
        <f t="shared" si="810"/>
        <v>#N/A</v>
      </c>
      <c r="AB699" t="e">
        <f t="shared" si="811"/>
        <v>#N/A</v>
      </c>
      <c r="AC699" s="53" t="b">
        <f t="shared" si="812"/>
        <v>0</v>
      </c>
      <c r="AD699" s="53" t="b">
        <f t="shared" si="813"/>
        <v>0</v>
      </c>
      <c r="AE699" s="53" t="b">
        <f t="shared" si="814"/>
        <v>0</v>
      </c>
      <c r="AF699" s="53" t="b">
        <f t="shared" si="815"/>
        <v>0</v>
      </c>
      <c r="AG699" s="53" t="b">
        <f t="shared" si="816"/>
        <v>0</v>
      </c>
      <c r="AH699" s="53" t="b">
        <f t="shared" si="817"/>
        <v>0</v>
      </c>
      <c r="AI699" s="53" t="b">
        <f t="shared" si="818"/>
        <v>0</v>
      </c>
      <c r="AJ699" s="53" t="b">
        <f t="shared" si="819"/>
        <v>0</v>
      </c>
      <c r="AK699" s="53" t="b">
        <f t="shared" si="873"/>
        <v>1</v>
      </c>
      <c r="AL699" s="53" t="b">
        <f t="shared" si="874"/>
        <v>1</v>
      </c>
      <c r="AM699" s="53" t="b">
        <f t="shared" si="875"/>
        <v>1</v>
      </c>
      <c r="AN699" s="53" t="b">
        <f t="shared" si="876"/>
        <v>1</v>
      </c>
      <c r="AO699" s="53" t="b">
        <f t="shared" si="877"/>
        <v>1</v>
      </c>
      <c r="AP699" s="53" t="b">
        <f t="shared" si="878"/>
        <v>1</v>
      </c>
      <c r="AQ699" s="53" t="b">
        <f t="shared" si="855"/>
        <v>0</v>
      </c>
      <c r="AR699" t="b">
        <f t="shared" si="820"/>
        <v>0</v>
      </c>
      <c r="AS699" s="54" t="e">
        <f t="shared" si="845"/>
        <v>#N/A</v>
      </c>
      <c r="AT699" t="b">
        <f t="shared" si="856"/>
        <v>0</v>
      </c>
      <c r="AU699" t="str">
        <f t="shared" si="857"/>
        <v/>
      </c>
      <c r="AV699" s="55" t="str">
        <f t="shared" si="846"/>
        <v/>
      </c>
      <c r="AW699" t="b">
        <f>AND(AV699&lt;&gt;"",COUNTIF($AV$11:AV698,AV699)=0)</f>
        <v>0</v>
      </c>
      <c r="AX699" s="2">
        <f>IF(AV699="",0,IF(AW699,MAX($AX$11:AX698)+1,VLOOKUP(AV699,$AV$11:AX698,3,FALSE)))</f>
        <v>0</v>
      </c>
      <c r="AY699" t="str">
        <f t="shared" si="847"/>
        <v/>
      </c>
      <c r="AZ699" t="e">
        <f t="shared" si="821"/>
        <v>#N/A</v>
      </c>
      <c r="BA699" t="e">
        <f>IF(ISNA(AZ699),NA(),COUNTIF(AZ$10:AZ699,AZ699)&gt;1)</f>
        <v>#N/A</v>
      </c>
      <c r="BB699" t="e">
        <f t="shared" si="822"/>
        <v>#N/A</v>
      </c>
      <c r="BC699" s="55" t="e">
        <f t="shared" si="823"/>
        <v>#N/A</v>
      </c>
      <c r="BD699" s="56" t="e">
        <f t="shared" si="824"/>
        <v>#N/A</v>
      </c>
      <c r="BE699" s="53">
        <f t="shared" si="825"/>
        <v>0</v>
      </c>
      <c r="BF699" s="53">
        <f t="shared" si="826"/>
        <v>0</v>
      </c>
      <c r="BG699" s="53">
        <f t="shared" si="827"/>
        <v>0</v>
      </c>
      <c r="BH699" s="53">
        <f t="shared" si="828"/>
        <v>0</v>
      </c>
      <c r="BI699" s="53">
        <f t="shared" si="829"/>
        <v>0</v>
      </c>
      <c r="BJ699" s="53">
        <f t="shared" si="830"/>
        <v>0</v>
      </c>
      <c r="BK699" s="57">
        <f t="shared" si="831"/>
        <v>0</v>
      </c>
      <c r="BL699" s="57">
        <f t="shared" si="832"/>
        <v>0</v>
      </c>
      <c r="BM699" s="57">
        <f t="shared" si="833"/>
        <v>0</v>
      </c>
      <c r="BN699" s="57">
        <f t="shared" si="834"/>
        <v>0</v>
      </c>
      <c r="BO699" s="57">
        <f t="shared" si="835"/>
        <v>0</v>
      </c>
      <c r="BP699" s="57">
        <f t="shared" si="836"/>
        <v>0</v>
      </c>
      <c r="BQ699">
        <f t="shared" si="858"/>
        <v>0</v>
      </c>
      <c r="BR699">
        <f t="shared" si="859"/>
        <v>0</v>
      </c>
      <c r="BS699">
        <f t="shared" si="860"/>
        <v>0</v>
      </c>
      <c r="BT699">
        <f t="shared" si="861"/>
        <v>0</v>
      </c>
      <c r="BU699">
        <f t="shared" si="862"/>
        <v>0</v>
      </c>
      <c r="BV699">
        <f t="shared" si="863"/>
        <v>0</v>
      </c>
      <c r="BW699">
        <f t="shared" si="864"/>
        <v>0</v>
      </c>
      <c r="BX699">
        <f t="shared" si="865"/>
        <v>0</v>
      </c>
      <c r="BY699">
        <f t="shared" si="866"/>
        <v>0</v>
      </c>
      <c r="BZ699">
        <f t="shared" si="867"/>
        <v>0</v>
      </c>
      <c r="CA699">
        <f t="shared" si="868"/>
        <v>0</v>
      </c>
      <c r="CB699">
        <f t="shared" si="869"/>
        <v>0</v>
      </c>
      <c r="CC699" t="e">
        <f>IF('Source and fuel input'!AS699,VLOOKUP(AA699,SourceIdData,8,FALSE),IF('Source and fuel input'!AQ699,V699,IF('Source and fuel input'!AR699,IF(AND(E699="Method 1",VLOOKUP(AA699,SourceIdData,8,FALSE)&gt;0),VLOOKUP(AA699,SourceIdData,8,FALSE),NA()),"")))</f>
        <v>#N/A</v>
      </c>
      <c r="CD699" s="15" t="e">
        <f t="shared" si="880"/>
        <v>#N/A</v>
      </c>
      <c r="CE699" s="15" t="b">
        <f t="shared" si="881"/>
        <v>1</v>
      </c>
      <c r="CF699" s="15" t="b">
        <f t="shared" si="837"/>
        <v>1</v>
      </c>
      <c r="CG699" s="15" t="b">
        <f t="shared" si="882"/>
        <v>0</v>
      </c>
      <c r="CH699" s="15" t="b">
        <f t="shared" si="883"/>
        <v>1</v>
      </c>
      <c r="CI699" t="e">
        <f t="shared" si="838"/>
        <v>#N/A</v>
      </c>
      <c r="CJ699" t="e">
        <f t="shared" si="839"/>
        <v>#N/A</v>
      </c>
      <c r="CK699" t="e">
        <f t="shared" si="848"/>
        <v>#N/A</v>
      </c>
      <c r="CL699" t="b">
        <f t="shared" si="884"/>
        <v>0</v>
      </c>
      <c r="CM699" t="e">
        <f t="shared" si="849"/>
        <v>#N/A</v>
      </c>
      <c r="CN699" t="b">
        <f t="shared" si="850"/>
        <v>0</v>
      </c>
      <c r="CO699" s="14">
        <f t="shared" si="851"/>
        <v>1</v>
      </c>
      <c r="CP699" s="16" t="str">
        <f t="shared" si="840"/>
        <v/>
      </c>
      <c r="CQ699" s="15">
        <f t="shared" si="841"/>
        <v>0</v>
      </c>
      <c r="CR699" s="15">
        <f t="shared" si="842"/>
        <v>0</v>
      </c>
      <c r="CS699" s="15">
        <f t="shared" si="843"/>
        <v>0</v>
      </c>
      <c r="CT699" s="58" t="e">
        <f t="shared" si="870"/>
        <v>#DIV/0!</v>
      </c>
      <c r="CU699" s="2">
        <f t="shared" si="844"/>
        <v>995</v>
      </c>
      <c r="CV699" t="str">
        <f t="shared" si="852"/>
        <v/>
      </c>
      <c r="CX699" t="str">
        <f t="shared" si="871"/>
        <v/>
      </c>
      <c r="CY699" t="b">
        <f>AND(CX699&lt;&gt;"",COUNTIF($CX$11:CX698,CX699)=0)</f>
        <v>0</v>
      </c>
      <c r="CZ699" s="2">
        <f>IF(CX699="",0,IF(CY699,MAX($CZ$11:CZ698)+1,VLOOKUP(CX699,$CX$11:CZ698,3,FALSE)))</f>
        <v>0</v>
      </c>
      <c r="DA699" s="2" t="str">
        <f t="shared" si="853"/>
        <v/>
      </c>
      <c r="DB699" t="str">
        <f t="shared" si="872"/>
        <v/>
      </c>
      <c r="DC699" t="b">
        <f>AND(DB699&lt;&gt;"",COUNTIF($DB$11:DB698,DB699)=0)</f>
        <v>0</v>
      </c>
      <c r="DD699" s="2">
        <f>IF(DB699="",0,IF(DC699,MAX($DD$11:DD698)+1,VLOOKUP(DB699,$DB$11:DD698,3,FALSE)))</f>
        <v>0</v>
      </c>
      <c r="DE699" s="2" t="str">
        <f t="shared" si="854"/>
        <v/>
      </c>
    </row>
    <row r="700" spans="1:109" x14ac:dyDescent="0.35">
      <c r="A700" s="119"/>
      <c r="B700" s="46"/>
      <c r="C700" s="46"/>
      <c r="D700" s="46"/>
      <c r="E700" s="46"/>
      <c r="F700" s="183"/>
      <c r="G700" s="48">
        <v>0</v>
      </c>
      <c r="H700" s="46">
        <v>0</v>
      </c>
      <c r="I700" s="46">
        <v>0</v>
      </c>
      <c r="J700" s="46">
        <v>0</v>
      </c>
      <c r="K700" s="46">
        <v>0</v>
      </c>
      <c r="L700" s="49">
        <v>0</v>
      </c>
      <c r="M700" s="50">
        <v>0</v>
      </c>
      <c r="N700" s="32"/>
      <c r="O700" s="31"/>
      <c r="P700" s="31"/>
      <c r="Q700" s="31"/>
      <c r="R700" s="31"/>
      <c r="S700" s="31"/>
      <c r="T700" s="31"/>
      <c r="U700" s="31"/>
      <c r="V700" s="99"/>
      <c r="W700" s="52" t="str">
        <f t="shared" si="879"/>
        <v/>
      </c>
      <c r="X700" s="120"/>
      <c r="Y700" s="97"/>
      <c r="Z700" t="e">
        <f t="shared" si="809"/>
        <v>#N/A</v>
      </c>
      <c r="AA700" t="e">
        <f t="shared" si="810"/>
        <v>#N/A</v>
      </c>
      <c r="AB700" t="e">
        <f t="shared" si="811"/>
        <v>#N/A</v>
      </c>
      <c r="AC700" s="53" t="b">
        <f t="shared" si="812"/>
        <v>0</v>
      </c>
      <c r="AD700" s="53" t="b">
        <f t="shared" si="813"/>
        <v>0</v>
      </c>
      <c r="AE700" s="53" t="b">
        <f t="shared" si="814"/>
        <v>0</v>
      </c>
      <c r="AF700" s="53" t="b">
        <f t="shared" si="815"/>
        <v>0</v>
      </c>
      <c r="AG700" s="53" t="b">
        <f t="shared" si="816"/>
        <v>0</v>
      </c>
      <c r="AH700" s="53" t="b">
        <f t="shared" si="817"/>
        <v>0</v>
      </c>
      <c r="AI700" s="53" t="b">
        <f t="shared" si="818"/>
        <v>0</v>
      </c>
      <c r="AJ700" s="53" t="b">
        <f t="shared" si="819"/>
        <v>0</v>
      </c>
      <c r="AK700" s="53" t="b">
        <f t="shared" si="873"/>
        <v>1</v>
      </c>
      <c r="AL700" s="53" t="b">
        <f t="shared" si="874"/>
        <v>1</v>
      </c>
      <c r="AM700" s="53" t="b">
        <f t="shared" si="875"/>
        <v>1</v>
      </c>
      <c r="AN700" s="53" t="b">
        <f t="shared" si="876"/>
        <v>1</v>
      </c>
      <c r="AO700" s="53" t="b">
        <f t="shared" si="877"/>
        <v>1</v>
      </c>
      <c r="AP700" s="53" t="b">
        <f t="shared" si="878"/>
        <v>1</v>
      </c>
      <c r="AQ700" s="53" t="b">
        <f t="shared" si="855"/>
        <v>0</v>
      </c>
      <c r="AR700" t="b">
        <f t="shared" si="820"/>
        <v>0</v>
      </c>
      <c r="AS700" s="54" t="e">
        <f t="shared" si="845"/>
        <v>#N/A</v>
      </c>
      <c r="AT700" t="b">
        <f t="shared" si="856"/>
        <v>0</v>
      </c>
      <c r="AU700" t="str">
        <f t="shared" si="857"/>
        <v/>
      </c>
      <c r="AV700" s="55" t="str">
        <f t="shared" si="846"/>
        <v/>
      </c>
      <c r="AW700" t="b">
        <f>AND(AV700&lt;&gt;"",COUNTIF($AV$11:AV699,AV700)=0)</f>
        <v>0</v>
      </c>
      <c r="AX700" s="2">
        <f>IF(AV700="",0,IF(AW700,MAX($AX$11:AX699)+1,VLOOKUP(AV700,$AV$11:AX699,3,FALSE)))</f>
        <v>0</v>
      </c>
      <c r="AY700" t="str">
        <f t="shared" si="847"/>
        <v/>
      </c>
      <c r="AZ700" t="e">
        <f t="shared" si="821"/>
        <v>#N/A</v>
      </c>
      <c r="BA700" t="e">
        <f>IF(ISNA(AZ700),NA(),COUNTIF(AZ$10:AZ700,AZ700)&gt;1)</f>
        <v>#N/A</v>
      </c>
      <c r="BB700" t="e">
        <f t="shared" si="822"/>
        <v>#N/A</v>
      </c>
      <c r="BC700" s="55" t="e">
        <f t="shared" si="823"/>
        <v>#N/A</v>
      </c>
      <c r="BD700" s="56" t="e">
        <f t="shared" si="824"/>
        <v>#N/A</v>
      </c>
      <c r="BE700" s="53">
        <f t="shared" si="825"/>
        <v>0</v>
      </c>
      <c r="BF700" s="53">
        <f t="shared" si="826"/>
        <v>0</v>
      </c>
      <c r="BG700" s="53">
        <f t="shared" si="827"/>
        <v>0</v>
      </c>
      <c r="BH700" s="53">
        <f t="shared" si="828"/>
        <v>0</v>
      </c>
      <c r="BI700" s="53">
        <f t="shared" si="829"/>
        <v>0</v>
      </c>
      <c r="BJ700" s="53">
        <f t="shared" si="830"/>
        <v>0</v>
      </c>
      <c r="BK700" s="57">
        <f t="shared" si="831"/>
        <v>0</v>
      </c>
      <c r="BL700" s="57">
        <f t="shared" si="832"/>
        <v>0</v>
      </c>
      <c r="BM700" s="57">
        <f t="shared" si="833"/>
        <v>0</v>
      </c>
      <c r="BN700" s="57">
        <f t="shared" si="834"/>
        <v>0</v>
      </c>
      <c r="BO700" s="57">
        <f t="shared" si="835"/>
        <v>0</v>
      </c>
      <c r="BP700" s="57">
        <f t="shared" si="836"/>
        <v>0</v>
      </c>
      <c r="BQ700">
        <f t="shared" si="858"/>
        <v>0</v>
      </c>
      <c r="BR700">
        <f t="shared" si="859"/>
        <v>0</v>
      </c>
      <c r="BS700">
        <f t="shared" si="860"/>
        <v>0</v>
      </c>
      <c r="BT700">
        <f t="shared" si="861"/>
        <v>0</v>
      </c>
      <c r="BU700">
        <f t="shared" si="862"/>
        <v>0</v>
      </c>
      <c r="BV700">
        <f t="shared" si="863"/>
        <v>0</v>
      </c>
      <c r="BW700">
        <f t="shared" si="864"/>
        <v>0</v>
      </c>
      <c r="BX700">
        <f t="shared" si="865"/>
        <v>0</v>
      </c>
      <c r="BY700">
        <f t="shared" si="866"/>
        <v>0</v>
      </c>
      <c r="BZ700">
        <f t="shared" si="867"/>
        <v>0</v>
      </c>
      <c r="CA700">
        <f t="shared" si="868"/>
        <v>0</v>
      </c>
      <c r="CB700">
        <f t="shared" si="869"/>
        <v>0</v>
      </c>
      <c r="CC700" t="e">
        <f>IF('Source and fuel input'!AS700,VLOOKUP(AA700,SourceIdData,8,FALSE),IF('Source and fuel input'!AQ700,V700,IF('Source and fuel input'!AR700,IF(AND(E700="Method 1",VLOOKUP(AA700,SourceIdData,8,FALSE)&gt;0),VLOOKUP(AA700,SourceIdData,8,FALSE),NA()),"")))</f>
        <v>#N/A</v>
      </c>
      <c r="CD700" s="15" t="e">
        <f t="shared" si="880"/>
        <v>#N/A</v>
      </c>
      <c r="CE700" s="15" t="b">
        <f t="shared" si="881"/>
        <v>1</v>
      </c>
      <c r="CF700" s="15" t="b">
        <f t="shared" si="837"/>
        <v>1</v>
      </c>
      <c r="CG700" s="15" t="b">
        <f t="shared" si="882"/>
        <v>0</v>
      </c>
      <c r="CH700" s="15" t="b">
        <f t="shared" si="883"/>
        <v>1</v>
      </c>
      <c r="CI700" t="e">
        <f t="shared" si="838"/>
        <v>#N/A</v>
      </c>
      <c r="CJ700" t="e">
        <f t="shared" si="839"/>
        <v>#N/A</v>
      </c>
      <c r="CK700" t="e">
        <f t="shared" si="848"/>
        <v>#N/A</v>
      </c>
      <c r="CL700" t="b">
        <f t="shared" si="884"/>
        <v>0</v>
      </c>
      <c r="CM700" t="e">
        <f t="shared" si="849"/>
        <v>#N/A</v>
      </c>
      <c r="CN700" t="b">
        <f t="shared" si="850"/>
        <v>0</v>
      </c>
      <c r="CO700" s="14">
        <f t="shared" si="851"/>
        <v>1</v>
      </c>
      <c r="CP700" s="16" t="str">
        <f t="shared" si="840"/>
        <v/>
      </c>
      <c r="CQ700" s="15">
        <f t="shared" si="841"/>
        <v>0</v>
      </c>
      <c r="CR700" s="15">
        <f t="shared" si="842"/>
        <v>0</v>
      </c>
      <c r="CS700" s="15">
        <f t="shared" si="843"/>
        <v>0</v>
      </c>
      <c r="CT700" s="58" t="e">
        <f t="shared" si="870"/>
        <v>#DIV/0!</v>
      </c>
      <c r="CU700" s="2">
        <f t="shared" si="844"/>
        <v>995</v>
      </c>
      <c r="CV700" t="str">
        <f t="shared" si="852"/>
        <v/>
      </c>
      <c r="CX700" t="str">
        <f t="shared" si="871"/>
        <v/>
      </c>
      <c r="CY700" t="b">
        <f>AND(CX700&lt;&gt;"",COUNTIF($CX$11:CX699,CX700)=0)</f>
        <v>0</v>
      </c>
      <c r="CZ700" s="2">
        <f>IF(CX700="",0,IF(CY700,MAX($CZ$11:CZ699)+1,VLOOKUP(CX700,$CX$11:CZ699,3,FALSE)))</f>
        <v>0</v>
      </c>
      <c r="DA700" s="2" t="str">
        <f t="shared" si="853"/>
        <v/>
      </c>
      <c r="DB700" t="str">
        <f t="shared" si="872"/>
        <v/>
      </c>
      <c r="DC700" t="b">
        <f>AND(DB700&lt;&gt;"",COUNTIF($DB$11:DB699,DB700)=0)</f>
        <v>0</v>
      </c>
      <c r="DD700" s="2">
        <f>IF(DB700="",0,IF(DC700,MAX($DD$11:DD699)+1,VLOOKUP(DB700,$DB$11:DD699,3,FALSE)))</f>
        <v>0</v>
      </c>
      <c r="DE700" s="2" t="str">
        <f t="shared" si="854"/>
        <v/>
      </c>
    </row>
    <row r="701" spans="1:109" x14ac:dyDescent="0.35">
      <c r="A701" s="119"/>
      <c r="B701" s="46"/>
      <c r="C701" s="46"/>
      <c r="D701" s="46"/>
      <c r="E701" s="46"/>
      <c r="F701" s="183"/>
      <c r="G701" s="48">
        <v>0</v>
      </c>
      <c r="H701" s="46">
        <v>0</v>
      </c>
      <c r="I701" s="46">
        <v>0</v>
      </c>
      <c r="J701" s="46">
        <v>0</v>
      </c>
      <c r="K701" s="46">
        <v>0</v>
      </c>
      <c r="L701" s="49">
        <v>0</v>
      </c>
      <c r="M701" s="50">
        <v>0</v>
      </c>
      <c r="N701" s="32"/>
      <c r="O701" s="31"/>
      <c r="P701" s="31"/>
      <c r="Q701" s="31"/>
      <c r="R701" s="31"/>
      <c r="S701" s="31"/>
      <c r="T701" s="31"/>
      <c r="U701" s="31"/>
      <c r="V701" s="99"/>
      <c r="W701" s="52" t="str">
        <f t="shared" si="879"/>
        <v/>
      </c>
      <c r="X701" s="120"/>
      <c r="Y701" s="97"/>
      <c r="Z701" t="e">
        <f t="shared" si="809"/>
        <v>#N/A</v>
      </c>
      <c r="AA701" t="e">
        <f t="shared" si="810"/>
        <v>#N/A</v>
      </c>
      <c r="AB701" t="e">
        <f t="shared" si="811"/>
        <v>#N/A</v>
      </c>
      <c r="AC701" s="53" t="b">
        <f t="shared" si="812"/>
        <v>0</v>
      </c>
      <c r="AD701" s="53" t="b">
        <f t="shared" si="813"/>
        <v>0</v>
      </c>
      <c r="AE701" s="53" t="b">
        <f t="shared" si="814"/>
        <v>0</v>
      </c>
      <c r="AF701" s="53" t="b">
        <f t="shared" si="815"/>
        <v>0</v>
      </c>
      <c r="AG701" s="53" t="b">
        <f t="shared" si="816"/>
        <v>0</v>
      </c>
      <c r="AH701" s="53" t="b">
        <f t="shared" si="817"/>
        <v>0</v>
      </c>
      <c r="AI701" s="53" t="b">
        <f t="shared" si="818"/>
        <v>0</v>
      </c>
      <c r="AJ701" s="53" t="b">
        <f t="shared" si="819"/>
        <v>0</v>
      </c>
      <c r="AK701" s="53" t="b">
        <f t="shared" si="873"/>
        <v>1</v>
      </c>
      <c r="AL701" s="53" t="b">
        <f t="shared" si="874"/>
        <v>1</v>
      </c>
      <c r="AM701" s="53" t="b">
        <f t="shared" si="875"/>
        <v>1</v>
      </c>
      <c r="AN701" s="53" t="b">
        <f t="shared" si="876"/>
        <v>1</v>
      </c>
      <c r="AO701" s="53" t="b">
        <f t="shared" si="877"/>
        <v>1</v>
      </c>
      <c r="AP701" s="53" t="b">
        <f t="shared" si="878"/>
        <v>1</v>
      </c>
      <c r="AQ701" s="53" t="b">
        <f t="shared" si="855"/>
        <v>0</v>
      </c>
      <c r="AR701" t="b">
        <f t="shared" si="820"/>
        <v>0</v>
      </c>
      <c r="AS701" s="54" t="e">
        <f t="shared" si="845"/>
        <v>#N/A</v>
      </c>
      <c r="AT701" t="b">
        <f t="shared" si="856"/>
        <v>0</v>
      </c>
      <c r="AU701" t="str">
        <f t="shared" si="857"/>
        <v/>
      </c>
      <c r="AV701" s="55" t="str">
        <f t="shared" si="846"/>
        <v/>
      </c>
      <c r="AW701" t="b">
        <f>AND(AV701&lt;&gt;"",COUNTIF($AV$11:AV700,AV701)=0)</f>
        <v>0</v>
      </c>
      <c r="AX701" s="2">
        <f>IF(AV701="",0,IF(AW701,MAX($AX$11:AX700)+1,VLOOKUP(AV701,$AV$11:AX700,3,FALSE)))</f>
        <v>0</v>
      </c>
      <c r="AY701" t="str">
        <f t="shared" si="847"/>
        <v/>
      </c>
      <c r="AZ701" t="e">
        <f t="shared" si="821"/>
        <v>#N/A</v>
      </c>
      <c r="BA701" t="e">
        <f>IF(ISNA(AZ701),NA(),COUNTIF(AZ$10:AZ701,AZ701)&gt;1)</f>
        <v>#N/A</v>
      </c>
      <c r="BB701" t="e">
        <f t="shared" si="822"/>
        <v>#N/A</v>
      </c>
      <c r="BC701" s="55" t="e">
        <f t="shared" si="823"/>
        <v>#N/A</v>
      </c>
      <c r="BD701" s="56" t="e">
        <f t="shared" si="824"/>
        <v>#N/A</v>
      </c>
      <c r="BE701" s="53">
        <f t="shared" si="825"/>
        <v>0</v>
      </c>
      <c r="BF701" s="53">
        <f t="shared" si="826"/>
        <v>0</v>
      </c>
      <c r="BG701" s="53">
        <f t="shared" si="827"/>
        <v>0</v>
      </c>
      <c r="BH701" s="53">
        <f t="shared" si="828"/>
        <v>0</v>
      </c>
      <c r="BI701" s="53">
        <f t="shared" si="829"/>
        <v>0</v>
      </c>
      <c r="BJ701" s="53">
        <f t="shared" si="830"/>
        <v>0</v>
      </c>
      <c r="BK701" s="57">
        <f t="shared" si="831"/>
        <v>0</v>
      </c>
      <c r="BL701" s="57">
        <f t="shared" si="832"/>
        <v>0</v>
      </c>
      <c r="BM701" s="57">
        <f t="shared" si="833"/>
        <v>0</v>
      </c>
      <c r="BN701" s="57">
        <f t="shared" si="834"/>
        <v>0</v>
      </c>
      <c r="BO701" s="57">
        <f t="shared" si="835"/>
        <v>0</v>
      </c>
      <c r="BP701" s="57">
        <f t="shared" si="836"/>
        <v>0</v>
      </c>
      <c r="BQ701">
        <f t="shared" si="858"/>
        <v>0</v>
      </c>
      <c r="BR701">
        <f t="shared" si="859"/>
        <v>0</v>
      </c>
      <c r="BS701">
        <f t="shared" si="860"/>
        <v>0</v>
      </c>
      <c r="BT701">
        <f t="shared" si="861"/>
        <v>0</v>
      </c>
      <c r="BU701">
        <f t="shared" si="862"/>
        <v>0</v>
      </c>
      <c r="BV701">
        <f t="shared" si="863"/>
        <v>0</v>
      </c>
      <c r="BW701">
        <f t="shared" si="864"/>
        <v>0</v>
      </c>
      <c r="BX701">
        <f t="shared" si="865"/>
        <v>0</v>
      </c>
      <c r="BY701">
        <f t="shared" si="866"/>
        <v>0</v>
      </c>
      <c r="BZ701">
        <f t="shared" si="867"/>
        <v>0</v>
      </c>
      <c r="CA701">
        <f t="shared" si="868"/>
        <v>0</v>
      </c>
      <c r="CB701">
        <f t="shared" si="869"/>
        <v>0</v>
      </c>
      <c r="CC701" t="e">
        <f>IF('Source and fuel input'!AS701,VLOOKUP(AA701,SourceIdData,8,FALSE),IF('Source and fuel input'!AQ701,V701,IF('Source and fuel input'!AR701,IF(AND(E701="Method 1",VLOOKUP(AA701,SourceIdData,8,FALSE)&gt;0),VLOOKUP(AA701,SourceIdData,8,FALSE),NA()),"")))</f>
        <v>#N/A</v>
      </c>
      <c r="CD701" s="15" t="e">
        <f t="shared" si="880"/>
        <v>#N/A</v>
      </c>
      <c r="CE701" s="15" t="b">
        <f t="shared" si="881"/>
        <v>1</v>
      </c>
      <c r="CF701" s="15" t="b">
        <f t="shared" si="837"/>
        <v>1</v>
      </c>
      <c r="CG701" s="15" t="b">
        <f t="shared" si="882"/>
        <v>0</v>
      </c>
      <c r="CH701" s="15" t="b">
        <f t="shared" si="883"/>
        <v>1</v>
      </c>
      <c r="CI701" t="e">
        <f t="shared" si="838"/>
        <v>#N/A</v>
      </c>
      <c r="CJ701" t="e">
        <f t="shared" si="839"/>
        <v>#N/A</v>
      </c>
      <c r="CK701" t="e">
        <f t="shared" si="848"/>
        <v>#N/A</v>
      </c>
      <c r="CL701" t="b">
        <f t="shared" si="884"/>
        <v>0</v>
      </c>
      <c r="CM701" t="e">
        <f t="shared" si="849"/>
        <v>#N/A</v>
      </c>
      <c r="CN701" t="b">
        <f t="shared" si="850"/>
        <v>0</v>
      </c>
      <c r="CO701" s="14">
        <f t="shared" si="851"/>
        <v>1</v>
      </c>
      <c r="CP701" s="16" t="str">
        <f t="shared" si="840"/>
        <v/>
      </c>
      <c r="CQ701" s="15">
        <f t="shared" si="841"/>
        <v>0</v>
      </c>
      <c r="CR701" s="15">
        <f t="shared" si="842"/>
        <v>0</v>
      </c>
      <c r="CS701" s="15">
        <f t="shared" si="843"/>
        <v>0</v>
      </c>
      <c r="CT701" s="58" t="e">
        <f t="shared" si="870"/>
        <v>#DIV/0!</v>
      </c>
      <c r="CU701" s="2">
        <f t="shared" si="844"/>
        <v>995</v>
      </c>
      <c r="CV701" t="str">
        <f t="shared" si="852"/>
        <v/>
      </c>
      <c r="CX701" t="str">
        <f t="shared" si="871"/>
        <v/>
      </c>
      <c r="CY701" t="b">
        <f>AND(CX701&lt;&gt;"",COUNTIF($CX$11:CX700,CX701)=0)</f>
        <v>0</v>
      </c>
      <c r="CZ701" s="2">
        <f>IF(CX701="",0,IF(CY701,MAX($CZ$11:CZ700)+1,VLOOKUP(CX701,$CX$11:CZ700,3,FALSE)))</f>
        <v>0</v>
      </c>
      <c r="DA701" s="2" t="str">
        <f t="shared" si="853"/>
        <v/>
      </c>
      <c r="DB701" t="str">
        <f t="shared" si="872"/>
        <v/>
      </c>
      <c r="DC701" t="b">
        <f>AND(DB701&lt;&gt;"",COUNTIF($DB$11:DB700,DB701)=0)</f>
        <v>0</v>
      </c>
      <c r="DD701" s="2">
        <f>IF(DB701="",0,IF(DC701,MAX($DD$11:DD700)+1,VLOOKUP(DB701,$DB$11:DD700,3,FALSE)))</f>
        <v>0</v>
      </c>
      <c r="DE701" s="2" t="str">
        <f t="shared" si="854"/>
        <v/>
      </c>
    </row>
    <row r="702" spans="1:109" x14ac:dyDescent="0.35">
      <c r="A702" s="119"/>
      <c r="B702" s="46"/>
      <c r="C702" s="46"/>
      <c r="D702" s="46"/>
      <c r="E702" s="46"/>
      <c r="F702" s="183"/>
      <c r="G702" s="48">
        <v>0</v>
      </c>
      <c r="H702" s="46">
        <v>0</v>
      </c>
      <c r="I702" s="46">
        <v>0</v>
      </c>
      <c r="J702" s="46">
        <v>0</v>
      </c>
      <c r="K702" s="46">
        <v>0</v>
      </c>
      <c r="L702" s="49">
        <v>0</v>
      </c>
      <c r="M702" s="50">
        <v>0</v>
      </c>
      <c r="N702" s="32"/>
      <c r="O702" s="31"/>
      <c r="P702" s="31"/>
      <c r="Q702" s="31"/>
      <c r="R702" s="31"/>
      <c r="S702" s="31"/>
      <c r="T702" s="31"/>
      <c r="U702" s="31"/>
      <c r="V702" s="99"/>
      <c r="W702" s="52" t="str">
        <f t="shared" si="879"/>
        <v/>
      </c>
      <c r="X702" s="120"/>
      <c r="Y702" s="97"/>
      <c r="Z702" t="e">
        <f t="shared" si="809"/>
        <v>#N/A</v>
      </c>
      <c r="AA702" t="e">
        <f t="shared" si="810"/>
        <v>#N/A</v>
      </c>
      <c r="AB702" t="e">
        <f t="shared" si="811"/>
        <v>#N/A</v>
      </c>
      <c r="AC702" s="53" t="b">
        <f t="shared" si="812"/>
        <v>0</v>
      </c>
      <c r="AD702" s="53" t="b">
        <f t="shared" si="813"/>
        <v>0</v>
      </c>
      <c r="AE702" s="53" t="b">
        <f t="shared" si="814"/>
        <v>0</v>
      </c>
      <c r="AF702" s="53" t="b">
        <f t="shared" si="815"/>
        <v>0</v>
      </c>
      <c r="AG702" s="53" t="b">
        <f t="shared" si="816"/>
        <v>0</v>
      </c>
      <c r="AH702" s="53" t="b">
        <f t="shared" si="817"/>
        <v>0</v>
      </c>
      <c r="AI702" s="53" t="b">
        <f t="shared" si="818"/>
        <v>0</v>
      </c>
      <c r="AJ702" s="53" t="b">
        <f t="shared" si="819"/>
        <v>0</v>
      </c>
      <c r="AK702" s="53" t="b">
        <f t="shared" si="873"/>
        <v>1</v>
      </c>
      <c r="AL702" s="53" t="b">
        <f t="shared" si="874"/>
        <v>1</v>
      </c>
      <c r="AM702" s="53" t="b">
        <f t="shared" si="875"/>
        <v>1</v>
      </c>
      <c r="AN702" s="53" t="b">
        <f t="shared" si="876"/>
        <v>1</v>
      </c>
      <c r="AO702" s="53" t="b">
        <f t="shared" si="877"/>
        <v>1</v>
      </c>
      <c r="AP702" s="53" t="b">
        <f t="shared" si="878"/>
        <v>1</v>
      </c>
      <c r="AQ702" s="53" t="b">
        <f t="shared" si="855"/>
        <v>0</v>
      </c>
      <c r="AR702" t="b">
        <f t="shared" si="820"/>
        <v>0</v>
      </c>
      <c r="AS702" s="54" t="e">
        <f t="shared" si="845"/>
        <v>#N/A</v>
      </c>
      <c r="AT702" t="b">
        <f t="shared" si="856"/>
        <v>0</v>
      </c>
      <c r="AU702" t="str">
        <f t="shared" si="857"/>
        <v/>
      </c>
      <c r="AV702" s="55" t="str">
        <f t="shared" si="846"/>
        <v/>
      </c>
      <c r="AW702" t="b">
        <f>AND(AV702&lt;&gt;"",COUNTIF($AV$11:AV701,AV702)=0)</f>
        <v>0</v>
      </c>
      <c r="AX702" s="2">
        <f>IF(AV702="",0,IF(AW702,MAX($AX$11:AX701)+1,VLOOKUP(AV702,$AV$11:AX701,3,FALSE)))</f>
        <v>0</v>
      </c>
      <c r="AY702" t="str">
        <f t="shared" si="847"/>
        <v/>
      </c>
      <c r="AZ702" t="e">
        <f t="shared" si="821"/>
        <v>#N/A</v>
      </c>
      <c r="BA702" t="e">
        <f>IF(ISNA(AZ702),NA(),COUNTIF(AZ$10:AZ702,AZ702)&gt;1)</f>
        <v>#N/A</v>
      </c>
      <c r="BB702" t="e">
        <f t="shared" si="822"/>
        <v>#N/A</v>
      </c>
      <c r="BC702" s="55" t="e">
        <f t="shared" si="823"/>
        <v>#N/A</v>
      </c>
      <c r="BD702" s="56" t="e">
        <f t="shared" si="824"/>
        <v>#N/A</v>
      </c>
      <c r="BE702" s="53">
        <f t="shared" si="825"/>
        <v>0</v>
      </c>
      <c r="BF702" s="53">
        <f t="shared" si="826"/>
        <v>0</v>
      </c>
      <c r="BG702" s="53">
        <f t="shared" si="827"/>
        <v>0</v>
      </c>
      <c r="BH702" s="53">
        <f t="shared" si="828"/>
        <v>0</v>
      </c>
      <c r="BI702" s="53">
        <f t="shared" si="829"/>
        <v>0</v>
      </c>
      <c r="BJ702" s="53">
        <f t="shared" si="830"/>
        <v>0</v>
      </c>
      <c r="BK702" s="57">
        <f t="shared" si="831"/>
        <v>0</v>
      </c>
      <c r="BL702" s="57">
        <f t="shared" si="832"/>
        <v>0</v>
      </c>
      <c r="BM702" s="57">
        <f t="shared" si="833"/>
        <v>0</v>
      </c>
      <c r="BN702" s="57">
        <f t="shared" si="834"/>
        <v>0</v>
      </c>
      <c r="BO702" s="57">
        <f t="shared" si="835"/>
        <v>0</v>
      </c>
      <c r="BP702" s="57">
        <f t="shared" si="836"/>
        <v>0</v>
      </c>
      <c r="BQ702">
        <f t="shared" si="858"/>
        <v>0</v>
      </c>
      <c r="BR702">
        <f t="shared" si="859"/>
        <v>0</v>
      </c>
      <c r="BS702">
        <f t="shared" si="860"/>
        <v>0</v>
      </c>
      <c r="BT702">
        <f t="shared" si="861"/>
        <v>0</v>
      </c>
      <c r="BU702">
        <f t="shared" si="862"/>
        <v>0</v>
      </c>
      <c r="BV702">
        <f t="shared" si="863"/>
        <v>0</v>
      </c>
      <c r="BW702">
        <f t="shared" si="864"/>
        <v>0</v>
      </c>
      <c r="BX702">
        <f t="shared" si="865"/>
        <v>0</v>
      </c>
      <c r="BY702">
        <f t="shared" si="866"/>
        <v>0</v>
      </c>
      <c r="BZ702">
        <f t="shared" si="867"/>
        <v>0</v>
      </c>
      <c r="CA702">
        <f t="shared" si="868"/>
        <v>0</v>
      </c>
      <c r="CB702">
        <f t="shared" si="869"/>
        <v>0</v>
      </c>
      <c r="CC702" t="e">
        <f>IF('Source and fuel input'!AS702,VLOOKUP(AA702,SourceIdData,8,FALSE),IF('Source and fuel input'!AQ702,V702,IF('Source and fuel input'!AR702,IF(AND(E702="Method 1",VLOOKUP(AA702,SourceIdData,8,FALSE)&gt;0),VLOOKUP(AA702,SourceIdData,8,FALSE),NA()),"")))</f>
        <v>#N/A</v>
      </c>
      <c r="CD702" s="15" t="e">
        <f t="shared" si="880"/>
        <v>#N/A</v>
      </c>
      <c r="CE702" s="15" t="b">
        <f t="shared" si="881"/>
        <v>1</v>
      </c>
      <c r="CF702" s="15" t="b">
        <f t="shared" si="837"/>
        <v>1</v>
      </c>
      <c r="CG702" s="15" t="b">
        <f t="shared" si="882"/>
        <v>0</v>
      </c>
      <c r="CH702" s="15" t="b">
        <f t="shared" si="883"/>
        <v>1</v>
      </c>
      <c r="CI702" t="e">
        <f t="shared" si="838"/>
        <v>#N/A</v>
      </c>
      <c r="CJ702" t="e">
        <f t="shared" si="839"/>
        <v>#N/A</v>
      </c>
      <c r="CK702" t="e">
        <f t="shared" si="848"/>
        <v>#N/A</v>
      </c>
      <c r="CL702" t="b">
        <f t="shared" si="884"/>
        <v>0</v>
      </c>
      <c r="CM702" t="e">
        <f t="shared" si="849"/>
        <v>#N/A</v>
      </c>
      <c r="CN702" t="b">
        <f t="shared" si="850"/>
        <v>0</v>
      </c>
      <c r="CO702" s="14">
        <f t="shared" si="851"/>
        <v>1</v>
      </c>
      <c r="CP702" s="16" t="str">
        <f t="shared" si="840"/>
        <v/>
      </c>
      <c r="CQ702" s="15">
        <f t="shared" si="841"/>
        <v>0</v>
      </c>
      <c r="CR702" s="15">
        <f t="shared" si="842"/>
        <v>0</v>
      </c>
      <c r="CS702" s="15">
        <f t="shared" si="843"/>
        <v>0</v>
      </c>
      <c r="CT702" s="58" t="e">
        <f t="shared" si="870"/>
        <v>#DIV/0!</v>
      </c>
      <c r="CU702" s="2">
        <f t="shared" si="844"/>
        <v>995</v>
      </c>
      <c r="CV702" t="str">
        <f t="shared" si="852"/>
        <v/>
      </c>
      <c r="CX702" t="str">
        <f t="shared" si="871"/>
        <v/>
      </c>
      <c r="CY702" t="b">
        <f>AND(CX702&lt;&gt;"",COUNTIF($CX$11:CX701,CX702)=0)</f>
        <v>0</v>
      </c>
      <c r="CZ702" s="2">
        <f>IF(CX702="",0,IF(CY702,MAX($CZ$11:CZ701)+1,VLOOKUP(CX702,$CX$11:CZ701,3,FALSE)))</f>
        <v>0</v>
      </c>
      <c r="DA702" s="2" t="str">
        <f t="shared" si="853"/>
        <v/>
      </c>
      <c r="DB702" t="str">
        <f t="shared" si="872"/>
        <v/>
      </c>
      <c r="DC702" t="b">
        <f>AND(DB702&lt;&gt;"",COUNTIF($DB$11:DB701,DB702)=0)</f>
        <v>0</v>
      </c>
      <c r="DD702" s="2">
        <f>IF(DB702="",0,IF(DC702,MAX($DD$11:DD701)+1,VLOOKUP(DB702,$DB$11:DD701,3,FALSE)))</f>
        <v>0</v>
      </c>
      <c r="DE702" s="2" t="str">
        <f t="shared" si="854"/>
        <v/>
      </c>
    </row>
    <row r="703" spans="1:109" x14ac:dyDescent="0.35">
      <c r="A703" s="119"/>
      <c r="B703" s="46"/>
      <c r="C703" s="46"/>
      <c r="D703" s="46"/>
      <c r="E703" s="46"/>
      <c r="F703" s="183"/>
      <c r="G703" s="48">
        <v>0</v>
      </c>
      <c r="H703" s="46">
        <v>0</v>
      </c>
      <c r="I703" s="46">
        <v>0</v>
      </c>
      <c r="J703" s="46">
        <v>0</v>
      </c>
      <c r="K703" s="46">
        <v>0</v>
      </c>
      <c r="L703" s="49">
        <v>0</v>
      </c>
      <c r="M703" s="50">
        <v>0</v>
      </c>
      <c r="N703" s="32"/>
      <c r="O703" s="31"/>
      <c r="P703" s="31"/>
      <c r="Q703" s="31"/>
      <c r="R703" s="31"/>
      <c r="S703" s="31"/>
      <c r="T703" s="31"/>
      <c r="U703" s="31"/>
      <c r="V703" s="99"/>
      <c r="W703" s="52" t="str">
        <f t="shared" si="879"/>
        <v/>
      </c>
      <c r="X703" s="120"/>
      <c r="Y703" s="97"/>
      <c r="Z703" t="e">
        <f t="shared" si="809"/>
        <v>#N/A</v>
      </c>
      <c r="AA703" t="e">
        <f t="shared" si="810"/>
        <v>#N/A</v>
      </c>
      <c r="AB703" t="e">
        <f t="shared" si="811"/>
        <v>#N/A</v>
      </c>
      <c r="AC703" s="53" t="b">
        <f t="shared" si="812"/>
        <v>0</v>
      </c>
      <c r="AD703" s="53" t="b">
        <f t="shared" si="813"/>
        <v>0</v>
      </c>
      <c r="AE703" s="53" t="b">
        <f t="shared" si="814"/>
        <v>0</v>
      </c>
      <c r="AF703" s="53" t="b">
        <f t="shared" si="815"/>
        <v>0</v>
      </c>
      <c r="AG703" s="53" t="b">
        <f t="shared" si="816"/>
        <v>0</v>
      </c>
      <c r="AH703" s="53" t="b">
        <f t="shared" si="817"/>
        <v>0</v>
      </c>
      <c r="AI703" s="53" t="b">
        <f t="shared" si="818"/>
        <v>0</v>
      </c>
      <c r="AJ703" s="53" t="b">
        <f t="shared" si="819"/>
        <v>0</v>
      </c>
      <c r="AK703" s="53" t="b">
        <f t="shared" si="873"/>
        <v>1</v>
      </c>
      <c r="AL703" s="53" t="b">
        <f t="shared" si="874"/>
        <v>1</v>
      </c>
      <c r="AM703" s="53" t="b">
        <f t="shared" si="875"/>
        <v>1</v>
      </c>
      <c r="AN703" s="53" t="b">
        <f t="shared" si="876"/>
        <v>1</v>
      </c>
      <c r="AO703" s="53" t="b">
        <f t="shared" si="877"/>
        <v>1</v>
      </c>
      <c r="AP703" s="53" t="b">
        <f t="shared" si="878"/>
        <v>1</v>
      </c>
      <c r="AQ703" s="53" t="b">
        <f t="shared" si="855"/>
        <v>0</v>
      </c>
      <c r="AR703" t="b">
        <f t="shared" si="820"/>
        <v>0</v>
      </c>
      <c r="AS703" s="54" t="e">
        <f t="shared" si="845"/>
        <v>#N/A</v>
      </c>
      <c r="AT703" t="b">
        <f t="shared" si="856"/>
        <v>0</v>
      </c>
      <c r="AU703" t="str">
        <f t="shared" si="857"/>
        <v/>
      </c>
      <c r="AV703" s="55" t="str">
        <f t="shared" si="846"/>
        <v/>
      </c>
      <c r="AW703" t="b">
        <f>AND(AV703&lt;&gt;"",COUNTIF($AV$11:AV702,AV703)=0)</f>
        <v>0</v>
      </c>
      <c r="AX703" s="2">
        <f>IF(AV703="",0,IF(AW703,MAX($AX$11:AX702)+1,VLOOKUP(AV703,$AV$11:AX702,3,FALSE)))</f>
        <v>0</v>
      </c>
      <c r="AY703" t="str">
        <f t="shared" si="847"/>
        <v/>
      </c>
      <c r="AZ703" t="e">
        <f t="shared" si="821"/>
        <v>#N/A</v>
      </c>
      <c r="BA703" t="e">
        <f>IF(ISNA(AZ703),NA(),COUNTIF(AZ$10:AZ703,AZ703)&gt;1)</f>
        <v>#N/A</v>
      </c>
      <c r="BB703" t="e">
        <f t="shared" si="822"/>
        <v>#N/A</v>
      </c>
      <c r="BC703" s="55" t="e">
        <f t="shared" si="823"/>
        <v>#N/A</v>
      </c>
      <c r="BD703" s="56" t="e">
        <f t="shared" si="824"/>
        <v>#N/A</v>
      </c>
      <c r="BE703" s="53">
        <f t="shared" si="825"/>
        <v>0</v>
      </c>
      <c r="BF703" s="53">
        <f t="shared" si="826"/>
        <v>0</v>
      </c>
      <c r="BG703" s="53">
        <f t="shared" si="827"/>
        <v>0</v>
      </c>
      <c r="BH703" s="53">
        <f t="shared" si="828"/>
        <v>0</v>
      </c>
      <c r="BI703" s="53">
        <f t="shared" si="829"/>
        <v>0</v>
      </c>
      <c r="BJ703" s="53">
        <f t="shared" si="830"/>
        <v>0</v>
      </c>
      <c r="BK703" s="57">
        <f t="shared" si="831"/>
        <v>0</v>
      </c>
      <c r="BL703" s="57">
        <f t="shared" si="832"/>
        <v>0</v>
      </c>
      <c r="BM703" s="57">
        <f t="shared" si="833"/>
        <v>0</v>
      </c>
      <c r="BN703" s="57">
        <f t="shared" si="834"/>
        <v>0</v>
      </c>
      <c r="BO703" s="57">
        <f t="shared" si="835"/>
        <v>0</v>
      </c>
      <c r="BP703" s="57">
        <f t="shared" si="836"/>
        <v>0</v>
      </c>
      <c r="BQ703">
        <f t="shared" si="858"/>
        <v>0</v>
      </c>
      <c r="BR703">
        <f t="shared" si="859"/>
        <v>0</v>
      </c>
      <c r="BS703">
        <f t="shared" si="860"/>
        <v>0</v>
      </c>
      <c r="BT703">
        <f t="shared" si="861"/>
        <v>0</v>
      </c>
      <c r="BU703">
        <f t="shared" si="862"/>
        <v>0</v>
      </c>
      <c r="BV703">
        <f t="shared" si="863"/>
        <v>0</v>
      </c>
      <c r="BW703">
        <f t="shared" si="864"/>
        <v>0</v>
      </c>
      <c r="BX703">
        <f t="shared" si="865"/>
        <v>0</v>
      </c>
      <c r="BY703">
        <f t="shared" si="866"/>
        <v>0</v>
      </c>
      <c r="BZ703">
        <f t="shared" si="867"/>
        <v>0</v>
      </c>
      <c r="CA703">
        <f t="shared" si="868"/>
        <v>0</v>
      </c>
      <c r="CB703">
        <f t="shared" si="869"/>
        <v>0</v>
      </c>
      <c r="CC703" t="e">
        <f>IF('Source and fuel input'!AS703,VLOOKUP(AA703,SourceIdData,8,FALSE),IF('Source and fuel input'!AQ703,V703,IF('Source and fuel input'!AR703,IF(AND(E703="Method 1",VLOOKUP(AA703,SourceIdData,8,FALSE)&gt;0),VLOOKUP(AA703,SourceIdData,8,FALSE),NA()),"")))</f>
        <v>#N/A</v>
      </c>
      <c r="CD703" s="15" t="e">
        <f t="shared" si="880"/>
        <v>#N/A</v>
      </c>
      <c r="CE703" s="15" t="b">
        <f t="shared" si="881"/>
        <v>1</v>
      </c>
      <c r="CF703" s="15" t="b">
        <f t="shared" si="837"/>
        <v>1</v>
      </c>
      <c r="CG703" s="15" t="b">
        <f t="shared" si="882"/>
        <v>0</v>
      </c>
      <c r="CH703" s="15" t="b">
        <f t="shared" si="883"/>
        <v>1</v>
      </c>
      <c r="CI703" t="e">
        <f t="shared" si="838"/>
        <v>#N/A</v>
      </c>
      <c r="CJ703" t="e">
        <f t="shared" si="839"/>
        <v>#N/A</v>
      </c>
      <c r="CK703" t="e">
        <f t="shared" si="848"/>
        <v>#N/A</v>
      </c>
      <c r="CL703" t="b">
        <f t="shared" si="884"/>
        <v>0</v>
      </c>
      <c r="CM703" t="e">
        <f t="shared" si="849"/>
        <v>#N/A</v>
      </c>
      <c r="CN703" t="b">
        <f t="shared" si="850"/>
        <v>0</v>
      </c>
      <c r="CO703" s="14">
        <f t="shared" si="851"/>
        <v>1</v>
      </c>
      <c r="CP703" s="16" t="str">
        <f t="shared" si="840"/>
        <v/>
      </c>
      <c r="CQ703" s="15">
        <f t="shared" si="841"/>
        <v>0</v>
      </c>
      <c r="CR703" s="15">
        <f t="shared" si="842"/>
        <v>0</v>
      </c>
      <c r="CS703" s="15">
        <f t="shared" si="843"/>
        <v>0</v>
      </c>
      <c r="CT703" s="58" t="e">
        <f t="shared" si="870"/>
        <v>#DIV/0!</v>
      </c>
      <c r="CU703" s="2">
        <f t="shared" si="844"/>
        <v>995</v>
      </c>
      <c r="CV703" t="str">
        <f t="shared" si="852"/>
        <v/>
      </c>
      <c r="CX703" t="str">
        <f t="shared" si="871"/>
        <v/>
      </c>
      <c r="CY703" t="b">
        <f>AND(CX703&lt;&gt;"",COUNTIF($CX$11:CX702,CX703)=0)</f>
        <v>0</v>
      </c>
      <c r="CZ703" s="2">
        <f>IF(CX703="",0,IF(CY703,MAX($CZ$11:CZ702)+1,VLOOKUP(CX703,$CX$11:CZ702,3,FALSE)))</f>
        <v>0</v>
      </c>
      <c r="DA703" s="2" t="str">
        <f t="shared" si="853"/>
        <v/>
      </c>
      <c r="DB703" t="str">
        <f t="shared" si="872"/>
        <v/>
      </c>
      <c r="DC703" t="b">
        <f>AND(DB703&lt;&gt;"",COUNTIF($DB$11:DB702,DB703)=0)</f>
        <v>0</v>
      </c>
      <c r="DD703" s="2">
        <f>IF(DB703="",0,IF(DC703,MAX($DD$11:DD702)+1,VLOOKUP(DB703,$DB$11:DD702,3,FALSE)))</f>
        <v>0</v>
      </c>
      <c r="DE703" s="2" t="str">
        <f t="shared" si="854"/>
        <v/>
      </c>
    </row>
    <row r="704" spans="1:109" x14ac:dyDescent="0.35">
      <c r="A704" s="119"/>
      <c r="B704" s="46"/>
      <c r="C704" s="46"/>
      <c r="D704" s="46"/>
      <c r="E704" s="46"/>
      <c r="F704" s="183"/>
      <c r="G704" s="48">
        <v>0</v>
      </c>
      <c r="H704" s="46">
        <v>0</v>
      </c>
      <c r="I704" s="46">
        <v>0</v>
      </c>
      <c r="J704" s="46">
        <v>0</v>
      </c>
      <c r="K704" s="46">
        <v>0</v>
      </c>
      <c r="L704" s="49">
        <v>0</v>
      </c>
      <c r="M704" s="50">
        <v>0</v>
      </c>
      <c r="N704" s="32"/>
      <c r="O704" s="31"/>
      <c r="P704" s="31"/>
      <c r="Q704" s="31"/>
      <c r="R704" s="31"/>
      <c r="S704" s="31"/>
      <c r="T704" s="31"/>
      <c r="U704" s="31"/>
      <c r="V704" s="99"/>
      <c r="W704" s="52" t="str">
        <f t="shared" si="879"/>
        <v/>
      </c>
      <c r="X704" s="120"/>
      <c r="Y704" s="97"/>
      <c r="Z704" t="e">
        <f t="shared" si="809"/>
        <v>#N/A</v>
      </c>
      <c r="AA704" t="e">
        <f t="shared" si="810"/>
        <v>#N/A</v>
      </c>
      <c r="AB704" t="e">
        <f t="shared" si="811"/>
        <v>#N/A</v>
      </c>
      <c r="AC704" s="53" t="b">
        <f t="shared" si="812"/>
        <v>0</v>
      </c>
      <c r="AD704" s="53" t="b">
        <f t="shared" si="813"/>
        <v>0</v>
      </c>
      <c r="AE704" s="53" t="b">
        <f t="shared" si="814"/>
        <v>0</v>
      </c>
      <c r="AF704" s="53" t="b">
        <f t="shared" si="815"/>
        <v>0</v>
      </c>
      <c r="AG704" s="53" t="b">
        <f t="shared" si="816"/>
        <v>0</v>
      </c>
      <c r="AH704" s="53" t="b">
        <f t="shared" si="817"/>
        <v>0</v>
      </c>
      <c r="AI704" s="53" t="b">
        <f t="shared" si="818"/>
        <v>0</v>
      </c>
      <c r="AJ704" s="53" t="b">
        <f t="shared" si="819"/>
        <v>0</v>
      </c>
      <c r="AK704" s="53" t="b">
        <f t="shared" si="873"/>
        <v>1</v>
      </c>
      <c r="AL704" s="53" t="b">
        <f t="shared" si="874"/>
        <v>1</v>
      </c>
      <c r="AM704" s="53" t="b">
        <f t="shared" si="875"/>
        <v>1</v>
      </c>
      <c r="AN704" s="53" t="b">
        <f t="shared" si="876"/>
        <v>1</v>
      </c>
      <c r="AO704" s="53" t="b">
        <f t="shared" si="877"/>
        <v>1</v>
      </c>
      <c r="AP704" s="53" t="b">
        <f t="shared" si="878"/>
        <v>1</v>
      </c>
      <c r="AQ704" s="53" t="b">
        <f t="shared" si="855"/>
        <v>0</v>
      </c>
      <c r="AR704" t="b">
        <f t="shared" si="820"/>
        <v>0</v>
      </c>
      <c r="AS704" s="54" t="e">
        <f t="shared" si="845"/>
        <v>#N/A</v>
      </c>
      <c r="AT704" t="b">
        <f t="shared" si="856"/>
        <v>0</v>
      </c>
      <c r="AU704" t="str">
        <f t="shared" si="857"/>
        <v/>
      </c>
      <c r="AV704" s="55" t="str">
        <f t="shared" si="846"/>
        <v/>
      </c>
      <c r="AW704" t="b">
        <f>AND(AV704&lt;&gt;"",COUNTIF($AV$11:AV703,AV704)=0)</f>
        <v>0</v>
      </c>
      <c r="AX704" s="2">
        <f>IF(AV704="",0,IF(AW704,MAX($AX$11:AX703)+1,VLOOKUP(AV704,$AV$11:AX703,3,FALSE)))</f>
        <v>0</v>
      </c>
      <c r="AY704" t="str">
        <f t="shared" si="847"/>
        <v/>
      </c>
      <c r="AZ704" t="e">
        <f t="shared" si="821"/>
        <v>#N/A</v>
      </c>
      <c r="BA704" t="e">
        <f>IF(ISNA(AZ704),NA(),COUNTIF(AZ$10:AZ704,AZ704)&gt;1)</f>
        <v>#N/A</v>
      </c>
      <c r="BB704" t="e">
        <f t="shared" si="822"/>
        <v>#N/A</v>
      </c>
      <c r="BC704" s="55" t="e">
        <f t="shared" si="823"/>
        <v>#N/A</v>
      </c>
      <c r="BD704" s="56" t="e">
        <f t="shared" si="824"/>
        <v>#N/A</v>
      </c>
      <c r="BE704" s="53">
        <f t="shared" si="825"/>
        <v>0</v>
      </c>
      <c r="BF704" s="53">
        <f t="shared" si="826"/>
        <v>0</v>
      </c>
      <c r="BG704" s="53">
        <f t="shared" si="827"/>
        <v>0</v>
      </c>
      <c r="BH704" s="53">
        <f t="shared" si="828"/>
        <v>0</v>
      </c>
      <c r="BI704" s="53">
        <f t="shared" si="829"/>
        <v>0</v>
      </c>
      <c r="BJ704" s="53">
        <f t="shared" si="830"/>
        <v>0</v>
      </c>
      <c r="BK704" s="57">
        <f t="shared" si="831"/>
        <v>0</v>
      </c>
      <c r="BL704" s="57">
        <f t="shared" si="832"/>
        <v>0</v>
      </c>
      <c r="BM704" s="57">
        <f t="shared" si="833"/>
        <v>0</v>
      </c>
      <c r="BN704" s="57">
        <f t="shared" si="834"/>
        <v>0</v>
      </c>
      <c r="BO704" s="57">
        <f t="shared" si="835"/>
        <v>0</v>
      </c>
      <c r="BP704" s="57">
        <f t="shared" si="836"/>
        <v>0</v>
      </c>
      <c r="BQ704">
        <f t="shared" si="858"/>
        <v>0</v>
      </c>
      <c r="BR704">
        <f t="shared" si="859"/>
        <v>0</v>
      </c>
      <c r="BS704">
        <f t="shared" si="860"/>
        <v>0</v>
      </c>
      <c r="BT704">
        <f t="shared" si="861"/>
        <v>0</v>
      </c>
      <c r="BU704">
        <f t="shared" si="862"/>
        <v>0</v>
      </c>
      <c r="BV704">
        <f t="shared" si="863"/>
        <v>0</v>
      </c>
      <c r="BW704">
        <f t="shared" si="864"/>
        <v>0</v>
      </c>
      <c r="BX704">
        <f t="shared" si="865"/>
        <v>0</v>
      </c>
      <c r="BY704">
        <f t="shared" si="866"/>
        <v>0</v>
      </c>
      <c r="BZ704">
        <f t="shared" si="867"/>
        <v>0</v>
      </c>
      <c r="CA704">
        <f t="shared" si="868"/>
        <v>0</v>
      </c>
      <c r="CB704">
        <f t="shared" si="869"/>
        <v>0</v>
      </c>
      <c r="CC704" t="e">
        <f>IF('Source and fuel input'!AS704,VLOOKUP(AA704,SourceIdData,8,FALSE),IF('Source and fuel input'!AQ704,V704,IF('Source and fuel input'!AR704,IF(AND(E704="Method 1",VLOOKUP(AA704,SourceIdData,8,FALSE)&gt;0),VLOOKUP(AA704,SourceIdData,8,FALSE),NA()),"")))</f>
        <v>#N/A</v>
      </c>
      <c r="CD704" s="15" t="e">
        <f t="shared" si="880"/>
        <v>#N/A</v>
      </c>
      <c r="CE704" s="15" t="b">
        <f t="shared" si="881"/>
        <v>1</v>
      </c>
      <c r="CF704" s="15" t="b">
        <f t="shared" si="837"/>
        <v>1</v>
      </c>
      <c r="CG704" s="15" t="b">
        <f t="shared" si="882"/>
        <v>0</v>
      </c>
      <c r="CH704" s="15" t="b">
        <f t="shared" si="883"/>
        <v>1</v>
      </c>
      <c r="CI704" t="e">
        <f t="shared" si="838"/>
        <v>#N/A</v>
      </c>
      <c r="CJ704" t="e">
        <f t="shared" si="839"/>
        <v>#N/A</v>
      </c>
      <c r="CK704" t="e">
        <f t="shared" si="848"/>
        <v>#N/A</v>
      </c>
      <c r="CL704" t="b">
        <f t="shared" si="884"/>
        <v>0</v>
      </c>
      <c r="CM704" t="e">
        <f t="shared" si="849"/>
        <v>#N/A</v>
      </c>
      <c r="CN704" t="b">
        <f t="shared" si="850"/>
        <v>0</v>
      </c>
      <c r="CO704" s="14">
        <f t="shared" si="851"/>
        <v>1</v>
      </c>
      <c r="CP704" s="16" t="str">
        <f t="shared" si="840"/>
        <v/>
      </c>
      <c r="CQ704" s="15">
        <f t="shared" si="841"/>
        <v>0</v>
      </c>
      <c r="CR704" s="15">
        <f t="shared" si="842"/>
        <v>0</v>
      </c>
      <c r="CS704" s="15">
        <f t="shared" si="843"/>
        <v>0</v>
      </c>
      <c r="CT704" s="58" t="e">
        <f t="shared" si="870"/>
        <v>#DIV/0!</v>
      </c>
      <c r="CU704" s="2">
        <f t="shared" si="844"/>
        <v>995</v>
      </c>
      <c r="CV704" t="str">
        <f t="shared" si="852"/>
        <v/>
      </c>
      <c r="CX704" t="str">
        <f t="shared" si="871"/>
        <v/>
      </c>
      <c r="CY704" t="b">
        <f>AND(CX704&lt;&gt;"",COUNTIF($CX$11:CX703,CX704)=0)</f>
        <v>0</v>
      </c>
      <c r="CZ704" s="2">
        <f>IF(CX704="",0,IF(CY704,MAX($CZ$11:CZ703)+1,VLOOKUP(CX704,$CX$11:CZ703,3,FALSE)))</f>
        <v>0</v>
      </c>
      <c r="DA704" s="2" t="str">
        <f t="shared" si="853"/>
        <v/>
      </c>
      <c r="DB704" t="str">
        <f t="shared" si="872"/>
        <v/>
      </c>
      <c r="DC704" t="b">
        <f>AND(DB704&lt;&gt;"",COUNTIF($DB$11:DB703,DB704)=0)</f>
        <v>0</v>
      </c>
      <c r="DD704" s="2">
        <f>IF(DB704="",0,IF(DC704,MAX($DD$11:DD703)+1,VLOOKUP(DB704,$DB$11:DD703,3,FALSE)))</f>
        <v>0</v>
      </c>
      <c r="DE704" s="2" t="str">
        <f t="shared" si="854"/>
        <v/>
      </c>
    </row>
    <row r="705" spans="1:109" x14ac:dyDescent="0.35">
      <c r="A705" s="119"/>
      <c r="B705" s="46"/>
      <c r="C705" s="46"/>
      <c r="D705" s="46"/>
      <c r="E705" s="46"/>
      <c r="F705" s="183"/>
      <c r="G705" s="48">
        <v>0</v>
      </c>
      <c r="H705" s="46">
        <v>0</v>
      </c>
      <c r="I705" s="46">
        <v>0</v>
      </c>
      <c r="J705" s="46">
        <v>0</v>
      </c>
      <c r="K705" s="46">
        <v>0</v>
      </c>
      <c r="L705" s="49">
        <v>0</v>
      </c>
      <c r="M705" s="50">
        <v>0</v>
      </c>
      <c r="N705" s="32"/>
      <c r="O705" s="31"/>
      <c r="P705" s="31"/>
      <c r="Q705" s="31"/>
      <c r="R705" s="31"/>
      <c r="S705" s="31"/>
      <c r="T705" s="31"/>
      <c r="U705" s="31"/>
      <c r="V705" s="99"/>
      <c r="W705" s="52" t="str">
        <f t="shared" si="879"/>
        <v/>
      </c>
      <c r="X705" s="120"/>
      <c r="Y705" s="97"/>
      <c r="Z705" t="e">
        <f t="shared" si="809"/>
        <v>#N/A</v>
      </c>
      <c r="AA705" t="e">
        <f t="shared" si="810"/>
        <v>#N/A</v>
      </c>
      <c r="AB705" t="e">
        <f t="shared" si="811"/>
        <v>#N/A</v>
      </c>
      <c r="AC705" s="53" t="b">
        <f t="shared" si="812"/>
        <v>0</v>
      </c>
      <c r="AD705" s="53" t="b">
        <f t="shared" si="813"/>
        <v>0</v>
      </c>
      <c r="AE705" s="53" t="b">
        <f t="shared" si="814"/>
        <v>0</v>
      </c>
      <c r="AF705" s="53" t="b">
        <f t="shared" si="815"/>
        <v>0</v>
      </c>
      <c r="AG705" s="53" t="b">
        <f t="shared" si="816"/>
        <v>0</v>
      </c>
      <c r="AH705" s="53" t="b">
        <f t="shared" si="817"/>
        <v>0</v>
      </c>
      <c r="AI705" s="53" t="b">
        <f t="shared" si="818"/>
        <v>0</v>
      </c>
      <c r="AJ705" s="53" t="b">
        <f t="shared" si="819"/>
        <v>0</v>
      </c>
      <c r="AK705" s="53" t="b">
        <f t="shared" si="873"/>
        <v>1</v>
      </c>
      <c r="AL705" s="53" t="b">
        <f t="shared" si="874"/>
        <v>1</v>
      </c>
      <c r="AM705" s="53" t="b">
        <f t="shared" si="875"/>
        <v>1</v>
      </c>
      <c r="AN705" s="53" t="b">
        <f t="shared" si="876"/>
        <v>1</v>
      </c>
      <c r="AO705" s="53" t="b">
        <f t="shared" si="877"/>
        <v>1</v>
      </c>
      <c r="AP705" s="53" t="b">
        <f t="shared" si="878"/>
        <v>1</v>
      </c>
      <c r="AQ705" s="53" t="b">
        <f t="shared" si="855"/>
        <v>0</v>
      </c>
      <c r="AR705" t="b">
        <f t="shared" si="820"/>
        <v>0</v>
      </c>
      <c r="AS705" s="54" t="e">
        <f t="shared" si="845"/>
        <v>#N/A</v>
      </c>
      <c r="AT705" t="b">
        <f t="shared" si="856"/>
        <v>0</v>
      </c>
      <c r="AU705" t="str">
        <f t="shared" si="857"/>
        <v/>
      </c>
      <c r="AV705" s="55" t="str">
        <f t="shared" si="846"/>
        <v/>
      </c>
      <c r="AW705" t="b">
        <f>AND(AV705&lt;&gt;"",COUNTIF($AV$11:AV704,AV705)=0)</f>
        <v>0</v>
      </c>
      <c r="AX705" s="2">
        <f>IF(AV705="",0,IF(AW705,MAX($AX$11:AX704)+1,VLOOKUP(AV705,$AV$11:AX704,3,FALSE)))</f>
        <v>0</v>
      </c>
      <c r="AY705" t="str">
        <f t="shared" si="847"/>
        <v/>
      </c>
      <c r="AZ705" t="e">
        <f t="shared" si="821"/>
        <v>#N/A</v>
      </c>
      <c r="BA705" t="e">
        <f>IF(ISNA(AZ705),NA(),COUNTIF(AZ$10:AZ705,AZ705)&gt;1)</f>
        <v>#N/A</v>
      </c>
      <c r="BB705" t="e">
        <f t="shared" si="822"/>
        <v>#N/A</v>
      </c>
      <c r="BC705" s="55" t="e">
        <f t="shared" si="823"/>
        <v>#N/A</v>
      </c>
      <c r="BD705" s="56" t="e">
        <f t="shared" si="824"/>
        <v>#N/A</v>
      </c>
      <c r="BE705" s="53">
        <f t="shared" si="825"/>
        <v>0</v>
      </c>
      <c r="BF705" s="53">
        <f t="shared" si="826"/>
        <v>0</v>
      </c>
      <c r="BG705" s="53">
        <f t="shared" si="827"/>
        <v>0</v>
      </c>
      <c r="BH705" s="53">
        <f t="shared" si="828"/>
        <v>0</v>
      </c>
      <c r="BI705" s="53">
        <f t="shared" si="829"/>
        <v>0</v>
      </c>
      <c r="BJ705" s="53">
        <f t="shared" si="830"/>
        <v>0</v>
      </c>
      <c r="BK705" s="57">
        <f t="shared" si="831"/>
        <v>0</v>
      </c>
      <c r="BL705" s="57">
        <f t="shared" si="832"/>
        <v>0</v>
      </c>
      <c r="BM705" s="57">
        <f t="shared" si="833"/>
        <v>0</v>
      </c>
      <c r="BN705" s="57">
        <f t="shared" si="834"/>
        <v>0</v>
      </c>
      <c r="BO705" s="57">
        <f t="shared" si="835"/>
        <v>0</v>
      </c>
      <c r="BP705" s="57">
        <f t="shared" si="836"/>
        <v>0</v>
      </c>
      <c r="BQ705">
        <f t="shared" si="858"/>
        <v>0</v>
      </c>
      <c r="BR705">
        <f t="shared" si="859"/>
        <v>0</v>
      </c>
      <c r="BS705">
        <f t="shared" si="860"/>
        <v>0</v>
      </c>
      <c r="BT705">
        <f t="shared" si="861"/>
        <v>0</v>
      </c>
      <c r="BU705">
        <f t="shared" si="862"/>
        <v>0</v>
      </c>
      <c r="BV705">
        <f t="shared" si="863"/>
        <v>0</v>
      </c>
      <c r="BW705">
        <f t="shared" si="864"/>
        <v>0</v>
      </c>
      <c r="BX705">
        <f t="shared" si="865"/>
        <v>0</v>
      </c>
      <c r="BY705">
        <f t="shared" si="866"/>
        <v>0</v>
      </c>
      <c r="BZ705">
        <f t="shared" si="867"/>
        <v>0</v>
      </c>
      <c r="CA705">
        <f t="shared" si="868"/>
        <v>0</v>
      </c>
      <c r="CB705">
        <f t="shared" si="869"/>
        <v>0</v>
      </c>
      <c r="CC705" t="e">
        <f>IF('Source and fuel input'!AS705,VLOOKUP(AA705,SourceIdData,8,FALSE),IF('Source and fuel input'!AQ705,V705,IF('Source and fuel input'!AR705,IF(AND(E705="Method 1",VLOOKUP(AA705,SourceIdData,8,FALSE)&gt;0),VLOOKUP(AA705,SourceIdData,8,FALSE),NA()),"")))</f>
        <v>#N/A</v>
      </c>
      <c r="CD705" s="15" t="e">
        <f t="shared" si="880"/>
        <v>#N/A</v>
      </c>
      <c r="CE705" s="15" t="b">
        <f t="shared" si="881"/>
        <v>1</v>
      </c>
      <c r="CF705" s="15" t="b">
        <f t="shared" si="837"/>
        <v>1</v>
      </c>
      <c r="CG705" s="15" t="b">
        <f t="shared" si="882"/>
        <v>0</v>
      </c>
      <c r="CH705" s="15" t="b">
        <f t="shared" si="883"/>
        <v>1</v>
      </c>
      <c r="CI705" t="e">
        <f t="shared" si="838"/>
        <v>#N/A</v>
      </c>
      <c r="CJ705" t="e">
        <f t="shared" si="839"/>
        <v>#N/A</v>
      </c>
      <c r="CK705" t="e">
        <f t="shared" si="848"/>
        <v>#N/A</v>
      </c>
      <c r="CL705" t="b">
        <f t="shared" si="884"/>
        <v>0</v>
      </c>
      <c r="CM705" t="e">
        <f t="shared" si="849"/>
        <v>#N/A</v>
      </c>
      <c r="CN705" t="b">
        <f t="shared" si="850"/>
        <v>0</v>
      </c>
      <c r="CO705" s="14">
        <f t="shared" si="851"/>
        <v>1</v>
      </c>
      <c r="CP705" s="16" t="str">
        <f t="shared" si="840"/>
        <v/>
      </c>
      <c r="CQ705" s="15">
        <f t="shared" si="841"/>
        <v>0</v>
      </c>
      <c r="CR705" s="15">
        <f t="shared" si="842"/>
        <v>0</v>
      </c>
      <c r="CS705" s="15">
        <f t="shared" si="843"/>
        <v>0</v>
      </c>
      <c r="CT705" s="58" t="e">
        <f t="shared" si="870"/>
        <v>#DIV/0!</v>
      </c>
      <c r="CU705" s="2">
        <f t="shared" si="844"/>
        <v>995</v>
      </c>
      <c r="CV705" t="str">
        <f t="shared" si="852"/>
        <v/>
      </c>
      <c r="CX705" t="str">
        <f t="shared" si="871"/>
        <v/>
      </c>
      <c r="CY705" t="b">
        <f>AND(CX705&lt;&gt;"",COUNTIF($CX$11:CX704,CX705)=0)</f>
        <v>0</v>
      </c>
      <c r="CZ705" s="2">
        <f>IF(CX705="",0,IF(CY705,MAX($CZ$11:CZ704)+1,VLOOKUP(CX705,$CX$11:CZ704,3,FALSE)))</f>
        <v>0</v>
      </c>
      <c r="DA705" s="2" t="str">
        <f t="shared" si="853"/>
        <v/>
      </c>
      <c r="DB705" t="str">
        <f t="shared" si="872"/>
        <v/>
      </c>
      <c r="DC705" t="b">
        <f>AND(DB705&lt;&gt;"",COUNTIF($DB$11:DB704,DB705)=0)</f>
        <v>0</v>
      </c>
      <c r="DD705" s="2">
        <f>IF(DB705="",0,IF(DC705,MAX($DD$11:DD704)+1,VLOOKUP(DB705,$DB$11:DD704,3,FALSE)))</f>
        <v>0</v>
      </c>
      <c r="DE705" s="2" t="str">
        <f t="shared" si="854"/>
        <v/>
      </c>
    </row>
    <row r="706" spans="1:109" x14ac:dyDescent="0.35">
      <c r="A706" s="119"/>
      <c r="B706" s="46"/>
      <c r="C706" s="46"/>
      <c r="D706" s="46"/>
      <c r="E706" s="46"/>
      <c r="F706" s="183"/>
      <c r="G706" s="48">
        <v>0</v>
      </c>
      <c r="H706" s="46">
        <v>0</v>
      </c>
      <c r="I706" s="46">
        <v>0</v>
      </c>
      <c r="J706" s="46">
        <v>0</v>
      </c>
      <c r="K706" s="46">
        <v>0</v>
      </c>
      <c r="L706" s="49">
        <v>0</v>
      </c>
      <c r="M706" s="50">
        <v>0</v>
      </c>
      <c r="N706" s="32"/>
      <c r="O706" s="31"/>
      <c r="P706" s="31"/>
      <c r="Q706" s="31"/>
      <c r="R706" s="31"/>
      <c r="S706" s="31"/>
      <c r="T706" s="31"/>
      <c r="U706" s="31"/>
      <c r="V706" s="99"/>
      <c r="W706" s="52" t="str">
        <f t="shared" si="879"/>
        <v/>
      </c>
      <c r="X706" s="120"/>
      <c r="Y706" s="97"/>
      <c r="Z706" t="e">
        <f t="shared" si="809"/>
        <v>#N/A</v>
      </c>
      <c r="AA706" t="e">
        <f t="shared" si="810"/>
        <v>#N/A</v>
      </c>
      <c r="AB706" t="e">
        <f t="shared" si="811"/>
        <v>#N/A</v>
      </c>
      <c r="AC706" s="53" t="b">
        <f t="shared" si="812"/>
        <v>0</v>
      </c>
      <c r="AD706" s="53" t="b">
        <f t="shared" si="813"/>
        <v>0</v>
      </c>
      <c r="AE706" s="53" t="b">
        <f t="shared" si="814"/>
        <v>0</v>
      </c>
      <c r="AF706" s="53" t="b">
        <f t="shared" si="815"/>
        <v>0</v>
      </c>
      <c r="AG706" s="53" t="b">
        <f t="shared" si="816"/>
        <v>0</v>
      </c>
      <c r="AH706" s="53" t="b">
        <f t="shared" si="817"/>
        <v>0</v>
      </c>
      <c r="AI706" s="53" t="b">
        <f t="shared" si="818"/>
        <v>0</v>
      </c>
      <c r="AJ706" s="53" t="b">
        <f t="shared" si="819"/>
        <v>0</v>
      </c>
      <c r="AK706" s="53" t="b">
        <f t="shared" si="873"/>
        <v>1</v>
      </c>
      <c r="AL706" s="53" t="b">
        <f t="shared" si="874"/>
        <v>1</v>
      </c>
      <c r="AM706" s="53" t="b">
        <f t="shared" si="875"/>
        <v>1</v>
      </c>
      <c r="AN706" s="53" t="b">
        <f t="shared" si="876"/>
        <v>1</v>
      </c>
      <c r="AO706" s="53" t="b">
        <f t="shared" si="877"/>
        <v>1</v>
      </c>
      <c r="AP706" s="53" t="b">
        <f t="shared" si="878"/>
        <v>1</v>
      </c>
      <c r="AQ706" s="53" t="b">
        <f t="shared" si="855"/>
        <v>0</v>
      </c>
      <c r="AR706" t="b">
        <f t="shared" si="820"/>
        <v>0</v>
      </c>
      <c r="AS706" s="54" t="e">
        <f t="shared" si="845"/>
        <v>#N/A</v>
      </c>
      <c r="AT706" t="b">
        <f t="shared" si="856"/>
        <v>0</v>
      </c>
      <c r="AU706" t="str">
        <f t="shared" si="857"/>
        <v/>
      </c>
      <c r="AV706" s="55" t="str">
        <f t="shared" si="846"/>
        <v/>
      </c>
      <c r="AW706" t="b">
        <f>AND(AV706&lt;&gt;"",COUNTIF($AV$11:AV705,AV706)=0)</f>
        <v>0</v>
      </c>
      <c r="AX706" s="2">
        <f>IF(AV706="",0,IF(AW706,MAX($AX$11:AX705)+1,VLOOKUP(AV706,$AV$11:AX705,3,FALSE)))</f>
        <v>0</v>
      </c>
      <c r="AY706" t="str">
        <f t="shared" si="847"/>
        <v/>
      </c>
      <c r="AZ706" t="e">
        <f t="shared" si="821"/>
        <v>#N/A</v>
      </c>
      <c r="BA706" t="e">
        <f>IF(ISNA(AZ706),NA(),COUNTIF(AZ$10:AZ706,AZ706)&gt;1)</f>
        <v>#N/A</v>
      </c>
      <c r="BB706" t="e">
        <f t="shared" si="822"/>
        <v>#N/A</v>
      </c>
      <c r="BC706" s="55" t="e">
        <f t="shared" si="823"/>
        <v>#N/A</v>
      </c>
      <c r="BD706" s="56" t="e">
        <f t="shared" si="824"/>
        <v>#N/A</v>
      </c>
      <c r="BE706" s="53">
        <f t="shared" si="825"/>
        <v>0</v>
      </c>
      <c r="BF706" s="53">
        <f t="shared" si="826"/>
        <v>0</v>
      </c>
      <c r="BG706" s="53">
        <f t="shared" si="827"/>
        <v>0</v>
      </c>
      <c r="BH706" s="53">
        <f t="shared" si="828"/>
        <v>0</v>
      </c>
      <c r="BI706" s="53">
        <f t="shared" si="829"/>
        <v>0</v>
      </c>
      <c r="BJ706" s="53">
        <f t="shared" si="830"/>
        <v>0</v>
      </c>
      <c r="BK706" s="57">
        <f t="shared" si="831"/>
        <v>0</v>
      </c>
      <c r="BL706" s="57">
        <f t="shared" si="832"/>
        <v>0</v>
      </c>
      <c r="BM706" s="57">
        <f t="shared" si="833"/>
        <v>0</v>
      </c>
      <c r="BN706" s="57">
        <f t="shared" si="834"/>
        <v>0</v>
      </c>
      <c r="BO706" s="57">
        <f t="shared" si="835"/>
        <v>0</v>
      </c>
      <c r="BP706" s="57">
        <f t="shared" si="836"/>
        <v>0</v>
      </c>
      <c r="BQ706">
        <f t="shared" si="858"/>
        <v>0</v>
      </c>
      <c r="BR706">
        <f t="shared" si="859"/>
        <v>0</v>
      </c>
      <c r="BS706">
        <f t="shared" si="860"/>
        <v>0</v>
      </c>
      <c r="BT706">
        <f t="shared" si="861"/>
        <v>0</v>
      </c>
      <c r="BU706">
        <f t="shared" si="862"/>
        <v>0</v>
      </c>
      <c r="BV706">
        <f t="shared" si="863"/>
        <v>0</v>
      </c>
      <c r="BW706">
        <f t="shared" si="864"/>
        <v>0</v>
      </c>
      <c r="BX706">
        <f t="shared" si="865"/>
        <v>0</v>
      </c>
      <c r="BY706">
        <f t="shared" si="866"/>
        <v>0</v>
      </c>
      <c r="BZ706">
        <f t="shared" si="867"/>
        <v>0</v>
      </c>
      <c r="CA706">
        <f t="shared" si="868"/>
        <v>0</v>
      </c>
      <c r="CB706">
        <f t="shared" si="869"/>
        <v>0</v>
      </c>
      <c r="CC706" t="e">
        <f>IF('Source and fuel input'!AS706,VLOOKUP(AA706,SourceIdData,8,FALSE),IF('Source and fuel input'!AQ706,V706,IF('Source and fuel input'!AR706,IF(AND(E706="Method 1",VLOOKUP(AA706,SourceIdData,8,FALSE)&gt;0),VLOOKUP(AA706,SourceIdData,8,FALSE),NA()),"")))</f>
        <v>#N/A</v>
      </c>
      <c r="CD706" s="15" t="e">
        <f t="shared" si="880"/>
        <v>#N/A</v>
      </c>
      <c r="CE706" s="15" t="b">
        <f t="shared" si="881"/>
        <v>1</v>
      </c>
      <c r="CF706" s="15" t="b">
        <f t="shared" si="837"/>
        <v>1</v>
      </c>
      <c r="CG706" s="15" t="b">
        <f t="shared" si="882"/>
        <v>0</v>
      </c>
      <c r="CH706" s="15" t="b">
        <f t="shared" si="883"/>
        <v>1</v>
      </c>
      <c r="CI706" t="e">
        <f t="shared" si="838"/>
        <v>#N/A</v>
      </c>
      <c r="CJ706" t="e">
        <f t="shared" si="839"/>
        <v>#N/A</v>
      </c>
      <c r="CK706" t="e">
        <f t="shared" si="848"/>
        <v>#N/A</v>
      </c>
      <c r="CL706" t="b">
        <f t="shared" si="884"/>
        <v>0</v>
      </c>
      <c r="CM706" t="e">
        <f t="shared" si="849"/>
        <v>#N/A</v>
      </c>
      <c r="CN706" t="b">
        <f t="shared" si="850"/>
        <v>0</v>
      </c>
      <c r="CO706" s="14">
        <f t="shared" si="851"/>
        <v>1</v>
      </c>
      <c r="CP706" s="16" t="str">
        <f t="shared" si="840"/>
        <v/>
      </c>
      <c r="CQ706" s="15">
        <f t="shared" si="841"/>
        <v>0</v>
      </c>
      <c r="CR706" s="15">
        <f t="shared" si="842"/>
        <v>0</v>
      </c>
      <c r="CS706" s="15">
        <f t="shared" si="843"/>
        <v>0</v>
      </c>
      <c r="CT706" s="58" t="e">
        <f t="shared" si="870"/>
        <v>#DIV/0!</v>
      </c>
      <c r="CU706" s="2">
        <f t="shared" si="844"/>
        <v>995</v>
      </c>
      <c r="CV706" t="str">
        <f t="shared" si="852"/>
        <v/>
      </c>
      <c r="CX706" t="str">
        <f t="shared" si="871"/>
        <v/>
      </c>
      <c r="CY706" t="b">
        <f>AND(CX706&lt;&gt;"",COUNTIF($CX$11:CX705,CX706)=0)</f>
        <v>0</v>
      </c>
      <c r="CZ706" s="2">
        <f>IF(CX706="",0,IF(CY706,MAX($CZ$11:CZ705)+1,VLOOKUP(CX706,$CX$11:CZ705,3,FALSE)))</f>
        <v>0</v>
      </c>
      <c r="DA706" s="2" t="str">
        <f t="shared" si="853"/>
        <v/>
      </c>
      <c r="DB706" t="str">
        <f t="shared" si="872"/>
        <v/>
      </c>
      <c r="DC706" t="b">
        <f>AND(DB706&lt;&gt;"",COUNTIF($DB$11:DB705,DB706)=0)</f>
        <v>0</v>
      </c>
      <c r="DD706" s="2">
        <f>IF(DB706="",0,IF(DC706,MAX($DD$11:DD705)+1,VLOOKUP(DB706,$DB$11:DD705,3,FALSE)))</f>
        <v>0</v>
      </c>
      <c r="DE706" s="2" t="str">
        <f t="shared" si="854"/>
        <v/>
      </c>
    </row>
    <row r="707" spans="1:109" x14ac:dyDescent="0.35">
      <c r="A707" s="119"/>
      <c r="B707" s="46"/>
      <c r="C707" s="46"/>
      <c r="D707" s="46"/>
      <c r="E707" s="46"/>
      <c r="F707" s="183"/>
      <c r="G707" s="48">
        <v>0</v>
      </c>
      <c r="H707" s="46">
        <v>0</v>
      </c>
      <c r="I707" s="46">
        <v>0</v>
      </c>
      <c r="J707" s="46">
        <v>0</v>
      </c>
      <c r="K707" s="46">
        <v>0</v>
      </c>
      <c r="L707" s="49">
        <v>0</v>
      </c>
      <c r="M707" s="50">
        <v>0</v>
      </c>
      <c r="N707" s="32"/>
      <c r="O707" s="31"/>
      <c r="P707" s="31"/>
      <c r="Q707" s="31"/>
      <c r="R707" s="31"/>
      <c r="S707" s="31"/>
      <c r="T707" s="31"/>
      <c r="U707" s="31"/>
      <c r="V707" s="99"/>
      <c r="W707" s="52" t="str">
        <f t="shared" si="879"/>
        <v/>
      </c>
      <c r="X707" s="120"/>
      <c r="Y707" s="97"/>
      <c r="Z707" t="e">
        <f t="shared" si="809"/>
        <v>#N/A</v>
      </c>
      <c r="AA707" t="e">
        <f t="shared" si="810"/>
        <v>#N/A</v>
      </c>
      <c r="AB707" t="e">
        <f t="shared" si="811"/>
        <v>#N/A</v>
      </c>
      <c r="AC707" s="53" t="b">
        <f t="shared" si="812"/>
        <v>0</v>
      </c>
      <c r="AD707" s="53" t="b">
        <f t="shared" si="813"/>
        <v>0</v>
      </c>
      <c r="AE707" s="53" t="b">
        <f t="shared" si="814"/>
        <v>0</v>
      </c>
      <c r="AF707" s="53" t="b">
        <f t="shared" si="815"/>
        <v>0</v>
      </c>
      <c r="AG707" s="53" t="b">
        <f t="shared" si="816"/>
        <v>0</v>
      </c>
      <c r="AH707" s="53" t="b">
        <f t="shared" si="817"/>
        <v>0</v>
      </c>
      <c r="AI707" s="53" t="b">
        <f t="shared" si="818"/>
        <v>0</v>
      </c>
      <c r="AJ707" s="53" t="b">
        <f t="shared" si="819"/>
        <v>0</v>
      </c>
      <c r="AK707" s="53" t="b">
        <f t="shared" si="873"/>
        <v>1</v>
      </c>
      <c r="AL707" s="53" t="b">
        <f t="shared" si="874"/>
        <v>1</v>
      </c>
      <c r="AM707" s="53" t="b">
        <f t="shared" si="875"/>
        <v>1</v>
      </c>
      <c r="AN707" s="53" t="b">
        <f t="shared" si="876"/>
        <v>1</v>
      </c>
      <c r="AO707" s="53" t="b">
        <f t="shared" si="877"/>
        <v>1</v>
      </c>
      <c r="AP707" s="53" t="b">
        <f t="shared" si="878"/>
        <v>1</v>
      </c>
      <c r="AQ707" s="53" t="b">
        <f t="shared" si="855"/>
        <v>0</v>
      </c>
      <c r="AR707" t="b">
        <f t="shared" si="820"/>
        <v>0</v>
      </c>
      <c r="AS707" s="54" t="e">
        <f t="shared" si="845"/>
        <v>#N/A</v>
      </c>
      <c r="AT707" t="b">
        <f t="shared" si="856"/>
        <v>0</v>
      </c>
      <c r="AU707" t="str">
        <f t="shared" si="857"/>
        <v/>
      </c>
      <c r="AV707" s="55" t="str">
        <f t="shared" si="846"/>
        <v/>
      </c>
      <c r="AW707" t="b">
        <f>AND(AV707&lt;&gt;"",COUNTIF($AV$11:AV706,AV707)=0)</f>
        <v>0</v>
      </c>
      <c r="AX707" s="2">
        <f>IF(AV707="",0,IF(AW707,MAX($AX$11:AX706)+1,VLOOKUP(AV707,$AV$11:AX706,3,FALSE)))</f>
        <v>0</v>
      </c>
      <c r="AY707" t="str">
        <f t="shared" si="847"/>
        <v/>
      </c>
      <c r="AZ707" t="e">
        <f t="shared" si="821"/>
        <v>#N/A</v>
      </c>
      <c r="BA707" t="e">
        <f>IF(ISNA(AZ707),NA(),COUNTIF(AZ$10:AZ707,AZ707)&gt;1)</f>
        <v>#N/A</v>
      </c>
      <c r="BB707" t="e">
        <f t="shared" si="822"/>
        <v>#N/A</v>
      </c>
      <c r="BC707" s="55" t="e">
        <f t="shared" si="823"/>
        <v>#N/A</v>
      </c>
      <c r="BD707" s="56" t="e">
        <f t="shared" si="824"/>
        <v>#N/A</v>
      </c>
      <c r="BE707" s="53">
        <f t="shared" si="825"/>
        <v>0</v>
      </c>
      <c r="BF707" s="53">
        <f t="shared" si="826"/>
        <v>0</v>
      </c>
      <c r="BG707" s="53">
        <f t="shared" si="827"/>
        <v>0</v>
      </c>
      <c r="BH707" s="53">
        <f t="shared" si="828"/>
        <v>0</v>
      </c>
      <c r="BI707" s="53">
        <f t="shared" si="829"/>
        <v>0</v>
      </c>
      <c r="BJ707" s="53">
        <f t="shared" si="830"/>
        <v>0</v>
      </c>
      <c r="BK707" s="57">
        <f t="shared" si="831"/>
        <v>0</v>
      </c>
      <c r="BL707" s="57">
        <f t="shared" si="832"/>
        <v>0</v>
      </c>
      <c r="BM707" s="57">
        <f t="shared" si="833"/>
        <v>0</v>
      </c>
      <c r="BN707" s="57">
        <f t="shared" si="834"/>
        <v>0</v>
      </c>
      <c r="BO707" s="57">
        <f t="shared" si="835"/>
        <v>0</v>
      </c>
      <c r="BP707" s="57">
        <f t="shared" si="836"/>
        <v>0</v>
      </c>
      <c r="BQ707">
        <f t="shared" si="858"/>
        <v>0</v>
      </c>
      <c r="BR707">
        <f t="shared" si="859"/>
        <v>0</v>
      </c>
      <c r="BS707">
        <f t="shared" si="860"/>
        <v>0</v>
      </c>
      <c r="BT707">
        <f t="shared" si="861"/>
        <v>0</v>
      </c>
      <c r="BU707">
        <f t="shared" si="862"/>
        <v>0</v>
      </c>
      <c r="BV707">
        <f t="shared" si="863"/>
        <v>0</v>
      </c>
      <c r="BW707">
        <f t="shared" si="864"/>
        <v>0</v>
      </c>
      <c r="BX707">
        <f t="shared" si="865"/>
        <v>0</v>
      </c>
      <c r="BY707">
        <f t="shared" si="866"/>
        <v>0</v>
      </c>
      <c r="BZ707">
        <f t="shared" si="867"/>
        <v>0</v>
      </c>
      <c r="CA707">
        <f t="shared" si="868"/>
        <v>0</v>
      </c>
      <c r="CB707">
        <f t="shared" si="869"/>
        <v>0</v>
      </c>
      <c r="CC707" t="e">
        <f>IF('Source and fuel input'!AS707,VLOOKUP(AA707,SourceIdData,8,FALSE),IF('Source and fuel input'!AQ707,V707,IF('Source and fuel input'!AR707,IF(AND(E707="Method 1",VLOOKUP(AA707,SourceIdData,8,FALSE)&gt;0),VLOOKUP(AA707,SourceIdData,8,FALSE),NA()),"")))</f>
        <v>#N/A</v>
      </c>
      <c r="CD707" s="15" t="e">
        <f t="shared" si="880"/>
        <v>#N/A</v>
      </c>
      <c r="CE707" s="15" t="b">
        <f t="shared" si="881"/>
        <v>1</v>
      </c>
      <c r="CF707" s="15" t="b">
        <f t="shared" si="837"/>
        <v>1</v>
      </c>
      <c r="CG707" s="15" t="b">
        <f t="shared" si="882"/>
        <v>0</v>
      </c>
      <c r="CH707" s="15" t="b">
        <f t="shared" si="883"/>
        <v>1</v>
      </c>
      <c r="CI707" t="e">
        <f t="shared" si="838"/>
        <v>#N/A</v>
      </c>
      <c r="CJ707" t="e">
        <f t="shared" si="839"/>
        <v>#N/A</v>
      </c>
      <c r="CK707" t="e">
        <f t="shared" si="848"/>
        <v>#N/A</v>
      </c>
      <c r="CL707" t="b">
        <f t="shared" si="884"/>
        <v>0</v>
      </c>
      <c r="CM707" t="e">
        <f t="shared" si="849"/>
        <v>#N/A</v>
      </c>
      <c r="CN707" t="b">
        <f t="shared" si="850"/>
        <v>0</v>
      </c>
      <c r="CO707" s="14">
        <f t="shared" si="851"/>
        <v>1</v>
      </c>
      <c r="CP707" s="16" t="str">
        <f t="shared" si="840"/>
        <v/>
      </c>
      <c r="CQ707" s="15">
        <f t="shared" si="841"/>
        <v>0</v>
      </c>
      <c r="CR707" s="15">
        <f t="shared" si="842"/>
        <v>0</v>
      </c>
      <c r="CS707" s="15">
        <f t="shared" si="843"/>
        <v>0</v>
      </c>
      <c r="CT707" s="58" t="e">
        <f t="shared" si="870"/>
        <v>#DIV/0!</v>
      </c>
      <c r="CU707" s="2">
        <f t="shared" si="844"/>
        <v>995</v>
      </c>
      <c r="CV707" t="str">
        <f t="shared" si="852"/>
        <v/>
      </c>
      <c r="CX707" t="str">
        <f t="shared" si="871"/>
        <v/>
      </c>
      <c r="CY707" t="b">
        <f>AND(CX707&lt;&gt;"",COUNTIF($CX$11:CX706,CX707)=0)</f>
        <v>0</v>
      </c>
      <c r="CZ707" s="2">
        <f>IF(CX707="",0,IF(CY707,MAX($CZ$11:CZ706)+1,VLOOKUP(CX707,$CX$11:CZ706,3,FALSE)))</f>
        <v>0</v>
      </c>
      <c r="DA707" s="2" t="str">
        <f t="shared" si="853"/>
        <v/>
      </c>
      <c r="DB707" t="str">
        <f t="shared" si="872"/>
        <v/>
      </c>
      <c r="DC707" t="b">
        <f>AND(DB707&lt;&gt;"",COUNTIF($DB$11:DB706,DB707)=0)</f>
        <v>0</v>
      </c>
      <c r="DD707" s="2">
        <f>IF(DB707="",0,IF(DC707,MAX($DD$11:DD706)+1,VLOOKUP(DB707,$DB$11:DD706,3,FALSE)))</f>
        <v>0</v>
      </c>
      <c r="DE707" s="2" t="str">
        <f t="shared" si="854"/>
        <v/>
      </c>
    </row>
    <row r="708" spans="1:109" x14ac:dyDescent="0.35">
      <c r="A708" s="119"/>
      <c r="B708" s="46"/>
      <c r="C708" s="46"/>
      <c r="D708" s="46"/>
      <c r="E708" s="46"/>
      <c r="F708" s="183"/>
      <c r="G708" s="48">
        <v>0</v>
      </c>
      <c r="H708" s="46">
        <v>0</v>
      </c>
      <c r="I708" s="46">
        <v>0</v>
      </c>
      <c r="J708" s="46">
        <v>0</v>
      </c>
      <c r="K708" s="46">
        <v>0</v>
      </c>
      <c r="L708" s="49">
        <v>0</v>
      </c>
      <c r="M708" s="50">
        <v>0</v>
      </c>
      <c r="N708" s="32"/>
      <c r="O708" s="31"/>
      <c r="P708" s="31"/>
      <c r="Q708" s="31"/>
      <c r="R708" s="31"/>
      <c r="S708" s="31"/>
      <c r="T708" s="31"/>
      <c r="U708" s="31"/>
      <c r="V708" s="99"/>
      <c r="W708" s="52" t="str">
        <f t="shared" si="879"/>
        <v/>
      </c>
      <c r="X708" s="120"/>
      <c r="Y708" s="97"/>
      <c r="Z708" t="e">
        <f t="shared" si="809"/>
        <v>#N/A</v>
      </c>
      <c r="AA708" t="e">
        <f t="shared" si="810"/>
        <v>#N/A</v>
      </c>
      <c r="AB708" t="e">
        <f t="shared" si="811"/>
        <v>#N/A</v>
      </c>
      <c r="AC708" s="53" t="b">
        <f t="shared" si="812"/>
        <v>0</v>
      </c>
      <c r="AD708" s="53" t="b">
        <f t="shared" si="813"/>
        <v>0</v>
      </c>
      <c r="AE708" s="53" t="b">
        <f t="shared" si="814"/>
        <v>0</v>
      </c>
      <c r="AF708" s="53" t="b">
        <f t="shared" si="815"/>
        <v>0</v>
      </c>
      <c r="AG708" s="53" t="b">
        <f t="shared" si="816"/>
        <v>0</v>
      </c>
      <c r="AH708" s="53" t="b">
        <f t="shared" si="817"/>
        <v>0</v>
      </c>
      <c r="AI708" s="53" t="b">
        <f t="shared" si="818"/>
        <v>0</v>
      </c>
      <c r="AJ708" s="53" t="b">
        <f t="shared" si="819"/>
        <v>0</v>
      </c>
      <c r="AK708" s="53" t="b">
        <f t="shared" si="873"/>
        <v>1</v>
      </c>
      <c r="AL708" s="53" t="b">
        <f t="shared" si="874"/>
        <v>1</v>
      </c>
      <c r="AM708" s="53" t="b">
        <f t="shared" si="875"/>
        <v>1</v>
      </c>
      <c r="AN708" s="53" t="b">
        <f t="shared" si="876"/>
        <v>1</v>
      </c>
      <c r="AO708" s="53" t="b">
        <f t="shared" si="877"/>
        <v>1</v>
      </c>
      <c r="AP708" s="53" t="b">
        <f t="shared" si="878"/>
        <v>1</v>
      </c>
      <c r="AQ708" s="53" t="b">
        <f t="shared" si="855"/>
        <v>0</v>
      </c>
      <c r="AR708" t="b">
        <f t="shared" si="820"/>
        <v>0</v>
      </c>
      <c r="AS708" s="54" t="e">
        <f t="shared" si="845"/>
        <v>#N/A</v>
      </c>
      <c r="AT708" t="b">
        <f t="shared" si="856"/>
        <v>0</v>
      </c>
      <c r="AU708" t="str">
        <f t="shared" si="857"/>
        <v/>
      </c>
      <c r="AV708" s="55" t="str">
        <f t="shared" si="846"/>
        <v/>
      </c>
      <c r="AW708" t="b">
        <f>AND(AV708&lt;&gt;"",COUNTIF($AV$11:AV707,AV708)=0)</f>
        <v>0</v>
      </c>
      <c r="AX708" s="2">
        <f>IF(AV708="",0,IF(AW708,MAX($AX$11:AX707)+1,VLOOKUP(AV708,$AV$11:AX707,3,FALSE)))</f>
        <v>0</v>
      </c>
      <c r="AY708" t="str">
        <f t="shared" si="847"/>
        <v/>
      </c>
      <c r="AZ708" t="e">
        <f t="shared" si="821"/>
        <v>#N/A</v>
      </c>
      <c r="BA708" t="e">
        <f>IF(ISNA(AZ708),NA(),COUNTIF(AZ$10:AZ708,AZ708)&gt;1)</f>
        <v>#N/A</v>
      </c>
      <c r="BB708" t="e">
        <f t="shared" si="822"/>
        <v>#N/A</v>
      </c>
      <c r="BC708" s="55" t="e">
        <f t="shared" si="823"/>
        <v>#N/A</v>
      </c>
      <c r="BD708" s="56" t="e">
        <f t="shared" si="824"/>
        <v>#N/A</v>
      </c>
      <c r="BE708" s="53">
        <f t="shared" si="825"/>
        <v>0</v>
      </c>
      <c r="BF708" s="53">
        <f t="shared" si="826"/>
        <v>0</v>
      </c>
      <c r="BG708" s="53">
        <f t="shared" si="827"/>
        <v>0</v>
      </c>
      <c r="BH708" s="53">
        <f t="shared" si="828"/>
        <v>0</v>
      </c>
      <c r="BI708" s="53">
        <f t="shared" si="829"/>
        <v>0</v>
      </c>
      <c r="BJ708" s="53">
        <f t="shared" si="830"/>
        <v>0</v>
      </c>
      <c r="BK708" s="57">
        <f t="shared" si="831"/>
        <v>0</v>
      </c>
      <c r="BL708" s="57">
        <f t="shared" si="832"/>
        <v>0</v>
      </c>
      <c r="BM708" s="57">
        <f t="shared" si="833"/>
        <v>0</v>
      </c>
      <c r="BN708" s="57">
        <f t="shared" si="834"/>
        <v>0</v>
      </c>
      <c r="BO708" s="57">
        <f t="shared" si="835"/>
        <v>0</v>
      </c>
      <c r="BP708" s="57">
        <f t="shared" si="836"/>
        <v>0</v>
      </c>
      <c r="BQ708">
        <f t="shared" si="858"/>
        <v>0</v>
      </c>
      <c r="BR708">
        <f t="shared" si="859"/>
        <v>0</v>
      </c>
      <c r="BS708">
        <f t="shared" si="860"/>
        <v>0</v>
      </c>
      <c r="BT708">
        <f t="shared" si="861"/>
        <v>0</v>
      </c>
      <c r="BU708">
        <f t="shared" si="862"/>
        <v>0</v>
      </c>
      <c r="BV708">
        <f t="shared" si="863"/>
        <v>0</v>
      </c>
      <c r="BW708">
        <f t="shared" si="864"/>
        <v>0</v>
      </c>
      <c r="BX708">
        <f t="shared" si="865"/>
        <v>0</v>
      </c>
      <c r="BY708">
        <f t="shared" si="866"/>
        <v>0</v>
      </c>
      <c r="BZ708">
        <f t="shared" si="867"/>
        <v>0</v>
      </c>
      <c r="CA708">
        <f t="shared" si="868"/>
        <v>0</v>
      </c>
      <c r="CB708">
        <f t="shared" si="869"/>
        <v>0</v>
      </c>
      <c r="CC708" t="e">
        <f>IF('Source and fuel input'!AS708,VLOOKUP(AA708,SourceIdData,8,FALSE),IF('Source and fuel input'!AQ708,V708,IF('Source and fuel input'!AR708,IF(AND(E708="Method 1",VLOOKUP(AA708,SourceIdData,8,FALSE)&gt;0),VLOOKUP(AA708,SourceIdData,8,FALSE),NA()),"")))</f>
        <v>#N/A</v>
      </c>
      <c r="CD708" s="15" t="e">
        <f t="shared" si="880"/>
        <v>#N/A</v>
      </c>
      <c r="CE708" s="15" t="b">
        <f t="shared" si="881"/>
        <v>1</v>
      </c>
      <c r="CF708" s="15" t="b">
        <f t="shared" si="837"/>
        <v>1</v>
      </c>
      <c r="CG708" s="15" t="b">
        <f t="shared" si="882"/>
        <v>0</v>
      </c>
      <c r="CH708" s="15" t="b">
        <f t="shared" si="883"/>
        <v>1</v>
      </c>
      <c r="CI708" t="e">
        <f t="shared" si="838"/>
        <v>#N/A</v>
      </c>
      <c r="CJ708" t="e">
        <f t="shared" si="839"/>
        <v>#N/A</v>
      </c>
      <c r="CK708" t="e">
        <f t="shared" si="848"/>
        <v>#N/A</v>
      </c>
      <c r="CL708" t="b">
        <f t="shared" si="884"/>
        <v>0</v>
      </c>
      <c r="CM708" t="e">
        <f t="shared" si="849"/>
        <v>#N/A</v>
      </c>
      <c r="CN708" t="b">
        <f t="shared" si="850"/>
        <v>0</v>
      </c>
      <c r="CO708" s="14">
        <f t="shared" si="851"/>
        <v>1</v>
      </c>
      <c r="CP708" s="16" t="str">
        <f t="shared" si="840"/>
        <v/>
      </c>
      <c r="CQ708" s="15">
        <f t="shared" si="841"/>
        <v>0</v>
      </c>
      <c r="CR708" s="15">
        <f t="shared" si="842"/>
        <v>0</v>
      </c>
      <c r="CS708" s="15">
        <f t="shared" si="843"/>
        <v>0</v>
      </c>
      <c r="CT708" s="58" t="e">
        <f t="shared" si="870"/>
        <v>#DIV/0!</v>
      </c>
      <c r="CU708" s="2">
        <f t="shared" si="844"/>
        <v>995</v>
      </c>
      <c r="CV708" t="str">
        <f t="shared" si="852"/>
        <v/>
      </c>
      <c r="CX708" t="str">
        <f t="shared" si="871"/>
        <v/>
      </c>
      <c r="CY708" t="b">
        <f>AND(CX708&lt;&gt;"",COUNTIF($CX$11:CX707,CX708)=0)</f>
        <v>0</v>
      </c>
      <c r="CZ708" s="2">
        <f>IF(CX708="",0,IF(CY708,MAX($CZ$11:CZ707)+1,VLOOKUP(CX708,$CX$11:CZ707,3,FALSE)))</f>
        <v>0</v>
      </c>
      <c r="DA708" s="2" t="str">
        <f t="shared" si="853"/>
        <v/>
      </c>
      <c r="DB708" t="str">
        <f t="shared" si="872"/>
        <v/>
      </c>
      <c r="DC708" t="b">
        <f>AND(DB708&lt;&gt;"",COUNTIF($DB$11:DB707,DB708)=0)</f>
        <v>0</v>
      </c>
      <c r="DD708" s="2">
        <f>IF(DB708="",0,IF(DC708,MAX($DD$11:DD707)+1,VLOOKUP(DB708,$DB$11:DD707,3,FALSE)))</f>
        <v>0</v>
      </c>
      <c r="DE708" s="2" t="str">
        <f t="shared" si="854"/>
        <v/>
      </c>
    </row>
    <row r="709" spans="1:109" x14ac:dyDescent="0.35">
      <c r="A709" s="119"/>
      <c r="B709" s="46"/>
      <c r="C709" s="46"/>
      <c r="D709" s="46"/>
      <c r="E709" s="46"/>
      <c r="F709" s="183"/>
      <c r="G709" s="48">
        <v>0</v>
      </c>
      <c r="H709" s="46">
        <v>0</v>
      </c>
      <c r="I709" s="46">
        <v>0</v>
      </c>
      <c r="J709" s="46">
        <v>0</v>
      </c>
      <c r="K709" s="46">
        <v>0</v>
      </c>
      <c r="L709" s="49">
        <v>0</v>
      </c>
      <c r="M709" s="50">
        <v>0</v>
      </c>
      <c r="N709" s="32"/>
      <c r="O709" s="31"/>
      <c r="P709" s="31"/>
      <c r="Q709" s="31"/>
      <c r="R709" s="31"/>
      <c r="S709" s="31"/>
      <c r="T709" s="31"/>
      <c r="U709" s="31"/>
      <c r="V709" s="99"/>
      <c r="W709" s="52" t="str">
        <f t="shared" si="879"/>
        <v/>
      </c>
      <c r="X709" s="120"/>
      <c r="Y709" s="97"/>
      <c r="Z709" t="e">
        <f t="shared" si="809"/>
        <v>#N/A</v>
      </c>
      <c r="AA709" t="e">
        <f t="shared" si="810"/>
        <v>#N/A</v>
      </c>
      <c r="AB709" t="e">
        <f t="shared" si="811"/>
        <v>#N/A</v>
      </c>
      <c r="AC709" s="53" t="b">
        <f t="shared" si="812"/>
        <v>0</v>
      </c>
      <c r="AD709" s="53" t="b">
        <f t="shared" si="813"/>
        <v>0</v>
      </c>
      <c r="AE709" s="53" t="b">
        <f t="shared" si="814"/>
        <v>0</v>
      </c>
      <c r="AF709" s="53" t="b">
        <f t="shared" si="815"/>
        <v>0</v>
      </c>
      <c r="AG709" s="53" t="b">
        <f t="shared" si="816"/>
        <v>0</v>
      </c>
      <c r="AH709" s="53" t="b">
        <f t="shared" si="817"/>
        <v>0</v>
      </c>
      <c r="AI709" s="53" t="b">
        <f t="shared" si="818"/>
        <v>0</v>
      </c>
      <c r="AJ709" s="53" t="b">
        <f t="shared" si="819"/>
        <v>0</v>
      </c>
      <c r="AK709" s="53" t="b">
        <f t="shared" si="873"/>
        <v>1</v>
      </c>
      <c r="AL709" s="53" t="b">
        <f t="shared" si="874"/>
        <v>1</v>
      </c>
      <c r="AM709" s="53" t="b">
        <f t="shared" si="875"/>
        <v>1</v>
      </c>
      <c r="AN709" s="53" t="b">
        <f t="shared" si="876"/>
        <v>1</v>
      </c>
      <c r="AO709" s="53" t="b">
        <f t="shared" si="877"/>
        <v>1</v>
      </c>
      <c r="AP709" s="53" t="b">
        <f t="shared" si="878"/>
        <v>1</v>
      </c>
      <c r="AQ709" s="53" t="b">
        <f t="shared" si="855"/>
        <v>0</v>
      </c>
      <c r="AR709" t="b">
        <f t="shared" si="820"/>
        <v>0</v>
      </c>
      <c r="AS709" s="54" t="e">
        <f t="shared" si="845"/>
        <v>#N/A</v>
      </c>
      <c r="AT709" t="b">
        <f t="shared" si="856"/>
        <v>0</v>
      </c>
      <c r="AU709" t="str">
        <f t="shared" si="857"/>
        <v/>
      </c>
      <c r="AV709" s="55" t="str">
        <f t="shared" si="846"/>
        <v/>
      </c>
      <c r="AW709" t="b">
        <f>AND(AV709&lt;&gt;"",COUNTIF($AV$11:AV708,AV709)=0)</f>
        <v>0</v>
      </c>
      <c r="AX709" s="2">
        <f>IF(AV709="",0,IF(AW709,MAX($AX$11:AX708)+1,VLOOKUP(AV709,$AV$11:AX708,3,FALSE)))</f>
        <v>0</v>
      </c>
      <c r="AY709" t="str">
        <f t="shared" si="847"/>
        <v/>
      </c>
      <c r="AZ709" t="e">
        <f t="shared" si="821"/>
        <v>#N/A</v>
      </c>
      <c r="BA709" t="e">
        <f>IF(ISNA(AZ709),NA(),COUNTIF(AZ$10:AZ709,AZ709)&gt;1)</f>
        <v>#N/A</v>
      </c>
      <c r="BB709" t="e">
        <f t="shared" si="822"/>
        <v>#N/A</v>
      </c>
      <c r="BC709" s="55" t="e">
        <f t="shared" si="823"/>
        <v>#N/A</v>
      </c>
      <c r="BD709" s="56" t="e">
        <f t="shared" si="824"/>
        <v>#N/A</v>
      </c>
      <c r="BE709" s="53">
        <f t="shared" si="825"/>
        <v>0</v>
      </c>
      <c r="BF709" s="53">
        <f t="shared" si="826"/>
        <v>0</v>
      </c>
      <c r="BG709" s="53">
        <f t="shared" si="827"/>
        <v>0</v>
      </c>
      <c r="BH709" s="53">
        <f t="shared" si="828"/>
        <v>0</v>
      </c>
      <c r="BI709" s="53">
        <f t="shared" si="829"/>
        <v>0</v>
      </c>
      <c r="BJ709" s="53">
        <f t="shared" si="830"/>
        <v>0</v>
      </c>
      <c r="BK709" s="57">
        <f t="shared" si="831"/>
        <v>0</v>
      </c>
      <c r="BL709" s="57">
        <f t="shared" si="832"/>
        <v>0</v>
      </c>
      <c r="BM709" s="57">
        <f t="shared" si="833"/>
        <v>0</v>
      </c>
      <c r="BN709" s="57">
        <f t="shared" si="834"/>
        <v>0</v>
      </c>
      <c r="BO709" s="57">
        <f t="shared" si="835"/>
        <v>0</v>
      </c>
      <c r="BP709" s="57">
        <f t="shared" si="836"/>
        <v>0</v>
      </c>
      <c r="BQ709">
        <f t="shared" si="858"/>
        <v>0</v>
      </c>
      <c r="BR709">
        <f t="shared" si="859"/>
        <v>0</v>
      </c>
      <c r="BS709">
        <f t="shared" si="860"/>
        <v>0</v>
      </c>
      <c r="BT709">
        <f t="shared" si="861"/>
        <v>0</v>
      </c>
      <c r="BU709">
        <f t="shared" si="862"/>
        <v>0</v>
      </c>
      <c r="BV709">
        <f t="shared" si="863"/>
        <v>0</v>
      </c>
      <c r="BW709">
        <f t="shared" si="864"/>
        <v>0</v>
      </c>
      <c r="BX709">
        <f t="shared" si="865"/>
        <v>0</v>
      </c>
      <c r="BY709">
        <f t="shared" si="866"/>
        <v>0</v>
      </c>
      <c r="BZ709">
        <f t="shared" si="867"/>
        <v>0</v>
      </c>
      <c r="CA709">
        <f t="shared" si="868"/>
        <v>0</v>
      </c>
      <c r="CB709">
        <f t="shared" si="869"/>
        <v>0</v>
      </c>
      <c r="CC709" t="e">
        <f>IF('Source and fuel input'!AS709,VLOOKUP(AA709,SourceIdData,8,FALSE),IF('Source and fuel input'!AQ709,V709,IF('Source and fuel input'!AR709,IF(AND(E709="Method 1",VLOOKUP(AA709,SourceIdData,8,FALSE)&gt;0),VLOOKUP(AA709,SourceIdData,8,FALSE),NA()),"")))</f>
        <v>#N/A</v>
      </c>
      <c r="CD709" s="15" t="e">
        <f t="shared" si="880"/>
        <v>#N/A</v>
      </c>
      <c r="CE709" s="15" t="b">
        <f t="shared" si="881"/>
        <v>1</v>
      </c>
      <c r="CF709" s="15" t="b">
        <f t="shared" si="837"/>
        <v>1</v>
      </c>
      <c r="CG709" s="15" t="b">
        <f t="shared" si="882"/>
        <v>0</v>
      </c>
      <c r="CH709" s="15" t="b">
        <f t="shared" si="883"/>
        <v>1</v>
      </c>
      <c r="CI709" t="e">
        <f t="shared" si="838"/>
        <v>#N/A</v>
      </c>
      <c r="CJ709" t="e">
        <f t="shared" si="839"/>
        <v>#N/A</v>
      </c>
      <c r="CK709" t="e">
        <f t="shared" si="848"/>
        <v>#N/A</v>
      </c>
      <c r="CL709" t="b">
        <f t="shared" si="884"/>
        <v>0</v>
      </c>
      <c r="CM709" t="e">
        <f t="shared" si="849"/>
        <v>#N/A</v>
      </c>
      <c r="CN709" t="b">
        <f t="shared" si="850"/>
        <v>0</v>
      </c>
      <c r="CO709" s="14">
        <f t="shared" si="851"/>
        <v>1</v>
      </c>
      <c r="CP709" s="16" t="str">
        <f t="shared" si="840"/>
        <v/>
      </c>
      <c r="CQ709" s="15">
        <f t="shared" si="841"/>
        <v>0</v>
      </c>
      <c r="CR709" s="15">
        <f t="shared" si="842"/>
        <v>0</v>
      </c>
      <c r="CS709" s="15">
        <f t="shared" si="843"/>
        <v>0</v>
      </c>
      <c r="CT709" s="58" t="e">
        <f t="shared" si="870"/>
        <v>#DIV/0!</v>
      </c>
      <c r="CU709" s="2">
        <f t="shared" si="844"/>
        <v>995</v>
      </c>
      <c r="CV709" t="str">
        <f t="shared" si="852"/>
        <v/>
      </c>
      <c r="CX709" t="str">
        <f t="shared" si="871"/>
        <v/>
      </c>
      <c r="CY709" t="b">
        <f>AND(CX709&lt;&gt;"",COUNTIF($CX$11:CX708,CX709)=0)</f>
        <v>0</v>
      </c>
      <c r="CZ709" s="2">
        <f>IF(CX709="",0,IF(CY709,MAX($CZ$11:CZ708)+1,VLOOKUP(CX709,$CX$11:CZ708,3,FALSE)))</f>
        <v>0</v>
      </c>
      <c r="DA709" s="2" t="str">
        <f t="shared" si="853"/>
        <v/>
      </c>
      <c r="DB709" t="str">
        <f t="shared" si="872"/>
        <v/>
      </c>
      <c r="DC709" t="b">
        <f>AND(DB709&lt;&gt;"",COUNTIF($DB$11:DB708,DB709)=0)</f>
        <v>0</v>
      </c>
      <c r="DD709" s="2">
        <f>IF(DB709="",0,IF(DC709,MAX($DD$11:DD708)+1,VLOOKUP(DB709,$DB$11:DD708,3,FALSE)))</f>
        <v>0</v>
      </c>
      <c r="DE709" s="2" t="str">
        <f t="shared" si="854"/>
        <v/>
      </c>
    </row>
    <row r="710" spans="1:109" x14ac:dyDescent="0.35">
      <c r="A710" s="119"/>
      <c r="B710" s="46"/>
      <c r="C710" s="46"/>
      <c r="D710" s="46"/>
      <c r="E710" s="46"/>
      <c r="F710" s="183"/>
      <c r="G710" s="48">
        <v>0</v>
      </c>
      <c r="H710" s="46">
        <v>0</v>
      </c>
      <c r="I710" s="46">
        <v>0</v>
      </c>
      <c r="J710" s="46">
        <v>0</v>
      </c>
      <c r="K710" s="46">
        <v>0</v>
      </c>
      <c r="L710" s="49">
        <v>0</v>
      </c>
      <c r="M710" s="50">
        <v>0</v>
      </c>
      <c r="N710" s="32"/>
      <c r="O710" s="31"/>
      <c r="P710" s="31"/>
      <c r="Q710" s="31"/>
      <c r="R710" s="31"/>
      <c r="S710" s="31"/>
      <c r="T710" s="31"/>
      <c r="U710" s="31"/>
      <c r="V710" s="99"/>
      <c r="W710" s="52" t="str">
        <f t="shared" si="879"/>
        <v/>
      </c>
      <c r="X710" s="120"/>
      <c r="Y710" s="97"/>
      <c r="Z710" t="e">
        <f t="shared" si="809"/>
        <v>#N/A</v>
      </c>
      <c r="AA710" t="e">
        <f t="shared" si="810"/>
        <v>#N/A</v>
      </c>
      <c r="AB710" t="e">
        <f t="shared" si="811"/>
        <v>#N/A</v>
      </c>
      <c r="AC710" s="53" t="b">
        <f t="shared" si="812"/>
        <v>0</v>
      </c>
      <c r="AD710" s="53" t="b">
        <f t="shared" si="813"/>
        <v>0</v>
      </c>
      <c r="AE710" s="53" t="b">
        <f t="shared" si="814"/>
        <v>0</v>
      </c>
      <c r="AF710" s="53" t="b">
        <f t="shared" si="815"/>
        <v>0</v>
      </c>
      <c r="AG710" s="53" t="b">
        <f t="shared" si="816"/>
        <v>0</v>
      </c>
      <c r="AH710" s="53" t="b">
        <f t="shared" si="817"/>
        <v>0</v>
      </c>
      <c r="AI710" s="53" t="b">
        <f t="shared" si="818"/>
        <v>0</v>
      </c>
      <c r="AJ710" s="53" t="b">
        <f t="shared" si="819"/>
        <v>0</v>
      </c>
      <c r="AK710" s="53" t="b">
        <f t="shared" si="873"/>
        <v>1</v>
      </c>
      <c r="AL710" s="53" t="b">
        <f t="shared" si="874"/>
        <v>1</v>
      </c>
      <c r="AM710" s="53" t="b">
        <f t="shared" si="875"/>
        <v>1</v>
      </c>
      <c r="AN710" s="53" t="b">
        <f t="shared" si="876"/>
        <v>1</v>
      </c>
      <c r="AO710" s="53" t="b">
        <f t="shared" si="877"/>
        <v>1</v>
      </c>
      <c r="AP710" s="53" t="b">
        <f t="shared" si="878"/>
        <v>1</v>
      </c>
      <c r="AQ710" s="53" t="b">
        <f t="shared" si="855"/>
        <v>0</v>
      </c>
      <c r="AR710" t="b">
        <f t="shared" si="820"/>
        <v>0</v>
      </c>
      <c r="AS710" s="54" t="e">
        <f t="shared" si="845"/>
        <v>#N/A</v>
      </c>
      <c r="AT710" t="b">
        <f t="shared" si="856"/>
        <v>0</v>
      </c>
      <c r="AU710" t="str">
        <f t="shared" si="857"/>
        <v/>
      </c>
      <c r="AV710" s="55" t="str">
        <f t="shared" si="846"/>
        <v/>
      </c>
      <c r="AW710" t="b">
        <f>AND(AV710&lt;&gt;"",COUNTIF($AV$11:AV709,AV710)=0)</f>
        <v>0</v>
      </c>
      <c r="AX710" s="2">
        <f>IF(AV710="",0,IF(AW710,MAX($AX$11:AX709)+1,VLOOKUP(AV710,$AV$11:AX709,3,FALSE)))</f>
        <v>0</v>
      </c>
      <c r="AY710" t="str">
        <f t="shared" si="847"/>
        <v/>
      </c>
      <c r="AZ710" t="e">
        <f t="shared" si="821"/>
        <v>#N/A</v>
      </c>
      <c r="BA710" t="e">
        <f>IF(ISNA(AZ710),NA(),COUNTIF(AZ$10:AZ710,AZ710)&gt;1)</f>
        <v>#N/A</v>
      </c>
      <c r="BB710" t="e">
        <f t="shared" si="822"/>
        <v>#N/A</v>
      </c>
      <c r="BC710" s="55" t="e">
        <f t="shared" si="823"/>
        <v>#N/A</v>
      </c>
      <c r="BD710" s="56" t="e">
        <f t="shared" si="824"/>
        <v>#N/A</v>
      </c>
      <c r="BE710" s="53">
        <f t="shared" si="825"/>
        <v>0</v>
      </c>
      <c r="BF710" s="53">
        <f t="shared" si="826"/>
        <v>0</v>
      </c>
      <c r="BG710" s="53">
        <f t="shared" si="827"/>
        <v>0</v>
      </c>
      <c r="BH710" s="53">
        <f t="shared" si="828"/>
        <v>0</v>
      </c>
      <c r="BI710" s="53">
        <f t="shared" si="829"/>
        <v>0</v>
      </c>
      <c r="BJ710" s="53">
        <f t="shared" si="830"/>
        <v>0</v>
      </c>
      <c r="BK710" s="57">
        <f t="shared" si="831"/>
        <v>0</v>
      </c>
      <c r="BL710" s="57">
        <f t="shared" si="832"/>
        <v>0</v>
      </c>
      <c r="BM710" s="57">
        <f t="shared" si="833"/>
        <v>0</v>
      </c>
      <c r="BN710" s="57">
        <f t="shared" si="834"/>
        <v>0</v>
      </c>
      <c r="BO710" s="57">
        <f t="shared" si="835"/>
        <v>0</v>
      </c>
      <c r="BP710" s="57">
        <f t="shared" si="836"/>
        <v>0</v>
      </c>
      <c r="BQ710">
        <f t="shared" si="858"/>
        <v>0</v>
      </c>
      <c r="BR710">
        <f t="shared" si="859"/>
        <v>0</v>
      </c>
      <c r="BS710">
        <f t="shared" si="860"/>
        <v>0</v>
      </c>
      <c r="BT710">
        <f t="shared" si="861"/>
        <v>0</v>
      </c>
      <c r="BU710">
        <f t="shared" si="862"/>
        <v>0</v>
      </c>
      <c r="BV710">
        <f t="shared" si="863"/>
        <v>0</v>
      </c>
      <c r="BW710">
        <f t="shared" si="864"/>
        <v>0</v>
      </c>
      <c r="BX710">
        <f t="shared" si="865"/>
        <v>0</v>
      </c>
      <c r="BY710">
        <f t="shared" si="866"/>
        <v>0</v>
      </c>
      <c r="BZ710">
        <f t="shared" si="867"/>
        <v>0</v>
      </c>
      <c r="CA710">
        <f t="shared" si="868"/>
        <v>0</v>
      </c>
      <c r="CB710">
        <f t="shared" si="869"/>
        <v>0</v>
      </c>
      <c r="CC710" t="e">
        <f>IF('Source and fuel input'!AS710,VLOOKUP(AA710,SourceIdData,8,FALSE),IF('Source and fuel input'!AQ710,V710,IF('Source and fuel input'!AR710,IF(AND(E710="Method 1",VLOOKUP(AA710,SourceIdData,8,FALSE)&gt;0),VLOOKUP(AA710,SourceIdData,8,FALSE),NA()),"")))</f>
        <v>#N/A</v>
      </c>
      <c r="CD710" s="15" t="e">
        <f t="shared" si="880"/>
        <v>#N/A</v>
      </c>
      <c r="CE710" s="15" t="b">
        <f t="shared" si="881"/>
        <v>1</v>
      </c>
      <c r="CF710" s="15" t="b">
        <f t="shared" si="837"/>
        <v>1</v>
      </c>
      <c r="CG710" s="15" t="b">
        <f t="shared" si="882"/>
        <v>0</v>
      </c>
      <c r="CH710" s="15" t="b">
        <f t="shared" si="883"/>
        <v>1</v>
      </c>
      <c r="CI710" t="e">
        <f t="shared" si="838"/>
        <v>#N/A</v>
      </c>
      <c r="CJ710" t="e">
        <f t="shared" si="839"/>
        <v>#N/A</v>
      </c>
      <c r="CK710" t="e">
        <f t="shared" si="848"/>
        <v>#N/A</v>
      </c>
      <c r="CL710" t="b">
        <f t="shared" si="884"/>
        <v>0</v>
      </c>
      <c r="CM710" t="e">
        <f t="shared" si="849"/>
        <v>#N/A</v>
      </c>
      <c r="CN710" t="b">
        <f t="shared" si="850"/>
        <v>0</v>
      </c>
      <c r="CO710" s="14">
        <f t="shared" si="851"/>
        <v>1</v>
      </c>
      <c r="CP710" s="16" t="str">
        <f t="shared" si="840"/>
        <v/>
      </c>
      <c r="CQ710" s="15">
        <f t="shared" si="841"/>
        <v>0</v>
      </c>
      <c r="CR710" s="15">
        <f t="shared" si="842"/>
        <v>0</v>
      </c>
      <c r="CS710" s="15">
        <f t="shared" si="843"/>
        <v>0</v>
      </c>
      <c r="CT710" s="58" t="e">
        <f t="shared" si="870"/>
        <v>#DIV/0!</v>
      </c>
      <c r="CU710" s="2">
        <f t="shared" si="844"/>
        <v>995</v>
      </c>
      <c r="CV710" t="str">
        <f t="shared" si="852"/>
        <v/>
      </c>
      <c r="CX710" t="str">
        <f t="shared" si="871"/>
        <v/>
      </c>
      <c r="CY710" t="b">
        <f>AND(CX710&lt;&gt;"",COUNTIF($CX$11:CX709,CX710)=0)</f>
        <v>0</v>
      </c>
      <c r="CZ710" s="2">
        <f>IF(CX710="",0,IF(CY710,MAX($CZ$11:CZ709)+1,VLOOKUP(CX710,$CX$11:CZ709,3,FALSE)))</f>
        <v>0</v>
      </c>
      <c r="DA710" s="2" t="str">
        <f t="shared" si="853"/>
        <v/>
      </c>
      <c r="DB710" t="str">
        <f t="shared" si="872"/>
        <v/>
      </c>
      <c r="DC710" t="b">
        <f>AND(DB710&lt;&gt;"",COUNTIF($DB$11:DB709,DB710)=0)</f>
        <v>0</v>
      </c>
      <c r="DD710" s="2">
        <f>IF(DB710="",0,IF(DC710,MAX($DD$11:DD709)+1,VLOOKUP(DB710,$DB$11:DD709,3,FALSE)))</f>
        <v>0</v>
      </c>
      <c r="DE710" s="2" t="str">
        <f t="shared" si="854"/>
        <v/>
      </c>
    </row>
    <row r="711" spans="1:109" x14ac:dyDescent="0.35">
      <c r="A711" s="119"/>
      <c r="B711" s="46"/>
      <c r="C711" s="46"/>
      <c r="D711" s="46"/>
      <c r="E711" s="46"/>
      <c r="F711" s="183"/>
      <c r="G711" s="48">
        <v>0</v>
      </c>
      <c r="H711" s="46">
        <v>0</v>
      </c>
      <c r="I711" s="46">
        <v>0</v>
      </c>
      <c r="J711" s="46">
        <v>0</v>
      </c>
      <c r="K711" s="46">
        <v>0</v>
      </c>
      <c r="L711" s="49">
        <v>0</v>
      </c>
      <c r="M711" s="50">
        <v>0</v>
      </c>
      <c r="N711" s="32"/>
      <c r="O711" s="31"/>
      <c r="P711" s="31"/>
      <c r="Q711" s="31"/>
      <c r="R711" s="31"/>
      <c r="S711" s="31"/>
      <c r="T711" s="31"/>
      <c r="U711" s="31"/>
      <c r="V711" s="99"/>
      <c r="W711" s="52" t="str">
        <f t="shared" si="879"/>
        <v/>
      </c>
      <c r="X711" s="120"/>
      <c r="Y711" s="97"/>
      <c r="Z711" t="e">
        <f t="shared" si="809"/>
        <v>#N/A</v>
      </c>
      <c r="AA711" t="e">
        <f t="shared" si="810"/>
        <v>#N/A</v>
      </c>
      <c r="AB711" t="e">
        <f t="shared" si="811"/>
        <v>#N/A</v>
      </c>
      <c r="AC711" s="53" t="b">
        <f t="shared" si="812"/>
        <v>0</v>
      </c>
      <c r="AD711" s="53" t="b">
        <f t="shared" si="813"/>
        <v>0</v>
      </c>
      <c r="AE711" s="53" t="b">
        <f t="shared" si="814"/>
        <v>0</v>
      </c>
      <c r="AF711" s="53" t="b">
        <f t="shared" si="815"/>
        <v>0</v>
      </c>
      <c r="AG711" s="53" t="b">
        <f t="shared" si="816"/>
        <v>0</v>
      </c>
      <c r="AH711" s="53" t="b">
        <f t="shared" si="817"/>
        <v>0</v>
      </c>
      <c r="AI711" s="53" t="b">
        <f t="shared" si="818"/>
        <v>0</v>
      </c>
      <c r="AJ711" s="53" t="b">
        <f t="shared" si="819"/>
        <v>0</v>
      </c>
      <c r="AK711" s="53" t="b">
        <f t="shared" si="873"/>
        <v>1</v>
      </c>
      <c r="AL711" s="53" t="b">
        <f t="shared" si="874"/>
        <v>1</v>
      </c>
      <c r="AM711" s="53" t="b">
        <f t="shared" si="875"/>
        <v>1</v>
      </c>
      <c r="AN711" s="53" t="b">
        <f t="shared" si="876"/>
        <v>1</v>
      </c>
      <c r="AO711" s="53" t="b">
        <f t="shared" si="877"/>
        <v>1</v>
      </c>
      <c r="AP711" s="53" t="b">
        <f t="shared" si="878"/>
        <v>1</v>
      </c>
      <c r="AQ711" s="53" t="b">
        <f t="shared" si="855"/>
        <v>0</v>
      </c>
      <c r="AR711" t="b">
        <f t="shared" si="820"/>
        <v>0</v>
      </c>
      <c r="AS711" s="54" t="e">
        <f t="shared" si="845"/>
        <v>#N/A</v>
      </c>
      <c r="AT711" t="b">
        <f t="shared" si="856"/>
        <v>0</v>
      </c>
      <c r="AU711" t="str">
        <f t="shared" si="857"/>
        <v/>
      </c>
      <c r="AV711" s="55" t="str">
        <f t="shared" si="846"/>
        <v/>
      </c>
      <c r="AW711" t="b">
        <f>AND(AV711&lt;&gt;"",COUNTIF($AV$11:AV710,AV711)=0)</f>
        <v>0</v>
      </c>
      <c r="AX711" s="2">
        <f>IF(AV711="",0,IF(AW711,MAX($AX$11:AX710)+1,VLOOKUP(AV711,$AV$11:AX710,3,FALSE)))</f>
        <v>0</v>
      </c>
      <c r="AY711" t="str">
        <f t="shared" si="847"/>
        <v/>
      </c>
      <c r="AZ711" t="e">
        <f t="shared" si="821"/>
        <v>#N/A</v>
      </c>
      <c r="BA711" t="e">
        <f>IF(ISNA(AZ711),NA(),COUNTIF(AZ$10:AZ711,AZ711)&gt;1)</f>
        <v>#N/A</v>
      </c>
      <c r="BB711" t="e">
        <f t="shared" si="822"/>
        <v>#N/A</v>
      </c>
      <c r="BC711" s="55" t="e">
        <f t="shared" si="823"/>
        <v>#N/A</v>
      </c>
      <c r="BD711" s="56" t="e">
        <f t="shared" si="824"/>
        <v>#N/A</v>
      </c>
      <c r="BE711" s="53">
        <f t="shared" si="825"/>
        <v>0</v>
      </c>
      <c r="BF711" s="53">
        <f t="shared" si="826"/>
        <v>0</v>
      </c>
      <c r="BG711" s="53">
        <f t="shared" si="827"/>
        <v>0</v>
      </c>
      <c r="BH711" s="53">
        <f t="shared" si="828"/>
        <v>0</v>
      </c>
      <c r="BI711" s="53">
        <f t="shared" si="829"/>
        <v>0</v>
      </c>
      <c r="BJ711" s="53">
        <f t="shared" si="830"/>
        <v>0</v>
      </c>
      <c r="BK711" s="57">
        <f t="shared" si="831"/>
        <v>0</v>
      </c>
      <c r="BL711" s="57">
        <f t="shared" si="832"/>
        <v>0</v>
      </c>
      <c r="BM711" s="57">
        <f t="shared" si="833"/>
        <v>0</v>
      </c>
      <c r="BN711" s="57">
        <f t="shared" si="834"/>
        <v>0</v>
      </c>
      <c r="BO711" s="57">
        <f t="shared" si="835"/>
        <v>0</v>
      </c>
      <c r="BP711" s="57">
        <f t="shared" si="836"/>
        <v>0</v>
      </c>
      <c r="BQ711">
        <f t="shared" si="858"/>
        <v>0</v>
      </c>
      <c r="BR711">
        <f t="shared" si="859"/>
        <v>0</v>
      </c>
      <c r="BS711">
        <f t="shared" si="860"/>
        <v>0</v>
      </c>
      <c r="BT711">
        <f t="shared" si="861"/>
        <v>0</v>
      </c>
      <c r="BU711">
        <f t="shared" si="862"/>
        <v>0</v>
      </c>
      <c r="BV711">
        <f t="shared" si="863"/>
        <v>0</v>
      </c>
      <c r="BW711">
        <f t="shared" si="864"/>
        <v>0</v>
      </c>
      <c r="BX711">
        <f t="shared" si="865"/>
        <v>0</v>
      </c>
      <c r="BY711">
        <f t="shared" si="866"/>
        <v>0</v>
      </c>
      <c r="BZ711">
        <f t="shared" si="867"/>
        <v>0</v>
      </c>
      <c r="CA711">
        <f t="shared" si="868"/>
        <v>0</v>
      </c>
      <c r="CB711">
        <f t="shared" si="869"/>
        <v>0</v>
      </c>
      <c r="CC711" t="e">
        <f>IF('Source and fuel input'!AS711,VLOOKUP(AA711,SourceIdData,8,FALSE),IF('Source and fuel input'!AQ711,V711,IF('Source and fuel input'!AR711,IF(AND(E711="Method 1",VLOOKUP(AA711,SourceIdData,8,FALSE)&gt;0),VLOOKUP(AA711,SourceIdData,8,FALSE),NA()),"")))</f>
        <v>#N/A</v>
      </c>
      <c r="CD711" s="15" t="e">
        <f t="shared" si="880"/>
        <v>#N/A</v>
      </c>
      <c r="CE711" s="15" t="b">
        <f t="shared" si="881"/>
        <v>1</v>
      </c>
      <c r="CF711" s="15" t="b">
        <f t="shared" si="837"/>
        <v>1</v>
      </c>
      <c r="CG711" s="15" t="b">
        <f t="shared" si="882"/>
        <v>0</v>
      </c>
      <c r="CH711" s="15" t="b">
        <f t="shared" si="883"/>
        <v>1</v>
      </c>
      <c r="CI711" t="e">
        <f t="shared" si="838"/>
        <v>#N/A</v>
      </c>
      <c r="CJ711" t="e">
        <f t="shared" si="839"/>
        <v>#N/A</v>
      </c>
      <c r="CK711" t="e">
        <f t="shared" si="848"/>
        <v>#N/A</v>
      </c>
      <c r="CL711" t="b">
        <f t="shared" si="884"/>
        <v>0</v>
      </c>
      <c r="CM711" t="e">
        <f t="shared" si="849"/>
        <v>#N/A</v>
      </c>
      <c r="CN711" t="b">
        <f t="shared" si="850"/>
        <v>0</v>
      </c>
      <c r="CO711" s="14">
        <f t="shared" si="851"/>
        <v>1</v>
      </c>
      <c r="CP711" s="16" t="str">
        <f t="shared" si="840"/>
        <v/>
      </c>
      <c r="CQ711" s="15">
        <f t="shared" si="841"/>
        <v>0</v>
      </c>
      <c r="CR711" s="15">
        <f t="shared" si="842"/>
        <v>0</v>
      </c>
      <c r="CS711" s="15">
        <f t="shared" si="843"/>
        <v>0</v>
      </c>
      <c r="CT711" s="58" t="e">
        <f t="shared" si="870"/>
        <v>#DIV/0!</v>
      </c>
      <c r="CU711" s="2">
        <f t="shared" si="844"/>
        <v>995</v>
      </c>
      <c r="CV711" t="str">
        <f t="shared" si="852"/>
        <v/>
      </c>
      <c r="CX711" t="str">
        <f t="shared" si="871"/>
        <v/>
      </c>
      <c r="CY711" t="b">
        <f>AND(CX711&lt;&gt;"",COUNTIF($CX$11:CX710,CX711)=0)</f>
        <v>0</v>
      </c>
      <c r="CZ711" s="2">
        <f>IF(CX711="",0,IF(CY711,MAX($CZ$11:CZ710)+1,VLOOKUP(CX711,$CX$11:CZ710,3,FALSE)))</f>
        <v>0</v>
      </c>
      <c r="DA711" s="2" t="str">
        <f t="shared" si="853"/>
        <v/>
      </c>
      <c r="DB711" t="str">
        <f t="shared" si="872"/>
        <v/>
      </c>
      <c r="DC711" t="b">
        <f>AND(DB711&lt;&gt;"",COUNTIF($DB$11:DB710,DB711)=0)</f>
        <v>0</v>
      </c>
      <c r="DD711" s="2">
        <f>IF(DB711="",0,IF(DC711,MAX($DD$11:DD710)+1,VLOOKUP(DB711,$DB$11:DD710,3,FALSE)))</f>
        <v>0</v>
      </c>
      <c r="DE711" s="2" t="str">
        <f t="shared" si="854"/>
        <v/>
      </c>
    </row>
    <row r="712" spans="1:109" x14ac:dyDescent="0.35">
      <c r="A712" s="119"/>
      <c r="B712" s="46"/>
      <c r="C712" s="46"/>
      <c r="D712" s="46"/>
      <c r="E712" s="46"/>
      <c r="F712" s="183"/>
      <c r="G712" s="48">
        <v>0</v>
      </c>
      <c r="H712" s="46">
        <v>0</v>
      </c>
      <c r="I712" s="46">
        <v>0</v>
      </c>
      <c r="J712" s="46">
        <v>0</v>
      </c>
      <c r="K712" s="46">
        <v>0</v>
      </c>
      <c r="L712" s="49">
        <v>0</v>
      </c>
      <c r="M712" s="50">
        <v>0</v>
      </c>
      <c r="N712" s="32"/>
      <c r="O712" s="31"/>
      <c r="P712" s="31"/>
      <c r="Q712" s="31"/>
      <c r="R712" s="31"/>
      <c r="S712" s="31"/>
      <c r="T712" s="31"/>
      <c r="U712" s="31"/>
      <c r="V712" s="99"/>
      <c r="W712" s="52" t="str">
        <f t="shared" si="879"/>
        <v/>
      </c>
      <c r="X712" s="120"/>
      <c r="Y712" s="97"/>
      <c r="Z712" t="e">
        <f t="shared" si="809"/>
        <v>#N/A</v>
      </c>
      <c r="AA712" t="e">
        <f t="shared" si="810"/>
        <v>#N/A</v>
      </c>
      <c r="AB712" t="e">
        <f t="shared" si="811"/>
        <v>#N/A</v>
      </c>
      <c r="AC712" s="53" t="b">
        <f t="shared" si="812"/>
        <v>0</v>
      </c>
      <c r="AD712" s="53" t="b">
        <f t="shared" si="813"/>
        <v>0</v>
      </c>
      <c r="AE712" s="53" t="b">
        <f t="shared" si="814"/>
        <v>0</v>
      </c>
      <c r="AF712" s="53" t="b">
        <f t="shared" si="815"/>
        <v>0</v>
      </c>
      <c r="AG712" s="53" t="b">
        <f t="shared" si="816"/>
        <v>0</v>
      </c>
      <c r="AH712" s="53" t="b">
        <f t="shared" si="817"/>
        <v>0</v>
      </c>
      <c r="AI712" s="53" t="b">
        <f t="shared" si="818"/>
        <v>0</v>
      </c>
      <c r="AJ712" s="53" t="b">
        <f t="shared" si="819"/>
        <v>0</v>
      </c>
      <c r="AK712" s="53" t="b">
        <f t="shared" si="873"/>
        <v>1</v>
      </c>
      <c r="AL712" s="53" t="b">
        <f t="shared" si="874"/>
        <v>1</v>
      </c>
      <c r="AM712" s="53" t="b">
        <f t="shared" si="875"/>
        <v>1</v>
      </c>
      <c r="AN712" s="53" t="b">
        <f t="shared" si="876"/>
        <v>1</v>
      </c>
      <c r="AO712" s="53" t="b">
        <f t="shared" si="877"/>
        <v>1</v>
      </c>
      <c r="AP712" s="53" t="b">
        <f t="shared" si="878"/>
        <v>1</v>
      </c>
      <c r="AQ712" s="53" t="b">
        <f t="shared" si="855"/>
        <v>0</v>
      </c>
      <c r="AR712" t="b">
        <f t="shared" si="820"/>
        <v>0</v>
      </c>
      <c r="AS712" s="54" t="e">
        <f t="shared" si="845"/>
        <v>#N/A</v>
      </c>
      <c r="AT712" t="b">
        <f t="shared" si="856"/>
        <v>0</v>
      </c>
      <c r="AU712" t="str">
        <f t="shared" si="857"/>
        <v/>
      </c>
      <c r="AV712" s="55" t="str">
        <f t="shared" si="846"/>
        <v/>
      </c>
      <c r="AW712" t="b">
        <f>AND(AV712&lt;&gt;"",COUNTIF($AV$11:AV711,AV712)=0)</f>
        <v>0</v>
      </c>
      <c r="AX712" s="2">
        <f>IF(AV712="",0,IF(AW712,MAX($AX$11:AX711)+1,VLOOKUP(AV712,$AV$11:AX711,3,FALSE)))</f>
        <v>0</v>
      </c>
      <c r="AY712" t="str">
        <f t="shared" si="847"/>
        <v/>
      </c>
      <c r="AZ712" t="e">
        <f t="shared" si="821"/>
        <v>#N/A</v>
      </c>
      <c r="BA712" t="e">
        <f>IF(ISNA(AZ712),NA(),COUNTIF(AZ$10:AZ712,AZ712)&gt;1)</f>
        <v>#N/A</v>
      </c>
      <c r="BB712" t="e">
        <f t="shared" si="822"/>
        <v>#N/A</v>
      </c>
      <c r="BC712" s="55" t="e">
        <f t="shared" si="823"/>
        <v>#N/A</v>
      </c>
      <c r="BD712" s="56" t="e">
        <f t="shared" si="824"/>
        <v>#N/A</v>
      </c>
      <c r="BE712" s="53">
        <f t="shared" si="825"/>
        <v>0</v>
      </c>
      <c r="BF712" s="53">
        <f t="shared" si="826"/>
        <v>0</v>
      </c>
      <c r="BG712" s="53">
        <f t="shared" si="827"/>
        <v>0</v>
      </c>
      <c r="BH712" s="53">
        <f t="shared" si="828"/>
        <v>0</v>
      </c>
      <c r="BI712" s="53">
        <f t="shared" si="829"/>
        <v>0</v>
      </c>
      <c r="BJ712" s="53">
        <f t="shared" si="830"/>
        <v>0</v>
      </c>
      <c r="BK712" s="57">
        <f t="shared" si="831"/>
        <v>0</v>
      </c>
      <c r="BL712" s="57">
        <f t="shared" si="832"/>
        <v>0</v>
      </c>
      <c r="BM712" s="57">
        <f t="shared" si="833"/>
        <v>0</v>
      </c>
      <c r="BN712" s="57">
        <f t="shared" si="834"/>
        <v>0</v>
      </c>
      <c r="BO712" s="57">
        <f t="shared" si="835"/>
        <v>0</v>
      </c>
      <c r="BP712" s="57">
        <f t="shared" si="836"/>
        <v>0</v>
      </c>
      <c r="BQ712">
        <f t="shared" si="858"/>
        <v>0</v>
      </c>
      <c r="BR712">
        <f t="shared" si="859"/>
        <v>0</v>
      </c>
      <c r="BS712">
        <f t="shared" si="860"/>
        <v>0</v>
      </c>
      <c r="BT712">
        <f t="shared" si="861"/>
        <v>0</v>
      </c>
      <c r="BU712">
        <f t="shared" si="862"/>
        <v>0</v>
      </c>
      <c r="BV712">
        <f t="shared" si="863"/>
        <v>0</v>
      </c>
      <c r="BW712">
        <f t="shared" si="864"/>
        <v>0</v>
      </c>
      <c r="BX712">
        <f t="shared" si="865"/>
        <v>0</v>
      </c>
      <c r="BY712">
        <f t="shared" si="866"/>
        <v>0</v>
      </c>
      <c r="BZ712">
        <f t="shared" si="867"/>
        <v>0</v>
      </c>
      <c r="CA712">
        <f t="shared" si="868"/>
        <v>0</v>
      </c>
      <c r="CB712">
        <f t="shared" si="869"/>
        <v>0</v>
      </c>
      <c r="CC712" t="e">
        <f>IF('Source and fuel input'!AS712,VLOOKUP(AA712,SourceIdData,8,FALSE),IF('Source and fuel input'!AQ712,V712,IF('Source and fuel input'!AR712,IF(AND(E712="Method 1",VLOOKUP(AA712,SourceIdData,8,FALSE)&gt;0),VLOOKUP(AA712,SourceIdData,8,FALSE),NA()),"")))</f>
        <v>#N/A</v>
      </c>
      <c r="CD712" s="15" t="e">
        <f t="shared" si="880"/>
        <v>#N/A</v>
      </c>
      <c r="CE712" s="15" t="b">
        <f t="shared" si="881"/>
        <v>1</v>
      </c>
      <c r="CF712" s="15" t="b">
        <f t="shared" si="837"/>
        <v>1</v>
      </c>
      <c r="CG712" s="15" t="b">
        <f t="shared" si="882"/>
        <v>0</v>
      </c>
      <c r="CH712" s="15" t="b">
        <f t="shared" si="883"/>
        <v>1</v>
      </c>
      <c r="CI712" t="e">
        <f t="shared" si="838"/>
        <v>#N/A</v>
      </c>
      <c r="CJ712" t="e">
        <f t="shared" si="839"/>
        <v>#N/A</v>
      </c>
      <c r="CK712" t="e">
        <f t="shared" si="848"/>
        <v>#N/A</v>
      </c>
      <c r="CL712" t="b">
        <f t="shared" si="884"/>
        <v>0</v>
      </c>
      <c r="CM712" t="e">
        <f t="shared" si="849"/>
        <v>#N/A</v>
      </c>
      <c r="CN712" t="b">
        <f t="shared" si="850"/>
        <v>0</v>
      </c>
      <c r="CO712" s="14">
        <f t="shared" si="851"/>
        <v>1</v>
      </c>
      <c r="CP712" s="16" t="str">
        <f t="shared" si="840"/>
        <v/>
      </c>
      <c r="CQ712" s="15">
        <f t="shared" si="841"/>
        <v>0</v>
      </c>
      <c r="CR712" s="15">
        <f t="shared" si="842"/>
        <v>0</v>
      </c>
      <c r="CS712" s="15">
        <f t="shared" si="843"/>
        <v>0</v>
      </c>
      <c r="CT712" s="58" t="e">
        <f t="shared" si="870"/>
        <v>#DIV/0!</v>
      </c>
      <c r="CU712" s="2">
        <f t="shared" si="844"/>
        <v>995</v>
      </c>
      <c r="CV712" t="str">
        <f t="shared" si="852"/>
        <v/>
      </c>
      <c r="CX712" t="str">
        <f t="shared" si="871"/>
        <v/>
      </c>
      <c r="CY712" t="b">
        <f>AND(CX712&lt;&gt;"",COUNTIF($CX$11:CX711,CX712)=0)</f>
        <v>0</v>
      </c>
      <c r="CZ712" s="2">
        <f>IF(CX712="",0,IF(CY712,MAX($CZ$11:CZ711)+1,VLOOKUP(CX712,$CX$11:CZ711,3,FALSE)))</f>
        <v>0</v>
      </c>
      <c r="DA712" s="2" t="str">
        <f t="shared" si="853"/>
        <v/>
      </c>
      <c r="DB712" t="str">
        <f t="shared" si="872"/>
        <v/>
      </c>
      <c r="DC712" t="b">
        <f>AND(DB712&lt;&gt;"",COUNTIF($DB$11:DB711,DB712)=0)</f>
        <v>0</v>
      </c>
      <c r="DD712" s="2">
        <f>IF(DB712="",0,IF(DC712,MAX($DD$11:DD711)+1,VLOOKUP(DB712,$DB$11:DD711,3,FALSE)))</f>
        <v>0</v>
      </c>
      <c r="DE712" s="2" t="str">
        <f t="shared" si="854"/>
        <v/>
      </c>
    </row>
    <row r="713" spans="1:109" x14ac:dyDescent="0.35">
      <c r="A713" s="119"/>
      <c r="B713" s="46"/>
      <c r="C713" s="46"/>
      <c r="D713" s="46"/>
      <c r="E713" s="46"/>
      <c r="F713" s="183"/>
      <c r="G713" s="48">
        <v>0</v>
      </c>
      <c r="H713" s="46">
        <v>0</v>
      </c>
      <c r="I713" s="46">
        <v>0</v>
      </c>
      <c r="J713" s="46">
        <v>0</v>
      </c>
      <c r="K713" s="46">
        <v>0</v>
      </c>
      <c r="L713" s="49">
        <v>0</v>
      </c>
      <c r="M713" s="50">
        <v>0</v>
      </c>
      <c r="N713" s="32"/>
      <c r="O713" s="31"/>
      <c r="P713" s="31"/>
      <c r="Q713" s="31"/>
      <c r="R713" s="31"/>
      <c r="S713" s="31"/>
      <c r="T713" s="31"/>
      <c r="U713" s="31"/>
      <c r="V713" s="99"/>
      <c r="W713" s="52" t="str">
        <f t="shared" si="879"/>
        <v/>
      </c>
      <c r="X713" s="120"/>
      <c r="Y713" s="97"/>
      <c r="Z713" t="e">
        <f t="shared" si="809"/>
        <v>#N/A</v>
      </c>
      <c r="AA713" t="e">
        <f t="shared" si="810"/>
        <v>#N/A</v>
      </c>
      <c r="AB713" t="e">
        <f t="shared" si="811"/>
        <v>#N/A</v>
      </c>
      <c r="AC713" s="53" t="b">
        <f t="shared" si="812"/>
        <v>0</v>
      </c>
      <c r="AD713" s="53" t="b">
        <f t="shared" si="813"/>
        <v>0</v>
      </c>
      <c r="AE713" s="53" t="b">
        <f t="shared" si="814"/>
        <v>0</v>
      </c>
      <c r="AF713" s="53" t="b">
        <f t="shared" si="815"/>
        <v>0</v>
      </c>
      <c r="AG713" s="53" t="b">
        <f t="shared" si="816"/>
        <v>0</v>
      </c>
      <c r="AH713" s="53" t="b">
        <f t="shared" si="817"/>
        <v>0</v>
      </c>
      <c r="AI713" s="53" t="b">
        <f t="shared" si="818"/>
        <v>0</v>
      </c>
      <c r="AJ713" s="53" t="b">
        <f t="shared" si="819"/>
        <v>0</v>
      </c>
      <c r="AK713" s="53" t="b">
        <f t="shared" si="873"/>
        <v>1</v>
      </c>
      <c r="AL713" s="53" t="b">
        <f t="shared" si="874"/>
        <v>1</v>
      </c>
      <c r="AM713" s="53" t="b">
        <f t="shared" si="875"/>
        <v>1</v>
      </c>
      <c r="AN713" s="53" t="b">
        <f t="shared" si="876"/>
        <v>1</v>
      </c>
      <c r="AO713" s="53" t="b">
        <f t="shared" si="877"/>
        <v>1</v>
      </c>
      <c r="AP713" s="53" t="b">
        <f t="shared" si="878"/>
        <v>1</v>
      </c>
      <c r="AQ713" s="53" t="b">
        <f t="shared" si="855"/>
        <v>0</v>
      </c>
      <c r="AR713" t="b">
        <f t="shared" si="820"/>
        <v>0</v>
      </c>
      <c r="AS713" s="54" t="e">
        <f t="shared" si="845"/>
        <v>#N/A</v>
      </c>
      <c r="AT713" t="b">
        <f t="shared" si="856"/>
        <v>0</v>
      </c>
      <c r="AU713" t="str">
        <f t="shared" si="857"/>
        <v/>
      </c>
      <c r="AV713" s="55" t="str">
        <f t="shared" si="846"/>
        <v/>
      </c>
      <c r="AW713" t="b">
        <f>AND(AV713&lt;&gt;"",COUNTIF($AV$11:AV712,AV713)=0)</f>
        <v>0</v>
      </c>
      <c r="AX713" s="2">
        <f>IF(AV713="",0,IF(AW713,MAX($AX$11:AX712)+1,VLOOKUP(AV713,$AV$11:AX712,3,FALSE)))</f>
        <v>0</v>
      </c>
      <c r="AY713" t="str">
        <f t="shared" si="847"/>
        <v/>
      </c>
      <c r="AZ713" t="e">
        <f t="shared" si="821"/>
        <v>#N/A</v>
      </c>
      <c r="BA713" t="e">
        <f>IF(ISNA(AZ713),NA(),COUNTIF(AZ$10:AZ713,AZ713)&gt;1)</f>
        <v>#N/A</v>
      </c>
      <c r="BB713" t="e">
        <f t="shared" si="822"/>
        <v>#N/A</v>
      </c>
      <c r="BC713" s="55" t="e">
        <f t="shared" si="823"/>
        <v>#N/A</v>
      </c>
      <c r="BD713" s="56" t="e">
        <f t="shared" si="824"/>
        <v>#N/A</v>
      </c>
      <c r="BE713" s="53">
        <f t="shared" si="825"/>
        <v>0</v>
      </c>
      <c r="BF713" s="53">
        <f t="shared" si="826"/>
        <v>0</v>
      </c>
      <c r="BG713" s="53">
        <f t="shared" si="827"/>
        <v>0</v>
      </c>
      <c r="BH713" s="53">
        <f t="shared" si="828"/>
        <v>0</v>
      </c>
      <c r="BI713" s="53">
        <f t="shared" si="829"/>
        <v>0</v>
      </c>
      <c r="BJ713" s="53">
        <f t="shared" si="830"/>
        <v>0</v>
      </c>
      <c r="BK713" s="57">
        <f t="shared" si="831"/>
        <v>0</v>
      </c>
      <c r="BL713" s="57">
        <f t="shared" si="832"/>
        <v>0</v>
      </c>
      <c r="BM713" s="57">
        <f t="shared" si="833"/>
        <v>0</v>
      </c>
      <c r="BN713" s="57">
        <f t="shared" si="834"/>
        <v>0</v>
      </c>
      <c r="BO713" s="57">
        <f t="shared" si="835"/>
        <v>0</v>
      </c>
      <c r="BP713" s="57">
        <f t="shared" si="836"/>
        <v>0</v>
      </c>
      <c r="BQ713">
        <f t="shared" si="858"/>
        <v>0</v>
      </c>
      <c r="BR713">
        <f t="shared" si="859"/>
        <v>0</v>
      </c>
      <c r="BS713">
        <f t="shared" si="860"/>
        <v>0</v>
      </c>
      <c r="BT713">
        <f t="shared" si="861"/>
        <v>0</v>
      </c>
      <c r="BU713">
        <f t="shared" si="862"/>
        <v>0</v>
      </c>
      <c r="BV713">
        <f t="shared" si="863"/>
        <v>0</v>
      </c>
      <c r="BW713">
        <f t="shared" si="864"/>
        <v>0</v>
      </c>
      <c r="BX713">
        <f t="shared" si="865"/>
        <v>0</v>
      </c>
      <c r="BY713">
        <f t="shared" si="866"/>
        <v>0</v>
      </c>
      <c r="BZ713">
        <f t="shared" si="867"/>
        <v>0</v>
      </c>
      <c r="CA713">
        <f t="shared" si="868"/>
        <v>0</v>
      </c>
      <c r="CB713">
        <f t="shared" si="869"/>
        <v>0</v>
      </c>
      <c r="CC713" t="e">
        <f>IF('Source and fuel input'!AS713,VLOOKUP(AA713,SourceIdData,8,FALSE),IF('Source and fuel input'!AQ713,V713,IF('Source and fuel input'!AR713,IF(AND(E713="Method 1",VLOOKUP(AA713,SourceIdData,8,FALSE)&gt;0),VLOOKUP(AA713,SourceIdData,8,FALSE),NA()),"")))</f>
        <v>#N/A</v>
      </c>
      <c r="CD713" s="15" t="e">
        <f t="shared" si="880"/>
        <v>#N/A</v>
      </c>
      <c r="CE713" s="15" t="b">
        <f t="shared" si="881"/>
        <v>1</v>
      </c>
      <c r="CF713" s="15" t="b">
        <f t="shared" si="837"/>
        <v>1</v>
      </c>
      <c r="CG713" s="15" t="b">
        <f t="shared" si="882"/>
        <v>0</v>
      </c>
      <c r="CH713" s="15" t="b">
        <f t="shared" si="883"/>
        <v>1</v>
      </c>
      <c r="CI713" t="e">
        <f t="shared" si="838"/>
        <v>#N/A</v>
      </c>
      <c r="CJ713" t="e">
        <f t="shared" si="839"/>
        <v>#N/A</v>
      </c>
      <c r="CK713" t="e">
        <f t="shared" si="848"/>
        <v>#N/A</v>
      </c>
      <c r="CL713" t="b">
        <f t="shared" si="884"/>
        <v>0</v>
      </c>
      <c r="CM713" t="e">
        <f t="shared" si="849"/>
        <v>#N/A</v>
      </c>
      <c r="CN713" t="b">
        <f t="shared" si="850"/>
        <v>0</v>
      </c>
      <c r="CO713" s="14">
        <f t="shared" si="851"/>
        <v>1</v>
      </c>
      <c r="CP713" s="16" t="str">
        <f t="shared" si="840"/>
        <v/>
      </c>
      <c r="CQ713" s="15">
        <f t="shared" si="841"/>
        <v>0</v>
      </c>
      <c r="CR713" s="15">
        <f t="shared" si="842"/>
        <v>0</v>
      </c>
      <c r="CS713" s="15">
        <f t="shared" si="843"/>
        <v>0</v>
      </c>
      <c r="CT713" s="58" t="e">
        <f t="shared" si="870"/>
        <v>#DIV/0!</v>
      </c>
      <c r="CU713" s="2">
        <f t="shared" si="844"/>
        <v>995</v>
      </c>
      <c r="CV713" t="str">
        <f t="shared" si="852"/>
        <v/>
      </c>
      <c r="CX713" t="str">
        <f t="shared" si="871"/>
        <v/>
      </c>
      <c r="CY713" t="b">
        <f>AND(CX713&lt;&gt;"",COUNTIF($CX$11:CX712,CX713)=0)</f>
        <v>0</v>
      </c>
      <c r="CZ713" s="2">
        <f>IF(CX713="",0,IF(CY713,MAX($CZ$11:CZ712)+1,VLOOKUP(CX713,$CX$11:CZ712,3,FALSE)))</f>
        <v>0</v>
      </c>
      <c r="DA713" s="2" t="str">
        <f t="shared" si="853"/>
        <v/>
      </c>
      <c r="DB713" t="str">
        <f t="shared" si="872"/>
        <v/>
      </c>
      <c r="DC713" t="b">
        <f>AND(DB713&lt;&gt;"",COUNTIF($DB$11:DB712,DB713)=0)</f>
        <v>0</v>
      </c>
      <c r="DD713" s="2">
        <f>IF(DB713="",0,IF(DC713,MAX($DD$11:DD712)+1,VLOOKUP(DB713,$DB$11:DD712,3,FALSE)))</f>
        <v>0</v>
      </c>
      <c r="DE713" s="2" t="str">
        <f t="shared" si="854"/>
        <v/>
      </c>
    </row>
    <row r="714" spans="1:109" x14ac:dyDescent="0.35">
      <c r="A714" s="119"/>
      <c r="B714" s="46"/>
      <c r="C714" s="46"/>
      <c r="D714" s="46"/>
      <c r="E714" s="46"/>
      <c r="F714" s="183"/>
      <c r="G714" s="48">
        <v>0</v>
      </c>
      <c r="H714" s="46">
        <v>0</v>
      </c>
      <c r="I714" s="46">
        <v>0</v>
      </c>
      <c r="J714" s="46">
        <v>0</v>
      </c>
      <c r="K714" s="46">
        <v>0</v>
      </c>
      <c r="L714" s="49">
        <v>0</v>
      </c>
      <c r="M714" s="50">
        <v>0</v>
      </c>
      <c r="N714" s="32"/>
      <c r="O714" s="31"/>
      <c r="P714" s="31"/>
      <c r="Q714" s="31"/>
      <c r="R714" s="31"/>
      <c r="S714" s="31"/>
      <c r="T714" s="31"/>
      <c r="U714" s="31"/>
      <c r="V714" s="99"/>
      <c r="W714" s="52" t="str">
        <f t="shared" si="879"/>
        <v/>
      </c>
      <c r="X714" s="120"/>
      <c r="Y714" s="97"/>
      <c r="Z714" t="e">
        <f t="shared" si="809"/>
        <v>#N/A</v>
      </c>
      <c r="AA714" t="e">
        <f t="shared" si="810"/>
        <v>#N/A</v>
      </c>
      <c r="AB714" t="e">
        <f t="shared" si="811"/>
        <v>#N/A</v>
      </c>
      <c r="AC714" s="53" t="b">
        <f t="shared" si="812"/>
        <v>0</v>
      </c>
      <c r="AD714" s="53" t="b">
        <f t="shared" si="813"/>
        <v>0</v>
      </c>
      <c r="AE714" s="53" t="b">
        <f t="shared" si="814"/>
        <v>0</v>
      </c>
      <c r="AF714" s="53" t="b">
        <f t="shared" si="815"/>
        <v>0</v>
      </c>
      <c r="AG714" s="53" t="b">
        <f t="shared" si="816"/>
        <v>0</v>
      </c>
      <c r="AH714" s="53" t="b">
        <f t="shared" si="817"/>
        <v>0</v>
      </c>
      <c r="AI714" s="53" t="b">
        <f t="shared" si="818"/>
        <v>0</v>
      </c>
      <c r="AJ714" s="53" t="b">
        <f t="shared" si="819"/>
        <v>0</v>
      </c>
      <c r="AK714" s="53" t="b">
        <f t="shared" si="873"/>
        <v>1</v>
      </c>
      <c r="AL714" s="53" t="b">
        <f t="shared" si="874"/>
        <v>1</v>
      </c>
      <c r="AM714" s="53" t="b">
        <f t="shared" si="875"/>
        <v>1</v>
      </c>
      <c r="AN714" s="53" t="b">
        <f t="shared" si="876"/>
        <v>1</v>
      </c>
      <c r="AO714" s="53" t="b">
        <f t="shared" si="877"/>
        <v>1</v>
      </c>
      <c r="AP714" s="53" t="b">
        <f t="shared" si="878"/>
        <v>1</v>
      </c>
      <c r="AQ714" s="53" t="b">
        <f t="shared" si="855"/>
        <v>0</v>
      </c>
      <c r="AR714" t="b">
        <f t="shared" si="820"/>
        <v>0</v>
      </c>
      <c r="AS714" s="54" t="e">
        <f t="shared" si="845"/>
        <v>#N/A</v>
      </c>
      <c r="AT714" t="b">
        <f t="shared" si="856"/>
        <v>0</v>
      </c>
      <c r="AU714" t="str">
        <f t="shared" si="857"/>
        <v/>
      </c>
      <c r="AV714" s="55" t="str">
        <f t="shared" si="846"/>
        <v/>
      </c>
      <c r="AW714" t="b">
        <f>AND(AV714&lt;&gt;"",COUNTIF($AV$11:AV713,AV714)=0)</f>
        <v>0</v>
      </c>
      <c r="AX714" s="2">
        <f>IF(AV714="",0,IF(AW714,MAX($AX$11:AX713)+1,VLOOKUP(AV714,$AV$11:AX713,3,FALSE)))</f>
        <v>0</v>
      </c>
      <c r="AY714" t="str">
        <f t="shared" si="847"/>
        <v/>
      </c>
      <c r="AZ714" t="e">
        <f t="shared" si="821"/>
        <v>#N/A</v>
      </c>
      <c r="BA714" t="e">
        <f>IF(ISNA(AZ714),NA(),COUNTIF(AZ$10:AZ714,AZ714)&gt;1)</f>
        <v>#N/A</v>
      </c>
      <c r="BB714" t="e">
        <f t="shared" si="822"/>
        <v>#N/A</v>
      </c>
      <c r="BC714" s="55" t="e">
        <f t="shared" si="823"/>
        <v>#N/A</v>
      </c>
      <c r="BD714" s="56" t="e">
        <f t="shared" si="824"/>
        <v>#N/A</v>
      </c>
      <c r="BE714" s="53">
        <f t="shared" si="825"/>
        <v>0</v>
      </c>
      <c r="BF714" s="53">
        <f t="shared" si="826"/>
        <v>0</v>
      </c>
      <c r="BG714" s="53">
        <f t="shared" si="827"/>
        <v>0</v>
      </c>
      <c r="BH714" s="53">
        <f t="shared" si="828"/>
        <v>0</v>
      </c>
      <c r="BI714" s="53">
        <f t="shared" si="829"/>
        <v>0</v>
      </c>
      <c r="BJ714" s="53">
        <f t="shared" si="830"/>
        <v>0</v>
      </c>
      <c r="BK714" s="57">
        <f t="shared" si="831"/>
        <v>0</v>
      </c>
      <c r="BL714" s="57">
        <f t="shared" si="832"/>
        <v>0</v>
      </c>
      <c r="BM714" s="57">
        <f t="shared" si="833"/>
        <v>0</v>
      </c>
      <c r="BN714" s="57">
        <f t="shared" si="834"/>
        <v>0</v>
      </c>
      <c r="BO714" s="57">
        <f t="shared" si="835"/>
        <v>0</v>
      </c>
      <c r="BP714" s="57">
        <f t="shared" si="836"/>
        <v>0</v>
      </c>
      <c r="BQ714">
        <f t="shared" si="858"/>
        <v>0</v>
      </c>
      <c r="BR714">
        <f t="shared" si="859"/>
        <v>0</v>
      </c>
      <c r="BS714">
        <f t="shared" si="860"/>
        <v>0</v>
      </c>
      <c r="BT714">
        <f t="shared" si="861"/>
        <v>0</v>
      </c>
      <c r="BU714">
        <f t="shared" si="862"/>
        <v>0</v>
      </c>
      <c r="BV714">
        <f t="shared" si="863"/>
        <v>0</v>
      </c>
      <c r="BW714">
        <f t="shared" si="864"/>
        <v>0</v>
      </c>
      <c r="BX714">
        <f t="shared" si="865"/>
        <v>0</v>
      </c>
      <c r="BY714">
        <f t="shared" si="866"/>
        <v>0</v>
      </c>
      <c r="BZ714">
        <f t="shared" si="867"/>
        <v>0</v>
      </c>
      <c r="CA714">
        <f t="shared" si="868"/>
        <v>0</v>
      </c>
      <c r="CB714">
        <f t="shared" si="869"/>
        <v>0</v>
      </c>
      <c r="CC714" t="e">
        <f>IF('Source and fuel input'!AS714,VLOOKUP(AA714,SourceIdData,8,FALSE),IF('Source and fuel input'!AQ714,V714,IF('Source and fuel input'!AR714,IF(AND(E714="Method 1",VLOOKUP(AA714,SourceIdData,8,FALSE)&gt;0),VLOOKUP(AA714,SourceIdData,8,FALSE),NA()),"")))</f>
        <v>#N/A</v>
      </c>
      <c r="CD714" s="15" t="e">
        <f t="shared" si="880"/>
        <v>#N/A</v>
      </c>
      <c r="CE714" s="15" t="b">
        <f t="shared" si="881"/>
        <v>1</v>
      </c>
      <c r="CF714" s="15" t="b">
        <f t="shared" si="837"/>
        <v>1</v>
      </c>
      <c r="CG714" s="15" t="b">
        <f t="shared" si="882"/>
        <v>0</v>
      </c>
      <c r="CH714" s="15" t="b">
        <f t="shared" si="883"/>
        <v>1</v>
      </c>
      <c r="CI714" t="e">
        <f t="shared" si="838"/>
        <v>#N/A</v>
      </c>
      <c r="CJ714" t="e">
        <f t="shared" si="839"/>
        <v>#N/A</v>
      </c>
      <c r="CK714" t="e">
        <f t="shared" si="848"/>
        <v>#N/A</v>
      </c>
      <c r="CL714" t="b">
        <f t="shared" si="884"/>
        <v>0</v>
      </c>
      <c r="CM714" t="e">
        <f t="shared" si="849"/>
        <v>#N/A</v>
      </c>
      <c r="CN714" t="b">
        <f t="shared" si="850"/>
        <v>0</v>
      </c>
      <c r="CO714" s="14">
        <f t="shared" si="851"/>
        <v>1</v>
      </c>
      <c r="CP714" s="16" t="str">
        <f t="shared" si="840"/>
        <v/>
      </c>
      <c r="CQ714" s="15">
        <f t="shared" si="841"/>
        <v>0</v>
      </c>
      <c r="CR714" s="15">
        <f t="shared" si="842"/>
        <v>0</v>
      </c>
      <c r="CS714" s="15">
        <f t="shared" si="843"/>
        <v>0</v>
      </c>
      <c r="CT714" s="58" t="e">
        <f t="shared" si="870"/>
        <v>#DIV/0!</v>
      </c>
      <c r="CU714" s="2">
        <f t="shared" si="844"/>
        <v>995</v>
      </c>
      <c r="CV714" t="str">
        <f t="shared" si="852"/>
        <v/>
      </c>
      <c r="CX714" t="str">
        <f t="shared" si="871"/>
        <v/>
      </c>
      <c r="CY714" t="b">
        <f>AND(CX714&lt;&gt;"",COUNTIF($CX$11:CX713,CX714)=0)</f>
        <v>0</v>
      </c>
      <c r="CZ714" s="2">
        <f>IF(CX714="",0,IF(CY714,MAX($CZ$11:CZ713)+1,VLOOKUP(CX714,$CX$11:CZ713,3,FALSE)))</f>
        <v>0</v>
      </c>
      <c r="DA714" s="2" t="str">
        <f t="shared" si="853"/>
        <v/>
      </c>
      <c r="DB714" t="str">
        <f t="shared" si="872"/>
        <v/>
      </c>
      <c r="DC714" t="b">
        <f>AND(DB714&lt;&gt;"",COUNTIF($DB$11:DB713,DB714)=0)</f>
        <v>0</v>
      </c>
      <c r="DD714" s="2">
        <f>IF(DB714="",0,IF(DC714,MAX($DD$11:DD713)+1,VLOOKUP(DB714,$DB$11:DD713,3,FALSE)))</f>
        <v>0</v>
      </c>
      <c r="DE714" s="2" t="str">
        <f t="shared" si="854"/>
        <v/>
      </c>
    </row>
    <row r="715" spans="1:109" x14ac:dyDescent="0.35">
      <c r="A715" s="119"/>
      <c r="B715" s="46"/>
      <c r="C715" s="46"/>
      <c r="D715" s="46"/>
      <c r="E715" s="46"/>
      <c r="F715" s="183"/>
      <c r="G715" s="48">
        <v>0</v>
      </c>
      <c r="H715" s="46">
        <v>0</v>
      </c>
      <c r="I715" s="46">
        <v>0</v>
      </c>
      <c r="J715" s="46">
        <v>0</v>
      </c>
      <c r="K715" s="46">
        <v>0</v>
      </c>
      <c r="L715" s="49">
        <v>0</v>
      </c>
      <c r="M715" s="50">
        <v>0</v>
      </c>
      <c r="N715" s="32"/>
      <c r="O715" s="31"/>
      <c r="P715" s="31"/>
      <c r="Q715" s="31"/>
      <c r="R715" s="31"/>
      <c r="S715" s="31"/>
      <c r="T715" s="31"/>
      <c r="U715" s="31"/>
      <c r="V715" s="99"/>
      <c r="W715" s="52" t="str">
        <f t="shared" si="879"/>
        <v/>
      </c>
      <c r="X715" s="120"/>
      <c r="Y715" s="97"/>
      <c r="Z715" t="e">
        <f t="shared" ref="Z715:Z778" si="885">VLOOKUP(TRIM($C715),Sources,4,FALSE)</f>
        <v>#N/A</v>
      </c>
      <c r="AA715" t="e">
        <f t="shared" ref="AA715:AA778" si="886">VLOOKUP(LEFT(TRIM(C715),45)&amp;LEFT(TRIM(D715),75),SoFu,2,FALSE)</f>
        <v>#N/A</v>
      </c>
      <c r="AB715" t="e">
        <f t="shared" ref="AB715:AB778" si="887">VLOOKUP(TRIM($C715),Sources,5,FALSE)</f>
        <v>#N/A</v>
      </c>
      <c r="AC715" s="53" t="b">
        <f t="shared" ref="AC715:AC778" si="888">AND(N715&lt;&gt;"",N715&gt;=0,NOT(ISERROR(N715*1)),NOT($AR715))</f>
        <v>0</v>
      </c>
      <c r="AD715" s="53" t="b">
        <f t="shared" ref="AD715:AD778" si="889">AND(O715&lt;&gt;"",O715&gt;=0,NOT(ISERROR(O715*1)),NOT($AR715))</f>
        <v>0</v>
      </c>
      <c r="AE715" s="53" t="b">
        <f t="shared" ref="AE715:AE778" si="890">AND(P715&lt;&gt;"",P715&gt;=0,NOT(ISERROR(P715*1)),NOT($AR715))</f>
        <v>0</v>
      </c>
      <c r="AF715" s="53" t="b">
        <f t="shared" ref="AF715:AF778" si="891">AND(Q715&lt;&gt;"",Q715&gt;=0,NOT(ISERROR(Q715*1)),NOT($AR715))</f>
        <v>0</v>
      </c>
      <c r="AG715" s="53" t="b">
        <f t="shared" ref="AG715:AG778" si="892">AND(R715&lt;&gt;"",R715&gt;=0,NOT(ISERROR(R715*1)),NOT($AR715))</f>
        <v>0</v>
      </c>
      <c r="AH715" s="53" t="b">
        <f t="shared" ref="AH715:AH778" si="893">AND(S715&lt;&gt;"",S715&gt;=0,NOT(ISERROR(S715*1)),NOT($AR715))</f>
        <v>0</v>
      </c>
      <c r="AI715" s="53" t="b">
        <f t="shared" ref="AI715:AI778" si="894">AND(T715&lt;&gt;"",T715&gt;=0,NOT(ISERROR(T715*1)),NOT($AR715))</f>
        <v>0</v>
      </c>
      <c r="AJ715" s="53" t="b">
        <f t="shared" ref="AJ715:AJ778" si="895">AND(U715&lt;&gt;"",U715&gt;=0,NOT(ISERROR(U715*1)),NOT($AR715))</f>
        <v>0</v>
      </c>
      <c r="AK715" s="53" t="b">
        <f t="shared" si="873"/>
        <v>1</v>
      </c>
      <c r="AL715" s="53" t="b">
        <f t="shared" si="874"/>
        <v>1</v>
      </c>
      <c r="AM715" s="53" t="b">
        <f t="shared" si="875"/>
        <v>1</v>
      </c>
      <c r="AN715" s="53" t="b">
        <f t="shared" si="876"/>
        <v>1</v>
      </c>
      <c r="AO715" s="53" t="b">
        <f t="shared" si="877"/>
        <v>1</v>
      </c>
      <c r="AP715" s="53" t="b">
        <f t="shared" si="878"/>
        <v>1</v>
      </c>
      <c r="AQ715" s="53" t="b">
        <f t="shared" si="855"/>
        <v>0</v>
      </c>
      <c r="AR715" t="b">
        <f t="shared" ref="AR715:AR778" si="896">OR(E715="Method 4",IF(ISNA(AA715),FALSE,VLOOKUP(AA715,SourceIdData,17,FALSE)))</f>
        <v>0</v>
      </c>
      <c r="AS715" s="54" t="e">
        <f t="shared" si="845"/>
        <v>#N/A</v>
      </c>
      <c r="AT715" t="b">
        <f t="shared" si="856"/>
        <v>0</v>
      </c>
      <c r="AU715" t="str">
        <f t="shared" si="857"/>
        <v/>
      </c>
      <c r="AV715" s="55" t="str">
        <f t="shared" si="846"/>
        <v/>
      </c>
      <c r="AW715" t="b">
        <f>AND(AV715&lt;&gt;"",COUNTIF($AV$11:AV714,AV715)=0)</f>
        <v>0</v>
      </c>
      <c r="AX715" s="2">
        <f>IF(AV715="",0,IF(AW715,MAX($AX$11:AX714)+1,VLOOKUP(AV715,$AV$11:AX714,3,FALSE)))</f>
        <v>0</v>
      </c>
      <c r="AY715" t="str">
        <f t="shared" si="847"/>
        <v/>
      </c>
      <c r="AZ715" t="e">
        <f t="shared" ref="AZ715:AZ778" si="897">IF(OR(AB715="05",AB715="06"),VLOOKUP(AA715,SourceIdData,2,FALSE),C715)</f>
        <v>#N/A</v>
      </c>
      <c r="BA715" t="e">
        <f>IF(ISNA(AZ715),NA(),COUNTIF(AZ$10:AZ715,AZ715)&gt;1)</f>
        <v>#N/A</v>
      </c>
      <c r="BB715" t="e">
        <f t="shared" ref="BB715:BB778" si="898">CONCATENATE(VLOOKUP(AA715,SourceIdData,6,0)," - ",F715)</f>
        <v>#N/A</v>
      </c>
      <c r="BC715" s="55" t="e">
        <f t="shared" ref="BC715:BC778" si="899">IF($E715="Method 1",IF(N715="",VLOOKUP($AA715,SourceIdData,9,0),N715),IF(AND(VLOOKUP($AA715,SourceIdData,3,0)&lt;&gt;3,N715=""),NA(),N715))</f>
        <v>#N/A</v>
      </c>
      <c r="BD715" s="56" t="e">
        <f t="shared" ref="BD715:BD778" si="900">IF($E715="Method 1",IF($O715="",IF(ISBLANK(VLOOKUP($AA715,SourceIdData,7,0)),NA(),IF(VLOOKUP($AA715,SourceIdData,7,0)="Fuel",VLOOKUP($BB715,ActivityDataUncert,2,0),VLOOKUP($AA715,SourceIdData,7,0))),$O715),IF($O715="",NA(),$O715))</f>
        <v>#N/A</v>
      </c>
      <c r="BE715" s="53">
        <f t="shared" ref="BE715:BE778" si="901">IF($E715="Method 1",IF(P715="",VLOOKUP($AA715,SourceIdData,10,0),P715),P715)</f>
        <v>0</v>
      </c>
      <c r="BF715" s="53">
        <f t="shared" ref="BF715:BF778" si="902">IF($E715="Method 1",IF(Q715="",VLOOKUP($AA715,SourceIdData,11,0),Q715),Q715)</f>
        <v>0</v>
      </c>
      <c r="BG715" s="53">
        <f t="shared" ref="BG715:BG778" si="903">IF($E715="Method 1",IF(R715="",VLOOKUP($AA715,SourceIdData,12,0),R715),R715)</f>
        <v>0</v>
      </c>
      <c r="BH715" s="53">
        <f t="shared" ref="BH715:BH778" si="904">IF($E715="Method 1",IF(S715="",VLOOKUP($AA715,SourceIdData,13,0),S715),S715)</f>
        <v>0</v>
      </c>
      <c r="BI715" s="53">
        <f t="shared" ref="BI715:BI778" si="905">IF($E715="Method 1",IF(T715="",VLOOKUP($AA715,SourceIdData,14,0),T715),T715)</f>
        <v>0</v>
      </c>
      <c r="BJ715" s="53">
        <f t="shared" ref="BJ715:BJ778" si="906">IF($E715="Method 1",IF(U715="",VLOOKUP($AA715,SourceIdData,15,0),U715),U715)</f>
        <v>0</v>
      </c>
      <c r="BK715" s="57">
        <f t="shared" ref="BK715:BK778" si="907">G715</f>
        <v>0</v>
      </c>
      <c r="BL715" s="57">
        <f t="shared" ref="BL715:BL778" si="908">H715</f>
        <v>0</v>
      </c>
      <c r="BM715" s="57">
        <f t="shared" ref="BM715:BM778" si="909">I715</f>
        <v>0</v>
      </c>
      <c r="BN715" s="57">
        <f t="shared" ref="BN715:BN778" si="910">J715</f>
        <v>0</v>
      </c>
      <c r="BO715" s="57">
        <f t="shared" ref="BO715:BO778" si="911">K715</f>
        <v>0</v>
      </c>
      <c r="BP715" s="57">
        <f t="shared" ref="BP715:BP778" si="912">L715</f>
        <v>0</v>
      </c>
      <c r="BQ715">
        <f t="shared" si="858"/>
        <v>0</v>
      </c>
      <c r="BR715">
        <f t="shared" si="859"/>
        <v>0</v>
      </c>
      <c r="BS715">
        <f t="shared" si="860"/>
        <v>0</v>
      </c>
      <c r="BT715">
        <f t="shared" si="861"/>
        <v>0</v>
      </c>
      <c r="BU715">
        <f t="shared" si="862"/>
        <v>0</v>
      </c>
      <c r="BV715">
        <f t="shared" si="863"/>
        <v>0</v>
      </c>
      <c r="BW715">
        <f t="shared" si="864"/>
        <v>0</v>
      </c>
      <c r="BX715">
        <f t="shared" si="865"/>
        <v>0</v>
      </c>
      <c r="BY715">
        <f t="shared" si="866"/>
        <v>0</v>
      </c>
      <c r="BZ715">
        <f t="shared" si="867"/>
        <v>0</v>
      </c>
      <c r="CA715">
        <f t="shared" si="868"/>
        <v>0</v>
      </c>
      <c r="CB715">
        <f t="shared" si="869"/>
        <v>0</v>
      </c>
      <c r="CC715" t="e">
        <f>IF('Source and fuel input'!AS715,VLOOKUP(AA715,SourceIdData,8,FALSE),IF('Source and fuel input'!AQ715,V715,IF('Source and fuel input'!AR715,IF(AND(E715="Method 1",VLOOKUP(AA715,SourceIdData,8,FALSE)&gt;0),VLOOKUP(AA715,SourceIdData,8,FALSE),NA()),"")))</f>
        <v>#N/A</v>
      </c>
      <c r="CD715" s="15" t="e">
        <f t="shared" si="880"/>
        <v>#N/A</v>
      </c>
      <c r="CE715" s="15" t="b">
        <f t="shared" si="881"/>
        <v>1</v>
      </c>
      <c r="CF715" s="15" t="b">
        <f t="shared" ref="CF715:CF778" si="913">IF(ISERROR(VLOOKUP(E715,Methods,1,FALSE)),TRUE,IF(ISERROR(AA715),FALSE,IF(ISERROR(VLOOKUP(F715,_xlnm.Criteria,1,FALSE)),IF(VLOOKUP(AA715,SourceIdData,6,FALSE)="None",FALSE,TRUE),FALSE)))</f>
        <v>1</v>
      </c>
      <c r="CG715" s="15" t="b">
        <f t="shared" si="882"/>
        <v>0</v>
      </c>
      <c r="CH715" s="15" t="b">
        <f t="shared" si="883"/>
        <v>1</v>
      </c>
      <c r="CI715" t="e">
        <f t="shared" ref="CI715:CI778" si="914">OR(VLOOKUP(AA715,SourceIdData,3,FALSE)&lt;&gt;1,AQ715,AR715,AS715)</f>
        <v>#N/A</v>
      </c>
      <c r="CJ715" t="e">
        <f t="shared" ref="CJ715:CJ778" si="915">OR(VLOOKUP(AA715,SourceIdData,3,FALSE)=2,VLOOKUP(AA715,SourceIdData,3,FALSE)=4,AQ715,AR715,AS715)</f>
        <v>#N/A</v>
      </c>
      <c r="CK715" t="e">
        <f t="shared" si="848"/>
        <v>#N/A</v>
      </c>
      <c r="CL715" t="b">
        <f t="shared" si="884"/>
        <v>0</v>
      </c>
      <c r="CM715" t="e">
        <f t="shared" si="849"/>
        <v>#N/A</v>
      </c>
      <c r="CN715" t="b">
        <f t="shared" si="850"/>
        <v>0</v>
      </c>
      <c r="CO715" s="14">
        <f t="shared" si="851"/>
        <v>1</v>
      </c>
      <c r="CP715" s="16" t="str">
        <f t="shared" ref="CP715:CP778" si="916">IF(CO715=1,"",CD715)</f>
        <v/>
      </c>
      <c r="CQ715" s="15">
        <f t="shared" ref="CQ715:CQ778" si="917">SUMIF($AV$11:$AV$1023,AV715,$CP$11:$CP$1023)</f>
        <v>0</v>
      </c>
      <c r="CR715" s="15">
        <f t="shared" ref="CR715:CR778" si="918">SUM(BK715:BP715)</f>
        <v>0</v>
      </c>
      <c r="CS715" s="15">
        <f t="shared" ref="CS715:CS778" si="919">SUMIF($AV$11:$AV$1023,AV715,$CR$11:$CR$1023)</f>
        <v>0</v>
      </c>
      <c r="CT715" s="58" t="e">
        <f t="shared" si="870"/>
        <v>#DIV/0!</v>
      </c>
      <c r="CU715" s="2">
        <f t="shared" ref="CU715:CU778" si="920">SUMIF($AV$11:$AV$1005,AV715,$CO$11:$CO$1023)</f>
        <v>995</v>
      </c>
      <c r="CV715" t="str">
        <f t="shared" si="852"/>
        <v/>
      </c>
      <c r="CX715" t="str">
        <f t="shared" si="871"/>
        <v/>
      </c>
      <c r="CY715" t="b">
        <f>AND(CX715&lt;&gt;"",COUNTIF($CX$11:CX714,CX715)=0)</f>
        <v>0</v>
      </c>
      <c r="CZ715" s="2">
        <f>IF(CX715="",0,IF(CY715,MAX($CZ$11:CZ714)+1,VLOOKUP(CX715,$CX$11:CZ714,3,FALSE)))</f>
        <v>0</v>
      </c>
      <c r="DA715" s="2" t="str">
        <f t="shared" si="853"/>
        <v/>
      </c>
      <c r="DB715" t="str">
        <f t="shared" si="872"/>
        <v/>
      </c>
      <c r="DC715" t="b">
        <f>AND(DB715&lt;&gt;"",COUNTIF($DB$11:DB714,DB715)=0)</f>
        <v>0</v>
      </c>
      <c r="DD715" s="2">
        <f>IF(DB715="",0,IF(DC715,MAX($DD$11:DD714)+1,VLOOKUP(DB715,$DB$11:DD714,3,FALSE)))</f>
        <v>0</v>
      </c>
      <c r="DE715" s="2" t="str">
        <f t="shared" si="854"/>
        <v/>
      </c>
    </row>
    <row r="716" spans="1:109" x14ac:dyDescent="0.35">
      <c r="A716" s="119"/>
      <c r="B716" s="46"/>
      <c r="C716" s="46"/>
      <c r="D716" s="46"/>
      <c r="E716" s="46"/>
      <c r="F716" s="183"/>
      <c r="G716" s="48">
        <v>0</v>
      </c>
      <c r="H716" s="46">
        <v>0</v>
      </c>
      <c r="I716" s="46">
        <v>0</v>
      </c>
      <c r="J716" s="46">
        <v>0</v>
      </c>
      <c r="K716" s="46">
        <v>0</v>
      </c>
      <c r="L716" s="49">
        <v>0</v>
      </c>
      <c r="M716" s="50">
        <v>0</v>
      </c>
      <c r="N716" s="32"/>
      <c r="O716" s="31"/>
      <c r="P716" s="31"/>
      <c r="Q716" s="31"/>
      <c r="R716" s="31"/>
      <c r="S716" s="31"/>
      <c r="T716" s="31"/>
      <c r="U716" s="31"/>
      <c r="V716" s="99"/>
      <c r="W716" s="52" t="str">
        <f t="shared" si="879"/>
        <v/>
      </c>
      <c r="X716" s="120"/>
      <c r="Y716" s="97"/>
      <c r="Z716" t="e">
        <f t="shared" si="885"/>
        <v>#N/A</v>
      </c>
      <c r="AA716" t="e">
        <f t="shared" si="886"/>
        <v>#N/A</v>
      </c>
      <c r="AB716" t="e">
        <f t="shared" si="887"/>
        <v>#N/A</v>
      </c>
      <c r="AC716" s="53" t="b">
        <f t="shared" si="888"/>
        <v>0</v>
      </c>
      <c r="AD716" s="53" t="b">
        <f t="shared" si="889"/>
        <v>0</v>
      </c>
      <c r="AE716" s="53" t="b">
        <f t="shared" si="890"/>
        <v>0</v>
      </c>
      <c r="AF716" s="53" t="b">
        <f t="shared" si="891"/>
        <v>0</v>
      </c>
      <c r="AG716" s="53" t="b">
        <f t="shared" si="892"/>
        <v>0</v>
      </c>
      <c r="AH716" s="53" t="b">
        <f t="shared" si="893"/>
        <v>0</v>
      </c>
      <c r="AI716" s="53" t="b">
        <f t="shared" si="894"/>
        <v>0</v>
      </c>
      <c r="AJ716" s="53" t="b">
        <f t="shared" si="895"/>
        <v>0</v>
      </c>
      <c r="AK716" s="53" t="b">
        <f t="shared" si="873"/>
        <v>1</v>
      </c>
      <c r="AL716" s="53" t="b">
        <f t="shared" si="874"/>
        <v>1</v>
      </c>
      <c r="AM716" s="53" t="b">
        <f t="shared" si="875"/>
        <v>1</v>
      </c>
      <c r="AN716" s="53" t="b">
        <f t="shared" si="876"/>
        <v>1</v>
      </c>
      <c r="AO716" s="53" t="b">
        <f t="shared" si="877"/>
        <v>1</v>
      </c>
      <c r="AP716" s="53" t="b">
        <f t="shared" si="878"/>
        <v>1</v>
      </c>
      <c r="AQ716" s="53" t="b">
        <f t="shared" si="855"/>
        <v>0</v>
      </c>
      <c r="AR716" t="b">
        <f t="shared" si="896"/>
        <v>0</v>
      </c>
      <c r="AS716" s="54" t="e">
        <f t="shared" ref="AS716:AS779" si="921">AND(E716="Method 1",AB716=34)</f>
        <v>#N/A</v>
      </c>
      <c r="AT716" t="b">
        <f t="shared" si="856"/>
        <v>0</v>
      </c>
      <c r="AU716" t="str">
        <f t="shared" si="857"/>
        <v/>
      </c>
      <c r="AV716" s="55" t="str">
        <f t="shared" ref="AV716:AV779" si="922">IF(ISNA(AA716*1),"",IF(OR(AB716="05",AB716="06"),TRIM(A716)&amp;" "&amp;AA716,TRIM(A716)&amp;AB716))</f>
        <v/>
      </c>
      <c r="AW716" t="b">
        <f>AND(AV716&lt;&gt;"",COUNTIF($AV$11:AV715,AV716)=0)</f>
        <v>0</v>
      </c>
      <c r="AX716" s="2">
        <f>IF(AV716="",0,IF(AW716,MAX($AX$11:AX715)+1,VLOOKUP(AV716,$AV$11:AX715,3,FALSE)))</f>
        <v>0</v>
      </c>
      <c r="AY716" t="str">
        <f t="shared" ref="AY716:AY779" si="923">TRIM(B716)</f>
        <v/>
      </c>
      <c r="AZ716" t="e">
        <f t="shared" si="897"/>
        <v>#N/A</v>
      </c>
      <c r="BA716" t="e">
        <f>IF(ISNA(AZ716),NA(),COUNTIF(AZ$10:AZ716,AZ716)&gt;1)</f>
        <v>#N/A</v>
      </c>
      <c r="BB716" t="e">
        <f t="shared" si="898"/>
        <v>#N/A</v>
      </c>
      <c r="BC716" s="55" t="e">
        <f t="shared" si="899"/>
        <v>#N/A</v>
      </c>
      <c r="BD716" s="56" t="e">
        <f t="shared" si="900"/>
        <v>#N/A</v>
      </c>
      <c r="BE716" s="53">
        <f t="shared" si="901"/>
        <v>0</v>
      </c>
      <c r="BF716" s="53">
        <f t="shared" si="902"/>
        <v>0</v>
      </c>
      <c r="BG716" s="53">
        <f t="shared" si="903"/>
        <v>0</v>
      </c>
      <c r="BH716" s="53">
        <f t="shared" si="904"/>
        <v>0</v>
      </c>
      <c r="BI716" s="53">
        <f t="shared" si="905"/>
        <v>0</v>
      </c>
      <c r="BJ716" s="53">
        <f t="shared" si="906"/>
        <v>0</v>
      </c>
      <c r="BK716" s="57">
        <f t="shared" si="907"/>
        <v>0</v>
      </c>
      <c r="BL716" s="57">
        <f t="shared" si="908"/>
        <v>0</v>
      </c>
      <c r="BM716" s="57">
        <f t="shared" si="909"/>
        <v>0</v>
      </c>
      <c r="BN716" s="57">
        <f t="shared" si="910"/>
        <v>0</v>
      </c>
      <c r="BO716" s="57">
        <f t="shared" si="911"/>
        <v>0</v>
      </c>
      <c r="BP716" s="57">
        <f t="shared" si="912"/>
        <v>0</v>
      </c>
      <c r="BQ716">
        <f t="shared" si="858"/>
        <v>0</v>
      </c>
      <c r="BR716">
        <f t="shared" si="859"/>
        <v>0</v>
      </c>
      <c r="BS716">
        <f t="shared" si="860"/>
        <v>0</v>
      </c>
      <c r="BT716">
        <f t="shared" si="861"/>
        <v>0</v>
      </c>
      <c r="BU716">
        <f t="shared" si="862"/>
        <v>0</v>
      </c>
      <c r="BV716">
        <f t="shared" si="863"/>
        <v>0</v>
      </c>
      <c r="BW716">
        <f t="shared" si="864"/>
        <v>0</v>
      </c>
      <c r="BX716">
        <f t="shared" si="865"/>
        <v>0</v>
      </c>
      <c r="BY716">
        <f t="shared" si="866"/>
        <v>0</v>
      </c>
      <c r="BZ716">
        <f t="shared" si="867"/>
        <v>0</v>
      </c>
      <c r="CA716">
        <f t="shared" si="868"/>
        <v>0</v>
      </c>
      <c r="CB716">
        <f t="shared" si="869"/>
        <v>0</v>
      </c>
      <c r="CC716" t="e">
        <f>IF('Source and fuel input'!AS716,VLOOKUP(AA716,SourceIdData,8,FALSE),IF('Source and fuel input'!AQ716,V716,IF('Source and fuel input'!AR716,IF(AND(E716="Method 1",VLOOKUP(AA716,SourceIdData,8,FALSE)&gt;0),VLOOKUP(AA716,SourceIdData,8,FALSE),NA()),"")))</f>
        <v>#N/A</v>
      </c>
      <c r="CD716" s="15" t="e">
        <f t="shared" si="880"/>
        <v>#N/A</v>
      </c>
      <c r="CE716" s="15" t="b">
        <f t="shared" si="881"/>
        <v>1</v>
      </c>
      <c r="CF716" s="15" t="b">
        <f t="shared" si="913"/>
        <v>1</v>
      </c>
      <c r="CG716" s="15" t="b">
        <f t="shared" si="882"/>
        <v>0</v>
      </c>
      <c r="CH716" s="15" t="b">
        <f t="shared" si="883"/>
        <v>1</v>
      </c>
      <c r="CI716" t="e">
        <f t="shared" si="914"/>
        <v>#N/A</v>
      </c>
      <c r="CJ716" t="e">
        <f t="shared" si="915"/>
        <v>#N/A</v>
      </c>
      <c r="CK716" t="e">
        <f t="shared" ref="CK716:CK779" si="924">NOT(OR(CI716,N716&gt;0,E716="Method 1"))</f>
        <v>#N/A</v>
      </c>
      <c r="CL716" t="b">
        <f t="shared" si="884"/>
        <v>0</v>
      </c>
      <c r="CM716" t="e">
        <f t="shared" ref="CM716:CM779" si="925">NOT(OR(CJ716,CL716,E716="Method 1"))</f>
        <v>#N/A</v>
      </c>
      <c r="CN716" t="b">
        <f t="shared" ref="CN716:CN779" si="926">AND(E716&lt;&gt;"Method 1",AR716,NOT(AQ716))</f>
        <v>0</v>
      </c>
      <c r="CO716" s="14">
        <f t="shared" ref="CO716:CO779" si="927">IF(ISERROR(OR(CE716,CF716,CG716,CH716,CK716,CM716,CN716)),1,IF(OR(CE716,CF716,CG716,CH716,CK716,CM716,CN716),1,0))</f>
        <v>1</v>
      </c>
      <c r="CP716" s="16" t="str">
        <f t="shared" si="916"/>
        <v/>
      </c>
      <c r="CQ716" s="15">
        <f t="shared" si="917"/>
        <v>0</v>
      </c>
      <c r="CR716" s="15">
        <f t="shared" si="918"/>
        <v>0</v>
      </c>
      <c r="CS716" s="15">
        <f t="shared" si="919"/>
        <v>0</v>
      </c>
      <c r="CT716" s="58" t="e">
        <f t="shared" si="870"/>
        <v>#DIV/0!</v>
      </c>
      <c r="CU716" s="2">
        <f t="shared" si="920"/>
        <v>995</v>
      </c>
      <c r="CV716" t="str">
        <f t="shared" ref="CV716:CV779" si="928">IF(A716="","",A716)</f>
        <v/>
      </c>
      <c r="CX716" t="str">
        <f t="shared" si="871"/>
        <v/>
      </c>
      <c r="CY716" t="b">
        <f>AND(CX716&lt;&gt;"",COUNTIF($CX$11:CX715,CX716)=0)</f>
        <v>0</v>
      </c>
      <c r="CZ716" s="2">
        <f>IF(CX716="",0,IF(CY716,MAX($CZ$11:CZ715)+1,VLOOKUP(CX716,$CX$11:CZ715,3,FALSE)))</f>
        <v>0</v>
      </c>
      <c r="DA716" s="2" t="str">
        <f t="shared" ref="DA716:DA779" si="929">CX716</f>
        <v/>
      </c>
      <c r="DB716" t="str">
        <f t="shared" si="872"/>
        <v/>
      </c>
      <c r="DC716" t="b">
        <f>AND(DB716&lt;&gt;"",COUNTIF($DB$11:DB715,DB716)=0)</f>
        <v>0</v>
      </c>
      <c r="DD716" s="2">
        <f>IF(DB716="",0,IF(DC716,MAX($DD$11:DD715)+1,VLOOKUP(DB716,$DB$11:DD715,3,FALSE)))</f>
        <v>0</v>
      </c>
      <c r="DE716" s="2" t="str">
        <f t="shared" ref="DE716:DE779" si="930">DB716</f>
        <v/>
      </c>
    </row>
    <row r="717" spans="1:109" x14ac:dyDescent="0.35">
      <c r="A717" s="119"/>
      <c r="B717" s="46"/>
      <c r="C717" s="46"/>
      <c r="D717" s="46"/>
      <c r="E717" s="46"/>
      <c r="F717" s="183"/>
      <c r="G717" s="48">
        <v>0</v>
      </c>
      <c r="H717" s="46">
        <v>0</v>
      </c>
      <c r="I717" s="46">
        <v>0</v>
      </c>
      <c r="J717" s="46">
        <v>0</v>
      </c>
      <c r="K717" s="46">
        <v>0</v>
      </c>
      <c r="L717" s="49">
        <v>0</v>
      </c>
      <c r="M717" s="50">
        <v>0</v>
      </c>
      <c r="N717" s="32"/>
      <c r="O717" s="31"/>
      <c r="P717" s="31"/>
      <c r="Q717" s="31"/>
      <c r="R717" s="31"/>
      <c r="S717" s="31"/>
      <c r="T717" s="31"/>
      <c r="U717" s="31"/>
      <c r="V717" s="99"/>
      <c r="W717" s="52" t="str">
        <f t="shared" si="879"/>
        <v/>
      </c>
      <c r="X717" s="120"/>
      <c r="Y717" s="97"/>
      <c r="Z717" t="e">
        <f t="shared" si="885"/>
        <v>#N/A</v>
      </c>
      <c r="AA717" t="e">
        <f t="shared" si="886"/>
        <v>#N/A</v>
      </c>
      <c r="AB717" t="e">
        <f t="shared" si="887"/>
        <v>#N/A</v>
      </c>
      <c r="AC717" s="53" t="b">
        <f t="shared" si="888"/>
        <v>0</v>
      </c>
      <c r="AD717" s="53" t="b">
        <f t="shared" si="889"/>
        <v>0</v>
      </c>
      <c r="AE717" s="53" t="b">
        <f t="shared" si="890"/>
        <v>0</v>
      </c>
      <c r="AF717" s="53" t="b">
        <f t="shared" si="891"/>
        <v>0</v>
      </c>
      <c r="AG717" s="53" t="b">
        <f t="shared" si="892"/>
        <v>0</v>
      </c>
      <c r="AH717" s="53" t="b">
        <f t="shared" si="893"/>
        <v>0</v>
      </c>
      <c r="AI717" s="53" t="b">
        <f t="shared" si="894"/>
        <v>0</v>
      </c>
      <c r="AJ717" s="53" t="b">
        <f t="shared" si="895"/>
        <v>0</v>
      </c>
      <c r="AK717" s="53" t="b">
        <f t="shared" si="873"/>
        <v>1</v>
      </c>
      <c r="AL717" s="53" t="b">
        <f t="shared" si="874"/>
        <v>1</v>
      </c>
      <c r="AM717" s="53" t="b">
        <f t="shared" si="875"/>
        <v>1</v>
      </c>
      <c r="AN717" s="53" t="b">
        <f t="shared" si="876"/>
        <v>1</v>
      </c>
      <c r="AO717" s="53" t="b">
        <f t="shared" si="877"/>
        <v>1</v>
      </c>
      <c r="AP717" s="53" t="b">
        <f t="shared" si="878"/>
        <v>1</v>
      </c>
      <c r="AQ717" s="53" t="b">
        <f t="shared" si="855"/>
        <v>0</v>
      </c>
      <c r="AR717" t="b">
        <f t="shared" si="896"/>
        <v>0</v>
      </c>
      <c r="AS717" s="54" t="e">
        <f t="shared" si="921"/>
        <v>#N/A</v>
      </c>
      <c r="AT717" t="b">
        <f t="shared" si="856"/>
        <v>0</v>
      </c>
      <c r="AU717" t="str">
        <f t="shared" si="857"/>
        <v/>
      </c>
      <c r="AV717" s="55" t="str">
        <f t="shared" si="922"/>
        <v/>
      </c>
      <c r="AW717" t="b">
        <f>AND(AV717&lt;&gt;"",COUNTIF($AV$11:AV716,AV717)=0)</f>
        <v>0</v>
      </c>
      <c r="AX717" s="2">
        <f>IF(AV717="",0,IF(AW717,MAX($AX$11:AX716)+1,VLOOKUP(AV717,$AV$11:AX716,3,FALSE)))</f>
        <v>0</v>
      </c>
      <c r="AY717" t="str">
        <f t="shared" si="923"/>
        <v/>
      </c>
      <c r="AZ717" t="e">
        <f t="shared" si="897"/>
        <v>#N/A</v>
      </c>
      <c r="BA717" t="e">
        <f>IF(ISNA(AZ717),NA(),COUNTIF(AZ$10:AZ717,AZ717)&gt;1)</f>
        <v>#N/A</v>
      </c>
      <c r="BB717" t="e">
        <f t="shared" si="898"/>
        <v>#N/A</v>
      </c>
      <c r="BC717" s="55" t="e">
        <f t="shared" si="899"/>
        <v>#N/A</v>
      </c>
      <c r="BD717" s="56" t="e">
        <f t="shared" si="900"/>
        <v>#N/A</v>
      </c>
      <c r="BE717" s="53">
        <f t="shared" si="901"/>
        <v>0</v>
      </c>
      <c r="BF717" s="53">
        <f t="shared" si="902"/>
        <v>0</v>
      </c>
      <c r="BG717" s="53">
        <f t="shared" si="903"/>
        <v>0</v>
      </c>
      <c r="BH717" s="53">
        <f t="shared" si="904"/>
        <v>0</v>
      </c>
      <c r="BI717" s="53">
        <f t="shared" si="905"/>
        <v>0</v>
      </c>
      <c r="BJ717" s="53">
        <f t="shared" si="906"/>
        <v>0</v>
      </c>
      <c r="BK717" s="57">
        <f t="shared" si="907"/>
        <v>0</v>
      </c>
      <c r="BL717" s="57">
        <f t="shared" si="908"/>
        <v>0</v>
      </c>
      <c r="BM717" s="57">
        <f t="shared" si="909"/>
        <v>0</v>
      </c>
      <c r="BN717" s="57">
        <f t="shared" si="910"/>
        <v>0</v>
      </c>
      <c r="BO717" s="57">
        <f t="shared" si="911"/>
        <v>0</v>
      </c>
      <c r="BP717" s="57">
        <f t="shared" si="912"/>
        <v>0</v>
      </c>
      <c r="BQ717">
        <f t="shared" si="858"/>
        <v>0</v>
      </c>
      <c r="BR717">
        <f t="shared" si="859"/>
        <v>0</v>
      </c>
      <c r="BS717">
        <f t="shared" si="860"/>
        <v>0</v>
      </c>
      <c r="BT717">
        <f t="shared" si="861"/>
        <v>0</v>
      </c>
      <c r="BU717">
        <f t="shared" si="862"/>
        <v>0</v>
      </c>
      <c r="BV717">
        <f t="shared" si="863"/>
        <v>0</v>
      </c>
      <c r="BW717">
        <f t="shared" si="864"/>
        <v>0</v>
      </c>
      <c r="BX717">
        <f t="shared" si="865"/>
        <v>0</v>
      </c>
      <c r="BY717">
        <f t="shared" si="866"/>
        <v>0</v>
      </c>
      <c r="BZ717">
        <f t="shared" si="867"/>
        <v>0</v>
      </c>
      <c r="CA717">
        <f t="shared" si="868"/>
        <v>0</v>
      </c>
      <c r="CB717">
        <f t="shared" si="869"/>
        <v>0</v>
      </c>
      <c r="CC717" t="e">
        <f>IF('Source and fuel input'!AS717,VLOOKUP(AA717,SourceIdData,8,FALSE),IF('Source and fuel input'!AQ717,V717,IF('Source and fuel input'!AR717,IF(AND(E717="Method 1",VLOOKUP(AA717,SourceIdData,8,FALSE)&gt;0),VLOOKUP(AA717,SourceIdData,8,FALSE),NA()),"")))</f>
        <v>#N/A</v>
      </c>
      <c r="CD717" s="15" t="e">
        <f t="shared" si="880"/>
        <v>#N/A</v>
      </c>
      <c r="CE717" s="15" t="b">
        <f t="shared" si="881"/>
        <v>1</v>
      </c>
      <c r="CF717" s="15" t="b">
        <f t="shared" si="913"/>
        <v>1</v>
      </c>
      <c r="CG717" s="15" t="b">
        <f t="shared" si="882"/>
        <v>0</v>
      </c>
      <c r="CH717" s="15" t="b">
        <f t="shared" si="883"/>
        <v>1</v>
      </c>
      <c r="CI717" t="e">
        <f t="shared" si="914"/>
        <v>#N/A</v>
      </c>
      <c r="CJ717" t="e">
        <f t="shared" si="915"/>
        <v>#N/A</v>
      </c>
      <c r="CK717" t="e">
        <f t="shared" si="924"/>
        <v>#N/A</v>
      </c>
      <c r="CL717" t="b">
        <f t="shared" si="884"/>
        <v>0</v>
      </c>
      <c r="CM717" t="e">
        <f t="shared" si="925"/>
        <v>#N/A</v>
      </c>
      <c r="CN717" t="b">
        <f t="shared" si="926"/>
        <v>0</v>
      </c>
      <c r="CO717" s="14">
        <f t="shared" si="927"/>
        <v>1</v>
      </c>
      <c r="CP717" s="16" t="str">
        <f t="shared" si="916"/>
        <v/>
      </c>
      <c r="CQ717" s="15">
        <f t="shared" si="917"/>
        <v>0</v>
      </c>
      <c r="CR717" s="15">
        <f t="shared" si="918"/>
        <v>0</v>
      </c>
      <c r="CS717" s="15">
        <f t="shared" si="919"/>
        <v>0</v>
      </c>
      <c r="CT717" s="58" t="e">
        <f t="shared" si="870"/>
        <v>#DIV/0!</v>
      </c>
      <c r="CU717" s="2">
        <f t="shared" si="920"/>
        <v>995</v>
      </c>
      <c r="CV717" t="str">
        <f t="shared" si="928"/>
        <v/>
      </c>
      <c r="CX717" t="str">
        <f t="shared" si="871"/>
        <v/>
      </c>
      <c r="CY717" t="b">
        <f>AND(CX717&lt;&gt;"",COUNTIF($CX$11:CX716,CX717)=0)</f>
        <v>0</v>
      </c>
      <c r="CZ717" s="2">
        <f>IF(CX717="",0,IF(CY717,MAX($CZ$11:CZ716)+1,VLOOKUP(CX717,$CX$11:CZ716,3,FALSE)))</f>
        <v>0</v>
      </c>
      <c r="DA717" s="2" t="str">
        <f t="shared" si="929"/>
        <v/>
      </c>
      <c r="DB717" t="str">
        <f t="shared" si="872"/>
        <v/>
      </c>
      <c r="DC717" t="b">
        <f>AND(DB717&lt;&gt;"",COUNTIF($DB$11:DB716,DB717)=0)</f>
        <v>0</v>
      </c>
      <c r="DD717" s="2">
        <f>IF(DB717="",0,IF(DC717,MAX($DD$11:DD716)+1,VLOOKUP(DB717,$DB$11:DD716,3,FALSE)))</f>
        <v>0</v>
      </c>
      <c r="DE717" s="2" t="str">
        <f t="shared" si="930"/>
        <v/>
      </c>
    </row>
    <row r="718" spans="1:109" x14ac:dyDescent="0.35">
      <c r="A718" s="119"/>
      <c r="B718" s="46"/>
      <c r="C718" s="46"/>
      <c r="D718" s="46"/>
      <c r="E718" s="46"/>
      <c r="F718" s="183"/>
      <c r="G718" s="48">
        <v>0</v>
      </c>
      <c r="H718" s="46">
        <v>0</v>
      </c>
      <c r="I718" s="46">
        <v>0</v>
      </c>
      <c r="J718" s="46">
        <v>0</v>
      </c>
      <c r="K718" s="46">
        <v>0</v>
      </c>
      <c r="L718" s="49">
        <v>0</v>
      </c>
      <c r="M718" s="50">
        <v>0</v>
      </c>
      <c r="N718" s="32"/>
      <c r="O718" s="31"/>
      <c r="P718" s="31"/>
      <c r="Q718" s="31"/>
      <c r="R718" s="31"/>
      <c r="S718" s="31"/>
      <c r="T718" s="31"/>
      <c r="U718" s="31"/>
      <c r="V718" s="99"/>
      <c r="W718" s="52" t="str">
        <f t="shared" si="879"/>
        <v/>
      </c>
      <c r="X718" s="120"/>
      <c r="Y718" s="97"/>
      <c r="Z718" t="e">
        <f t="shared" si="885"/>
        <v>#N/A</v>
      </c>
      <c r="AA718" t="e">
        <f t="shared" si="886"/>
        <v>#N/A</v>
      </c>
      <c r="AB718" t="e">
        <f t="shared" si="887"/>
        <v>#N/A</v>
      </c>
      <c r="AC718" s="53" t="b">
        <f t="shared" si="888"/>
        <v>0</v>
      </c>
      <c r="AD718" s="53" t="b">
        <f t="shared" si="889"/>
        <v>0</v>
      </c>
      <c r="AE718" s="53" t="b">
        <f t="shared" si="890"/>
        <v>0</v>
      </c>
      <c r="AF718" s="53" t="b">
        <f t="shared" si="891"/>
        <v>0</v>
      </c>
      <c r="AG718" s="53" t="b">
        <f t="shared" si="892"/>
        <v>0</v>
      </c>
      <c r="AH718" s="53" t="b">
        <f t="shared" si="893"/>
        <v>0</v>
      </c>
      <c r="AI718" s="53" t="b">
        <f t="shared" si="894"/>
        <v>0</v>
      </c>
      <c r="AJ718" s="53" t="b">
        <f t="shared" si="895"/>
        <v>0</v>
      </c>
      <c r="AK718" s="53" t="b">
        <f t="shared" si="873"/>
        <v>1</v>
      </c>
      <c r="AL718" s="53" t="b">
        <f t="shared" si="874"/>
        <v>1</v>
      </c>
      <c r="AM718" s="53" t="b">
        <f t="shared" si="875"/>
        <v>1</v>
      </c>
      <c r="AN718" s="53" t="b">
        <f t="shared" si="876"/>
        <v>1</v>
      </c>
      <c r="AO718" s="53" t="b">
        <f t="shared" si="877"/>
        <v>1</v>
      </c>
      <c r="AP718" s="53" t="b">
        <f t="shared" si="878"/>
        <v>1</v>
      </c>
      <c r="AQ718" s="53" t="b">
        <f t="shared" ref="AQ718:AQ781" si="931">AND(V718&lt;&gt;"",V718&gt;0,NOT(ISERROR(V718*1)))</f>
        <v>0</v>
      </c>
      <c r="AR718" t="b">
        <f t="shared" si="896"/>
        <v>0</v>
      </c>
      <c r="AS718" s="54" t="e">
        <f t="shared" si="921"/>
        <v>#N/A</v>
      </c>
      <c r="AT718" t="b">
        <f t="shared" ref="AT718:AT781" si="932">CO718=0</f>
        <v>0</v>
      </c>
      <c r="AU718" t="str">
        <f t="shared" ref="AU718:AU781" si="933">IF(ISERROR(AT718),"",IF(AT718,"OK",""))</f>
        <v/>
      </c>
      <c r="AV718" s="55" t="str">
        <f t="shared" si="922"/>
        <v/>
      </c>
      <c r="AW718" t="b">
        <f>AND(AV718&lt;&gt;"",COUNTIF($AV$11:AV717,AV718)=0)</f>
        <v>0</v>
      </c>
      <c r="AX718" s="2">
        <f>IF(AV718="",0,IF(AW718,MAX($AX$11:AX717)+1,VLOOKUP(AV718,$AV$11:AX717,3,FALSE)))</f>
        <v>0</v>
      </c>
      <c r="AY718" t="str">
        <f t="shared" si="923"/>
        <v/>
      </c>
      <c r="AZ718" t="e">
        <f t="shared" si="897"/>
        <v>#N/A</v>
      </c>
      <c r="BA718" t="e">
        <f>IF(ISNA(AZ718),NA(),COUNTIF(AZ$10:AZ718,AZ718)&gt;1)</f>
        <v>#N/A</v>
      </c>
      <c r="BB718" t="e">
        <f t="shared" si="898"/>
        <v>#N/A</v>
      </c>
      <c r="BC718" s="55" t="e">
        <f t="shared" si="899"/>
        <v>#N/A</v>
      </c>
      <c r="BD718" s="56" t="e">
        <f t="shared" si="900"/>
        <v>#N/A</v>
      </c>
      <c r="BE718" s="53">
        <f t="shared" si="901"/>
        <v>0</v>
      </c>
      <c r="BF718" s="53">
        <f t="shared" si="902"/>
        <v>0</v>
      </c>
      <c r="BG718" s="53">
        <f t="shared" si="903"/>
        <v>0</v>
      </c>
      <c r="BH718" s="53">
        <f t="shared" si="904"/>
        <v>0</v>
      </c>
      <c r="BI718" s="53">
        <f t="shared" si="905"/>
        <v>0</v>
      </c>
      <c r="BJ718" s="53">
        <f t="shared" si="906"/>
        <v>0</v>
      </c>
      <c r="BK718" s="57">
        <f t="shared" si="907"/>
        <v>0</v>
      </c>
      <c r="BL718" s="57">
        <f t="shared" si="908"/>
        <v>0</v>
      </c>
      <c r="BM718" s="57">
        <f t="shared" si="909"/>
        <v>0</v>
      </c>
      <c r="BN718" s="57">
        <f t="shared" si="910"/>
        <v>0</v>
      </c>
      <c r="BO718" s="57">
        <f t="shared" si="911"/>
        <v>0</v>
      </c>
      <c r="BP718" s="57">
        <f t="shared" si="912"/>
        <v>0</v>
      </c>
      <c r="BQ718">
        <f t="shared" ref="BQ718:BQ781" si="934">IF(ISERROR(BE718*1),0,IF(BE718&gt;0,SUMSQ(BE718,$BC718,$BD718),0))</f>
        <v>0</v>
      </c>
      <c r="BR718">
        <f t="shared" ref="BR718:BR781" si="935">IF(ISERROR(BF718*1),0,IF(BF718&gt;0,SUMSQ(BF718,$BC718,$BD718),0))</f>
        <v>0</v>
      </c>
      <c r="BS718">
        <f t="shared" ref="BS718:BS781" si="936">IF(ISERROR(BG718*1),0,IF(BG718&gt;0,SUMSQ(BG718,$BC718,$BD718),0))</f>
        <v>0</v>
      </c>
      <c r="BT718">
        <f t="shared" ref="BT718:BT781" si="937">IF(ISERROR(BH718*1),0,IF(BH718&gt;0,SUMSQ(BH718,$BC718,$BD718),0))</f>
        <v>0</v>
      </c>
      <c r="BU718">
        <f t="shared" ref="BU718:BU781" si="938">IF(ISERROR(BI718*1),0,IF(BI718&gt;0,SUMSQ(BI718,$BC718,$BD718),0))</f>
        <v>0</v>
      </c>
      <c r="BV718">
        <f t="shared" ref="BV718:BV781" si="939">IF(ISERROR(BJ718*1),0,IF(BJ718&gt;0,SUMSQ(BJ718,$BC718,$BD718),0))</f>
        <v>0</v>
      </c>
      <c r="BW718">
        <f t="shared" ref="BW718:BW781" si="940">BQ718*(BK718^2)</f>
        <v>0</v>
      </c>
      <c r="BX718">
        <f t="shared" ref="BX718:BX781" si="941">BR718*(BL718^2)</f>
        <v>0</v>
      </c>
      <c r="BY718">
        <f t="shared" ref="BY718:BY781" si="942">BS718*(BM718^2)</f>
        <v>0</v>
      </c>
      <c r="BZ718">
        <f t="shared" ref="BZ718:BZ781" si="943">BT718*(BN718^2)</f>
        <v>0</v>
      </c>
      <c r="CA718">
        <f t="shared" ref="CA718:CA781" si="944">BU718*(BO718^2)</f>
        <v>0</v>
      </c>
      <c r="CB718">
        <f t="shared" ref="CB718:CB781" si="945">BV718*(BP718^2)</f>
        <v>0</v>
      </c>
      <c r="CC718" t="e">
        <f>IF('Source and fuel input'!AS718,VLOOKUP(AA718,SourceIdData,8,FALSE),IF('Source and fuel input'!AQ718,V718,IF('Source and fuel input'!AR718,IF(AND(E718="Method 1",VLOOKUP(AA718,SourceIdData,8,FALSE)&gt;0),VLOOKUP(AA718,SourceIdData,8,FALSE),NA()),"")))</f>
        <v>#N/A</v>
      </c>
      <c r="CD718" s="15" t="e">
        <f t="shared" si="880"/>
        <v>#N/A</v>
      </c>
      <c r="CE718" s="15" t="b">
        <f t="shared" si="881"/>
        <v>1</v>
      </c>
      <c r="CF718" s="15" t="b">
        <f t="shared" si="913"/>
        <v>1</v>
      </c>
      <c r="CG718" s="15" t="b">
        <f t="shared" si="882"/>
        <v>0</v>
      </c>
      <c r="CH718" s="15" t="b">
        <f t="shared" si="883"/>
        <v>1</v>
      </c>
      <c r="CI718" t="e">
        <f t="shared" si="914"/>
        <v>#N/A</v>
      </c>
      <c r="CJ718" t="e">
        <f t="shared" si="915"/>
        <v>#N/A</v>
      </c>
      <c r="CK718" t="e">
        <f t="shared" si="924"/>
        <v>#N/A</v>
      </c>
      <c r="CL718" t="b">
        <f t="shared" si="884"/>
        <v>0</v>
      </c>
      <c r="CM718" t="e">
        <f t="shared" si="925"/>
        <v>#N/A</v>
      </c>
      <c r="CN718" t="b">
        <f t="shared" si="926"/>
        <v>0</v>
      </c>
      <c r="CO718" s="14">
        <f t="shared" si="927"/>
        <v>1</v>
      </c>
      <c r="CP718" s="16" t="str">
        <f t="shared" si="916"/>
        <v/>
      </c>
      <c r="CQ718" s="15">
        <f t="shared" si="917"/>
        <v>0</v>
      </c>
      <c r="CR718" s="15">
        <f t="shared" si="918"/>
        <v>0</v>
      </c>
      <c r="CS718" s="15">
        <f t="shared" si="919"/>
        <v>0</v>
      </c>
      <c r="CT718" s="58" t="e">
        <f t="shared" ref="CT718:CT781" si="946">CQ718/CS718</f>
        <v>#DIV/0!</v>
      </c>
      <c r="CU718" s="2">
        <f t="shared" si="920"/>
        <v>995</v>
      </c>
      <c r="CV718" t="str">
        <f t="shared" si="928"/>
        <v/>
      </c>
      <c r="CX718" t="str">
        <f t="shared" ref="CX718:CX781" si="947">TRIM(A718)</f>
        <v/>
      </c>
      <c r="CY718" t="b">
        <f>AND(CX718&lt;&gt;"",COUNTIF($CX$11:CX717,CX718)=0)</f>
        <v>0</v>
      </c>
      <c r="CZ718" s="2">
        <f>IF(CX718="",0,IF(CY718,MAX($CZ$11:CZ717)+1,VLOOKUP(CX718,$CX$11:CZ717,3,FALSE)))</f>
        <v>0</v>
      </c>
      <c r="DA718" s="2" t="str">
        <f t="shared" si="929"/>
        <v/>
      </c>
      <c r="DB718" t="str">
        <f t="shared" ref="DB718:DB781" si="948">TRIM(B718)</f>
        <v/>
      </c>
      <c r="DC718" t="b">
        <f>AND(DB718&lt;&gt;"",COUNTIF($DB$11:DB717,DB718)=0)</f>
        <v>0</v>
      </c>
      <c r="DD718" s="2">
        <f>IF(DB718="",0,IF(DC718,MAX($DD$11:DD717)+1,VLOOKUP(DB718,$DB$11:DD717,3,FALSE)))</f>
        <v>0</v>
      </c>
      <c r="DE718" s="2" t="str">
        <f t="shared" si="930"/>
        <v/>
      </c>
    </row>
    <row r="719" spans="1:109" x14ac:dyDescent="0.35">
      <c r="A719" s="119"/>
      <c r="B719" s="46"/>
      <c r="C719" s="46"/>
      <c r="D719" s="46"/>
      <c r="E719" s="46"/>
      <c r="F719" s="183"/>
      <c r="G719" s="48">
        <v>0</v>
      </c>
      <c r="H719" s="46">
        <v>0</v>
      </c>
      <c r="I719" s="46">
        <v>0</v>
      </c>
      <c r="J719" s="46">
        <v>0</v>
      </c>
      <c r="K719" s="46">
        <v>0</v>
      </c>
      <c r="L719" s="49">
        <v>0</v>
      </c>
      <c r="M719" s="50">
        <v>0</v>
      </c>
      <c r="N719" s="32"/>
      <c r="O719" s="31"/>
      <c r="P719" s="31"/>
      <c r="Q719" s="31"/>
      <c r="R719" s="31"/>
      <c r="S719" s="31"/>
      <c r="T719" s="31"/>
      <c r="U719" s="31"/>
      <c r="V719" s="99"/>
      <c r="W719" s="52" t="str">
        <f t="shared" si="879"/>
        <v/>
      </c>
      <c r="X719" s="120"/>
      <c r="Y719" s="97"/>
      <c r="Z719" t="e">
        <f t="shared" si="885"/>
        <v>#N/A</v>
      </c>
      <c r="AA719" t="e">
        <f t="shared" si="886"/>
        <v>#N/A</v>
      </c>
      <c r="AB719" t="e">
        <f t="shared" si="887"/>
        <v>#N/A</v>
      </c>
      <c r="AC719" s="53" t="b">
        <f t="shared" si="888"/>
        <v>0</v>
      </c>
      <c r="AD719" s="53" t="b">
        <f t="shared" si="889"/>
        <v>0</v>
      </c>
      <c r="AE719" s="53" t="b">
        <f t="shared" si="890"/>
        <v>0</v>
      </c>
      <c r="AF719" s="53" t="b">
        <f t="shared" si="891"/>
        <v>0</v>
      </c>
      <c r="AG719" s="53" t="b">
        <f t="shared" si="892"/>
        <v>0</v>
      </c>
      <c r="AH719" s="53" t="b">
        <f t="shared" si="893"/>
        <v>0</v>
      </c>
      <c r="AI719" s="53" t="b">
        <f t="shared" si="894"/>
        <v>0</v>
      </c>
      <c r="AJ719" s="53" t="b">
        <f t="shared" si="895"/>
        <v>0</v>
      </c>
      <c r="AK719" s="53" t="b">
        <f t="shared" si="873"/>
        <v>1</v>
      </c>
      <c r="AL719" s="53" t="b">
        <f t="shared" si="874"/>
        <v>1</v>
      </c>
      <c r="AM719" s="53" t="b">
        <f t="shared" si="875"/>
        <v>1</v>
      </c>
      <c r="AN719" s="53" t="b">
        <f t="shared" si="876"/>
        <v>1</v>
      </c>
      <c r="AO719" s="53" t="b">
        <f t="shared" si="877"/>
        <v>1</v>
      </c>
      <c r="AP719" s="53" t="b">
        <f t="shared" si="878"/>
        <v>1</v>
      </c>
      <c r="AQ719" s="53" t="b">
        <f t="shared" si="931"/>
        <v>0</v>
      </c>
      <c r="AR719" t="b">
        <f t="shared" si="896"/>
        <v>0</v>
      </c>
      <c r="AS719" s="54" t="e">
        <f t="shared" si="921"/>
        <v>#N/A</v>
      </c>
      <c r="AT719" t="b">
        <f t="shared" si="932"/>
        <v>0</v>
      </c>
      <c r="AU719" t="str">
        <f t="shared" si="933"/>
        <v/>
      </c>
      <c r="AV719" s="55" t="str">
        <f t="shared" si="922"/>
        <v/>
      </c>
      <c r="AW719" t="b">
        <f>AND(AV719&lt;&gt;"",COUNTIF($AV$11:AV718,AV719)=0)</f>
        <v>0</v>
      </c>
      <c r="AX719" s="2">
        <f>IF(AV719="",0,IF(AW719,MAX($AX$11:AX718)+1,VLOOKUP(AV719,$AV$11:AX718,3,FALSE)))</f>
        <v>0</v>
      </c>
      <c r="AY719" t="str">
        <f t="shared" si="923"/>
        <v/>
      </c>
      <c r="AZ719" t="e">
        <f t="shared" si="897"/>
        <v>#N/A</v>
      </c>
      <c r="BA719" t="e">
        <f>IF(ISNA(AZ719),NA(),COUNTIF(AZ$10:AZ719,AZ719)&gt;1)</f>
        <v>#N/A</v>
      </c>
      <c r="BB719" t="e">
        <f t="shared" si="898"/>
        <v>#N/A</v>
      </c>
      <c r="BC719" s="55" t="e">
        <f t="shared" si="899"/>
        <v>#N/A</v>
      </c>
      <c r="BD719" s="56" t="e">
        <f t="shared" si="900"/>
        <v>#N/A</v>
      </c>
      <c r="BE719" s="53">
        <f t="shared" si="901"/>
        <v>0</v>
      </c>
      <c r="BF719" s="53">
        <f t="shared" si="902"/>
        <v>0</v>
      </c>
      <c r="BG719" s="53">
        <f t="shared" si="903"/>
        <v>0</v>
      </c>
      <c r="BH719" s="53">
        <f t="shared" si="904"/>
        <v>0</v>
      </c>
      <c r="BI719" s="53">
        <f t="shared" si="905"/>
        <v>0</v>
      </c>
      <c r="BJ719" s="53">
        <f t="shared" si="906"/>
        <v>0</v>
      </c>
      <c r="BK719" s="57">
        <f t="shared" si="907"/>
        <v>0</v>
      </c>
      <c r="BL719" s="57">
        <f t="shared" si="908"/>
        <v>0</v>
      </c>
      <c r="BM719" s="57">
        <f t="shared" si="909"/>
        <v>0</v>
      </c>
      <c r="BN719" s="57">
        <f t="shared" si="910"/>
        <v>0</v>
      </c>
      <c r="BO719" s="57">
        <f t="shared" si="911"/>
        <v>0</v>
      </c>
      <c r="BP719" s="57">
        <f t="shared" si="912"/>
        <v>0</v>
      </c>
      <c r="BQ719">
        <f t="shared" si="934"/>
        <v>0</v>
      </c>
      <c r="BR719">
        <f t="shared" si="935"/>
        <v>0</v>
      </c>
      <c r="BS719">
        <f t="shared" si="936"/>
        <v>0</v>
      </c>
      <c r="BT719">
        <f t="shared" si="937"/>
        <v>0</v>
      </c>
      <c r="BU719">
        <f t="shared" si="938"/>
        <v>0</v>
      </c>
      <c r="BV719">
        <f t="shared" si="939"/>
        <v>0</v>
      </c>
      <c r="BW719">
        <f t="shared" si="940"/>
        <v>0</v>
      </c>
      <c r="BX719">
        <f t="shared" si="941"/>
        <v>0</v>
      </c>
      <c r="BY719">
        <f t="shared" si="942"/>
        <v>0</v>
      </c>
      <c r="BZ719">
        <f t="shared" si="943"/>
        <v>0</v>
      </c>
      <c r="CA719">
        <f t="shared" si="944"/>
        <v>0</v>
      </c>
      <c r="CB719">
        <f t="shared" si="945"/>
        <v>0</v>
      </c>
      <c r="CC719" t="e">
        <f>IF('Source and fuel input'!AS719,VLOOKUP(AA719,SourceIdData,8,FALSE),IF('Source and fuel input'!AQ719,V719,IF('Source and fuel input'!AR719,IF(AND(E719="Method 1",VLOOKUP(AA719,SourceIdData,8,FALSE)&gt;0),VLOOKUP(AA719,SourceIdData,8,FALSE),NA()),"")))</f>
        <v>#N/A</v>
      </c>
      <c r="CD719" s="15" t="e">
        <f t="shared" si="880"/>
        <v>#N/A</v>
      </c>
      <c r="CE719" s="15" t="b">
        <f t="shared" si="881"/>
        <v>1</v>
      </c>
      <c r="CF719" s="15" t="b">
        <f t="shared" si="913"/>
        <v>1</v>
      </c>
      <c r="CG719" s="15" t="b">
        <f t="shared" si="882"/>
        <v>0</v>
      </c>
      <c r="CH719" s="15" t="b">
        <f t="shared" si="883"/>
        <v>1</v>
      </c>
      <c r="CI719" t="e">
        <f t="shared" si="914"/>
        <v>#N/A</v>
      </c>
      <c r="CJ719" t="e">
        <f t="shared" si="915"/>
        <v>#N/A</v>
      </c>
      <c r="CK719" t="e">
        <f t="shared" si="924"/>
        <v>#N/A</v>
      </c>
      <c r="CL719" t="b">
        <f t="shared" si="884"/>
        <v>0</v>
      </c>
      <c r="CM719" t="e">
        <f t="shared" si="925"/>
        <v>#N/A</v>
      </c>
      <c r="CN719" t="b">
        <f t="shared" si="926"/>
        <v>0</v>
      </c>
      <c r="CO719" s="14">
        <f t="shared" si="927"/>
        <v>1</v>
      </c>
      <c r="CP719" s="16" t="str">
        <f t="shared" si="916"/>
        <v/>
      </c>
      <c r="CQ719" s="15">
        <f t="shared" si="917"/>
        <v>0</v>
      </c>
      <c r="CR719" s="15">
        <f t="shared" si="918"/>
        <v>0</v>
      </c>
      <c r="CS719" s="15">
        <f t="shared" si="919"/>
        <v>0</v>
      </c>
      <c r="CT719" s="58" t="e">
        <f t="shared" si="946"/>
        <v>#DIV/0!</v>
      </c>
      <c r="CU719" s="2">
        <f t="shared" si="920"/>
        <v>995</v>
      </c>
      <c r="CV719" t="str">
        <f t="shared" si="928"/>
        <v/>
      </c>
      <c r="CX719" t="str">
        <f t="shared" si="947"/>
        <v/>
      </c>
      <c r="CY719" t="b">
        <f>AND(CX719&lt;&gt;"",COUNTIF($CX$11:CX718,CX719)=0)</f>
        <v>0</v>
      </c>
      <c r="CZ719" s="2">
        <f>IF(CX719="",0,IF(CY719,MAX($CZ$11:CZ718)+1,VLOOKUP(CX719,$CX$11:CZ718,3,FALSE)))</f>
        <v>0</v>
      </c>
      <c r="DA719" s="2" t="str">
        <f t="shared" si="929"/>
        <v/>
      </c>
      <c r="DB719" t="str">
        <f t="shared" si="948"/>
        <v/>
      </c>
      <c r="DC719" t="b">
        <f>AND(DB719&lt;&gt;"",COUNTIF($DB$11:DB718,DB719)=0)</f>
        <v>0</v>
      </c>
      <c r="DD719" s="2">
        <f>IF(DB719="",0,IF(DC719,MAX($DD$11:DD718)+1,VLOOKUP(DB719,$DB$11:DD718,3,FALSE)))</f>
        <v>0</v>
      </c>
      <c r="DE719" s="2" t="str">
        <f t="shared" si="930"/>
        <v/>
      </c>
    </row>
    <row r="720" spans="1:109" x14ac:dyDescent="0.35">
      <c r="A720" s="119"/>
      <c r="B720" s="46"/>
      <c r="C720" s="46"/>
      <c r="D720" s="46"/>
      <c r="E720" s="46"/>
      <c r="F720" s="183"/>
      <c r="G720" s="48">
        <v>0</v>
      </c>
      <c r="H720" s="46">
        <v>0</v>
      </c>
      <c r="I720" s="46">
        <v>0</v>
      </c>
      <c r="J720" s="46">
        <v>0</v>
      </c>
      <c r="K720" s="46">
        <v>0</v>
      </c>
      <c r="L720" s="49">
        <v>0</v>
      </c>
      <c r="M720" s="50">
        <v>0</v>
      </c>
      <c r="N720" s="32"/>
      <c r="O720" s="31"/>
      <c r="P720" s="31"/>
      <c r="Q720" s="31"/>
      <c r="R720" s="31"/>
      <c r="S720" s="31"/>
      <c r="T720" s="31"/>
      <c r="U720" s="31"/>
      <c r="V720" s="99"/>
      <c r="W720" s="52" t="str">
        <f t="shared" si="879"/>
        <v/>
      </c>
      <c r="X720" s="120"/>
      <c r="Y720" s="97"/>
      <c r="Z720" t="e">
        <f t="shared" si="885"/>
        <v>#N/A</v>
      </c>
      <c r="AA720" t="e">
        <f t="shared" si="886"/>
        <v>#N/A</v>
      </c>
      <c r="AB720" t="e">
        <f t="shared" si="887"/>
        <v>#N/A</v>
      </c>
      <c r="AC720" s="53" t="b">
        <f t="shared" si="888"/>
        <v>0</v>
      </c>
      <c r="AD720" s="53" t="b">
        <f t="shared" si="889"/>
        <v>0</v>
      </c>
      <c r="AE720" s="53" t="b">
        <f t="shared" si="890"/>
        <v>0</v>
      </c>
      <c r="AF720" s="53" t="b">
        <f t="shared" si="891"/>
        <v>0</v>
      </c>
      <c r="AG720" s="53" t="b">
        <f t="shared" si="892"/>
        <v>0</v>
      </c>
      <c r="AH720" s="53" t="b">
        <f t="shared" si="893"/>
        <v>0</v>
      </c>
      <c r="AI720" s="53" t="b">
        <f t="shared" si="894"/>
        <v>0</v>
      </c>
      <c r="AJ720" s="53" t="b">
        <f t="shared" si="895"/>
        <v>0</v>
      </c>
      <c r="AK720" s="53" t="b">
        <f t="shared" si="873"/>
        <v>1</v>
      </c>
      <c r="AL720" s="53" t="b">
        <f t="shared" si="874"/>
        <v>1</v>
      </c>
      <c r="AM720" s="53" t="b">
        <f t="shared" si="875"/>
        <v>1</v>
      </c>
      <c r="AN720" s="53" t="b">
        <f t="shared" si="876"/>
        <v>1</v>
      </c>
      <c r="AO720" s="53" t="b">
        <f t="shared" si="877"/>
        <v>1</v>
      </c>
      <c r="AP720" s="53" t="b">
        <f t="shared" si="878"/>
        <v>1</v>
      </c>
      <c r="AQ720" s="53" t="b">
        <f t="shared" si="931"/>
        <v>0</v>
      </c>
      <c r="AR720" t="b">
        <f t="shared" si="896"/>
        <v>0</v>
      </c>
      <c r="AS720" s="54" t="e">
        <f t="shared" si="921"/>
        <v>#N/A</v>
      </c>
      <c r="AT720" t="b">
        <f t="shared" si="932"/>
        <v>0</v>
      </c>
      <c r="AU720" t="str">
        <f t="shared" si="933"/>
        <v/>
      </c>
      <c r="AV720" s="55" t="str">
        <f t="shared" si="922"/>
        <v/>
      </c>
      <c r="AW720" t="b">
        <f>AND(AV720&lt;&gt;"",COUNTIF($AV$11:AV719,AV720)=0)</f>
        <v>0</v>
      </c>
      <c r="AX720" s="2">
        <f>IF(AV720="",0,IF(AW720,MAX($AX$11:AX719)+1,VLOOKUP(AV720,$AV$11:AX719,3,FALSE)))</f>
        <v>0</v>
      </c>
      <c r="AY720" t="str">
        <f t="shared" si="923"/>
        <v/>
      </c>
      <c r="AZ720" t="e">
        <f t="shared" si="897"/>
        <v>#N/A</v>
      </c>
      <c r="BA720" t="e">
        <f>IF(ISNA(AZ720),NA(),COUNTIF(AZ$10:AZ720,AZ720)&gt;1)</f>
        <v>#N/A</v>
      </c>
      <c r="BB720" t="e">
        <f t="shared" si="898"/>
        <v>#N/A</v>
      </c>
      <c r="BC720" s="55" t="e">
        <f t="shared" si="899"/>
        <v>#N/A</v>
      </c>
      <c r="BD720" s="56" t="e">
        <f t="shared" si="900"/>
        <v>#N/A</v>
      </c>
      <c r="BE720" s="53">
        <f t="shared" si="901"/>
        <v>0</v>
      </c>
      <c r="BF720" s="53">
        <f t="shared" si="902"/>
        <v>0</v>
      </c>
      <c r="BG720" s="53">
        <f t="shared" si="903"/>
        <v>0</v>
      </c>
      <c r="BH720" s="53">
        <f t="shared" si="904"/>
        <v>0</v>
      </c>
      <c r="BI720" s="53">
        <f t="shared" si="905"/>
        <v>0</v>
      </c>
      <c r="BJ720" s="53">
        <f t="shared" si="906"/>
        <v>0</v>
      </c>
      <c r="BK720" s="57">
        <f t="shared" si="907"/>
        <v>0</v>
      </c>
      <c r="BL720" s="57">
        <f t="shared" si="908"/>
        <v>0</v>
      </c>
      <c r="BM720" s="57">
        <f t="shared" si="909"/>
        <v>0</v>
      </c>
      <c r="BN720" s="57">
        <f t="shared" si="910"/>
        <v>0</v>
      </c>
      <c r="BO720" s="57">
        <f t="shared" si="911"/>
        <v>0</v>
      </c>
      <c r="BP720" s="57">
        <f t="shared" si="912"/>
        <v>0</v>
      </c>
      <c r="BQ720">
        <f t="shared" si="934"/>
        <v>0</v>
      </c>
      <c r="BR720">
        <f t="shared" si="935"/>
        <v>0</v>
      </c>
      <c r="BS720">
        <f t="shared" si="936"/>
        <v>0</v>
      </c>
      <c r="BT720">
        <f t="shared" si="937"/>
        <v>0</v>
      </c>
      <c r="BU720">
        <f t="shared" si="938"/>
        <v>0</v>
      </c>
      <c r="BV720">
        <f t="shared" si="939"/>
        <v>0</v>
      </c>
      <c r="BW720">
        <f t="shared" si="940"/>
        <v>0</v>
      </c>
      <c r="BX720">
        <f t="shared" si="941"/>
        <v>0</v>
      </c>
      <c r="BY720">
        <f t="shared" si="942"/>
        <v>0</v>
      </c>
      <c r="BZ720">
        <f t="shared" si="943"/>
        <v>0</v>
      </c>
      <c r="CA720">
        <f t="shared" si="944"/>
        <v>0</v>
      </c>
      <c r="CB720">
        <f t="shared" si="945"/>
        <v>0</v>
      </c>
      <c r="CC720" t="e">
        <f>IF('Source and fuel input'!AS720,VLOOKUP(AA720,SourceIdData,8,FALSE),IF('Source and fuel input'!AQ720,V720,IF('Source and fuel input'!AR720,IF(AND(E720="Method 1",VLOOKUP(AA720,SourceIdData,8,FALSE)&gt;0),VLOOKUP(AA720,SourceIdData,8,FALSE),NA()),"")))</f>
        <v>#N/A</v>
      </c>
      <c r="CD720" s="15" t="e">
        <f t="shared" si="880"/>
        <v>#N/A</v>
      </c>
      <c r="CE720" s="15" t="b">
        <f t="shared" si="881"/>
        <v>1</v>
      </c>
      <c r="CF720" s="15" t="b">
        <f t="shared" si="913"/>
        <v>1</v>
      </c>
      <c r="CG720" s="15" t="b">
        <f t="shared" si="882"/>
        <v>0</v>
      </c>
      <c r="CH720" s="15" t="b">
        <f t="shared" si="883"/>
        <v>1</v>
      </c>
      <c r="CI720" t="e">
        <f t="shared" si="914"/>
        <v>#N/A</v>
      </c>
      <c r="CJ720" t="e">
        <f t="shared" si="915"/>
        <v>#N/A</v>
      </c>
      <c r="CK720" t="e">
        <f t="shared" si="924"/>
        <v>#N/A</v>
      </c>
      <c r="CL720" t="b">
        <f t="shared" si="884"/>
        <v>0</v>
      </c>
      <c r="CM720" t="e">
        <f t="shared" si="925"/>
        <v>#N/A</v>
      </c>
      <c r="CN720" t="b">
        <f t="shared" si="926"/>
        <v>0</v>
      </c>
      <c r="CO720" s="14">
        <f t="shared" si="927"/>
        <v>1</v>
      </c>
      <c r="CP720" s="16" t="str">
        <f t="shared" si="916"/>
        <v/>
      </c>
      <c r="CQ720" s="15">
        <f t="shared" si="917"/>
        <v>0</v>
      </c>
      <c r="CR720" s="15">
        <f t="shared" si="918"/>
        <v>0</v>
      </c>
      <c r="CS720" s="15">
        <f t="shared" si="919"/>
        <v>0</v>
      </c>
      <c r="CT720" s="58" t="e">
        <f t="shared" si="946"/>
        <v>#DIV/0!</v>
      </c>
      <c r="CU720" s="2">
        <f t="shared" si="920"/>
        <v>995</v>
      </c>
      <c r="CV720" t="str">
        <f t="shared" si="928"/>
        <v/>
      </c>
      <c r="CX720" t="str">
        <f t="shared" si="947"/>
        <v/>
      </c>
      <c r="CY720" t="b">
        <f>AND(CX720&lt;&gt;"",COUNTIF($CX$11:CX719,CX720)=0)</f>
        <v>0</v>
      </c>
      <c r="CZ720" s="2">
        <f>IF(CX720="",0,IF(CY720,MAX($CZ$11:CZ719)+1,VLOOKUP(CX720,$CX$11:CZ719,3,FALSE)))</f>
        <v>0</v>
      </c>
      <c r="DA720" s="2" t="str">
        <f t="shared" si="929"/>
        <v/>
      </c>
      <c r="DB720" t="str">
        <f t="shared" si="948"/>
        <v/>
      </c>
      <c r="DC720" t="b">
        <f>AND(DB720&lt;&gt;"",COUNTIF($DB$11:DB719,DB720)=0)</f>
        <v>0</v>
      </c>
      <c r="DD720" s="2">
        <f>IF(DB720="",0,IF(DC720,MAX($DD$11:DD719)+1,VLOOKUP(DB720,$DB$11:DD719,3,FALSE)))</f>
        <v>0</v>
      </c>
      <c r="DE720" s="2" t="str">
        <f t="shared" si="930"/>
        <v/>
      </c>
    </row>
    <row r="721" spans="1:109" x14ac:dyDescent="0.35">
      <c r="A721" s="119"/>
      <c r="B721" s="46"/>
      <c r="C721" s="46"/>
      <c r="D721" s="46"/>
      <c r="E721" s="46"/>
      <c r="F721" s="183"/>
      <c r="G721" s="48">
        <v>0</v>
      </c>
      <c r="H721" s="46">
        <v>0</v>
      </c>
      <c r="I721" s="46">
        <v>0</v>
      </c>
      <c r="J721" s="46">
        <v>0</v>
      </c>
      <c r="K721" s="46">
        <v>0</v>
      </c>
      <c r="L721" s="49">
        <v>0</v>
      </c>
      <c r="M721" s="50">
        <v>0</v>
      </c>
      <c r="N721" s="32"/>
      <c r="O721" s="31"/>
      <c r="P721" s="31"/>
      <c r="Q721" s="31"/>
      <c r="R721" s="31"/>
      <c r="S721" s="31"/>
      <c r="T721" s="31"/>
      <c r="U721" s="31"/>
      <c r="V721" s="99"/>
      <c r="W721" s="52" t="str">
        <f t="shared" si="879"/>
        <v/>
      </c>
      <c r="X721" s="120"/>
      <c r="Y721" s="97"/>
      <c r="Z721" t="e">
        <f t="shared" si="885"/>
        <v>#N/A</v>
      </c>
      <c r="AA721" t="e">
        <f t="shared" si="886"/>
        <v>#N/A</v>
      </c>
      <c r="AB721" t="e">
        <f t="shared" si="887"/>
        <v>#N/A</v>
      </c>
      <c r="AC721" s="53" t="b">
        <f t="shared" si="888"/>
        <v>0</v>
      </c>
      <c r="AD721" s="53" t="b">
        <f t="shared" si="889"/>
        <v>0</v>
      </c>
      <c r="AE721" s="53" t="b">
        <f t="shared" si="890"/>
        <v>0</v>
      </c>
      <c r="AF721" s="53" t="b">
        <f t="shared" si="891"/>
        <v>0</v>
      </c>
      <c r="AG721" s="53" t="b">
        <f t="shared" si="892"/>
        <v>0</v>
      </c>
      <c r="AH721" s="53" t="b">
        <f t="shared" si="893"/>
        <v>0</v>
      </c>
      <c r="AI721" s="53" t="b">
        <f t="shared" si="894"/>
        <v>0</v>
      </c>
      <c r="AJ721" s="53" t="b">
        <f t="shared" si="895"/>
        <v>0</v>
      </c>
      <c r="AK721" s="53" t="b">
        <f t="shared" si="873"/>
        <v>1</v>
      </c>
      <c r="AL721" s="53" t="b">
        <f t="shared" si="874"/>
        <v>1</v>
      </c>
      <c r="AM721" s="53" t="b">
        <f t="shared" si="875"/>
        <v>1</v>
      </c>
      <c r="AN721" s="53" t="b">
        <f t="shared" si="876"/>
        <v>1</v>
      </c>
      <c r="AO721" s="53" t="b">
        <f t="shared" si="877"/>
        <v>1</v>
      </c>
      <c r="AP721" s="53" t="b">
        <f t="shared" si="878"/>
        <v>1</v>
      </c>
      <c r="AQ721" s="53" t="b">
        <f t="shared" si="931"/>
        <v>0</v>
      </c>
      <c r="AR721" t="b">
        <f t="shared" si="896"/>
        <v>0</v>
      </c>
      <c r="AS721" s="54" t="e">
        <f t="shared" si="921"/>
        <v>#N/A</v>
      </c>
      <c r="AT721" t="b">
        <f t="shared" si="932"/>
        <v>0</v>
      </c>
      <c r="AU721" t="str">
        <f t="shared" si="933"/>
        <v/>
      </c>
      <c r="AV721" s="55" t="str">
        <f t="shared" si="922"/>
        <v/>
      </c>
      <c r="AW721" t="b">
        <f>AND(AV721&lt;&gt;"",COUNTIF($AV$11:AV720,AV721)=0)</f>
        <v>0</v>
      </c>
      <c r="AX721" s="2">
        <f>IF(AV721="",0,IF(AW721,MAX($AX$11:AX720)+1,VLOOKUP(AV721,$AV$11:AX720,3,FALSE)))</f>
        <v>0</v>
      </c>
      <c r="AY721" t="str">
        <f t="shared" si="923"/>
        <v/>
      </c>
      <c r="AZ721" t="e">
        <f t="shared" si="897"/>
        <v>#N/A</v>
      </c>
      <c r="BA721" t="e">
        <f>IF(ISNA(AZ721),NA(),COUNTIF(AZ$10:AZ721,AZ721)&gt;1)</f>
        <v>#N/A</v>
      </c>
      <c r="BB721" t="e">
        <f t="shared" si="898"/>
        <v>#N/A</v>
      </c>
      <c r="BC721" s="55" t="e">
        <f t="shared" si="899"/>
        <v>#N/A</v>
      </c>
      <c r="BD721" s="56" t="e">
        <f t="shared" si="900"/>
        <v>#N/A</v>
      </c>
      <c r="BE721" s="53">
        <f t="shared" si="901"/>
        <v>0</v>
      </c>
      <c r="BF721" s="53">
        <f t="shared" si="902"/>
        <v>0</v>
      </c>
      <c r="BG721" s="53">
        <f t="shared" si="903"/>
        <v>0</v>
      </c>
      <c r="BH721" s="53">
        <f t="shared" si="904"/>
        <v>0</v>
      </c>
      <c r="BI721" s="53">
        <f t="shared" si="905"/>
        <v>0</v>
      </c>
      <c r="BJ721" s="53">
        <f t="shared" si="906"/>
        <v>0</v>
      </c>
      <c r="BK721" s="57">
        <f t="shared" si="907"/>
        <v>0</v>
      </c>
      <c r="BL721" s="57">
        <f t="shared" si="908"/>
        <v>0</v>
      </c>
      <c r="BM721" s="57">
        <f t="shared" si="909"/>
        <v>0</v>
      </c>
      <c r="BN721" s="57">
        <f t="shared" si="910"/>
        <v>0</v>
      </c>
      <c r="BO721" s="57">
        <f t="shared" si="911"/>
        <v>0</v>
      </c>
      <c r="BP721" s="57">
        <f t="shared" si="912"/>
        <v>0</v>
      </c>
      <c r="BQ721">
        <f t="shared" si="934"/>
        <v>0</v>
      </c>
      <c r="BR721">
        <f t="shared" si="935"/>
        <v>0</v>
      </c>
      <c r="BS721">
        <f t="shared" si="936"/>
        <v>0</v>
      </c>
      <c r="BT721">
        <f t="shared" si="937"/>
        <v>0</v>
      </c>
      <c r="BU721">
        <f t="shared" si="938"/>
        <v>0</v>
      </c>
      <c r="BV721">
        <f t="shared" si="939"/>
        <v>0</v>
      </c>
      <c r="BW721">
        <f t="shared" si="940"/>
        <v>0</v>
      </c>
      <c r="BX721">
        <f t="shared" si="941"/>
        <v>0</v>
      </c>
      <c r="BY721">
        <f t="shared" si="942"/>
        <v>0</v>
      </c>
      <c r="BZ721">
        <f t="shared" si="943"/>
        <v>0</v>
      </c>
      <c r="CA721">
        <f t="shared" si="944"/>
        <v>0</v>
      </c>
      <c r="CB721">
        <f t="shared" si="945"/>
        <v>0</v>
      </c>
      <c r="CC721" t="e">
        <f>IF('Source and fuel input'!AS721,VLOOKUP(AA721,SourceIdData,8,FALSE),IF('Source and fuel input'!AQ721,V721,IF('Source and fuel input'!AR721,IF(AND(E721="Method 1",VLOOKUP(AA721,SourceIdData,8,FALSE)&gt;0),VLOOKUP(AA721,SourceIdData,8,FALSE),NA()),"")))</f>
        <v>#N/A</v>
      </c>
      <c r="CD721" s="15" t="e">
        <f t="shared" si="880"/>
        <v>#N/A</v>
      </c>
      <c r="CE721" s="15" t="b">
        <f t="shared" si="881"/>
        <v>1</v>
      </c>
      <c r="CF721" s="15" t="b">
        <f t="shared" si="913"/>
        <v>1</v>
      </c>
      <c r="CG721" s="15" t="b">
        <f t="shared" si="882"/>
        <v>0</v>
      </c>
      <c r="CH721" s="15" t="b">
        <f t="shared" si="883"/>
        <v>1</v>
      </c>
      <c r="CI721" t="e">
        <f t="shared" si="914"/>
        <v>#N/A</v>
      </c>
      <c r="CJ721" t="e">
        <f t="shared" si="915"/>
        <v>#N/A</v>
      </c>
      <c r="CK721" t="e">
        <f t="shared" si="924"/>
        <v>#N/A</v>
      </c>
      <c r="CL721" t="b">
        <f t="shared" si="884"/>
        <v>0</v>
      </c>
      <c r="CM721" t="e">
        <f t="shared" si="925"/>
        <v>#N/A</v>
      </c>
      <c r="CN721" t="b">
        <f t="shared" si="926"/>
        <v>0</v>
      </c>
      <c r="CO721" s="14">
        <f t="shared" si="927"/>
        <v>1</v>
      </c>
      <c r="CP721" s="16" t="str">
        <f t="shared" si="916"/>
        <v/>
      </c>
      <c r="CQ721" s="15">
        <f t="shared" si="917"/>
        <v>0</v>
      </c>
      <c r="CR721" s="15">
        <f t="shared" si="918"/>
        <v>0</v>
      </c>
      <c r="CS721" s="15">
        <f t="shared" si="919"/>
        <v>0</v>
      </c>
      <c r="CT721" s="58" t="e">
        <f t="shared" si="946"/>
        <v>#DIV/0!</v>
      </c>
      <c r="CU721" s="2">
        <f t="shared" si="920"/>
        <v>995</v>
      </c>
      <c r="CV721" t="str">
        <f t="shared" si="928"/>
        <v/>
      </c>
      <c r="CX721" t="str">
        <f t="shared" si="947"/>
        <v/>
      </c>
      <c r="CY721" t="b">
        <f>AND(CX721&lt;&gt;"",COUNTIF($CX$11:CX720,CX721)=0)</f>
        <v>0</v>
      </c>
      <c r="CZ721" s="2">
        <f>IF(CX721="",0,IF(CY721,MAX($CZ$11:CZ720)+1,VLOOKUP(CX721,$CX$11:CZ720,3,FALSE)))</f>
        <v>0</v>
      </c>
      <c r="DA721" s="2" t="str">
        <f t="shared" si="929"/>
        <v/>
      </c>
      <c r="DB721" t="str">
        <f t="shared" si="948"/>
        <v/>
      </c>
      <c r="DC721" t="b">
        <f>AND(DB721&lt;&gt;"",COUNTIF($DB$11:DB720,DB721)=0)</f>
        <v>0</v>
      </c>
      <c r="DD721" s="2">
        <f>IF(DB721="",0,IF(DC721,MAX($DD$11:DD720)+1,VLOOKUP(DB721,$DB$11:DD720,3,FALSE)))</f>
        <v>0</v>
      </c>
      <c r="DE721" s="2" t="str">
        <f t="shared" si="930"/>
        <v/>
      </c>
    </row>
    <row r="722" spans="1:109" x14ac:dyDescent="0.35">
      <c r="A722" s="119"/>
      <c r="B722" s="46"/>
      <c r="C722" s="46"/>
      <c r="D722" s="46"/>
      <c r="E722" s="46"/>
      <c r="F722" s="183"/>
      <c r="G722" s="48">
        <v>0</v>
      </c>
      <c r="H722" s="46">
        <v>0</v>
      </c>
      <c r="I722" s="46">
        <v>0</v>
      </c>
      <c r="J722" s="46">
        <v>0</v>
      </c>
      <c r="K722" s="46">
        <v>0</v>
      </c>
      <c r="L722" s="49">
        <v>0</v>
      </c>
      <c r="M722" s="50">
        <v>0</v>
      </c>
      <c r="N722" s="32"/>
      <c r="O722" s="31"/>
      <c r="P722" s="31"/>
      <c r="Q722" s="31"/>
      <c r="R722" s="31"/>
      <c r="S722" s="31"/>
      <c r="T722" s="31"/>
      <c r="U722" s="31"/>
      <c r="V722" s="99"/>
      <c r="W722" s="52" t="str">
        <f t="shared" si="879"/>
        <v/>
      </c>
      <c r="X722" s="120"/>
      <c r="Y722" s="97"/>
      <c r="Z722" t="e">
        <f t="shared" si="885"/>
        <v>#N/A</v>
      </c>
      <c r="AA722" t="e">
        <f t="shared" si="886"/>
        <v>#N/A</v>
      </c>
      <c r="AB722" t="e">
        <f t="shared" si="887"/>
        <v>#N/A</v>
      </c>
      <c r="AC722" s="53" t="b">
        <f t="shared" si="888"/>
        <v>0</v>
      </c>
      <c r="AD722" s="53" t="b">
        <f t="shared" si="889"/>
        <v>0</v>
      </c>
      <c r="AE722" s="53" t="b">
        <f t="shared" si="890"/>
        <v>0</v>
      </c>
      <c r="AF722" s="53" t="b">
        <f t="shared" si="891"/>
        <v>0</v>
      </c>
      <c r="AG722" s="53" t="b">
        <f t="shared" si="892"/>
        <v>0</v>
      </c>
      <c r="AH722" s="53" t="b">
        <f t="shared" si="893"/>
        <v>0</v>
      </c>
      <c r="AI722" s="53" t="b">
        <f t="shared" si="894"/>
        <v>0</v>
      </c>
      <c r="AJ722" s="53" t="b">
        <f t="shared" si="895"/>
        <v>0</v>
      </c>
      <c r="AK722" s="53" t="b">
        <f t="shared" si="873"/>
        <v>1</v>
      </c>
      <c r="AL722" s="53" t="b">
        <f t="shared" si="874"/>
        <v>1</v>
      </c>
      <c r="AM722" s="53" t="b">
        <f t="shared" si="875"/>
        <v>1</v>
      </c>
      <c r="AN722" s="53" t="b">
        <f t="shared" si="876"/>
        <v>1</v>
      </c>
      <c r="AO722" s="53" t="b">
        <f t="shared" si="877"/>
        <v>1</v>
      </c>
      <c r="AP722" s="53" t="b">
        <f t="shared" si="878"/>
        <v>1</v>
      </c>
      <c r="AQ722" s="53" t="b">
        <f t="shared" si="931"/>
        <v>0</v>
      </c>
      <c r="AR722" t="b">
        <f t="shared" si="896"/>
        <v>0</v>
      </c>
      <c r="AS722" s="54" t="e">
        <f t="shared" si="921"/>
        <v>#N/A</v>
      </c>
      <c r="AT722" t="b">
        <f t="shared" si="932"/>
        <v>0</v>
      </c>
      <c r="AU722" t="str">
        <f t="shared" si="933"/>
        <v/>
      </c>
      <c r="AV722" s="55" t="str">
        <f t="shared" si="922"/>
        <v/>
      </c>
      <c r="AW722" t="b">
        <f>AND(AV722&lt;&gt;"",COUNTIF($AV$11:AV721,AV722)=0)</f>
        <v>0</v>
      </c>
      <c r="AX722" s="2">
        <f>IF(AV722="",0,IF(AW722,MAX($AX$11:AX721)+1,VLOOKUP(AV722,$AV$11:AX721,3,FALSE)))</f>
        <v>0</v>
      </c>
      <c r="AY722" t="str">
        <f t="shared" si="923"/>
        <v/>
      </c>
      <c r="AZ722" t="e">
        <f t="shared" si="897"/>
        <v>#N/A</v>
      </c>
      <c r="BA722" t="e">
        <f>IF(ISNA(AZ722),NA(),COUNTIF(AZ$10:AZ722,AZ722)&gt;1)</f>
        <v>#N/A</v>
      </c>
      <c r="BB722" t="e">
        <f t="shared" si="898"/>
        <v>#N/A</v>
      </c>
      <c r="BC722" s="55" t="e">
        <f t="shared" si="899"/>
        <v>#N/A</v>
      </c>
      <c r="BD722" s="56" t="e">
        <f t="shared" si="900"/>
        <v>#N/A</v>
      </c>
      <c r="BE722" s="53">
        <f t="shared" si="901"/>
        <v>0</v>
      </c>
      <c r="BF722" s="53">
        <f t="shared" si="902"/>
        <v>0</v>
      </c>
      <c r="BG722" s="53">
        <f t="shared" si="903"/>
        <v>0</v>
      </c>
      <c r="BH722" s="53">
        <f t="shared" si="904"/>
        <v>0</v>
      </c>
      <c r="BI722" s="53">
        <f t="shared" si="905"/>
        <v>0</v>
      </c>
      <c r="BJ722" s="53">
        <f t="shared" si="906"/>
        <v>0</v>
      </c>
      <c r="BK722" s="57">
        <f t="shared" si="907"/>
        <v>0</v>
      </c>
      <c r="BL722" s="57">
        <f t="shared" si="908"/>
        <v>0</v>
      </c>
      <c r="BM722" s="57">
        <f t="shared" si="909"/>
        <v>0</v>
      </c>
      <c r="BN722" s="57">
        <f t="shared" si="910"/>
        <v>0</v>
      </c>
      <c r="BO722" s="57">
        <f t="shared" si="911"/>
        <v>0</v>
      </c>
      <c r="BP722" s="57">
        <f t="shared" si="912"/>
        <v>0</v>
      </c>
      <c r="BQ722">
        <f t="shared" si="934"/>
        <v>0</v>
      </c>
      <c r="BR722">
        <f t="shared" si="935"/>
        <v>0</v>
      </c>
      <c r="BS722">
        <f t="shared" si="936"/>
        <v>0</v>
      </c>
      <c r="BT722">
        <f t="shared" si="937"/>
        <v>0</v>
      </c>
      <c r="BU722">
        <f t="shared" si="938"/>
        <v>0</v>
      </c>
      <c r="BV722">
        <f t="shared" si="939"/>
        <v>0</v>
      </c>
      <c r="BW722">
        <f t="shared" si="940"/>
        <v>0</v>
      </c>
      <c r="BX722">
        <f t="shared" si="941"/>
        <v>0</v>
      </c>
      <c r="BY722">
        <f t="shared" si="942"/>
        <v>0</v>
      </c>
      <c r="BZ722">
        <f t="shared" si="943"/>
        <v>0</v>
      </c>
      <c r="CA722">
        <f t="shared" si="944"/>
        <v>0</v>
      </c>
      <c r="CB722">
        <f t="shared" si="945"/>
        <v>0</v>
      </c>
      <c r="CC722" t="e">
        <f>IF('Source and fuel input'!AS722,VLOOKUP(AA722,SourceIdData,8,FALSE),IF('Source and fuel input'!AQ722,V722,IF('Source and fuel input'!AR722,IF(AND(E722="Method 1",VLOOKUP(AA722,SourceIdData,8,FALSE)&gt;0),VLOOKUP(AA722,SourceIdData,8,FALSE),NA()),"")))</f>
        <v>#N/A</v>
      </c>
      <c r="CD722" s="15" t="e">
        <f t="shared" si="880"/>
        <v>#N/A</v>
      </c>
      <c r="CE722" s="15" t="b">
        <f t="shared" si="881"/>
        <v>1</v>
      </c>
      <c r="CF722" s="15" t="b">
        <f t="shared" si="913"/>
        <v>1</v>
      </c>
      <c r="CG722" s="15" t="b">
        <f t="shared" si="882"/>
        <v>0</v>
      </c>
      <c r="CH722" s="15" t="b">
        <f t="shared" si="883"/>
        <v>1</v>
      </c>
      <c r="CI722" t="e">
        <f t="shared" si="914"/>
        <v>#N/A</v>
      </c>
      <c r="CJ722" t="e">
        <f t="shared" si="915"/>
        <v>#N/A</v>
      </c>
      <c r="CK722" t="e">
        <f t="shared" si="924"/>
        <v>#N/A</v>
      </c>
      <c r="CL722" t="b">
        <f t="shared" si="884"/>
        <v>0</v>
      </c>
      <c r="CM722" t="e">
        <f t="shared" si="925"/>
        <v>#N/A</v>
      </c>
      <c r="CN722" t="b">
        <f t="shared" si="926"/>
        <v>0</v>
      </c>
      <c r="CO722" s="14">
        <f t="shared" si="927"/>
        <v>1</v>
      </c>
      <c r="CP722" s="16" t="str">
        <f t="shared" si="916"/>
        <v/>
      </c>
      <c r="CQ722" s="15">
        <f t="shared" si="917"/>
        <v>0</v>
      </c>
      <c r="CR722" s="15">
        <f t="shared" si="918"/>
        <v>0</v>
      </c>
      <c r="CS722" s="15">
        <f t="shared" si="919"/>
        <v>0</v>
      </c>
      <c r="CT722" s="58" t="e">
        <f t="shared" si="946"/>
        <v>#DIV/0!</v>
      </c>
      <c r="CU722" s="2">
        <f t="shared" si="920"/>
        <v>995</v>
      </c>
      <c r="CV722" t="str">
        <f t="shared" si="928"/>
        <v/>
      </c>
      <c r="CX722" t="str">
        <f t="shared" si="947"/>
        <v/>
      </c>
      <c r="CY722" t="b">
        <f>AND(CX722&lt;&gt;"",COUNTIF($CX$11:CX721,CX722)=0)</f>
        <v>0</v>
      </c>
      <c r="CZ722" s="2">
        <f>IF(CX722="",0,IF(CY722,MAX($CZ$11:CZ721)+1,VLOOKUP(CX722,$CX$11:CZ721,3,FALSE)))</f>
        <v>0</v>
      </c>
      <c r="DA722" s="2" t="str">
        <f t="shared" si="929"/>
        <v/>
      </c>
      <c r="DB722" t="str">
        <f t="shared" si="948"/>
        <v/>
      </c>
      <c r="DC722" t="b">
        <f>AND(DB722&lt;&gt;"",COUNTIF($DB$11:DB721,DB722)=0)</f>
        <v>0</v>
      </c>
      <c r="DD722" s="2">
        <f>IF(DB722="",0,IF(DC722,MAX($DD$11:DD721)+1,VLOOKUP(DB722,$DB$11:DD721,3,FALSE)))</f>
        <v>0</v>
      </c>
      <c r="DE722" s="2" t="str">
        <f t="shared" si="930"/>
        <v/>
      </c>
    </row>
    <row r="723" spans="1:109" x14ac:dyDescent="0.35">
      <c r="A723" s="119"/>
      <c r="B723" s="46"/>
      <c r="C723" s="46"/>
      <c r="D723" s="46"/>
      <c r="E723" s="46"/>
      <c r="F723" s="183"/>
      <c r="G723" s="48">
        <v>0</v>
      </c>
      <c r="H723" s="46">
        <v>0</v>
      </c>
      <c r="I723" s="46">
        <v>0</v>
      </c>
      <c r="J723" s="46">
        <v>0</v>
      </c>
      <c r="K723" s="46">
        <v>0</v>
      </c>
      <c r="L723" s="49">
        <v>0</v>
      </c>
      <c r="M723" s="50">
        <v>0</v>
      </c>
      <c r="N723" s="32"/>
      <c r="O723" s="31"/>
      <c r="P723" s="31"/>
      <c r="Q723" s="31"/>
      <c r="R723" s="31"/>
      <c r="S723" s="31"/>
      <c r="T723" s="31"/>
      <c r="U723" s="31"/>
      <c r="V723" s="99"/>
      <c r="W723" s="52" t="str">
        <f t="shared" si="879"/>
        <v/>
      </c>
      <c r="X723" s="120"/>
      <c r="Y723" s="97"/>
      <c r="Z723" t="e">
        <f t="shared" si="885"/>
        <v>#N/A</v>
      </c>
      <c r="AA723" t="e">
        <f t="shared" si="886"/>
        <v>#N/A</v>
      </c>
      <c r="AB723" t="e">
        <f t="shared" si="887"/>
        <v>#N/A</v>
      </c>
      <c r="AC723" s="53" t="b">
        <f t="shared" si="888"/>
        <v>0</v>
      </c>
      <c r="AD723" s="53" t="b">
        <f t="shared" si="889"/>
        <v>0</v>
      </c>
      <c r="AE723" s="53" t="b">
        <f t="shared" si="890"/>
        <v>0</v>
      </c>
      <c r="AF723" s="53" t="b">
        <f t="shared" si="891"/>
        <v>0</v>
      </c>
      <c r="AG723" s="53" t="b">
        <f t="shared" si="892"/>
        <v>0</v>
      </c>
      <c r="AH723" s="53" t="b">
        <f t="shared" si="893"/>
        <v>0</v>
      </c>
      <c r="AI723" s="53" t="b">
        <f t="shared" si="894"/>
        <v>0</v>
      </c>
      <c r="AJ723" s="53" t="b">
        <f t="shared" si="895"/>
        <v>0</v>
      </c>
      <c r="AK723" s="53" t="b">
        <f t="shared" si="873"/>
        <v>1</v>
      </c>
      <c r="AL723" s="53" t="b">
        <f t="shared" si="874"/>
        <v>1</v>
      </c>
      <c r="AM723" s="53" t="b">
        <f t="shared" si="875"/>
        <v>1</v>
      </c>
      <c r="AN723" s="53" t="b">
        <f t="shared" si="876"/>
        <v>1</v>
      </c>
      <c r="AO723" s="53" t="b">
        <f t="shared" si="877"/>
        <v>1</v>
      </c>
      <c r="AP723" s="53" t="b">
        <f t="shared" si="878"/>
        <v>1</v>
      </c>
      <c r="AQ723" s="53" t="b">
        <f t="shared" si="931"/>
        <v>0</v>
      </c>
      <c r="AR723" t="b">
        <f t="shared" si="896"/>
        <v>0</v>
      </c>
      <c r="AS723" s="54" t="e">
        <f t="shared" si="921"/>
        <v>#N/A</v>
      </c>
      <c r="AT723" t="b">
        <f t="shared" si="932"/>
        <v>0</v>
      </c>
      <c r="AU723" t="str">
        <f t="shared" si="933"/>
        <v/>
      </c>
      <c r="AV723" s="55" t="str">
        <f t="shared" si="922"/>
        <v/>
      </c>
      <c r="AW723" t="b">
        <f>AND(AV723&lt;&gt;"",COUNTIF($AV$11:AV722,AV723)=0)</f>
        <v>0</v>
      </c>
      <c r="AX723" s="2">
        <f>IF(AV723="",0,IF(AW723,MAX($AX$11:AX722)+1,VLOOKUP(AV723,$AV$11:AX722,3,FALSE)))</f>
        <v>0</v>
      </c>
      <c r="AY723" t="str">
        <f t="shared" si="923"/>
        <v/>
      </c>
      <c r="AZ723" t="e">
        <f t="shared" si="897"/>
        <v>#N/A</v>
      </c>
      <c r="BA723" t="e">
        <f>IF(ISNA(AZ723),NA(),COUNTIF(AZ$10:AZ723,AZ723)&gt;1)</f>
        <v>#N/A</v>
      </c>
      <c r="BB723" t="e">
        <f t="shared" si="898"/>
        <v>#N/A</v>
      </c>
      <c r="BC723" s="55" t="e">
        <f t="shared" si="899"/>
        <v>#N/A</v>
      </c>
      <c r="BD723" s="56" t="e">
        <f t="shared" si="900"/>
        <v>#N/A</v>
      </c>
      <c r="BE723" s="53">
        <f t="shared" si="901"/>
        <v>0</v>
      </c>
      <c r="BF723" s="53">
        <f t="shared" si="902"/>
        <v>0</v>
      </c>
      <c r="BG723" s="53">
        <f t="shared" si="903"/>
        <v>0</v>
      </c>
      <c r="BH723" s="53">
        <f t="shared" si="904"/>
        <v>0</v>
      </c>
      <c r="BI723" s="53">
        <f t="shared" si="905"/>
        <v>0</v>
      </c>
      <c r="BJ723" s="53">
        <f t="shared" si="906"/>
        <v>0</v>
      </c>
      <c r="BK723" s="57">
        <f t="shared" si="907"/>
        <v>0</v>
      </c>
      <c r="BL723" s="57">
        <f t="shared" si="908"/>
        <v>0</v>
      </c>
      <c r="BM723" s="57">
        <f t="shared" si="909"/>
        <v>0</v>
      </c>
      <c r="BN723" s="57">
        <f t="shared" si="910"/>
        <v>0</v>
      </c>
      <c r="BO723" s="57">
        <f t="shared" si="911"/>
        <v>0</v>
      </c>
      <c r="BP723" s="57">
        <f t="shared" si="912"/>
        <v>0</v>
      </c>
      <c r="BQ723">
        <f t="shared" si="934"/>
        <v>0</v>
      </c>
      <c r="BR723">
        <f t="shared" si="935"/>
        <v>0</v>
      </c>
      <c r="BS723">
        <f t="shared" si="936"/>
        <v>0</v>
      </c>
      <c r="BT723">
        <f t="shared" si="937"/>
        <v>0</v>
      </c>
      <c r="BU723">
        <f t="shared" si="938"/>
        <v>0</v>
      </c>
      <c r="BV723">
        <f t="shared" si="939"/>
        <v>0</v>
      </c>
      <c r="BW723">
        <f t="shared" si="940"/>
        <v>0</v>
      </c>
      <c r="BX723">
        <f t="shared" si="941"/>
        <v>0</v>
      </c>
      <c r="BY723">
        <f t="shared" si="942"/>
        <v>0</v>
      </c>
      <c r="BZ723">
        <f t="shared" si="943"/>
        <v>0</v>
      </c>
      <c r="CA723">
        <f t="shared" si="944"/>
        <v>0</v>
      </c>
      <c r="CB723">
        <f t="shared" si="945"/>
        <v>0</v>
      </c>
      <c r="CC723" t="e">
        <f>IF('Source and fuel input'!AS723,VLOOKUP(AA723,SourceIdData,8,FALSE),IF('Source and fuel input'!AQ723,V723,IF('Source and fuel input'!AR723,IF(AND(E723="Method 1",VLOOKUP(AA723,SourceIdData,8,FALSE)&gt;0),VLOOKUP(AA723,SourceIdData,8,FALSE),NA()),"")))</f>
        <v>#N/A</v>
      </c>
      <c r="CD723" s="15" t="e">
        <f t="shared" si="880"/>
        <v>#N/A</v>
      </c>
      <c r="CE723" s="15" t="b">
        <f t="shared" si="881"/>
        <v>1</v>
      </c>
      <c r="CF723" s="15" t="b">
        <f t="shared" si="913"/>
        <v>1</v>
      </c>
      <c r="CG723" s="15" t="b">
        <f t="shared" si="882"/>
        <v>0</v>
      </c>
      <c r="CH723" s="15" t="b">
        <f t="shared" si="883"/>
        <v>1</v>
      </c>
      <c r="CI723" t="e">
        <f t="shared" si="914"/>
        <v>#N/A</v>
      </c>
      <c r="CJ723" t="e">
        <f t="shared" si="915"/>
        <v>#N/A</v>
      </c>
      <c r="CK723" t="e">
        <f t="shared" si="924"/>
        <v>#N/A</v>
      </c>
      <c r="CL723" t="b">
        <f t="shared" si="884"/>
        <v>0</v>
      </c>
      <c r="CM723" t="e">
        <f t="shared" si="925"/>
        <v>#N/A</v>
      </c>
      <c r="CN723" t="b">
        <f t="shared" si="926"/>
        <v>0</v>
      </c>
      <c r="CO723" s="14">
        <f t="shared" si="927"/>
        <v>1</v>
      </c>
      <c r="CP723" s="16" t="str">
        <f t="shared" si="916"/>
        <v/>
      </c>
      <c r="CQ723" s="15">
        <f t="shared" si="917"/>
        <v>0</v>
      </c>
      <c r="CR723" s="15">
        <f t="shared" si="918"/>
        <v>0</v>
      </c>
      <c r="CS723" s="15">
        <f t="shared" si="919"/>
        <v>0</v>
      </c>
      <c r="CT723" s="58" t="e">
        <f t="shared" si="946"/>
        <v>#DIV/0!</v>
      </c>
      <c r="CU723" s="2">
        <f t="shared" si="920"/>
        <v>995</v>
      </c>
      <c r="CV723" t="str">
        <f t="shared" si="928"/>
        <v/>
      </c>
      <c r="CX723" t="str">
        <f t="shared" si="947"/>
        <v/>
      </c>
      <c r="CY723" t="b">
        <f>AND(CX723&lt;&gt;"",COUNTIF($CX$11:CX722,CX723)=0)</f>
        <v>0</v>
      </c>
      <c r="CZ723" s="2">
        <f>IF(CX723="",0,IF(CY723,MAX($CZ$11:CZ722)+1,VLOOKUP(CX723,$CX$11:CZ722,3,FALSE)))</f>
        <v>0</v>
      </c>
      <c r="DA723" s="2" t="str">
        <f t="shared" si="929"/>
        <v/>
      </c>
      <c r="DB723" t="str">
        <f t="shared" si="948"/>
        <v/>
      </c>
      <c r="DC723" t="b">
        <f>AND(DB723&lt;&gt;"",COUNTIF($DB$11:DB722,DB723)=0)</f>
        <v>0</v>
      </c>
      <c r="DD723" s="2">
        <f>IF(DB723="",0,IF(DC723,MAX($DD$11:DD722)+1,VLOOKUP(DB723,$DB$11:DD722,3,FALSE)))</f>
        <v>0</v>
      </c>
      <c r="DE723" s="2" t="str">
        <f t="shared" si="930"/>
        <v/>
      </c>
    </row>
    <row r="724" spans="1:109" x14ac:dyDescent="0.35">
      <c r="A724" s="119"/>
      <c r="B724" s="46"/>
      <c r="C724" s="46"/>
      <c r="D724" s="46"/>
      <c r="E724" s="46"/>
      <c r="F724" s="183"/>
      <c r="G724" s="48">
        <v>0</v>
      </c>
      <c r="H724" s="46">
        <v>0</v>
      </c>
      <c r="I724" s="46">
        <v>0</v>
      </c>
      <c r="J724" s="46">
        <v>0</v>
      </c>
      <c r="K724" s="46">
        <v>0</v>
      </c>
      <c r="L724" s="49">
        <v>0</v>
      </c>
      <c r="M724" s="50">
        <v>0</v>
      </c>
      <c r="N724" s="32"/>
      <c r="O724" s="31"/>
      <c r="P724" s="31"/>
      <c r="Q724" s="31"/>
      <c r="R724" s="31"/>
      <c r="S724" s="31"/>
      <c r="T724" s="31"/>
      <c r="U724" s="31"/>
      <c r="V724" s="99"/>
      <c r="W724" s="52" t="str">
        <f t="shared" si="879"/>
        <v/>
      </c>
      <c r="X724" s="120"/>
      <c r="Y724" s="97"/>
      <c r="Z724" t="e">
        <f t="shared" si="885"/>
        <v>#N/A</v>
      </c>
      <c r="AA724" t="e">
        <f t="shared" si="886"/>
        <v>#N/A</v>
      </c>
      <c r="AB724" t="e">
        <f t="shared" si="887"/>
        <v>#N/A</v>
      </c>
      <c r="AC724" s="53" t="b">
        <f t="shared" si="888"/>
        <v>0</v>
      </c>
      <c r="AD724" s="53" t="b">
        <f t="shared" si="889"/>
        <v>0</v>
      </c>
      <c r="AE724" s="53" t="b">
        <f t="shared" si="890"/>
        <v>0</v>
      </c>
      <c r="AF724" s="53" t="b">
        <f t="shared" si="891"/>
        <v>0</v>
      </c>
      <c r="AG724" s="53" t="b">
        <f t="shared" si="892"/>
        <v>0</v>
      </c>
      <c r="AH724" s="53" t="b">
        <f t="shared" si="893"/>
        <v>0</v>
      </c>
      <c r="AI724" s="53" t="b">
        <f t="shared" si="894"/>
        <v>0</v>
      </c>
      <c r="AJ724" s="53" t="b">
        <f t="shared" si="895"/>
        <v>0</v>
      </c>
      <c r="AK724" s="53" t="b">
        <f t="shared" si="873"/>
        <v>1</v>
      </c>
      <c r="AL724" s="53" t="b">
        <f t="shared" si="874"/>
        <v>1</v>
      </c>
      <c r="AM724" s="53" t="b">
        <f t="shared" si="875"/>
        <v>1</v>
      </c>
      <c r="AN724" s="53" t="b">
        <f t="shared" si="876"/>
        <v>1</v>
      </c>
      <c r="AO724" s="53" t="b">
        <f t="shared" si="877"/>
        <v>1</v>
      </c>
      <c r="AP724" s="53" t="b">
        <f t="shared" si="878"/>
        <v>1</v>
      </c>
      <c r="AQ724" s="53" t="b">
        <f t="shared" si="931"/>
        <v>0</v>
      </c>
      <c r="AR724" t="b">
        <f t="shared" si="896"/>
        <v>0</v>
      </c>
      <c r="AS724" s="54" t="e">
        <f t="shared" si="921"/>
        <v>#N/A</v>
      </c>
      <c r="AT724" t="b">
        <f t="shared" si="932"/>
        <v>0</v>
      </c>
      <c r="AU724" t="str">
        <f t="shared" si="933"/>
        <v/>
      </c>
      <c r="AV724" s="55" t="str">
        <f t="shared" si="922"/>
        <v/>
      </c>
      <c r="AW724" t="b">
        <f>AND(AV724&lt;&gt;"",COUNTIF($AV$11:AV723,AV724)=0)</f>
        <v>0</v>
      </c>
      <c r="AX724" s="2">
        <f>IF(AV724="",0,IF(AW724,MAX($AX$11:AX723)+1,VLOOKUP(AV724,$AV$11:AX723,3,FALSE)))</f>
        <v>0</v>
      </c>
      <c r="AY724" t="str">
        <f t="shared" si="923"/>
        <v/>
      </c>
      <c r="AZ724" t="e">
        <f t="shared" si="897"/>
        <v>#N/A</v>
      </c>
      <c r="BA724" t="e">
        <f>IF(ISNA(AZ724),NA(),COUNTIF(AZ$10:AZ724,AZ724)&gt;1)</f>
        <v>#N/A</v>
      </c>
      <c r="BB724" t="e">
        <f t="shared" si="898"/>
        <v>#N/A</v>
      </c>
      <c r="BC724" s="55" t="e">
        <f t="shared" si="899"/>
        <v>#N/A</v>
      </c>
      <c r="BD724" s="56" t="e">
        <f t="shared" si="900"/>
        <v>#N/A</v>
      </c>
      <c r="BE724" s="53">
        <f t="shared" si="901"/>
        <v>0</v>
      </c>
      <c r="BF724" s="53">
        <f t="shared" si="902"/>
        <v>0</v>
      </c>
      <c r="BG724" s="53">
        <f t="shared" si="903"/>
        <v>0</v>
      </c>
      <c r="BH724" s="53">
        <f t="shared" si="904"/>
        <v>0</v>
      </c>
      <c r="BI724" s="53">
        <f t="shared" si="905"/>
        <v>0</v>
      </c>
      <c r="BJ724" s="53">
        <f t="shared" si="906"/>
        <v>0</v>
      </c>
      <c r="BK724" s="57">
        <f t="shared" si="907"/>
        <v>0</v>
      </c>
      <c r="BL724" s="57">
        <f t="shared" si="908"/>
        <v>0</v>
      </c>
      <c r="BM724" s="57">
        <f t="shared" si="909"/>
        <v>0</v>
      </c>
      <c r="BN724" s="57">
        <f t="shared" si="910"/>
        <v>0</v>
      </c>
      <c r="BO724" s="57">
        <f t="shared" si="911"/>
        <v>0</v>
      </c>
      <c r="BP724" s="57">
        <f t="shared" si="912"/>
        <v>0</v>
      </c>
      <c r="BQ724">
        <f t="shared" si="934"/>
        <v>0</v>
      </c>
      <c r="BR724">
        <f t="shared" si="935"/>
        <v>0</v>
      </c>
      <c r="BS724">
        <f t="shared" si="936"/>
        <v>0</v>
      </c>
      <c r="BT724">
        <f t="shared" si="937"/>
        <v>0</v>
      </c>
      <c r="BU724">
        <f t="shared" si="938"/>
        <v>0</v>
      </c>
      <c r="BV724">
        <f t="shared" si="939"/>
        <v>0</v>
      </c>
      <c r="BW724">
        <f t="shared" si="940"/>
        <v>0</v>
      </c>
      <c r="BX724">
        <f t="shared" si="941"/>
        <v>0</v>
      </c>
      <c r="BY724">
        <f t="shared" si="942"/>
        <v>0</v>
      </c>
      <c r="BZ724">
        <f t="shared" si="943"/>
        <v>0</v>
      </c>
      <c r="CA724">
        <f t="shared" si="944"/>
        <v>0</v>
      </c>
      <c r="CB724">
        <f t="shared" si="945"/>
        <v>0</v>
      </c>
      <c r="CC724" t="e">
        <f>IF('Source and fuel input'!AS724,VLOOKUP(AA724,SourceIdData,8,FALSE),IF('Source and fuel input'!AQ724,V724,IF('Source and fuel input'!AR724,IF(AND(E724="Method 1",VLOOKUP(AA724,SourceIdData,8,FALSE)&gt;0),VLOOKUP(AA724,SourceIdData,8,FALSE),NA()),"")))</f>
        <v>#N/A</v>
      </c>
      <c r="CD724" s="15" t="e">
        <f t="shared" si="880"/>
        <v>#N/A</v>
      </c>
      <c r="CE724" s="15" t="b">
        <f t="shared" si="881"/>
        <v>1</v>
      </c>
      <c r="CF724" s="15" t="b">
        <f t="shared" si="913"/>
        <v>1</v>
      </c>
      <c r="CG724" s="15" t="b">
        <f t="shared" si="882"/>
        <v>0</v>
      </c>
      <c r="CH724" s="15" t="b">
        <f t="shared" si="883"/>
        <v>1</v>
      </c>
      <c r="CI724" t="e">
        <f t="shared" si="914"/>
        <v>#N/A</v>
      </c>
      <c r="CJ724" t="e">
        <f t="shared" si="915"/>
        <v>#N/A</v>
      </c>
      <c r="CK724" t="e">
        <f t="shared" si="924"/>
        <v>#N/A</v>
      </c>
      <c r="CL724" t="b">
        <f t="shared" si="884"/>
        <v>0</v>
      </c>
      <c r="CM724" t="e">
        <f t="shared" si="925"/>
        <v>#N/A</v>
      </c>
      <c r="CN724" t="b">
        <f t="shared" si="926"/>
        <v>0</v>
      </c>
      <c r="CO724" s="14">
        <f t="shared" si="927"/>
        <v>1</v>
      </c>
      <c r="CP724" s="16" t="str">
        <f t="shared" si="916"/>
        <v/>
      </c>
      <c r="CQ724" s="15">
        <f t="shared" si="917"/>
        <v>0</v>
      </c>
      <c r="CR724" s="15">
        <f t="shared" si="918"/>
        <v>0</v>
      </c>
      <c r="CS724" s="15">
        <f t="shared" si="919"/>
        <v>0</v>
      </c>
      <c r="CT724" s="58" t="e">
        <f t="shared" si="946"/>
        <v>#DIV/0!</v>
      </c>
      <c r="CU724" s="2">
        <f t="shared" si="920"/>
        <v>995</v>
      </c>
      <c r="CV724" t="str">
        <f t="shared" si="928"/>
        <v/>
      </c>
      <c r="CX724" t="str">
        <f t="shared" si="947"/>
        <v/>
      </c>
      <c r="CY724" t="b">
        <f>AND(CX724&lt;&gt;"",COUNTIF($CX$11:CX723,CX724)=0)</f>
        <v>0</v>
      </c>
      <c r="CZ724" s="2">
        <f>IF(CX724="",0,IF(CY724,MAX($CZ$11:CZ723)+1,VLOOKUP(CX724,$CX$11:CZ723,3,FALSE)))</f>
        <v>0</v>
      </c>
      <c r="DA724" s="2" t="str">
        <f t="shared" si="929"/>
        <v/>
      </c>
      <c r="DB724" t="str">
        <f t="shared" si="948"/>
        <v/>
      </c>
      <c r="DC724" t="b">
        <f>AND(DB724&lt;&gt;"",COUNTIF($DB$11:DB723,DB724)=0)</f>
        <v>0</v>
      </c>
      <c r="DD724" s="2">
        <f>IF(DB724="",0,IF(DC724,MAX($DD$11:DD723)+1,VLOOKUP(DB724,$DB$11:DD723,3,FALSE)))</f>
        <v>0</v>
      </c>
      <c r="DE724" s="2" t="str">
        <f t="shared" si="930"/>
        <v/>
      </c>
    </row>
    <row r="725" spans="1:109" x14ac:dyDescent="0.35">
      <c r="A725" s="119"/>
      <c r="B725" s="46"/>
      <c r="C725" s="46"/>
      <c r="D725" s="46"/>
      <c r="E725" s="46"/>
      <c r="F725" s="183"/>
      <c r="G725" s="48">
        <v>0</v>
      </c>
      <c r="H725" s="46">
        <v>0</v>
      </c>
      <c r="I725" s="46">
        <v>0</v>
      </c>
      <c r="J725" s="46">
        <v>0</v>
      </c>
      <c r="K725" s="46">
        <v>0</v>
      </c>
      <c r="L725" s="49">
        <v>0</v>
      </c>
      <c r="M725" s="50">
        <v>0</v>
      </c>
      <c r="N725" s="32"/>
      <c r="O725" s="31"/>
      <c r="P725" s="31"/>
      <c r="Q725" s="31"/>
      <c r="R725" s="31"/>
      <c r="S725" s="31"/>
      <c r="T725" s="31"/>
      <c r="U725" s="31"/>
      <c r="V725" s="99"/>
      <c r="W725" s="52" t="str">
        <f t="shared" si="879"/>
        <v/>
      </c>
      <c r="X725" s="120"/>
      <c r="Y725" s="97"/>
      <c r="Z725" t="e">
        <f t="shared" si="885"/>
        <v>#N/A</v>
      </c>
      <c r="AA725" t="e">
        <f t="shared" si="886"/>
        <v>#N/A</v>
      </c>
      <c r="AB725" t="e">
        <f t="shared" si="887"/>
        <v>#N/A</v>
      </c>
      <c r="AC725" s="53" t="b">
        <f t="shared" si="888"/>
        <v>0</v>
      </c>
      <c r="AD725" s="53" t="b">
        <f t="shared" si="889"/>
        <v>0</v>
      </c>
      <c r="AE725" s="53" t="b">
        <f t="shared" si="890"/>
        <v>0</v>
      </c>
      <c r="AF725" s="53" t="b">
        <f t="shared" si="891"/>
        <v>0</v>
      </c>
      <c r="AG725" s="53" t="b">
        <f t="shared" si="892"/>
        <v>0</v>
      </c>
      <c r="AH725" s="53" t="b">
        <f t="shared" si="893"/>
        <v>0</v>
      </c>
      <c r="AI725" s="53" t="b">
        <f t="shared" si="894"/>
        <v>0</v>
      </c>
      <c r="AJ725" s="53" t="b">
        <f t="shared" si="895"/>
        <v>0</v>
      </c>
      <c r="AK725" s="53" t="b">
        <f t="shared" si="873"/>
        <v>1</v>
      </c>
      <c r="AL725" s="53" t="b">
        <f t="shared" si="874"/>
        <v>1</v>
      </c>
      <c r="AM725" s="53" t="b">
        <f t="shared" si="875"/>
        <v>1</v>
      </c>
      <c r="AN725" s="53" t="b">
        <f t="shared" si="876"/>
        <v>1</v>
      </c>
      <c r="AO725" s="53" t="b">
        <f t="shared" si="877"/>
        <v>1</v>
      </c>
      <c r="AP725" s="53" t="b">
        <f t="shared" si="878"/>
        <v>1</v>
      </c>
      <c r="AQ725" s="53" t="b">
        <f t="shared" si="931"/>
        <v>0</v>
      </c>
      <c r="AR725" t="b">
        <f t="shared" si="896"/>
        <v>0</v>
      </c>
      <c r="AS725" s="54" t="e">
        <f t="shared" si="921"/>
        <v>#N/A</v>
      </c>
      <c r="AT725" t="b">
        <f t="shared" si="932"/>
        <v>0</v>
      </c>
      <c r="AU725" t="str">
        <f t="shared" si="933"/>
        <v/>
      </c>
      <c r="AV725" s="55" t="str">
        <f t="shared" si="922"/>
        <v/>
      </c>
      <c r="AW725" t="b">
        <f>AND(AV725&lt;&gt;"",COUNTIF($AV$11:AV724,AV725)=0)</f>
        <v>0</v>
      </c>
      <c r="AX725" s="2">
        <f>IF(AV725="",0,IF(AW725,MAX($AX$11:AX724)+1,VLOOKUP(AV725,$AV$11:AX724,3,FALSE)))</f>
        <v>0</v>
      </c>
      <c r="AY725" t="str">
        <f t="shared" si="923"/>
        <v/>
      </c>
      <c r="AZ725" t="e">
        <f t="shared" si="897"/>
        <v>#N/A</v>
      </c>
      <c r="BA725" t="e">
        <f>IF(ISNA(AZ725),NA(),COUNTIF(AZ$10:AZ725,AZ725)&gt;1)</f>
        <v>#N/A</v>
      </c>
      <c r="BB725" t="e">
        <f t="shared" si="898"/>
        <v>#N/A</v>
      </c>
      <c r="BC725" s="55" t="e">
        <f t="shared" si="899"/>
        <v>#N/A</v>
      </c>
      <c r="BD725" s="56" t="e">
        <f t="shared" si="900"/>
        <v>#N/A</v>
      </c>
      <c r="BE725" s="53">
        <f t="shared" si="901"/>
        <v>0</v>
      </c>
      <c r="BF725" s="53">
        <f t="shared" si="902"/>
        <v>0</v>
      </c>
      <c r="BG725" s="53">
        <f t="shared" si="903"/>
        <v>0</v>
      </c>
      <c r="BH725" s="53">
        <f t="shared" si="904"/>
        <v>0</v>
      </c>
      <c r="BI725" s="53">
        <f t="shared" si="905"/>
        <v>0</v>
      </c>
      <c r="BJ725" s="53">
        <f t="shared" si="906"/>
        <v>0</v>
      </c>
      <c r="BK725" s="57">
        <f t="shared" si="907"/>
        <v>0</v>
      </c>
      <c r="BL725" s="57">
        <f t="shared" si="908"/>
        <v>0</v>
      </c>
      <c r="BM725" s="57">
        <f t="shared" si="909"/>
        <v>0</v>
      </c>
      <c r="BN725" s="57">
        <f t="shared" si="910"/>
        <v>0</v>
      </c>
      <c r="BO725" s="57">
        <f t="shared" si="911"/>
        <v>0</v>
      </c>
      <c r="BP725" s="57">
        <f t="shared" si="912"/>
        <v>0</v>
      </c>
      <c r="BQ725">
        <f t="shared" si="934"/>
        <v>0</v>
      </c>
      <c r="BR725">
        <f t="shared" si="935"/>
        <v>0</v>
      </c>
      <c r="BS725">
        <f t="shared" si="936"/>
        <v>0</v>
      </c>
      <c r="BT725">
        <f t="shared" si="937"/>
        <v>0</v>
      </c>
      <c r="BU725">
        <f t="shared" si="938"/>
        <v>0</v>
      </c>
      <c r="BV725">
        <f t="shared" si="939"/>
        <v>0</v>
      </c>
      <c r="BW725">
        <f t="shared" si="940"/>
        <v>0</v>
      </c>
      <c r="BX725">
        <f t="shared" si="941"/>
        <v>0</v>
      </c>
      <c r="BY725">
        <f t="shared" si="942"/>
        <v>0</v>
      </c>
      <c r="BZ725">
        <f t="shared" si="943"/>
        <v>0</v>
      </c>
      <c r="CA725">
        <f t="shared" si="944"/>
        <v>0</v>
      </c>
      <c r="CB725">
        <f t="shared" si="945"/>
        <v>0</v>
      </c>
      <c r="CC725" t="e">
        <f>IF('Source and fuel input'!AS725,VLOOKUP(AA725,SourceIdData,8,FALSE),IF('Source and fuel input'!AQ725,V725,IF('Source and fuel input'!AR725,IF(AND(E725="Method 1",VLOOKUP(AA725,SourceIdData,8,FALSE)&gt;0),VLOOKUP(AA725,SourceIdData,8,FALSE),NA()),"")))</f>
        <v>#N/A</v>
      </c>
      <c r="CD725" s="15" t="e">
        <f t="shared" si="880"/>
        <v>#N/A</v>
      </c>
      <c r="CE725" s="15" t="b">
        <f t="shared" si="881"/>
        <v>1</v>
      </c>
      <c r="CF725" s="15" t="b">
        <f t="shared" si="913"/>
        <v>1</v>
      </c>
      <c r="CG725" s="15" t="b">
        <f t="shared" si="882"/>
        <v>0</v>
      </c>
      <c r="CH725" s="15" t="b">
        <f t="shared" si="883"/>
        <v>1</v>
      </c>
      <c r="CI725" t="e">
        <f t="shared" si="914"/>
        <v>#N/A</v>
      </c>
      <c r="CJ725" t="e">
        <f t="shared" si="915"/>
        <v>#N/A</v>
      </c>
      <c r="CK725" t="e">
        <f t="shared" si="924"/>
        <v>#N/A</v>
      </c>
      <c r="CL725" t="b">
        <f t="shared" si="884"/>
        <v>0</v>
      </c>
      <c r="CM725" t="e">
        <f t="shared" si="925"/>
        <v>#N/A</v>
      </c>
      <c r="CN725" t="b">
        <f t="shared" si="926"/>
        <v>0</v>
      </c>
      <c r="CO725" s="14">
        <f t="shared" si="927"/>
        <v>1</v>
      </c>
      <c r="CP725" s="16" t="str">
        <f t="shared" si="916"/>
        <v/>
      </c>
      <c r="CQ725" s="15">
        <f t="shared" si="917"/>
        <v>0</v>
      </c>
      <c r="CR725" s="15">
        <f t="shared" si="918"/>
        <v>0</v>
      </c>
      <c r="CS725" s="15">
        <f t="shared" si="919"/>
        <v>0</v>
      </c>
      <c r="CT725" s="58" t="e">
        <f t="shared" si="946"/>
        <v>#DIV/0!</v>
      </c>
      <c r="CU725" s="2">
        <f t="shared" si="920"/>
        <v>995</v>
      </c>
      <c r="CV725" t="str">
        <f t="shared" si="928"/>
        <v/>
      </c>
      <c r="CX725" t="str">
        <f t="shared" si="947"/>
        <v/>
      </c>
      <c r="CY725" t="b">
        <f>AND(CX725&lt;&gt;"",COUNTIF($CX$11:CX724,CX725)=0)</f>
        <v>0</v>
      </c>
      <c r="CZ725" s="2">
        <f>IF(CX725="",0,IF(CY725,MAX($CZ$11:CZ724)+1,VLOOKUP(CX725,$CX$11:CZ724,3,FALSE)))</f>
        <v>0</v>
      </c>
      <c r="DA725" s="2" t="str">
        <f t="shared" si="929"/>
        <v/>
      </c>
      <c r="DB725" t="str">
        <f t="shared" si="948"/>
        <v/>
      </c>
      <c r="DC725" t="b">
        <f>AND(DB725&lt;&gt;"",COUNTIF($DB$11:DB724,DB725)=0)</f>
        <v>0</v>
      </c>
      <c r="DD725" s="2">
        <f>IF(DB725="",0,IF(DC725,MAX($DD$11:DD724)+1,VLOOKUP(DB725,$DB$11:DD724,3,FALSE)))</f>
        <v>0</v>
      </c>
      <c r="DE725" s="2" t="str">
        <f t="shared" si="930"/>
        <v/>
      </c>
    </row>
    <row r="726" spans="1:109" x14ac:dyDescent="0.35">
      <c r="A726" s="119"/>
      <c r="B726" s="46"/>
      <c r="C726" s="46"/>
      <c r="D726" s="46"/>
      <c r="E726" s="46"/>
      <c r="F726" s="183"/>
      <c r="G726" s="48">
        <v>0</v>
      </c>
      <c r="H726" s="46">
        <v>0</v>
      </c>
      <c r="I726" s="46">
        <v>0</v>
      </c>
      <c r="J726" s="46">
        <v>0</v>
      </c>
      <c r="K726" s="46">
        <v>0</v>
      </c>
      <c r="L726" s="49">
        <v>0</v>
      </c>
      <c r="M726" s="50">
        <v>0</v>
      </c>
      <c r="N726" s="32"/>
      <c r="O726" s="31"/>
      <c r="P726" s="31"/>
      <c r="Q726" s="31"/>
      <c r="R726" s="31"/>
      <c r="S726" s="31"/>
      <c r="T726" s="31"/>
      <c r="U726" s="31"/>
      <c r="V726" s="99"/>
      <c r="W726" s="52" t="str">
        <f t="shared" si="879"/>
        <v/>
      </c>
      <c r="X726" s="120"/>
      <c r="Y726" s="97"/>
      <c r="Z726" t="e">
        <f t="shared" si="885"/>
        <v>#N/A</v>
      </c>
      <c r="AA726" t="e">
        <f t="shared" si="886"/>
        <v>#N/A</v>
      </c>
      <c r="AB726" t="e">
        <f t="shared" si="887"/>
        <v>#N/A</v>
      </c>
      <c r="AC726" s="53" t="b">
        <f t="shared" si="888"/>
        <v>0</v>
      </c>
      <c r="AD726" s="53" t="b">
        <f t="shared" si="889"/>
        <v>0</v>
      </c>
      <c r="AE726" s="53" t="b">
        <f t="shared" si="890"/>
        <v>0</v>
      </c>
      <c r="AF726" s="53" t="b">
        <f t="shared" si="891"/>
        <v>0</v>
      </c>
      <c r="AG726" s="53" t="b">
        <f t="shared" si="892"/>
        <v>0</v>
      </c>
      <c r="AH726" s="53" t="b">
        <f t="shared" si="893"/>
        <v>0</v>
      </c>
      <c r="AI726" s="53" t="b">
        <f t="shared" si="894"/>
        <v>0</v>
      </c>
      <c r="AJ726" s="53" t="b">
        <f t="shared" si="895"/>
        <v>0</v>
      </c>
      <c r="AK726" s="53" t="b">
        <f t="shared" si="873"/>
        <v>1</v>
      </c>
      <c r="AL726" s="53" t="b">
        <f t="shared" si="874"/>
        <v>1</v>
      </c>
      <c r="AM726" s="53" t="b">
        <f t="shared" si="875"/>
        <v>1</v>
      </c>
      <c r="AN726" s="53" t="b">
        <f t="shared" si="876"/>
        <v>1</v>
      </c>
      <c r="AO726" s="53" t="b">
        <f t="shared" si="877"/>
        <v>1</v>
      </c>
      <c r="AP726" s="53" t="b">
        <f t="shared" si="878"/>
        <v>1</v>
      </c>
      <c r="AQ726" s="53" t="b">
        <f t="shared" si="931"/>
        <v>0</v>
      </c>
      <c r="AR726" t="b">
        <f t="shared" si="896"/>
        <v>0</v>
      </c>
      <c r="AS726" s="54" t="e">
        <f t="shared" si="921"/>
        <v>#N/A</v>
      </c>
      <c r="AT726" t="b">
        <f t="shared" si="932"/>
        <v>0</v>
      </c>
      <c r="AU726" t="str">
        <f t="shared" si="933"/>
        <v/>
      </c>
      <c r="AV726" s="55" t="str">
        <f t="shared" si="922"/>
        <v/>
      </c>
      <c r="AW726" t="b">
        <f>AND(AV726&lt;&gt;"",COUNTIF($AV$11:AV725,AV726)=0)</f>
        <v>0</v>
      </c>
      <c r="AX726" s="2">
        <f>IF(AV726="",0,IF(AW726,MAX($AX$11:AX725)+1,VLOOKUP(AV726,$AV$11:AX725,3,FALSE)))</f>
        <v>0</v>
      </c>
      <c r="AY726" t="str">
        <f t="shared" si="923"/>
        <v/>
      </c>
      <c r="AZ726" t="e">
        <f t="shared" si="897"/>
        <v>#N/A</v>
      </c>
      <c r="BA726" t="e">
        <f>IF(ISNA(AZ726),NA(),COUNTIF(AZ$10:AZ726,AZ726)&gt;1)</f>
        <v>#N/A</v>
      </c>
      <c r="BB726" t="e">
        <f t="shared" si="898"/>
        <v>#N/A</v>
      </c>
      <c r="BC726" s="55" t="e">
        <f t="shared" si="899"/>
        <v>#N/A</v>
      </c>
      <c r="BD726" s="56" t="e">
        <f t="shared" si="900"/>
        <v>#N/A</v>
      </c>
      <c r="BE726" s="53">
        <f t="shared" si="901"/>
        <v>0</v>
      </c>
      <c r="BF726" s="53">
        <f t="shared" si="902"/>
        <v>0</v>
      </c>
      <c r="BG726" s="53">
        <f t="shared" si="903"/>
        <v>0</v>
      </c>
      <c r="BH726" s="53">
        <f t="shared" si="904"/>
        <v>0</v>
      </c>
      <c r="BI726" s="53">
        <f t="shared" si="905"/>
        <v>0</v>
      </c>
      <c r="BJ726" s="53">
        <f t="shared" si="906"/>
        <v>0</v>
      </c>
      <c r="BK726" s="57">
        <f t="shared" si="907"/>
        <v>0</v>
      </c>
      <c r="BL726" s="57">
        <f t="shared" si="908"/>
        <v>0</v>
      </c>
      <c r="BM726" s="57">
        <f t="shared" si="909"/>
        <v>0</v>
      </c>
      <c r="BN726" s="57">
        <f t="shared" si="910"/>
        <v>0</v>
      </c>
      <c r="BO726" s="57">
        <f t="shared" si="911"/>
        <v>0</v>
      </c>
      <c r="BP726" s="57">
        <f t="shared" si="912"/>
        <v>0</v>
      </c>
      <c r="BQ726">
        <f t="shared" si="934"/>
        <v>0</v>
      </c>
      <c r="BR726">
        <f t="shared" si="935"/>
        <v>0</v>
      </c>
      <c r="BS726">
        <f t="shared" si="936"/>
        <v>0</v>
      </c>
      <c r="BT726">
        <f t="shared" si="937"/>
        <v>0</v>
      </c>
      <c r="BU726">
        <f t="shared" si="938"/>
        <v>0</v>
      </c>
      <c r="BV726">
        <f t="shared" si="939"/>
        <v>0</v>
      </c>
      <c r="BW726">
        <f t="shared" si="940"/>
        <v>0</v>
      </c>
      <c r="BX726">
        <f t="shared" si="941"/>
        <v>0</v>
      </c>
      <c r="BY726">
        <f t="shared" si="942"/>
        <v>0</v>
      </c>
      <c r="BZ726">
        <f t="shared" si="943"/>
        <v>0</v>
      </c>
      <c r="CA726">
        <f t="shared" si="944"/>
        <v>0</v>
      </c>
      <c r="CB726">
        <f t="shared" si="945"/>
        <v>0</v>
      </c>
      <c r="CC726" t="e">
        <f>IF('Source and fuel input'!AS726,VLOOKUP(AA726,SourceIdData,8,FALSE),IF('Source and fuel input'!AQ726,V726,IF('Source and fuel input'!AR726,IF(AND(E726="Method 1",VLOOKUP(AA726,SourceIdData,8,FALSE)&gt;0),VLOOKUP(AA726,SourceIdData,8,FALSE),NA()),"")))</f>
        <v>#N/A</v>
      </c>
      <c r="CD726" s="15" t="e">
        <f t="shared" si="880"/>
        <v>#N/A</v>
      </c>
      <c r="CE726" s="15" t="b">
        <f t="shared" si="881"/>
        <v>1</v>
      </c>
      <c r="CF726" s="15" t="b">
        <f t="shared" si="913"/>
        <v>1</v>
      </c>
      <c r="CG726" s="15" t="b">
        <f t="shared" si="882"/>
        <v>0</v>
      </c>
      <c r="CH726" s="15" t="b">
        <f t="shared" si="883"/>
        <v>1</v>
      </c>
      <c r="CI726" t="e">
        <f t="shared" si="914"/>
        <v>#N/A</v>
      </c>
      <c r="CJ726" t="e">
        <f t="shared" si="915"/>
        <v>#N/A</v>
      </c>
      <c r="CK726" t="e">
        <f t="shared" si="924"/>
        <v>#N/A</v>
      </c>
      <c r="CL726" t="b">
        <f t="shared" si="884"/>
        <v>0</v>
      </c>
      <c r="CM726" t="e">
        <f t="shared" si="925"/>
        <v>#N/A</v>
      </c>
      <c r="CN726" t="b">
        <f t="shared" si="926"/>
        <v>0</v>
      </c>
      <c r="CO726" s="14">
        <f t="shared" si="927"/>
        <v>1</v>
      </c>
      <c r="CP726" s="16" t="str">
        <f t="shared" si="916"/>
        <v/>
      </c>
      <c r="CQ726" s="15">
        <f t="shared" si="917"/>
        <v>0</v>
      </c>
      <c r="CR726" s="15">
        <f t="shared" si="918"/>
        <v>0</v>
      </c>
      <c r="CS726" s="15">
        <f t="shared" si="919"/>
        <v>0</v>
      </c>
      <c r="CT726" s="58" t="e">
        <f t="shared" si="946"/>
        <v>#DIV/0!</v>
      </c>
      <c r="CU726" s="2">
        <f t="shared" si="920"/>
        <v>995</v>
      </c>
      <c r="CV726" t="str">
        <f t="shared" si="928"/>
        <v/>
      </c>
      <c r="CX726" t="str">
        <f t="shared" si="947"/>
        <v/>
      </c>
      <c r="CY726" t="b">
        <f>AND(CX726&lt;&gt;"",COUNTIF($CX$11:CX725,CX726)=0)</f>
        <v>0</v>
      </c>
      <c r="CZ726" s="2">
        <f>IF(CX726="",0,IF(CY726,MAX($CZ$11:CZ725)+1,VLOOKUP(CX726,$CX$11:CZ725,3,FALSE)))</f>
        <v>0</v>
      </c>
      <c r="DA726" s="2" t="str">
        <f t="shared" si="929"/>
        <v/>
      </c>
      <c r="DB726" t="str">
        <f t="shared" si="948"/>
        <v/>
      </c>
      <c r="DC726" t="b">
        <f>AND(DB726&lt;&gt;"",COUNTIF($DB$11:DB725,DB726)=0)</f>
        <v>0</v>
      </c>
      <c r="DD726" s="2">
        <f>IF(DB726="",0,IF(DC726,MAX($DD$11:DD725)+1,VLOOKUP(DB726,$DB$11:DD725,3,FALSE)))</f>
        <v>0</v>
      </c>
      <c r="DE726" s="2" t="str">
        <f t="shared" si="930"/>
        <v/>
      </c>
    </row>
    <row r="727" spans="1:109" x14ac:dyDescent="0.35">
      <c r="A727" s="119"/>
      <c r="B727" s="46"/>
      <c r="C727" s="46"/>
      <c r="D727" s="46"/>
      <c r="E727" s="46"/>
      <c r="F727" s="183"/>
      <c r="G727" s="48">
        <v>0</v>
      </c>
      <c r="H727" s="46">
        <v>0</v>
      </c>
      <c r="I727" s="46">
        <v>0</v>
      </c>
      <c r="J727" s="46">
        <v>0</v>
      </c>
      <c r="K727" s="46">
        <v>0</v>
      </c>
      <c r="L727" s="49">
        <v>0</v>
      </c>
      <c r="M727" s="50">
        <v>0</v>
      </c>
      <c r="N727" s="32"/>
      <c r="O727" s="31"/>
      <c r="P727" s="31"/>
      <c r="Q727" s="31"/>
      <c r="R727" s="31"/>
      <c r="S727" s="31"/>
      <c r="T727" s="31"/>
      <c r="U727" s="31"/>
      <c r="V727" s="99"/>
      <c r="W727" s="52" t="str">
        <f t="shared" si="879"/>
        <v/>
      </c>
      <c r="X727" s="120"/>
      <c r="Y727" s="97"/>
      <c r="Z727" t="e">
        <f t="shared" si="885"/>
        <v>#N/A</v>
      </c>
      <c r="AA727" t="e">
        <f t="shared" si="886"/>
        <v>#N/A</v>
      </c>
      <c r="AB727" t="e">
        <f t="shared" si="887"/>
        <v>#N/A</v>
      </c>
      <c r="AC727" s="53" t="b">
        <f t="shared" si="888"/>
        <v>0</v>
      </c>
      <c r="AD727" s="53" t="b">
        <f t="shared" si="889"/>
        <v>0</v>
      </c>
      <c r="AE727" s="53" t="b">
        <f t="shared" si="890"/>
        <v>0</v>
      </c>
      <c r="AF727" s="53" t="b">
        <f t="shared" si="891"/>
        <v>0</v>
      </c>
      <c r="AG727" s="53" t="b">
        <f t="shared" si="892"/>
        <v>0</v>
      </c>
      <c r="AH727" s="53" t="b">
        <f t="shared" si="893"/>
        <v>0</v>
      </c>
      <c r="AI727" s="53" t="b">
        <f t="shared" si="894"/>
        <v>0</v>
      </c>
      <c r="AJ727" s="53" t="b">
        <f t="shared" si="895"/>
        <v>0</v>
      </c>
      <c r="AK727" s="53" t="b">
        <f t="shared" si="873"/>
        <v>1</v>
      </c>
      <c r="AL727" s="53" t="b">
        <f t="shared" si="874"/>
        <v>1</v>
      </c>
      <c r="AM727" s="53" t="b">
        <f t="shared" si="875"/>
        <v>1</v>
      </c>
      <c r="AN727" s="53" t="b">
        <f t="shared" si="876"/>
        <v>1</v>
      </c>
      <c r="AO727" s="53" t="b">
        <f t="shared" si="877"/>
        <v>1</v>
      </c>
      <c r="AP727" s="53" t="b">
        <f t="shared" si="878"/>
        <v>1</v>
      </c>
      <c r="AQ727" s="53" t="b">
        <f t="shared" si="931"/>
        <v>0</v>
      </c>
      <c r="AR727" t="b">
        <f t="shared" si="896"/>
        <v>0</v>
      </c>
      <c r="AS727" s="54" t="e">
        <f t="shared" si="921"/>
        <v>#N/A</v>
      </c>
      <c r="AT727" t="b">
        <f t="shared" si="932"/>
        <v>0</v>
      </c>
      <c r="AU727" t="str">
        <f t="shared" si="933"/>
        <v/>
      </c>
      <c r="AV727" s="55" t="str">
        <f t="shared" si="922"/>
        <v/>
      </c>
      <c r="AW727" t="b">
        <f>AND(AV727&lt;&gt;"",COUNTIF($AV$11:AV726,AV727)=0)</f>
        <v>0</v>
      </c>
      <c r="AX727" s="2">
        <f>IF(AV727="",0,IF(AW727,MAX($AX$11:AX726)+1,VLOOKUP(AV727,$AV$11:AX726,3,FALSE)))</f>
        <v>0</v>
      </c>
      <c r="AY727" t="str">
        <f t="shared" si="923"/>
        <v/>
      </c>
      <c r="AZ727" t="e">
        <f t="shared" si="897"/>
        <v>#N/A</v>
      </c>
      <c r="BA727" t="e">
        <f>IF(ISNA(AZ727),NA(),COUNTIF(AZ$10:AZ727,AZ727)&gt;1)</f>
        <v>#N/A</v>
      </c>
      <c r="BB727" t="e">
        <f t="shared" si="898"/>
        <v>#N/A</v>
      </c>
      <c r="BC727" s="55" t="e">
        <f t="shared" si="899"/>
        <v>#N/A</v>
      </c>
      <c r="BD727" s="56" t="e">
        <f t="shared" si="900"/>
        <v>#N/A</v>
      </c>
      <c r="BE727" s="53">
        <f t="shared" si="901"/>
        <v>0</v>
      </c>
      <c r="BF727" s="53">
        <f t="shared" si="902"/>
        <v>0</v>
      </c>
      <c r="BG727" s="53">
        <f t="shared" si="903"/>
        <v>0</v>
      </c>
      <c r="BH727" s="53">
        <f t="shared" si="904"/>
        <v>0</v>
      </c>
      <c r="BI727" s="53">
        <f t="shared" si="905"/>
        <v>0</v>
      </c>
      <c r="BJ727" s="53">
        <f t="shared" si="906"/>
        <v>0</v>
      </c>
      <c r="BK727" s="57">
        <f t="shared" si="907"/>
        <v>0</v>
      </c>
      <c r="BL727" s="57">
        <f t="shared" si="908"/>
        <v>0</v>
      </c>
      <c r="BM727" s="57">
        <f t="shared" si="909"/>
        <v>0</v>
      </c>
      <c r="BN727" s="57">
        <f t="shared" si="910"/>
        <v>0</v>
      </c>
      <c r="BO727" s="57">
        <f t="shared" si="911"/>
        <v>0</v>
      </c>
      <c r="BP727" s="57">
        <f t="shared" si="912"/>
        <v>0</v>
      </c>
      <c r="BQ727">
        <f t="shared" si="934"/>
        <v>0</v>
      </c>
      <c r="BR727">
        <f t="shared" si="935"/>
        <v>0</v>
      </c>
      <c r="BS727">
        <f t="shared" si="936"/>
        <v>0</v>
      </c>
      <c r="BT727">
        <f t="shared" si="937"/>
        <v>0</v>
      </c>
      <c r="BU727">
        <f t="shared" si="938"/>
        <v>0</v>
      </c>
      <c r="BV727">
        <f t="shared" si="939"/>
        <v>0</v>
      </c>
      <c r="BW727">
        <f t="shared" si="940"/>
        <v>0</v>
      </c>
      <c r="BX727">
        <f t="shared" si="941"/>
        <v>0</v>
      </c>
      <c r="BY727">
        <f t="shared" si="942"/>
        <v>0</v>
      </c>
      <c r="BZ727">
        <f t="shared" si="943"/>
        <v>0</v>
      </c>
      <c r="CA727">
        <f t="shared" si="944"/>
        <v>0</v>
      </c>
      <c r="CB727">
        <f t="shared" si="945"/>
        <v>0</v>
      </c>
      <c r="CC727" t="e">
        <f>IF('Source and fuel input'!AS727,VLOOKUP(AA727,SourceIdData,8,FALSE),IF('Source and fuel input'!AQ727,V727,IF('Source and fuel input'!AR727,IF(AND(E727="Method 1",VLOOKUP(AA727,SourceIdData,8,FALSE)&gt;0),VLOOKUP(AA727,SourceIdData,8,FALSE),NA()),"")))</f>
        <v>#N/A</v>
      </c>
      <c r="CD727" s="15" t="e">
        <f t="shared" si="880"/>
        <v>#N/A</v>
      </c>
      <c r="CE727" s="15" t="b">
        <f t="shared" si="881"/>
        <v>1</v>
      </c>
      <c r="CF727" s="15" t="b">
        <f t="shared" si="913"/>
        <v>1</v>
      </c>
      <c r="CG727" s="15" t="b">
        <f t="shared" si="882"/>
        <v>0</v>
      </c>
      <c r="CH727" s="15" t="b">
        <f t="shared" si="883"/>
        <v>1</v>
      </c>
      <c r="CI727" t="e">
        <f t="shared" si="914"/>
        <v>#N/A</v>
      </c>
      <c r="CJ727" t="e">
        <f t="shared" si="915"/>
        <v>#N/A</v>
      </c>
      <c r="CK727" t="e">
        <f t="shared" si="924"/>
        <v>#N/A</v>
      </c>
      <c r="CL727" t="b">
        <f t="shared" si="884"/>
        <v>0</v>
      </c>
      <c r="CM727" t="e">
        <f t="shared" si="925"/>
        <v>#N/A</v>
      </c>
      <c r="CN727" t="b">
        <f t="shared" si="926"/>
        <v>0</v>
      </c>
      <c r="CO727" s="14">
        <f t="shared" si="927"/>
        <v>1</v>
      </c>
      <c r="CP727" s="16" t="str">
        <f t="shared" si="916"/>
        <v/>
      </c>
      <c r="CQ727" s="15">
        <f t="shared" si="917"/>
        <v>0</v>
      </c>
      <c r="CR727" s="15">
        <f t="shared" si="918"/>
        <v>0</v>
      </c>
      <c r="CS727" s="15">
        <f t="shared" si="919"/>
        <v>0</v>
      </c>
      <c r="CT727" s="58" t="e">
        <f t="shared" si="946"/>
        <v>#DIV/0!</v>
      </c>
      <c r="CU727" s="2">
        <f t="shared" si="920"/>
        <v>995</v>
      </c>
      <c r="CV727" t="str">
        <f t="shared" si="928"/>
        <v/>
      </c>
      <c r="CX727" t="str">
        <f t="shared" si="947"/>
        <v/>
      </c>
      <c r="CY727" t="b">
        <f>AND(CX727&lt;&gt;"",COUNTIF($CX$11:CX726,CX727)=0)</f>
        <v>0</v>
      </c>
      <c r="CZ727" s="2">
        <f>IF(CX727="",0,IF(CY727,MAX($CZ$11:CZ726)+1,VLOOKUP(CX727,$CX$11:CZ726,3,FALSE)))</f>
        <v>0</v>
      </c>
      <c r="DA727" s="2" t="str">
        <f t="shared" si="929"/>
        <v/>
      </c>
      <c r="DB727" t="str">
        <f t="shared" si="948"/>
        <v/>
      </c>
      <c r="DC727" t="b">
        <f>AND(DB727&lt;&gt;"",COUNTIF($DB$11:DB726,DB727)=0)</f>
        <v>0</v>
      </c>
      <c r="DD727" s="2">
        <f>IF(DB727="",0,IF(DC727,MAX($DD$11:DD726)+1,VLOOKUP(DB727,$DB$11:DD726,3,FALSE)))</f>
        <v>0</v>
      </c>
      <c r="DE727" s="2" t="str">
        <f t="shared" si="930"/>
        <v/>
      </c>
    </row>
    <row r="728" spans="1:109" x14ac:dyDescent="0.35">
      <c r="A728" s="119"/>
      <c r="B728" s="46"/>
      <c r="C728" s="46"/>
      <c r="D728" s="46"/>
      <c r="E728" s="46"/>
      <c r="F728" s="183"/>
      <c r="G728" s="48">
        <v>0</v>
      </c>
      <c r="H728" s="46">
        <v>0</v>
      </c>
      <c r="I728" s="46">
        <v>0</v>
      </c>
      <c r="J728" s="46">
        <v>0</v>
      </c>
      <c r="K728" s="46">
        <v>0</v>
      </c>
      <c r="L728" s="49">
        <v>0</v>
      </c>
      <c r="M728" s="50">
        <v>0</v>
      </c>
      <c r="N728" s="32"/>
      <c r="O728" s="31"/>
      <c r="P728" s="31"/>
      <c r="Q728" s="31"/>
      <c r="R728" s="31"/>
      <c r="S728" s="31"/>
      <c r="T728" s="31"/>
      <c r="U728" s="31"/>
      <c r="V728" s="99"/>
      <c r="W728" s="52" t="str">
        <f t="shared" si="879"/>
        <v/>
      </c>
      <c r="X728" s="120"/>
      <c r="Y728" s="97"/>
      <c r="Z728" t="e">
        <f t="shared" si="885"/>
        <v>#N/A</v>
      </c>
      <c r="AA728" t="e">
        <f t="shared" si="886"/>
        <v>#N/A</v>
      </c>
      <c r="AB728" t="e">
        <f t="shared" si="887"/>
        <v>#N/A</v>
      </c>
      <c r="AC728" s="53" t="b">
        <f t="shared" si="888"/>
        <v>0</v>
      </c>
      <c r="AD728" s="53" t="b">
        <f t="shared" si="889"/>
        <v>0</v>
      </c>
      <c r="AE728" s="53" t="b">
        <f t="shared" si="890"/>
        <v>0</v>
      </c>
      <c r="AF728" s="53" t="b">
        <f t="shared" si="891"/>
        <v>0</v>
      </c>
      <c r="AG728" s="53" t="b">
        <f t="shared" si="892"/>
        <v>0</v>
      </c>
      <c r="AH728" s="53" t="b">
        <f t="shared" si="893"/>
        <v>0</v>
      </c>
      <c r="AI728" s="53" t="b">
        <f t="shared" si="894"/>
        <v>0</v>
      </c>
      <c r="AJ728" s="53" t="b">
        <f t="shared" si="895"/>
        <v>0</v>
      </c>
      <c r="AK728" s="53" t="b">
        <f t="shared" si="873"/>
        <v>1</v>
      </c>
      <c r="AL728" s="53" t="b">
        <f t="shared" si="874"/>
        <v>1</v>
      </c>
      <c r="AM728" s="53" t="b">
        <f t="shared" si="875"/>
        <v>1</v>
      </c>
      <c r="AN728" s="53" t="b">
        <f t="shared" si="876"/>
        <v>1</v>
      </c>
      <c r="AO728" s="53" t="b">
        <f t="shared" si="877"/>
        <v>1</v>
      </c>
      <c r="AP728" s="53" t="b">
        <f t="shared" si="878"/>
        <v>1</v>
      </c>
      <c r="AQ728" s="53" t="b">
        <f t="shared" si="931"/>
        <v>0</v>
      </c>
      <c r="AR728" t="b">
        <f t="shared" si="896"/>
        <v>0</v>
      </c>
      <c r="AS728" s="54" t="e">
        <f t="shared" si="921"/>
        <v>#N/A</v>
      </c>
      <c r="AT728" t="b">
        <f t="shared" si="932"/>
        <v>0</v>
      </c>
      <c r="AU728" t="str">
        <f t="shared" si="933"/>
        <v/>
      </c>
      <c r="AV728" s="55" t="str">
        <f t="shared" si="922"/>
        <v/>
      </c>
      <c r="AW728" t="b">
        <f>AND(AV728&lt;&gt;"",COUNTIF($AV$11:AV727,AV728)=0)</f>
        <v>0</v>
      </c>
      <c r="AX728" s="2">
        <f>IF(AV728="",0,IF(AW728,MAX($AX$11:AX727)+1,VLOOKUP(AV728,$AV$11:AX727,3,FALSE)))</f>
        <v>0</v>
      </c>
      <c r="AY728" t="str">
        <f t="shared" si="923"/>
        <v/>
      </c>
      <c r="AZ728" t="e">
        <f t="shared" si="897"/>
        <v>#N/A</v>
      </c>
      <c r="BA728" t="e">
        <f>IF(ISNA(AZ728),NA(),COUNTIF(AZ$10:AZ728,AZ728)&gt;1)</f>
        <v>#N/A</v>
      </c>
      <c r="BB728" t="e">
        <f t="shared" si="898"/>
        <v>#N/A</v>
      </c>
      <c r="BC728" s="55" t="e">
        <f t="shared" si="899"/>
        <v>#N/A</v>
      </c>
      <c r="BD728" s="56" t="e">
        <f t="shared" si="900"/>
        <v>#N/A</v>
      </c>
      <c r="BE728" s="53">
        <f t="shared" si="901"/>
        <v>0</v>
      </c>
      <c r="BF728" s="53">
        <f t="shared" si="902"/>
        <v>0</v>
      </c>
      <c r="BG728" s="53">
        <f t="shared" si="903"/>
        <v>0</v>
      </c>
      <c r="BH728" s="53">
        <f t="shared" si="904"/>
        <v>0</v>
      </c>
      <c r="BI728" s="53">
        <f t="shared" si="905"/>
        <v>0</v>
      </c>
      <c r="BJ728" s="53">
        <f t="shared" si="906"/>
        <v>0</v>
      </c>
      <c r="BK728" s="57">
        <f t="shared" si="907"/>
        <v>0</v>
      </c>
      <c r="BL728" s="57">
        <f t="shared" si="908"/>
        <v>0</v>
      </c>
      <c r="BM728" s="57">
        <f t="shared" si="909"/>
        <v>0</v>
      </c>
      <c r="BN728" s="57">
        <f t="shared" si="910"/>
        <v>0</v>
      </c>
      <c r="BO728" s="57">
        <f t="shared" si="911"/>
        <v>0</v>
      </c>
      <c r="BP728" s="57">
        <f t="shared" si="912"/>
        <v>0</v>
      </c>
      <c r="BQ728">
        <f t="shared" si="934"/>
        <v>0</v>
      </c>
      <c r="BR728">
        <f t="shared" si="935"/>
        <v>0</v>
      </c>
      <c r="BS728">
        <f t="shared" si="936"/>
        <v>0</v>
      </c>
      <c r="BT728">
        <f t="shared" si="937"/>
        <v>0</v>
      </c>
      <c r="BU728">
        <f t="shared" si="938"/>
        <v>0</v>
      </c>
      <c r="BV728">
        <f t="shared" si="939"/>
        <v>0</v>
      </c>
      <c r="BW728">
        <f t="shared" si="940"/>
        <v>0</v>
      </c>
      <c r="BX728">
        <f t="shared" si="941"/>
        <v>0</v>
      </c>
      <c r="BY728">
        <f t="shared" si="942"/>
        <v>0</v>
      </c>
      <c r="BZ728">
        <f t="shared" si="943"/>
        <v>0</v>
      </c>
      <c r="CA728">
        <f t="shared" si="944"/>
        <v>0</v>
      </c>
      <c r="CB728">
        <f t="shared" si="945"/>
        <v>0</v>
      </c>
      <c r="CC728" t="e">
        <f>IF('Source and fuel input'!AS728,VLOOKUP(AA728,SourceIdData,8,FALSE),IF('Source and fuel input'!AQ728,V728,IF('Source and fuel input'!AR728,IF(AND(E728="Method 1",VLOOKUP(AA728,SourceIdData,8,FALSE)&gt;0),VLOOKUP(AA728,SourceIdData,8,FALSE),NA()),"")))</f>
        <v>#N/A</v>
      </c>
      <c r="CD728" s="15" t="e">
        <f t="shared" si="880"/>
        <v>#N/A</v>
      </c>
      <c r="CE728" s="15" t="b">
        <f t="shared" si="881"/>
        <v>1</v>
      </c>
      <c r="CF728" s="15" t="b">
        <f t="shared" si="913"/>
        <v>1</v>
      </c>
      <c r="CG728" s="15" t="b">
        <f t="shared" si="882"/>
        <v>0</v>
      </c>
      <c r="CH728" s="15" t="b">
        <f t="shared" si="883"/>
        <v>1</v>
      </c>
      <c r="CI728" t="e">
        <f t="shared" si="914"/>
        <v>#N/A</v>
      </c>
      <c r="CJ728" t="e">
        <f t="shared" si="915"/>
        <v>#N/A</v>
      </c>
      <c r="CK728" t="e">
        <f t="shared" si="924"/>
        <v>#N/A</v>
      </c>
      <c r="CL728" t="b">
        <f t="shared" si="884"/>
        <v>0</v>
      </c>
      <c r="CM728" t="e">
        <f t="shared" si="925"/>
        <v>#N/A</v>
      </c>
      <c r="CN728" t="b">
        <f t="shared" si="926"/>
        <v>0</v>
      </c>
      <c r="CO728" s="14">
        <f t="shared" si="927"/>
        <v>1</v>
      </c>
      <c r="CP728" s="16" t="str">
        <f t="shared" si="916"/>
        <v/>
      </c>
      <c r="CQ728" s="15">
        <f t="shared" si="917"/>
        <v>0</v>
      </c>
      <c r="CR728" s="15">
        <f t="shared" si="918"/>
        <v>0</v>
      </c>
      <c r="CS728" s="15">
        <f t="shared" si="919"/>
        <v>0</v>
      </c>
      <c r="CT728" s="58" t="e">
        <f t="shared" si="946"/>
        <v>#DIV/0!</v>
      </c>
      <c r="CU728" s="2">
        <f t="shared" si="920"/>
        <v>995</v>
      </c>
      <c r="CV728" t="str">
        <f t="shared" si="928"/>
        <v/>
      </c>
      <c r="CX728" t="str">
        <f t="shared" si="947"/>
        <v/>
      </c>
      <c r="CY728" t="b">
        <f>AND(CX728&lt;&gt;"",COUNTIF($CX$11:CX727,CX728)=0)</f>
        <v>0</v>
      </c>
      <c r="CZ728" s="2">
        <f>IF(CX728="",0,IF(CY728,MAX($CZ$11:CZ727)+1,VLOOKUP(CX728,$CX$11:CZ727,3,FALSE)))</f>
        <v>0</v>
      </c>
      <c r="DA728" s="2" t="str">
        <f t="shared" si="929"/>
        <v/>
      </c>
      <c r="DB728" t="str">
        <f t="shared" si="948"/>
        <v/>
      </c>
      <c r="DC728" t="b">
        <f>AND(DB728&lt;&gt;"",COUNTIF($DB$11:DB727,DB728)=0)</f>
        <v>0</v>
      </c>
      <c r="DD728" s="2">
        <f>IF(DB728="",0,IF(DC728,MAX($DD$11:DD727)+1,VLOOKUP(DB728,$DB$11:DD727,3,FALSE)))</f>
        <v>0</v>
      </c>
      <c r="DE728" s="2" t="str">
        <f t="shared" si="930"/>
        <v/>
      </c>
    </row>
    <row r="729" spans="1:109" x14ac:dyDescent="0.35">
      <c r="A729" s="119"/>
      <c r="B729" s="46"/>
      <c r="C729" s="46"/>
      <c r="D729" s="46"/>
      <c r="E729" s="46"/>
      <c r="F729" s="183"/>
      <c r="G729" s="48">
        <v>0</v>
      </c>
      <c r="H729" s="46">
        <v>0</v>
      </c>
      <c r="I729" s="46">
        <v>0</v>
      </c>
      <c r="J729" s="46">
        <v>0</v>
      </c>
      <c r="K729" s="46">
        <v>0</v>
      </c>
      <c r="L729" s="49">
        <v>0</v>
      </c>
      <c r="M729" s="50">
        <v>0</v>
      </c>
      <c r="N729" s="32"/>
      <c r="O729" s="31"/>
      <c r="P729" s="31"/>
      <c r="Q729" s="31"/>
      <c r="R729" s="31"/>
      <c r="S729" s="31"/>
      <c r="T729" s="31"/>
      <c r="U729" s="31"/>
      <c r="V729" s="99"/>
      <c r="W729" s="52" t="str">
        <f t="shared" si="879"/>
        <v/>
      </c>
      <c r="X729" s="120"/>
      <c r="Y729" s="97"/>
      <c r="Z729" t="e">
        <f t="shared" si="885"/>
        <v>#N/A</v>
      </c>
      <c r="AA729" t="e">
        <f t="shared" si="886"/>
        <v>#N/A</v>
      </c>
      <c r="AB729" t="e">
        <f t="shared" si="887"/>
        <v>#N/A</v>
      </c>
      <c r="AC729" s="53" t="b">
        <f t="shared" si="888"/>
        <v>0</v>
      </c>
      <c r="AD729" s="53" t="b">
        <f t="shared" si="889"/>
        <v>0</v>
      </c>
      <c r="AE729" s="53" t="b">
        <f t="shared" si="890"/>
        <v>0</v>
      </c>
      <c r="AF729" s="53" t="b">
        <f t="shared" si="891"/>
        <v>0</v>
      </c>
      <c r="AG729" s="53" t="b">
        <f t="shared" si="892"/>
        <v>0</v>
      </c>
      <c r="AH729" s="53" t="b">
        <f t="shared" si="893"/>
        <v>0</v>
      </c>
      <c r="AI729" s="53" t="b">
        <f t="shared" si="894"/>
        <v>0</v>
      </c>
      <c r="AJ729" s="53" t="b">
        <f t="shared" si="895"/>
        <v>0</v>
      </c>
      <c r="AK729" s="53" t="b">
        <f t="shared" ref="AK729:AK792" si="949">AND(G729&lt;&gt;"",G729&gt;=0,NOT(ISERROR(G729*1)))</f>
        <v>1</v>
      </c>
      <c r="AL729" s="53" t="b">
        <f t="shared" ref="AL729:AL792" si="950">AND(H729&lt;&gt;"",H729&gt;=0,NOT(ISERROR(H729*1)))</f>
        <v>1</v>
      </c>
      <c r="AM729" s="53" t="b">
        <f t="shared" ref="AM729:AM792" si="951">AND(I729&lt;&gt;"",I729&gt;=0,NOT(ISERROR(I729*1)))</f>
        <v>1</v>
      </c>
      <c r="AN729" s="53" t="b">
        <f t="shared" ref="AN729:AN792" si="952">AND(J729&lt;&gt;"",J729&gt;=0,NOT(ISERROR(J729*1)))</f>
        <v>1</v>
      </c>
      <c r="AO729" s="53" t="b">
        <f t="shared" ref="AO729:AO792" si="953">AND(K729&lt;&gt;"",K729&gt;=0,NOT(ISERROR(K729*1)))</f>
        <v>1</v>
      </c>
      <c r="AP729" s="53" t="b">
        <f t="shared" ref="AP729:AP792" si="954">AND(L729&lt;&gt;"",L729&gt;=0,NOT(ISERROR(L729*1)))</f>
        <v>1</v>
      </c>
      <c r="AQ729" s="53" t="b">
        <f t="shared" si="931"/>
        <v>0</v>
      </c>
      <c r="AR729" t="b">
        <f t="shared" si="896"/>
        <v>0</v>
      </c>
      <c r="AS729" s="54" t="e">
        <f t="shared" si="921"/>
        <v>#N/A</v>
      </c>
      <c r="AT729" t="b">
        <f t="shared" si="932"/>
        <v>0</v>
      </c>
      <c r="AU729" t="str">
        <f t="shared" si="933"/>
        <v/>
      </c>
      <c r="AV729" s="55" t="str">
        <f t="shared" si="922"/>
        <v/>
      </c>
      <c r="AW729" t="b">
        <f>AND(AV729&lt;&gt;"",COUNTIF($AV$11:AV728,AV729)=0)</f>
        <v>0</v>
      </c>
      <c r="AX729" s="2">
        <f>IF(AV729="",0,IF(AW729,MAX($AX$11:AX728)+1,VLOOKUP(AV729,$AV$11:AX728,3,FALSE)))</f>
        <v>0</v>
      </c>
      <c r="AY729" t="str">
        <f t="shared" si="923"/>
        <v/>
      </c>
      <c r="AZ729" t="e">
        <f t="shared" si="897"/>
        <v>#N/A</v>
      </c>
      <c r="BA729" t="e">
        <f>IF(ISNA(AZ729),NA(),COUNTIF(AZ$10:AZ729,AZ729)&gt;1)</f>
        <v>#N/A</v>
      </c>
      <c r="BB729" t="e">
        <f t="shared" si="898"/>
        <v>#N/A</v>
      </c>
      <c r="BC729" s="55" t="e">
        <f t="shared" si="899"/>
        <v>#N/A</v>
      </c>
      <c r="BD729" s="56" t="e">
        <f t="shared" si="900"/>
        <v>#N/A</v>
      </c>
      <c r="BE729" s="53">
        <f t="shared" si="901"/>
        <v>0</v>
      </c>
      <c r="BF729" s="53">
        <f t="shared" si="902"/>
        <v>0</v>
      </c>
      <c r="BG729" s="53">
        <f t="shared" si="903"/>
        <v>0</v>
      </c>
      <c r="BH729" s="53">
        <f t="shared" si="904"/>
        <v>0</v>
      </c>
      <c r="BI729" s="53">
        <f t="shared" si="905"/>
        <v>0</v>
      </c>
      <c r="BJ729" s="53">
        <f t="shared" si="906"/>
        <v>0</v>
      </c>
      <c r="BK729" s="57">
        <f t="shared" si="907"/>
        <v>0</v>
      </c>
      <c r="BL729" s="57">
        <f t="shared" si="908"/>
        <v>0</v>
      </c>
      <c r="BM729" s="57">
        <f t="shared" si="909"/>
        <v>0</v>
      </c>
      <c r="BN729" s="57">
        <f t="shared" si="910"/>
        <v>0</v>
      </c>
      <c r="BO729" s="57">
        <f t="shared" si="911"/>
        <v>0</v>
      </c>
      <c r="BP729" s="57">
        <f t="shared" si="912"/>
        <v>0</v>
      </c>
      <c r="BQ729">
        <f t="shared" si="934"/>
        <v>0</v>
      </c>
      <c r="BR729">
        <f t="shared" si="935"/>
        <v>0</v>
      </c>
      <c r="BS729">
        <f t="shared" si="936"/>
        <v>0</v>
      </c>
      <c r="BT729">
        <f t="shared" si="937"/>
        <v>0</v>
      </c>
      <c r="BU729">
        <f t="shared" si="938"/>
        <v>0</v>
      </c>
      <c r="BV729">
        <f t="shared" si="939"/>
        <v>0</v>
      </c>
      <c r="BW729">
        <f t="shared" si="940"/>
        <v>0</v>
      </c>
      <c r="BX729">
        <f t="shared" si="941"/>
        <v>0</v>
      </c>
      <c r="BY729">
        <f t="shared" si="942"/>
        <v>0</v>
      </c>
      <c r="BZ729">
        <f t="shared" si="943"/>
        <v>0</v>
      </c>
      <c r="CA729">
        <f t="shared" si="944"/>
        <v>0</v>
      </c>
      <c r="CB729">
        <f t="shared" si="945"/>
        <v>0</v>
      </c>
      <c r="CC729" t="e">
        <f>IF('Source and fuel input'!AS729,VLOOKUP(AA729,SourceIdData,8,FALSE),IF('Source and fuel input'!AQ729,V729,IF('Source and fuel input'!AR729,IF(AND(E729="Method 1",VLOOKUP(AA729,SourceIdData,8,FALSE)&gt;0),VLOOKUP(AA729,SourceIdData,8,FALSE),NA()),"")))</f>
        <v>#N/A</v>
      </c>
      <c r="CD729" s="15" t="e">
        <f t="shared" si="880"/>
        <v>#N/A</v>
      </c>
      <c r="CE729" s="15" t="b">
        <f t="shared" si="881"/>
        <v>1</v>
      </c>
      <c r="CF729" s="15" t="b">
        <f t="shared" si="913"/>
        <v>1</v>
      </c>
      <c r="CG729" s="15" t="b">
        <f t="shared" si="882"/>
        <v>0</v>
      </c>
      <c r="CH729" s="15" t="b">
        <f t="shared" si="883"/>
        <v>1</v>
      </c>
      <c r="CI729" t="e">
        <f t="shared" si="914"/>
        <v>#N/A</v>
      </c>
      <c r="CJ729" t="e">
        <f t="shared" si="915"/>
        <v>#N/A</v>
      </c>
      <c r="CK729" t="e">
        <f t="shared" si="924"/>
        <v>#N/A</v>
      </c>
      <c r="CL729" t="b">
        <f t="shared" si="884"/>
        <v>0</v>
      </c>
      <c r="CM729" t="e">
        <f t="shared" si="925"/>
        <v>#N/A</v>
      </c>
      <c r="CN729" t="b">
        <f t="shared" si="926"/>
        <v>0</v>
      </c>
      <c r="CO729" s="14">
        <f t="shared" si="927"/>
        <v>1</v>
      </c>
      <c r="CP729" s="16" t="str">
        <f t="shared" si="916"/>
        <v/>
      </c>
      <c r="CQ729" s="15">
        <f t="shared" si="917"/>
        <v>0</v>
      </c>
      <c r="CR729" s="15">
        <f t="shared" si="918"/>
        <v>0</v>
      </c>
      <c r="CS729" s="15">
        <f t="shared" si="919"/>
        <v>0</v>
      </c>
      <c r="CT729" s="58" t="e">
        <f t="shared" si="946"/>
        <v>#DIV/0!</v>
      </c>
      <c r="CU729" s="2">
        <f t="shared" si="920"/>
        <v>995</v>
      </c>
      <c r="CV729" t="str">
        <f t="shared" si="928"/>
        <v/>
      </c>
      <c r="CX729" t="str">
        <f t="shared" si="947"/>
        <v/>
      </c>
      <c r="CY729" t="b">
        <f>AND(CX729&lt;&gt;"",COUNTIF($CX$11:CX728,CX729)=0)</f>
        <v>0</v>
      </c>
      <c r="CZ729" s="2">
        <f>IF(CX729="",0,IF(CY729,MAX($CZ$11:CZ728)+1,VLOOKUP(CX729,$CX$11:CZ728,3,FALSE)))</f>
        <v>0</v>
      </c>
      <c r="DA729" s="2" t="str">
        <f t="shared" si="929"/>
        <v/>
      </c>
      <c r="DB729" t="str">
        <f t="shared" si="948"/>
        <v/>
      </c>
      <c r="DC729" t="b">
        <f>AND(DB729&lt;&gt;"",COUNTIF($DB$11:DB728,DB729)=0)</f>
        <v>0</v>
      </c>
      <c r="DD729" s="2">
        <f>IF(DB729="",0,IF(DC729,MAX($DD$11:DD728)+1,VLOOKUP(DB729,$DB$11:DD728,3,FALSE)))</f>
        <v>0</v>
      </c>
      <c r="DE729" s="2" t="str">
        <f t="shared" si="930"/>
        <v/>
      </c>
    </row>
    <row r="730" spans="1:109" x14ac:dyDescent="0.35">
      <c r="A730" s="119"/>
      <c r="B730" s="46"/>
      <c r="C730" s="46"/>
      <c r="D730" s="46"/>
      <c r="E730" s="46"/>
      <c r="F730" s="183"/>
      <c r="G730" s="48">
        <v>0</v>
      </c>
      <c r="H730" s="46">
        <v>0</v>
      </c>
      <c r="I730" s="46">
        <v>0</v>
      </c>
      <c r="J730" s="46">
        <v>0</v>
      </c>
      <c r="K730" s="46">
        <v>0</v>
      </c>
      <c r="L730" s="49">
        <v>0</v>
      </c>
      <c r="M730" s="50">
        <v>0</v>
      </c>
      <c r="N730" s="32"/>
      <c r="O730" s="31"/>
      <c r="P730" s="31"/>
      <c r="Q730" s="31"/>
      <c r="R730" s="31"/>
      <c r="S730" s="31"/>
      <c r="T730" s="31"/>
      <c r="U730" s="31"/>
      <c r="V730" s="99"/>
      <c r="W730" s="52" t="str">
        <f t="shared" si="879"/>
        <v/>
      </c>
      <c r="X730" s="120"/>
      <c r="Y730" s="97"/>
      <c r="Z730" t="e">
        <f t="shared" si="885"/>
        <v>#N/A</v>
      </c>
      <c r="AA730" t="e">
        <f t="shared" si="886"/>
        <v>#N/A</v>
      </c>
      <c r="AB730" t="e">
        <f t="shared" si="887"/>
        <v>#N/A</v>
      </c>
      <c r="AC730" s="53" t="b">
        <f t="shared" si="888"/>
        <v>0</v>
      </c>
      <c r="AD730" s="53" t="b">
        <f t="shared" si="889"/>
        <v>0</v>
      </c>
      <c r="AE730" s="53" t="b">
        <f t="shared" si="890"/>
        <v>0</v>
      </c>
      <c r="AF730" s="53" t="b">
        <f t="shared" si="891"/>
        <v>0</v>
      </c>
      <c r="AG730" s="53" t="b">
        <f t="shared" si="892"/>
        <v>0</v>
      </c>
      <c r="AH730" s="53" t="b">
        <f t="shared" si="893"/>
        <v>0</v>
      </c>
      <c r="AI730" s="53" t="b">
        <f t="shared" si="894"/>
        <v>0</v>
      </c>
      <c r="AJ730" s="53" t="b">
        <f t="shared" si="895"/>
        <v>0</v>
      </c>
      <c r="AK730" s="53" t="b">
        <f t="shared" si="949"/>
        <v>1</v>
      </c>
      <c r="AL730" s="53" t="b">
        <f t="shared" si="950"/>
        <v>1</v>
      </c>
      <c r="AM730" s="53" t="b">
        <f t="shared" si="951"/>
        <v>1</v>
      </c>
      <c r="AN730" s="53" t="b">
        <f t="shared" si="952"/>
        <v>1</v>
      </c>
      <c r="AO730" s="53" t="b">
        <f t="shared" si="953"/>
        <v>1</v>
      </c>
      <c r="AP730" s="53" t="b">
        <f t="shared" si="954"/>
        <v>1</v>
      </c>
      <c r="AQ730" s="53" t="b">
        <f t="shared" si="931"/>
        <v>0</v>
      </c>
      <c r="AR730" t="b">
        <f t="shared" si="896"/>
        <v>0</v>
      </c>
      <c r="AS730" s="54" t="e">
        <f t="shared" si="921"/>
        <v>#N/A</v>
      </c>
      <c r="AT730" t="b">
        <f t="shared" si="932"/>
        <v>0</v>
      </c>
      <c r="AU730" t="str">
        <f t="shared" si="933"/>
        <v/>
      </c>
      <c r="AV730" s="55" t="str">
        <f t="shared" si="922"/>
        <v/>
      </c>
      <c r="AW730" t="b">
        <f>AND(AV730&lt;&gt;"",COUNTIF($AV$11:AV729,AV730)=0)</f>
        <v>0</v>
      </c>
      <c r="AX730" s="2">
        <f>IF(AV730="",0,IF(AW730,MAX($AX$11:AX729)+1,VLOOKUP(AV730,$AV$11:AX729,3,FALSE)))</f>
        <v>0</v>
      </c>
      <c r="AY730" t="str">
        <f t="shared" si="923"/>
        <v/>
      </c>
      <c r="AZ730" t="e">
        <f t="shared" si="897"/>
        <v>#N/A</v>
      </c>
      <c r="BA730" t="e">
        <f>IF(ISNA(AZ730),NA(),COUNTIF(AZ$10:AZ730,AZ730)&gt;1)</f>
        <v>#N/A</v>
      </c>
      <c r="BB730" t="e">
        <f t="shared" si="898"/>
        <v>#N/A</v>
      </c>
      <c r="BC730" s="55" t="e">
        <f t="shared" si="899"/>
        <v>#N/A</v>
      </c>
      <c r="BD730" s="56" t="e">
        <f t="shared" si="900"/>
        <v>#N/A</v>
      </c>
      <c r="BE730" s="53">
        <f t="shared" si="901"/>
        <v>0</v>
      </c>
      <c r="BF730" s="53">
        <f t="shared" si="902"/>
        <v>0</v>
      </c>
      <c r="BG730" s="53">
        <f t="shared" si="903"/>
        <v>0</v>
      </c>
      <c r="BH730" s="53">
        <f t="shared" si="904"/>
        <v>0</v>
      </c>
      <c r="BI730" s="53">
        <f t="shared" si="905"/>
        <v>0</v>
      </c>
      <c r="BJ730" s="53">
        <f t="shared" si="906"/>
        <v>0</v>
      </c>
      <c r="BK730" s="57">
        <f t="shared" si="907"/>
        <v>0</v>
      </c>
      <c r="BL730" s="57">
        <f t="shared" si="908"/>
        <v>0</v>
      </c>
      <c r="BM730" s="57">
        <f t="shared" si="909"/>
        <v>0</v>
      </c>
      <c r="BN730" s="57">
        <f t="shared" si="910"/>
        <v>0</v>
      </c>
      <c r="BO730" s="57">
        <f t="shared" si="911"/>
        <v>0</v>
      </c>
      <c r="BP730" s="57">
        <f t="shared" si="912"/>
        <v>0</v>
      </c>
      <c r="BQ730">
        <f t="shared" si="934"/>
        <v>0</v>
      </c>
      <c r="BR730">
        <f t="shared" si="935"/>
        <v>0</v>
      </c>
      <c r="BS730">
        <f t="shared" si="936"/>
        <v>0</v>
      </c>
      <c r="BT730">
        <f t="shared" si="937"/>
        <v>0</v>
      </c>
      <c r="BU730">
        <f t="shared" si="938"/>
        <v>0</v>
      </c>
      <c r="BV730">
        <f t="shared" si="939"/>
        <v>0</v>
      </c>
      <c r="BW730">
        <f t="shared" si="940"/>
        <v>0</v>
      </c>
      <c r="BX730">
        <f t="shared" si="941"/>
        <v>0</v>
      </c>
      <c r="BY730">
        <f t="shared" si="942"/>
        <v>0</v>
      </c>
      <c r="BZ730">
        <f t="shared" si="943"/>
        <v>0</v>
      </c>
      <c r="CA730">
        <f t="shared" si="944"/>
        <v>0</v>
      </c>
      <c r="CB730">
        <f t="shared" si="945"/>
        <v>0</v>
      </c>
      <c r="CC730" t="e">
        <f>IF('Source and fuel input'!AS730,VLOOKUP(AA730,SourceIdData,8,FALSE),IF('Source and fuel input'!AQ730,V730,IF('Source and fuel input'!AR730,IF(AND(E730="Method 1",VLOOKUP(AA730,SourceIdData,8,FALSE)&gt;0),VLOOKUP(AA730,SourceIdData,8,FALSE),NA()),"")))</f>
        <v>#N/A</v>
      </c>
      <c r="CD730" s="15" t="e">
        <f t="shared" si="880"/>
        <v>#N/A</v>
      </c>
      <c r="CE730" s="15" t="b">
        <f t="shared" si="881"/>
        <v>1</v>
      </c>
      <c r="CF730" s="15" t="b">
        <f t="shared" si="913"/>
        <v>1</v>
      </c>
      <c r="CG730" s="15" t="b">
        <f t="shared" si="882"/>
        <v>0</v>
      </c>
      <c r="CH730" s="15" t="b">
        <f t="shared" si="883"/>
        <v>1</v>
      </c>
      <c r="CI730" t="e">
        <f t="shared" si="914"/>
        <v>#N/A</v>
      </c>
      <c r="CJ730" t="e">
        <f t="shared" si="915"/>
        <v>#N/A</v>
      </c>
      <c r="CK730" t="e">
        <f t="shared" si="924"/>
        <v>#N/A</v>
      </c>
      <c r="CL730" t="b">
        <f t="shared" si="884"/>
        <v>0</v>
      </c>
      <c r="CM730" t="e">
        <f t="shared" si="925"/>
        <v>#N/A</v>
      </c>
      <c r="CN730" t="b">
        <f t="shared" si="926"/>
        <v>0</v>
      </c>
      <c r="CO730" s="14">
        <f t="shared" si="927"/>
        <v>1</v>
      </c>
      <c r="CP730" s="16" t="str">
        <f t="shared" si="916"/>
        <v/>
      </c>
      <c r="CQ730" s="15">
        <f t="shared" si="917"/>
        <v>0</v>
      </c>
      <c r="CR730" s="15">
        <f t="shared" si="918"/>
        <v>0</v>
      </c>
      <c r="CS730" s="15">
        <f t="shared" si="919"/>
        <v>0</v>
      </c>
      <c r="CT730" s="58" t="e">
        <f t="shared" si="946"/>
        <v>#DIV/0!</v>
      </c>
      <c r="CU730" s="2">
        <f t="shared" si="920"/>
        <v>995</v>
      </c>
      <c r="CV730" t="str">
        <f t="shared" si="928"/>
        <v/>
      </c>
      <c r="CX730" t="str">
        <f t="shared" si="947"/>
        <v/>
      </c>
      <c r="CY730" t="b">
        <f>AND(CX730&lt;&gt;"",COUNTIF($CX$11:CX729,CX730)=0)</f>
        <v>0</v>
      </c>
      <c r="CZ730" s="2">
        <f>IF(CX730="",0,IF(CY730,MAX($CZ$11:CZ729)+1,VLOOKUP(CX730,$CX$11:CZ729,3,FALSE)))</f>
        <v>0</v>
      </c>
      <c r="DA730" s="2" t="str">
        <f t="shared" si="929"/>
        <v/>
      </c>
      <c r="DB730" t="str">
        <f t="shared" si="948"/>
        <v/>
      </c>
      <c r="DC730" t="b">
        <f>AND(DB730&lt;&gt;"",COUNTIF($DB$11:DB729,DB730)=0)</f>
        <v>0</v>
      </c>
      <c r="DD730" s="2">
        <f>IF(DB730="",0,IF(DC730,MAX($DD$11:DD729)+1,VLOOKUP(DB730,$DB$11:DD729,3,FALSE)))</f>
        <v>0</v>
      </c>
      <c r="DE730" s="2" t="str">
        <f t="shared" si="930"/>
        <v/>
      </c>
    </row>
    <row r="731" spans="1:109" x14ac:dyDescent="0.35">
      <c r="A731" s="119"/>
      <c r="B731" s="46"/>
      <c r="C731" s="46"/>
      <c r="D731" s="46"/>
      <c r="E731" s="46"/>
      <c r="F731" s="183"/>
      <c r="G731" s="48">
        <v>0</v>
      </c>
      <c r="H731" s="46">
        <v>0</v>
      </c>
      <c r="I731" s="46">
        <v>0</v>
      </c>
      <c r="J731" s="46">
        <v>0</v>
      </c>
      <c r="K731" s="46">
        <v>0</v>
      </c>
      <c r="L731" s="49">
        <v>0</v>
      </c>
      <c r="M731" s="50">
        <v>0</v>
      </c>
      <c r="N731" s="32"/>
      <c r="O731" s="31"/>
      <c r="P731" s="31"/>
      <c r="Q731" s="31"/>
      <c r="R731" s="31"/>
      <c r="S731" s="31"/>
      <c r="T731" s="31"/>
      <c r="U731" s="31"/>
      <c r="V731" s="99"/>
      <c r="W731" s="52" t="str">
        <f t="shared" si="879"/>
        <v/>
      </c>
      <c r="X731" s="120"/>
      <c r="Y731" s="97"/>
      <c r="Z731" t="e">
        <f t="shared" si="885"/>
        <v>#N/A</v>
      </c>
      <c r="AA731" t="e">
        <f t="shared" si="886"/>
        <v>#N/A</v>
      </c>
      <c r="AB731" t="e">
        <f t="shared" si="887"/>
        <v>#N/A</v>
      </c>
      <c r="AC731" s="53" t="b">
        <f t="shared" si="888"/>
        <v>0</v>
      </c>
      <c r="AD731" s="53" t="b">
        <f t="shared" si="889"/>
        <v>0</v>
      </c>
      <c r="AE731" s="53" t="b">
        <f t="shared" si="890"/>
        <v>0</v>
      </c>
      <c r="AF731" s="53" t="b">
        <f t="shared" si="891"/>
        <v>0</v>
      </c>
      <c r="AG731" s="53" t="b">
        <f t="shared" si="892"/>
        <v>0</v>
      </c>
      <c r="AH731" s="53" t="b">
        <f t="shared" si="893"/>
        <v>0</v>
      </c>
      <c r="AI731" s="53" t="b">
        <f t="shared" si="894"/>
        <v>0</v>
      </c>
      <c r="AJ731" s="53" t="b">
        <f t="shared" si="895"/>
        <v>0</v>
      </c>
      <c r="AK731" s="53" t="b">
        <f t="shared" si="949"/>
        <v>1</v>
      </c>
      <c r="AL731" s="53" t="b">
        <f t="shared" si="950"/>
        <v>1</v>
      </c>
      <c r="AM731" s="53" t="b">
        <f t="shared" si="951"/>
        <v>1</v>
      </c>
      <c r="AN731" s="53" t="b">
        <f t="shared" si="952"/>
        <v>1</v>
      </c>
      <c r="AO731" s="53" t="b">
        <f t="shared" si="953"/>
        <v>1</v>
      </c>
      <c r="AP731" s="53" t="b">
        <f t="shared" si="954"/>
        <v>1</v>
      </c>
      <c r="AQ731" s="53" t="b">
        <f t="shared" si="931"/>
        <v>0</v>
      </c>
      <c r="AR731" t="b">
        <f t="shared" si="896"/>
        <v>0</v>
      </c>
      <c r="AS731" s="54" t="e">
        <f t="shared" si="921"/>
        <v>#N/A</v>
      </c>
      <c r="AT731" t="b">
        <f t="shared" si="932"/>
        <v>0</v>
      </c>
      <c r="AU731" t="str">
        <f t="shared" si="933"/>
        <v/>
      </c>
      <c r="AV731" s="55" t="str">
        <f t="shared" si="922"/>
        <v/>
      </c>
      <c r="AW731" t="b">
        <f>AND(AV731&lt;&gt;"",COUNTIF($AV$11:AV730,AV731)=0)</f>
        <v>0</v>
      </c>
      <c r="AX731" s="2">
        <f>IF(AV731="",0,IF(AW731,MAX($AX$11:AX730)+1,VLOOKUP(AV731,$AV$11:AX730,3,FALSE)))</f>
        <v>0</v>
      </c>
      <c r="AY731" t="str">
        <f t="shared" si="923"/>
        <v/>
      </c>
      <c r="AZ731" t="e">
        <f t="shared" si="897"/>
        <v>#N/A</v>
      </c>
      <c r="BA731" t="e">
        <f>IF(ISNA(AZ731),NA(),COUNTIF(AZ$10:AZ731,AZ731)&gt;1)</f>
        <v>#N/A</v>
      </c>
      <c r="BB731" t="e">
        <f t="shared" si="898"/>
        <v>#N/A</v>
      </c>
      <c r="BC731" s="55" t="e">
        <f t="shared" si="899"/>
        <v>#N/A</v>
      </c>
      <c r="BD731" s="56" t="e">
        <f t="shared" si="900"/>
        <v>#N/A</v>
      </c>
      <c r="BE731" s="53">
        <f t="shared" si="901"/>
        <v>0</v>
      </c>
      <c r="BF731" s="53">
        <f t="shared" si="902"/>
        <v>0</v>
      </c>
      <c r="BG731" s="53">
        <f t="shared" si="903"/>
        <v>0</v>
      </c>
      <c r="BH731" s="53">
        <f t="shared" si="904"/>
        <v>0</v>
      </c>
      <c r="BI731" s="53">
        <f t="shared" si="905"/>
        <v>0</v>
      </c>
      <c r="BJ731" s="53">
        <f t="shared" si="906"/>
        <v>0</v>
      </c>
      <c r="BK731" s="57">
        <f t="shared" si="907"/>
        <v>0</v>
      </c>
      <c r="BL731" s="57">
        <f t="shared" si="908"/>
        <v>0</v>
      </c>
      <c r="BM731" s="57">
        <f t="shared" si="909"/>
        <v>0</v>
      </c>
      <c r="BN731" s="57">
        <f t="shared" si="910"/>
        <v>0</v>
      </c>
      <c r="BO731" s="57">
        <f t="shared" si="911"/>
        <v>0</v>
      </c>
      <c r="BP731" s="57">
        <f t="shared" si="912"/>
        <v>0</v>
      </c>
      <c r="BQ731">
        <f t="shared" si="934"/>
        <v>0</v>
      </c>
      <c r="BR731">
        <f t="shared" si="935"/>
        <v>0</v>
      </c>
      <c r="BS731">
        <f t="shared" si="936"/>
        <v>0</v>
      </c>
      <c r="BT731">
        <f t="shared" si="937"/>
        <v>0</v>
      </c>
      <c r="BU731">
        <f t="shared" si="938"/>
        <v>0</v>
      </c>
      <c r="BV731">
        <f t="shared" si="939"/>
        <v>0</v>
      </c>
      <c r="BW731">
        <f t="shared" si="940"/>
        <v>0</v>
      </c>
      <c r="BX731">
        <f t="shared" si="941"/>
        <v>0</v>
      </c>
      <c r="BY731">
        <f t="shared" si="942"/>
        <v>0</v>
      </c>
      <c r="BZ731">
        <f t="shared" si="943"/>
        <v>0</v>
      </c>
      <c r="CA731">
        <f t="shared" si="944"/>
        <v>0</v>
      </c>
      <c r="CB731">
        <f t="shared" si="945"/>
        <v>0</v>
      </c>
      <c r="CC731" t="e">
        <f>IF('Source and fuel input'!AS731,VLOOKUP(AA731,SourceIdData,8,FALSE),IF('Source and fuel input'!AQ731,V731,IF('Source and fuel input'!AR731,IF(AND(E731="Method 1",VLOOKUP(AA731,SourceIdData,8,FALSE)&gt;0),VLOOKUP(AA731,SourceIdData,8,FALSE),NA()),"")))</f>
        <v>#N/A</v>
      </c>
      <c r="CD731" s="15" t="e">
        <f t="shared" si="880"/>
        <v>#N/A</v>
      </c>
      <c r="CE731" s="15" t="b">
        <f t="shared" si="881"/>
        <v>1</v>
      </c>
      <c r="CF731" s="15" t="b">
        <f t="shared" si="913"/>
        <v>1</v>
      </c>
      <c r="CG731" s="15" t="b">
        <f t="shared" si="882"/>
        <v>0</v>
      </c>
      <c r="CH731" s="15" t="b">
        <f t="shared" si="883"/>
        <v>1</v>
      </c>
      <c r="CI731" t="e">
        <f t="shared" si="914"/>
        <v>#N/A</v>
      </c>
      <c r="CJ731" t="e">
        <f t="shared" si="915"/>
        <v>#N/A</v>
      </c>
      <c r="CK731" t="e">
        <f t="shared" si="924"/>
        <v>#N/A</v>
      </c>
      <c r="CL731" t="b">
        <f t="shared" si="884"/>
        <v>0</v>
      </c>
      <c r="CM731" t="e">
        <f t="shared" si="925"/>
        <v>#N/A</v>
      </c>
      <c r="CN731" t="b">
        <f t="shared" si="926"/>
        <v>0</v>
      </c>
      <c r="CO731" s="14">
        <f t="shared" si="927"/>
        <v>1</v>
      </c>
      <c r="CP731" s="16" t="str">
        <f t="shared" si="916"/>
        <v/>
      </c>
      <c r="CQ731" s="15">
        <f t="shared" si="917"/>
        <v>0</v>
      </c>
      <c r="CR731" s="15">
        <f t="shared" si="918"/>
        <v>0</v>
      </c>
      <c r="CS731" s="15">
        <f t="shared" si="919"/>
        <v>0</v>
      </c>
      <c r="CT731" s="58" t="e">
        <f t="shared" si="946"/>
        <v>#DIV/0!</v>
      </c>
      <c r="CU731" s="2">
        <f t="shared" si="920"/>
        <v>995</v>
      </c>
      <c r="CV731" t="str">
        <f t="shared" si="928"/>
        <v/>
      </c>
      <c r="CX731" t="str">
        <f t="shared" si="947"/>
        <v/>
      </c>
      <c r="CY731" t="b">
        <f>AND(CX731&lt;&gt;"",COUNTIF($CX$11:CX730,CX731)=0)</f>
        <v>0</v>
      </c>
      <c r="CZ731" s="2">
        <f>IF(CX731="",0,IF(CY731,MAX($CZ$11:CZ730)+1,VLOOKUP(CX731,$CX$11:CZ730,3,FALSE)))</f>
        <v>0</v>
      </c>
      <c r="DA731" s="2" t="str">
        <f t="shared" si="929"/>
        <v/>
      </c>
      <c r="DB731" t="str">
        <f t="shared" si="948"/>
        <v/>
      </c>
      <c r="DC731" t="b">
        <f>AND(DB731&lt;&gt;"",COUNTIF($DB$11:DB730,DB731)=0)</f>
        <v>0</v>
      </c>
      <c r="DD731" s="2">
        <f>IF(DB731="",0,IF(DC731,MAX($DD$11:DD730)+1,VLOOKUP(DB731,$DB$11:DD730,3,FALSE)))</f>
        <v>0</v>
      </c>
      <c r="DE731" s="2" t="str">
        <f t="shared" si="930"/>
        <v/>
      </c>
    </row>
    <row r="732" spans="1:109" x14ac:dyDescent="0.35">
      <c r="A732" s="119"/>
      <c r="B732" s="46"/>
      <c r="C732" s="46"/>
      <c r="D732" s="46"/>
      <c r="E732" s="46"/>
      <c r="F732" s="183"/>
      <c r="G732" s="48">
        <v>0</v>
      </c>
      <c r="H732" s="46">
        <v>0</v>
      </c>
      <c r="I732" s="46">
        <v>0</v>
      </c>
      <c r="J732" s="46">
        <v>0</v>
      </c>
      <c r="K732" s="46">
        <v>0</v>
      </c>
      <c r="L732" s="49">
        <v>0</v>
      </c>
      <c r="M732" s="50">
        <v>0</v>
      </c>
      <c r="N732" s="32"/>
      <c r="O732" s="31"/>
      <c r="P732" s="31"/>
      <c r="Q732" s="31"/>
      <c r="R732" s="31"/>
      <c r="S732" s="31"/>
      <c r="T732" s="31"/>
      <c r="U732" s="31"/>
      <c r="V732" s="99"/>
      <c r="W732" s="52" t="str">
        <f t="shared" si="879"/>
        <v/>
      </c>
      <c r="X732" s="120"/>
      <c r="Y732" s="97"/>
      <c r="Z732" t="e">
        <f t="shared" si="885"/>
        <v>#N/A</v>
      </c>
      <c r="AA732" t="e">
        <f t="shared" si="886"/>
        <v>#N/A</v>
      </c>
      <c r="AB732" t="e">
        <f t="shared" si="887"/>
        <v>#N/A</v>
      </c>
      <c r="AC732" s="53" t="b">
        <f t="shared" si="888"/>
        <v>0</v>
      </c>
      <c r="AD732" s="53" t="b">
        <f t="shared" si="889"/>
        <v>0</v>
      </c>
      <c r="AE732" s="53" t="b">
        <f t="shared" si="890"/>
        <v>0</v>
      </c>
      <c r="AF732" s="53" t="b">
        <f t="shared" si="891"/>
        <v>0</v>
      </c>
      <c r="AG732" s="53" t="b">
        <f t="shared" si="892"/>
        <v>0</v>
      </c>
      <c r="AH732" s="53" t="b">
        <f t="shared" si="893"/>
        <v>0</v>
      </c>
      <c r="AI732" s="53" t="b">
        <f t="shared" si="894"/>
        <v>0</v>
      </c>
      <c r="AJ732" s="53" t="b">
        <f t="shared" si="895"/>
        <v>0</v>
      </c>
      <c r="AK732" s="53" t="b">
        <f t="shared" si="949"/>
        <v>1</v>
      </c>
      <c r="AL732" s="53" t="b">
        <f t="shared" si="950"/>
        <v>1</v>
      </c>
      <c r="AM732" s="53" t="b">
        <f t="shared" si="951"/>
        <v>1</v>
      </c>
      <c r="AN732" s="53" t="b">
        <f t="shared" si="952"/>
        <v>1</v>
      </c>
      <c r="AO732" s="53" t="b">
        <f t="shared" si="953"/>
        <v>1</v>
      </c>
      <c r="AP732" s="53" t="b">
        <f t="shared" si="954"/>
        <v>1</v>
      </c>
      <c r="AQ732" s="53" t="b">
        <f t="shared" si="931"/>
        <v>0</v>
      </c>
      <c r="AR732" t="b">
        <f t="shared" si="896"/>
        <v>0</v>
      </c>
      <c r="AS732" s="54" t="e">
        <f t="shared" si="921"/>
        <v>#N/A</v>
      </c>
      <c r="AT732" t="b">
        <f t="shared" si="932"/>
        <v>0</v>
      </c>
      <c r="AU732" t="str">
        <f t="shared" si="933"/>
        <v/>
      </c>
      <c r="AV732" s="55" t="str">
        <f t="shared" si="922"/>
        <v/>
      </c>
      <c r="AW732" t="b">
        <f>AND(AV732&lt;&gt;"",COUNTIF($AV$11:AV731,AV732)=0)</f>
        <v>0</v>
      </c>
      <c r="AX732" s="2">
        <f>IF(AV732="",0,IF(AW732,MAX($AX$11:AX731)+1,VLOOKUP(AV732,$AV$11:AX731,3,FALSE)))</f>
        <v>0</v>
      </c>
      <c r="AY732" t="str">
        <f t="shared" si="923"/>
        <v/>
      </c>
      <c r="AZ732" t="e">
        <f t="shared" si="897"/>
        <v>#N/A</v>
      </c>
      <c r="BA732" t="e">
        <f>IF(ISNA(AZ732),NA(),COUNTIF(AZ$10:AZ732,AZ732)&gt;1)</f>
        <v>#N/A</v>
      </c>
      <c r="BB732" t="e">
        <f t="shared" si="898"/>
        <v>#N/A</v>
      </c>
      <c r="BC732" s="55" t="e">
        <f t="shared" si="899"/>
        <v>#N/A</v>
      </c>
      <c r="BD732" s="56" t="e">
        <f t="shared" si="900"/>
        <v>#N/A</v>
      </c>
      <c r="BE732" s="53">
        <f t="shared" si="901"/>
        <v>0</v>
      </c>
      <c r="BF732" s="53">
        <f t="shared" si="902"/>
        <v>0</v>
      </c>
      <c r="BG732" s="53">
        <f t="shared" si="903"/>
        <v>0</v>
      </c>
      <c r="BH732" s="53">
        <f t="shared" si="904"/>
        <v>0</v>
      </c>
      <c r="BI732" s="53">
        <f t="shared" si="905"/>
        <v>0</v>
      </c>
      <c r="BJ732" s="53">
        <f t="shared" si="906"/>
        <v>0</v>
      </c>
      <c r="BK732" s="57">
        <f t="shared" si="907"/>
        <v>0</v>
      </c>
      <c r="BL732" s="57">
        <f t="shared" si="908"/>
        <v>0</v>
      </c>
      <c r="BM732" s="57">
        <f t="shared" si="909"/>
        <v>0</v>
      </c>
      <c r="BN732" s="57">
        <f t="shared" si="910"/>
        <v>0</v>
      </c>
      <c r="BO732" s="57">
        <f t="shared" si="911"/>
        <v>0</v>
      </c>
      <c r="BP732" s="57">
        <f t="shared" si="912"/>
        <v>0</v>
      </c>
      <c r="BQ732">
        <f t="shared" si="934"/>
        <v>0</v>
      </c>
      <c r="BR732">
        <f t="shared" si="935"/>
        <v>0</v>
      </c>
      <c r="BS732">
        <f t="shared" si="936"/>
        <v>0</v>
      </c>
      <c r="BT732">
        <f t="shared" si="937"/>
        <v>0</v>
      </c>
      <c r="BU732">
        <f t="shared" si="938"/>
        <v>0</v>
      </c>
      <c r="BV732">
        <f t="shared" si="939"/>
        <v>0</v>
      </c>
      <c r="BW732">
        <f t="shared" si="940"/>
        <v>0</v>
      </c>
      <c r="BX732">
        <f t="shared" si="941"/>
        <v>0</v>
      </c>
      <c r="BY732">
        <f t="shared" si="942"/>
        <v>0</v>
      </c>
      <c r="BZ732">
        <f t="shared" si="943"/>
        <v>0</v>
      </c>
      <c r="CA732">
        <f t="shared" si="944"/>
        <v>0</v>
      </c>
      <c r="CB732">
        <f t="shared" si="945"/>
        <v>0</v>
      </c>
      <c r="CC732" t="e">
        <f>IF('Source and fuel input'!AS732,VLOOKUP(AA732,SourceIdData,8,FALSE),IF('Source and fuel input'!AQ732,V732,IF('Source and fuel input'!AR732,IF(AND(E732="Method 1",VLOOKUP(AA732,SourceIdData,8,FALSE)&gt;0),VLOOKUP(AA732,SourceIdData,8,FALSE),NA()),"")))</f>
        <v>#N/A</v>
      </c>
      <c r="CD732" s="15" t="e">
        <f t="shared" si="880"/>
        <v>#N/A</v>
      </c>
      <c r="CE732" s="15" t="b">
        <f t="shared" si="881"/>
        <v>1</v>
      </c>
      <c r="CF732" s="15" t="b">
        <f t="shared" si="913"/>
        <v>1</v>
      </c>
      <c r="CG732" s="15" t="b">
        <f t="shared" si="882"/>
        <v>0</v>
      </c>
      <c r="CH732" s="15" t="b">
        <f t="shared" si="883"/>
        <v>1</v>
      </c>
      <c r="CI732" t="e">
        <f t="shared" si="914"/>
        <v>#N/A</v>
      </c>
      <c r="CJ732" t="e">
        <f t="shared" si="915"/>
        <v>#N/A</v>
      </c>
      <c r="CK732" t="e">
        <f t="shared" si="924"/>
        <v>#N/A</v>
      </c>
      <c r="CL732" t="b">
        <f t="shared" si="884"/>
        <v>0</v>
      </c>
      <c r="CM732" t="e">
        <f t="shared" si="925"/>
        <v>#N/A</v>
      </c>
      <c r="CN732" t="b">
        <f t="shared" si="926"/>
        <v>0</v>
      </c>
      <c r="CO732" s="14">
        <f t="shared" si="927"/>
        <v>1</v>
      </c>
      <c r="CP732" s="16" t="str">
        <f t="shared" si="916"/>
        <v/>
      </c>
      <c r="CQ732" s="15">
        <f t="shared" si="917"/>
        <v>0</v>
      </c>
      <c r="CR732" s="15">
        <f t="shared" si="918"/>
        <v>0</v>
      </c>
      <c r="CS732" s="15">
        <f t="shared" si="919"/>
        <v>0</v>
      </c>
      <c r="CT732" s="58" t="e">
        <f t="shared" si="946"/>
        <v>#DIV/0!</v>
      </c>
      <c r="CU732" s="2">
        <f t="shared" si="920"/>
        <v>995</v>
      </c>
      <c r="CV732" t="str">
        <f t="shared" si="928"/>
        <v/>
      </c>
      <c r="CX732" t="str">
        <f t="shared" si="947"/>
        <v/>
      </c>
      <c r="CY732" t="b">
        <f>AND(CX732&lt;&gt;"",COUNTIF($CX$11:CX731,CX732)=0)</f>
        <v>0</v>
      </c>
      <c r="CZ732" s="2">
        <f>IF(CX732="",0,IF(CY732,MAX($CZ$11:CZ731)+1,VLOOKUP(CX732,$CX$11:CZ731,3,FALSE)))</f>
        <v>0</v>
      </c>
      <c r="DA732" s="2" t="str">
        <f t="shared" si="929"/>
        <v/>
      </c>
      <c r="DB732" t="str">
        <f t="shared" si="948"/>
        <v/>
      </c>
      <c r="DC732" t="b">
        <f>AND(DB732&lt;&gt;"",COUNTIF($DB$11:DB731,DB732)=0)</f>
        <v>0</v>
      </c>
      <c r="DD732" s="2">
        <f>IF(DB732="",0,IF(DC732,MAX($DD$11:DD731)+1,VLOOKUP(DB732,$DB$11:DD731,3,FALSE)))</f>
        <v>0</v>
      </c>
      <c r="DE732" s="2" t="str">
        <f t="shared" si="930"/>
        <v/>
      </c>
    </row>
    <row r="733" spans="1:109" x14ac:dyDescent="0.35">
      <c r="A733" s="119"/>
      <c r="B733" s="46"/>
      <c r="C733" s="46"/>
      <c r="D733" s="46"/>
      <c r="E733" s="46"/>
      <c r="F733" s="183"/>
      <c r="G733" s="48">
        <v>0</v>
      </c>
      <c r="H733" s="46">
        <v>0</v>
      </c>
      <c r="I733" s="46">
        <v>0</v>
      </c>
      <c r="J733" s="46">
        <v>0</v>
      </c>
      <c r="K733" s="46">
        <v>0</v>
      </c>
      <c r="L733" s="49">
        <v>0</v>
      </c>
      <c r="M733" s="50">
        <v>0</v>
      </c>
      <c r="N733" s="32"/>
      <c r="O733" s="31"/>
      <c r="P733" s="31"/>
      <c r="Q733" s="31"/>
      <c r="R733" s="31"/>
      <c r="S733" s="31"/>
      <c r="T733" s="31"/>
      <c r="U733" s="31"/>
      <c r="V733" s="99"/>
      <c r="W733" s="52" t="str">
        <f t="shared" si="879"/>
        <v/>
      </c>
      <c r="X733" s="120"/>
      <c r="Y733" s="97"/>
      <c r="Z733" t="e">
        <f t="shared" si="885"/>
        <v>#N/A</v>
      </c>
      <c r="AA733" t="e">
        <f t="shared" si="886"/>
        <v>#N/A</v>
      </c>
      <c r="AB733" t="e">
        <f t="shared" si="887"/>
        <v>#N/A</v>
      </c>
      <c r="AC733" s="53" t="b">
        <f t="shared" si="888"/>
        <v>0</v>
      </c>
      <c r="AD733" s="53" t="b">
        <f t="shared" si="889"/>
        <v>0</v>
      </c>
      <c r="AE733" s="53" t="b">
        <f t="shared" si="890"/>
        <v>0</v>
      </c>
      <c r="AF733" s="53" t="b">
        <f t="shared" si="891"/>
        <v>0</v>
      </c>
      <c r="AG733" s="53" t="b">
        <f t="shared" si="892"/>
        <v>0</v>
      </c>
      <c r="AH733" s="53" t="b">
        <f t="shared" si="893"/>
        <v>0</v>
      </c>
      <c r="AI733" s="53" t="b">
        <f t="shared" si="894"/>
        <v>0</v>
      </c>
      <c r="AJ733" s="53" t="b">
        <f t="shared" si="895"/>
        <v>0</v>
      </c>
      <c r="AK733" s="53" t="b">
        <f t="shared" si="949"/>
        <v>1</v>
      </c>
      <c r="AL733" s="53" t="b">
        <f t="shared" si="950"/>
        <v>1</v>
      </c>
      <c r="AM733" s="53" t="b">
        <f t="shared" si="951"/>
        <v>1</v>
      </c>
      <c r="AN733" s="53" t="b">
        <f t="shared" si="952"/>
        <v>1</v>
      </c>
      <c r="AO733" s="53" t="b">
        <f t="shared" si="953"/>
        <v>1</v>
      </c>
      <c r="AP733" s="53" t="b">
        <f t="shared" si="954"/>
        <v>1</v>
      </c>
      <c r="AQ733" s="53" t="b">
        <f t="shared" si="931"/>
        <v>0</v>
      </c>
      <c r="AR733" t="b">
        <f t="shared" si="896"/>
        <v>0</v>
      </c>
      <c r="AS733" s="54" t="e">
        <f t="shared" si="921"/>
        <v>#N/A</v>
      </c>
      <c r="AT733" t="b">
        <f t="shared" si="932"/>
        <v>0</v>
      </c>
      <c r="AU733" t="str">
        <f t="shared" si="933"/>
        <v/>
      </c>
      <c r="AV733" s="55" t="str">
        <f t="shared" si="922"/>
        <v/>
      </c>
      <c r="AW733" t="b">
        <f>AND(AV733&lt;&gt;"",COUNTIF($AV$11:AV732,AV733)=0)</f>
        <v>0</v>
      </c>
      <c r="AX733" s="2">
        <f>IF(AV733="",0,IF(AW733,MAX($AX$11:AX732)+1,VLOOKUP(AV733,$AV$11:AX732,3,FALSE)))</f>
        <v>0</v>
      </c>
      <c r="AY733" t="str">
        <f t="shared" si="923"/>
        <v/>
      </c>
      <c r="AZ733" t="e">
        <f t="shared" si="897"/>
        <v>#N/A</v>
      </c>
      <c r="BA733" t="e">
        <f>IF(ISNA(AZ733),NA(),COUNTIF(AZ$10:AZ733,AZ733)&gt;1)</f>
        <v>#N/A</v>
      </c>
      <c r="BB733" t="e">
        <f t="shared" si="898"/>
        <v>#N/A</v>
      </c>
      <c r="BC733" s="55" t="e">
        <f t="shared" si="899"/>
        <v>#N/A</v>
      </c>
      <c r="BD733" s="56" t="e">
        <f t="shared" si="900"/>
        <v>#N/A</v>
      </c>
      <c r="BE733" s="53">
        <f t="shared" si="901"/>
        <v>0</v>
      </c>
      <c r="BF733" s="53">
        <f t="shared" si="902"/>
        <v>0</v>
      </c>
      <c r="BG733" s="53">
        <f t="shared" si="903"/>
        <v>0</v>
      </c>
      <c r="BH733" s="53">
        <f t="shared" si="904"/>
        <v>0</v>
      </c>
      <c r="BI733" s="53">
        <f t="shared" si="905"/>
        <v>0</v>
      </c>
      <c r="BJ733" s="53">
        <f t="shared" si="906"/>
        <v>0</v>
      </c>
      <c r="BK733" s="57">
        <f t="shared" si="907"/>
        <v>0</v>
      </c>
      <c r="BL733" s="57">
        <f t="shared" si="908"/>
        <v>0</v>
      </c>
      <c r="BM733" s="57">
        <f t="shared" si="909"/>
        <v>0</v>
      </c>
      <c r="BN733" s="57">
        <f t="shared" si="910"/>
        <v>0</v>
      </c>
      <c r="BO733" s="57">
        <f t="shared" si="911"/>
        <v>0</v>
      </c>
      <c r="BP733" s="57">
        <f t="shared" si="912"/>
        <v>0</v>
      </c>
      <c r="BQ733">
        <f t="shared" si="934"/>
        <v>0</v>
      </c>
      <c r="BR733">
        <f t="shared" si="935"/>
        <v>0</v>
      </c>
      <c r="BS733">
        <f t="shared" si="936"/>
        <v>0</v>
      </c>
      <c r="BT733">
        <f t="shared" si="937"/>
        <v>0</v>
      </c>
      <c r="BU733">
        <f t="shared" si="938"/>
        <v>0</v>
      </c>
      <c r="BV733">
        <f t="shared" si="939"/>
        <v>0</v>
      </c>
      <c r="BW733">
        <f t="shared" si="940"/>
        <v>0</v>
      </c>
      <c r="BX733">
        <f t="shared" si="941"/>
        <v>0</v>
      </c>
      <c r="BY733">
        <f t="shared" si="942"/>
        <v>0</v>
      </c>
      <c r="BZ733">
        <f t="shared" si="943"/>
        <v>0</v>
      </c>
      <c r="CA733">
        <f t="shared" si="944"/>
        <v>0</v>
      </c>
      <c r="CB733">
        <f t="shared" si="945"/>
        <v>0</v>
      </c>
      <c r="CC733" t="e">
        <f>IF('Source and fuel input'!AS733,VLOOKUP(AA733,SourceIdData,8,FALSE),IF('Source and fuel input'!AQ733,V733,IF('Source and fuel input'!AR733,IF(AND(E733="Method 1",VLOOKUP(AA733,SourceIdData,8,FALSE)&gt;0),VLOOKUP(AA733,SourceIdData,8,FALSE),NA()),"")))</f>
        <v>#N/A</v>
      </c>
      <c r="CD733" s="15" t="e">
        <f t="shared" si="880"/>
        <v>#N/A</v>
      </c>
      <c r="CE733" s="15" t="b">
        <f t="shared" si="881"/>
        <v>1</v>
      </c>
      <c r="CF733" s="15" t="b">
        <f t="shared" si="913"/>
        <v>1</v>
      </c>
      <c r="CG733" s="15" t="b">
        <f t="shared" si="882"/>
        <v>0</v>
      </c>
      <c r="CH733" s="15" t="b">
        <f t="shared" si="883"/>
        <v>1</v>
      </c>
      <c r="CI733" t="e">
        <f t="shared" si="914"/>
        <v>#N/A</v>
      </c>
      <c r="CJ733" t="e">
        <f t="shared" si="915"/>
        <v>#N/A</v>
      </c>
      <c r="CK733" t="e">
        <f t="shared" si="924"/>
        <v>#N/A</v>
      </c>
      <c r="CL733" t="b">
        <f t="shared" si="884"/>
        <v>0</v>
      </c>
      <c r="CM733" t="e">
        <f t="shared" si="925"/>
        <v>#N/A</v>
      </c>
      <c r="CN733" t="b">
        <f t="shared" si="926"/>
        <v>0</v>
      </c>
      <c r="CO733" s="14">
        <f t="shared" si="927"/>
        <v>1</v>
      </c>
      <c r="CP733" s="16" t="str">
        <f t="shared" si="916"/>
        <v/>
      </c>
      <c r="CQ733" s="15">
        <f t="shared" si="917"/>
        <v>0</v>
      </c>
      <c r="CR733" s="15">
        <f t="shared" si="918"/>
        <v>0</v>
      </c>
      <c r="CS733" s="15">
        <f t="shared" si="919"/>
        <v>0</v>
      </c>
      <c r="CT733" s="58" t="e">
        <f t="shared" si="946"/>
        <v>#DIV/0!</v>
      </c>
      <c r="CU733" s="2">
        <f t="shared" si="920"/>
        <v>995</v>
      </c>
      <c r="CV733" t="str">
        <f t="shared" si="928"/>
        <v/>
      </c>
      <c r="CX733" t="str">
        <f t="shared" si="947"/>
        <v/>
      </c>
      <c r="CY733" t="b">
        <f>AND(CX733&lt;&gt;"",COUNTIF($CX$11:CX732,CX733)=0)</f>
        <v>0</v>
      </c>
      <c r="CZ733" s="2">
        <f>IF(CX733="",0,IF(CY733,MAX($CZ$11:CZ732)+1,VLOOKUP(CX733,$CX$11:CZ732,3,FALSE)))</f>
        <v>0</v>
      </c>
      <c r="DA733" s="2" t="str">
        <f t="shared" si="929"/>
        <v/>
      </c>
      <c r="DB733" t="str">
        <f t="shared" si="948"/>
        <v/>
      </c>
      <c r="DC733" t="b">
        <f>AND(DB733&lt;&gt;"",COUNTIF($DB$11:DB732,DB733)=0)</f>
        <v>0</v>
      </c>
      <c r="DD733" s="2">
        <f>IF(DB733="",0,IF(DC733,MAX($DD$11:DD732)+1,VLOOKUP(DB733,$DB$11:DD732,3,FALSE)))</f>
        <v>0</v>
      </c>
      <c r="DE733" s="2" t="str">
        <f t="shared" si="930"/>
        <v/>
      </c>
    </row>
    <row r="734" spans="1:109" x14ac:dyDescent="0.35">
      <c r="A734" s="119"/>
      <c r="B734" s="46"/>
      <c r="C734" s="46"/>
      <c r="D734" s="46"/>
      <c r="E734" s="46"/>
      <c r="F734" s="183"/>
      <c r="G734" s="48">
        <v>0</v>
      </c>
      <c r="H734" s="46">
        <v>0</v>
      </c>
      <c r="I734" s="46">
        <v>0</v>
      </c>
      <c r="J734" s="46">
        <v>0</v>
      </c>
      <c r="K734" s="46">
        <v>0</v>
      </c>
      <c r="L734" s="49">
        <v>0</v>
      </c>
      <c r="M734" s="50">
        <v>0</v>
      </c>
      <c r="N734" s="32"/>
      <c r="O734" s="31"/>
      <c r="P734" s="31"/>
      <c r="Q734" s="31"/>
      <c r="R734" s="31"/>
      <c r="S734" s="31"/>
      <c r="T734" s="31"/>
      <c r="U734" s="31"/>
      <c r="V734" s="99"/>
      <c r="W734" s="52" t="str">
        <f t="shared" si="879"/>
        <v/>
      </c>
      <c r="X734" s="120"/>
      <c r="Y734" s="97"/>
      <c r="Z734" t="e">
        <f t="shared" si="885"/>
        <v>#N/A</v>
      </c>
      <c r="AA734" t="e">
        <f t="shared" si="886"/>
        <v>#N/A</v>
      </c>
      <c r="AB734" t="e">
        <f t="shared" si="887"/>
        <v>#N/A</v>
      </c>
      <c r="AC734" s="53" t="b">
        <f t="shared" si="888"/>
        <v>0</v>
      </c>
      <c r="AD734" s="53" t="b">
        <f t="shared" si="889"/>
        <v>0</v>
      </c>
      <c r="AE734" s="53" t="b">
        <f t="shared" si="890"/>
        <v>0</v>
      </c>
      <c r="AF734" s="53" t="b">
        <f t="shared" si="891"/>
        <v>0</v>
      </c>
      <c r="AG734" s="53" t="b">
        <f t="shared" si="892"/>
        <v>0</v>
      </c>
      <c r="AH734" s="53" t="b">
        <f t="shared" si="893"/>
        <v>0</v>
      </c>
      <c r="AI734" s="53" t="b">
        <f t="shared" si="894"/>
        <v>0</v>
      </c>
      <c r="AJ734" s="53" t="b">
        <f t="shared" si="895"/>
        <v>0</v>
      </c>
      <c r="AK734" s="53" t="b">
        <f t="shared" si="949"/>
        <v>1</v>
      </c>
      <c r="AL734" s="53" t="b">
        <f t="shared" si="950"/>
        <v>1</v>
      </c>
      <c r="AM734" s="53" t="b">
        <f t="shared" si="951"/>
        <v>1</v>
      </c>
      <c r="AN734" s="53" t="b">
        <f t="shared" si="952"/>
        <v>1</v>
      </c>
      <c r="AO734" s="53" t="b">
        <f t="shared" si="953"/>
        <v>1</v>
      </c>
      <c r="AP734" s="53" t="b">
        <f t="shared" si="954"/>
        <v>1</v>
      </c>
      <c r="AQ734" s="53" t="b">
        <f t="shared" si="931"/>
        <v>0</v>
      </c>
      <c r="AR734" t="b">
        <f t="shared" si="896"/>
        <v>0</v>
      </c>
      <c r="AS734" s="54" t="e">
        <f t="shared" si="921"/>
        <v>#N/A</v>
      </c>
      <c r="AT734" t="b">
        <f t="shared" si="932"/>
        <v>0</v>
      </c>
      <c r="AU734" t="str">
        <f t="shared" si="933"/>
        <v/>
      </c>
      <c r="AV734" s="55" t="str">
        <f t="shared" si="922"/>
        <v/>
      </c>
      <c r="AW734" t="b">
        <f>AND(AV734&lt;&gt;"",COUNTIF($AV$11:AV733,AV734)=0)</f>
        <v>0</v>
      </c>
      <c r="AX734" s="2">
        <f>IF(AV734="",0,IF(AW734,MAX($AX$11:AX733)+1,VLOOKUP(AV734,$AV$11:AX733,3,FALSE)))</f>
        <v>0</v>
      </c>
      <c r="AY734" t="str">
        <f t="shared" si="923"/>
        <v/>
      </c>
      <c r="AZ734" t="e">
        <f t="shared" si="897"/>
        <v>#N/A</v>
      </c>
      <c r="BA734" t="e">
        <f>IF(ISNA(AZ734),NA(),COUNTIF(AZ$10:AZ734,AZ734)&gt;1)</f>
        <v>#N/A</v>
      </c>
      <c r="BB734" t="e">
        <f t="shared" si="898"/>
        <v>#N/A</v>
      </c>
      <c r="BC734" s="55" t="e">
        <f t="shared" si="899"/>
        <v>#N/A</v>
      </c>
      <c r="BD734" s="56" t="e">
        <f t="shared" si="900"/>
        <v>#N/A</v>
      </c>
      <c r="BE734" s="53">
        <f t="shared" si="901"/>
        <v>0</v>
      </c>
      <c r="BF734" s="53">
        <f t="shared" si="902"/>
        <v>0</v>
      </c>
      <c r="BG734" s="53">
        <f t="shared" si="903"/>
        <v>0</v>
      </c>
      <c r="BH734" s="53">
        <f t="shared" si="904"/>
        <v>0</v>
      </c>
      <c r="BI734" s="53">
        <f t="shared" si="905"/>
        <v>0</v>
      </c>
      <c r="BJ734" s="53">
        <f t="shared" si="906"/>
        <v>0</v>
      </c>
      <c r="BK734" s="57">
        <f t="shared" si="907"/>
        <v>0</v>
      </c>
      <c r="BL734" s="57">
        <f t="shared" si="908"/>
        <v>0</v>
      </c>
      <c r="BM734" s="57">
        <f t="shared" si="909"/>
        <v>0</v>
      </c>
      <c r="BN734" s="57">
        <f t="shared" si="910"/>
        <v>0</v>
      </c>
      <c r="BO734" s="57">
        <f t="shared" si="911"/>
        <v>0</v>
      </c>
      <c r="BP734" s="57">
        <f t="shared" si="912"/>
        <v>0</v>
      </c>
      <c r="BQ734">
        <f t="shared" si="934"/>
        <v>0</v>
      </c>
      <c r="BR734">
        <f t="shared" si="935"/>
        <v>0</v>
      </c>
      <c r="BS734">
        <f t="shared" si="936"/>
        <v>0</v>
      </c>
      <c r="BT734">
        <f t="shared" si="937"/>
        <v>0</v>
      </c>
      <c r="BU734">
        <f t="shared" si="938"/>
        <v>0</v>
      </c>
      <c r="BV734">
        <f t="shared" si="939"/>
        <v>0</v>
      </c>
      <c r="BW734">
        <f t="shared" si="940"/>
        <v>0</v>
      </c>
      <c r="BX734">
        <f t="shared" si="941"/>
        <v>0</v>
      </c>
      <c r="BY734">
        <f t="shared" si="942"/>
        <v>0</v>
      </c>
      <c r="BZ734">
        <f t="shared" si="943"/>
        <v>0</v>
      </c>
      <c r="CA734">
        <f t="shared" si="944"/>
        <v>0</v>
      </c>
      <c r="CB734">
        <f t="shared" si="945"/>
        <v>0</v>
      </c>
      <c r="CC734" t="e">
        <f>IF('Source and fuel input'!AS734,VLOOKUP(AA734,SourceIdData,8,FALSE),IF('Source and fuel input'!AQ734,V734,IF('Source and fuel input'!AR734,IF(AND(E734="Method 1",VLOOKUP(AA734,SourceIdData,8,FALSE)&gt;0),VLOOKUP(AA734,SourceIdData,8,FALSE),NA()),"")))</f>
        <v>#N/A</v>
      </c>
      <c r="CD734" s="15" t="e">
        <f t="shared" si="880"/>
        <v>#N/A</v>
      </c>
      <c r="CE734" s="15" t="b">
        <f t="shared" si="881"/>
        <v>1</v>
      </c>
      <c r="CF734" s="15" t="b">
        <f t="shared" si="913"/>
        <v>1</v>
      </c>
      <c r="CG734" s="15" t="b">
        <f t="shared" si="882"/>
        <v>0</v>
      </c>
      <c r="CH734" s="15" t="b">
        <f t="shared" si="883"/>
        <v>1</v>
      </c>
      <c r="CI734" t="e">
        <f t="shared" si="914"/>
        <v>#N/A</v>
      </c>
      <c r="CJ734" t="e">
        <f t="shared" si="915"/>
        <v>#N/A</v>
      </c>
      <c r="CK734" t="e">
        <f t="shared" si="924"/>
        <v>#N/A</v>
      </c>
      <c r="CL734" t="b">
        <f t="shared" si="884"/>
        <v>0</v>
      </c>
      <c r="CM734" t="e">
        <f t="shared" si="925"/>
        <v>#N/A</v>
      </c>
      <c r="CN734" t="b">
        <f t="shared" si="926"/>
        <v>0</v>
      </c>
      <c r="CO734" s="14">
        <f t="shared" si="927"/>
        <v>1</v>
      </c>
      <c r="CP734" s="16" t="str">
        <f t="shared" si="916"/>
        <v/>
      </c>
      <c r="CQ734" s="15">
        <f t="shared" si="917"/>
        <v>0</v>
      </c>
      <c r="CR734" s="15">
        <f t="shared" si="918"/>
        <v>0</v>
      </c>
      <c r="CS734" s="15">
        <f t="shared" si="919"/>
        <v>0</v>
      </c>
      <c r="CT734" s="58" t="e">
        <f t="shared" si="946"/>
        <v>#DIV/0!</v>
      </c>
      <c r="CU734" s="2">
        <f t="shared" si="920"/>
        <v>995</v>
      </c>
      <c r="CV734" t="str">
        <f t="shared" si="928"/>
        <v/>
      </c>
      <c r="CX734" t="str">
        <f t="shared" si="947"/>
        <v/>
      </c>
      <c r="CY734" t="b">
        <f>AND(CX734&lt;&gt;"",COUNTIF($CX$11:CX733,CX734)=0)</f>
        <v>0</v>
      </c>
      <c r="CZ734" s="2">
        <f>IF(CX734="",0,IF(CY734,MAX($CZ$11:CZ733)+1,VLOOKUP(CX734,$CX$11:CZ733,3,FALSE)))</f>
        <v>0</v>
      </c>
      <c r="DA734" s="2" t="str">
        <f t="shared" si="929"/>
        <v/>
      </c>
      <c r="DB734" t="str">
        <f t="shared" si="948"/>
        <v/>
      </c>
      <c r="DC734" t="b">
        <f>AND(DB734&lt;&gt;"",COUNTIF($DB$11:DB733,DB734)=0)</f>
        <v>0</v>
      </c>
      <c r="DD734" s="2">
        <f>IF(DB734="",0,IF(DC734,MAX($DD$11:DD733)+1,VLOOKUP(DB734,$DB$11:DD733,3,FALSE)))</f>
        <v>0</v>
      </c>
      <c r="DE734" s="2" t="str">
        <f t="shared" si="930"/>
        <v/>
      </c>
    </row>
    <row r="735" spans="1:109" x14ac:dyDescent="0.35">
      <c r="A735" s="119"/>
      <c r="B735" s="46"/>
      <c r="C735" s="46"/>
      <c r="D735" s="46"/>
      <c r="E735" s="46"/>
      <c r="F735" s="183"/>
      <c r="G735" s="48">
        <v>0</v>
      </c>
      <c r="H735" s="46">
        <v>0</v>
      </c>
      <c r="I735" s="46">
        <v>0</v>
      </c>
      <c r="J735" s="46">
        <v>0</v>
      </c>
      <c r="K735" s="46">
        <v>0</v>
      </c>
      <c r="L735" s="49">
        <v>0</v>
      </c>
      <c r="M735" s="50">
        <v>0</v>
      </c>
      <c r="N735" s="32"/>
      <c r="O735" s="31"/>
      <c r="P735" s="31"/>
      <c r="Q735" s="31"/>
      <c r="R735" s="31"/>
      <c r="S735" s="31"/>
      <c r="T735" s="31"/>
      <c r="U735" s="31"/>
      <c r="V735" s="99"/>
      <c r="W735" s="52" t="str">
        <f t="shared" si="879"/>
        <v/>
      </c>
      <c r="X735" s="120"/>
      <c r="Y735" s="97"/>
      <c r="Z735" t="e">
        <f t="shared" si="885"/>
        <v>#N/A</v>
      </c>
      <c r="AA735" t="e">
        <f t="shared" si="886"/>
        <v>#N/A</v>
      </c>
      <c r="AB735" t="e">
        <f t="shared" si="887"/>
        <v>#N/A</v>
      </c>
      <c r="AC735" s="53" t="b">
        <f t="shared" si="888"/>
        <v>0</v>
      </c>
      <c r="AD735" s="53" t="b">
        <f t="shared" si="889"/>
        <v>0</v>
      </c>
      <c r="AE735" s="53" t="b">
        <f t="shared" si="890"/>
        <v>0</v>
      </c>
      <c r="AF735" s="53" t="b">
        <f t="shared" si="891"/>
        <v>0</v>
      </c>
      <c r="AG735" s="53" t="b">
        <f t="shared" si="892"/>
        <v>0</v>
      </c>
      <c r="AH735" s="53" t="b">
        <f t="shared" si="893"/>
        <v>0</v>
      </c>
      <c r="AI735" s="53" t="b">
        <f t="shared" si="894"/>
        <v>0</v>
      </c>
      <c r="AJ735" s="53" t="b">
        <f t="shared" si="895"/>
        <v>0</v>
      </c>
      <c r="AK735" s="53" t="b">
        <f t="shared" si="949"/>
        <v>1</v>
      </c>
      <c r="AL735" s="53" t="b">
        <f t="shared" si="950"/>
        <v>1</v>
      </c>
      <c r="AM735" s="53" t="b">
        <f t="shared" si="951"/>
        <v>1</v>
      </c>
      <c r="AN735" s="53" t="b">
        <f t="shared" si="952"/>
        <v>1</v>
      </c>
      <c r="AO735" s="53" t="b">
        <f t="shared" si="953"/>
        <v>1</v>
      </c>
      <c r="AP735" s="53" t="b">
        <f t="shared" si="954"/>
        <v>1</v>
      </c>
      <c r="AQ735" s="53" t="b">
        <f t="shared" si="931"/>
        <v>0</v>
      </c>
      <c r="AR735" t="b">
        <f t="shared" si="896"/>
        <v>0</v>
      </c>
      <c r="AS735" s="54" t="e">
        <f t="shared" si="921"/>
        <v>#N/A</v>
      </c>
      <c r="AT735" t="b">
        <f t="shared" si="932"/>
        <v>0</v>
      </c>
      <c r="AU735" t="str">
        <f t="shared" si="933"/>
        <v/>
      </c>
      <c r="AV735" s="55" t="str">
        <f t="shared" si="922"/>
        <v/>
      </c>
      <c r="AW735" t="b">
        <f>AND(AV735&lt;&gt;"",COUNTIF($AV$11:AV734,AV735)=0)</f>
        <v>0</v>
      </c>
      <c r="AX735" s="2">
        <f>IF(AV735="",0,IF(AW735,MAX($AX$11:AX734)+1,VLOOKUP(AV735,$AV$11:AX734,3,FALSE)))</f>
        <v>0</v>
      </c>
      <c r="AY735" t="str">
        <f t="shared" si="923"/>
        <v/>
      </c>
      <c r="AZ735" t="e">
        <f t="shared" si="897"/>
        <v>#N/A</v>
      </c>
      <c r="BA735" t="e">
        <f>IF(ISNA(AZ735),NA(),COUNTIF(AZ$10:AZ735,AZ735)&gt;1)</f>
        <v>#N/A</v>
      </c>
      <c r="BB735" t="e">
        <f t="shared" si="898"/>
        <v>#N/A</v>
      </c>
      <c r="BC735" s="55" t="e">
        <f t="shared" si="899"/>
        <v>#N/A</v>
      </c>
      <c r="BD735" s="56" t="e">
        <f t="shared" si="900"/>
        <v>#N/A</v>
      </c>
      <c r="BE735" s="53">
        <f t="shared" si="901"/>
        <v>0</v>
      </c>
      <c r="BF735" s="53">
        <f t="shared" si="902"/>
        <v>0</v>
      </c>
      <c r="BG735" s="53">
        <f t="shared" si="903"/>
        <v>0</v>
      </c>
      <c r="BH735" s="53">
        <f t="shared" si="904"/>
        <v>0</v>
      </c>
      <c r="BI735" s="53">
        <f t="shared" si="905"/>
        <v>0</v>
      </c>
      <c r="BJ735" s="53">
        <f t="shared" si="906"/>
        <v>0</v>
      </c>
      <c r="BK735" s="57">
        <f t="shared" si="907"/>
        <v>0</v>
      </c>
      <c r="BL735" s="57">
        <f t="shared" si="908"/>
        <v>0</v>
      </c>
      <c r="BM735" s="57">
        <f t="shared" si="909"/>
        <v>0</v>
      </c>
      <c r="BN735" s="57">
        <f t="shared" si="910"/>
        <v>0</v>
      </c>
      <c r="BO735" s="57">
        <f t="shared" si="911"/>
        <v>0</v>
      </c>
      <c r="BP735" s="57">
        <f t="shared" si="912"/>
        <v>0</v>
      </c>
      <c r="BQ735">
        <f t="shared" si="934"/>
        <v>0</v>
      </c>
      <c r="BR735">
        <f t="shared" si="935"/>
        <v>0</v>
      </c>
      <c r="BS735">
        <f t="shared" si="936"/>
        <v>0</v>
      </c>
      <c r="BT735">
        <f t="shared" si="937"/>
        <v>0</v>
      </c>
      <c r="BU735">
        <f t="shared" si="938"/>
        <v>0</v>
      </c>
      <c r="BV735">
        <f t="shared" si="939"/>
        <v>0</v>
      </c>
      <c r="BW735">
        <f t="shared" si="940"/>
        <v>0</v>
      </c>
      <c r="BX735">
        <f t="shared" si="941"/>
        <v>0</v>
      </c>
      <c r="BY735">
        <f t="shared" si="942"/>
        <v>0</v>
      </c>
      <c r="BZ735">
        <f t="shared" si="943"/>
        <v>0</v>
      </c>
      <c r="CA735">
        <f t="shared" si="944"/>
        <v>0</v>
      </c>
      <c r="CB735">
        <f t="shared" si="945"/>
        <v>0</v>
      </c>
      <c r="CC735" t="e">
        <f>IF('Source and fuel input'!AS735,VLOOKUP(AA735,SourceIdData,8,FALSE),IF('Source and fuel input'!AQ735,V735,IF('Source and fuel input'!AR735,IF(AND(E735="Method 1",VLOOKUP(AA735,SourceIdData,8,FALSE)&gt;0),VLOOKUP(AA735,SourceIdData,8,FALSE),NA()),"")))</f>
        <v>#N/A</v>
      </c>
      <c r="CD735" s="15" t="e">
        <f t="shared" si="880"/>
        <v>#N/A</v>
      </c>
      <c r="CE735" s="15" t="b">
        <f t="shared" si="881"/>
        <v>1</v>
      </c>
      <c r="CF735" s="15" t="b">
        <f t="shared" si="913"/>
        <v>1</v>
      </c>
      <c r="CG735" s="15" t="b">
        <f t="shared" si="882"/>
        <v>0</v>
      </c>
      <c r="CH735" s="15" t="b">
        <f t="shared" si="883"/>
        <v>1</v>
      </c>
      <c r="CI735" t="e">
        <f t="shared" si="914"/>
        <v>#N/A</v>
      </c>
      <c r="CJ735" t="e">
        <f t="shared" si="915"/>
        <v>#N/A</v>
      </c>
      <c r="CK735" t="e">
        <f t="shared" si="924"/>
        <v>#N/A</v>
      </c>
      <c r="CL735" t="b">
        <f t="shared" si="884"/>
        <v>0</v>
      </c>
      <c r="CM735" t="e">
        <f t="shared" si="925"/>
        <v>#N/A</v>
      </c>
      <c r="CN735" t="b">
        <f t="shared" si="926"/>
        <v>0</v>
      </c>
      <c r="CO735" s="14">
        <f t="shared" si="927"/>
        <v>1</v>
      </c>
      <c r="CP735" s="16" t="str">
        <f t="shared" si="916"/>
        <v/>
      </c>
      <c r="CQ735" s="15">
        <f t="shared" si="917"/>
        <v>0</v>
      </c>
      <c r="CR735" s="15">
        <f t="shared" si="918"/>
        <v>0</v>
      </c>
      <c r="CS735" s="15">
        <f t="shared" si="919"/>
        <v>0</v>
      </c>
      <c r="CT735" s="58" t="e">
        <f t="shared" si="946"/>
        <v>#DIV/0!</v>
      </c>
      <c r="CU735" s="2">
        <f t="shared" si="920"/>
        <v>995</v>
      </c>
      <c r="CV735" t="str">
        <f t="shared" si="928"/>
        <v/>
      </c>
      <c r="CX735" t="str">
        <f t="shared" si="947"/>
        <v/>
      </c>
      <c r="CY735" t="b">
        <f>AND(CX735&lt;&gt;"",COUNTIF($CX$11:CX734,CX735)=0)</f>
        <v>0</v>
      </c>
      <c r="CZ735" s="2">
        <f>IF(CX735="",0,IF(CY735,MAX($CZ$11:CZ734)+1,VLOOKUP(CX735,$CX$11:CZ734,3,FALSE)))</f>
        <v>0</v>
      </c>
      <c r="DA735" s="2" t="str">
        <f t="shared" si="929"/>
        <v/>
      </c>
      <c r="DB735" t="str">
        <f t="shared" si="948"/>
        <v/>
      </c>
      <c r="DC735" t="b">
        <f>AND(DB735&lt;&gt;"",COUNTIF($DB$11:DB734,DB735)=0)</f>
        <v>0</v>
      </c>
      <c r="DD735" s="2">
        <f>IF(DB735="",0,IF(DC735,MAX($DD$11:DD734)+1,VLOOKUP(DB735,$DB$11:DD734,3,FALSE)))</f>
        <v>0</v>
      </c>
      <c r="DE735" s="2" t="str">
        <f t="shared" si="930"/>
        <v/>
      </c>
    </row>
    <row r="736" spans="1:109" x14ac:dyDescent="0.35">
      <c r="A736" s="119"/>
      <c r="B736" s="46"/>
      <c r="C736" s="46"/>
      <c r="D736" s="46"/>
      <c r="E736" s="46"/>
      <c r="F736" s="183"/>
      <c r="G736" s="48">
        <v>0</v>
      </c>
      <c r="H736" s="46">
        <v>0</v>
      </c>
      <c r="I736" s="46">
        <v>0</v>
      </c>
      <c r="J736" s="46">
        <v>0</v>
      </c>
      <c r="K736" s="46">
        <v>0</v>
      </c>
      <c r="L736" s="49">
        <v>0</v>
      </c>
      <c r="M736" s="50">
        <v>0</v>
      </c>
      <c r="N736" s="32"/>
      <c r="O736" s="31"/>
      <c r="P736" s="31"/>
      <c r="Q736" s="31"/>
      <c r="R736" s="31"/>
      <c r="S736" s="31"/>
      <c r="T736" s="31"/>
      <c r="U736" s="31"/>
      <c r="V736" s="99"/>
      <c r="W736" s="52" t="str">
        <f t="shared" ref="W736:W799" si="955">AU736</f>
        <v/>
      </c>
      <c r="X736" s="120"/>
      <c r="Y736" s="97"/>
      <c r="Z736" t="e">
        <f t="shared" si="885"/>
        <v>#N/A</v>
      </c>
      <c r="AA736" t="e">
        <f t="shared" si="886"/>
        <v>#N/A</v>
      </c>
      <c r="AB736" t="e">
        <f t="shared" si="887"/>
        <v>#N/A</v>
      </c>
      <c r="AC736" s="53" t="b">
        <f t="shared" si="888"/>
        <v>0</v>
      </c>
      <c r="AD736" s="53" t="b">
        <f t="shared" si="889"/>
        <v>0</v>
      </c>
      <c r="AE736" s="53" t="b">
        <f t="shared" si="890"/>
        <v>0</v>
      </c>
      <c r="AF736" s="53" t="b">
        <f t="shared" si="891"/>
        <v>0</v>
      </c>
      <c r="AG736" s="53" t="b">
        <f t="shared" si="892"/>
        <v>0</v>
      </c>
      <c r="AH736" s="53" t="b">
        <f t="shared" si="893"/>
        <v>0</v>
      </c>
      <c r="AI736" s="53" t="b">
        <f t="shared" si="894"/>
        <v>0</v>
      </c>
      <c r="AJ736" s="53" t="b">
        <f t="shared" si="895"/>
        <v>0</v>
      </c>
      <c r="AK736" s="53" t="b">
        <f t="shared" si="949"/>
        <v>1</v>
      </c>
      <c r="AL736" s="53" t="b">
        <f t="shared" si="950"/>
        <v>1</v>
      </c>
      <c r="AM736" s="53" t="b">
        <f t="shared" si="951"/>
        <v>1</v>
      </c>
      <c r="AN736" s="53" t="b">
        <f t="shared" si="952"/>
        <v>1</v>
      </c>
      <c r="AO736" s="53" t="b">
        <f t="shared" si="953"/>
        <v>1</v>
      </c>
      <c r="AP736" s="53" t="b">
        <f t="shared" si="954"/>
        <v>1</v>
      </c>
      <c r="AQ736" s="53" t="b">
        <f t="shared" si="931"/>
        <v>0</v>
      </c>
      <c r="AR736" t="b">
        <f t="shared" si="896"/>
        <v>0</v>
      </c>
      <c r="AS736" s="54" t="e">
        <f t="shared" si="921"/>
        <v>#N/A</v>
      </c>
      <c r="AT736" t="b">
        <f t="shared" si="932"/>
        <v>0</v>
      </c>
      <c r="AU736" t="str">
        <f t="shared" si="933"/>
        <v/>
      </c>
      <c r="AV736" s="55" t="str">
        <f t="shared" si="922"/>
        <v/>
      </c>
      <c r="AW736" t="b">
        <f>AND(AV736&lt;&gt;"",COUNTIF($AV$11:AV735,AV736)=0)</f>
        <v>0</v>
      </c>
      <c r="AX736" s="2">
        <f>IF(AV736="",0,IF(AW736,MAX($AX$11:AX735)+1,VLOOKUP(AV736,$AV$11:AX735,3,FALSE)))</f>
        <v>0</v>
      </c>
      <c r="AY736" t="str">
        <f t="shared" si="923"/>
        <v/>
      </c>
      <c r="AZ736" t="e">
        <f t="shared" si="897"/>
        <v>#N/A</v>
      </c>
      <c r="BA736" t="e">
        <f>IF(ISNA(AZ736),NA(),COUNTIF(AZ$10:AZ736,AZ736)&gt;1)</f>
        <v>#N/A</v>
      </c>
      <c r="BB736" t="e">
        <f t="shared" si="898"/>
        <v>#N/A</v>
      </c>
      <c r="BC736" s="55" t="e">
        <f t="shared" si="899"/>
        <v>#N/A</v>
      </c>
      <c r="BD736" s="56" t="e">
        <f t="shared" si="900"/>
        <v>#N/A</v>
      </c>
      <c r="BE736" s="53">
        <f t="shared" si="901"/>
        <v>0</v>
      </c>
      <c r="BF736" s="53">
        <f t="shared" si="902"/>
        <v>0</v>
      </c>
      <c r="BG736" s="53">
        <f t="shared" si="903"/>
        <v>0</v>
      </c>
      <c r="BH736" s="53">
        <f t="shared" si="904"/>
        <v>0</v>
      </c>
      <c r="BI736" s="53">
        <f t="shared" si="905"/>
        <v>0</v>
      </c>
      <c r="BJ736" s="53">
        <f t="shared" si="906"/>
        <v>0</v>
      </c>
      <c r="BK736" s="57">
        <f t="shared" si="907"/>
        <v>0</v>
      </c>
      <c r="BL736" s="57">
        <f t="shared" si="908"/>
        <v>0</v>
      </c>
      <c r="BM736" s="57">
        <f t="shared" si="909"/>
        <v>0</v>
      </c>
      <c r="BN736" s="57">
        <f t="shared" si="910"/>
        <v>0</v>
      </c>
      <c r="BO736" s="57">
        <f t="shared" si="911"/>
        <v>0</v>
      </c>
      <c r="BP736" s="57">
        <f t="shared" si="912"/>
        <v>0</v>
      </c>
      <c r="BQ736">
        <f t="shared" si="934"/>
        <v>0</v>
      </c>
      <c r="BR736">
        <f t="shared" si="935"/>
        <v>0</v>
      </c>
      <c r="BS736">
        <f t="shared" si="936"/>
        <v>0</v>
      </c>
      <c r="BT736">
        <f t="shared" si="937"/>
        <v>0</v>
      </c>
      <c r="BU736">
        <f t="shared" si="938"/>
        <v>0</v>
      </c>
      <c r="BV736">
        <f t="shared" si="939"/>
        <v>0</v>
      </c>
      <c r="BW736">
        <f t="shared" si="940"/>
        <v>0</v>
      </c>
      <c r="BX736">
        <f t="shared" si="941"/>
        <v>0</v>
      </c>
      <c r="BY736">
        <f t="shared" si="942"/>
        <v>0</v>
      </c>
      <c r="BZ736">
        <f t="shared" si="943"/>
        <v>0</v>
      </c>
      <c r="CA736">
        <f t="shared" si="944"/>
        <v>0</v>
      </c>
      <c r="CB736">
        <f t="shared" si="945"/>
        <v>0</v>
      </c>
      <c r="CC736" t="e">
        <f>IF('Source and fuel input'!AS736,VLOOKUP(AA736,SourceIdData,8,FALSE),IF('Source and fuel input'!AQ736,V736,IF('Source and fuel input'!AR736,IF(AND(E736="Method 1",VLOOKUP(AA736,SourceIdData,8,FALSE)&gt;0),VLOOKUP(AA736,SourceIdData,8,FALSE),NA()),"")))</f>
        <v>#N/A</v>
      </c>
      <c r="CD736" s="15" t="e">
        <f t="shared" si="880"/>
        <v>#N/A</v>
      </c>
      <c r="CE736" s="15" t="b">
        <f t="shared" si="881"/>
        <v>1</v>
      </c>
      <c r="CF736" s="15" t="b">
        <f t="shared" si="913"/>
        <v>1</v>
      </c>
      <c r="CG736" s="15" t="b">
        <f t="shared" si="882"/>
        <v>0</v>
      </c>
      <c r="CH736" s="15" t="b">
        <f t="shared" si="883"/>
        <v>1</v>
      </c>
      <c r="CI736" t="e">
        <f t="shared" si="914"/>
        <v>#N/A</v>
      </c>
      <c r="CJ736" t="e">
        <f t="shared" si="915"/>
        <v>#N/A</v>
      </c>
      <c r="CK736" t="e">
        <f t="shared" si="924"/>
        <v>#N/A</v>
      </c>
      <c r="CL736" t="b">
        <f t="shared" si="884"/>
        <v>0</v>
      </c>
      <c r="CM736" t="e">
        <f t="shared" si="925"/>
        <v>#N/A</v>
      </c>
      <c r="CN736" t="b">
        <f t="shared" si="926"/>
        <v>0</v>
      </c>
      <c r="CO736" s="14">
        <f t="shared" si="927"/>
        <v>1</v>
      </c>
      <c r="CP736" s="16" t="str">
        <f t="shared" si="916"/>
        <v/>
      </c>
      <c r="CQ736" s="15">
        <f t="shared" si="917"/>
        <v>0</v>
      </c>
      <c r="CR736" s="15">
        <f t="shared" si="918"/>
        <v>0</v>
      </c>
      <c r="CS736" s="15">
        <f t="shared" si="919"/>
        <v>0</v>
      </c>
      <c r="CT736" s="58" t="e">
        <f t="shared" si="946"/>
        <v>#DIV/0!</v>
      </c>
      <c r="CU736" s="2">
        <f t="shared" si="920"/>
        <v>995</v>
      </c>
      <c r="CV736" t="str">
        <f t="shared" si="928"/>
        <v/>
      </c>
      <c r="CX736" t="str">
        <f t="shared" si="947"/>
        <v/>
      </c>
      <c r="CY736" t="b">
        <f>AND(CX736&lt;&gt;"",COUNTIF($CX$11:CX735,CX736)=0)</f>
        <v>0</v>
      </c>
      <c r="CZ736" s="2">
        <f>IF(CX736="",0,IF(CY736,MAX($CZ$11:CZ735)+1,VLOOKUP(CX736,$CX$11:CZ735,3,FALSE)))</f>
        <v>0</v>
      </c>
      <c r="DA736" s="2" t="str">
        <f t="shared" si="929"/>
        <v/>
      </c>
      <c r="DB736" t="str">
        <f t="shared" si="948"/>
        <v/>
      </c>
      <c r="DC736" t="b">
        <f>AND(DB736&lt;&gt;"",COUNTIF($DB$11:DB735,DB736)=0)</f>
        <v>0</v>
      </c>
      <c r="DD736" s="2">
        <f>IF(DB736="",0,IF(DC736,MAX($DD$11:DD735)+1,VLOOKUP(DB736,$DB$11:DD735,3,FALSE)))</f>
        <v>0</v>
      </c>
      <c r="DE736" s="2" t="str">
        <f t="shared" si="930"/>
        <v/>
      </c>
    </row>
    <row r="737" spans="1:109" x14ac:dyDescent="0.35">
      <c r="A737" s="119"/>
      <c r="B737" s="46"/>
      <c r="C737" s="46"/>
      <c r="D737" s="46"/>
      <c r="E737" s="46"/>
      <c r="F737" s="183"/>
      <c r="G737" s="48">
        <v>0</v>
      </c>
      <c r="H737" s="46">
        <v>0</v>
      </c>
      <c r="I737" s="46">
        <v>0</v>
      </c>
      <c r="J737" s="46">
        <v>0</v>
      </c>
      <c r="K737" s="46">
        <v>0</v>
      </c>
      <c r="L737" s="49">
        <v>0</v>
      </c>
      <c r="M737" s="50">
        <v>0</v>
      </c>
      <c r="N737" s="32"/>
      <c r="O737" s="31"/>
      <c r="P737" s="31"/>
      <c r="Q737" s="31"/>
      <c r="R737" s="31"/>
      <c r="S737" s="31"/>
      <c r="T737" s="31"/>
      <c r="U737" s="31"/>
      <c r="V737" s="99"/>
      <c r="W737" s="52" t="str">
        <f t="shared" si="955"/>
        <v/>
      </c>
      <c r="X737" s="120"/>
      <c r="Y737" s="97"/>
      <c r="Z737" t="e">
        <f t="shared" si="885"/>
        <v>#N/A</v>
      </c>
      <c r="AA737" t="e">
        <f t="shared" si="886"/>
        <v>#N/A</v>
      </c>
      <c r="AB737" t="e">
        <f t="shared" si="887"/>
        <v>#N/A</v>
      </c>
      <c r="AC737" s="53" t="b">
        <f t="shared" si="888"/>
        <v>0</v>
      </c>
      <c r="AD737" s="53" t="b">
        <f t="shared" si="889"/>
        <v>0</v>
      </c>
      <c r="AE737" s="53" t="b">
        <f t="shared" si="890"/>
        <v>0</v>
      </c>
      <c r="AF737" s="53" t="b">
        <f t="shared" si="891"/>
        <v>0</v>
      </c>
      <c r="AG737" s="53" t="b">
        <f t="shared" si="892"/>
        <v>0</v>
      </c>
      <c r="AH737" s="53" t="b">
        <f t="shared" si="893"/>
        <v>0</v>
      </c>
      <c r="AI737" s="53" t="b">
        <f t="shared" si="894"/>
        <v>0</v>
      </c>
      <c r="AJ737" s="53" t="b">
        <f t="shared" si="895"/>
        <v>0</v>
      </c>
      <c r="AK737" s="53" t="b">
        <f t="shared" si="949"/>
        <v>1</v>
      </c>
      <c r="AL737" s="53" t="b">
        <f t="shared" si="950"/>
        <v>1</v>
      </c>
      <c r="AM737" s="53" t="b">
        <f t="shared" si="951"/>
        <v>1</v>
      </c>
      <c r="AN737" s="53" t="b">
        <f t="shared" si="952"/>
        <v>1</v>
      </c>
      <c r="AO737" s="53" t="b">
        <f t="shared" si="953"/>
        <v>1</v>
      </c>
      <c r="AP737" s="53" t="b">
        <f t="shared" si="954"/>
        <v>1</v>
      </c>
      <c r="AQ737" s="53" t="b">
        <f t="shared" si="931"/>
        <v>0</v>
      </c>
      <c r="AR737" t="b">
        <f t="shared" si="896"/>
        <v>0</v>
      </c>
      <c r="AS737" s="54" t="e">
        <f t="shared" si="921"/>
        <v>#N/A</v>
      </c>
      <c r="AT737" t="b">
        <f t="shared" si="932"/>
        <v>0</v>
      </c>
      <c r="AU737" t="str">
        <f t="shared" si="933"/>
        <v/>
      </c>
      <c r="AV737" s="55" t="str">
        <f t="shared" si="922"/>
        <v/>
      </c>
      <c r="AW737" t="b">
        <f>AND(AV737&lt;&gt;"",COUNTIF($AV$11:AV736,AV737)=0)</f>
        <v>0</v>
      </c>
      <c r="AX737" s="2">
        <f>IF(AV737="",0,IF(AW737,MAX($AX$11:AX736)+1,VLOOKUP(AV737,$AV$11:AX736,3,FALSE)))</f>
        <v>0</v>
      </c>
      <c r="AY737" t="str">
        <f t="shared" si="923"/>
        <v/>
      </c>
      <c r="AZ737" t="e">
        <f t="shared" si="897"/>
        <v>#N/A</v>
      </c>
      <c r="BA737" t="e">
        <f>IF(ISNA(AZ737),NA(),COUNTIF(AZ$10:AZ737,AZ737)&gt;1)</f>
        <v>#N/A</v>
      </c>
      <c r="BB737" t="e">
        <f t="shared" si="898"/>
        <v>#N/A</v>
      </c>
      <c r="BC737" s="55" t="e">
        <f t="shared" si="899"/>
        <v>#N/A</v>
      </c>
      <c r="BD737" s="56" t="e">
        <f t="shared" si="900"/>
        <v>#N/A</v>
      </c>
      <c r="BE737" s="53">
        <f t="shared" si="901"/>
        <v>0</v>
      </c>
      <c r="BF737" s="53">
        <f t="shared" si="902"/>
        <v>0</v>
      </c>
      <c r="BG737" s="53">
        <f t="shared" si="903"/>
        <v>0</v>
      </c>
      <c r="BH737" s="53">
        <f t="shared" si="904"/>
        <v>0</v>
      </c>
      <c r="BI737" s="53">
        <f t="shared" si="905"/>
        <v>0</v>
      </c>
      <c r="BJ737" s="53">
        <f t="shared" si="906"/>
        <v>0</v>
      </c>
      <c r="BK737" s="57">
        <f t="shared" si="907"/>
        <v>0</v>
      </c>
      <c r="BL737" s="57">
        <f t="shared" si="908"/>
        <v>0</v>
      </c>
      <c r="BM737" s="57">
        <f t="shared" si="909"/>
        <v>0</v>
      </c>
      <c r="BN737" s="57">
        <f t="shared" si="910"/>
        <v>0</v>
      </c>
      <c r="BO737" s="57">
        <f t="shared" si="911"/>
        <v>0</v>
      </c>
      <c r="BP737" s="57">
        <f t="shared" si="912"/>
        <v>0</v>
      </c>
      <c r="BQ737">
        <f t="shared" si="934"/>
        <v>0</v>
      </c>
      <c r="BR737">
        <f t="shared" si="935"/>
        <v>0</v>
      </c>
      <c r="BS737">
        <f t="shared" si="936"/>
        <v>0</v>
      </c>
      <c r="BT737">
        <f t="shared" si="937"/>
        <v>0</v>
      </c>
      <c r="BU737">
        <f t="shared" si="938"/>
        <v>0</v>
      </c>
      <c r="BV737">
        <f t="shared" si="939"/>
        <v>0</v>
      </c>
      <c r="BW737">
        <f t="shared" si="940"/>
        <v>0</v>
      </c>
      <c r="BX737">
        <f t="shared" si="941"/>
        <v>0</v>
      </c>
      <c r="BY737">
        <f t="shared" si="942"/>
        <v>0</v>
      </c>
      <c r="BZ737">
        <f t="shared" si="943"/>
        <v>0</v>
      </c>
      <c r="CA737">
        <f t="shared" si="944"/>
        <v>0</v>
      </c>
      <c r="CB737">
        <f t="shared" si="945"/>
        <v>0</v>
      </c>
      <c r="CC737" t="e">
        <f>IF('Source and fuel input'!AS737,VLOOKUP(AA737,SourceIdData,8,FALSE),IF('Source and fuel input'!AQ737,V737,IF('Source and fuel input'!AR737,IF(AND(E737="Method 1",VLOOKUP(AA737,SourceIdData,8,FALSE)&gt;0),VLOOKUP(AA737,SourceIdData,8,FALSE),NA()),"")))</f>
        <v>#N/A</v>
      </c>
      <c r="CD737" s="15" t="e">
        <f t="shared" si="880"/>
        <v>#N/A</v>
      </c>
      <c r="CE737" s="15" t="b">
        <f t="shared" si="881"/>
        <v>1</v>
      </c>
      <c r="CF737" s="15" t="b">
        <f t="shared" si="913"/>
        <v>1</v>
      </c>
      <c r="CG737" s="15" t="b">
        <f t="shared" si="882"/>
        <v>0</v>
      </c>
      <c r="CH737" s="15" t="b">
        <f t="shared" si="883"/>
        <v>1</v>
      </c>
      <c r="CI737" t="e">
        <f t="shared" si="914"/>
        <v>#N/A</v>
      </c>
      <c r="CJ737" t="e">
        <f t="shared" si="915"/>
        <v>#N/A</v>
      </c>
      <c r="CK737" t="e">
        <f t="shared" si="924"/>
        <v>#N/A</v>
      </c>
      <c r="CL737" t="b">
        <f t="shared" si="884"/>
        <v>0</v>
      </c>
      <c r="CM737" t="e">
        <f t="shared" si="925"/>
        <v>#N/A</v>
      </c>
      <c r="CN737" t="b">
        <f t="shared" si="926"/>
        <v>0</v>
      </c>
      <c r="CO737" s="14">
        <f t="shared" si="927"/>
        <v>1</v>
      </c>
      <c r="CP737" s="16" t="str">
        <f t="shared" si="916"/>
        <v/>
      </c>
      <c r="CQ737" s="15">
        <f t="shared" si="917"/>
        <v>0</v>
      </c>
      <c r="CR737" s="15">
        <f t="shared" si="918"/>
        <v>0</v>
      </c>
      <c r="CS737" s="15">
        <f t="shared" si="919"/>
        <v>0</v>
      </c>
      <c r="CT737" s="58" t="e">
        <f t="shared" si="946"/>
        <v>#DIV/0!</v>
      </c>
      <c r="CU737" s="2">
        <f t="shared" si="920"/>
        <v>995</v>
      </c>
      <c r="CV737" t="str">
        <f t="shared" si="928"/>
        <v/>
      </c>
      <c r="CX737" t="str">
        <f t="shared" si="947"/>
        <v/>
      </c>
      <c r="CY737" t="b">
        <f>AND(CX737&lt;&gt;"",COUNTIF($CX$11:CX736,CX737)=0)</f>
        <v>0</v>
      </c>
      <c r="CZ737" s="2">
        <f>IF(CX737="",0,IF(CY737,MAX($CZ$11:CZ736)+1,VLOOKUP(CX737,$CX$11:CZ736,3,FALSE)))</f>
        <v>0</v>
      </c>
      <c r="DA737" s="2" t="str">
        <f t="shared" si="929"/>
        <v/>
      </c>
      <c r="DB737" t="str">
        <f t="shared" si="948"/>
        <v/>
      </c>
      <c r="DC737" t="b">
        <f>AND(DB737&lt;&gt;"",COUNTIF($DB$11:DB736,DB737)=0)</f>
        <v>0</v>
      </c>
      <c r="DD737" s="2">
        <f>IF(DB737="",0,IF(DC737,MAX($DD$11:DD736)+1,VLOOKUP(DB737,$DB$11:DD736,3,FALSE)))</f>
        <v>0</v>
      </c>
      <c r="DE737" s="2" t="str">
        <f t="shared" si="930"/>
        <v/>
      </c>
    </row>
    <row r="738" spans="1:109" x14ac:dyDescent="0.35">
      <c r="A738" s="119"/>
      <c r="B738" s="46"/>
      <c r="C738" s="46"/>
      <c r="D738" s="46"/>
      <c r="E738" s="46"/>
      <c r="F738" s="183"/>
      <c r="G738" s="48">
        <v>0</v>
      </c>
      <c r="H738" s="46">
        <v>0</v>
      </c>
      <c r="I738" s="46">
        <v>0</v>
      </c>
      <c r="J738" s="46">
        <v>0</v>
      </c>
      <c r="K738" s="46">
        <v>0</v>
      </c>
      <c r="L738" s="49">
        <v>0</v>
      </c>
      <c r="M738" s="50">
        <v>0</v>
      </c>
      <c r="N738" s="32"/>
      <c r="O738" s="31"/>
      <c r="P738" s="31"/>
      <c r="Q738" s="31"/>
      <c r="R738" s="31"/>
      <c r="S738" s="31"/>
      <c r="T738" s="31"/>
      <c r="U738" s="31"/>
      <c r="V738" s="99"/>
      <c r="W738" s="52" t="str">
        <f t="shared" si="955"/>
        <v/>
      </c>
      <c r="X738" s="120"/>
      <c r="Y738" s="97"/>
      <c r="Z738" t="e">
        <f t="shared" si="885"/>
        <v>#N/A</v>
      </c>
      <c r="AA738" t="e">
        <f t="shared" si="886"/>
        <v>#N/A</v>
      </c>
      <c r="AB738" t="e">
        <f t="shared" si="887"/>
        <v>#N/A</v>
      </c>
      <c r="AC738" s="53" t="b">
        <f t="shared" si="888"/>
        <v>0</v>
      </c>
      <c r="AD738" s="53" t="b">
        <f t="shared" si="889"/>
        <v>0</v>
      </c>
      <c r="AE738" s="53" t="b">
        <f t="shared" si="890"/>
        <v>0</v>
      </c>
      <c r="AF738" s="53" t="b">
        <f t="shared" si="891"/>
        <v>0</v>
      </c>
      <c r="AG738" s="53" t="b">
        <f t="shared" si="892"/>
        <v>0</v>
      </c>
      <c r="AH738" s="53" t="b">
        <f t="shared" si="893"/>
        <v>0</v>
      </c>
      <c r="AI738" s="53" t="b">
        <f t="shared" si="894"/>
        <v>0</v>
      </c>
      <c r="AJ738" s="53" t="b">
        <f t="shared" si="895"/>
        <v>0</v>
      </c>
      <c r="AK738" s="53" t="b">
        <f t="shared" si="949"/>
        <v>1</v>
      </c>
      <c r="AL738" s="53" t="b">
        <f t="shared" si="950"/>
        <v>1</v>
      </c>
      <c r="AM738" s="53" t="b">
        <f t="shared" si="951"/>
        <v>1</v>
      </c>
      <c r="AN738" s="53" t="b">
        <f t="shared" si="952"/>
        <v>1</v>
      </c>
      <c r="AO738" s="53" t="b">
        <f t="shared" si="953"/>
        <v>1</v>
      </c>
      <c r="AP738" s="53" t="b">
        <f t="shared" si="954"/>
        <v>1</v>
      </c>
      <c r="AQ738" s="53" t="b">
        <f t="shared" si="931"/>
        <v>0</v>
      </c>
      <c r="AR738" t="b">
        <f t="shared" si="896"/>
        <v>0</v>
      </c>
      <c r="AS738" s="54" t="e">
        <f t="shared" si="921"/>
        <v>#N/A</v>
      </c>
      <c r="AT738" t="b">
        <f t="shared" si="932"/>
        <v>0</v>
      </c>
      <c r="AU738" t="str">
        <f t="shared" si="933"/>
        <v/>
      </c>
      <c r="AV738" s="55" t="str">
        <f t="shared" si="922"/>
        <v/>
      </c>
      <c r="AW738" t="b">
        <f>AND(AV738&lt;&gt;"",COUNTIF($AV$11:AV737,AV738)=0)</f>
        <v>0</v>
      </c>
      <c r="AX738" s="2">
        <f>IF(AV738="",0,IF(AW738,MAX($AX$11:AX737)+1,VLOOKUP(AV738,$AV$11:AX737,3,FALSE)))</f>
        <v>0</v>
      </c>
      <c r="AY738" t="str">
        <f t="shared" si="923"/>
        <v/>
      </c>
      <c r="AZ738" t="e">
        <f t="shared" si="897"/>
        <v>#N/A</v>
      </c>
      <c r="BA738" t="e">
        <f>IF(ISNA(AZ738),NA(),COUNTIF(AZ$10:AZ738,AZ738)&gt;1)</f>
        <v>#N/A</v>
      </c>
      <c r="BB738" t="e">
        <f t="shared" si="898"/>
        <v>#N/A</v>
      </c>
      <c r="BC738" s="55" t="e">
        <f t="shared" si="899"/>
        <v>#N/A</v>
      </c>
      <c r="BD738" s="56" t="e">
        <f t="shared" si="900"/>
        <v>#N/A</v>
      </c>
      <c r="BE738" s="53">
        <f t="shared" si="901"/>
        <v>0</v>
      </c>
      <c r="BF738" s="53">
        <f t="shared" si="902"/>
        <v>0</v>
      </c>
      <c r="BG738" s="53">
        <f t="shared" si="903"/>
        <v>0</v>
      </c>
      <c r="BH738" s="53">
        <f t="shared" si="904"/>
        <v>0</v>
      </c>
      <c r="BI738" s="53">
        <f t="shared" si="905"/>
        <v>0</v>
      </c>
      <c r="BJ738" s="53">
        <f t="shared" si="906"/>
        <v>0</v>
      </c>
      <c r="BK738" s="57">
        <f t="shared" si="907"/>
        <v>0</v>
      </c>
      <c r="BL738" s="57">
        <f t="shared" si="908"/>
        <v>0</v>
      </c>
      <c r="BM738" s="57">
        <f t="shared" si="909"/>
        <v>0</v>
      </c>
      <c r="BN738" s="57">
        <f t="shared" si="910"/>
        <v>0</v>
      </c>
      <c r="BO738" s="57">
        <f t="shared" si="911"/>
        <v>0</v>
      </c>
      <c r="BP738" s="57">
        <f t="shared" si="912"/>
        <v>0</v>
      </c>
      <c r="BQ738">
        <f t="shared" si="934"/>
        <v>0</v>
      </c>
      <c r="BR738">
        <f t="shared" si="935"/>
        <v>0</v>
      </c>
      <c r="BS738">
        <f t="shared" si="936"/>
        <v>0</v>
      </c>
      <c r="BT738">
        <f t="shared" si="937"/>
        <v>0</v>
      </c>
      <c r="BU738">
        <f t="shared" si="938"/>
        <v>0</v>
      </c>
      <c r="BV738">
        <f t="shared" si="939"/>
        <v>0</v>
      </c>
      <c r="BW738">
        <f t="shared" si="940"/>
        <v>0</v>
      </c>
      <c r="BX738">
        <f t="shared" si="941"/>
        <v>0</v>
      </c>
      <c r="BY738">
        <f t="shared" si="942"/>
        <v>0</v>
      </c>
      <c r="BZ738">
        <f t="shared" si="943"/>
        <v>0</v>
      </c>
      <c r="CA738">
        <f t="shared" si="944"/>
        <v>0</v>
      </c>
      <c r="CB738">
        <f t="shared" si="945"/>
        <v>0</v>
      </c>
      <c r="CC738" t="e">
        <f>IF('Source and fuel input'!AS738,VLOOKUP(AA738,SourceIdData,8,FALSE),IF('Source and fuel input'!AQ738,V738,IF('Source and fuel input'!AR738,IF(AND(E738="Method 1",VLOOKUP(AA738,SourceIdData,8,FALSE)&gt;0),VLOOKUP(AA738,SourceIdData,8,FALSE),NA()),"")))</f>
        <v>#N/A</v>
      </c>
      <c r="CD738" s="15" t="e">
        <f t="shared" si="880"/>
        <v>#N/A</v>
      </c>
      <c r="CE738" s="15" t="b">
        <f t="shared" si="881"/>
        <v>1</v>
      </c>
      <c r="CF738" s="15" t="b">
        <f t="shared" si="913"/>
        <v>1</v>
      </c>
      <c r="CG738" s="15" t="b">
        <f t="shared" si="882"/>
        <v>0</v>
      </c>
      <c r="CH738" s="15" t="b">
        <f t="shared" si="883"/>
        <v>1</v>
      </c>
      <c r="CI738" t="e">
        <f t="shared" si="914"/>
        <v>#N/A</v>
      </c>
      <c r="CJ738" t="e">
        <f t="shared" si="915"/>
        <v>#N/A</v>
      </c>
      <c r="CK738" t="e">
        <f t="shared" si="924"/>
        <v>#N/A</v>
      </c>
      <c r="CL738" t="b">
        <f t="shared" si="884"/>
        <v>0</v>
      </c>
      <c r="CM738" t="e">
        <f t="shared" si="925"/>
        <v>#N/A</v>
      </c>
      <c r="CN738" t="b">
        <f t="shared" si="926"/>
        <v>0</v>
      </c>
      <c r="CO738" s="14">
        <f t="shared" si="927"/>
        <v>1</v>
      </c>
      <c r="CP738" s="16" t="str">
        <f t="shared" si="916"/>
        <v/>
      </c>
      <c r="CQ738" s="15">
        <f t="shared" si="917"/>
        <v>0</v>
      </c>
      <c r="CR738" s="15">
        <f t="shared" si="918"/>
        <v>0</v>
      </c>
      <c r="CS738" s="15">
        <f t="shared" si="919"/>
        <v>0</v>
      </c>
      <c r="CT738" s="58" t="e">
        <f t="shared" si="946"/>
        <v>#DIV/0!</v>
      </c>
      <c r="CU738" s="2">
        <f t="shared" si="920"/>
        <v>995</v>
      </c>
      <c r="CV738" t="str">
        <f t="shared" si="928"/>
        <v/>
      </c>
      <c r="CX738" t="str">
        <f t="shared" si="947"/>
        <v/>
      </c>
      <c r="CY738" t="b">
        <f>AND(CX738&lt;&gt;"",COUNTIF($CX$11:CX737,CX738)=0)</f>
        <v>0</v>
      </c>
      <c r="CZ738" s="2">
        <f>IF(CX738="",0,IF(CY738,MAX($CZ$11:CZ737)+1,VLOOKUP(CX738,$CX$11:CZ737,3,FALSE)))</f>
        <v>0</v>
      </c>
      <c r="DA738" s="2" t="str">
        <f t="shared" si="929"/>
        <v/>
      </c>
      <c r="DB738" t="str">
        <f t="shared" si="948"/>
        <v/>
      </c>
      <c r="DC738" t="b">
        <f>AND(DB738&lt;&gt;"",COUNTIF($DB$11:DB737,DB738)=0)</f>
        <v>0</v>
      </c>
      <c r="DD738" s="2">
        <f>IF(DB738="",0,IF(DC738,MAX($DD$11:DD737)+1,VLOOKUP(DB738,$DB$11:DD737,3,FALSE)))</f>
        <v>0</v>
      </c>
      <c r="DE738" s="2" t="str">
        <f t="shared" si="930"/>
        <v/>
      </c>
    </row>
    <row r="739" spans="1:109" x14ac:dyDescent="0.35">
      <c r="A739" s="119"/>
      <c r="B739" s="46"/>
      <c r="C739" s="46"/>
      <c r="D739" s="46"/>
      <c r="E739" s="46"/>
      <c r="F739" s="183"/>
      <c r="G739" s="48">
        <v>0</v>
      </c>
      <c r="H739" s="46">
        <v>0</v>
      </c>
      <c r="I739" s="46">
        <v>0</v>
      </c>
      <c r="J739" s="46">
        <v>0</v>
      </c>
      <c r="K739" s="46">
        <v>0</v>
      </c>
      <c r="L739" s="49">
        <v>0</v>
      </c>
      <c r="M739" s="50">
        <v>0</v>
      </c>
      <c r="N739" s="32"/>
      <c r="O739" s="31"/>
      <c r="P739" s="31"/>
      <c r="Q739" s="31"/>
      <c r="R739" s="31"/>
      <c r="S739" s="31"/>
      <c r="T739" s="31"/>
      <c r="U739" s="31"/>
      <c r="V739" s="99"/>
      <c r="W739" s="52" t="str">
        <f t="shared" si="955"/>
        <v/>
      </c>
      <c r="X739" s="120"/>
      <c r="Y739" s="97"/>
      <c r="Z739" t="e">
        <f t="shared" si="885"/>
        <v>#N/A</v>
      </c>
      <c r="AA739" t="e">
        <f t="shared" si="886"/>
        <v>#N/A</v>
      </c>
      <c r="AB739" t="e">
        <f t="shared" si="887"/>
        <v>#N/A</v>
      </c>
      <c r="AC739" s="53" t="b">
        <f t="shared" si="888"/>
        <v>0</v>
      </c>
      <c r="AD739" s="53" t="b">
        <f t="shared" si="889"/>
        <v>0</v>
      </c>
      <c r="AE739" s="53" t="b">
        <f t="shared" si="890"/>
        <v>0</v>
      </c>
      <c r="AF739" s="53" t="b">
        <f t="shared" si="891"/>
        <v>0</v>
      </c>
      <c r="AG739" s="53" t="b">
        <f t="shared" si="892"/>
        <v>0</v>
      </c>
      <c r="AH739" s="53" t="b">
        <f t="shared" si="893"/>
        <v>0</v>
      </c>
      <c r="AI739" s="53" t="b">
        <f t="shared" si="894"/>
        <v>0</v>
      </c>
      <c r="AJ739" s="53" t="b">
        <f t="shared" si="895"/>
        <v>0</v>
      </c>
      <c r="AK739" s="53" t="b">
        <f t="shared" si="949"/>
        <v>1</v>
      </c>
      <c r="AL739" s="53" t="b">
        <f t="shared" si="950"/>
        <v>1</v>
      </c>
      <c r="AM739" s="53" t="b">
        <f t="shared" si="951"/>
        <v>1</v>
      </c>
      <c r="AN739" s="53" t="b">
        <f t="shared" si="952"/>
        <v>1</v>
      </c>
      <c r="AO739" s="53" t="b">
        <f t="shared" si="953"/>
        <v>1</v>
      </c>
      <c r="AP739" s="53" t="b">
        <f t="shared" si="954"/>
        <v>1</v>
      </c>
      <c r="AQ739" s="53" t="b">
        <f t="shared" si="931"/>
        <v>0</v>
      </c>
      <c r="AR739" t="b">
        <f t="shared" si="896"/>
        <v>0</v>
      </c>
      <c r="AS739" s="54" t="e">
        <f t="shared" si="921"/>
        <v>#N/A</v>
      </c>
      <c r="AT739" t="b">
        <f t="shared" si="932"/>
        <v>0</v>
      </c>
      <c r="AU739" t="str">
        <f t="shared" si="933"/>
        <v/>
      </c>
      <c r="AV739" s="55" t="str">
        <f t="shared" si="922"/>
        <v/>
      </c>
      <c r="AW739" t="b">
        <f>AND(AV739&lt;&gt;"",COUNTIF($AV$11:AV738,AV739)=0)</f>
        <v>0</v>
      </c>
      <c r="AX739" s="2">
        <f>IF(AV739="",0,IF(AW739,MAX($AX$11:AX738)+1,VLOOKUP(AV739,$AV$11:AX738,3,FALSE)))</f>
        <v>0</v>
      </c>
      <c r="AY739" t="str">
        <f t="shared" si="923"/>
        <v/>
      </c>
      <c r="AZ739" t="e">
        <f t="shared" si="897"/>
        <v>#N/A</v>
      </c>
      <c r="BA739" t="e">
        <f>IF(ISNA(AZ739),NA(),COUNTIF(AZ$10:AZ739,AZ739)&gt;1)</f>
        <v>#N/A</v>
      </c>
      <c r="BB739" t="e">
        <f t="shared" si="898"/>
        <v>#N/A</v>
      </c>
      <c r="BC739" s="55" t="e">
        <f t="shared" si="899"/>
        <v>#N/A</v>
      </c>
      <c r="BD739" s="56" t="e">
        <f t="shared" si="900"/>
        <v>#N/A</v>
      </c>
      <c r="BE739" s="53">
        <f t="shared" si="901"/>
        <v>0</v>
      </c>
      <c r="BF739" s="53">
        <f t="shared" si="902"/>
        <v>0</v>
      </c>
      <c r="BG739" s="53">
        <f t="shared" si="903"/>
        <v>0</v>
      </c>
      <c r="BH739" s="53">
        <f t="shared" si="904"/>
        <v>0</v>
      </c>
      <c r="BI739" s="53">
        <f t="shared" si="905"/>
        <v>0</v>
      </c>
      <c r="BJ739" s="53">
        <f t="shared" si="906"/>
        <v>0</v>
      </c>
      <c r="BK739" s="57">
        <f t="shared" si="907"/>
        <v>0</v>
      </c>
      <c r="BL739" s="57">
        <f t="shared" si="908"/>
        <v>0</v>
      </c>
      <c r="BM739" s="57">
        <f t="shared" si="909"/>
        <v>0</v>
      </c>
      <c r="BN739" s="57">
        <f t="shared" si="910"/>
        <v>0</v>
      </c>
      <c r="BO739" s="57">
        <f t="shared" si="911"/>
        <v>0</v>
      </c>
      <c r="BP739" s="57">
        <f t="shared" si="912"/>
        <v>0</v>
      </c>
      <c r="BQ739">
        <f t="shared" si="934"/>
        <v>0</v>
      </c>
      <c r="BR739">
        <f t="shared" si="935"/>
        <v>0</v>
      </c>
      <c r="BS739">
        <f t="shared" si="936"/>
        <v>0</v>
      </c>
      <c r="BT739">
        <f t="shared" si="937"/>
        <v>0</v>
      </c>
      <c r="BU739">
        <f t="shared" si="938"/>
        <v>0</v>
      </c>
      <c r="BV739">
        <f t="shared" si="939"/>
        <v>0</v>
      </c>
      <c r="BW739">
        <f t="shared" si="940"/>
        <v>0</v>
      </c>
      <c r="BX739">
        <f t="shared" si="941"/>
        <v>0</v>
      </c>
      <c r="BY739">
        <f t="shared" si="942"/>
        <v>0</v>
      </c>
      <c r="BZ739">
        <f t="shared" si="943"/>
        <v>0</v>
      </c>
      <c r="CA739">
        <f t="shared" si="944"/>
        <v>0</v>
      </c>
      <c r="CB739">
        <f t="shared" si="945"/>
        <v>0</v>
      </c>
      <c r="CC739" t="e">
        <f>IF('Source and fuel input'!AS739,VLOOKUP(AA739,SourceIdData,8,FALSE),IF('Source and fuel input'!AQ739,V739,IF('Source and fuel input'!AR739,IF(AND(E739="Method 1",VLOOKUP(AA739,SourceIdData,8,FALSE)&gt;0),VLOOKUP(AA739,SourceIdData,8,FALSE),NA()),"")))</f>
        <v>#N/A</v>
      </c>
      <c r="CD739" s="15" t="e">
        <f t="shared" si="880"/>
        <v>#N/A</v>
      </c>
      <c r="CE739" s="15" t="b">
        <f t="shared" si="881"/>
        <v>1</v>
      </c>
      <c r="CF739" s="15" t="b">
        <f t="shared" si="913"/>
        <v>1</v>
      </c>
      <c r="CG739" s="15" t="b">
        <f t="shared" si="882"/>
        <v>0</v>
      </c>
      <c r="CH739" s="15" t="b">
        <f t="shared" si="883"/>
        <v>1</v>
      </c>
      <c r="CI739" t="e">
        <f t="shared" si="914"/>
        <v>#N/A</v>
      </c>
      <c r="CJ739" t="e">
        <f t="shared" si="915"/>
        <v>#N/A</v>
      </c>
      <c r="CK739" t="e">
        <f t="shared" si="924"/>
        <v>#N/A</v>
      </c>
      <c r="CL739" t="b">
        <f t="shared" si="884"/>
        <v>0</v>
      </c>
      <c r="CM739" t="e">
        <f t="shared" si="925"/>
        <v>#N/A</v>
      </c>
      <c r="CN739" t="b">
        <f t="shared" si="926"/>
        <v>0</v>
      </c>
      <c r="CO739" s="14">
        <f t="shared" si="927"/>
        <v>1</v>
      </c>
      <c r="CP739" s="16" t="str">
        <f t="shared" si="916"/>
        <v/>
      </c>
      <c r="CQ739" s="15">
        <f t="shared" si="917"/>
        <v>0</v>
      </c>
      <c r="CR739" s="15">
        <f t="shared" si="918"/>
        <v>0</v>
      </c>
      <c r="CS739" s="15">
        <f t="shared" si="919"/>
        <v>0</v>
      </c>
      <c r="CT739" s="58" t="e">
        <f t="shared" si="946"/>
        <v>#DIV/0!</v>
      </c>
      <c r="CU739" s="2">
        <f t="shared" si="920"/>
        <v>995</v>
      </c>
      <c r="CV739" t="str">
        <f t="shared" si="928"/>
        <v/>
      </c>
      <c r="CX739" t="str">
        <f t="shared" si="947"/>
        <v/>
      </c>
      <c r="CY739" t="b">
        <f>AND(CX739&lt;&gt;"",COUNTIF($CX$11:CX738,CX739)=0)</f>
        <v>0</v>
      </c>
      <c r="CZ739" s="2">
        <f>IF(CX739="",0,IF(CY739,MAX($CZ$11:CZ738)+1,VLOOKUP(CX739,$CX$11:CZ738,3,FALSE)))</f>
        <v>0</v>
      </c>
      <c r="DA739" s="2" t="str">
        <f t="shared" si="929"/>
        <v/>
      </c>
      <c r="DB739" t="str">
        <f t="shared" si="948"/>
        <v/>
      </c>
      <c r="DC739" t="b">
        <f>AND(DB739&lt;&gt;"",COUNTIF($DB$11:DB738,DB739)=0)</f>
        <v>0</v>
      </c>
      <c r="DD739" s="2">
        <f>IF(DB739="",0,IF(DC739,MAX($DD$11:DD738)+1,VLOOKUP(DB739,$DB$11:DD738,3,FALSE)))</f>
        <v>0</v>
      </c>
      <c r="DE739" s="2" t="str">
        <f t="shared" si="930"/>
        <v/>
      </c>
    </row>
    <row r="740" spans="1:109" x14ac:dyDescent="0.35">
      <c r="A740" s="119"/>
      <c r="B740" s="46"/>
      <c r="C740" s="46"/>
      <c r="D740" s="46"/>
      <c r="E740" s="46"/>
      <c r="F740" s="183"/>
      <c r="G740" s="48">
        <v>0</v>
      </c>
      <c r="H740" s="46">
        <v>0</v>
      </c>
      <c r="I740" s="46">
        <v>0</v>
      </c>
      <c r="J740" s="46">
        <v>0</v>
      </c>
      <c r="K740" s="46">
        <v>0</v>
      </c>
      <c r="L740" s="49">
        <v>0</v>
      </c>
      <c r="M740" s="50">
        <v>0</v>
      </c>
      <c r="N740" s="32"/>
      <c r="O740" s="31"/>
      <c r="P740" s="31"/>
      <c r="Q740" s="31"/>
      <c r="R740" s="31"/>
      <c r="S740" s="31"/>
      <c r="T740" s="31"/>
      <c r="U740" s="31"/>
      <c r="V740" s="99"/>
      <c r="W740" s="52" t="str">
        <f t="shared" si="955"/>
        <v/>
      </c>
      <c r="X740" s="120"/>
      <c r="Y740" s="97"/>
      <c r="Z740" t="e">
        <f t="shared" si="885"/>
        <v>#N/A</v>
      </c>
      <c r="AA740" t="e">
        <f t="shared" si="886"/>
        <v>#N/A</v>
      </c>
      <c r="AB740" t="e">
        <f t="shared" si="887"/>
        <v>#N/A</v>
      </c>
      <c r="AC740" s="53" t="b">
        <f t="shared" si="888"/>
        <v>0</v>
      </c>
      <c r="AD740" s="53" t="b">
        <f t="shared" si="889"/>
        <v>0</v>
      </c>
      <c r="AE740" s="53" t="b">
        <f t="shared" si="890"/>
        <v>0</v>
      </c>
      <c r="AF740" s="53" t="b">
        <f t="shared" si="891"/>
        <v>0</v>
      </c>
      <c r="AG740" s="53" t="b">
        <f t="shared" si="892"/>
        <v>0</v>
      </c>
      <c r="AH740" s="53" t="b">
        <f t="shared" si="893"/>
        <v>0</v>
      </c>
      <c r="AI740" s="53" t="b">
        <f t="shared" si="894"/>
        <v>0</v>
      </c>
      <c r="AJ740" s="53" t="b">
        <f t="shared" si="895"/>
        <v>0</v>
      </c>
      <c r="AK740" s="53" t="b">
        <f t="shared" si="949"/>
        <v>1</v>
      </c>
      <c r="AL740" s="53" t="b">
        <f t="shared" si="950"/>
        <v>1</v>
      </c>
      <c r="AM740" s="53" t="b">
        <f t="shared" si="951"/>
        <v>1</v>
      </c>
      <c r="AN740" s="53" t="b">
        <f t="shared" si="952"/>
        <v>1</v>
      </c>
      <c r="AO740" s="53" t="b">
        <f t="shared" si="953"/>
        <v>1</v>
      </c>
      <c r="AP740" s="53" t="b">
        <f t="shared" si="954"/>
        <v>1</v>
      </c>
      <c r="AQ740" s="53" t="b">
        <f t="shared" si="931"/>
        <v>0</v>
      </c>
      <c r="AR740" t="b">
        <f t="shared" si="896"/>
        <v>0</v>
      </c>
      <c r="AS740" s="54" t="e">
        <f t="shared" si="921"/>
        <v>#N/A</v>
      </c>
      <c r="AT740" t="b">
        <f t="shared" si="932"/>
        <v>0</v>
      </c>
      <c r="AU740" t="str">
        <f t="shared" si="933"/>
        <v/>
      </c>
      <c r="AV740" s="55" t="str">
        <f t="shared" si="922"/>
        <v/>
      </c>
      <c r="AW740" t="b">
        <f>AND(AV740&lt;&gt;"",COUNTIF($AV$11:AV739,AV740)=0)</f>
        <v>0</v>
      </c>
      <c r="AX740" s="2">
        <f>IF(AV740="",0,IF(AW740,MAX($AX$11:AX739)+1,VLOOKUP(AV740,$AV$11:AX739,3,FALSE)))</f>
        <v>0</v>
      </c>
      <c r="AY740" t="str">
        <f t="shared" si="923"/>
        <v/>
      </c>
      <c r="AZ740" t="e">
        <f t="shared" si="897"/>
        <v>#N/A</v>
      </c>
      <c r="BA740" t="e">
        <f>IF(ISNA(AZ740),NA(),COUNTIF(AZ$10:AZ740,AZ740)&gt;1)</f>
        <v>#N/A</v>
      </c>
      <c r="BB740" t="e">
        <f t="shared" si="898"/>
        <v>#N/A</v>
      </c>
      <c r="BC740" s="55" t="e">
        <f t="shared" si="899"/>
        <v>#N/A</v>
      </c>
      <c r="BD740" s="56" t="e">
        <f t="shared" si="900"/>
        <v>#N/A</v>
      </c>
      <c r="BE740" s="53">
        <f t="shared" si="901"/>
        <v>0</v>
      </c>
      <c r="BF740" s="53">
        <f t="shared" si="902"/>
        <v>0</v>
      </c>
      <c r="BG740" s="53">
        <f t="shared" si="903"/>
        <v>0</v>
      </c>
      <c r="BH740" s="53">
        <f t="shared" si="904"/>
        <v>0</v>
      </c>
      <c r="BI740" s="53">
        <f t="shared" si="905"/>
        <v>0</v>
      </c>
      <c r="BJ740" s="53">
        <f t="shared" si="906"/>
        <v>0</v>
      </c>
      <c r="BK740" s="57">
        <f t="shared" si="907"/>
        <v>0</v>
      </c>
      <c r="BL740" s="57">
        <f t="shared" si="908"/>
        <v>0</v>
      </c>
      <c r="BM740" s="57">
        <f t="shared" si="909"/>
        <v>0</v>
      </c>
      <c r="BN740" s="57">
        <f t="shared" si="910"/>
        <v>0</v>
      </c>
      <c r="BO740" s="57">
        <f t="shared" si="911"/>
        <v>0</v>
      </c>
      <c r="BP740" s="57">
        <f t="shared" si="912"/>
        <v>0</v>
      </c>
      <c r="BQ740">
        <f t="shared" si="934"/>
        <v>0</v>
      </c>
      <c r="BR740">
        <f t="shared" si="935"/>
        <v>0</v>
      </c>
      <c r="BS740">
        <f t="shared" si="936"/>
        <v>0</v>
      </c>
      <c r="BT740">
        <f t="shared" si="937"/>
        <v>0</v>
      </c>
      <c r="BU740">
        <f t="shared" si="938"/>
        <v>0</v>
      </c>
      <c r="BV740">
        <f t="shared" si="939"/>
        <v>0</v>
      </c>
      <c r="BW740">
        <f t="shared" si="940"/>
        <v>0</v>
      </c>
      <c r="BX740">
        <f t="shared" si="941"/>
        <v>0</v>
      </c>
      <c r="BY740">
        <f t="shared" si="942"/>
        <v>0</v>
      </c>
      <c r="BZ740">
        <f t="shared" si="943"/>
        <v>0</v>
      </c>
      <c r="CA740">
        <f t="shared" si="944"/>
        <v>0</v>
      </c>
      <c r="CB740">
        <f t="shared" si="945"/>
        <v>0</v>
      </c>
      <c r="CC740" t="e">
        <f>IF('Source and fuel input'!AS740,VLOOKUP(AA740,SourceIdData,8,FALSE),IF('Source and fuel input'!AQ740,V740,IF('Source and fuel input'!AR740,IF(AND(E740="Method 1",VLOOKUP(AA740,SourceIdData,8,FALSE)&gt;0),VLOOKUP(AA740,SourceIdData,8,FALSE),NA()),"")))</f>
        <v>#N/A</v>
      </c>
      <c r="CD740" s="15" t="e">
        <f t="shared" si="880"/>
        <v>#N/A</v>
      </c>
      <c r="CE740" s="15" t="b">
        <f t="shared" si="881"/>
        <v>1</v>
      </c>
      <c r="CF740" s="15" t="b">
        <f t="shared" si="913"/>
        <v>1</v>
      </c>
      <c r="CG740" s="15" t="b">
        <f t="shared" si="882"/>
        <v>0</v>
      </c>
      <c r="CH740" s="15" t="b">
        <f t="shared" si="883"/>
        <v>1</v>
      </c>
      <c r="CI740" t="e">
        <f t="shared" si="914"/>
        <v>#N/A</v>
      </c>
      <c r="CJ740" t="e">
        <f t="shared" si="915"/>
        <v>#N/A</v>
      </c>
      <c r="CK740" t="e">
        <f t="shared" si="924"/>
        <v>#N/A</v>
      </c>
      <c r="CL740" t="b">
        <f t="shared" si="884"/>
        <v>0</v>
      </c>
      <c r="CM740" t="e">
        <f t="shared" si="925"/>
        <v>#N/A</v>
      </c>
      <c r="CN740" t="b">
        <f t="shared" si="926"/>
        <v>0</v>
      </c>
      <c r="CO740" s="14">
        <f t="shared" si="927"/>
        <v>1</v>
      </c>
      <c r="CP740" s="16" t="str">
        <f t="shared" si="916"/>
        <v/>
      </c>
      <c r="CQ740" s="15">
        <f t="shared" si="917"/>
        <v>0</v>
      </c>
      <c r="CR740" s="15">
        <f t="shared" si="918"/>
        <v>0</v>
      </c>
      <c r="CS740" s="15">
        <f t="shared" si="919"/>
        <v>0</v>
      </c>
      <c r="CT740" s="58" t="e">
        <f t="shared" si="946"/>
        <v>#DIV/0!</v>
      </c>
      <c r="CU740" s="2">
        <f t="shared" si="920"/>
        <v>995</v>
      </c>
      <c r="CV740" t="str">
        <f t="shared" si="928"/>
        <v/>
      </c>
      <c r="CX740" t="str">
        <f t="shared" si="947"/>
        <v/>
      </c>
      <c r="CY740" t="b">
        <f>AND(CX740&lt;&gt;"",COUNTIF($CX$11:CX739,CX740)=0)</f>
        <v>0</v>
      </c>
      <c r="CZ740" s="2">
        <f>IF(CX740="",0,IF(CY740,MAX($CZ$11:CZ739)+1,VLOOKUP(CX740,$CX$11:CZ739,3,FALSE)))</f>
        <v>0</v>
      </c>
      <c r="DA740" s="2" t="str">
        <f t="shared" si="929"/>
        <v/>
      </c>
      <c r="DB740" t="str">
        <f t="shared" si="948"/>
        <v/>
      </c>
      <c r="DC740" t="b">
        <f>AND(DB740&lt;&gt;"",COUNTIF($DB$11:DB739,DB740)=0)</f>
        <v>0</v>
      </c>
      <c r="DD740" s="2">
        <f>IF(DB740="",0,IF(DC740,MAX($DD$11:DD739)+1,VLOOKUP(DB740,$DB$11:DD739,3,FALSE)))</f>
        <v>0</v>
      </c>
      <c r="DE740" s="2" t="str">
        <f t="shared" si="930"/>
        <v/>
      </c>
    </row>
    <row r="741" spans="1:109" x14ac:dyDescent="0.35">
      <c r="A741" s="119"/>
      <c r="B741" s="46"/>
      <c r="C741" s="46"/>
      <c r="D741" s="46"/>
      <c r="E741" s="46"/>
      <c r="F741" s="183"/>
      <c r="G741" s="48">
        <v>0</v>
      </c>
      <c r="H741" s="46">
        <v>0</v>
      </c>
      <c r="I741" s="46">
        <v>0</v>
      </c>
      <c r="J741" s="46">
        <v>0</v>
      </c>
      <c r="K741" s="46">
        <v>0</v>
      </c>
      <c r="L741" s="49">
        <v>0</v>
      </c>
      <c r="M741" s="50">
        <v>0</v>
      </c>
      <c r="N741" s="32"/>
      <c r="O741" s="31"/>
      <c r="P741" s="31"/>
      <c r="Q741" s="31"/>
      <c r="R741" s="31"/>
      <c r="S741" s="31"/>
      <c r="T741" s="31"/>
      <c r="U741" s="31"/>
      <c r="V741" s="99"/>
      <c r="W741" s="52" t="str">
        <f t="shared" si="955"/>
        <v/>
      </c>
      <c r="X741" s="120"/>
      <c r="Y741" s="97"/>
      <c r="Z741" t="e">
        <f t="shared" si="885"/>
        <v>#N/A</v>
      </c>
      <c r="AA741" t="e">
        <f t="shared" si="886"/>
        <v>#N/A</v>
      </c>
      <c r="AB741" t="e">
        <f t="shared" si="887"/>
        <v>#N/A</v>
      </c>
      <c r="AC741" s="53" t="b">
        <f t="shared" si="888"/>
        <v>0</v>
      </c>
      <c r="AD741" s="53" t="b">
        <f t="shared" si="889"/>
        <v>0</v>
      </c>
      <c r="AE741" s="53" t="b">
        <f t="shared" si="890"/>
        <v>0</v>
      </c>
      <c r="AF741" s="53" t="b">
        <f t="shared" si="891"/>
        <v>0</v>
      </c>
      <c r="AG741" s="53" t="b">
        <f t="shared" si="892"/>
        <v>0</v>
      </c>
      <c r="AH741" s="53" t="b">
        <f t="shared" si="893"/>
        <v>0</v>
      </c>
      <c r="AI741" s="53" t="b">
        <f t="shared" si="894"/>
        <v>0</v>
      </c>
      <c r="AJ741" s="53" t="b">
        <f t="shared" si="895"/>
        <v>0</v>
      </c>
      <c r="AK741" s="53" t="b">
        <f t="shared" si="949"/>
        <v>1</v>
      </c>
      <c r="AL741" s="53" t="b">
        <f t="shared" si="950"/>
        <v>1</v>
      </c>
      <c r="AM741" s="53" t="b">
        <f t="shared" si="951"/>
        <v>1</v>
      </c>
      <c r="AN741" s="53" t="b">
        <f t="shared" si="952"/>
        <v>1</v>
      </c>
      <c r="AO741" s="53" t="b">
        <f t="shared" si="953"/>
        <v>1</v>
      </c>
      <c r="AP741" s="53" t="b">
        <f t="shared" si="954"/>
        <v>1</v>
      </c>
      <c r="AQ741" s="53" t="b">
        <f t="shared" si="931"/>
        <v>0</v>
      </c>
      <c r="AR741" t="b">
        <f t="shared" si="896"/>
        <v>0</v>
      </c>
      <c r="AS741" s="54" t="e">
        <f t="shared" si="921"/>
        <v>#N/A</v>
      </c>
      <c r="AT741" t="b">
        <f t="shared" si="932"/>
        <v>0</v>
      </c>
      <c r="AU741" t="str">
        <f t="shared" si="933"/>
        <v/>
      </c>
      <c r="AV741" s="55" t="str">
        <f t="shared" si="922"/>
        <v/>
      </c>
      <c r="AW741" t="b">
        <f>AND(AV741&lt;&gt;"",COUNTIF($AV$11:AV740,AV741)=0)</f>
        <v>0</v>
      </c>
      <c r="AX741" s="2">
        <f>IF(AV741="",0,IF(AW741,MAX($AX$11:AX740)+1,VLOOKUP(AV741,$AV$11:AX740,3,FALSE)))</f>
        <v>0</v>
      </c>
      <c r="AY741" t="str">
        <f t="shared" si="923"/>
        <v/>
      </c>
      <c r="AZ741" t="e">
        <f t="shared" si="897"/>
        <v>#N/A</v>
      </c>
      <c r="BA741" t="e">
        <f>IF(ISNA(AZ741),NA(),COUNTIF(AZ$10:AZ741,AZ741)&gt;1)</f>
        <v>#N/A</v>
      </c>
      <c r="BB741" t="e">
        <f t="shared" si="898"/>
        <v>#N/A</v>
      </c>
      <c r="BC741" s="55" t="e">
        <f t="shared" si="899"/>
        <v>#N/A</v>
      </c>
      <c r="BD741" s="56" t="e">
        <f t="shared" si="900"/>
        <v>#N/A</v>
      </c>
      <c r="BE741" s="53">
        <f t="shared" si="901"/>
        <v>0</v>
      </c>
      <c r="BF741" s="53">
        <f t="shared" si="902"/>
        <v>0</v>
      </c>
      <c r="BG741" s="53">
        <f t="shared" si="903"/>
        <v>0</v>
      </c>
      <c r="BH741" s="53">
        <f t="shared" si="904"/>
        <v>0</v>
      </c>
      <c r="BI741" s="53">
        <f t="shared" si="905"/>
        <v>0</v>
      </c>
      <c r="BJ741" s="53">
        <f t="shared" si="906"/>
        <v>0</v>
      </c>
      <c r="BK741" s="57">
        <f t="shared" si="907"/>
        <v>0</v>
      </c>
      <c r="BL741" s="57">
        <f t="shared" si="908"/>
        <v>0</v>
      </c>
      <c r="BM741" s="57">
        <f t="shared" si="909"/>
        <v>0</v>
      </c>
      <c r="BN741" s="57">
        <f t="shared" si="910"/>
        <v>0</v>
      </c>
      <c r="BO741" s="57">
        <f t="shared" si="911"/>
        <v>0</v>
      </c>
      <c r="BP741" s="57">
        <f t="shared" si="912"/>
        <v>0</v>
      </c>
      <c r="BQ741">
        <f t="shared" si="934"/>
        <v>0</v>
      </c>
      <c r="BR741">
        <f t="shared" si="935"/>
        <v>0</v>
      </c>
      <c r="BS741">
        <f t="shared" si="936"/>
        <v>0</v>
      </c>
      <c r="BT741">
        <f t="shared" si="937"/>
        <v>0</v>
      </c>
      <c r="BU741">
        <f t="shared" si="938"/>
        <v>0</v>
      </c>
      <c r="BV741">
        <f t="shared" si="939"/>
        <v>0</v>
      </c>
      <c r="BW741">
        <f t="shared" si="940"/>
        <v>0</v>
      </c>
      <c r="BX741">
        <f t="shared" si="941"/>
        <v>0</v>
      </c>
      <c r="BY741">
        <f t="shared" si="942"/>
        <v>0</v>
      </c>
      <c r="BZ741">
        <f t="shared" si="943"/>
        <v>0</v>
      </c>
      <c r="CA741">
        <f t="shared" si="944"/>
        <v>0</v>
      </c>
      <c r="CB741">
        <f t="shared" si="945"/>
        <v>0</v>
      </c>
      <c r="CC741" t="e">
        <f>IF('Source and fuel input'!AS741,VLOOKUP(AA741,SourceIdData,8,FALSE),IF('Source and fuel input'!AQ741,V741,IF('Source and fuel input'!AR741,IF(AND(E741="Method 1",VLOOKUP(AA741,SourceIdData,8,FALSE)&gt;0),VLOOKUP(AA741,SourceIdData,8,FALSE),NA()),"")))</f>
        <v>#N/A</v>
      </c>
      <c r="CD741" s="15" t="e">
        <f t="shared" si="880"/>
        <v>#N/A</v>
      </c>
      <c r="CE741" s="15" t="b">
        <f t="shared" si="881"/>
        <v>1</v>
      </c>
      <c r="CF741" s="15" t="b">
        <f t="shared" si="913"/>
        <v>1</v>
      </c>
      <c r="CG741" s="15" t="b">
        <f t="shared" si="882"/>
        <v>0</v>
      </c>
      <c r="CH741" s="15" t="b">
        <f t="shared" si="883"/>
        <v>1</v>
      </c>
      <c r="CI741" t="e">
        <f t="shared" si="914"/>
        <v>#N/A</v>
      </c>
      <c r="CJ741" t="e">
        <f t="shared" si="915"/>
        <v>#N/A</v>
      </c>
      <c r="CK741" t="e">
        <f t="shared" si="924"/>
        <v>#N/A</v>
      </c>
      <c r="CL741" t="b">
        <f t="shared" si="884"/>
        <v>0</v>
      </c>
      <c r="CM741" t="e">
        <f t="shared" si="925"/>
        <v>#N/A</v>
      </c>
      <c r="CN741" t="b">
        <f t="shared" si="926"/>
        <v>0</v>
      </c>
      <c r="CO741" s="14">
        <f t="shared" si="927"/>
        <v>1</v>
      </c>
      <c r="CP741" s="16" t="str">
        <f t="shared" si="916"/>
        <v/>
      </c>
      <c r="CQ741" s="15">
        <f t="shared" si="917"/>
        <v>0</v>
      </c>
      <c r="CR741" s="15">
        <f t="shared" si="918"/>
        <v>0</v>
      </c>
      <c r="CS741" s="15">
        <f t="shared" si="919"/>
        <v>0</v>
      </c>
      <c r="CT741" s="58" t="e">
        <f t="shared" si="946"/>
        <v>#DIV/0!</v>
      </c>
      <c r="CU741" s="2">
        <f t="shared" si="920"/>
        <v>995</v>
      </c>
      <c r="CV741" t="str">
        <f t="shared" si="928"/>
        <v/>
      </c>
      <c r="CX741" t="str">
        <f t="shared" si="947"/>
        <v/>
      </c>
      <c r="CY741" t="b">
        <f>AND(CX741&lt;&gt;"",COUNTIF($CX$11:CX740,CX741)=0)</f>
        <v>0</v>
      </c>
      <c r="CZ741" s="2">
        <f>IF(CX741="",0,IF(CY741,MAX($CZ$11:CZ740)+1,VLOOKUP(CX741,$CX$11:CZ740,3,FALSE)))</f>
        <v>0</v>
      </c>
      <c r="DA741" s="2" t="str">
        <f t="shared" si="929"/>
        <v/>
      </c>
      <c r="DB741" t="str">
        <f t="shared" si="948"/>
        <v/>
      </c>
      <c r="DC741" t="b">
        <f>AND(DB741&lt;&gt;"",COUNTIF($DB$11:DB740,DB741)=0)</f>
        <v>0</v>
      </c>
      <c r="DD741" s="2">
        <f>IF(DB741="",0,IF(DC741,MAX($DD$11:DD740)+1,VLOOKUP(DB741,$DB$11:DD740,3,FALSE)))</f>
        <v>0</v>
      </c>
      <c r="DE741" s="2" t="str">
        <f t="shared" si="930"/>
        <v/>
      </c>
    </row>
    <row r="742" spans="1:109" x14ac:dyDescent="0.35">
      <c r="A742" s="119"/>
      <c r="B742" s="46"/>
      <c r="C742" s="46"/>
      <c r="D742" s="46"/>
      <c r="E742" s="46"/>
      <c r="F742" s="183"/>
      <c r="G742" s="48">
        <v>0</v>
      </c>
      <c r="H742" s="46">
        <v>0</v>
      </c>
      <c r="I742" s="46">
        <v>0</v>
      </c>
      <c r="J742" s="46">
        <v>0</v>
      </c>
      <c r="K742" s="46">
        <v>0</v>
      </c>
      <c r="L742" s="49">
        <v>0</v>
      </c>
      <c r="M742" s="50">
        <v>0</v>
      </c>
      <c r="N742" s="32"/>
      <c r="O742" s="31"/>
      <c r="P742" s="31"/>
      <c r="Q742" s="31"/>
      <c r="R742" s="31"/>
      <c r="S742" s="31"/>
      <c r="T742" s="31"/>
      <c r="U742" s="31"/>
      <c r="V742" s="99"/>
      <c r="W742" s="52" t="str">
        <f t="shared" si="955"/>
        <v/>
      </c>
      <c r="X742" s="120"/>
      <c r="Y742" s="97"/>
      <c r="Z742" t="e">
        <f t="shared" si="885"/>
        <v>#N/A</v>
      </c>
      <c r="AA742" t="e">
        <f t="shared" si="886"/>
        <v>#N/A</v>
      </c>
      <c r="AB742" t="e">
        <f t="shared" si="887"/>
        <v>#N/A</v>
      </c>
      <c r="AC742" s="53" t="b">
        <f t="shared" si="888"/>
        <v>0</v>
      </c>
      <c r="AD742" s="53" t="b">
        <f t="shared" si="889"/>
        <v>0</v>
      </c>
      <c r="AE742" s="53" t="b">
        <f t="shared" si="890"/>
        <v>0</v>
      </c>
      <c r="AF742" s="53" t="b">
        <f t="shared" si="891"/>
        <v>0</v>
      </c>
      <c r="AG742" s="53" t="b">
        <f t="shared" si="892"/>
        <v>0</v>
      </c>
      <c r="AH742" s="53" t="b">
        <f t="shared" si="893"/>
        <v>0</v>
      </c>
      <c r="AI742" s="53" t="b">
        <f t="shared" si="894"/>
        <v>0</v>
      </c>
      <c r="AJ742" s="53" t="b">
        <f t="shared" si="895"/>
        <v>0</v>
      </c>
      <c r="AK742" s="53" t="b">
        <f t="shared" si="949"/>
        <v>1</v>
      </c>
      <c r="AL742" s="53" t="b">
        <f t="shared" si="950"/>
        <v>1</v>
      </c>
      <c r="AM742" s="53" t="b">
        <f t="shared" si="951"/>
        <v>1</v>
      </c>
      <c r="AN742" s="53" t="b">
        <f t="shared" si="952"/>
        <v>1</v>
      </c>
      <c r="AO742" s="53" t="b">
        <f t="shared" si="953"/>
        <v>1</v>
      </c>
      <c r="AP742" s="53" t="b">
        <f t="shared" si="954"/>
        <v>1</v>
      </c>
      <c r="AQ742" s="53" t="b">
        <f t="shared" si="931"/>
        <v>0</v>
      </c>
      <c r="AR742" t="b">
        <f t="shared" si="896"/>
        <v>0</v>
      </c>
      <c r="AS742" s="54" t="e">
        <f t="shared" si="921"/>
        <v>#N/A</v>
      </c>
      <c r="AT742" t="b">
        <f t="shared" si="932"/>
        <v>0</v>
      </c>
      <c r="AU742" t="str">
        <f t="shared" si="933"/>
        <v/>
      </c>
      <c r="AV742" s="55" t="str">
        <f t="shared" si="922"/>
        <v/>
      </c>
      <c r="AW742" t="b">
        <f>AND(AV742&lt;&gt;"",COUNTIF($AV$11:AV741,AV742)=0)</f>
        <v>0</v>
      </c>
      <c r="AX742" s="2">
        <f>IF(AV742="",0,IF(AW742,MAX($AX$11:AX741)+1,VLOOKUP(AV742,$AV$11:AX741,3,FALSE)))</f>
        <v>0</v>
      </c>
      <c r="AY742" t="str">
        <f t="shared" si="923"/>
        <v/>
      </c>
      <c r="AZ742" t="e">
        <f t="shared" si="897"/>
        <v>#N/A</v>
      </c>
      <c r="BA742" t="e">
        <f>IF(ISNA(AZ742),NA(),COUNTIF(AZ$10:AZ742,AZ742)&gt;1)</f>
        <v>#N/A</v>
      </c>
      <c r="BB742" t="e">
        <f t="shared" si="898"/>
        <v>#N/A</v>
      </c>
      <c r="BC742" s="55" t="e">
        <f t="shared" si="899"/>
        <v>#N/A</v>
      </c>
      <c r="BD742" s="56" t="e">
        <f t="shared" si="900"/>
        <v>#N/A</v>
      </c>
      <c r="BE742" s="53">
        <f t="shared" si="901"/>
        <v>0</v>
      </c>
      <c r="BF742" s="53">
        <f t="shared" si="902"/>
        <v>0</v>
      </c>
      <c r="BG742" s="53">
        <f t="shared" si="903"/>
        <v>0</v>
      </c>
      <c r="BH742" s="53">
        <f t="shared" si="904"/>
        <v>0</v>
      </c>
      <c r="BI742" s="53">
        <f t="shared" si="905"/>
        <v>0</v>
      </c>
      <c r="BJ742" s="53">
        <f t="shared" si="906"/>
        <v>0</v>
      </c>
      <c r="BK742" s="57">
        <f t="shared" si="907"/>
        <v>0</v>
      </c>
      <c r="BL742" s="57">
        <f t="shared" si="908"/>
        <v>0</v>
      </c>
      <c r="BM742" s="57">
        <f t="shared" si="909"/>
        <v>0</v>
      </c>
      <c r="BN742" s="57">
        <f t="shared" si="910"/>
        <v>0</v>
      </c>
      <c r="BO742" s="57">
        <f t="shared" si="911"/>
        <v>0</v>
      </c>
      <c r="BP742" s="57">
        <f t="shared" si="912"/>
        <v>0</v>
      </c>
      <c r="BQ742">
        <f t="shared" si="934"/>
        <v>0</v>
      </c>
      <c r="BR742">
        <f t="shared" si="935"/>
        <v>0</v>
      </c>
      <c r="BS742">
        <f t="shared" si="936"/>
        <v>0</v>
      </c>
      <c r="BT742">
        <f t="shared" si="937"/>
        <v>0</v>
      </c>
      <c r="BU742">
        <f t="shared" si="938"/>
        <v>0</v>
      </c>
      <c r="BV742">
        <f t="shared" si="939"/>
        <v>0</v>
      </c>
      <c r="BW742">
        <f t="shared" si="940"/>
        <v>0</v>
      </c>
      <c r="BX742">
        <f t="shared" si="941"/>
        <v>0</v>
      </c>
      <c r="BY742">
        <f t="shared" si="942"/>
        <v>0</v>
      </c>
      <c r="BZ742">
        <f t="shared" si="943"/>
        <v>0</v>
      </c>
      <c r="CA742">
        <f t="shared" si="944"/>
        <v>0</v>
      </c>
      <c r="CB742">
        <f t="shared" si="945"/>
        <v>0</v>
      </c>
      <c r="CC742" t="e">
        <f>IF('Source and fuel input'!AS742,VLOOKUP(AA742,SourceIdData,8,FALSE),IF('Source and fuel input'!AQ742,V742,IF('Source and fuel input'!AR742,IF(AND(E742="Method 1",VLOOKUP(AA742,SourceIdData,8,FALSE)&gt;0),VLOOKUP(AA742,SourceIdData,8,FALSE),NA()),"")))</f>
        <v>#N/A</v>
      </c>
      <c r="CD742" s="15" t="e">
        <f t="shared" si="880"/>
        <v>#N/A</v>
      </c>
      <c r="CE742" s="15" t="b">
        <f t="shared" si="881"/>
        <v>1</v>
      </c>
      <c r="CF742" s="15" t="b">
        <f t="shared" si="913"/>
        <v>1</v>
      </c>
      <c r="CG742" s="15" t="b">
        <f t="shared" si="882"/>
        <v>0</v>
      </c>
      <c r="CH742" s="15" t="b">
        <f t="shared" si="883"/>
        <v>1</v>
      </c>
      <c r="CI742" t="e">
        <f t="shared" si="914"/>
        <v>#N/A</v>
      </c>
      <c r="CJ742" t="e">
        <f t="shared" si="915"/>
        <v>#N/A</v>
      </c>
      <c r="CK742" t="e">
        <f t="shared" si="924"/>
        <v>#N/A</v>
      </c>
      <c r="CL742" t="b">
        <f t="shared" si="884"/>
        <v>0</v>
      </c>
      <c r="CM742" t="e">
        <f t="shared" si="925"/>
        <v>#N/A</v>
      </c>
      <c r="CN742" t="b">
        <f t="shared" si="926"/>
        <v>0</v>
      </c>
      <c r="CO742" s="14">
        <f t="shared" si="927"/>
        <v>1</v>
      </c>
      <c r="CP742" s="16" t="str">
        <f t="shared" si="916"/>
        <v/>
      </c>
      <c r="CQ742" s="15">
        <f t="shared" si="917"/>
        <v>0</v>
      </c>
      <c r="CR742" s="15">
        <f t="shared" si="918"/>
        <v>0</v>
      </c>
      <c r="CS742" s="15">
        <f t="shared" si="919"/>
        <v>0</v>
      </c>
      <c r="CT742" s="58" t="e">
        <f t="shared" si="946"/>
        <v>#DIV/0!</v>
      </c>
      <c r="CU742" s="2">
        <f t="shared" si="920"/>
        <v>995</v>
      </c>
      <c r="CV742" t="str">
        <f t="shared" si="928"/>
        <v/>
      </c>
      <c r="CX742" t="str">
        <f t="shared" si="947"/>
        <v/>
      </c>
      <c r="CY742" t="b">
        <f>AND(CX742&lt;&gt;"",COUNTIF($CX$11:CX741,CX742)=0)</f>
        <v>0</v>
      </c>
      <c r="CZ742" s="2">
        <f>IF(CX742="",0,IF(CY742,MAX($CZ$11:CZ741)+1,VLOOKUP(CX742,$CX$11:CZ741,3,FALSE)))</f>
        <v>0</v>
      </c>
      <c r="DA742" s="2" t="str">
        <f t="shared" si="929"/>
        <v/>
      </c>
      <c r="DB742" t="str">
        <f t="shared" si="948"/>
        <v/>
      </c>
      <c r="DC742" t="b">
        <f>AND(DB742&lt;&gt;"",COUNTIF($DB$11:DB741,DB742)=0)</f>
        <v>0</v>
      </c>
      <c r="DD742" s="2">
        <f>IF(DB742="",0,IF(DC742,MAX($DD$11:DD741)+1,VLOOKUP(DB742,$DB$11:DD741,3,FALSE)))</f>
        <v>0</v>
      </c>
      <c r="DE742" s="2" t="str">
        <f t="shared" si="930"/>
        <v/>
      </c>
    </row>
    <row r="743" spans="1:109" x14ac:dyDescent="0.35">
      <c r="A743" s="119"/>
      <c r="B743" s="46"/>
      <c r="C743" s="46"/>
      <c r="D743" s="46"/>
      <c r="E743" s="46"/>
      <c r="F743" s="183"/>
      <c r="G743" s="48">
        <v>0</v>
      </c>
      <c r="H743" s="46">
        <v>0</v>
      </c>
      <c r="I743" s="46">
        <v>0</v>
      </c>
      <c r="J743" s="46">
        <v>0</v>
      </c>
      <c r="K743" s="46">
        <v>0</v>
      </c>
      <c r="L743" s="49">
        <v>0</v>
      </c>
      <c r="M743" s="50">
        <v>0</v>
      </c>
      <c r="N743" s="32"/>
      <c r="O743" s="31"/>
      <c r="P743" s="31"/>
      <c r="Q743" s="31"/>
      <c r="R743" s="31"/>
      <c r="S743" s="31"/>
      <c r="T743" s="31"/>
      <c r="U743" s="31"/>
      <c r="V743" s="99"/>
      <c r="W743" s="52" t="str">
        <f t="shared" si="955"/>
        <v/>
      </c>
      <c r="X743" s="120"/>
      <c r="Y743" s="97"/>
      <c r="Z743" t="e">
        <f t="shared" si="885"/>
        <v>#N/A</v>
      </c>
      <c r="AA743" t="e">
        <f t="shared" si="886"/>
        <v>#N/A</v>
      </c>
      <c r="AB743" t="e">
        <f t="shared" si="887"/>
        <v>#N/A</v>
      </c>
      <c r="AC743" s="53" t="b">
        <f t="shared" si="888"/>
        <v>0</v>
      </c>
      <c r="AD743" s="53" t="b">
        <f t="shared" si="889"/>
        <v>0</v>
      </c>
      <c r="AE743" s="53" t="b">
        <f t="shared" si="890"/>
        <v>0</v>
      </c>
      <c r="AF743" s="53" t="b">
        <f t="shared" si="891"/>
        <v>0</v>
      </c>
      <c r="AG743" s="53" t="b">
        <f t="shared" si="892"/>
        <v>0</v>
      </c>
      <c r="AH743" s="53" t="b">
        <f t="shared" si="893"/>
        <v>0</v>
      </c>
      <c r="AI743" s="53" t="b">
        <f t="shared" si="894"/>
        <v>0</v>
      </c>
      <c r="AJ743" s="53" t="b">
        <f t="shared" si="895"/>
        <v>0</v>
      </c>
      <c r="AK743" s="53" t="b">
        <f t="shared" si="949"/>
        <v>1</v>
      </c>
      <c r="AL743" s="53" t="b">
        <f t="shared" si="950"/>
        <v>1</v>
      </c>
      <c r="AM743" s="53" t="b">
        <f t="shared" si="951"/>
        <v>1</v>
      </c>
      <c r="AN743" s="53" t="b">
        <f t="shared" si="952"/>
        <v>1</v>
      </c>
      <c r="AO743" s="53" t="b">
        <f t="shared" si="953"/>
        <v>1</v>
      </c>
      <c r="AP743" s="53" t="b">
        <f t="shared" si="954"/>
        <v>1</v>
      </c>
      <c r="AQ743" s="53" t="b">
        <f t="shared" si="931"/>
        <v>0</v>
      </c>
      <c r="AR743" t="b">
        <f t="shared" si="896"/>
        <v>0</v>
      </c>
      <c r="AS743" s="54" t="e">
        <f t="shared" si="921"/>
        <v>#N/A</v>
      </c>
      <c r="AT743" t="b">
        <f t="shared" si="932"/>
        <v>0</v>
      </c>
      <c r="AU743" t="str">
        <f t="shared" si="933"/>
        <v/>
      </c>
      <c r="AV743" s="55" t="str">
        <f t="shared" si="922"/>
        <v/>
      </c>
      <c r="AW743" t="b">
        <f>AND(AV743&lt;&gt;"",COUNTIF($AV$11:AV742,AV743)=0)</f>
        <v>0</v>
      </c>
      <c r="AX743" s="2">
        <f>IF(AV743="",0,IF(AW743,MAX($AX$11:AX742)+1,VLOOKUP(AV743,$AV$11:AX742,3,FALSE)))</f>
        <v>0</v>
      </c>
      <c r="AY743" t="str">
        <f t="shared" si="923"/>
        <v/>
      </c>
      <c r="AZ743" t="e">
        <f t="shared" si="897"/>
        <v>#N/A</v>
      </c>
      <c r="BA743" t="e">
        <f>IF(ISNA(AZ743),NA(),COUNTIF(AZ$10:AZ743,AZ743)&gt;1)</f>
        <v>#N/A</v>
      </c>
      <c r="BB743" t="e">
        <f t="shared" si="898"/>
        <v>#N/A</v>
      </c>
      <c r="BC743" s="55" t="e">
        <f t="shared" si="899"/>
        <v>#N/A</v>
      </c>
      <c r="BD743" s="56" t="e">
        <f t="shared" si="900"/>
        <v>#N/A</v>
      </c>
      <c r="BE743" s="53">
        <f t="shared" si="901"/>
        <v>0</v>
      </c>
      <c r="BF743" s="53">
        <f t="shared" si="902"/>
        <v>0</v>
      </c>
      <c r="BG743" s="53">
        <f t="shared" si="903"/>
        <v>0</v>
      </c>
      <c r="BH743" s="53">
        <f t="shared" si="904"/>
        <v>0</v>
      </c>
      <c r="BI743" s="53">
        <f t="shared" si="905"/>
        <v>0</v>
      </c>
      <c r="BJ743" s="53">
        <f t="shared" si="906"/>
        <v>0</v>
      </c>
      <c r="BK743" s="57">
        <f t="shared" si="907"/>
        <v>0</v>
      </c>
      <c r="BL743" s="57">
        <f t="shared" si="908"/>
        <v>0</v>
      </c>
      <c r="BM743" s="57">
        <f t="shared" si="909"/>
        <v>0</v>
      </c>
      <c r="BN743" s="57">
        <f t="shared" si="910"/>
        <v>0</v>
      </c>
      <c r="BO743" s="57">
        <f t="shared" si="911"/>
        <v>0</v>
      </c>
      <c r="BP743" s="57">
        <f t="shared" si="912"/>
        <v>0</v>
      </c>
      <c r="BQ743">
        <f t="shared" si="934"/>
        <v>0</v>
      </c>
      <c r="BR743">
        <f t="shared" si="935"/>
        <v>0</v>
      </c>
      <c r="BS743">
        <f t="shared" si="936"/>
        <v>0</v>
      </c>
      <c r="BT743">
        <f t="shared" si="937"/>
        <v>0</v>
      </c>
      <c r="BU743">
        <f t="shared" si="938"/>
        <v>0</v>
      </c>
      <c r="BV743">
        <f t="shared" si="939"/>
        <v>0</v>
      </c>
      <c r="BW743">
        <f t="shared" si="940"/>
        <v>0</v>
      </c>
      <c r="BX743">
        <f t="shared" si="941"/>
        <v>0</v>
      </c>
      <c r="BY743">
        <f t="shared" si="942"/>
        <v>0</v>
      </c>
      <c r="BZ743">
        <f t="shared" si="943"/>
        <v>0</v>
      </c>
      <c r="CA743">
        <f t="shared" si="944"/>
        <v>0</v>
      </c>
      <c r="CB743">
        <f t="shared" si="945"/>
        <v>0</v>
      </c>
      <c r="CC743" t="e">
        <f>IF('Source and fuel input'!AS743,VLOOKUP(AA743,SourceIdData,8,FALSE),IF('Source and fuel input'!AQ743,V743,IF('Source and fuel input'!AR743,IF(AND(E743="Method 1",VLOOKUP(AA743,SourceIdData,8,FALSE)&gt;0),VLOOKUP(AA743,SourceIdData,8,FALSE),NA()),"")))</f>
        <v>#N/A</v>
      </c>
      <c r="CD743" s="15" t="e">
        <f t="shared" si="880"/>
        <v>#N/A</v>
      </c>
      <c r="CE743" s="15" t="b">
        <f t="shared" si="881"/>
        <v>1</v>
      </c>
      <c r="CF743" s="15" t="b">
        <f t="shared" si="913"/>
        <v>1</v>
      </c>
      <c r="CG743" s="15" t="b">
        <f t="shared" si="882"/>
        <v>0</v>
      </c>
      <c r="CH743" s="15" t="b">
        <f t="shared" si="883"/>
        <v>1</v>
      </c>
      <c r="CI743" t="e">
        <f t="shared" si="914"/>
        <v>#N/A</v>
      </c>
      <c r="CJ743" t="e">
        <f t="shared" si="915"/>
        <v>#N/A</v>
      </c>
      <c r="CK743" t="e">
        <f t="shared" si="924"/>
        <v>#N/A</v>
      </c>
      <c r="CL743" t="b">
        <f t="shared" si="884"/>
        <v>0</v>
      </c>
      <c r="CM743" t="e">
        <f t="shared" si="925"/>
        <v>#N/A</v>
      </c>
      <c r="CN743" t="b">
        <f t="shared" si="926"/>
        <v>0</v>
      </c>
      <c r="CO743" s="14">
        <f t="shared" si="927"/>
        <v>1</v>
      </c>
      <c r="CP743" s="16" t="str">
        <f t="shared" si="916"/>
        <v/>
      </c>
      <c r="CQ743" s="15">
        <f t="shared" si="917"/>
        <v>0</v>
      </c>
      <c r="CR743" s="15">
        <f t="shared" si="918"/>
        <v>0</v>
      </c>
      <c r="CS743" s="15">
        <f t="shared" si="919"/>
        <v>0</v>
      </c>
      <c r="CT743" s="58" t="e">
        <f t="shared" si="946"/>
        <v>#DIV/0!</v>
      </c>
      <c r="CU743" s="2">
        <f t="shared" si="920"/>
        <v>995</v>
      </c>
      <c r="CV743" t="str">
        <f t="shared" si="928"/>
        <v/>
      </c>
      <c r="CX743" t="str">
        <f t="shared" si="947"/>
        <v/>
      </c>
      <c r="CY743" t="b">
        <f>AND(CX743&lt;&gt;"",COUNTIF($CX$11:CX742,CX743)=0)</f>
        <v>0</v>
      </c>
      <c r="CZ743" s="2">
        <f>IF(CX743="",0,IF(CY743,MAX($CZ$11:CZ742)+1,VLOOKUP(CX743,$CX$11:CZ742,3,FALSE)))</f>
        <v>0</v>
      </c>
      <c r="DA743" s="2" t="str">
        <f t="shared" si="929"/>
        <v/>
      </c>
      <c r="DB743" t="str">
        <f t="shared" si="948"/>
        <v/>
      </c>
      <c r="DC743" t="b">
        <f>AND(DB743&lt;&gt;"",COUNTIF($DB$11:DB742,DB743)=0)</f>
        <v>0</v>
      </c>
      <c r="DD743" s="2">
        <f>IF(DB743="",0,IF(DC743,MAX($DD$11:DD742)+1,VLOOKUP(DB743,$DB$11:DD742,3,FALSE)))</f>
        <v>0</v>
      </c>
      <c r="DE743" s="2" t="str">
        <f t="shared" si="930"/>
        <v/>
      </c>
    </row>
    <row r="744" spans="1:109" x14ac:dyDescent="0.35">
      <c r="A744" s="119"/>
      <c r="B744" s="46"/>
      <c r="C744" s="46"/>
      <c r="D744" s="46"/>
      <c r="E744" s="46"/>
      <c r="F744" s="183"/>
      <c r="G744" s="48">
        <v>0</v>
      </c>
      <c r="H744" s="46">
        <v>0</v>
      </c>
      <c r="I744" s="46">
        <v>0</v>
      </c>
      <c r="J744" s="46">
        <v>0</v>
      </c>
      <c r="K744" s="46">
        <v>0</v>
      </c>
      <c r="L744" s="49">
        <v>0</v>
      </c>
      <c r="M744" s="50">
        <v>0</v>
      </c>
      <c r="N744" s="32"/>
      <c r="O744" s="31"/>
      <c r="P744" s="31"/>
      <c r="Q744" s="31"/>
      <c r="R744" s="31"/>
      <c r="S744" s="31"/>
      <c r="T744" s="31"/>
      <c r="U744" s="31"/>
      <c r="V744" s="99"/>
      <c r="W744" s="52" t="str">
        <f t="shared" si="955"/>
        <v/>
      </c>
      <c r="X744" s="120"/>
      <c r="Y744" s="97"/>
      <c r="Z744" t="e">
        <f t="shared" si="885"/>
        <v>#N/A</v>
      </c>
      <c r="AA744" t="e">
        <f t="shared" si="886"/>
        <v>#N/A</v>
      </c>
      <c r="AB744" t="e">
        <f t="shared" si="887"/>
        <v>#N/A</v>
      </c>
      <c r="AC744" s="53" t="b">
        <f t="shared" si="888"/>
        <v>0</v>
      </c>
      <c r="AD744" s="53" t="b">
        <f t="shared" si="889"/>
        <v>0</v>
      </c>
      <c r="AE744" s="53" t="b">
        <f t="shared" si="890"/>
        <v>0</v>
      </c>
      <c r="AF744" s="53" t="b">
        <f t="shared" si="891"/>
        <v>0</v>
      </c>
      <c r="AG744" s="53" t="b">
        <f t="shared" si="892"/>
        <v>0</v>
      </c>
      <c r="AH744" s="53" t="b">
        <f t="shared" si="893"/>
        <v>0</v>
      </c>
      <c r="AI744" s="53" t="b">
        <f t="shared" si="894"/>
        <v>0</v>
      </c>
      <c r="AJ744" s="53" t="b">
        <f t="shared" si="895"/>
        <v>0</v>
      </c>
      <c r="AK744" s="53" t="b">
        <f t="shared" si="949"/>
        <v>1</v>
      </c>
      <c r="AL744" s="53" t="b">
        <f t="shared" si="950"/>
        <v>1</v>
      </c>
      <c r="AM744" s="53" t="b">
        <f t="shared" si="951"/>
        <v>1</v>
      </c>
      <c r="AN744" s="53" t="b">
        <f t="shared" si="952"/>
        <v>1</v>
      </c>
      <c r="AO744" s="53" t="b">
        <f t="shared" si="953"/>
        <v>1</v>
      </c>
      <c r="AP744" s="53" t="b">
        <f t="shared" si="954"/>
        <v>1</v>
      </c>
      <c r="AQ744" s="53" t="b">
        <f t="shared" si="931"/>
        <v>0</v>
      </c>
      <c r="AR744" t="b">
        <f t="shared" si="896"/>
        <v>0</v>
      </c>
      <c r="AS744" s="54" t="e">
        <f t="shared" si="921"/>
        <v>#N/A</v>
      </c>
      <c r="AT744" t="b">
        <f t="shared" si="932"/>
        <v>0</v>
      </c>
      <c r="AU744" t="str">
        <f t="shared" si="933"/>
        <v/>
      </c>
      <c r="AV744" s="55" t="str">
        <f t="shared" si="922"/>
        <v/>
      </c>
      <c r="AW744" t="b">
        <f>AND(AV744&lt;&gt;"",COUNTIF($AV$11:AV743,AV744)=0)</f>
        <v>0</v>
      </c>
      <c r="AX744" s="2">
        <f>IF(AV744="",0,IF(AW744,MAX($AX$11:AX743)+1,VLOOKUP(AV744,$AV$11:AX743,3,FALSE)))</f>
        <v>0</v>
      </c>
      <c r="AY744" t="str">
        <f t="shared" si="923"/>
        <v/>
      </c>
      <c r="AZ744" t="e">
        <f t="shared" si="897"/>
        <v>#N/A</v>
      </c>
      <c r="BA744" t="e">
        <f>IF(ISNA(AZ744),NA(),COUNTIF(AZ$10:AZ744,AZ744)&gt;1)</f>
        <v>#N/A</v>
      </c>
      <c r="BB744" t="e">
        <f t="shared" si="898"/>
        <v>#N/A</v>
      </c>
      <c r="BC744" s="55" t="e">
        <f t="shared" si="899"/>
        <v>#N/A</v>
      </c>
      <c r="BD744" s="56" t="e">
        <f t="shared" si="900"/>
        <v>#N/A</v>
      </c>
      <c r="BE744" s="53">
        <f t="shared" si="901"/>
        <v>0</v>
      </c>
      <c r="BF744" s="53">
        <f t="shared" si="902"/>
        <v>0</v>
      </c>
      <c r="BG744" s="53">
        <f t="shared" si="903"/>
        <v>0</v>
      </c>
      <c r="BH744" s="53">
        <f t="shared" si="904"/>
        <v>0</v>
      </c>
      <c r="BI744" s="53">
        <f t="shared" si="905"/>
        <v>0</v>
      </c>
      <c r="BJ744" s="53">
        <f t="shared" si="906"/>
        <v>0</v>
      </c>
      <c r="BK744" s="57">
        <f t="shared" si="907"/>
        <v>0</v>
      </c>
      <c r="BL744" s="57">
        <f t="shared" si="908"/>
        <v>0</v>
      </c>
      <c r="BM744" s="57">
        <f t="shared" si="909"/>
        <v>0</v>
      </c>
      <c r="BN744" s="57">
        <f t="shared" si="910"/>
        <v>0</v>
      </c>
      <c r="BO744" s="57">
        <f t="shared" si="911"/>
        <v>0</v>
      </c>
      <c r="BP744" s="57">
        <f t="shared" si="912"/>
        <v>0</v>
      </c>
      <c r="BQ744">
        <f t="shared" si="934"/>
        <v>0</v>
      </c>
      <c r="BR744">
        <f t="shared" si="935"/>
        <v>0</v>
      </c>
      <c r="BS744">
        <f t="shared" si="936"/>
        <v>0</v>
      </c>
      <c r="BT744">
        <f t="shared" si="937"/>
        <v>0</v>
      </c>
      <c r="BU744">
        <f t="shared" si="938"/>
        <v>0</v>
      </c>
      <c r="BV744">
        <f t="shared" si="939"/>
        <v>0</v>
      </c>
      <c r="BW744">
        <f t="shared" si="940"/>
        <v>0</v>
      </c>
      <c r="BX744">
        <f t="shared" si="941"/>
        <v>0</v>
      </c>
      <c r="BY744">
        <f t="shared" si="942"/>
        <v>0</v>
      </c>
      <c r="BZ744">
        <f t="shared" si="943"/>
        <v>0</v>
      </c>
      <c r="CA744">
        <f t="shared" si="944"/>
        <v>0</v>
      </c>
      <c r="CB744">
        <f t="shared" si="945"/>
        <v>0</v>
      </c>
      <c r="CC744" t="e">
        <f>IF('Source and fuel input'!AS744,VLOOKUP(AA744,SourceIdData,8,FALSE),IF('Source and fuel input'!AQ744,V744,IF('Source and fuel input'!AR744,IF(AND(E744="Method 1",VLOOKUP(AA744,SourceIdData,8,FALSE)&gt;0),VLOOKUP(AA744,SourceIdData,8,FALSE),NA()),"")))</f>
        <v>#N/A</v>
      </c>
      <c r="CD744" s="15" t="e">
        <f t="shared" si="880"/>
        <v>#N/A</v>
      </c>
      <c r="CE744" s="15" t="b">
        <f t="shared" si="881"/>
        <v>1</v>
      </c>
      <c r="CF744" s="15" t="b">
        <f t="shared" si="913"/>
        <v>1</v>
      </c>
      <c r="CG744" s="15" t="b">
        <f t="shared" si="882"/>
        <v>0</v>
      </c>
      <c r="CH744" s="15" t="b">
        <f t="shared" si="883"/>
        <v>1</v>
      </c>
      <c r="CI744" t="e">
        <f t="shared" si="914"/>
        <v>#N/A</v>
      </c>
      <c r="CJ744" t="e">
        <f t="shared" si="915"/>
        <v>#N/A</v>
      </c>
      <c r="CK744" t="e">
        <f t="shared" si="924"/>
        <v>#N/A</v>
      </c>
      <c r="CL744" t="b">
        <f t="shared" si="884"/>
        <v>0</v>
      </c>
      <c r="CM744" t="e">
        <f t="shared" si="925"/>
        <v>#N/A</v>
      </c>
      <c r="CN744" t="b">
        <f t="shared" si="926"/>
        <v>0</v>
      </c>
      <c r="CO744" s="14">
        <f t="shared" si="927"/>
        <v>1</v>
      </c>
      <c r="CP744" s="16" t="str">
        <f t="shared" si="916"/>
        <v/>
      </c>
      <c r="CQ744" s="15">
        <f t="shared" si="917"/>
        <v>0</v>
      </c>
      <c r="CR744" s="15">
        <f t="shared" si="918"/>
        <v>0</v>
      </c>
      <c r="CS744" s="15">
        <f t="shared" si="919"/>
        <v>0</v>
      </c>
      <c r="CT744" s="58" t="e">
        <f t="shared" si="946"/>
        <v>#DIV/0!</v>
      </c>
      <c r="CU744" s="2">
        <f t="shared" si="920"/>
        <v>995</v>
      </c>
      <c r="CV744" t="str">
        <f t="shared" si="928"/>
        <v/>
      </c>
      <c r="CX744" t="str">
        <f t="shared" si="947"/>
        <v/>
      </c>
      <c r="CY744" t="b">
        <f>AND(CX744&lt;&gt;"",COUNTIF($CX$11:CX743,CX744)=0)</f>
        <v>0</v>
      </c>
      <c r="CZ744" s="2">
        <f>IF(CX744="",0,IF(CY744,MAX($CZ$11:CZ743)+1,VLOOKUP(CX744,$CX$11:CZ743,3,FALSE)))</f>
        <v>0</v>
      </c>
      <c r="DA744" s="2" t="str">
        <f t="shared" si="929"/>
        <v/>
      </c>
      <c r="DB744" t="str">
        <f t="shared" si="948"/>
        <v/>
      </c>
      <c r="DC744" t="b">
        <f>AND(DB744&lt;&gt;"",COUNTIF($DB$11:DB743,DB744)=0)</f>
        <v>0</v>
      </c>
      <c r="DD744" s="2">
        <f>IF(DB744="",0,IF(DC744,MAX($DD$11:DD743)+1,VLOOKUP(DB744,$DB$11:DD743,3,FALSE)))</f>
        <v>0</v>
      </c>
      <c r="DE744" s="2" t="str">
        <f t="shared" si="930"/>
        <v/>
      </c>
    </row>
    <row r="745" spans="1:109" x14ac:dyDescent="0.35">
      <c r="A745" s="119"/>
      <c r="B745" s="46"/>
      <c r="C745" s="46"/>
      <c r="D745" s="46"/>
      <c r="E745" s="46"/>
      <c r="F745" s="183"/>
      <c r="G745" s="48">
        <v>0</v>
      </c>
      <c r="H745" s="46">
        <v>0</v>
      </c>
      <c r="I745" s="46">
        <v>0</v>
      </c>
      <c r="J745" s="46">
        <v>0</v>
      </c>
      <c r="K745" s="46">
        <v>0</v>
      </c>
      <c r="L745" s="49">
        <v>0</v>
      </c>
      <c r="M745" s="50">
        <v>0</v>
      </c>
      <c r="N745" s="32"/>
      <c r="O745" s="31"/>
      <c r="P745" s="31"/>
      <c r="Q745" s="31"/>
      <c r="R745" s="31"/>
      <c r="S745" s="31"/>
      <c r="T745" s="31"/>
      <c r="U745" s="31"/>
      <c r="V745" s="99"/>
      <c r="W745" s="52" t="str">
        <f t="shared" si="955"/>
        <v/>
      </c>
      <c r="X745" s="120"/>
      <c r="Y745" s="97"/>
      <c r="Z745" t="e">
        <f t="shared" si="885"/>
        <v>#N/A</v>
      </c>
      <c r="AA745" t="e">
        <f t="shared" si="886"/>
        <v>#N/A</v>
      </c>
      <c r="AB745" t="e">
        <f t="shared" si="887"/>
        <v>#N/A</v>
      </c>
      <c r="AC745" s="53" t="b">
        <f t="shared" si="888"/>
        <v>0</v>
      </c>
      <c r="AD745" s="53" t="b">
        <f t="shared" si="889"/>
        <v>0</v>
      </c>
      <c r="AE745" s="53" t="b">
        <f t="shared" si="890"/>
        <v>0</v>
      </c>
      <c r="AF745" s="53" t="b">
        <f t="shared" si="891"/>
        <v>0</v>
      </c>
      <c r="AG745" s="53" t="b">
        <f t="shared" si="892"/>
        <v>0</v>
      </c>
      <c r="AH745" s="53" t="b">
        <f t="shared" si="893"/>
        <v>0</v>
      </c>
      <c r="AI745" s="53" t="b">
        <f t="shared" si="894"/>
        <v>0</v>
      </c>
      <c r="AJ745" s="53" t="b">
        <f t="shared" si="895"/>
        <v>0</v>
      </c>
      <c r="AK745" s="53" t="b">
        <f t="shared" si="949"/>
        <v>1</v>
      </c>
      <c r="AL745" s="53" t="b">
        <f t="shared" si="950"/>
        <v>1</v>
      </c>
      <c r="AM745" s="53" t="b">
        <f t="shared" si="951"/>
        <v>1</v>
      </c>
      <c r="AN745" s="53" t="b">
        <f t="shared" si="952"/>
        <v>1</v>
      </c>
      <c r="AO745" s="53" t="b">
        <f t="shared" si="953"/>
        <v>1</v>
      </c>
      <c r="AP745" s="53" t="b">
        <f t="shared" si="954"/>
        <v>1</v>
      </c>
      <c r="AQ745" s="53" t="b">
        <f t="shared" si="931"/>
        <v>0</v>
      </c>
      <c r="AR745" t="b">
        <f t="shared" si="896"/>
        <v>0</v>
      </c>
      <c r="AS745" s="54" t="e">
        <f t="shared" si="921"/>
        <v>#N/A</v>
      </c>
      <c r="AT745" t="b">
        <f t="shared" si="932"/>
        <v>0</v>
      </c>
      <c r="AU745" t="str">
        <f t="shared" si="933"/>
        <v/>
      </c>
      <c r="AV745" s="55" t="str">
        <f t="shared" si="922"/>
        <v/>
      </c>
      <c r="AW745" t="b">
        <f>AND(AV745&lt;&gt;"",COUNTIF($AV$11:AV744,AV745)=0)</f>
        <v>0</v>
      </c>
      <c r="AX745" s="2">
        <f>IF(AV745="",0,IF(AW745,MAX($AX$11:AX744)+1,VLOOKUP(AV745,$AV$11:AX744,3,FALSE)))</f>
        <v>0</v>
      </c>
      <c r="AY745" t="str">
        <f t="shared" si="923"/>
        <v/>
      </c>
      <c r="AZ745" t="e">
        <f t="shared" si="897"/>
        <v>#N/A</v>
      </c>
      <c r="BA745" t="e">
        <f>IF(ISNA(AZ745),NA(),COUNTIF(AZ$10:AZ745,AZ745)&gt;1)</f>
        <v>#N/A</v>
      </c>
      <c r="BB745" t="e">
        <f t="shared" si="898"/>
        <v>#N/A</v>
      </c>
      <c r="BC745" s="55" t="e">
        <f t="shared" si="899"/>
        <v>#N/A</v>
      </c>
      <c r="BD745" s="56" t="e">
        <f t="shared" si="900"/>
        <v>#N/A</v>
      </c>
      <c r="BE745" s="53">
        <f t="shared" si="901"/>
        <v>0</v>
      </c>
      <c r="BF745" s="53">
        <f t="shared" si="902"/>
        <v>0</v>
      </c>
      <c r="BG745" s="53">
        <f t="shared" si="903"/>
        <v>0</v>
      </c>
      <c r="BH745" s="53">
        <f t="shared" si="904"/>
        <v>0</v>
      </c>
      <c r="BI745" s="53">
        <f t="shared" si="905"/>
        <v>0</v>
      </c>
      <c r="BJ745" s="53">
        <f t="shared" si="906"/>
        <v>0</v>
      </c>
      <c r="BK745" s="57">
        <f t="shared" si="907"/>
        <v>0</v>
      </c>
      <c r="BL745" s="57">
        <f t="shared" si="908"/>
        <v>0</v>
      </c>
      <c r="BM745" s="57">
        <f t="shared" si="909"/>
        <v>0</v>
      </c>
      <c r="BN745" s="57">
        <f t="shared" si="910"/>
        <v>0</v>
      </c>
      <c r="BO745" s="57">
        <f t="shared" si="911"/>
        <v>0</v>
      </c>
      <c r="BP745" s="57">
        <f t="shared" si="912"/>
        <v>0</v>
      </c>
      <c r="BQ745">
        <f t="shared" si="934"/>
        <v>0</v>
      </c>
      <c r="BR745">
        <f t="shared" si="935"/>
        <v>0</v>
      </c>
      <c r="BS745">
        <f t="shared" si="936"/>
        <v>0</v>
      </c>
      <c r="BT745">
        <f t="shared" si="937"/>
        <v>0</v>
      </c>
      <c r="BU745">
        <f t="shared" si="938"/>
        <v>0</v>
      </c>
      <c r="BV745">
        <f t="shared" si="939"/>
        <v>0</v>
      </c>
      <c r="BW745">
        <f t="shared" si="940"/>
        <v>0</v>
      </c>
      <c r="BX745">
        <f t="shared" si="941"/>
        <v>0</v>
      </c>
      <c r="BY745">
        <f t="shared" si="942"/>
        <v>0</v>
      </c>
      <c r="BZ745">
        <f t="shared" si="943"/>
        <v>0</v>
      </c>
      <c r="CA745">
        <f t="shared" si="944"/>
        <v>0</v>
      </c>
      <c r="CB745">
        <f t="shared" si="945"/>
        <v>0</v>
      </c>
      <c r="CC745" t="e">
        <f>IF('Source and fuel input'!AS745,VLOOKUP(AA745,SourceIdData,8,FALSE),IF('Source and fuel input'!AQ745,V745,IF('Source and fuel input'!AR745,IF(AND(E745="Method 1",VLOOKUP(AA745,SourceIdData,8,FALSE)&gt;0),VLOOKUP(AA745,SourceIdData,8,FALSE),NA()),"")))</f>
        <v>#N/A</v>
      </c>
      <c r="CD745" s="15" t="e">
        <f t="shared" si="880"/>
        <v>#N/A</v>
      </c>
      <c r="CE745" s="15" t="b">
        <f t="shared" si="881"/>
        <v>1</v>
      </c>
      <c r="CF745" s="15" t="b">
        <f t="shared" si="913"/>
        <v>1</v>
      </c>
      <c r="CG745" s="15" t="b">
        <f t="shared" si="882"/>
        <v>0</v>
      </c>
      <c r="CH745" s="15" t="b">
        <f t="shared" si="883"/>
        <v>1</v>
      </c>
      <c r="CI745" t="e">
        <f t="shared" si="914"/>
        <v>#N/A</v>
      </c>
      <c r="CJ745" t="e">
        <f t="shared" si="915"/>
        <v>#N/A</v>
      </c>
      <c r="CK745" t="e">
        <f t="shared" si="924"/>
        <v>#N/A</v>
      </c>
      <c r="CL745" t="b">
        <f t="shared" si="884"/>
        <v>0</v>
      </c>
      <c r="CM745" t="e">
        <f t="shared" si="925"/>
        <v>#N/A</v>
      </c>
      <c r="CN745" t="b">
        <f t="shared" si="926"/>
        <v>0</v>
      </c>
      <c r="CO745" s="14">
        <f t="shared" si="927"/>
        <v>1</v>
      </c>
      <c r="CP745" s="16" t="str">
        <f t="shared" si="916"/>
        <v/>
      </c>
      <c r="CQ745" s="15">
        <f t="shared" si="917"/>
        <v>0</v>
      </c>
      <c r="CR745" s="15">
        <f t="shared" si="918"/>
        <v>0</v>
      </c>
      <c r="CS745" s="15">
        <f t="shared" si="919"/>
        <v>0</v>
      </c>
      <c r="CT745" s="58" t="e">
        <f t="shared" si="946"/>
        <v>#DIV/0!</v>
      </c>
      <c r="CU745" s="2">
        <f t="shared" si="920"/>
        <v>995</v>
      </c>
      <c r="CV745" t="str">
        <f t="shared" si="928"/>
        <v/>
      </c>
      <c r="CX745" t="str">
        <f t="shared" si="947"/>
        <v/>
      </c>
      <c r="CY745" t="b">
        <f>AND(CX745&lt;&gt;"",COUNTIF($CX$11:CX744,CX745)=0)</f>
        <v>0</v>
      </c>
      <c r="CZ745" s="2">
        <f>IF(CX745="",0,IF(CY745,MAX($CZ$11:CZ744)+1,VLOOKUP(CX745,$CX$11:CZ744,3,FALSE)))</f>
        <v>0</v>
      </c>
      <c r="DA745" s="2" t="str">
        <f t="shared" si="929"/>
        <v/>
      </c>
      <c r="DB745" t="str">
        <f t="shared" si="948"/>
        <v/>
      </c>
      <c r="DC745" t="b">
        <f>AND(DB745&lt;&gt;"",COUNTIF($DB$11:DB744,DB745)=0)</f>
        <v>0</v>
      </c>
      <c r="DD745" s="2">
        <f>IF(DB745="",0,IF(DC745,MAX($DD$11:DD744)+1,VLOOKUP(DB745,$DB$11:DD744,3,FALSE)))</f>
        <v>0</v>
      </c>
      <c r="DE745" s="2" t="str">
        <f t="shared" si="930"/>
        <v/>
      </c>
    </row>
    <row r="746" spans="1:109" x14ac:dyDescent="0.35">
      <c r="A746" s="119"/>
      <c r="B746" s="46"/>
      <c r="C746" s="46"/>
      <c r="D746" s="46"/>
      <c r="E746" s="46"/>
      <c r="F746" s="183"/>
      <c r="G746" s="48">
        <v>0</v>
      </c>
      <c r="H746" s="46">
        <v>0</v>
      </c>
      <c r="I746" s="46">
        <v>0</v>
      </c>
      <c r="J746" s="46">
        <v>0</v>
      </c>
      <c r="K746" s="46">
        <v>0</v>
      </c>
      <c r="L746" s="49">
        <v>0</v>
      </c>
      <c r="M746" s="50">
        <v>0</v>
      </c>
      <c r="N746" s="32"/>
      <c r="O746" s="31"/>
      <c r="P746" s="31"/>
      <c r="Q746" s="31"/>
      <c r="R746" s="31"/>
      <c r="S746" s="31"/>
      <c r="T746" s="31"/>
      <c r="U746" s="31"/>
      <c r="V746" s="99"/>
      <c r="W746" s="52" t="str">
        <f t="shared" si="955"/>
        <v/>
      </c>
      <c r="X746" s="120"/>
      <c r="Y746" s="97"/>
      <c r="Z746" t="e">
        <f t="shared" si="885"/>
        <v>#N/A</v>
      </c>
      <c r="AA746" t="e">
        <f t="shared" si="886"/>
        <v>#N/A</v>
      </c>
      <c r="AB746" t="e">
        <f t="shared" si="887"/>
        <v>#N/A</v>
      </c>
      <c r="AC746" s="53" t="b">
        <f t="shared" si="888"/>
        <v>0</v>
      </c>
      <c r="AD746" s="53" t="b">
        <f t="shared" si="889"/>
        <v>0</v>
      </c>
      <c r="AE746" s="53" t="b">
        <f t="shared" si="890"/>
        <v>0</v>
      </c>
      <c r="AF746" s="53" t="b">
        <f t="shared" si="891"/>
        <v>0</v>
      </c>
      <c r="AG746" s="53" t="b">
        <f t="shared" si="892"/>
        <v>0</v>
      </c>
      <c r="AH746" s="53" t="b">
        <f t="shared" si="893"/>
        <v>0</v>
      </c>
      <c r="AI746" s="53" t="b">
        <f t="shared" si="894"/>
        <v>0</v>
      </c>
      <c r="AJ746" s="53" t="b">
        <f t="shared" si="895"/>
        <v>0</v>
      </c>
      <c r="AK746" s="53" t="b">
        <f t="shared" si="949"/>
        <v>1</v>
      </c>
      <c r="AL746" s="53" t="b">
        <f t="shared" si="950"/>
        <v>1</v>
      </c>
      <c r="AM746" s="53" t="b">
        <f t="shared" si="951"/>
        <v>1</v>
      </c>
      <c r="AN746" s="53" t="b">
        <f t="shared" si="952"/>
        <v>1</v>
      </c>
      <c r="AO746" s="53" t="b">
        <f t="shared" si="953"/>
        <v>1</v>
      </c>
      <c r="AP746" s="53" t="b">
        <f t="shared" si="954"/>
        <v>1</v>
      </c>
      <c r="AQ746" s="53" t="b">
        <f t="shared" si="931"/>
        <v>0</v>
      </c>
      <c r="AR746" t="b">
        <f t="shared" si="896"/>
        <v>0</v>
      </c>
      <c r="AS746" s="54" t="e">
        <f t="shared" si="921"/>
        <v>#N/A</v>
      </c>
      <c r="AT746" t="b">
        <f t="shared" si="932"/>
        <v>0</v>
      </c>
      <c r="AU746" t="str">
        <f t="shared" si="933"/>
        <v/>
      </c>
      <c r="AV746" s="55" t="str">
        <f t="shared" si="922"/>
        <v/>
      </c>
      <c r="AW746" t="b">
        <f>AND(AV746&lt;&gt;"",COUNTIF($AV$11:AV745,AV746)=0)</f>
        <v>0</v>
      </c>
      <c r="AX746" s="2">
        <f>IF(AV746="",0,IF(AW746,MAX($AX$11:AX745)+1,VLOOKUP(AV746,$AV$11:AX745,3,FALSE)))</f>
        <v>0</v>
      </c>
      <c r="AY746" t="str">
        <f t="shared" si="923"/>
        <v/>
      </c>
      <c r="AZ746" t="e">
        <f t="shared" si="897"/>
        <v>#N/A</v>
      </c>
      <c r="BA746" t="e">
        <f>IF(ISNA(AZ746),NA(),COUNTIF(AZ$10:AZ746,AZ746)&gt;1)</f>
        <v>#N/A</v>
      </c>
      <c r="BB746" t="e">
        <f t="shared" si="898"/>
        <v>#N/A</v>
      </c>
      <c r="BC746" s="55" t="e">
        <f t="shared" si="899"/>
        <v>#N/A</v>
      </c>
      <c r="BD746" s="56" t="e">
        <f t="shared" si="900"/>
        <v>#N/A</v>
      </c>
      <c r="BE746" s="53">
        <f t="shared" si="901"/>
        <v>0</v>
      </c>
      <c r="BF746" s="53">
        <f t="shared" si="902"/>
        <v>0</v>
      </c>
      <c r="BG746" s="53">
        <f t="shared" si="903"/>
        <v>0</v>
      </c>
      <c r="BH746" s="53">
        <f t="shared" si="904"/>
        <v>0</v>
      </c>
      <c r="BI746" s="53">
        <f t="shared" si="905"/>
        <v>0</v>
      </c>
      <c r="BJ746" s="53">
        <f t="shared" si="906"/>
        <v>0</v>
      </c>
      <c r="BK746" s="57">
        <f t="shared" si="907"/>
        <v>0</v>
      </c>
      <c r="BL746" s="57">
        <f t="shared" si="908"/>
        <v>0</v>
      </c>
      <c r="BM746" s="57">
        <f t="shared" si="909"/>
        <v>0</v>
      </c>
      <c r="BN746" s="57">
        <f t="shared" si="910"/>
        <v>0</v>
      </c>
      <c r="BO746" s="57">
        <f t="shared" si="911"/>
        <v>0</v>
      </c>
      <c r="BP746" s="57">
        <f t="shared" si="912"/>
        <v>0</v>
      </c>
      <c r="BQ746">
        <f t="shared" si="934"/>
        <v>0</v>
      </c>
      <c r="BR746">
        <f t="shared" si="935"/>
        <v>0</v>
      </c>
      <c r="BS746">
        <f t="shared" si="936"/>
        <v>0</v>
      </c>
      <c r="BT746">
        <f t="shared" si="937"/>
        <v>0</v>
      </c>
      <c r="BU746">
        <f t="shared" si="938"/>
        <v>0</v>
      </c>
      <c r="BV746">
        <f t="shared" si="939"/>
        <v>0</v>
      </c>
      <c r="BW746">
        <f t="shared" si="940"/>
        <v>0</v>
      </c>
      <c r="BX746">
        <f t="shared" si="941"/>
        <v>0</v>
      </c>
      <c r="BY746">
        <f t="shared" si="942"/>
        <v>0</v>
      </c>
      <c r="BZ746">
        <f t="shared" si="943"/>
        <v>0</v>
      </c>
      <c r="CA746">
        <f t="shared" si="944"/>
        <v>0</v>
      </c>
      <c r="CB746">
        <f t="shared" si="945"/>
        <v>0</v>
      </c>
      <c r="CC746" t="e">
        <f>IF('Source and fuel input'!AS746,VLOOKUP(AA746,SourceIdData,8,FALSE),IF('Source and fuel input'!AQ746,V746,IF('Source and fuel input'!AR746,IF(AND(E746="Method 1",VLOOKUP(AA746,SourceIdData,8,FALSE)&gt;0),VLOOKUP(AA746,SourceIdData,8,FALSE),NA()),"")))</f>
        <v>#N/A</v>
      </c>
      <c r="CD746" s="15" t="e">
        <f t="shared" ref="CD746:CD809" si="956">IF(AND(CC746&lt;&gt;"",CC746&gt;0),(CC746*CR746)^2,SUM(BW746:CB746))</f>
        <v>#N/A</v>
      </c>
      <c r="CE746" s="15" t="b">
        <f t="shared" ref="CE746:CE809" si="957">OR(A746="",B746="")</f>
        <v>1</v>
      </c>
      <c r="CF746" s="15" t="b">
        <f t="shared" si="913"/>
        <v>1</v>
      </c>
      <c r="CG746" s="15" t="b">
        <f t="shared" ref="CG746:CG809" si="958">OR(G746&lt;0,H746&lt;0,I746&lt;0,J746&lt;0,K746&lt;0,L746&lt;0)</f>
        <v>0</v>
      </c>
      <c r="CH746" s="15" t="b">
        <f t="shared" ref="CH746:CH809" si="959">ISNA(AA746)</f>
        <v>1</v>
      </c>
      <c r="CI746" t="e">
        <f t="shared" si="914"/>
        <v>#N/A</v>
      </c>
      <c r="CJ746" t="e">
        <f t="shared" si="915"/>
        <v>#N/A</v>
      </c>
      <c r="CK746" t="e">
        <f t="shared" si="924"/>
        <v>#N/A</v>
      </c>
      <c r="CL746" t="b">
        <f t="shared" ref="CL746:CL809" si="960">AND(O746&gt;0,IF(G746&gt;0,P746&gt;0,TRUE),IF(H746&gt;0,Q746&gt;0,TRUE),IF(I746&gt;0,R746&gt;0,TRUE),IF(J746&gt;0,S746&gt;0,TRUE),IF(K746&gt;0,T746&gt;0,TRUE),IF(L746&gt;0,U746&gt;0,TRUE))</f>
        <v>0</v>
      </c>
      <c r="CM746" t="e">
        <f t="shared" si="925"/>
        <v>#N/A</v>
      </c>
      <c r="CN746" t="b">
        <f t="shared" si="926"/>
        <v>0</v>
      </c>
      <c r="CO746" s="14">
        <f t="shared" si="927"/>
        <v>1</v>
      </c>
      <c r="CP746" s="16" t="str">
        <f t="shared" si="916"/>
        <v/>
      </c>
      <c r="CQ746" s="15">
        <f t="shared" si="917"/>
        <v>0</v>
      </c>
      <c r="CR746" s="15">
        <f t="shared" si="918"/>
        <v>0</v>
      </c>
      <c r="CS746" s="15">
        <f t="shared" si="919"/>
        <v>0</v>
      </c>
      <c r="CT746" s="58" t="e">
        <f t="shared" si="946"/>
        <v>#DIV/0!</v>
      </c>
      <c r="CU746" s="2">
        <f t="shared" si="920"/>
        <v>995</v>
      </c>
      <c r="CV746" t="str">
        <f t="shared" si="928"/>
        <v/>
      </c>
      <c r="CX746" t="str">
        <f t="shared" si="947"/>
        <v/>
      </c>
      <c r="CY746" t="b">
        <f>AND(CX746&lt;&gt;"",COUNTIF($CX$11:CX745,CX746)=0)</f>
        <v>0</v>
      </c>
      <c r="CZ746" s="2">
        <f>IF(CX746="",0,IF(CY746,MAX($CZ$11:CZ745)+1,VLOOKUP(CX746,$CX$11:CZ745,3,FALSE)))</f>
        <v>0</v>
      </c>
      <c r="DA746" s="2" t="str">
        <f t="shared" si="929"/>
        <v/>
      </c>
      <c r="DB746" t="str">
        <f t="shared" si="948"/>
        <v/>
      </c>
      <c r="DC746" t="b">
        <f>AND(DB746&lt;&gt;"",COUNTIF($DB$11:DB745,DB746)=0)</f>
        <v>0</v>
      </c>
      <c r="DD746" s="2">
        <f>IF(DB746="",0,IF(DC746,MAX($DD$11:DD745)+1,VLOOKUP(DB746,$DB$11:DD745,3,FALSE)))</f>
        <v>0</v>
      </c>
      <c r="DE746" s="2" t="str">
        <f t="shared" si="930"/>
        <v/>
      </c>
    </row>
    <row r="747" spans="1:109" x14ac:dyDescent="0.35">
      <c r="A747" s="119"/>
      <c r="B747" s="46"/>
      <c r="C747" s="46"/>
      <c r="D747" s="46"/>
      <c r="E747" s="46"/>
      <c r="F747" s="183"/>
      <c r="G747" s="48">
        <v>0</v>
      </c>
      <c r="H747" s="46">
        <v>0</v>
      </c>
      <c r="I747" s="46">
        <v>0</v>
      </c>
      <c r="J747" s="46">
        <v>0</v>
      </c>
      <c r="K747" s="46">
        <v>0</v>
      </c>
      <c r="L747" s="49">
        <v>0</v>
      </c>
      <c r="M747" s="50">
        <v>0</v>
      </c>
      <c r="N747" s="32"/>
      <c r="O747" s="31"/>
      <c r="P747" s="31"/>
      <c r="Q747" s="31"/>
      <c r="R747" s="31"/>
      <c r="S747" s="31"/>
      <c r="T747" s="31"/>
      <c r="U747" s="31"/>
      <c r="V747" s="99"/>
      <c r="W747" s="52" t="str">
        <f t="shared" si="955"/>
        <v/>
      </c>
      <c r="X747" s="120"/>
      <c r="Y747" s="97"/>
      <c r="Z747" t="e">
        <f t="shared" si="885"/>
        <v>#N/A</v>
      </c>
      <c r="AA747" t="e">
        <f t="shared" si="886"/>
        <v>#N/A</v>
      </c>
      <c r="AB747" t="e">
        <f t="shared" si="887"/>
        <v>#N/A</v>
      </c>
      <c r="AC747" s="53" t="b">
        <f t="shared" si="888"/>
        <v>0</v>
      </c>
      <c r="AD747" s="53" t="b">
        <f t="shared" si="889"/>
        <v>0</v>
      </c>
      <c r="AE747" s="53" t="b">
        <f t="shared" si="890"/>
        <v>0</v>
      </c>
      <c r="AF747" s="53" t="b">
        <f t="shared" si="891"/>
        <v>0</v>
      </c>
      <c r="AG747" s="53" t="b">
        <f t="shared" si="892"/>
        <v>0</v>
      </c>
      <c r="AH747" s="53" t="b">
        <f t="shared" si="893"/>
        <v>0</v>
      </c>
      <c r="AI747" s="53" t="b">
        <f t="shared" si="894"/>
        <v>0</v>
      </c>
      <c r="AJ747" s="53" t="b">
        <f t="shared" si="895"/>
        <v>0</v>
      </c>
      <c r="AK747" s="53" t="b">
        <f t="shared" si="949"/>
        <v>1</v>
      </c>
      <c r="AL747" s="53" t="b">
        <f t="shared" si="950"/>
        <v>1</v>
      </c>
      <c r="AM747" s="53" t="b">
        <f t="shared" si="951"/>
        <v>1</v>
      </c>
      <c r="AN747" s="53" t="b">
        <f t="shared" si="952"/>
        <v>1</v>
      </c>
      <c r="AO747" s="53" t="b">
        <f t="shared" si="953"/>
        <v>1</v>
      </c>
      <c r="AP747" s="53" t="b">
        <f t="shared" si="954"/>
        <v>1</v>
      </c>
      <c r="AQ747" s="53" t="b">
        <f t="shared" si="931"/>
        <v>0</v>
      </c>
      <c r="AR747" t="b">
        <f t="shared" si="896"/>
        <v>0</v>
      </c>
      <c r="AS747" s="54" t="e">
        <f t="shared" si="921"/>
        <v>#N/A</v>
      </c>
      <c r="AT747" t="b">
        <f t="shared" si="932"/>
        <v>0</v>
      </c>
      <c r="AU747" t="str">
        <f t="shared" si="933"/>
        <v/>
      </c>
      <c r="AV747" s="55" t="str">
        <f t="shared" si="922"/>
        <v/>
      </c>
      <c r="AW747" t="b">
        <f>AND(AV747&lt;&gt;"",COUNTIF($AV$11:AV746,AV747)=0)</f>
        <v>0</v>
      </c>
      <c r="AX747" s="2">
        <f>IF(AV747="",0,IF(AW747,MAX($AX$11:AX746)+1,VLOOKUP(AV747,$AV$11:AX746,3,FALSE)))</f>
        <v>0</v>
      </c>
      <c r="AY747" t="str">
        <f t="shared" si="923"/>
        <v/>
      </c>
      <c r="AZ747" t="e">
        <f t="shared" si="897"/>
        <v>#N/A</v>
      </c>
      <c r="BA747" t="e">
        <f>IF(ISNA(AZ747),NA(),COUNTIF(AZ$10:AZ747,AZ747)&gt;1)</f>
        <v>#N/A</v>
      </c>
      <c r="BB747" t="e">
        <f t="shared" si="898"/>
        <v>#N/A</v>
      </c>
      <c r="BC747" s="55" t="e">
        <f t="shared" si="899"/>
        <v>#N/A</v>
      </c>
      <c r="BD747" s="56" t="e">
        <f t="shared" si="900"/>
        <v>#N/A</v>
      </c>
      <c r="BE747" s="53">
        <f t="shared" si="901"/>
        <v>0</v>
      </c>
      <c r="BF747" s="53">
        <f t="shared" si="902"/>
        <v>0</v>
      </c>
      <c r="BG747" s="53">
        <f t="shared" si="903"/>
        <v>0</v>
      </c>
      <c r="BH747" s="53">
        <f t="shared" si="904"/>
        <v>0</v>
      </c>
      <c r="BI747" s="53">
        <f t="shared" si="905"/>
        <v>0</v>
      </c>
      <c r="BJ747" s="53">
        <f t="shared" si="906"/>
        <v>0</v>
      </c>
      <c r="BK747" s="57">
        <f t="shared" si="907"/>
        <v>0</v>
      </c>
      <c r="BL747" s="57">
        <f t="shared" si="908"/>
        <v>0</v>
      </c>
      <c r="BM747" s="57">
        <f t="shared" si="909"/>
        <v>0</v>
      </c>
      <c r="BN747" s="57">
        <f t="shared" si="910"/>
        <v>0</v>
      </c>
      <c r="BO747" s="57">
        <f t="shared" si="911"/>
        <v>0</v>
      </c>
      <c r="BP747" s="57">
        <f t="shared" si="912"/>
        <v>0</v>
      </c>
      <c r="BQ747">
        <f t="shared" si="934"/>
        <v>0</v>
      </c>
      <c r="BR747">
        <f t="shared" si="935"/>
        <v>0</v>
      </c>
      <c r="BS747">
        <f t="shared" si="936"/>
        <v>0</v>
      </c>
      <c r="BT747">
        <f t="shared" si="937"/>
        <v>0</v>
      </c>
      <c r="BU747">
        <f t="shared" si="938"/>
        <v>0</v>
      </c>
      <c r="BV747">
        <f t="shared" si="939"/>
        <v>0</v>
      </c>
      <c r="BW747">
        <f t="shared" si="940"/>
        <v>0</v>
      </c>
      <c r="BX747">
        <f t="shared" si="941"/>
        <v>0</v>
      </c>
      <c r="BY747">
        <f t="shared" si="942"/>
        <v>0</v>
      </c>
      <c r="BZ747">
        <f t="shared" si="943"/>
        <v>0</v>
      </c>
      <c r="CA747">
        <f t="shared" si="944"/>
        <v>0</v>
      </c>
      <c r="CB747">
        <f t="shared" si="945"/>
        <v>0</v>
      </c>
      <c r="CC747" t="e">
        <f>IF('Source and fuel input'!AS747,VLOOKUP(AA747,SourceIdData,8,FALSE),IF('Source and fuel input'!AQ747,V747,IF('Source and fuel input'!AR747,IF(AND(E747="Method 1",VLOOKUP(AA747,SourceIdData,8,FALSE)&gt;0),VLOOKUP(AA747,SourceIdData,8,FALSE),NA()),"")))</f>
        <v>#N/A</v>
      </c>
      <c r="CD747" s="15" t="e">
        <f t="shared" si="956"/>
        <v>#N/A</v>
      </c>
      <c r="CE747" s="15" t="b">
        <f t="shared" si="957"/>
        <v>1</v>
      </c>
      <c r="CF747" s="15" t="b">
        <f t="shared" si="913"/>
        <v>1</v>
      </c>
      <c r="CG747" s="15" t="b">
        <f t="shared" si="958"/>
        <v>0</v>
      </c>
      <c r="CH747" s="15" t="b">
        <f t="shared" si="959"/>
        <v>1</v>
      </c>
      <c r="CI747" t="e">
        <f t="shared" si="914"/>
        <v>#N/A</v>
      </c>
      <c r="CJ747" t="e">
        <f t="shared" si="915"/>
        <v>#N/A</v>
      </c>
      <c r="CK747" t="e">
        <f t="shared" si="924"/>
        <v>#N/A</v>
      </c>
      <c r="CL747" t="b">
        <f t="shared" si="960"/>
        <v>0</v>
      </c>
      <c r="CM747" t="e">
        <f t="shared" si="925"/>
        <v>#N/A</v>
      </c>
      <c r="CN747" t="b">
        <f t="shared" si="926"/>
        <v>0</v>
      </c>
      <c r="CO747" s="14">
        <f t="shared" si="927"/>
        <v>1</v>
      </c>
      <c r="CP747" s="16" t="str">
        <f t="shared" si="916"/>
        <v/>
      </c>
      <c r="CQ747" s="15">
        <f t="shared" si="917"/>
        <v>0</v>
      </c>
      <c r="CR747" s="15">
        <f t="shared" si="918"/>
        <v>0</v>
      </c>
      <c r="CS747" s="15">
        <f t="shared" si="919"/>
        <v>0</v>
      </c>
      <c r="CT747" s="58" t="e">
        <f t="shared" si="946"/>
        <v>#DIV/0!</v>
      </c>
      <c r="CU747" s="2">
        <f t="shared" si="920"/>
        <v>995</v>
      </c>
      <c r="CV747" t="str">
        <f t="shared" si="928"/>
        <v/>
      </c>
      <c r="CX747" t="str">
        <f t="shared" si="947"/>
        <v/>
      </c>
      <c r="CY747" t="b">
        <f>AND(CX747&lt;&gt;"",COUNTIF($CX$11:CX746,CX747)=0)</f>
        <v>0</v>
      </c>
      <c r="CZ747" s="2">
        <f>IF(CX747="",0,IF(CY747,MAX($CZ$11:CZ746)+1,VLOOKUP(CX747,$CX$11:CZ746,3,FALSE)))</f>
        <v>0</v>
      </c>
      <c r="DA747" s="2" t="str">
        <f t="shared" si="929"/>
        <v/>
      </c>
      <c r="DB747" t="str">
        <f t="shared" si="948"/>
        <v/>
      </c>
      <c r="DC747" t="b">
        <f>AND(DB747&lt;&gt;"",COUNTIF($DB$11:DB746,DB747)=0)</f>
        <v>0</v>
      </c>
      <c r="DD747" s="2">
        <f>IF(DB747="",0,IF(DC747,MAX($DD$11:DD746)+1,VLOOKUP(DB747,$DB$11:DD746,3,FALSE)))</f>
        <v>0</v>
      </c>
      <c r="DE747" s="2" t="str">
        <f t="shared" si="930"/>
        <v/>
      </c>
    </row>
    <row r="748" spans="1:109" x14ac:dyDescent="0.35">
      <c r="A748" s="119"/>
      <c r="B748" s="46"/>
      <c r="C748" s="46"/>
      <c r="D748" s="46"/>
      <c r="E748" s="46"/>
      <c r="F748" s="183"/>
      <c r="G748" s="48">
        <v>0</v>
      </c>
      <c r="H748" s="46">
        <v>0</v>
      </c>
      <c r="I748" s="46">
        <v>0</v>
      </c>
      <c r="J748" s="46">
        <v>0</v>
      </c>
      <c r="K748" s="46">
        <v>0</v>
      </c>
      <c r="L748" s="49">
        <v>0</v>
      </c>
      <c r="M748" s="50">
        <v>0</v>
      </c>
      <c r="N748" s="32"/>
      <c r="O748" s="31"/>
      <c r="P748" s="31"/>
      <c r="Q748" s="31"/>
      <c r="R748" s="31"/>
      <c r="S748" s="31"/>
      <c r="T748" s="31"/>
      <c r="U748" s="31"/>
      <c r="V748" s="99"/>
      <c r="W748" s="52" t="str">
        <f t="shared" si="955"/>
        <v/>
      </c>
      <c r="X748" s="120"/>
      <c r="Y748" s="97"/>
      <c r="Z748" t="e">
        <f t="shared" si="885"/>
        <v>#N/A</v>
      </c>
      <c r="AA748" t="e">
        <f t="shared" si="886"/>
        <v>#N/A</v>
      </c>
      <c r="AB748" t="e">
        <f t="shared" si="887"/>
        <v>#N/A</v>
      </c>
      <c r="AC748" s="53" t="b">
        <f t="shared" si="888"/>
        <v>0</v>
      </c>
      <c r="AD748" s="53" t="b">
        <f t="shared" si="889"/>
        <v>0</v>
      </c>
      <c r="AE748" s="53" t="b">
        <f t="shared" si="890"/>
        <v>0</v>
      </c>
      <c r="AF748" s="53" t="b">
        <f t="shared" si="891"/>
        <v>0</v>
      </c>
      <c r="AG748" s="53" t="b">
        <f t="shared" si="892"/>
        <v>0</v>
      </c>
      <c r="AH748" s="53" t="b">
        <f t="shared" si="893"/>
        <v>0</v>
      </c>
      <c r="AI748" s="53" t="b">
        <f t="shared" si="894"/>
        <v>0</v>
      </c>
      <c r="AJ748" s="53" t="b">
        <f t="shared" si="895"/>
        <v>0</v>
      </c>
      <c r="AK748" s="53" t="b">
        <f t="shared" si="949"/>
        <v>1</v>
      </c>
      <c r="AL748" s="53" t="b">
        <f t="shared" si="950"/>
        <v>1</v>
      </c>
      <c r="AM748" s="53" t="b">
        <f t="shared" si="951"/>
        <v>1</v>
      </c>
      <c r="AN748" s="53" t="b">
        <f t="shared" si="952"/>
        <v>1</v>
      </c>
      <c r="AO748" s="53" t="b">
        <f t="shared" si="953"/>
        <v>1</v>
      </c>
      <c r="AP748" s="53" t="b">
        <f t="shared" si="954"/>
        <v>1</v>
      </c>
      <c r="AQ748" s="53" t="b">
        <f t="shared" si="931"/>
        <v>0</v>
      </c>
      <c r="AR748" t="b">
        <f t="shared" si="896"/>
        <v>0</v>
      </c>
      <c r="AS748" s="54" t="e">
        <f t="shared" si="921"/>
        <v>#N/A</v>
      </c>
      <c r="AT748" t="b">
        <f t="shared" si="932"/>
        <v>0</v>
      </c>
      <c r="AU748" t="str">
        <f t="shared" si="933"/>
        <v/>
      </c>
      <c r="AV748" s="55" t="str">
        <f t="shared" si="922"/>
        <v/>
      </c>
      <c r="AW748" t="b">
        <f>AND(AV748&lt;&gt;"",COUNTIF($AV$11:AV747,AV748)=0)</f>
        <v>0</v>
      </c>
      <c r="AX748" s="2">
        <f>IF(AV748="",0,IF(AW748,MAX($AX$11:AX747)+1,VLOOKUP(AV748,$AV$11:AX747,3,FALSE)))</f>
        <v>0</v>
      </c>
      <c r="AY748" t="str">
        <f t="shared" si="923"/>
        <v/>
      </c>
      <c r="AZ748" t="e">
        <f t="shared" si="897"/>
        <v>#N/A</v>
      </c>
      <c r="BA748" t="e">
        <f>IF(ISNA(AZ748),NA(),COUNTIF(AZ$10:AZ748,AZ748)&gt;1)</f>
        <v>#N/A</v>
      </c>
      <c r="BB748" t="e">
        <f t="shared" si="898"/>
        <v>#N/A</v>
      </c>
      <c r="BC748" s="55" t="e">
        <f t="shared" si="899"/>
        <v>#N/A</v>
      </c>
      <c r="BD748" s="56" t="e">
        <f t="shared" si="900"/>
        <v>#N/A</v>
      </c>
      <c r="BE748" s="53">
        <f t="shared" si="901"/>
        <v>0</v>
      </c>
      <c r="BF748" s="53">
        <f t="shared" si="902"/>
        <v>0</v>
      </c>
      <c r="BG748" s="53">
        <f t="shared" si="903"/>
        <v>0</v>
      </c>
      <c r="BH748" s="53">
        <f t="shared" si="904"/>
        <v>0</v>
      </c>
      <c r="BI748" s="53">
        <f t="shared" si="905"/>
        <v>0</v>
      </c>
      <c r="BJ748" s="53">
        <f t="shared" si="906"/>
        <v>0</v>
      </c>
      <c r="BK748" s="57">
        <f t="shared" si="907"/>
        <v>0</v>
      </c>
      <c r="BL748" s="57">
        <f t="shared" si="908"/>
        <v>0</v>
      </c>
      <c r="BM748" s="57">
        <f t="shared" si="909"/>
        <v>0</v>
      </c>
      <c r="BN748" s="57">
        <f t="shared" si="910"/>
        <v>0</v>
      </c>
      <c r="BO748" s="57">
        <f t="shared" si="911"/>
        <v>0</v>
      </c>
      <c r="BP748" s="57">
        <f t="shared" si="912"/>
        <v>0</v>
      </c>
      <c r="BQ748">
        <f t="shared" si="934"/>
        <v>0</v>
      </c>
      <c r="BR748">
        <f t="shared" si="935"/>
        <v>0</v>
      </c>
      <c r="BS748">
        <f t="shared" si="936"/>
        <v>0</v>
      </c>
      <c r="BT748">
        <f t="shared" si="937"/>
        <v>0</v>
      </c>
      <c r="BU748">
        <f t="shared" si="938"/>
        <v>0</v>
      </c>
      <c r="BV748">
        <f t="shared" si="939"/>
        <v>0</v>
      </c>
      <c r="BW748">
        <f t="shared" si="940"/>
        <v>0</v>
      </c>
      <c r="BX748">
        <f t="shared" si="941"/>
        <v>0</v>
      </c>
      <c r="BY748">
        <f t="shared" si="942"/>
        <v>0</v>
      </c>
      <c r="BZ748">
        <f t="shared" si="943"/>
        <v>0</v>
      </c>
      <c r="CA748">
        <f t="shared" si="944"/>
        <v>0</v>
      </c>
      <c r="CB748">
        <f t="shared" si="945"/>
        <v>0</v>
      </c>
      <c r="CC748" t="e">
        <f>IF('Source and fuel input'!AS748,VLOOKUP(AA748,SourceIdData,8,FALSE),IF('Source and fuel input'!AQ748,V748,IF('Source and fuel input'!AR748,IF(AND(E748="Method 1",VLOOKUP(AA748,SourceIdData,8,FALSE)&gt;0),VLOOKUP(AA748,SourceIdData,8,FALSE),NA()),"")))</f>
        <v>#N/A</v>
      </c>
      <c r="CD748" s="15" t="e">
        <f t="shared" si="956"/>
        <v>#N/A</v>
      </c>
      <c r="CE748" s="15" t="b">
        <f t="shared" si="957"/>
        <v>1</v>
      </c>
      <c r="CF748" s="15" t="b">
        <f t="shared" si="913"/>
        <v>1</v>
      </c>
      <c r="CG748" s="15" t="b">
        <f t="shared" si="958"/>
        <v>0</v>
      </c>
      <c r="CH748" s="15" t="b">
        <f t="shared" si="959"/>
        <v>1</v>
      </c>
      <c r="CI748" t="e">
        <f t="shared" si="914"/>
        <v>#N/A</v>
      </c>
      <c r="CJ748" t="e">
        <f t="shared" si="915"/>
        <v>#N/A</v>
      </c>
      <c r="CK748" t="e">
        <f t="shared" si="924"/>
        <v>#N/A</v>
      </c>
      <c r="CL748" t="b">
        <f t="shared" si="960"/>
        <v>0</v>
      </c>
      <c r="CM748" t="e">
        <f t="shared" si="925"/>
        <v>#N/A</v>
      </c>
      <c r="CN748" t="b">
        <f t="shared" si="926"/>
        <v>0</v>
      </c>
      <c r="CO748" s="14">
        <f t="shared" si="927"/>
        <v>1</v>
      </c>
      <c r="CP748" s="16" t="str">
        <f t="shared" si="916"/>
        <v/>
      </c>
      <c r="CQ748" s="15">
        <f t="shared" si="917"/>
        <v>0</v>
      </c>
      <c r="CR748" s="15">
        <f t="shared" si="918"/>
        <v>0</v>
      </c>
      <c r="CS748" s="15">
        <f t="shared" si="919"/>
        <v>0</v>
      </c>
      <c r="CT748" s="58" t="e">
        <f t="shared" si="946"/>
        <v>#DIV/0!</v>
      </c>
      <c r="CU748" s="2">
        <f t="shared" si="920"/>
        <v>995</v>
      </c>
      <c r="CV748" t="str">
        <f t="shared" si="928"/>
        <v/>
      </c>
      <c r="CX748" t="str">
        <f t="shared" si="947"/>
        <v/>
      </c>
      <c r="CY748" t="b">
        <f>AND(CX748&lt;&gt;"",COUNTIF($CX$11:CX747,CX748)=0)</f>
        <v>0</v>
      </c>
      <c r="CZ748" s="2">
        <f>IF(CX748="",0,IF(CY748,MAX($CZ$11:CZ747)+1,VLOOKUP(CX748,$CX$11:CZ747,3,FALSE)))</f>
        <v>0</v>
      </c>
      <c r="DA748" s="2" t="str">
        <f t="shared" si="929"/>
        <v/>
      </c>
      <c r="DB748" t="str">
        <f t="shared" si="948"/>
        <v/>
      </c>
      <c r="DC748" t="b">
        <f>AND(DB748&lt;&gt;"",COUNTIF($DB$11:DB747,DB748)=0)</f>
        <v>0</v>
      </c>
      <c r="DD748" s="2">
        <f>IF(DB748="",0,IF(DC748,MAX($DD$11:DD747)+1,VLOOKUP(DB748,$DB$11:DD747,3,FALSE)))</f>
        <v>0</v>
      </c>
      <c r="DE748" s="2" t="str">
        <f t="shared" si="930"/>
        <v/>
      </c>
    </row>
    <row r="749" spans="1:109" x14ac:dyDescent="0.35">
      <c r="A749" s="119"/>
      <c r="B749" s="46"/>
      <c r="C749" s="46"/>
      <c r="D749" s="46"/>
      <c r="E749" s="46"/>
      <c r="F749" s="183"/>
      <c r="G749" s="48">
        <v>0</v>
      </c>
      <c r="H749" s="46">
        <v>0</v>
      </c>
      <c r="I749" s="46">
        <v>0</v>
      </c>
      <c r="J749" s="46">
        <v>0</v>
      </c>
      <c r="K749" s="46">
        <v>0</v>
      </c>
      <c r="L749" s="49">
        <v>0</v>
      </c>
      <c r="M749" s="50">
        <v>0</v>
      </c>
      <c r="N749" s="32"/>
      <c r="O749" s="31"/>
      <c r="P749" s="31"/>
      <c r="Q749" s="31"/>
      <c r="R749" s="31"/>
      <c r="S749" s="31"/>
      <c r="T749" s="31"/>
      <c r="U749" s="31"/>
      <c r="V749" s="99"/>
      <c r="W749" s="52" t="str">
        <f t="shared" si="955"/>
        <v/>
      </c>
      <c r="X749" s="120"/>
      <c r="Y749" s="97"/>
      <c r="Z749" t="e">
        <f t="shared" si="885"/>
        <v>#N/A</v>
      </c>
      <c r="AA749" t="e">
        <f t="shared" si="886"/>
        <v>#N/A</v>
      </c>
      <c r="AB749" t="e">
        <f t="shared" si="887"/>
        <v>#N/A</v>
      </c>
      <c r="AC749" s="53" t="b">
        <f t="shared" si="888"/>
        <v>0</v>
      </c>
      <c r="AD749" s="53" t="b">
        <f t="shared" si="889"/>
        <v>0</v>
      </c>
      <c r="AE749" s="53" t="b">
        <f t="shared" si="890"/>
        <v>0</v>
      </c>
      <c r="AF749" s="53" t="b">
        <f t="shared" si="891"/>
        <v>0</v>
      </c>
      <c r="AG749" s="53" t="b">
        <f t="shared" si="892"/>
        <v>0</v>
      </c>
      <c r="AH749" s="53" t="b">
        <f t="shared" si="893"/>
        <v>0</v>
      </c>
      <c r="AI749" s="53" t="b">
        <f t="shared" si="894"/>
        <v>0</v>
      </c>
      <c r="AJ749" s="53" t="b">
        <f t="shared" si="895"/>
        <v>0</v>
      </c>
      <c r="AK749" s="53" t="b">
        <f t="shared" si="949"/>
        <v>1</v>
      </c>
      <c r="AL749" s="53" t="b">
        <f t="shared" si="950"/>
        <v>1</v>
      </c>
      <c r="AM749" s="53" t="b">
        <f t="shared" si="951"/>
        <v>1</v>
      </c>
      <c r="AN749" s="53" t="b">
        <f t="shared" si="952"/>
        <v>1</v>
      </c>
      <c r="AO749" s="53" t="b">
        <f t="shared" si="953"/>
        <v>1</v>
      </c>
      <c r="AP749" s="53" t="b">
        <f t="shared" si="954"/>
        <v>1</v>
      </c>
      <c r="AQ749" s="53" t="b">
        <f t="shared" si="931"/>
        <v>0</v>
      </c>
      <c r="AR749" t="b">
        <f t="shared" si="896"/>
        <v>0</v>
      </c>
      <c r="AS749" s="54" t="e">
        <f t="shared" si="921"/>
        <v>#N/A</v>
      </c>
      <c r="AT749" t="b">
        <f t="shared" si="932"/>
        <v>0</v>
      </c>
      <c r="AU749" t="str">
        <f t="shared" si="933"/>
        <v/>
      </c>
      <c r="AV749" s="55" t="str">
        <f t="shared" si="922"/>
        <v/>
      </c>
      <c r="AW749" t="b">
        <f>AND(AV749&lt;&gt;"",COUNTIF($AV$11:AV748,AV749)=0)</f>
        <v>0</v>
      </c>
      <c r="AX749" s="2">
        <f>IF(AV749="",0,IF(AW749,MAX($AX$11:AX748)+1,VLOOKUP(AV749,$AV$11:AX748,3,FALSE)))</f>
        <v>0</v>
      </c>
      <c r="AY749" t="str">
        <f t="shared" si="923"/>
        <v/>
      </c>
      <c r="AZ749" t="e">
        <f t="shared" si="897"/>
        <v>#N/A</v>
      </c>
      <c r="BA749" t="e">
        <f>IF(ISNA(AZ749),NA(),COUNTIF(AZ$10:AZ749,AZ749)&gt;1)</f>
        <v>#N/A</v>
      </c>
      <c r="BB749" t="e">
        <f t="shared" si="898"/>
        <v>#N/A</v>
      </c>
      <c r="BC749" s="55" t="e">
        <f t="shared" si="899"/>
        <v>#N/A</v>
      </c>
      <c r="BD749" s="56" t="e">
        <f t="shared" si="900"/>
        <v>#N/A</v>
      </c>
      <c r="BE749" s="53">
        <f t="shared" si="901"/>
        <v>0</v>
      </c>
      <c r="BF749" s="53">
        <f t="shared" si="902"/>
        <v>0</v>
      </c>
      <c r="BG749" s="53">
        <f t="shared" si="903"/>
        <v>0</v>
      </c>
      <c r="BH749" s="53">
        <f t="shared" si="904"/>
        <v>0</v>
      </c>
      <c r="BI749" s="53">
        <f t="shared" si="905"/>
        <v>0</v>
      </c>
      <c r="BJ749" s="53">
        <f t="shared" si="906"/>
        <v>0</v>
      </c>
      <c r="BK749" s="57">
        <f t="shared" si="907"/>
        <v>0</v>
      </c>
      <c r="BL749" s="57">
        <f t="shared" si="908"/>
        <v>0</v>
      </c>
      <c r="BM749" s="57">
        <f t="shared" si="909"/>
        <v>0</v>
      </c>
      <c r="BN749" s="57">
        <f t="shared" si="910"/>
        <v>0</v>
      </c>
      <c r="BO749" s="57">
        <f t="shared" si="911"/>
        <v>0</v>
      </c>
      <c r="BP749" s="57">
        <f t="shared" si="912"/>
        <v>0</v>
      </c>
      <c r="BQ749">
        <f t="shared" si="934"/>
        <v>0</v>
      </c>
      <c r="BR749">
        <f t="shared" si="935"/>
        <v>0</v>
      </c>
      <c r="BS749">
        <f t="shared" si="936"/>
        <v>0</v>
      </c>
      <c r="BT749">
        <f t="shared" si="937"/>
        <v>0</v>
      </c>
      <c r="BU749">
        <f t="shared" si="938"/>
        <v>0</v>
      </c>
      <c r="BV749">
        <f t="shared" si="939"/>
        <v>0</v>
      </c>
      <c r="BW749">
        <f t="shared" si="940"/>
        <v>0</v>
      </c>
      <c r="BX749">
        <f t="shared" si="941"/>
        <v>0</v>
      </c>
      <c r="BY749">
        <f t="shared" si="942"/>
        <v>0</v>
      </c>
      <c r="BZ749">
        <f t="shared" si="943"/>
        <v>0</v>
      </c>
      <c r="CA749">
        <f t="shared" si="944"/>
        <v>0</v>
      </c>
      <c r="CB749">
        <f t="shared" si="945"/>
        <v>0</v>
      </c>
      <c r="CC749" t="e">
        <f>IF('Source and fuel input'!AS749,VLOOKUP(AA749,SourceIdData,8,FALSE),IF('Source and fuel input'!AQ749,V749,IF('Source and fuel input'!AR749,IF(AND(E749="Method 1",VLOOKUP(AA749,SourceIdData,8,FALSE)&gt;0),VLOOKUP(AA749,SourceIdData,8,FALSE),NA()),"")))</f>
        <v>#N/A</v>
      </c>
      <c r="CD749" s="15" t="e">
        <f t="shared" si="956"/>
        <v>#N/A</v>
      </c>
      <c r="CE749" s="15" t="b">
        <f t="shared" si="957"/>
        <v>1</v>
      </c>
      <c r="CF749" s="15" t="b">
        <f t="shared" si="913"/>
        <v>1</v>
      </c>
      <c r="CG749" s="15" t="b">
        <f t="shared" si="958"/>
        <v>0</v>
      </c>
      <c r="CH749" s="15" t="b">
        <f t="shared" si="959"/>
        <v>1</v>
      </c>
      <c r="CI749" t="e">
        <f t="shared" si="914"/>
        <v>#N/A</v>
      </c>
      <c r="CJ749" t="e">
        <f t="shared" si="915"/>
        <v>#N/A</v>
      </c>
      <c r="CK749" t="e">
        <f t="shared" si="924"/>
        <v>#N/A</v>
      </c>
      <c r="CL749" t="b">
        <f t="shared" si="960"/>
        <v>0</v>
      </c>
      <c r="CM749" t="e">
        <f t="shared" si="925"/>
        <v>#N/A</v>
      </c>
      <c r="CN749" t="b">
        <f t="shared" si="926"/>
        <v>0</v>
      </c>
      <c r="CO749" s="14">
        <f t="shared" si="927"/>
        <v>1</v>
      </c>
      <c r="CP749" s="16" t="str">
        <f t="shared" si="916"/>
        <v/>
      </c>
      <c r="CQ749" s="15">
        <f t="shared" si="917"/>
        <v>0</v>
      </c>
      <c r="CR749" s="15">
        <f t="shared" si="918"/>
        <v>0</v>
      </c>
      <c r="CS749" s="15">
        <f t="shared" si="919"/>
        <v>0</v>
      </c>
      <c r="CT749" s="58" t="e">
        <f t="shared" si="946"/>
        <v>#DIV/0!</v>
      </c>
      <c r="CU749" s="2">
        <f t="shared" si="920"/>
        <v>995</v>
      </c>
      <c r="CV749" t="str">
        <f t="shared" si="928"/>
        <v/>
      </c>
      <c r="CX749" t="str">
        <f t="shared" si="947"/>
        <v/>
      </c>
      <c r="CY749" t="b">
        <f>AND(CX749&lt;&gt;"",COUNTIF($CX$11:CX748,CX749)=0)</f>
        <v>0</v>
      </c>
      <c r="CZ749" s="2">
        <f>IF(CX749="",0,IF(CY749,MAX($CZ$11:CZ748)+1,VLOOKUP(CX749,$CX$11:CZ748,3,FALSE)))</f>
        <v>0</v>
      </c>
      <c r="DA749" s="2" t="str">
        <f t="shared" si="929"/>
        <v/>
      </c>
      <c r="DB749" t="str">
        <f t="shared" si="948"/>
        <v/>
      </c>
      <c r="DC749" t="b">
        <f>AND(DB749&lt;&gt;"",COUNTIF($DB$11:DB748,DB749)=0)</f>
        <v>0</v>
      </c>
      <c r="DD749" s="2">
        <f>IF(DB749="",0,IF(DC749,MAX($DD$11:DD748)+1,VLOOKUP(DB749,$DB$11:DD748,3,FALSE)))</f>
        <v>0</v>
      </c>
      <c r="DE749" s="2" t="str">
        <f t="shared" si="930"/>
        <v/>
      </c>
    </row>
    <row r="750" spans="1:109" x14ac:dyDescent="0.35">
      <c r="A750" s="119"/>
      <c r="B750" s="46"/>
      <c r="C750" s="46"/>
      <c r="D750" s="46"/>
      <c r="E750" s="46"/>
      <c r="F750" s="183"/>
      <c r="G750" s="48">
        <v>0</v>
      </c>
      <c r="H750" s="46">
        <v>0</v>
      </c>
      <c r="I750" s="46">
        <v>0</v>
      </c>
      <c r="J750" s="46">
        <v>0</v>
      </c>
      <c r="K750" s="46">
        <v>0</v>
      </c>
      <c r="L750" s="49">
        <v>0</v>
      </c>
      <c r="M750" s="50">
        <v>0</v>
      </c>
      <c r="N750" s="32"/>
      <c r="O750" s="31"/>
      <c r="P750" s="31"/>
      <c r="Q750" s="31"/>
      <c r="R750" s="31"/>
      <c r="S750" s="31"/>
      <c r="T750" s="31"/>
      <c r="U750" s="31"/>
      <c r="V750" s="99"/>
      <c r="W750" s="52" t="str">
        <f t="shared" si="955"/>
        <v/>
      </c>
      <c r="X750" s="120"/>
      <c r="Y750" s="97"/>
      <c r="Z750" t="e">
        <f t="shared" si="885"/>
        <v>#N/A</v>
      </c>
      <c r="AA750" t="e">
        <f t="shared" si="886"/>
        <v>#N/A</v>
      </c>
      <c r="AB750" t="e">
        <f t="shared" si="887"/>
        <v>#N/A</v>
      </c>
      <c r="AC750" s="53" t="b">
        <f t="shared" si="888"/>
        <v>0</v>
      </c>
      <c r="AD750" s="53" t="b">
        <f t="shared" si="889"/>
        <v>0</v>
      </c>
      <c r="AE750" s="53" t="b">
        <f t="shared" si="890"/>
        <v>0</v>
      </c>
      <c r="AF750" s="53" t="b">
        <f t="shared" si="891"/>
        <v>0</v>
      </c>
      <c r="AG750" s="53" t="b">
        <f t="shared" si="892"/>
        <v>0</v>
      </c>
      <c r="AH750" s="53" t="b">
        <f t="shared" si="893"/>
        <v>0</v>
      </c>
      <c r="AI750" s="53" t="b">
        <f t="shared" si="894"/>
        <v>0</v>
      </c>
      <c r="AJ750" s="53" t="b">
        <f t="shared" si="895"/>
        <v>0</v>
      </c>
      <c r="AK750" s="53" t="b">
        <f t="shared" si="949"/>
        <v>1</v>
      </c>
      <c r="AL750" s="53" t="b">
        <f t="shared" si="950"/>
        <v>1</v>
      </c>
      <c r="AM750" s="53" t="b">
        <f t="shared" si="951"/>
        <v>1</v>
      </c>
      <c r="AN750" s="53" t="b">
        <f t="shared" si="952"/>
        <v>1</v>
      </c>
      <c r="AO750" s="53" t="b">
        <f t="shared" si="953"/>
        <v>1</v>
      </c>
      <c r="AP750" s="53" t="b">
        <f t="shared" si="954"/>
        <v>1</v>
      </c>
      <c r="AQ750" s="53" t="b">
        <f t="shared" si="931"/>
        <v>0</v>
      </c>
      <c r="AR750" t="b">
        <f t="shared" si="896"/>
        <v>0</v>
      </c>
      <c r="AS750" s="54" t="e">
        <f t="shared" si="921"/>
        <v>#N/A</v>
      </c>
      <c r="AT750" t="b">
        <f t="shared" si="932"/>
        <v>0</v>
      </c>
      <c r="AU750" t="str">
        <f t="shared" si="933"/>
        <v/>
      </c>
      <c r="AV750" s="55" t="str">
        <f t="shared" si="922"/>
        <v/>
      </c>
      <c r="AW750" t="b">
        <f>AND(AV750&lt;&gt;"",COUNTIF($AV$11:AV749,AV750)=0)</f>
        <v>0</v>
      </c>
      <c r="AX750" s="2">
        <f>IF(AV750="",0,IF(AW750,MAX($AX$11:AX749)+1,VLOOKUP(AV750,$AV$11:AX749,3,FALSE)))</f>
        <v>0</v>
      </c>
      <c r="AY750" t="str">
        <f t="shared" si="923"/>
        <v/>
      </c>
      <c r="AZ750" t="e">
        <f t="shared" si="897"/>
        <v>#N/A</v>
      </c>
      <c r="BA750" t="e">
        <f>IF(ISNA(AZ750),NA(),COUNTIF(AZ$10:AZ750,AZ750)&gt;1)</f>
        <v>#N/A</v>
      </c>
      <c r="BB750" t="e">
        <f t="shared" si="898"/>
        <v>#N/A</v>
      </c>
      <c r="BC750" s="55" t="e">
        <f t="shared" si="899"/>
        <v>#N/A</v>
      </c>
      <c r="BD750" s="56" t="e">
        <f t="shared" si="900"/>
        <v>#N/A</v>
      </c>
      <c r="BE750" s="53">
        <f t="shared" si="901"/>
        <v>0</v>
      </c>
      <c r="BF750" s="53">
        <f t="shared" si="902"/>
        <v>0</v>
      </c>
      <c r="BG750" s="53">
        <f t="shared" si="903"/>
        <v>0</v>
      </c>
      <c r="BH750" s="53">
        <f t="shared" si="904"/>
        <v>0</v>
      </c>
      <c r="BI750" s="53">
        <f t="shared" si="905"/>
        <v>0</v>
      </c>
      <c r="BJ750" s="53">
        <f t="shared" si="906"/>
        <v>0</v>
      </c>
      <c r="BK750" s="57">
        <f t="shared" si="907"/>
        <v>0</v>
      </c>
      <c r="BL750" s="57">
        <f t="shared" si="908"/>
        <v>0</v>
      </c>
      <c r="BM750" s="57">
        <f t="shared" si="909"/>
        <v>0</v>
      </c>
      <c r="BN750" s="57">
        <f t="shared" si="910"/>
        <v>0</v>
      </c>
      <c r="BO750" s="57">
        <f t="shared" si="911"/>
        <v>0</v>
      </c>
      <c r="BP750" s="57">
        <f t="shared" si="912"/>
        <v>0</v>
      </c>
      <c r="BQ750">
        <f t="shared" si="934"/>
        <v>0</v>
      </c>
      <c r="BR750">
        <f t="shared" si="935"/>
        <v>0</v>
      </c>
      <c r="BS750">
        <f t="shared" si="936"/>
        <v>0</v>
      </c>
      <c r="BT750">
        <f t="shared" si="937"/>
        <v>0</v>
      </c>
      <c r="BU750">
        <f t="shared" si="938"/>
        <v>0</v>
      </c>
      <c r="BV750">
        <f t="shared" si="939"/>
        <v>0</v>
      </c>
      <c r="BW750">
        <f t="shared" si="940"/>
        <v>0</v>
      </c>
      <c r="BX750">
        <f t="shared" si="941"/>
        <v>0</v>
      </c>
      <c r="BY750">
        <f t="shared" si="942"/>
        <v>0</v>
      </c>
      <c r="BZ750">
        <f t="shared" si="943"/>
        <v>0</v>
      </c>
      <c r="CA750">
        <f t="shared" si="944"/>
        <v>0</v>
      </c>
      <c r="CB750">
        <f t="shared" si="945"/>
        <v>0</v>
      </c>
      <c r="CC750" t="e">
        <f>IF('Source and fuel input'!AS750,VLOOKUP(AA750,SourceIdData,8,FALSE),IF('Source and fuel input'!AQ750,V750,IF('Source and fuel input'!AR750,IF(AND(E750="Method 1",VLOOKUP(AA750,SourceIdData,8,FALSE)&gt;0),VLOOKUP(AA750,SourceIdData,8,FALSE),NA()),"")))</f>
        <v>#N/A</v>
      </c>
      <c r="CD750" s="15" t="e">
        <f t="shared" si="956"/>
        <v>#N/A</v>
      </c>
      <c r="CE750" s="15" t="b">
        <f t="shared" si="957"/>
        <v>1</v>
      </c>
      <c r="CF750" s="15" t="b">
        <f t="shared" si="913"/>
        <v>1</v>
      </c>
      <c r="CG750" s="15" t="b">
        <f t="shared" si="958"/>
        <v>0</v>
      </c>
      <c r="CH750" s="15" t="b">
        <f t="shared" si="959"/>
        <v>1</v>
      </c>
      <c r="CI750" t="e">
        <f t="shared" si="914"/>
        <v>#N/A</v>
      </c>
      <c r="CJ750" t="e">
        <f t="shared" si="915"/>
        <v>#N/A</v>
      </c>
      <c r="CK750" t="e">
        <f t="shared" si="924"/>
        <v>#N/A</v>
      </c>
      <c r="CL750" t="b">
        <f t="shared" si="960"/>
        <v>0</v>
      </c>
      <c r="CM750" t="e">
        <f t="shared" si="925"/>
        <v>#N/A</v>
      </c>
      <c r="CN750" t="b">
        <f t="shared" si="926"/>
        <v>0</v>
      </c>
      <c r="CO750" s="14">
        <f t="shared" si="927"/>
        <v>1</v>
      </c>
      <c r="CP750" s="16" t="str">
        <f t="shared" si="916"/>
        <v/>
      </c>
      <c r="CQ750" s="15">
        <f t="shared" si="917"/>
        <v>0</v>
      </c>
      <c r="CR750" s="15">
        <f t="shared" si="918"/>
        <v>0</v>
      </c>
      <c r="CS750" s="15">
        <f t="shared" si="919"/>
        <v>0</v>
      </c>
      <c r="CT750" s="58" t="e">
        <f t="shared" si="946"/>
        <v>#DIV/0!</v>
      </c>
      <c r="CU750" s="2">
        <f t="shared" si="920"/>
        <v>995</v>
      </c>
      <c r="CV750" t="str">
        <f t="shared" si="928"/>
        <v/>
      </c>
      <c r="CX750" t="str">
        <f t="shared" si="947"/>
        <v/>
      </c>
      <c r="CY750" t="b">
        <f>AND(CX750&lt;&gt;"",COUNTIF($CX$11:CX749,CX750)=0)</f>
        <v>0</v>
      </c>
      <c r="CZ750" s="2">
        <f>IF(CX750="",0,IF(CY750,MAX($CZ$11:CZ749)+1,VLOOKUP(CX750,$CX$11:CZ749,3,FALSE)))</f>
        <v>0</v>
      </c>
      <c r="DA750" s="2" t="str">
        <f t="shared" si="929"/>
        <v/>
      </c>
      <c r="DB750" t="str">
        <f t="shared" si="948"/>
        <v/>
      </c>
      <c r="DC750" t="b">
        <f>AND(DB750&lt;&gt;"",COUNTIF($DB$11:DB749,DB750)=0)</f>
        <v>0</v>
      </c>
      <c r="DD750" s="2">
        <f>IF(DB750="",0,IF(DC750,MAX($DD$11:DD749)+1,VLOOKUP(DB750,$DB$11:DD749,3,FALSE)))</f>
        <v>0</v>
      </c>
      <c r="DE750" s="2" t="str">
        <f t="shared" si="930"/>
        <v/>
      </c>
    </row>
    <row r="751" spans="1:109" x14ac:dyDescent="0.35">
      <c r="A751" s="119"/>
      <c r="B751" s="46"/>
      <c r="C751" s="46"/>
      <c r="D751" s="46"/>
      <c r="E751" s="46"/>
      <c r="F751" s="183"/>
      <c r="G751" s="48">
        <v>0</v>
      </c>
      <c r="H751" s="46">
        <v>0</v>
      </c>
      <c r="I751" s="46">
        <v>0</v>
      </c>
      <c r="J751" s="46">
        <v>0</v>
      </c>
      <c r="K751" s="46">
        <v>0</v>
      </c>
      <c r="L751" s="49">
        <v>0</v>
      </c>
      <c r="M751" s="50">
        <v>0</v>
      </c>
      <c r="N751" s="32"/>
      <c r="O751" s="31"/>
      <c r="P751" s="31"/>
      <c r="Q751" s="31"/>
      <c r="R751" s="31"/>
      <c r="S751" s="31"/>
      <c r="T751" s="31"/>
      <c r="U751" s="31"/>
      <c r="V751" s="99"/>
      <c r="W751" s="52" t="str">
        <f t="shared" si="955"/>
        <v/>
      </c>
      <c r="X751" s="120"/>
      <c r="Y751" s="97"/>
      <c r="Z751" t="e">
        <f t="shared" si="885"/>
        <v>#N/A</v>
      </c>
      <c r="AA751" t="e">
        <f t="shared" si="886"/>
        <v>#N/A</v>
      </c>
      <c r="AB751" t="e">
        <f t="shared" si="887"/>
        <v>#N/A</v>
      </c>
      <c r="AC751" s="53" t="b">
        <f t="shared" si="888"/>
        <v>0</v>
      </c>
      <c r="AD751" s="53" t="b">
        <f t="shared" si="889"/>
        <v>0</v>
      </c>
      <c r="AE751" s="53" t="b">
        <f t="shared" si="890"/>
        <v>0</v>
      </c>
      <c r="AF751" s="53" t="b">
        <f t="shared" si="891"/>
        <v>0</v>
      </c>
      <c r="AG751" s="53" t="b">
        <f t="shared" si="892"/>
        <v>0</v>
      </c>
      <c r="AH751" s="53" t="b">
        <f t="shared" si="893"/>
        <v>0</v>
      </c>
      <c r="AI751" s="53" t="b">
        <f t="shared" si="894"/>
        <v>0</v>
      </c>
      <c r="AJ751" s="53" t="b">
        <f t="shared" si="895"/>
        <v>0</v>
      </c>
      <c r="AK751" s="53" t="b">
        <f t="shared" si="949"/>
        <v>1</v>
      </c>
      <c r="AL751" s="53" t="b">
        <f t="shared" si="950"/>
        <v>1</v>
      </c>
      <c r="AM751" s="53" t="b">
        <f t="shared" si="951"/>
        <v>1</v>
      </c>
      <c r="AN751" s="53" t="b">
        <f t="shared" si="952"/>
        <v>1</v>
      </c>
      <c r="AO751" s="53" t="b">
        <f t="shared" si="953"/>
        <v>1</v>
      </c>
      <c r="AP751" s="53" t="b">
        <f t="shared" si="954"/>
        <v>1</v>
      </c>
      <c r="AQ751" s="53" t="b">
        <f t="shared" si="931"/>
        <v>0</v>
      </c>
      <c r="AR751" t="b">
        <f t="shared" si="896"/>
        <v>0</v>
      </c>
      <c r="AS751" s="54" t="e">
        <f t="shared" si="921"/>
        <v>#N/A</v>
      </c>
      <c r="AT751" t="b">
        <f t="shared" si="932"/>
        <v>0</v>
      </c>
      <c r="AU751" t="str">
        <f t="shared" si="933"/>
        <v/>
      </c>
      <c r="AV751" s="55" t="str">
        <f t="shared" si="922"/>
        <v/>
      </c>
      <c r="AW751" t="b">
        <f>AND(AV751&lt;&gt;"",COUNTIF($AV$11:AV750,AV751)=0)</f>
        <v>0</v>
      </c>
      <c r="AX751" s="2">
        <f>IF(AV751="",0,IF(AW751,MAX($AX$11:AX750)+1,VLOOKUP(AV751,$AV$11:AX750,3,FALSE)))</f>
        <v>0</v>
      </c>
      <c r="AY751" t="str">
        <f t="shared" si="923"/>
        <v/>
      </c>
      <c r="AZ751" t="e">
        <f t="shared" si="897"/>
        <v>#N/A</v>
      </c>
      <c r="BA751" t="e">
        <f>IF(ISNA(AZ751),NA(),COUNTIF(AZ$10:AZ751,AZ751)&gt;1)</f>
        <v>#N/A</v>
      </c>
      <c r="BB751" t="e">
        <f t="shared" si="898"/>
        <v>#N/A</v>
      </c>
      <c r="BC751" s="55" t="e">
        <f t="shared" si="899"/>
        <v>#N/A</v>
      </c>
      <c r="BD751" s="56" t="e">
        <f t="shared" si="900"/>
        <v>#N/A</v>
      </c>
      <c r="BE751" s="53">
        <f t="shared" si="901"/>
        <v>0</v>
      </c>
      <c r="BF751" s="53">
        <f t="shared" si="902"/>
        <v>0</v>
      </c>
      <c r="BG751" s="53">
        <f t="shared" si="903"/>
        <v>0</v>
      </c>
      <c r="BH751" s="53">
        <f t="shared" si="904"/>
        <v>0</v>
      </c>
      <c r="BI751" s="53">
        <f t="shared" si="905"/>
        <v>0</v>
      </c>
      <c r="BJ751" s="53">
        <f t="shared" si="906"/>
        <v>0</v>
      </c>
      <c r="BK751" s="57">
        <f t="shared" si="907"/>
        <v>0</v>
      </c>
      <c r="BL751" s="57">
        <f t="shared" si="908"/>
        <v>0</v>
      </c>
      <c r="BM751" s="57">
        <f t="shared" si="909"/>
        <v>0</v>
      </c>
      <c r="BN751" s="57">
        <f t="shared" si="910"/>
        <v>0</v>
      </c>
      <c r="BO751" s="57">
        <f t="shared" si="911"/>
        <v>0</v>
      </c>
      <c r="BP751" s="57">
        <f t="shared" si="912"/>
        <v>0</v>
      </c>
      <c r="BQ751">
        <f t="shared" si="934"/>
        <v>0</v>
      </c>
      <c r="BR751">
        <f t="shared" si="935"/>
        <v>0</v>
      </c>
      <c r="BS751">
        <f t="shared" si="936"/>
        <v>0</v>
      </c>
      <c r="BT751">
        <f t="shared" si="937"/>
        <v>0</v>
      </c>
      <c r="BU751">
        <f t="shared" si="938"/>
        <v>0</v>
      </c>
      <c r="BV751">
        <f t="shared" si="939"/>
        <v>0</v>
      </c>
      <c r="BW751">
        <f t="shared" si="940"/>
        <v>0</v>
      </c>
      <c r="BX751">
        <f t="shared" si="941"/>
        <v>0</v>
      </c>
      <c r="BY751">
        <f t="shared" si="942"/>
        <v>0</v>
      </c>
      <c r="BZ751">
        <f t="shared" si="943"/>
        <v>0</v>
      </c>
      <c r="CA751">
        <f t="shared" si="944"/>
        <v>0</v>
      </c>
      <c r="CB751">
        <f t="shared" si="945"/>
        <v>0</v>
      </c>
      <c r="CC751" t="e">
        <f>IF('Source and fuel input'!AS751,VLOOKUP(AA751,SourceIdData,8,FALSE),IF('Source and fuel input'!AQ751,V751,IF('Source and fuel input'!AR751,IF(AND(E751="Method 1",VLOOKUP(AA751,SourceIdData,8,FALSE)&gt;0),VLOOKUP(AA751,SourceIdData,8,FALSE),NA()),"")))</f>
        <v>#N/A</v>
      </c>
      <c r="CD751" s="15" t="e">
        <f t="shared" si="956"/>
        <v>#N/A</v>
      </c>
      <c r="CE751" s="15" t="b">
        <f t="shared" si="957"/>
        <v>1</v>
      </c>
      <c r="CF751" s="15" t="b">
        <f t="shared" si="913"/>
        <v>1</v>
      </c>
      <c r="CG751" s="15" t="b">
        <f t="shared" si="958"/>
        <v>0</v>
      </c>
      <c r="CH751" s="15" t="b">
        <f t="shared" si="959"/>
        <v>1</v>
      </c>
      <c r="CI751" t="e">
        <f t="shared" si="914"/>
        <v>#N/A</v>
      </c>
      <c r="CJ751" t="e">
        <f t="shared" si="915"/>
        <v>#N/A</v>
      </c>
      <c r="CK751" t="e">
        <f t="shared" si="924"/>
        <v>#N/A</v>
      </c>
      <c r="CL751" t="b">
        <f t="shared" si="960"/>
        <v>0</v>
      </c>
      <c r="CM751" t="e">
        <f t="shared" si="925"/>
        <v>#N/A</v>
      </c>
      <c r="CN751" t="b">
        <f t="shared" si="926"/>
        <v>0</v>
      </c>
      <c r="CO751" s="14">
        <f t="shared" si="927"/>
        <v>1</v>
      </c>
      <c r="CP751" s="16" t="str">
        <f t="shared" si="916"/>
        <v/>
      </c>
      <c r="CQ751" s="15">
        <f t="shared" si="917"/>
        <v>0</v>
      </c>
      <c r="CR751" s="15">
        <f t="shared" si="918"/>
        <v>0</v>
      </c>
      <c r="CS751" s="15">
        <f t="shared" si="919"/>
        <v>0</v>
      </c>
      <c r="CT751" s="58" t="e">
        <f t="shared" si="946"/>
        <v>#DIV/0!</v>
      </c>
      <c r="CU751" s="2">
        <f t="shared" si="920"/>
        <v>995</v>
      </c>
      <c r="CV751" t="str">
        <f t="shared" si="928"/>
        <v/>
      </c>
      <c r="CX751" t="str">
        <f t="shared" si="947"/>
        <v/>
      </c>
      <c r="CY751" t="b">
        <f>AND(CX751&lt;&gt;"",COUNTIF($CX$11:CX750,CX751)=0)</f>
        <v>0</v>
      </c>
      <c r="CZ751" s="2">
        <f>IF(CX751="",0,IF(CY751,MAX($CZ$11:CZ750)+1,VLOOKUP(CX751,$CX$11:CZ750,3,FALSE)))</f>
        <v>0</v>
      </c>
      <c r="DA751" s="2" t="str">
        <f t="shared" si="929"/>
        <v/>
      </c>
      <c r="DB751" t="str">
        <f t="shared" si="948"/>
        <v/>
      </c>
      <c r="DC751" t="b">
        <f>AND(DB751&lt;&gt;"",COUNTIF($DB$11:DB750,DB751)=0)</f>
        <v>0</v>
      </c>
      <c r="DD751" s="2">
        <f>IF(DB751="",0,IF(DC751,MAX($DD$11:DD750)+1,VLOOKUP(DB751,$DB$11:DD750,3,FALSE)))</f>
        <v>0</v>
      </c>
      <c r="DE751" s="2" t="str">
        <f t="shared" si="930"/>
        <v/>
      </c>
    </row>
    <row r="752" spans="1:109" x14ac:dyDescent="0.35">
      <c r="A752" s="119"/>
      <c r="B752" s="46"/>
      <c r="C752" s="46"/>
      <c r="D752" s="46"/>
      <c r="E752" s="46"/>
      <c r="F752" s="183"/>
      <c r="G752" s="48">
        <v>0</v>
      </c>
      <c r="H752" s="46">
        <v>0</v>
      </c>
      <c r="I752" s="46">
        <v>0</v>
      </c>
      <c r="J752" s="46">
        <v>0</v>
      </c>
      <c r="K752" s="46">
        <v>0</v>
      </c>
      <c r="L752" s="49">
        <v>0</v>
      </c>
      <c r="M752" s="50">
        <v>0</v>
      </c>
      <c r="N752" s="32"/>
      <c r="O752" s="31"/>
      <c r="P752" s="31"/>
      <c r="Q752" s="31"/>
      <c r="R752" s="31"/>
      <c r="S752" s="31"/>
      <c r="T752" s="31"/>
      <c r="U752" s="31"/>
      <c r="V752" s="99"/>
      <c r="W752" s="52" t="str">
        <f t="shared" si="955"/>
        <v/>
      </c>
      <c r="X752" s="120"/>
      <c r="Y752" s="97"/>
      <c r="Z752" t="e">
        <f t="shared" si="885"/>
        <v>#N/A</v>
      </c>
      <c r="AA752" t="e">
        <f t="shared" si="886"/>
        <v>#N/A</v>
      </c>
      <c r="AB752" t="e">
        <f t="shared" si="887"/>
        <v>#N/A</v>
      </c>
      <c r="AC752" s="53" t="b">
        <f t="shared" si="888"/>
        <v>0</v>
      </c>
      <c r="AD752" s="53" t="b">
        <f t="shared" si="889"/>
        <v>0</v>
      </c>
      <c r="AE752" s="53" t="b">
        <f t="shared" si="890"/>
        <v>0</v>
      </c>
      <c r="AF752" s="53" t="b">
        <f t="shared" si="891"/>
        <v>0</v>
      </c>
      <c r="AG752" s="53" t="b">
        <f t="shared" si="892"/>
        <v>0</v>
      </c>
      <c r="AH752" s="53" t="b">
        <f t="shared" si="893"/>
        <v>0</v>
      </c>
      <c r="AI752" s="53" t="b">
        <f t="shared" si="894"/>
        <v>0</v>
      </c>
      <c r="AJ752" s="53" t="b">
        <f t="shared" si="895"/>
        <v>0</v>
      </c>
      <c r="AK752" s="53" t="b">
        <f t="shared" si="949"/>
        <v>1</v>
      </c>
      <c r="AL752" s="53" t="b">
        <f t="shared" si="950"/>
        <v>1</v>
      </c>
      <c r="AM752" s="53" t="b">
        <f t="shared" si="951"/>
        <v>1</v>
      </c>
      <c r="AN752" s="53" t="b">
        <f t="shared" si="952"/>
        <v>1</v>
      </c>
      <c r="AO752" s="53" t="b">
        <f t="shared" si="953"/>
        <v>1</v>
      </c>
      <c r="AP752" s="53" t="b">
        <f t="shared" si="954"/>
        <v>1</v>
      </c>
      <c r="AQ752" s="53" t="b">
        <f t="shared" si="931"/>
        <v>0</v>
      </c>
      <c r="AR752" t="b">
        <f t="shared" si="896"/>
        <v>0</v>
      </c>
      <c r="AS752" s="54" t="e">
        <f t="shared" si="921"/>
        <v>#N/A</v>
      </c>
      <c r="AT752" t="b">
        <f t="shared" si="932"/>
        <v>0</v>
      </c>
      <c r="AU752" t="str">
        <f t="shared" si="933"/>
        <v/>
      </c>
      <c r="AV752" s="55" t="str">
        <f t="shared" si="922"/>
        <v/>
      </c>
      <c r="AW752" t="b">
        <f>AND(AV752&lt;&gt;"",COUNTIF($AV$11:AV751,AV752)=0)</f>
        <v>0</v>
      </c>
      <c r="AX752" s="2">
        <f>IF(AV752="",0,IF(AW752,MAX($AX$11:AX751)+1,VLOOKUP(AV752,$AV$11:AX751,3,FALSE)))</f>
        <v>0</v>
      </c>
      <c r="AY752" t="str">
        <f t="shared" si="923"/>
        <v/>
      </c>
      <c r="AZ752" t="e">
        <f t="shared" si="897"/>
        <v>#N/A</v>
      </c>
      <c r="BA752" t="e">
        <f>IF(ISNA(AZ752),NA(),COUNTIF(AZ$10:AZ752,AZ752)&gt;1)</f>
        <v>#N/A</v>
      </c>
      <c r="BB752" t="e">
        <f t="shared" si="898"/>
        <v>#N/A</v>
      </c>
      <c r="BC752" s="55" t="e">
        <f t="shared" si="899"/>
        <v>#N/A</v>
      </c>
      <c r="BD752" s="56" t="e">
        <f t="shared" si="900"/>
        <v>#N/A</v>
      </c>
      <c r="BE752" s="53">
        <f t="shared" si="901"/>
        <v>0</v>
      </c>
      <c r="BF752" s="53">
        <f t="shared" si="902"/>
        <v>0</v>
      </c>
      <c r="BG752" s="53">
        <f t="shared" si="903"/>
        <v>0</v>
      </c>
      <c r="BH752" s="53">
        <f t="shared" si="904"/>
        <v>0</v>
      </c>
      <c r="BI752" s="53">
        <f t="shared" si="905"/>
        <v>0</v>
      </c>
      <c r="BJ752" s="53">
        <f t="shared" si="906"/>
        <v>0</v>
      </c>
      <c r="BK752" s="57">
        <f t="shared" si="907"/>
        <v>0</v>
      </c>
      <c r="BL752" s="57">
        <f t="shared" si="908"/>
        <v>0</v>
      </c>
      <c r="BM752" s="57">
        <f t="shared" si="909"/>
        <v>0</v>
      </c>
      <c r="BN752" s="57">
        <f t="shared" si="910"/>
        <v>0</v>
      </c>
      <c r="BO752" s="57">
        <f t="shared" si="911"/>
        <v>0</v>
      </c>
      <c r="BP752" s="57">
        <f t="shared" si="912"/>
        <v>0</v>
      </c>
      <c r="BQ752">
        <f t="shared" si="934"/>
        <v>0</v>
      </c>
      <c r="BR752">
        <f t="shared" si="935"/>
        <v>0</v>
      </c>
      <c r="BS752">
        <f t="shared" si="936"/>
        <v>0</v>
      </c>
      <c r="BT752">
        <f t="shared" si="937"/>
        <v>0</v>
      </c>
      <c r="BU752">
        <f t="shared" si="938"/>
        <v>0</v>
      </c>
      <c r="BV752">
        <f t="shared" si="939"/>
        <v>0</v>
      </c>
      <c r="BW752">
        <f t="shared" si="940"/>
        <v>0</v>
      </c>
      <c r="BX752">
        <f t="shared" si="941"/>
        <v>0</v>
      </c>
      <c r="BY752">
        <f t="shared" si="942"/>
        <v>0</v>
      </c>
      <c r="BZ752">
        <f t="shared" si="943"/>
        <v>0</v>
      </c>
      <c r="CA752">
        <f t="shared" si="944"/>
        <v>0</v>
      </c>
      <c r="CB752">
        <f t="shared" si="945"/>
        <v>0</v>
      </c>
      <c r="CC752" t="e">
        <f>IF('Source and fuel input'!AS752,VLOOKUP(AA752,SourceIdData,8,FALSE),IF('Source and fuel input'!AQ752,V752,IF('Source and fuel input'!AR752,IF(AND(E752="Method 1",VLOOKUP(AA752,SourceIdData,8,FALSE)&gt;0),VLOOKUP(AA752,SourceIdData,8,FALSE),NA()),"")))</f>
        <v>#N/A</v>
      </c>
      <c r="CD752" s="15" t="e">
        <f t="shared" si="956"/>
        <v>#N/A</v>
      </c>
      <c r="CE752" s="15" t="b">
        <f t="shared" si="957"/>
        <v>1</v>
      </c>
      <c r="CF752" s="15" t="b">
        <f t="shared" si="913"/>
        <v>1</v>
      </c>
      <c r="CG752" s="15" t="b">
        <f t="shared" si="958"/>
        <v>0</v>
      </c>
      <c r="CH752" s="15" t="b">
        <f t="shared" si="959"/>
        <v>1</v>
      </c>
      <c r="CI752" t="e">
        <f t="shared" si="914"/>
        <v>#N/A</v>
      </c>
      <c r="CJ752" t="e">
        <f t="shared" si="915"/>
        <v>#N/A</v>
      </c>
      <c r="CK752" t="e">
        <f t="shared" si="924"/>
        <v>#N/A</v>
      </c>
      <c r="CL752" t="b">
        <f t="shared" si="960"/>
        <v>0</v>
      </c>
      <c r="CM752" t="e">
        <f t="shared" si="925"/>
        <v>#N/A</v>
      </c>
      <c r="CN752" t="b">
        <f t="shared" si="926"/>
        <v>0</v>
      </c>
      <c r="CO752" s="14">
        <f t="shared" si="927"/>
        <v>1</v>
      </c>
      <c r="CP752" s="16" t="str">
        <f t="shared" si="916"/>
        <v/>
      </c>
      <c r="CQ752" s="15">
        <f t="shared" si="917"/>
        <v>0</v>
      </c>
      <c r="CR752" s="15">
        <f t="shared" si="918"/>
        <v>0</v>
      </c>
      <c r="CS752" s="15">
        <f t="shared" si="919"/>
        <v>0</v>
      </c>
      <c r="CT752" s="58" t="e">
        <f t="shared" si="946"/>
        <v>#DIV/0!</v>
      </c>
      <c r="CU752" s="2">
        <f t="shared" si="920"/>
        <v>995</v>
      </c>
      <c r="CV752" t="str">
        <f t="shared" si="928"/>
        <v/>
      </c>
      <c r="CX752" t="str">
        <f t="shared" si="947"/>
        <v/>
      </c>
      <c r="CY752" t="b">
        <f>AND(CX752&lt;&gt;"",COUNTIF($CX$11:CX751,CX752)=0)</f>
        <v>0</v>
      </c>
      <c r="CZ752" s="2">
        <f>IF(CX752="",0,IF(CY752,MAX($CZ$11:CZ751)+1,VLOOKUP(CX752,$CX$11:CZ751,3,FALSE)))</f>
        <v>0</v>
      </c>
      <c r="DA752" s="2" t="str">
        <f t="shared" si="929"/>
        <v/>
      </c>
      <c r="DB752" t="str">
        <f t="shared" si="948"/>
        <v/>
      </c>
      <c r="DC752" t="b">
        <f>AND(DB752&lt;&gt;"",COUNTIF($DB$11:DB751,DB752)=0)</f>
        <v>0</v>
      </c>
      <c r="DD752" s="2">
        <f>IF(DB752="",0,IF(DC752,MAX($DD$11:DD751)+1,VLOOKUP(DB752,$DB$11:DD751,3,FALSE)))</f>
        <v>0</v>
      </c>
      <c r="DE752" s="2" t="str">
        <f t="shared" si="930"/>
        <v/>
      </c>
    </row>
    <row r="753" spans="1:109" x14ac:dyDescent="0.35">
      <c r="A753" s="119"/>
      <c r="B753" s="46"/>
      <c r="C753" s="46"/>
      <c r="D753" s="46"/>
      <c r="E753" s="46"/>
      <c r="F753" s="183"/>
      <c r="G753" s="48">
        <v>0</v>
      </c>
      <c r="H753" s="46">
        <v>0</v>
      </c>
      <c r="I753" s="46">
        <v>0</v>
      </c>
      <c r="J753" s="46">
        <v>0</v>
      </c>
      <c r="K753" s="46">
        <v>0</v>
      </c>
      <c r="L753" s="49">
        <v>0</v>
      </c>
      <c r="M753" s="50">
        <v>0</v>
      </c>
      <c r="N753" s="32"/>
      <c r="O753" s="31"/>
      <c r="P753" s="31"/>
      <c r="Q753" s="31"/>
      <c r="R753" s="31"/>
      <c r="S753" s="31"/>
      <c r="T753" s="31"/>
      <c r="U753" s="31"/>
      <c r="V753" s="99"/>
      <c r="W753" s="52" t="str">
        <f t="shared" si="955"/>
        <v/>
      </c>
      <c r="X753" s="120"/>
      <c r="Y753" s="97"/>
      <c r="Z753" t="e">
        <f t="shared" si="885"/>
        <v>#N/A</v>
      </c>
      <c r="AA753" t="e">
        <f t="shared" si="886"/>
        <v>#N/A</v>
      </c>
      <c r="AB753" t="e">
        <f t="shared" si="887"/>
        <v>#N/A</v>
      </c>
      <c r="AC753" s="53" t="b">
        <f t="shared" si="888"/>
        <v>0</v>
      </c>
      <c r="AD753" s="53" t="b">
        <f t="shared" si="889"/>
        <v>0</v>
      </c>
      <c r="AE753" s="53" t="b">
        <f t="shared" si="890"/>
        <v>0</v>
      </c>
      <c r="AF753" s="53" t="b">
        <f t="shared" si="891"/>
        <v>0</v>
      </c>
      <c r="AG753" s="53" t="b">
        <f t="shared" si="892"/>
        <v>0</v>
      </c>
      <c r="AH753" s="53" t="b">
        <f t="shared" si="893"/>
        <v>0</v>
      </c>
      <c r="AI753" s="53" t="b">
        <f t="shared" si="894"/>
        <v>0</v>
      </c>
      <c r="AJ753" s="53" t="b">
        <f t="shared" si="895"/>
        <v>0</v>
      </c>
      <c r="AK753" s="53" t="b">
        <f t="shared" si="949"/>
        <v>1</v>
      </c>
      <c r="AL753" s="53" t="b">
        <f t="shared" si="950"/>
        <v>1</v>
      </c>
      <c r="AM753" s="53" t="b">
        <f t="shared" si="951"/>
        <v>1</v>
      </c>
      <c r="AN753" s="53" t="b">
        <f t="shared" si="952"/>
        <v>1</v>
      </c>
      <c r="AO753" s="53" t="b">
        <f t="shared" si="953"/>
        <v>1</v>
      </c>
      <c r="AP753" s="53" t="b">
        <f t="shared" si="954"/>
        <v>1</v>
      </c>
      <c r="AQ753" s="53" t="b">
        <f t="shared" si="931"/>
        <v>0</v>
      </c>
      <c r="AR753" t="b">
        <f t="shared" si="896"/>
        <v>0</v>
      </c>
      <c r="AS753" s="54" t="e">
        <f t="shared" si="921"/>
        <v>#N/A</v>
      </c>
      <c r="AT753" t="b">
        <f t="shared" si="932"/>
        <v>0</v>
      </c>
      <c r="AU753" t="str">
        <f t="shared" si="933"/>
        <v/>
      </c>
      <c r="AV753" s="55" t="str">
        <f t="shared" si="922"/>
        <v/>
      </c>
      <c r="AW753" t="b">
        <f>AND(AV753&lt;&gt;"",COUNTIF($AV$11:AV752,AV753)=0)</f>
        <v>0</v>
      </c>
      <c r="AX753" s="2">
        <f>IF(AV753="",0,IF(AW753,MAX($AX$11:AX752)+1,VLOOKUP(AV753,$AV$11:AX752,3,FALSE)))</f>
        <v>0</v>
      </c>
      <c r="AY753" t="str">
        <f t="shared" si="923"/>
        <v/>
      </c>
      <c r="AZ753" t="e">
        <f t="shared" si="897"/>
        <v>#N/A</v>
      </c>
      <c r="BA753" t="e">
        <f>IF(ISNA(AZ753),NA(),COUNTIF(AZ$10:AZ753,AZ753)&gt;1)</f>
        <v>#N/A</v>
      </c>
      <c r="BB753" t="e">
        <f t="shared" si="898"/>
        <v>#N/A</v>
      </c>
      <c r="BC753" s="55" t="e">
        <f t="shared" si="899"/>
        <v>#N/A</v>
      </c>
      <c r="BD753" s="56" t="e">
        <f t="shared" si="900"/>
        <v>#N/A</v>
      </c>
      <c r="BE753" s="53">
        <f t="shared" si="901"/>
        <v>0</v>
      </c>
      <c r="BF753" s="53">
        <f t="shared" si="902"/>
        <v>0</v>
      </c>
      <c r="BG753" s="53">
        <f t="shared" si="903"/>
        <v>0</v>
      </c>
      <c r="BH753" s="53">
        <f t="shared" si="904"/>
        <v>0</v>
      </c>
      <c r="BI753" s="53">
        <f t="shared" si="905"/>
        <v>0</v>
      </c>
      <c r="BJ753" s="53">
        <f t="shared" si="906"/>
        <v>0</v>
      </c>
      <c r="BK753" s="57">
        <f t="shared" si="907"/>
        <v>0</v>
      </c>
      <c r="BL753" s="57">
        <f t="shared" si="908"/>
        <v>0</v>
      </c>
      <c r="BM753" s="57">
        <f t="shared" si="909"/>
        <v>0</v>
      </c>
      <c r="BN753" s="57">
        <f t="shared" si="910"/>
        <v>0</v>
      </c>
      <c r="BO753" s="57">
        <f t="shared" si="911"/>
        <v>0</v>
      </c>
      <c r="BP753" s="57">
        <f t="shared" si="912"/>
        <v>0</v>
      </c>
      <c r="BQ753">
        <f t="shared" si="934"/>
        <v>0</v>
      </c>
      <c r="BR753">
        <f t="shared" si="935"/>
        <v>0</v>
      </c>
      <c r="BS753">
        <f t="shared" si="936"/>
        <v>0</v>
      </c>
      <c r="BT753">
        <f t="shared" si="937"/>
        <v>0</v>
      </c>
      <c r="BU753">
        <f t="shared" si="938"/>
        <v>0</v>
      </c>
      <c r="BV753">
        <f t="shared" si="939"/>
        <v>0</v>
      </c>
      <c r="BW753">
        <f t="shared" si="940"/>
        <v>0</v>
      </c>
      <c r="BX753">
        <f t="shared" si="941"/>
        <v>0</v>
      </c>
      <c r="BY753">
        <f t="shared" si="942"/>
        <v>0</v>
      </c>
      <c r="BZ753">
        <f t="shared" si="943"/>
        <v>0</v>
      </c>
      <c r="CA753">
        <f t="shared" si="944"/>
        <v>0</v>
      </c>
      <c r="CB753">
        <f t="shared" si="945"/>
        <v>0</v>
      </c>
      <c r="CC753" t="e">
        <f>IF('Source and fuel input'!AS753,VLOOKUP(AA753,SourceIdData,8,FALSE),IF('Source and fuel input'!AQ753,V753,IF('Source and fuel input'!AR753,IF(AND(E753="Method 1",VLOOKUP(AA753,SourceIdData,8,FALSE)&gt;0),VLOOKUP(AA753,SourceIdData,8,FALSE),NA()),"")))</f>
        <v>#N/A</v>
      </c>
      <c r="CD753" s="15" t="e">
        <f t="shared" si="956"/>
        <v>#N/A</v>
      </c>
      <c r="CE753" s="15" t="b">
        <f t="shared" si="957"/>
        <v>1</v>
      </c>
      <c r="CF753" s="15" t="b">
        <f t="shared" si="913"/>
        <v>1</v>
      </c>
      <c r="CG753" s="15" t="b">
        <f t="shared" si="958"/>
        <v>0</v>
      </c>
      <c r="CH753" s="15" t="b">
        <f t="shared" si="959"/>
        <v>1</v>
      </c>
      <c r="CI753" t="e">
        <f t="shared" si="914"/>
        <v>#N/A</v>
      </c>
      <c r="CJ753" t="e">
        <f t="shared" si="915"/>
        <v>#N/A</v>
      </c>
      <c r="CK753" t="e">
        <f t="shared" si="924"/>
        <v>#N/A</v>
      </c>
      <c r="CL753" t="b">
        <f t="shared" si="960"/>
        <v>0</v>
      </c>
      <c r="CM753" t="e">
        <f t="shared" si="925"/>
        <v>#N/A</v>
      </c>
      <c r="CN753" t="b">
        <f t="shared" si="926"/>
        <v>0</v>
      </c>
      <c r="CO753" s="14">
        <f t="shared" si="927"/>
        <v>1</v>
      </c>
      <c r="CP753" s="16" t="str">
        <f t="shared" si="916"/>
        <v/>
      </c>
      <c r="CQ753" s="15">
        <f t="shared" si="917"/>
        <v>0</v>
      </c>
      <c r="CR753" s="15">
        <f t="shared" si="918"/>
        <v>0</v>
      </c>
      <c r="CS753" s="15">
        <f t="shared" si="919"/>
        <v>0</v>
      </c>
      <c r="CT753" s="58" t="e">
        <f t="shared" si="946"/>
        <v>#DIV/0!</v>
      </c>
      <c r="CU753" s="2">
        <f t="shared" si="920"/>
        <v>995</v>
      </c>
      <c r="CV753" t="str">
        <f t="shared" si="928"/>
        <v/>
      </c>
      <c r="CX753" t="str">
        <f t="shared" si="947"/>
        <v/>
      </c>
      <c r="CY753" t="b">
        <f>AND(CX753&lt;&gt;"",COUNTIF($CX$11:CX752,CX753)=0)</f>
        <v>0</v>
      </c>
      <c r="CZ753" s="2">
        <f>IF(CX753="",0,IF(CY753,MAX($CZ$11:CZ752)+1,VLOOKUP(CX753,$CX$11:CZ752,3,FALSE)))</f>
        <v>0</v>
      </c>
      <c r="DA753" s="2" t="str">
        <f t="shared" si="929"/>
        <v/>
      </c>
      <c r="DB753" t="str">
        <f t="shared" si="948"/>
        <v/>
      </c>
      <c r="DC753" t="b">
        <f>AND(DB753&lt;&gt;"",COUNTIF($DB$11:DB752,DB753)=0)</f>
        <v>0</v>
      </c>
      <c r="DD753" s="2">
        <f>IF(DB753="",0,IF(DC753,MAX($DD$11:DD752)+1,VLOOKUP(DB753,$DB$11:DD752,3,FALSE)))</f>
        <v>0</v>
      </c>
      <c r="DE753" s="2" t="str">
        <f t="shared" si="930"/>
        <v/>
      </c>
    </row>
    <row r="754" spans="1:109" x14ac:dyDescent="0.35">
      <c r="A754" s="119"/>
      <c r="B754" s="46"/>
      <c r="C754" s="46"/>
      <c r="D754" s="46"/>
      <c r="E754" s="46"/>
      <c r="F754" s="183"/>
      <c r="G754" s="48">
        <v>0</v>
      </c>
      <c r="H754" s="46">
        <v>0</v>
      </c>
      <c r="I754" s="46">
        <v>0</v>
      </c>
      <c r="J754" s="46">
        <v>0</v>
      </c>
      <c r="K754" s="46">
        <v>0</v>
      </c>
      <c r="L754" s="49">
        <v>0</v>
      </c>
      <c r="M754" s="50">
        <v>0</v>
      </c>
      <c r="N754" s="32"/>
      <c r="O754" s="31"/>
      <c r="P754" s="31"/>
      <c r="Q754" s="31"/>
      <c r="R754" s="31"/>
      <c r="S754" s="31"/>
      <c r="T754" s="31"/>
      <c r="U754" s="31"/>
      <c r="V754" s="99"/>
      <c r="W754" s="52" t="str">
        <f t="shared" si="955"/>
        <v/>
      </c>
      <c r="X754" s="120"/>
      <c r="Y754" s="97"/>
      <c r="Z754" t="e">
        <f t="shared" si="885"/>
        <v>#N/A</v>
      </c>
      <c r="AA754" t="e">
        <f t="shared" si="886"/>
        <v>#N/A</v>
      </c>
      <c r="AB754" t="e">
        <f t="shared" si="887"/>
        <v>#N/A</v>
      </c>
      <c r="AC754" s="53" t="b">
        <f t="shared" si="888"/>
        <v>0</v>
      </c>
      <c r="AD754" s="53" t="b">
        <f t="shared" si="889"/>
        <v>0</v>
      </c>
      <c r="AE754" s="53" t="b">
        <f t="shared" si="890"/>
        <v>0</v>
      </c>
      <c r="AF754" s="53" t="b">
        <f t="shared" si="891"/>
        <v>0</v>
      </c>
      <c r="AG754" s="53" t="b">
        <f t="shared" si="892"/>
        <v>0</v>
      </c>
      <c r="AH754" s="53" t="b">
        <f t="shared" si="893"/>
        <v>0</v>
      </c>
      <c r="AI754" s="53" t="b">
        <f t="shared" si="894"/>
        <v>0</v>
      </c>
      <c r="AJ754" s="53" t="b">
        <f t="shared" si="895"/>
        <v>0</v>
      </c>
      <c r="AK754" s="53" t="b">
        <f t="shared" si="949"/>
        <v>1</v>
      </c>
      <c r="AL754" s="53" t="b">
        <f t="shared" si="950"/>
        <v>1</v>
      </c>
      <c r="AM754" s="53" t="b">
        <f t="shared" si="951"/>
        <v>1</v>
      </c>
      <c r="AN754" s="53" t="b">
        <f t="shared" si="952"/>
        <v>1</v>
      </c>
      <c r="AO754" s="53" t="b">
        <f t="shared" si="953"/>
        <v>1</v>
      </c>
      <c r="AP754" s="53" t="b">
        <f t="shared" si="954"/>
        <v>1</v>
      </c>
      <c r="AQ754" s="53" t="b">
        <f t="shared" si="931"/>
        <v>0</v>
      </c>
      <c r="AR754" t="b">
        <f t="shared" si="896"/>
        <v>0</v>
      </c>
      <c r="AS754" s="54" t="e">
        <f t="shared" si="921"/>
        <v>#N/A</v>
      </c>
      <c r="AT754" t="b">
        <f t="shared" si="932"/>
        <v>0</v>
      </c>
      <c r="AU754" t="str">
        <f t="shared" si="933"/>
        <v/>
      </c>
      <c r="AV754" s="55" t="str">
        <f t="shared" si="922"/>
        <v/>
      </c>
      <c r="AW754" t="b">
        <f>AND(AV754&lt;&gt;"",COUNTIF($AV$11:AV753,AV754)=0)</f>
        <v>0</v>
      </c>
      <c r="AX754" s="2">
        <f>IF(AV754="",0,IF(AW754,MAX($AX$11:AX753)+1,VLOOKUP(AV754,$AV$11:AX753,3,FALSE)))</f>
        <v>0</v>
      </c>
      <c r="AY754" t="str">
        <f t="shared" si="923"/>
        <v/>
      </c>
      <c r="AZ754" t="e">
        <f t="shared" si="897"/>
        <v>#N/A</v>
      </c>
      <c r="BA754" t="e">
        <f>IF(ISNA(AZ754),NA(),COUNTIF(AZ$10:AZ754,AZ754)&gt;1)</f>
        <v>#N/A</v>
      </c>
      <c r="BB754" t="e">
        <f t="shared" si="898"/>
        <v>#N/A</v>
      </c>
      <c r="BC754" s="55" t="e">
        <f t="shared" si="899"/>
        <v>#N/A</v>
      </c>
      <c r="BD754" s="56" t="e">
        <f t="shared" si="900"/>
        <v>#N/A</v>
      </c>
      <c r="BE754" s="53">
        <f t="shared" si="901"/>
        <v>0</v>
      </c>
      <c r="BF754" s="53">
        <f t="shared" si="902"/>
        <v>0</v>
      </c>
      <c r="BG754" s="53">
        <f t="shared" si="903"/>
        <v>0</v>
      </c>
      <c r="BH754" s="53">
        <f t="shared" si="904"/>
        <v>0</v>
      </c>
      <c r="BI754" s="53">
        <f t="shared" si="905"/>
        <v>0</v>
      </c>
      <c r="BJ754" s="53">
        <f t="shared" si="906"/>
        <v>0</v>
      </c>
      <c r="BK754" s="57">
        <f t="shared" si="907"/>
        <v>0</v>
      </c>
      <c r="BL754" s="57">
        <f t="shared" si="908"/>
        <v>0</v>
      </c>
      <c r="BM754" s="57">
        <f t="shared" si="909"/>
        <v>0</v>
      </c>
      <c r="BN754" s="57">
        <f t="shared" si="910"/>
        <v>0</v>
      </c>
      <c r="BO754" s="57">
        <f t="shared" si="911"/>
        <v>0</v>
      </c>
      <c r="BP754" s="57">
        <f t="shared" si="912"/>
        <v>0</v>
      </c>
      <c r="BQ754">
        <f t="shared" si="934"/>
        <v>0</v>
      </c>
      <c r="BR754">
        <f t="shared" si="935"/>
        <v>0</v>
      </c>
      <c r="BS754">
        <f t="shared" si="936"/>
        <v>0</v>
      </c>
      <c r="BT754">
        <f t="shared" si="937"/>
        <v>0</v>
      </c>
      <c r="BU754">
        <f t="shared" si="938"/>
        <v>0</v>
      </c>
      <c r="BV754">
        <f t="shared" si="939"/>
        <v>0</v>
      </c>
      <c r="BW754">
        <f t="shared" si="940"/>
        <v>0</v>
      </c>
      <c r="BX754">
        <f t="shared" si="941"/>
        <v>0</v>
      </c>
      <c r="BY754">
        <f t="shared" si="942"/>
        <v>0</v>
      </c>
      <c r="BZ754">
        <f t="shared" si="943"/>
        <v>0</v>
      </c>
      <c r="CA754">
        <f t="shared" si="944"/>
        <v>0</v>
      </c>
      <c r="CB754">
        <f t="shared" si="945"/>
        <v>0</v>
      </c>
      <c r="CC754" t="e">
        <f>IF('Source and fuel input'!AS754,VLOOKUP(AA754,SourceIdData,8,FALSE),IF('Source and fuel input'!AQ754,V754,IF('Source and fuel input'!AR754,IF(AND(E754="Method 1",VLOOKUP(AA754,SourceIdData,8,FALSE)&gt;0),VLOOKUP(AA754,SourceIdData,8,FALSE),NA()),"")))</f>
        <v>#N/A</v>
      </c>
      <c r="CD754" s="15" t="e">
        <f t="shared" si="956"/>
        <v>#N/A</v>
      </c>
      <c r="CE754" s="15" t="b">
        <f t="shared" si="957"/>
        <v>1</v>
      </c>
      <c r="CF754" s="15" t="b">
        <f t="shared" si="913"/>
        <v>1</v>
      </c>
      <c r="CG754" s="15" t="b">
        <f t="shared" si="958"/>
        <v>0</v>
      </c>
      <c r="CH754" s="15" t="b">
        <f t="shared" si="959"/>
        <v>1</v>
      </c>
      <c r="CI754" t="e">
        <f t="shared" si="914"/>
        <v>#N/A</v>
      </c>
      <c r="CJ754" t="e">
        <f t="shared" si="915"/>
        <v>#N/A</v>
      </c>
      <c r="CK754" t="e">
        <f t="shared" si="924"/>
        <v>#N/A</v>
      </c>
      <c r="CL754" t="b">
        <f t="shared" si="960"/>
        <v>0</v>
      </c>
      <c r="CM754" t="e">
        <f t="shared" si="925"/>
        <v>#N/A</v>
      </c>
      <c r="CN754" t="b">
        <f t="shared" si="926"/>
        <v>0</v>
      </c>
      <c r="CO754" s="14">
        <f t="shared" si="927"/>
        <v>1</v>
      </c>
      <c r="CP754" s="16" t="str">
        <f t="shared" si="916"/>
        <v/>
      </c>
      <c r="CQ754" s="15">
        <f t="shared" si="917"/>
        <v>0</v>
      </c>
      <c r="CR754" s="15">
        <f t="shared" si="918"/>
        <v>0</v>
      </c>
      <c r="CS754" s="15">
        <f t="shared" si="919"/>
        <v>0</v>
      </c>
      <c r="CT754" s="58" t="e">
        <f t="shared" si="946"/>
        <v>#DIV/0!</v>
      </c>
      <c r="CU754" s="2">
        <f t="shared" si="920"/>
        <v>995</v>
      </c>
      <c r="CV754" t="str">
        <f t="shared" si="928"/>
        <v/>
      </c>
      <c r="CX754" t="str">
        <f t="shared" si="947"/>
        <v/>
      </c>
      <c r="CY754" t="b">
        <f>AND(CX754&lt;&gt;"",COUNTIF($CX$11:CX753,CX754)=0)</f>
        <v>0</v>
      </c>
      <c r="CZ754" s="2">
        <f>IF(CX754="",0,IF(CY754,MAX($CZ$11:CZ753)+1,VLOOKUP(CX754,$CX$11:CZ753,3,FALSE)))</f>
        <v>0</v>
      </c>
      <c r="DA754" s="2" t="str">
        <f t="shared" si="929"/>
        <v/>
      </c>
      <c r="DB754" t="str">
        <f t="shared" si="948"/>
        <v/>
      </c>
      <c r="DC754" t="b">
        <f>AND(DB754&lt;&gt;"",COUNTIF($DB$11:DB753,DB754)=0)</f>
        <v>0</v>
      </c>
      <c r="DD754" s="2">
        <f>IF(DB754="",0,IF(DC754,MAX($DD$11:DD753)+1,VLOOKUP(DB754,$DB$11:DD753,3,FALSE)))</f>
        <v>0</v>
      </c>
      <c r="DE754" s="2" t="str">
        <f t="shared" si="930"/>
        <v/>
      </c>
    </row>
    <row r="755" spans="1:109" x14ac:dyDescent="0.35">
      <c r="A755" s="119"/>
      <c r="B755" s="46"/>
      <c r="C755" s="46"/>
      <c r="D755" s="46"/>
      <c r="E755" s="46"/>
      <c r="F755" s="183"/>
      <c r="G755" s="48">
        <v>0</v>
      </c>
      <c r="H755" s="46">
        <v>0</v>
      </c>
      <c r="I755" s="46">
        <v>0</v>
      </c>
      <c r="J755" s="46">
        <v>0</v>
      </c>
      <c r="K755" s="46">
        <v>0</v>
      </c>
      <c r="L755" s="49">
        <v>0</v>
      </c>
      <c r="M755" s="50">
        <v>0</v>
      </c>
      <c r="N755" s="32"/>
      <c r="O755" s="31"/>
      <c r="P755" s="31"/>
      <c r="Q755" s="31"/>
      <c r="R755" s="31"/>
      <c r="S755" s="31"/>
      <c r="T755" s="31"/>
      <c r="U755" s="31"/>
      <c r="V755" s="99"/>
      <c r="W755" s="52" t="str">
        <f t="shared" si="955"/>
        <v/>
      </c>
      <c r="X755" s="120"/>
      <c r="Y755" s="97"/>
      <c r="Z755" t="e">
        <f t="shared" si="885"/>
        <v>#N/A</v>
      </c>
      <c r="AA755" t="e">
        <f t="shared" si="886"/>
        <v>#N/A</v>
      </c>
      <c r="AB755" t="e">
        <f t="shared" si="887"/>
        <v>#N/A</v>
      </c>
      <c r="AC755" s="53" t="b">
        <f t="shared" si="888"/>
        <v>0</v>
      </c>
      <c r="AD755" s="53" t="b">
        <f t="shared" si="889"/>
        <v>0</v>
      </c>
      <c r="AE755" s="53" t="b">
        <f t="shared" si="890"/>
        <v>0</v>
      </c>
      <c r="AF755" s="53" t="b">
        <f t="shared" si="891"/>
        <v>0</v>
      </c>
      <c r="AG755" s="53" t="b">
        <f t="shared" si="892"/>
        <v>0</v>
      </c>
      <c r="AH755" s="53" t="b">
        <f t="shared" si="893"/>
        <v>0</v>
      </c>
      <c r="AI755" s="53" t="b">
        <f t="shared" si="894"/>
        <v>0</v>
      </c>
      <c r="AJ755" s="53" t="b">
        <f t="shared" si="895"/>
        <v>0</v>
      </c>
      <c r="AK755" s="53" t="b">
        <f t="shared" si="949"/>
        <v>1</v>
      </c>
      <c r="AL755" s="53" t="b">
        <f t="shared" si="950"/>
        <v>1</v>
      </c>
      <c r="AM755" s="53" t="b">
        <f t="shared" si="951"/>
        <v>1</v>
      </c>
      <c r="AN755" s="53" t="b">
        <f t="shared" si="952"/>
        <v>1</v>
      </c>
      <c r="AO755" s="53" t="b">
        <f t="shared" si="953"/>
        <v>1</v>
      </c>
      <c r="AP755" s="53" t="b">
        <f t="shared" si="954"/>
        <v>1</v>
      </c>
      <c r="AQ755" s="53" t="b">
        <f t="shared" si="931"/>
        <v>0</v>
      </c>
      <c r="AR755" t="b">
        <f t="shared" si="896"/>
        <v>0</v>
      </c>
      <c r="AS755" s="54" t="e">
        <f t="shared" si="921"/>
        <v>#N/A</v>
      </c>
      <c r="AT755" t="b">
        <f t="shared" si="932"/>
        <v>0</v>
      </c>
      <c r="AU755" t="str">
        <f t="shared" si="933"/>
        <v/>
      </c>
      <c r="AV755" s="55" t="str">
        <f t="shared" si="922"/>
        <v/>
      </c>
      <c r="AW755" t="b">
        <f>AND(AV755&lt;&gt;"",COUNTIF($AV$11:AV754,AV755)=0)</f>
        <v>0</v>
      </c>
      <c r="AX755" s="2">
        <f>IF(AV755="",0,IF(AW755,MAX($AX$11:AX754)+1,VLOOKUP(AV755,$AV$11:AX754,3,FALSE)))</f>
        <v>0</v>
      </c>
      <c r="AY755" t="str">
        <f t="shared" si="923"/>
        <v/>
      </c>
      <c r="AZ755" t="e">
        <f t="shared" si="897"/>
        <v>#N/A</v>
      </c>
      <c r="BA755" t="e">
        <f>IF(ISNA(AZ755),NA(),COUNTIF(AZ$10:AZ755,AZ755)&gt;1)</f>
        <v>#N/A</v>
      </c>
      <c r="BB755" t="e">
        <f t="shared" si="898"/>
        <v>#N/A</v>
      </c>
      <c r="BC755" s="55" t="e">
        <f t="shared" si="899"/>
        <v>#N/A</v>
      </c>
      <c r="BD755" s="56" t="e">
        <f t="shared" si="900"/>
        <v>#N/A</v>
      </c>
      <c r="BE755" s="53">
        <f t="shared" si="901"/>
        <v>0</v>
      </c>
      <c r="BF755" s="53">
        <f t="shared" si="902"/>
        <v>0</v>
      </c>
      <c r="BG755" s="53">
        <f t="shared" si="903"/>
        <v>0</v>
      </c>
      <c r="BH755" s="53">
        <f t="shared" si="904"/>
        <v>0</v>
      </c>
      <c r="BI755" s="53">
        <f t="shared" si="905"/>
        <v>0</v>
      </c>
      <c r="BJ755" s="53">
        <f t="shared" si="906"/>
        <v>0</v>
      </c>
      <c r="BK755" s="57">
        <f t="shared" si="907"/>
        <v>0</v>
      </c>
      <c r="BL755" s="57">
        <f t="shared" si="908"/>
        <v>0</v>
      </c>
      <c r="BM755" s="57">
        <f t="shared" si="909"/>
        <v>0</v>
      </c>
      <c r="BN755" s="57">
        <f t="shared" si="910"/>
        <v>0</v>
      </c>
      <c r="BO755" s="57">
        <f t="shared" si="911"/>
        <v>0</v>
      </c>
      <c r="BP755" s="57">
        <f t="shared" si="912"/>
        <v>0</v>
      </c>
      <c r="BQ755">
        <f t="shared" si="934"/>
        <v>0</v>
      </c>
      <c r="BR755">
        <f t="shared" si="935"/>
        <v>0</v>
      </c>
      <c r="BS755">
        <f t="shared" si="936"/>
        <v>0</v>
      </c>
      <c r="BT755">
        <f t="shared" si="937"/>
        <v>0</v>
      </c>
      <c r="BU755">
        <f t="shared" si="938"/>
        <v>0</v>
      </c>
      <c r="BV755">
        <f t="shared" si="939"/>
        <v>0</v>
      </c>
      <c r="BW755">
        <f t="shared" si="940"/>
        <v>0</v>
      </c>
      <c r="BX755">
        <f t="shared" si="941"/>
        <v>0</v>
      </c>
      <c r="BY755">
        <f t="shared" si="942"/>
        <v>0</v>
      </c>
      <c r="BZ755">
        <f t="shared" si="943"/>
        <v>0</v>
      </c>
      <c r="CA755">
        <f t="shared" si="944"/>
        <v>0</v>
      </c>
      <c r="CB755">
        <f t="shared" si="945"/>
        <v>0</v>
      </c>
      <c r="CC755" t="e">
        <f>IF('Source and fuel input'!AS755,VLOOKUP(AA755,SourceIdData,8,FALSE),IF('Source and fuel input'!AQ755,V755,IF('Source and fuel input'!AR755,IF(AND(E755="Method 1",VLOOKUP(AA755,SourceIdData,8,FALSE)&gt;0),VLOOKUP(AA755,SourceIdData,8,FALSE),NA()),"")))</f>
        <v>#N/A</v>
      </c>
      <c r="CD755" s="15" t="e">
        <f t="shared" si="956"/>
        <v>#N/A</v>
      </c>
      <c r="CE755" s="15" t="b">
        <f t="shared" si="957"/>
        <v>1</v>
      </c>
      <c r="CF755" s="15" t="b">
        <f t="shared" si="913"/>
        <v>1</v>
      </c>
      <c r="CG755" s="15" t="b">
        <f t="shared" si="958"/>
        <v>0</v>
      </c>
      <c r="CH755" s="15" t="b">
        <f t="shared" si="959"/>
        <v>1</v>
      </c>
      <c r="CI755" t="e">
        <f t="shared" si="914"/>
        <v>#N/A</v>
      </c>
      <c r="CJ755" t="e">
        <f t="shared" si="915"/>
        <v>#N/A</v>
      </c>
      <c r="CK755" t="e">
        <f t="shared" si="924"/>
        <v>#N/A</v>
      </c>
      <c r="CL755" t="b">
        <f t="shared" si="960"/>
        <v>0</v>
      </c>
      <c r="CM755" t="e">
        <f t="shared" si="925"/>
        <v>#N/A</v>
      </c>
      <c r="CN755" t="b">
        <f t="shared" si="926"/>
        <v>0</v>
      </c>
      <c r="CO755" s="14">
        <f t="shared" si="927"/>
        <v>1</v>
      </c>
      <c r="CP755" s="16" t="str">
        <f t="shared" si="916"/>
        <v/>
      </c>
      <c r="CQ755" s="15">
        <f t="shared" si="917"/>
        <v>0</v>
      </c>
      <c r="CR755" s="15">
        <f t="shared" si="918"/>
        <v>0</v>
      </c>
      <c r="CS755" s="15">
        <f t="shared" si="919"/>
        <v>0</v>
      </c>
      <c r="CT755" s="58" t="e">
        <f t="shared" si="946"/>
        <v>#DIV/0!</v>
      </c>
      <c r="CU755" s="2">
        <f t="shared" si="920"/>
        <v>995</v>
      </c>
      <c r="CV755" t="str">
        <f t="shared" si="928"/>
        <v/>
      </c>
      <c r="CX755" t="str">
        <f t="shared" si="947"/>
        <v/>
      </c>
      <c r="CY755" t="b">
        <f>AND(CX755&lt;&gt;"",COUNTIF($CX$11:CX754,CX755)=0)</f>
        <v>0</v>
      </c>
      <c r="CZ755" s="2">
        <f>IF(CX755="",0,IF(CY755,MAX($CZ$11:CZ754)+1,VLOOKUP(CX755,$CX$11:CZ754,3,FALSE)))</f>
        <v>0</v>
      </c>
      <c r="DA755" s="2" t="str">
        <f t="shared" si="929"/>
        <v/>
      </c>
      <c r="DB755" t="str">
        <f t="shared" si="948"/>
        <v/>
      </c>
      <c r="DC755" t="b">
        <f>AND(DB755&lt;&gt;"",COUNTIF($DB$11:DB754,DB755)=0)</f>
        <v>0</v>
      </c>
      <c r="DD755" s="2">
        <f>IF(DB755="",0,IF(DC755,MAX($DD$11:DD754)+1,VLOOKUP(DB755,$DB$11:DD754,3,FALSE)))</f>
        <v>0</v>
      </c>
      <c r="DE755" s="2" t="str">
        <f t="shared" si="930"/>
        <v/>
      </c>
    </row>
    <row r="756" spans="1:109" x14ac:dyDescent="0.35">
      <c r="A756" s="119"/>
      <c r="B756" s="46"/>
      <c r="C756" s="46"/>
      <c r="D756" s="46"/>
      <c r="E756" s="46"/>
      <c r="F756" s="183"/>
      <c r="G756" s="48">
        <v>0</v>
      </c>
      <c r="H756" s="46">
        <v>0</v>
      </c>
      <c r="I756" s="46">
        <v>0</v>
      </c>
      <c r="J756" s="46">
        <v>0</v>
      </c>
      <c r="K756" s="46">
        <v>0</v>
      </c>
      <c r="L756" s="49">
        <v>0</v>
      </c>
      <c r="M756" s="50">
        <v>0</v>
      </c>
      <c r="N756" s="32"/>
      <c r="O756" s="31"/>
      <c r="P756" s="31"/>
      <c r="Q756" s="31"/>
      <c r="R756" s="31"/>
      <c r="S756" s="31"/>
      <c r="T756" s="31"/>
      <c r="U756" s="31"/>
      <c r="V756" s="99"/>
      <c r="W756" s="52" t="str">
        <f t="shared" si="955"/>
        <v/>
      </c>
      <c r="X756" s="120"/>
      <c r="Y756" s="97"/>
      <c r="Z756" t="e">
        <f t="shared" si="885"/>
        <v>#N/A</v>
      </c>
      <c r="AA756" t="e">
        <f t="shared" si="886"/>
        <v>#N/A</v>
      </c>
      <c r="AB756" t="e">
        <f t="shared" si="887"/>
        <v>#N/A</v>
      </c>
      <c r="AC756" s="53" t="b">
        <f t="shared" si="888"/>
        <v>0</v>
      </c>
      <c r="AD756" s="53" t="b">
        <f t="shared" si="889"/>
        <v>0</v>
      </c>
      <c r="AE756" s="53" t="b">
        <f t="shared" si="890"/>
        <v>0</v>
      </c>
      <c r="AF756" s="53" t="b">
        <f t="shared" si="891"/>
        <v>0</v>
      </c>
      <c r="AG756" s="53" t="b">
        <f t="shared" si="892"/>
        <v>0</v>
      </c>
      <c r="AH756" s="53" t="b">
        <f t="shared" si="893"/>
        <v>0</v>
      </c>
      <c r="AI756" s="53" t="b">
        <f t="shared" si="894"/>
        <v>0</v>
      </c>
      <c r="AJ756" s="53" t="b">
        <f t="shared" si="895"/>
        <v>0</v>
      </c>
      <c r="AK756" s="53" t="b">
        <f t="shared" si="949"/>
        <v>1</v>
      </c>
      <c r="AL756" s="53" t="b">
        <f t="shared" si="950"/>
        <v>1</v>
      </c>
      <c r="AM756" s="53" t="b">
        <f t="shared" si="951"/>
        <v>1</v>
      </c>
      <c r="AN756" s="53" t="b">
        <f t="shared" si="952"/>
        <v>1</v>
      </c>
      <c r="AO756" s="53" t="b">
        <f t="shared" si="953"/>
        <v>1</v>
      </c>
      <c r="AP756" s="53" t="b">
        <f t="shared" si="954"/>
        <v>1</v>
      </c>
      <c r="AQ756" s="53" t="b">
        <f t="shared" si="931"/>
        <v>0</v>
      </c>
      <c r="AR756" t="b">
        <f t="shared" si="896"/>
        <v>0</v>
      </c>
      <c r="AS756" s="54" t="e">
        <f t="shared" si="921"/>
        <v>#N/A</v>
      </c>
      <c r="AT756" t="b">
        <f t="shared" si="932"/>
        <v>0</v>
      </c>
      <c r="AU756" t="str">
        <f t="shared" si="933"/>
        <v/>
      </c>
      <c r="AV756" s="55" t="str">
        <f t="shared" si="922"/>
        <v/>
      </c>
      <c r="AW756" t="b">
        <f>AND(AV756&lt;&gt;"",COUNTIF($AV$11:AV755,AV756)=0)</f>
        <v>0</v>
      </c>
      <c r="AX756" s="2">
        <f>IF(AV756="",0,IF(AW756,MAX($AX$11:AX755)+1,VLOOKUP(AV756,$AV$11:AX755,3,FALSE)))</f>
        <v>0</v>
      </c>
      <c r="AY756" t="str">
        <f t="shared" si="923"/>
        <v/>
      </c>
      <c r="AZ756" t="e">
        <f t="shared" si="897"/>
        <v>#N/A</v>
      </c>
      <c r="BA756" t="e">
        <f>IF(ISNA(AZ756),NA(),COUNTIF(AZ$10:AZ756,AZ756)&gt;1)</f>
        <v>#N/A</v>
      </c>
      <c r="BB756" t="e">
        <f t="shared" si="898"/>
        <v>#N/A</v>
      </c>
      <c r="BC756" s="55" t="e">
        <f t="shared" si="899"/>
        <v>#N/A</v>
      </c>
      <c r="BD756" s="56" t="e">
        <f t="shared" si="900"/>
        <v>#N/A</v>
      </c>
      <c r="BE756" s="53">
        <f t="shared" si="901"/>
        <v>0</v>
      </c>
      <c r="BF756" s="53">
        <f t="shared" si="902"/>
        <v>0</v>
      </c>
      <c r="BG756" s="53">
        <f t="shared" si="903"/>
        <v>0</v>
      </c>
      <c r="BH756" s="53">
        <f t="shared" si="904"/>
        <v>0</v>
      </c>
      <c r="BI756" s="53">
        <f t="shared" si="905"/>
        <v>0</v>
      </c>
      <c r="BJ756" s="53">
        <f t="shared" si="906"/>
        <v>0</v>
      </c>
      <c r="BK756" s="57">
        <f t="shared" si="907"/>
        <v>0</v>
      </c>
      <c r="BL756" s="57">
        <f t="shared" si="908"/>
        <v>0</v>
      </c>
      <c r="BM756" s="57">
        <f t="shared" si="909"/>
        <v>0</v>
      </c>
      <c r="BN756" s="57">
        <f t="shared" si="910"/>
        <v>0</v>
      </c>
      <c r="BO756" s="57">
        <f t="shared" si="911"/>
        <v>0</v>
      </c>
      <c r="BP756" s="57">
        <f t="shared" si="912"/>
        <v>0</v>
      </c>
      <c r="BQ756">
        <f t="shared" si="934"/>
        <v>0</v>
      </c>
      <c r="BR756">
        <f t="shared" si="935"/>
        <v>0</v>
      </c>
      <c r="BS756">
        <f t="shared" si="936"/>
        <v>0</v>
      </c>
      <c r="BT756">
        <f t="shared" si="937"/>
        <v>0</v>
      </c>
      <c r="BU756">
        <f t="shared" si="938"/>
        <v>0</v>
      </c>
      <c r="BV756">
        <f t="shared" si="939"/>
        <v>0</v>
      </c>
      <c r="BW756">
        <f t="shared" si="940"/>
        <v>0</v>
      </c>
      <c r="BX756">
        <f t="shared" si="941"/>
        <v>0</v>
      </c>
      <c r="BY756">
        <f t="shared" si="942"/>
        <v>0</v>
      </c>
      <c r="BZ756">
        <f t="shared" si="943"/>
        <v>0</v>
      </c>
      <c r="CA756">
        <f t="shared" si="944"/>
        <v>0</v>
      </c>
      <c r="CB756">
        <f t="shared" si="945"/>
        <v>0</v>
      </c>
      <c r="CC756" t="e">
        <f>IF('Source and fuel input'!AS756,VLOOKUP(AA756,SourceIdData,8,FALSE),IF('Source and fuel input'!AQ756,V756,IF('Source and fuel input'!AR756,IF(AND(E756="Method 1",VLOOKUP(AA756,SourceIdData,8,FALSE)&gt;0),VLOOKUP(AA756,SourceIdData,8,FALSE),NA()),"")))</f>
        <v>#N/A</v>
      </c>
      <c r="CD756" s="15" t="e">
        <f t="shared" si="956"/>
        <v>#N/A</v>
      </c>
      <c r="CE756" s="15" t="b">
        <f t="shared" si="957"/>
        <v>1</v>
      </c>
      <c r="CF756" s="15" t="b">
        <f t="shared" si="913"/>
        <v>1</v>
      </c>
      <c r="CG756" s="15" t="b">
        <f t="shared" si="958"/>
        <v>0</v>
      </c>
      <c r="CH756" s="15" t="b">
        <f t="shared" si="959"/>
        <v>1</v>
      </c>
      <c r="CI756" t="e">
        <f t="shared" si="914"/>
        <v>#N/A</v>
      </c>
      <c r="CJ756" t="e">
        <f t="shared" si="915"/>
        <v>#N/A</v>
      </c>
      <c r="CK756" t="e">
        <f t="shared" si="924"/>
        <v>#N/A</v>
      </c>
      <c r="CL756" t="b">
        <f t="shared" si="960"/>
        <v>0</v>
      </c>
      <c r="CM756" t="e">
        <f t="shared" si="925"/>
        <v>#N/A</v>
      </c>
      <c r="CN756" t="b">
        <f t="shared" si="926"/>
        <v>0</v>
      </c>
      <c r="CO756" s="14">
        <f t="shared" si="927"/>
        <v>1</v>
      </c>
      <c r="CP756" s="16" t="str">
        <f t="shared" si="916"/>
        <v/>
      </c>
      <c r="CQ756" s="15">
        <f t="shared" si="917"/>
        <v>0</v>
      </c>
      <c r="CR756" s="15">
        <f t="shared" si="918"/>
        <v>0</v>
      </c>
      <c r="CS756" s="15">
        <f t="shared" si="919"/>
        <v>0</v>
      </c>
      <c r="CT756" s="58" t="e">
        <f t="shared" si="946"/>
        <v>#DIV/0!</v>
      </c>
      <c r="CU756" s="2">
        <f t="shared" si="920"/>
        <v>995</v>
      </c>
      <c r="CV756" t="str">
        <f t="shared" si="928"/>
        <v/>
      </c>
      <c r="CX756" t="str">
        <f t="shared" si="947"/>
        <v/>
      </c>
      <c r="CY756" t="b">
        <f>AND(CX756&lt;&gt;"",COUNTIF($CX$11:CX755,CX756)=0)</f>
        <v>0</v>
      </c>
      <c r="CZ756" s="2">
        <f>IF(CX756="",0,IF(CY756,MAX($CZ$11:CZ755)+1,VLOOKUP(CX756,$CX$11:CZ755,3,FALSE)))</f>
        <v>0</v>
      </c>
      <c r="DA756" s="2" t="str">
        <f t="shared" si="929"/>
        <v/>
      </c>
      <c r="DB756" t="str">
        <f t="shared" si="948"/>
        <v/>
      </c>
      <c r="DC756" t="b">
        <f>AND(DB756&lt;&gt;"",COUNTIF($DB$11:DB755,DB756)=0)</f>
        <v>0</v>
      </c>
      <c r="DD756" s="2">
        <f>IF(DB756="",0,IF(DC756,MAX($DD$11:DD755)+1,VLOOKUP(DB756,$DB$11:DD755,3,FALSE)))</f>
        <v>0</v>
      </c>
      <c r="DE756" s="2" t="str">
        <f t="shared" si="930"/>
        <v/>
      </c>
    </row>
    <row r="757" spans="1:109" x14ac:dyDescent="0.35">
      <c r="A757" s="119"/>
      <c r="B757" s="46"/>
      <c r="C757" s="46"/>
      <c r="D757" s="46"/>
      <c r="E757" s="46"/>
      <c r="F757" s="183"/>
      <c r="G757" s="48">
        <v>0</v>
      </c>
      <c r="H757" s="46">
        <v>0</v>
      </c>
      <c r="I757" s="46">
        <v>0</v>
      </c>
      <c r="J757" s="46">
        <v>0</v>
      </c>
      <c r="K757" s="46">
        <v>0</v>
      </c>
      <c r="L757" s="49">
        <v>0</v>
      </c>
      <c r="M757" s="50">
        <v>0</v>
      </c>
      <c r="N757" s="32"/>
      <c r="O757" s="31"/>
      <c r="P757" s="31"/>
      <c r="Q757" s="31"/>
      <c r="R757" s="31"/>
      <c r="S757" s="31"/>
      <c r="T757" s="31"/>
      <c r="U757" s="31"/>
      <c r="V757" s="99"/>
      <c r="W757" s="52" t="str">
        <f t="shared" si="955"/>
        <v/>
      </c>
      <c r="X757" s="120"/>
      <c r="Y757" s="97"/>
      <c r="Z757" t="e">
        <f t="shared" si="885"/>
        <v>#N/A</v>
      </c>
      <c r="AA757" t="e">
        <f t="shared" si="886"/>
        <v>#N/A</v>
      </c>
      <c r="AB757" t="e">
        <f t="shared" si="887"/>
        <v>#N/A</v>
      </c>
      <c r="AC757" s="53" t="b">
        <f t="shared" si="888"/>
        <v>0</v>
      </c>
      <c r="AD757" s="53" t="b">
        <f t="shared" si="889"/>
        <v>0</v>
      </c>
      <c r="AE757" s="53" t="b">
        <f t="shared" si="890"/>
        <v>0</v>
      </c>
      <c r="AF757" s="53" t="b">
        <f t="shared" si="891"/>
        <v>0</v>
      </c>
      <c r="AG757" s="53" t="b">
        <f t="shared" si="892"/>
        <v>0</v>
      </c>
      <c r="AH757" s="53" t="b">
        <f t="shared" si="893"/>
        <v>0</v>
      </c>
      <c r="AI757" s="53" t="b">
        <f t="shared" si="894"/>
        <v>0</v>
      </c>
      <c r="AJ757" s="53" t="b">
        <f t="shared" si="895"/>
        <v>0</v>
      </c>
      <c r="AK757" s="53" t="b">
        <f t="shared" si="949"/>
        <v>1</v>
      </c>
      <c r="AL757" s="53" t="b">
        <f t="shared" si="950"/>
        <v>1</v>
      </c>
      <c r="AM757" s="53" t="b">
        <f t="shared" si="951"/>
        <v>1</v>
      </c>
      <c r="AN757" s="53" t="b">
        <f t="shared" si="952"/>
        <v>1</v>
      </c>
      <c r="AO757" s="53" t="b">
        <f t="shared" si="953"/>
        <v>1</v>
      </c>
      <c r="AP757" s="53" t="b">
        <f t="shared" si="954"/>
        <v>1</v>
      </c>
      <c r="AQ757" s="53" t="b">
        <f t="shared" si="931"/>
        <v>0</v>
      </c>
      <c r="AR757" t="b">
        <f t="shared" si="896"/>
        <v>0</v>
      </c>
      <c r="AS757" s="54" t="e">
        <f t="shared" si="921"/>
        <v>#N/A</v>
      </c>
      <c r="AT757" t="b">
        <f t="shared" si="932"/>
        <v>0</v>
      </c>
      <c r="AU757" t="str">
        <f t="shared" si="933"/>
        <v/>
      </c>
      <c r="AV757" s="55" t="str">
        <f t="shared" si="922"/>
        <v/>
      </c>
      <c r="AW757" t="b">
        <f>AND(AV757&lt;&gt;"",COUNTIF($AV$11:AV756,AV757)=0)</f>
        <v>0</v>
      </c>
      <c r="AX757" s="2">
        <f>IF(AV757="",0,IF(AW757,MAX($AX$11:AX756)+1,VLOOKUP(AV757,$AV$11:AX756,3,FALSE)))</f>
        <v>0</v>
      </c>
      <c r="AY757" t="str">
        <f t="shared" si="923"/>
        <v/>
      </c>
      <c r="AZ757" t="e">
        <f t="shared" si="897"/>
        <v>#N/A</v>
      </c>
      <c r="BA757" t="e">
        <f>IF(ISNA(AZ757),NA(),COUNTIF(AZ$10:AZ757,AZ757)&gt;1)</f>
        <v>#N/A</v>
      </c>
      <c r="BB757" t="e">
        <f t="shared" si="898"/>
        <v>#N/A</v>
      </c>
      <c r="BC757" s="55" t="e">
        <f t="shared" si="899"/>
        <v>#N/A</v>
      </c>
      <c r="BD757" s="56" t="e">
        <f t="shared" si="900"/>
        <v>#N/A</v>
      </c>
      <c r="BE757" s="53">
        <f t="shared" si="901"/>
        <v>0</v>
      </c>
      <c r="BF757" s="53">
        <f t="shared" si="902"/>
        <v>0</v>
      </c>
      <c r="BG757" s="53">
        <f t="shared" si="903"/>
        <v>0</v>
      </c>
      <c r="BH757" s="53">
        <f t="shared" si="904"/>
        <v>0</v>
      </c>
      <c r="BI757" s="53">
        <f t="shared" si="905"/>
        <v>0</v>
      </c>
      <c r="BJ757" s="53">
        <f t="shared" si="906"/>
        <v>0</v>
      </c>
      <c r="BK757" s="57">
        <f t="shared" si="907"/>
        <v>0</v>
      </c>
      <c r="BL757" s="57">
        <f t="shared" si="908"/>
        <v>0</v>
      </c>
      <c r="BM757" s="57">
        <f t="shared" si="909"/>
        <v>0</v>
      </c>
      <c r="BN757" s="57">
        <f t="shared" si="910"/>
        <v>0</v>
      </c>
      <c r="BO757" s="57">
        <f t="shared" si="911"/>
        <v>0</v>
      </c>
      <c r="BP757" s="57">
        <f t="shared" si="912"/>
        <v>0</v>
      </c>
      <c r="BQ757">
        <f t="shared" si="934"/>
        <v>0</v>
      </c>
      <c r="BR757">
        <f t="shared" si="935"/>
        <v>0</v>
      </c>
      <c r="BS757">
        <f t="shared" si="936"/>
        <v>0</v>
      </c>
      <c r="BT757">
        <f t="shared" si="937"/>
        <v>0</v>
      </c>
      <c r="BU757">
        <f t="shared" si="938"/>
        <v>0</v>
      </c>
      <c r="BV757">
        <f t="shared" si="939"/>
        <v>0</v>
      </c>
      <c r="BW757">
        <f t="shared" si="940"/>
        <v>0</v>
      </c>
      <c r="BX757">
        <f t="shared" si="941"/>
        <v>0</v>
      </c>
      <c r="BY757">
        <f t="shared" si="942"/>
        <v>0</v>
      </c>
      <c r="BZ757">
        <f t="shared" si="943"/>
        <v>0</v>
      </c>
      <c r="CA757">
        <f t="shared" si="944"/>
        <v>0</v>
      </c>
      <c r="CB757">
        <f t="shared" si="945"/>
        <v>0</v>
      </c>
      <c r="CC757" t="e">
        <f>IF('Source and fuel input'!AS757,VLOOKUP(AA757,SourceIdData,8,FALSE),IF('Source and fuel input'!AQ757,V757,IF('Source and fuel input'!AR757,IF(AND(E757="Method 1",VLOOKUP(AA757,SourceIdData,8,FALSE)&gt;0),VLOOKUP(AA757,SourceIdData,8,FALSE),NA()),"")))</f>
        <v>#N/A</v>
      </c>
      <c r="CD757" s="15" t="e">
        <f t="shared" si="956"/>
        <v>#N/A</v>
      </c>
      <c r="CE757" s="15" t="b">
        <f t="shared" si="957"/>
        <v>1</v>
      </c>
      <c r="CF757" s="15" t="b">
        <f t="shared" si="913"/>
        <v>1</v>
      </c>
      <c r="CG757" s="15" t="b">
        <f t="shared" si="958"/>
        <v>0</v>
      </c>
      <c r="CH757" s="15" t="b">
        <f t="shared" si="959"/>
        <v>1</v>
      </c>
      <c r="CI757" t="e">
        <f t="shared" si="914"/>
        <v>#N/A</v>
      </c>
      <c r="CJ757" t="e">
        <f t="shared" si="915"/>
        <v>#N/A</v>
      </c>
      <c r="CK757" t="e">
        <f t="shared" si="924"/>
        <v>#N/A</v>
      </c>
      <c r="CL757" t="b">
        <f t="shared" si="960"/>
        <v>0</v>
      </c>
      <c r="CM757" t="e">
        <f t="shared" si="925"/>
        <v>#N/A</v>
      </c>
      <c r="CN757" t="b">
        <f t="shared" si="926"/>
        <v>0</v>
      </c>
      <c r="CO757" s="14">
        <f t="shared" si="927"/>
        <v>1</v>
      </c>
      <c r="CP757" s="16" t="str">
        <f t="shared" si="916"/>
        <v/>
      </c>
      <c r="CQ757" s="15">
        <f t="shared" si="917"/>
        <v>0</v>
      </c>
      <c r="CR757" s="15">
        <f t="shared" si="918"/>
        <v>0</v>
      </c>
      <c r="CS757" s="15">
        <f t="shared" si="919"/>
        <v>0</v>
      </c>
      <c r="CT757" s="58" t="e">
        <f t="shared" si="946"/>
        <v>#DIV/0!</v>
      </c>
      <c r="CU757" s="2">
        <f t="shared" si="920"/>
        <v>995</v>
      </c>
      <c r="CV757" t="str">
        <f t="shared" si="928"/>
        <v/>
      </c>
      <c r="CX757" t="str">
        <f t="shared" si="947"/>
        <v/>
      </c>
      <c r="CY757" t="b">
        <f>AND(CX757&lt;&gt;"",COUNTIF($CX$11:CX756,CX757)=0)</f>
        <v>0</v>
      </c>
      <c r="CZ757" s="2">
        <f>IF(CX757="",0,IF(CY757,MAX($CZ$11:CZ756)+1,VLOOKUP(CX757,$CX$11:CZ756,3,FALSE)))</f>
        <v>0</v>
      </c>
      <c r="DA757" s="2" t="str">
        <f t="shared" si="929"/>
        <v/>
      </c>
      <c r="DB757" t="str">
        <f t="shared" si="948"/>
        <v/>
      </c>
      <c r="DC757" t="b">
        <f>AND(DB757&lt;&gt;"",COUNTIF($DB$11:DB756,DB757)=0)</f>
        <v>0</v>
      </c>
      <c r="DD757" s="2">
        <f>IF(DB757="",0,IF(DC757,MAX($DD$11:DD756)+1,VLOOKUP(DB757,$DB$11:DD756,3,FALSE)))</f>
        <v>0</v>
      </c>
      <c r="DE757" s="2" t="str">
        <f t="shared" si="930"/>
        <v/>
      </c>
    </row>
    <row r="758" spans="1:109" x14ac:dyDescent="0.35">
      <c r="A758" s="119"/>
      <c r="B758" s="46"/>
      <c r="C758" s="46"/>
      <c r="D758" s="46"/>
      <c r="E758" s="46"/>
      <c r="F758" s="183"/>
      <c r="G758" s="48">
        <v>0</v>
      </c>
      <c r="H758" s="46">
        <v>0</v>
      </c>
      <c r="I758" s="46">
        <v>0</v>
      </c>
      <c r="J758" s="46">
        <v>0</v>
      </c>
      <c r="K758" s="46">
        <v>0</v>
      </c>
      <c r="L758" s="49">
        <v>0</v>
      </c>
      <c r="M758" s="50">
        <v>0</v>
      </c>
      <c r="N758" s="32"/>
      <c r="O758" s="31"/>
      <c r="P758" s="31"/>
      <c r="Q758" s="31"/>
      <c r="R758" s="31"/>
      <c r="S758" s="31"/>
      <c r="T758" s="31"/>
      <c r="U758" s="31"/>
      <c r="V758" s="99"/>
      <c r="W758" s="52" t="str">
        <f t="shared" si="955"/>
        <v/>
      </c>
      <c r="X758" s="120"/>
      <c r="Y758" s="97"/>
      <c r="Z758" t="e">
        <f t="shared" si="885"/>
        <v>#N/A</v>
      </c>
      <c r="AA758" t="e">
        <f t="shared" si="886"/>
        <v>#N/A</v>
      </c>
      <c r="AB758" t="e">
        <f t="shared" si="887"/>
        <v>#N/A</v>
      </c>
      <c r="AC758" s="53" t="b">
        <f t="shared" si="888"/>
        <v>0</v>
      </c>
      <c r="AD758" s="53" t="b">
        <f t="shared" si="889"/>
        <v>0</v>
      </c>
      <c r="AE758" s="53" t="b">
        <f t="shared" si="890"/>
        <v>0</v>
      </c>
      <c r="AF758" s="53" t="b">
        <f t="shared" si="891"/>
        <v>0</v>
      </c>
      <c r="AG758" s="53" t="b">
        <f t="shared" si="892"/>
        <v>0</v>
      </c>
      <c r="AH758" s="53" t="b">
        <f t="shared" si="893"/>
        <v>0</v>
      </c>
      <c r="AI758" s="53" t="b">
        <f t="shared" si="894"/>
        <v>0</v>
      </c>
      <c r="AJ758" s="53" t="b">
        <f t="shared" si="895"/>
        <v>0</v>
      </c>
      <c r="AK758" s="53" t="b">
        <f t="shared" si="949"/>
        <v>1</v>
      </c>
      <c r="AL758" s="53" t="b">
        <f t="shared" si="950"/>
        <v>1</v>
      </c>
      <c r="AM758" s="53" t="b">
        <f t="shared" si="951"/>
        <v>1</v>
      </c>
      <c r="AN758" s="53" t="b">
        <f t="shared" si="952"/>
        <v>1</v>
      </c>
      <c r="AO758" s="53" t="b">
        <f t="shared" si="953"/>
        <v>1</v>
      </c>
      <c r="AP758" s="53" t="b">
        <f t="shared" si="954"/>
        <v>1</v>
      </c>
      <c r="AQ758" s="53" t="b">
        <f t="shared" si="931"/>
        <v>0</v>
      </c>
      <c r="AR758" t="b">
        <f t="shared" si="896"/>
        <v>0</v>
      </c>
      <c r="AS758" s="54" t="e">
        <f t="shared" si="921"/>
        <v>#N/A</v>
      </c>
      <c r="AT758" t="b">
        <f t="shared" si="932"/>
        <v>0</v>
      </c>
      <c r="AU758" t="str">
        <f t="shared" si="933"/>
        <v/>
      </c>
      <c r="AV758" s="55" t="str">
        <f t="shared" si="922"/>
        <v/>
      </c>
      <c r="AW758" t="b">
        <f>AND(AV758&lt;&gt;"",COUNTIF($AV$11:AV757,AV758)=0)</f>
        <v>0</v>
      </c>
      <c r="AX758" s="2">
        <f>IF(AV758="",0,IF(AW758,MAX($AX$11:AX757)+1,VLOOKUP(AV758,$AV$11:AX757,3,FALSE)))</f>
        <v>0</v>
      </c>
      <c r="AY758" t="str">
        <f t="shared" si="923"/>
        <v/>
      </c>
      <c r="AZ758" t="e">
        <f t="shared" si="897"/>
        <v>#N/A</v>
      </c>
      <c r="BA758" t="e">
        <f>IF(ISNA(AZ758),NA(),COUNTIF(AZ$10:AZ758,AZ758)&gt;1)</f>
        <v>#N/A</v>
      </c>
      <c r="BB758" t="e">
        <f t="shared" si="898"/>
        <v>#N/A</v>
      </c>
      <c r="BC758" s="55" t="e">
        <f t="shared" si="899"/>
        <v>#N/A</v>
      </c>
      <c r="BD758" s="56" t="e">
        <f t="shared" si="900"/>
        <v>#N/A</v>
      </c>
      <c r="BE758" s="53">
        <f t="shared" si="901"/>
        <v>0</v>
      </c>
      <c r="BF758" s="53">
        <f t="shared" si="902"/>
        <v>0</v>
      </c>
      <c r="BG758" s="53">
        <f t="shared" si="903"/>
        <v>0</v>
      </c>
      <c r="BH758" s="53">
        <f t="shared" si="904"/>
        <v>0</v>
      </c>
      <c r="BI758" s="53">
        <f t="shared" si="905"/>
        <v>0</v>
      </c>
      <c r="BJ758" s="53">
        <f t="shared" si="906"/>
        <v>0</v>
      </c>
      <c r="BK758" s="57">
        <f t="shared" si="907"/>
        <v>0</v>
      </c>
      <c r="BL758" s="57">
        <f t="shared" si="908"/>
        <v>0</v>
      </c>
      <c r="BM758" s="57">
        <f t="shared" si="909"/>
        <v>0</v>
      </c>
      <c r="BN758" s="57">
        <f t="shared" si="910"/>
        <v>0</v>
      </c>
      <c r="BO758" s="57">
        <f t="shared" si="911"/>
        <v>0</v>
      </c>
      <c r="BP758" s="57">
        <f t="shared" si="912"/>
        <v>0</v>
      </c>
      <c r="BQ758">
        <f t="shared" si="934"/>
        <v>0</v>
      </c>
      <c r="BR758">
        <f t="shared" si="935"/>
        <v>0</v>
      </c>
      <c r="BS758">
        <f t="shared" si="936"/>
        <v>0</v>
      </c>
      <c r="BT758">
        <f t="shared" si="937"/>
        <v>0</v>
      </c>
      <c r="BU758">
        <f t="shared" si="938"/>
        <v>0</v>
      </c>
      <c r="BV758">
        <f t="shared" si="939"/>
        <v>0</v>
      </c>
      <c r="BW758">
        <f t="shared" si="940"/>
        <v>0</v>
      </c>
      <c r="BX758">
        <f t="shared" si="941"/>
        <v>0</v>
      </c>
      <c r="BY758">
        <f t="shared" si="942"/>
        <v>0</v>
      </c>
      <c r="BZ758">
        <f t="shared" si="943"/>
        <v>0</v>
      </c>
      <c r="CA758">
        <f t="shared" si="944"/>
        <v>0</v>
      </c>
      <c r="CB758">
        <f t="shared" si="945"/>
        <v>0</v>
      </c>
      <c r="CC758" t="e">
        <f>IF('Source and fuel input'!AS758,VLOOKUP(AA758,SourceIdData,8,FALSE),IF('Source and fuel input'!AQ758,V758,IF('Source and fuel input'!AR758,IF(AND(E758="Method 1",VLOOKUP(AA758,SourceIdData,8,FALSE)&gt;0),VLOOKUP(AA758,SourceIdData,8,FALSE),NA()),"")))</f>
        <v>#N/A</v>
      </c>
      <c r="CD758" s="15" t="e">
        <f t="shared" si="956"/>
        <v>#N/A</v>
      </c>
      <c r="CE758" s="15" t="b">
        <f t="shared" si="957"/>
        <v>1</v>
      </c>
      <c r="CF758" s="15" t="b">
        <f t="shared" si="913"/>
        <v>1</v>
      </c>
      <c r="CG758" s="15" t="b">
        <f t="shared" si="958"/>
        <v>0</v>
      </c>
      <c r="CH758" s="15" t="b">
        <f t="shared" si="959"/>
        <v>1</v>
      </c>
      <c r="CI758" t="e">
        <f t="shared" si="914"/>
        <v>#N/A</v>
      </c>
      <c r="CJ758" t="e">
        <f t="shared" si="915"/>
        <v>#N/A</v>
      </c>
      <c r="CK758" t="e">
        <f t="shared" si="924"/>
        <v>#N/A</v>
      </c>
      <c r="CL758" t="b">
        <f t="shared" si="960"/>
        <v>0</v>
      </c>
      <c r="CM758" t="e">
        <f t="shared" si="925"/>
        <v>#N/A</v>
      </c>
      <c r="CN758" t="b">
        <f t="shared" si="926"/>
        <v>0</v>
      </c>
      <c r="CO758" s="14">
        <f t="shared" si="927"/>
        <v>1</v>
      </c>
      <c r="CP758" s="16" t="str">
        <f t="shared" si="916"/>
        <v/>
      </c>
      <c r="CQ758" s="15">
        <f t="shared" si="917"/>
        <v>0</v>
      </c>
      <c r="CR758" s="15">
        <f t="shared" si="918"/>
        <v>0</v>
      </c>
      <c r="CS758" s="15">
        <f t="shared" si="919"/>
        <v>0</v>
      </c>
      <c r="CT758" s="58" t="e">
        <f t="shared" si="946"/>
        <v>#DIV/0!</v>
      </c>
      <c r="CU758" s="2">
        <f t="shared" si="920"/>
        <v>995</v>
      </c>
      <c r="CV758" t="str">
        <f t="shared" si="928"/>
        <v/>
      </c>
      <c r="CX758" t="str">
        <f t="shared" si="947"/>
        <v/>
      </c>
      <c r="CY758" t="b">
        <f>AND(CX758&lt;&gt;"",COUNTIF($CX$11:CX757,CX758)=0)</f>
        <v>0</v>
      </c>
      <c r="CZ758" s="2">
        <f>IF(CX758="",0,IF(CY758,MAX($CZ$11:CZ757)+1,VLOOKUP(CX758,$CX$11:CZ757,3,FALSE)))</f>
        <v>0</v>
      </c>
      <c r="DA758" s="2" t="str">
        <f t="shared" si="929"/>
        <v/>
      </c>
      <c r="DB758" t="str">
        <f t="shared" si="948"/>
        <v/>
      </c>
      <c r="DC758" t="b">
        <f>AND(DB758&lt;&gt;"",COUNTIF($DB$11:DB757,DB758)=0)</f>
        <v>0</v>
      </c>
      <c r="DD758" s="2">
        <f>IF(DB758="",0,IF(DC758,MAX($DD$11:DD757)+1,VLOOKUP(DB758,$DB$11:DD757,3,FALSE)))</f>
        <v>0</v>
      </c>
      <c r="DE758" s="2" t="str">
        <f t="shared" si="930"/>
        <v/>
      </c>
    </row>
    <row r="759" spans="1:109" x14ac:dyDescent="0.35">
      <c r="A759" s="119"/>
      <c r="B759" s="46"/>
      <c r="C759" s="46"/>
      <c r="D759" s="46"/>
      <c r="E759" s="46"/>
      <c r="F759" s="183"/>
      <c r="G759" s="48">
        <v>0</v>
      </c>
      <c r="H759" s="46">
        <v>0</v>
      </c>
      <c r="I759" s="46">
        <v>0</v>
      </c>
      <c r="J759" s="46">
        <v>0</v>
      </c>
      <c r="K759" s="46">
        <v>0</v>
      </c>
      <c r="L759" s="49">
        <v>0</v>
      </c>
      <c r="M759" s="50">
        <v>0</v>
      </c>
      <c r="N759" s="32"/>
      <c r="O759" s="31"/>
      <c r="P759" s="31"/>
      <c r="Q759" s="31"/>
      <c r="R759" s="31"/>
      <c r="S759" s="31"/>
      <c r="T759" s="31"/>
      <c r="U759" s="31"/>
      <c r="V759" s="99"/>
      <c r="W759" s="52" t="str">
        <f t="shared" si="955"/>
        <v/>
      </c>
      <c r="X759" s="120"/>
      <c r="Y759" s="97"/>
      <c r="Z759" t="e">
        <f t="shared" si="885"/>
        <v>#N/A</v>
      </c>
      <c r="AA759" t="e">
        <f t="shared" si="886"/>
        <v>#N/A</v>
      </c>
      <c r="AB759" t="e">
        <f t="shared" si="887"/>
        <v>#N/A</v>
      </c>
      <c r="AC759" s="53" t="b">
        <f t="shared" si="888"/>
        <v>0</v>
      </c>
      <c r="AD759" s="53" t="b">
        <f t="shared" si="889"/>
        <v>0</v>
      </c>
      <c r="AE759" s="53" t="b">
        <f t="shared" si="890"/>
        <v>0</v>
      </c>
      <c r="AF759" s="53" t="b">
        <f t="shared" si="891"/>
        <v>0</v>
      </c>
      <c r="AG759" s="53" t="b">
        <f t="shared" si="892"/>
        <v>0</v>
      </c>
      <c r="AH759" s="53" t="b">
        <f t="shared" si="893"/>
        <v>0</v>
      </c>
      <c r="AI759" s="53" t="b">
        <f t="shared" si="894"/>
        <v>0</v>
      </c>
      <c r="AJ759" s="53" t="b">
        <f t="shared" si="895"/>
        <v>0</v>
      </c>
      <c r="AK759" s="53" t="b">
        <f t="shared" si="949"/>
        <v>1</v>
      </c>
      <c r="AL759" s="53" t="b">
        <f t="shared" si="950"/>
        <v>1</v>
      </c>
      <c r="AM759" s="53" t="b">
        <f t="shared" si="951"/>
        <v>1</v>
      </c>
      <c r="AN759" s="53" t="b">
        <f t="shared" si="952"/>
        <v>1</v>
      </c>
      <c r="AO759" s="53" t="b">
        <f t="shared" si="953"/>
        <v>1</v>
      </c>
      <c r="AP759" s="53" t="b">
        <f t="shared" si="954"/>
        <v>1</v>
      </c>
      <c r="AQ759" s="53" t="b">
        <f t="shared" si="931"/>
        <v>0</v>
      </c>
      <c r="AR759" t="b">
        <f t="shared" si="896"/>
        <v>0</v>
      </c>
      <c r="AS759" s="54" t="e">
        <f t="shared" si="921"/>
        <v>#N/A</v>
      </c>
      <c r="AT759" t="b">
        <f t="shared" si="932"/>
        <v>0</v>
      </c>
      <c r="AU759" t="str">
        <f t="shared" si="933"/>
        <v/>
      </c>
      <c r="AV759" s="55" t="str">
        <f t="shared" si="922"/>
        <v/>
      </c>
      <c r="AW759" t="b">
        <f>AND(AV759&lt;&gt;"",COUNTIF($AV$11:AV758,AV759)=0)</f>
        <v>0</v>
      </c>
      <c r="AX759" s="2">
        <f>IF(AV759="",0,IF(AW759,MAX($AX$11:AX758)+1,VLOOKUP(AV759,$AV$11:AX758,3,FALSE)))</f>
        <v>0</v>
      </c>
      <c r="AY759" t="str">
        <f t="shared" si="923"/>
        <v/>
      </c>
      <c r="AZ759" t="e">
        <f t="shared" si="897"/>
        <v>#N/A</v>
      </c>
      <c r="BA759" t="e">
        <f>IF(ISNA(AZ759),NA(),COUNTIF(AZ$10:AZ759,AZ759)&gt;1)</f>
        <v>#N/A</v>
      </c>
      <c r="BB759" t="e">
        <f t="shared" si="898"/>
        <v>#N/A</v>
      </c>
      <c r="BC759" s="55" t="e">
        <f t="shared" si="899"/>
        <v>#N/A</v>
      </c>
      <c r="BD759" s="56" t="e">
        <f t="shared" si="900"/>
        <v>#N/A</v>
      </c>
      <c r="BE759" s="53">
        <f t="shared" si="901"/>
        <v>0</v>
      </c>
      <c r="BF759" s="53">
        <f t="shared" si="902"/>
        <v>0</v>
      </c>
      <c r="BG759" s="53">
        <f t="shared" si="903"/>
        <v>0</v>
      </c>
      <c r="BH759" s="53">
        <f t="shared" si="904"/>
        <v>0</v>
      </c>
      <c r="BI759" s="53">
        <f t="shared" si="905"/>
        <v>0</v>
      </c>
      <c r="BJ759" s="53">
        <f t="shared" si="906"/>
        <v>0</v>
      </c>
      <c r="BK759" s="57">
        <f t="shared" si="907"/>
        <v>0</v>
      </c>
      <c r="BL759" s="57">
        <f t="shared" si="908"/>
        <v>0</v>
      </c>
      <c r="BM759" s="57">
        <f t="shared" si="909"/>
        <v>0</v>
      </c>
      <c r="BN759" s="57">
        <f t="shared" si="910"/>
        <v>0</v>
      </c>
      <c r="BO759" s="57">
        <f t="shared" si="911"/>
        <v>0</v>
      </c>
      <c r="BP759" s="57">
        <f t="shared" si="912"/>
        <v>0</v>
      </c>
      <c r="BQ759">
        <f t="shared" si="934"/>
        <v>0</v>
      </c>
      <c r="BR759">
        <f t="shared" si="935"/>
        <v>0</v>
      </c>
      <c r="BS759">
        <f t="shared" si="936"/>
        <v>0</v>
      </c>
      <c r="BT759">
        <f t="shared" si="937"/>
        <v>0</v>
      </c>
      <c r="BU759">
        <f t="shared" si="938"/>
        <v>0</v>
      </c>
      <c r="BV759">
        <f t="shared" si="939"/>
        <v>0</v>
      </c>
      <c r="BW759">
        <f t="shared" si="940"/>
        <v>0</v>
      </c>
      <c r="BX759">
        <f t="shared" si="941"/>
        <v>0</v>
      </c>
      <c r="BY759">
        <f t="shared" si="942"/>
        <v>0</v>
      </c>
      <c r="BZ759">
        <f t="shared" si="943"/>
        <v>0</v>
      </c>
      <c r="CA759">
        <f t="shared" si="944"/>
        <v>0</v>
      </c>
      <c r="CB759">
        <f t="shared" si="945"/>
        <v>0</v>
      </c>
      <c r="CC759" t="e">
        <f>IF('Source and fuel input'!AS759,VLOOKUP(AA759,SourceIdData,8,FALSE),IF('Source and fuel input'!AQ759,V759,IF('Source and fuel input'!AR759,IF(AND(E759="Method 1",VLOOKUP(AA759,SourceIdData,8,FALSE)&gt;0),VLOOKUP(AA759,SourceIdData,8,FALSE),NA()),"")))</f>
        <v>#N/A</v>
      </c>
      <c r="CD759" s="15" t="e">
        <f t="shared" si="956"/>
        <v>#N/A</v>
      </c>
      <c r="CE759" s="15" t="b">
        <f t="shared" si="957"/>
        <v>1</v>
      </c>
      <c r="CF759" s="15" t="b">
        <f t="shared" si="913"/>
        <v>1</v>
      </c>
      <c r="CG759" s="15" t="b">
        <f t="shared" si="958"/>
        <v>0</v>
      </c>
      <c r="CH759" s="15" t="b">
        <f t="shared" si="959"/>
        <v>1</v>
      </c>
      <c r="CI759" t="e">
        <f t="shared" si="914"/>
        <v>#N/A</v>
      </c>
      <c r="CJ759" t="e">
        <f t="shared" si="915"/>
        <v>#N/A</v>
      </c>
      <c r="CK759" t="e">
        <f t="shared" si="924"/>
        <v>#N/A</v>
      </c>
      <c r="CL759" t="b">
        <f t="shared" si="960"/>
        <v>0</v>
      </c>
      <c r="CM759" t="e">
        <f t="shared" si="925"/>
        <v>#N/A</v>
      </c>
      <c r="CN759" t="b">
        <f t="shared" si="926"/>
        <v>0</v>
      </c>
      <c r="CO759" s="14">
        <f t="shared" si="927"/>
        <v>1</v>
      </c>
      <c r="CP759" s="16" t="str">
        <f t="shared" si="916"/>
        <v/>
      </c>
      <c r="CQ759" s="15">
        <f t="shared" si="917"/>
        <v>0</v>
      </c>
      <c r="CR759" s="15">
        <f t="shared" si="918"/>
        <v>0</v>
      </c>
      <c r="CS759" s="15">
        <f t="shared" si="919"/>
        <v>0</v>
      </c>
      <c r="CT759" s="58" t="e">
        <f t="shared" si="946"/>
        <v>#DIV/0!</v>
      </c>
      <c r="CU759" s="2">
        <f t="shared" si="920"/>
        <v>995</v>
      </c>
      <c r="CV759" t="str">
        <f t="shared" si="928"/>
        <v/>
      </c>
      <c r="CX759" t="str">
        <f t="shared" si="947"/>
        <v/>
      </c>
      <c r="CY759" t="b">
        <f>AND(CX759&lt;&gt;"",COUNTIF($CX$11:CX758,CX759)=0)</f>
        <v>0</v>
      </c>
      <c r="CZ759" s="2">
        <f>IF(CX759="",0,IF(CY759,MAX($CZ$11:CZ758)+1,VLOOKUP(CX759,$CX$11:CZ758,3,FALSE)))</f>
        <v>0</v>
      </c>
      <c r="DA759" s="2" t="str">
        <f t="shared" si="929"/>
        <v/>
      </c>
      <c r="DB759" t="str">
        <f t="shared" si="948"/>
        <v/>
      </c>
      <c r="DC759" t="b">
        <f>AND(DB759&lt;&gt;"",COUNTIF($DB$11:DB758,DB759)=0)</f>
        <v>0</v>
      </c>
      <c r="DD759" s="2">
        <f>IF(DB759="",0,IF(DC759,MAX($DD$11:DD758)+1,VLOOKUP(DB759,$DB$11:DD758,3,FALSE)))</f>
        <v>0</v>
      </c>
      <c r="DE759" s="2" t="str">
        <f t="shared" si="930"/>
        <v/>
      </c>
    </row>
    <row r="760" spans="1:109" x14ac:dyDescent="0.35">
      <c r="A760" s="119"/>
      <c r="B760" s="46"/>
      <c r="C760" s="46"/>
      <c r="D760" s="46"/>
      <c r="E760" s="46"/>
      <c r="F760" s="183"/>
      <c r="G760" s="48">
        <v>0</v>
      </c>
      <c r="H760" s="46">
        <v>0</v>
      </c>
      <c r="I760" s="46">
        <v>0</v>
      </c>
      <c r="J760" s="46">
        <v>0</v>
      </c>
      <c r="K760" s="46">
        <v>0</v>
      </c>
      <c r="L760" s="49">
        <v>0</v>
      </c>
      <c r="M760" s="50">
        <v>0</v>
      </c>
      <c r="N760" s="32"/>
      <c r="O760" s="31"/>
      <c r="P760" s="31"/>
      <c r="Q760" s="31"/>
      <c r="R760" s="31"/>
      <c r="S760" s="31"/>
      <c r="T760" s="31"/>
      <c r="U760" s="31"/>
      <c r="V760" s="99"/>
      <c r="W760" s="52" t="str">
        <f t="shared" si="955"/>
        <v/>
      </c>
      <c r="X760" s="120"/>
      <c r="Y760" s="97"/>
      <c r="Z760" t="e">
        <f t="shared" si="885"/>
        <v>#N/A</v>
      </c>
      <c r="AA760" t="e">
        <f t="shared" si="886"/>
        <v>#N/A</v>
      </c>
      <c r="AB760" t="e">
        <f t="shared" si="887"/>
        <v>#N/A</v>
      </c>
      <c r="AC760" s="53" t="b">
        <f t="shared" si="888"/>
        <v>0</v>
      </c>
      <c r="AD760" s="53" t="b">
        <f t="shared" si="889"/>
        <v>0</v>
      </c>
      <c r="AE760" s="53" t="b">
        <f t="shared" si="890"/>
        <v>0</v>
      </c>
      <c r="AF760" s="53" t="b">
        <f t="shared" si="891"/>
        <v>0</v>
      </c>
      <c r="AG760" s="53" t="b">
        <f t="shared" si="892"/>
        <v>0</v>
      </c>
      <c r="AH760" s="53" t="b">
        <f t="shared" si="893"/>
        <v>0</v>
      </c>
      <c r="AI760" s="53" t="b">
        <f t="shared" si="894"/>
        <v>0</v>
      </c>
      <c r="AJ760" s="53" t="b">
        <f t="shared" si="895"/>
        <v>0</v>
      </c>
      <c r="AK760" s="53" t="b">
        <f t="shared" si="949"/>
        <v>1</v>
      </c>
      <c r="AL760" s="53" t="b">
        <f t="shared" si="950"/>
        <v>1</v>
      </c>
      <c r="AM760" s="53" t="b">
        <f t="shared" si="951"/>
        <v>1</v>
      </c>
      <c r="AN760" s="53" t="b">
        <f t="shared" si="952"/>
        <v>1</v>
      </c>
      <c r="AO760" s="53" t="b">
        <f t="shared" si="953"/>
        <v>1</v>
      </c>
      <c r="AP760" s="53" t="b">
        <f t="shared" si="954"/>
        <v>1</v>
      </c>
      <c r="AQ760" s="53" t="b">
        <f t="shared" si="931"/>
        <v>0</v>
      </c>
      <c r="AR760" t="b">
        <f t="shared" si="896"/>
        <v>0</v>
      </c>
      <c r="AS760" s="54" t="e">
        <f t="shared" si="921"/>
        <v>#N/A</v>
      </c>
      <c r="AT760" t="b">
        <f t="shared" si="932"/>
        <v>0</v>
      </c>
      <c r="AU760" t="str">
        <f t="shared" si="933"/>
        <v/>
      </c>
      <c r="AV760" s="55" t="str">
        <f t="shared" si="922"/>
        <v/>
      </c>
      <c r="AW760" t="b">
        <f>AND(AV760&lt;&gt;"",COUNTIF($AV$11:AV759,AV760)=0)</f>
        <v>0</v>
      </c>
      <c r="AX760" s="2">
        <f>IF(AV760="",0,IF(AW760,MAX($AX$11:AX759)+1,VLOOKUP(AV760,$AV$11:AX759,3,FALSE)))</f>
        <v>0</v>
      </c>
      <c r="AY760" t="str">
        <f t="shared" si="923"/>
        <v/>
      </c>
      <c r="AZ760" t="e">
        <f t="shared" si="897"/>
        <v>#N/A</v>
      </c>
      <c r="BA760" t="e">
        <f>IF(ISNA(AZ760),NA(),COUNTIF(AZ$10:AZ760,AZ760)&gt;1)</f>
        <v>#N/A</v>
      </c>
      <c r="BB760" t="e">
        <f t="shared" si="898"/>
        <v>#N/A</v>
      </c>
      <c r="BC760" s="55" t="e">
        <f t="shared" si="899"/>
        <v>#N/A</v>
      </c>
      <c r="BD760" s="56" t="e">
        <f t="shared" si="900"/>
        <v>#N/A</v>
      </c>
      <c r="BE760" s="53">
        <f t="shared" si="901"/>
        <v>0</v>
      </c>
      <c r="BF760" s="53">
        <f t="shared" si="902"/>
        <v>0</v>
      </c>
      <c r="BG760" s="53">
        <f t="shared" si="903"/>
        <v>0</v>
      </c>
      <c r="BH760" s="53">
        <f t="shared" si="904"/>
        <v>0</v>
      </c>
      <c r="BI760" s="53">
        <f t="shared" si="905"/>
        <v>0</v>
      </c>
      <c r="BJ760" s="53">
        <f t="shared" si="906"/>
        <v>0</v>
      </c>
      <c r="BK760" s="57">
        <f t="shared" si="907"/>
        <v>0</v>
      </c>
      <c r="BL760" s="57">
        <f t="shared" si="908"/>
        <v>0</v>
      </c>
      <c r="BM760" s="57">
        <f t="shared" si="909"/>
        <v>0</v>
      </c>
      <c r="BN760" s="57">
        <f t="shared" si="910"/>
        <v>0</v>
      </c>
      <c r="BO760" s="57">
        <f t="shared" si="911"/>
        <v>0</v>
      </c>
      <c r="BP760" s="57">
        <f t="shared" si="912"/>
        <v>0</v>
      </c>
      <c r="BQ760">
        <f t="shared" si="934"/>
        <v>0</v>
      </c>
      <c r="BR760">
        <f t="shared" si="935"/>
        <v>0</v>
      </c>
      <c r="BS760">
        <f t="shared" si="936"/>
        <v>0</v>
      </c>
      <c r="BT760">
        <f t="shared" si="937"/>
        <v>0</v>
      </c>
      <c r="BU760">
        <f t="shared" si="938"/>
        <v>0</v>
      </c>
      <c r="BV760">
        <f t="shared" si="939"/>
        <v>0</v>
      </c>
      <c r="BW760">
        <f t="shared" si="940"/>
        <v>0</v>
      </c>
      <c r="BX760">
        <f t="shared" si="941"/>
        <v>0</v>
      </c>
      <c r="BY760">
        <f t="shared" si="942"/>
        <v>0</v>
      </c>
      <c r="BZ760">
        <f t="shared" si="943"/>
        <v>0</v>
      </c>
      <c r="CA760">
        <f t="shared" si="944"/>
        <v>0</v>
      </c>
      <c r="CB760">
        <f t="shared" si="945"/>
        <v>0</v>
      </c>
      <c r="CC760" t="e">
        <f>IF('Source and fuel input'!AS760,VLOOKUP(AA760,SourceIdData,8,FALSE),IF('Source and fuel input'!AQ760,V760,IF('Source and fuel input'!AR760,IF(AND(E760="Method 1",VLOOKUP(AA760,SourceIdData,8,FALSE)&gt;0),VLOOKUP(AA760,SourceIdData,8,FALSE),NA()),"")))</f>
        <v>#N/A</v>
      </c>
      <c r="CD760" s="15" t="e">
        <f t="shared" si="956"/>
        <v>#N/A</v>
      </c>
      <c r="CE760" s="15" t="b">
        <f t="shared" si="957"/>
        <v>1</v>
      </c>
      <c r="CF760" s="15" t="b">
        <f t="shared" si="913"/>
        <v>1</v>
      </c>
      <c r="CG760" s="15" t="b">
        <f t="shared" si="958"/>
        <v>0</v>
      </c>
      <c r="CH760" s="15" t="b">
        <f t="shared" si="959"/>
        <v>1</v>
      </c>
      <c r="CI760" t="e">
        <f t="shared" si="914"/>
        <v>#N/A</v>
      </c>
      <c r="CJ760" t="e">
        <f t="shared" si="915"/>
        <v>#N/A</v>
      </c>
      <c r="CK760" t="e">
        <f t="shared" si="924"/>
        <v>#N/A</v>
      </c>
      <c r="CL760" t="b">
        <f t="shared" si="960"/>
        <v>0</v>
      </c>
      <c r="CM760" t="e">
        <f t="shared" si="925"/>
        <v>#N/A</v>
      </c>
      <c r="CN760" t="b">
        <f t="shared" si="926"/>
        <v>0</v>
      </c>
      <c r="CO760" s="14">
        <f t="shared" si="927"/>
        <v>1</v>
      </c>
      <c r="CP760" s="16" t="str">
        <f t="shared" si="916"/>
        <v/>
      </c>
      <c r="CQ760" s="15">
        <f t="shared" si="917"/>
        <v>0</v>
      </c>
      <c r="CR760" s="15">
        <f t="shared" si="918"/>
        <v>0</v>
      </c>
      <c r="CS760" s="15">
        <f t="shared" si="919"/>
        <v>0</v>
      </c>
      <c r="CT760" s="58" t="e">
        <f t="shared" si="946"/>
        <v>#DIV/0!</v>
      </c>
      <c r="CU760" s="2">
        <f t="shared" si="920"/>
        <v>995</v>
      </c>
      <c r="CV760" t="str">
        <f t="shared" si="928"/>
        <v/>
      </c>
      <c r="CX760" t="str">
        <f t="shared" si="947"/>
        <v/>
      </c>
      <c r="CY760" t="b">
        <f>AND(CX760&lt;&gt;"",COUNTIF($CX$11:CX759,CX760)=0)</f>
        <v>0</v>
      </c>
      <c r="CZ760" s="2">
        <f>IF(CX760="",0,IF(CY760,MAX($CZ$11:CZ759)+1,VLOOKUP(CX760,$CX$11:CZ759,3,FALSE)))</f>
        <v>0</v>
      </c>
      <c r="DA760" s="2" t="str">
        <f t="shared" si="929"/>
        <v/>
      </c>
      <c r="DB760" t="str">
        <f t="shared" si="948"/>
        <v/>
      </c>
      <c r="DC760" t="b">
        <f>AND(DB760&lt;&gt;"",COUNTIF($DB$11:DB759,DB760)=0)</f>
        <v>0</v>
      </c>
      <c r="DD760" s="2">
        <f>IF(DB760="",0,IF(DC760,MAX($DD$11:DD759)+1,VLOOKUP(DB760,$DB$11:DD759,3,FALSE)))</f>
        <v>0</v>
      </c>
      <c r="DE760" s="2" t="str">
        <f t="shared" si="930"/>
        <v/>
      </c>
    </row>
    <row r="761" spans="1:109" x14ac:dyDescent="0.35">
      <c r="A761" s="119"/>
      <c r="B761" s="46"/>
      <c r="C761" s="46"/>
      <c r="D761" s="46"/>
      <c r="E761" s="46"/>
      <c r="F761" s="183"/>
      <c r="G761" s="48">
        <v>0</v>
      </c>
      <c r="H761" s="46">
        <v>0</v>
      </c>
      <c r="I761" s="46">
        <v>0</v>
      </c>
      <c r="J761" s="46">
        <v>0</v>
      </c>
      <c r="K761" s="46">
        <v>0</v>
      </c>
      <c r="L761" s="49">
        <v>0</v>
      </c>
      <c r="M761" s="50">
        <v>0</v>
      </c>
      <c r="N761" s="32"/>
      <c r="O761" s="31"/>
      <c r="P761" s="31"/>
      <c r="Q761" s="31"/>
      <c r="R761" s="31"/>
      <c r="S761" s="31"/>
      <c r="T761" s="31"/>
      <c r="U761" s="31"/>
      <c r="V761" s="99"/>
      <c r="W761" s="52" t="str">
        <f t="shared" si="955"/>
        <v/>
      </c>
      <c r="X761" s="120"/>
      <c r="Y761" s="97"/>
      <c r="Z761" t="e">
        <f t="shared" si="885"/>
        <v>#N/A</v>
      </c>
      <c r="AA761" t="e">
        <f t="shared" si="886"/>
        <v>#N/A</v>
      </c>
      <c r="AB761" t="e">
        <f t="shared" si="887"/>
        <v>#N/A</v>
      </c>
      <c r="AC761" s="53" t="b">
        <f t="shared" si="888"/>
        <v>0</v>
      </c>
      <c r="AD761" s="53" t="b">
        <f t="shared" si="889"/>
        <v>0</v>
      </c>
      <c r="AE761" s="53" t="b">
        <f t="shared" si="890"/>
        <v>0</v>
      </c>
      <c r="AF761" s="53" t="b">
        <f t="shared" si="891"/>
        <v>0</v>
      </c>
      <c r="AG761" s="53" t="b">
        <f t="shared" si="892"/>
        <v>0</v>
      </c>
      <c r="AH761" s="53" t="b">
        <f t="shared" si="893"/>
        <v>0</v>
      </c>
      <c r="AI761" s="53" t="b">
        <f t="shared" si="894"/>
        <v>0</v>
      </c>
      <c r="AJ761" s="53" t="b">
        <f t="shared" si="895"/>
        <v>0</v>
      </c>
      <c r="AK761" s="53" t="b">
        <f t="shared" si="949"/>
        <v>1</v>
      </c>
      <c r="AL761" s="53" t="b">
        <f t="shared" si="950"/>
        <v>1</v>
      </c>
      <c r="AM761" s="53" t="b">
        <f t="shared" si="951"/>
        <v>1</v>
      </c>
      <c r="AN761" s="53" t="b">
        <f t="shared" si="952"/>
        <v>1</v>
      </c>
      <c r="AO761" s="53" t="b">
        <f t="shared" si="953"/>
        <v>1</v>
      </c>
      <c r="AP761" s="53" t="b">
        <f t="shared" si="954"/>
        <v>1</v>
      </c>
      <c r="AQ761" s="53" t="b">
        <f t="shared" si="931"/>
        <v>0</v>
      </c>
      <c r="AR761" t="b">
        <f t="shared" si="896"/>
        <v>0</v>
      </c>
      <c r="AS761" s="54" t="e">
        <f t="shared" si="921"/>
        <v>#N/A</v>
      </c>
      <c r="AT761" t="b">
        <f t="shared" si="932"/>
        <v>0</v>
      </c>
      <c r="AU761" t="str">
        <f t="shared" si="933"/>
        <v/>
      </c>
      <c r="AV761" s="55" t="str">
        <f t="shared" si="922"/>
        <v/>
      </c>
      <c r="AW761" t="b">
        <f>AND(AV761&lt;&gt;"",COUNTIF($AV$11:AV760,AV761)=0)</f>
        <v>0</v>
      </c>
      <c r="AX761" s="2">
        <f>IF(AV761="",0,IF(AW761,MAX($AX$11:AX760)+1,VLOOKUP(AV761,$AV$11:AX760,3,FALSE)))</f>
        <v>0</v>
      </c>
      <c r="AY761" t="str">
        <f t="shared" si="923"/>
        <v/>
      </c>
      <c r="AZ761" t="e">
        <f t="shared" si="897"/>
        <v>#N/A</v>
      </c>
      <c r="BA761" t="e">
        <f>IF(ISNA(AZ761),NA(),COUNTIF(AZ$10:AZ761,AZ761)&gt;1)</f>
        <v>#N/A</v>
      </c>
      <c r="BB761" t="e">
        <f t="shared" si="898"/>
        <v>#N/A</v>
      </c>
      <c r="BC761" s="55" t="e">
        <f t="shared" si="899"/>
        <v>#N/A</v>
      </c>
      <c r="BD761" s="56" t="e">
        <f t="shared" si="900"/>
        <v>#N/A</v>
      </c>
      <c r="BE761" s="53">
        <f t="shared" si="901"/>
        <v>0</v>
      </c>
      <c r="BF761" s="53">
        <f t="shared" si="902"/>
        <v>0</v>
      </c>
      <c r="BG761" s="53">
        <f t="shared" si="903"/>
        <v>0</v>
      </c>
      <c r="BH761" s="53">
        <f t="shared" si="904"/>
        <v>0</v>
      </c>
      <c r="BI761" s="53">
        <f t="shared" si="905"/>
        <v>0</v>
      </c>
      <c r="BJ761" s="53">
        <f t="shared" si="906"/>
        <v>0</v>
      </c>
      <c r="BK761" s="57">
        <f t="shared" si="907"/>
        <v>0</v>
      </c>
      <c r="BL761" s="57">
        <f t="shared" si="908"/>
        <v>0</v>
      </c>
      <c r="BM761" s="57">
        <f t="shared" si="909"/>
        <v>0</v>
      </c>
      <c r="BN761" s="57">
        <f t="shared" si="910"/>
        <v>0</v>
      </c>
      <c r="BO761" s="57">
        <f t="shared" si="911"/>
        <v>0</v>
      </c>
      <c r="BP761" s="57">
        <f t="shared" si="912"/>
        <v>0</v>
      </c>
      <c r="BQ761">
        <f t="shared" si="934"/>
        <v>0</v>
      </c>
      <c r="BR761">
        <f t="shared" si="935"/>
        <v>0</v>
      </c>
      <c r="BS761">
        <f t="shared" si="936"/>
        <v>0</v>
      </c>
      <c r="BT761">
        <f t="shared" si="937"/>
        <v>0</v>
      </c>
      <c r="BU761">
        <f t="shared" si="938"/>
        <v>0</v>
      </c>
      <c r="BV761">
        <f t="shared" si="939"/>
        <v>0</v>
      </c>
      <c r="BW761">
        <f t="shared" si="940"/>
        <v>0</v>
      </c>
      <c r="BX761">
        <f t="shared" si="941"/>
        <v>0</v>
      </c>
      <c r="BY761">
        <f t="shared" si="942"/>
        <v>0</v>
      </c>
      <c r="BZ761">
        <f t="shared" si="943"/>
        <v>0</v>
      </c>
      <c r="CA761">
        <f t="shared" si="944"/>
        <v>0</v>
      </c>
      <c r="CB761">
        <f t="shared" si="945"/>
        <v>0</v>
      </c>
      <c r="CC761" t="e">
        <f>IF('Source and fuel input'!AS761,VLOOKUP(AA761,SourceIdData,8,FALSE),IF('Source and fuel input'!AQ761,V761,IF('Source and fuel input'!AR761,IF(AND(E761="Method 1",VLOOKUP(AA761,SourceIdData,8,FALSE)&gt;0),VLOOKUP(AA761,SourceIdData,8,FALSE),NA()),"")))</f>
        <v>#N/A</v>
      </c>
      <c r="CD761" s="15" t="e">
        <f t="shared" si="956"/>
        <v>#N/A</v>
      </c>
      <c r="CE761" s="15" t="b">
        <f t="shared" si="957"/>
        <v>1</v>
      </c>
      <c r="CF761" s="15" t="b">
        <f t="shared" si="913"/>
        <v>1</v>
      </c>
      <c r="CG761" s="15" t="b">
        <f t="shared" si="958"/>
        <v>0</v>
      </c>
      <c r="CH761" s="15" t="b">
        <f t="shared" si="959"/>
        <v>1</v>
      </c>
      <c r="CI761" t="e">
        <f t="shared" si="914"/>
        <v>#N/A</v>
      </c>
      <c r="CJ761" t="e">
        <f t="shared" si="915"/>
        <v>#N/A</v>
      </c>
      <c r="CK761" t="e">
        <f t="shared" si="924"/>
        <v>#N/A</v>
      </c>
      <c r="CL761" t="b">
        <f t="shared" si="960"/>
        <v>0</v>
      </c>
      <c r="CM761" t="e">
        <f t="shared" si="925"/>
        <v>#N/A</v>
      </c>
      <c r="CN761" t="b">
        <f t="shared" si="926"/>
        <v>0</v>
      </c>
      <c r="CO761" s="14">
        <f t="shared" si="927"/>
        <v>1</v>
      </c>
      <c r="CP761" s="16" t="str">
        <f t="shared" si="916"/>
        <v/>
      </c>
      <c r="CQ761" s="15">
        <f t="shared" si="917"/>
        <v>0</v>
      </c>
      <c r="CR761" s="15">
        <f t="shared" si="918"/>
        <v>0</v>
      </c>
      <c r="CS761" s="15">
        <f t="shared" si="919"/>
        <v>0</v>
      </c>
      <c r="CT761" s="58" t="e">
        <f t="shared" si="946"/>
        <v>#DIV/0!</v>
      </c>
      <c r="CU761" s="2">
        <f t="shared" si="920"/>
        <v>995</v>
      </c>
      <c r="CV761" t="str">
        <f t="shared" si="928"/>
        <v/>
      </c>
      <c r="CX761" t="str">
        <f t="shared" si="947"/>
        <v/>
      </c>
      <c r="CY761" t="b">
        <f>AND(CX761&lt;&gt;"",COUNTIF($CX$11:CX760,CX761)=0)</f>
        <v>0</v>
      </c>
      <c r="CZ761" s="2">
        <f>IF(CX761="",0,IF(CY761,MAX($CZ$11:CZ760)+1,VLOOKUP(CX761,$CX$11:CZ760,3,FALSE)))</f>
        <v>0</v>
      </c>
      <c r="DA761" s="2" t="str">
        <f t="shared" si="929"/>
        <v/>
      </c>
      <c r="DB761" t="str">
        <f t="shared" si="948"/>
        <v/>
      </c>
      <c r="DC761" t="b">
        <f>AND(DB761&lt;&gt;"",COUNTIF($DB$11:DB760,DB761)=0)</f>
        <v>0</v>
      </c>
      <c r="DD761" s="2">
        <f>IF(DB761="",0,IF(DC761,MAX($DD$11:DD760)+1,VLOOKUP(DB761,$DB$11:DD760,3,FALSE)))</f>
        <v>0</v>
      </c>
      <c r="DE761" s="2" t="str">
        <f t="shared" si="930"/>
        <v/>
      </c>
    </row>
    <row r="762" spans="1:109" x14ac:dyDescent="0.35">
      <c r="A762" s="119"/>
      <c r="B762" s="46"/>
      <c r="C762" s="46"/>
      <c r="D762" s="46"/>
      <c r="E762" s="46"/>
      <c r="F762" s="183"/>
      <c r="G762" s="48">
        <v>0</v>
      </c>
      <c r="H762" s="46">
        <v>0</v>
      </c>
      <c r="I762" s="46">
        <v>0</v>
      </c>
      <c r="J762" s="46">
        <v>0</v>
      </c>
      <c r="K762" s="46">
        <v>0</v>
      </c>
      <c r="L762" s="49">
        <v>0</v>
      </c>
      <c r="M762" s="50">
        <v>0</v>
      </c>
      <c r="N762" s="32"/>
      <c r="O762" s="31"/>
      <c r="P762" s="31"/>
      <c r="Q762" s="31"/>
      <c r="R762" s="31"/>
      <c r="S762" s="31"/>
      <c r="T762" s="31"/>
      <c r="U762" s="31"/>
      <c r="V762" s="99"/>
      <c r="W762" s="52" t="str">
        <f t="shared" si="955"/>
        <v/>
      </c>
      <c r="X762" s="120"/>
      <c r="Y762" s="97"/>
      <c r="Z762" t="e">
        <f t="shared" si="885"/>
        <v>#N/A</v>
      </c>
      <c r="AA762" t="e">
        <f t="shared" si="886"/>
        <v>#N/A</v>
      </c>
      <c r="AB762" t="e">
        <f t="shared" si="887"/>
        <v>#N/A</v>
      </c>
      <c r="AC762" s="53" t="b">
        <f t="shared" si="888"/>
        <v>0</v>
      </c>
      <c r="AD762" s="53" t="b">
        <f t="shared" si="889"/>
        <v>0</v>
      </c>
      <c r="AE762" s="53" t="b">
        <f t="shared" si="890"/>
        <v>0</v>
      </c>
      <c r="AF762" s="53" t="b">
        <f t="shared" si="891"/>
        <v>0</v>
      </c>
      <c r="AG762" s="53" t="b">
        <f t="shared" si="892"/>
        <v>0</v>
      </c>
      <c r="AH762" s="53" t="b">
        <f t="shared" si="893"/>
        <v>0</v>
      </c>
      <c r="AI762" s="53" t="b">
        <f t="shared" si="894"/>
        <v>0</v>
      </c>
      <c r="AJ762" s="53" t="b">
        <f t="shared" si="895"/>
        <v>0</v>
      </c>
      <c r="AK762" s="53" t="b">
        <f t="shared" si="949"/>
        <v>1</v>
      </c>
      <c r="AL762" s="53" t="b">
        <f t="shared" si="950"/>
        <v>1</v>
      </c>
      <c r="AM762" s="53" t="b">
        <f t="shared" si="951"/>
        <v>1</v>
      </c>
      <c r="AN762" s="53" t="b">
        <f t="shared" si="952"/>
        <v>1</v>
      </c>
      <c r="AO762" s="53" t="b">
        <f t="shared" si="953"/>
        <v>1</v>
      </c>
      <c r="AP762" s="53" t="b">
        <f t="shared" si="954"/>
        <v>1</v>
      </c>
      <c r="AQ762" s="53" t="b">
        <f t="shared" si="931"/>
        <v>0</v>
      </c>
      <c r="AR762" t="b">
        <f t="shared" si="896"/>
        <v>0</v>
      </c>
      <c r="AS762" s="54" t="e">
        <f t="shared" si="921"/>
        <v>#N/A</v>
      </c>
      <c r="AT762" t="b">
        <f t="shared" si="932"/>
        <v>0</v>
      </c>
      <c r="AU762" t="str">
        <f t="shared" si="933"/>
        <v/>
      </c>
      <c r="AV762" s="55" t="str">
        <f t="shared" si="922"/>
        <v/>
      </c>
      <c r="AW762" t="b">
        <f>AND(AV762&lt;&gt;"",COUNTIF($AV$11:AV761,AV762)=0)</f>
        <v>0</v>
      </c>
      <c r="AX762" s="2">
        <f>IF(AV762="",0,IF(AW762,MAX($AX$11:AX761)+1,VLOOKUP(AV762,$AV$11:AX761,3,FALSE)))</f>
        <v>0</v>
      </c>
      <c r="AY762" t="str">
        <f t="shared" si="923"/>
        <v/>
      </c>
      <c r="AZ762" t="e">
        <f t="shared" si="897"/>
        <v>#N/A</v>
      </c>
      <c r="BA762" t="e">
        <f>IF(ISNA(AZ762),NA(),COUNTIF(AZ$10:AZ762,AZ762)&gt;1)</f>
        <v>#N/A</v>
      </c>
      <c r="BB762" t="e">
        <f t="shared" si="898"/>
        <v>#N/A</v>
      </c>
      <c r="BC762" s="55" t="e">
        <f t="shared" si="899"/>
        <v>#N/A</v>
      </c>
      <c r="BD762" s="56" t="e">
        <f t="shared" si="900"/>
        <v>#N/A</v>
      </c>
      <c r="BE762" s="53">
        <f t="shared" si="901"/>
        <v>0</v>
      </c>
      <c r="BF762" s="53">
        <f t="shared" si="902"/>
        <v>0</v>
      </c>
      <c r="BG762" s="53">
        <f t="shared" si="903"/>
        <v>0</v>
      </c>
      <c r="BH762" s="53">
        <f t="shared" si="904"/>
        <v>0</v>
      </c>
      <c r="BI762" s="53">
        <f t="shared" si="905"/>
        <v>0</v>
      </c>
      <c r="BJ762" s="53">
        <f t="shared" si="906"/>
        <v>0</v>
      </c>
      <c r="BK762" s="57">
        <f t="shared" si="907"/>
        <v>0</v>
      </c>
      <c r="BL762" s="57">
        <f t="shared" si="908"/>
        <v>0</v>
      </c>
      <c r="BM762" s="57">
        <f t="shared" si="909"/>
        <v>0</v>
      </c>
      <c r="BN762" s="57">
        <f t="shared" si="910"/>
        <v>0</v>
      </c>
      <c r="BO762" s="57">
        <f t="shared" si="911"/>
        <v>0</v>
      </c>
      <c r="BP762" s="57">
        <f t="shared" si="912"/>
        <v>0</v>
      </c>
      <c r="BQ762">
        <f t="shared" si="934"/>
        <v>0</v>
      </c>
      <c r="BR762">
        <f t="shared" si="935"/>
        <v>0</v>
      </c>
      <c r="BS762">
        <f t="shared" si="936"/>
        <v>0</v>
      </c>
      <c r="BT762">
        <f t="shared" si="937"/>
        <v>0</v>
      </c>
      <c r="BU762">
        <f t="shared" si="938"/>
        <v>0</v>
      </c>
      <c r="BV762">
        <f t="shared" si="939"/>
        <v>0</v>
      </c>
      <c r="BW762">
        <f t="shared" si="940"/>
        <v>0</v>
      </c>
      <c r="BX762">
        <f t="shared" si="941"/>
        <v>0</v>
      </c>
      <c r="BY762">
        <f t="shared" si="942"/>
        <v>0</v>
      </c>
      <c r="BZ762">
        <f t="shared" si="943"/>
        <v>0</v>
      </c>
      <c r="CA762">
        <f t="shared" si="944"/>
        <v>0</v>
      </c>
      <c r="CB762">
        <f t="shared" si="945"/>
        <v>0</v>
      </c>
      <c r="CC762" t="e">
        <f>IF('Source and fuel input'!AS762,VLOOKUP(AA762,SourceIdData,8,FALSE),IF('Source and fuel input'!AQ762,V762,IF('Source and fuel input'!AR762,IF(AND(E762="Method 1",VLOOKUP(AA762,SourceIdData,8,FALSE)&gt;0),VLOOKUP(AA762,SourceIdData,8,FALSE),NA()),"")))</f>
        <v>#N/A</v>
      </c>
      <c r="CD762" s="15" t="e">
        <f t="shared" si="956"/>
        <v>#N/A</v>
      </c>
      <c r="CE762" s="15" t="b">
        <f t="shared" si="957"/>
        <v>1</v>
      </c>
      <c r="CF762" s="15" t="b">
        <f t="shared" si="913"/>
        <v>1</v>
      </c>
      <c r="CG762" s="15" t="b">
        <f t="shared" si="958"/>
        <v>0</v>
      </c>
      <c r="CH762" s="15" t="b">
        <f t="shared" si="959"/>
        <v>1</v>
      </c>
      <c r="CI762" t="e">
        <f t="shared" si="914"/>
        <v>#N/A</v>
      </c>
      <c r="CJ762" t="e">
        <f t="shared" si="915"/>
        <v>#N/A</v>
      </c>
      <c r="CK762" t="e">
        <f t="shared" si="924"/>
        <v>#N/A</v>
      </c>
      <c r="CL762" t="b">
        <f t="shared" si="960"/>
        <v>0</v>
      </c>
      <c r="CM762" t="e">
        <f t="shared" si="925"/>
        <v>#N/A</v>
      </c>
      <c r="CN762" t="b">
        <f t="shared" si="926"/>
        <v>0</v>
      </c>
      <c r="CO762" s="14">
        <f t="shared" si="927"/>
        <v>1</v>
      </c>
      <c r="CP762" s="16" t="str">
        <f t="shared" si="916"/>
        <v/>
      </c>
      <c r="CQ762" s="15">
        <f t="shared" si="917"/>
        <v>0</v>
      </c>
      <c r="CR762" s="15">
        <f t="shared" si="918"/>
        <v>0</v>
      </c>
      <c r="CS762" s="15">
        <f t="shared" si="919"/>
        <v>0</v>
      </c>
      <c r="CT762" s="58" t="e">
        <f t="shared" si="946"/>
        <v>#DIV/0!</v>
      </c>
      <c r="CU762" s="2">
        <f t="shared" si="920"/>
        <v>995</v>
      </c>
      <c r="CV762" t="str">
        <f t="shared" si="928"/>
        <v/>
      </c>
      <c r="CX762" t="str">
        <f t="shared" si="947"/>
        <v/>
      </c>
      <c r="CY762" t="b">
        <f>AND(CX762&lt;&gt;"",COUNTIF($CX$11:CX761,CX762)=0)</f>
        <v>0</v>
      </c>
      <c r="CZ762" s="2">
        <f>IF(CX762="",0,IF(CY762,MAX($CZ$11:CZ761)+1,VLOOKUP(CX762,$CX$11:CZ761,3,FALSE)))</f>
        <v>0</v>
      </c>
      <c r="DA762" s="2" t="str">
        <f t="shared" si="929"/>
        <v/>
      </c>
      <c r="DB762" t="str">
        <f t="shared" si="948"/>
        <v/>
      </c>
      <c r="DC762" t="b">
        <f>AND(DB762&lt;&gt;"",COUNTIF($DB$11:DB761,DB762)=0)</f>
        <v>0</v>
      </c>
      <c r="DD762" s="2">
        <f>IF(DB762="",0,IF(DC762,MAX($DD$11:DD761)+1,VLOOKUP(DB762,$DB$11:DD761,3,FALSE)))</f>
        <v>0</v>
      </c>
      <c r="DE762" s="2" t="str">
        <f t="shared" si="930"/>
        <v/>
      </c>
    </row>
    <row r="763" spans="1:109" x14ac:dyDescent="0.35">
      <c r="A763" s="119"/>
      <c r="B763" s="46"/>
      <c r="C763" s="46"/>
      <c r="D763" s="46"/>
      <c r="E763" s="46"/>
      <c r="F763" s="183"/>
      <c r="G763" s="48">
        <v>0</v>
      </c>
      <c r="H763" s="46">
        <v>0</v>
      </c>
      <c r="I763" s="46">
        <v>0</v>
      </c>
      <c r="J763" s="46">
        <v>0</v>
      </c>
      <c r="K763" s="46">
        <v>0</v>
      </c>
      <c r="L763" s="49">
        <v>0</v>
      </c>
      <c r="M763" s="50">
        <v>0</v>
      </c>
      <c r="N763" s="32"/>
      <c r="O763" s="31"/>
      <c r="P763" s="31"/>
      <c r="Q763" s="31"/>
      <c r="R763" s="31"/>
      <c r="S763" s="31"/>
      <c r="T763" s="31"/>
      <c r="U763" s="31"/>
      <c r="V763" s="99"/>
      <c r="W763" s="52" t="str">
        <f t="shared" si="955"/>
        <v/>
      </c>
      <c r="X763" s="120"/>
      <c r="Y763" s="97"/>
      <c r="Z763" t="e">
        <f t="shared" si="885"/>
        <v>#N/A</v>
      </c>
      <c r="AA763" t="e">
        <f t="shared" si="886"/>
        <v>#N/A</v>
      </c>
      <c r="AB763" t="e">
        <f t="shared" si="887"/>
        <v>#N/A</v>
      </c>
      <c r="AC763" s="53" t="b">
        <f t="shared" si="888"/>
        <v>0</v>
      </c>
      <c r="AD763" s="53" t="b">
        <f t="shared" si="889"/>
        <v>0</v>
      </c>
      <c r="AE763" s="53" t="b">
        <f t="shared" si="890"/>
        <v>0</v>
      </c>
      <c r="AF763" s="53" t="b">
        <f t="shared" si="891"/>
        <v>0</v>
      </c>
      <c r="AG763" s="53" t="b">
        <f t="shared" si="892"/>
        <v>0</v>
      </c>
      <c r="AH763" s="53" t="b">
        <f t="shared" si="893"/>
        <v>0</v>
      </c>
      <c r="AI763" s="53" t="b">
        <f t="shared" si="894"/>
        <v>0</v>
      </c>
      <c r="AJ763" s="53" t="b">
        <f t="shared" si="895"/>
        <v>0</v>
      </c>
      <c r="AK763" s="53" t="b">
        <f t="shared" si="949"/>
        <v>1</v>
      </c>
      <c r="AL763" s="53" t="b">
        <f t="shared" si="950"/>
        <v>1</v>
      </c>
      <c r="AM763" s="53" t="b">
        <f t="shared" si="951"/>
        <v>1</v>
      </c>
      <c r="AN763" s="53" t="b">
        <f t="shared" si="952"/>
        <v>1</v>
      </c>
      <c r="AO763" s="53" t="b">
        <f t="shared" si="953"/>
        <v>1</v>
      </c>
      <c r="AP763" s="53" t="b">
        <f t="shared" si="954"/>
        <v>1</v>
      </c>
      <c r="AQ763" s="53" t="b">
        <f t="shared" si="931"/>
        <v>0</v>
      </c>
      <c r="AR763" t="b">
        <f t="shared" si="896"/>
        <v>0</v>
      </c>
      <c r="AS763" s="54" t="e">
        <f t="shared" si="921"/>
        <v>#N/A</v>
      </c>
      <c r="AT763" t="b">
        <f t="shared" si="932"/>
        <v>0</v>
      </c>
      <c r="AU763" t="str">
        <f t="shared" si="933"/>
        <v/>
      </c>
      <c r="AV763" s="55" t="str">
        <f t="shared" si="922"/>
        <v/>
      </c>
      <c r="AW763" t="b">
        <f>AND(AV763&lt;&gt;"",COUNTIF($AV$11:AV762,AV763)=0)</f>
        <v>0</v>
      </c>
      <c r="AX763" s="2">
        <f>IF(AV763="",0,IF(AW763,MAX($AX$11:AX762)+1,VLOOKUP(AV763,$AV$11:AX762,3,FALSE)))</f>
        <v>0</v>
      </c>
      <c r="AY763" t="str">
        <f t="shared" si="923"/>
        <v/>
      </c>
      <c r="AZ763" t="e">
        <f t="shared" si="897"/>
        <v>#N/A</v>
      </c>
      <c r="BA763" t="e">
        <f>IF(ISNA(AZ763),NA(),COUNTIF(AZ$10:AZ763,AZ763)&gt;1)</f>
        <v>#N/A</v>
      </c>
      <c r="BB763" t="e">
        <f t="shared" si="898"/>
        <v>#N/A</v>
      </c>
      <c r="BC763" s="55" t="e">
        <f t="shared" si="899"/>
        <v>#N/A</v>
      </c>
      <c r="BD763" s="56" t="e">
        <f t="shared" si="900"/>
        <v>#N/A</v>
      </c>
      <c r="BE763" s="53">
        <f t="shared" si="901"/>
        <v>0</v>
      </c>
      <c r="BF763" s="53">
        <f t="shared" si="902"/>
        <v>0</v>
      </c>
      <c r="BG763" s="53">
        <f t="shared" si="903"/>
        <v>0</v>
      </c>
      <c r="BH763" s="53">
        <f t="shared" si="904"/>
        <v>0</v>
      </c>
      <c r="BI763" s="53">
        <f t="shared" si="905"/>
        <v>0</v>
      </c>
      <c r="BJ763" s="53">
        <f t="shared" si="906"/>
        <v>0</v>
      </c>
      <c r="BK763" s="57">
        <f t="shared" si="907"/>
        <v>0</v>
      </c>
      <c r="BL763" s="57">
        <f t="shared" si="908"/>
        <v>0</v>
      </c>
      <c r="BM763" s="57">
        <f t="shared" si="909"/>
        <v>0</v>
      </c>
      <c r="BN763" s="57">
        <f t="shared" si="910"/>
        <v>0</v>
      </c>
      <c r="BO763" s="57">
        <f t="shared" si="911"/>
        <v>0</v>
      </c>
      <c r="BP763" s="57">
        <f t="shared" si="912"/>
        <v>0</v>
      </c>
      <c r="BQ763">
        <f t="shared" si="934"/>
        <v>0</v>
      </c>
      <c r="BR763">
        <f t="shared" si="935"/>
        <v>0</v>
      </c>
      <c r="BS763">
        <f t="shared" si="936"/>
        <v>0</v>
      </c>
      <c r="BT763">
        <f t="shared" si="937"/>
        <v>0</v>
      </c>
      <c r="BU763">
        <f t="shared" si="938"/>
        <v>0</v>
      </c>
      <c r="BV763">
        <f t="shared" si="939"/>
        <v>0</v>
      </c>
      <c r="BW763">
        <f t="shared" si="940"/>
        <v>0</v>
      </c>
      <c r="BX763">
        <f t="shared" si="941"/>
        <v>0</v>
      </c>
      <c r="BY763">
        <f t="shared" si="942"/>
        <v>0</v>
      </c>
      <c r="BZ763">
        <f t="shared" si="943"/>
        <v>0</v>
      </c>
      <c r="CA763">
        <f t="shared" si="944"/>
        <v>0</v>
      </c>
      <c r="CB763">
        <f t="shared" si="945"/>
        <v>0</v>
      </c>
      <c r="CC763" t="e">
        <f>IF('Source and fuel input'!AS763,VLOOKUP(AA763,SourceIdData,8,FALSE),IF('Source and fuel input'!AQ763,V763,IF('Source and fuel input'!AR763,IF(AND(E763="Method 1",VLOOKUP(AA763,SourceIdData,8,FALSE)&gt;0),VLOOKUP(AA763,SourceIdData,8,FALSE),NA()),"")))</f>
        <v>#N/A</v>
      </c>
      <c r="CD763" s="15" t="e">
        <f t="shared" si="956"/>
        <v>#N/A</v>
      </c>
      <c r="CE763" s="15" t="b">
        <f t="shared" si="957"/>
        <v>1</v>
      </c>
      <c r="CF763" s="15" t="b">
        <f t="shared" si="913"/>
        <v>1</v>
      </c>
      <c r="CG763" s="15" t="b">
        <f t="shared" si="958"/>
        <v>0</v>
      </c>
      <c r="CH763" s="15" t="b">
        <f t="shared" si="959"/>
        <v>1</v>
      </c>
      <c r="CI763" t="e">
        <f t="shared" si="914"/>
        <v>#N/A</v>
      </c>
      <c r="CJ763" t="e">
        <f t="shared" si="915"/>
        <v>#N/A</v>
      </c>
      <c r="CK763" t="e">
        <f t="shared" si="924"/>
        <v>#N/A</v>
      </c>
      <c r="CL763" t="b">
        <f t="shared" si="960"/>
        <v>0</v>
      </c>
      <c r="CM763" t="e">
        <f t="shared" si="925"/>
        <v>#N/A</v>
      </c>
      <c r="CN763" t="b">
        <f t="shared" si="926"/>
        <v>0</v>
      </c>
      <c r="CO763" s="14">
        <f t="shared" si="927"/>
        <v>1</v>
      </c>
      <c r="CP763" s="16" t="str">
        <f t="shared" si="916"/>
        <v/>
      </c>
      <c r="CQ763" s="15">
        <f t="shared" si="917"/>
        <v>0</v>
      </c>
      <c r="CR763" s="15">
        <f t="shared" si="918"/>
        <v>0</v>
      </c>
      <c r="CS763" s="15">
        <f t="shared" si="919"/>
        <v>0</v>
      </c>
      <c r="CT763" s="58" t="e">
        <f t="shared" si="946"/>
        <v>#DIV/0!</v>
      </c>
      <c r="CU763" s="2">
        <f t="shared" si="920"/>
        <v>995</v>
      </c>
      <c r="CV763" t="str">
        <f t="shared" si="928"/>
        <v/>
      </c>
      <c r="CX763" t="str">
        <f t="shared" si="947"/>
        <v/>
      </c>
      <c r="CY763" t="b">
        <f>AND(CX763&lt;&gt;"",COUNTIF($CX$11:CX762,CX763)=0)</f>
        <v>0</v>
      </c>
      <c r="CZ763" s="2">
        <f>IF(CX763="",0,IF(CY763,MAX($CZ$11:CZ762)+1,VLOOKUP(CX763,$CX$11:CZ762,3,FALSE)))</f>
        <v>0</v>
      </c>
      <c r="DA763" s="2" t="str">
        <f t="shared" si="929"/>
        <v/>
      </c>
      <c r="DB763" t="str">
        <f t="shared" si="948"/>
        <v/>
      </c>
      <c r="DC763" t="b">
        <f>AND(DB763&lt;&gt;"",COUNTIF($DB$11:DB762,DB763)=0)</f>
        <v>0</v>
      </c>
      <c r="DD763" s="2">
        <f>IF(DB763="",0,IF(DC763,MAX($DD$11:DD762)+1,VLOOKUP(DB763,$DB$11:DD762,3,FALSE)))</f>
        <v>0</v>
      </c>
      <c r="DE763" s="2" t="str">
        <f t="shared" si="930"/>
        <v/>
      </c>
    </row>
    <row r="764" spans="1:109" x14ac:dyDescent="0.35">
      <c r="A764" s="119"/>
      <c r="B764" s="46"/>
      <c r="C764" s="46"/>
      <c r="D764" s="46"/>
      <c r="E764" s="46"/>
      <c r="F764" s="183"/>
      <c r="G764" s="48">
        <v>0</v>
      </c>
      <c r="H764" s="46">
        <v>0</v>
      </c>
      <c r="I764" s="46">
        <v>0</v>
      </c>
      <c r="J764" s="46">
        <v>0</v>
      </c>
      <c r="K764" s="46">
        <v>0</v>
      </c>
      <c r="L764" s="49">
        <v>0</v>
      </c>
      <c r="M764" s="50">
        <v>0</v>
      </c>
      <c r="N764" s="32"/>
      <c r="O764" s="31"/>
      <c r="P764" s="31"/>
      <c r="Q764" s="31"/>
      <c r="R764" s="31"/>
      <c r="S764" s="31"/>
      <c r="T764" s="31"/>
      <c r="U764" s="31"/>
      <c r="V764" s="99"/>
      <c r="W764" s="52" t="str">
        <f t="shared" si="955"/>
        <v/>
      </c>
      <c r="X764" s="120"/>
      <c r="Y764" s="97"/>
      <c r="Z764" t="e">
        <f t="shared" si="885"/>
        <v>#N/A</v>
      </c>
      <c r="AA764" t="e">
        <f t="shared" si="886"/>
        <v>#N/A</v>
      </c>
      <c r="AB764" t="e">
        <f t="shared" si="887"/>
        <v>#N/A</v>
      </c>
      <c r="AC764" s="53" t="b">
        <f t="shared" si="888"/>
        <v>0</v>
      </c>
      <c r="AD764" s="53" t="b">
        <f t="shared" si="889"/>
        <v>0</v>
      </c>
      <c r="AE764" s="53" t="b">
        <f t="shared" si="890"/>
        <v>0</v>
      </c>
      <c r="AF764" s="53" t="b">
        <f t="shared" si="891"/>
        <v>0</v>
      </c>
      <c r="AG764" s="53" t="b">
        <f t="shared" si="892"/>
        <v>0</v>
      </c>
      <c r="AH764" s="53" t="b">
        <f t="shared" si="893"/>
        <v>0</v>
      </c>
      <c r="AI764" s="53" t="b">
        <f t="shared" si="894"/>
        <v>0</v>
      </c>
      <c r="AJ764" s="53" t="b">
        <f t="shared" si="895"/>
        <v>0</v>
      </c>
      <c r="AK764" s="53" t="b">
        <f t="shared" si="949"/>
        <v>1</v>
      </c>
      <c r="AL764" s="53" t="b">
        <f t="shared" si="950"/>
        <v>1</v>
      </c>
      <c r="AM764" s="53" t="b">
        <f t="shared" si="951"/>
        <v>1</v>
      </c>
      <c r="AN764" s="53" t="b">
        <f t="shared" si="952"/>
        <v>1</v>
      </c>
      <c r="AO764" s="53" t="b">
        <f t="shared" si="953"/>
        <v>1</v>
      </c>
      <c r="AP764" s="53" t="b">
        <f t="shared" si="954"/>
        <v>1</v>
      </c>
      <c r="AQ764" s="53" t="b">
        <f t="shared" si="931"/>
        <v>0</v>
      </c>
      <c r="AR764" t="b">
        <f t="shared" si="896"/>
        <v>0</v>
      </c>
      <c r="AS764" s="54" t="e">
        <f t="shared" si="921"/>
        <v>#N/A</v>
      </c>
      <c r="AT764" t="b">
        <f t="shared" si="932"/>
        <v>0</v>
      </c>
      <c r="AU764" t="str">
        <f t="shared" si="933"/>
        <v/>
      </c>
      <c r="AV764" s="55" t="str">
        <f t="shared" si="922"/>
        <v/>
      </c>
      <c r="AW764" t="b">
        <f>AND(AV764&lt;&gt;"",COUNTIF($AV$11:AV763,AV764)=0)</f>
        <v>0</v>
      </c>
      <c r="AX764" s="2">
        <f>IF(AV764="",0,IF(AW764,MAX($AX$11:AX763)+1,VLOOKUP(AV764,$AV$11:AX763,3,FALSE)))</f>
        <v>0</v>
      </c>
      <c r="AY764" t="str">
        <f t="shared" si="923"/>
        <v/>
      </c>
      <c r="AZ764" t="e">
        <f t="shared" si="897"/>
        <v>#N/A</v>
      </c>
      <c r="BA764" t="e">
        <f>IF(ISNA(AZ764),NA(),COUNTIF(AZ$10:AZ764,AZ764)&gt;1)</f>
        <v>#N/A</v>
      </c>
      <c r="BB764" t="e">
        <f t="shared" si="898"/>
        <v>#N/A</v>
      </c>
      <c r="BC764" s="55" t="e">
        <f t="shared" si="899"/>
        <v>#N/A</v>
      </c>
      <c r="BD764" s="56" t="e">
        <f t="shared" si="900"/>
        <v>#N/A</v>
      </c>
      <c r="BE764" s="53">
        <f t="shared" si="901"/>
        <v>0</v>
      </c>
      <c r="BF764" s="53">
        <f t="shared" si="902"/>
        <v>0</v>
      </c>
      <c r="BG764" s="53">
        <f t="shared" si="903"/>
        <v>0</v>
      </c>
      <c r="BH764" s="53">
        <f t="shared" si="904"/>
        <v>0</v>
      </c>
      <c r="BI764" s="53">
        <f t="shared" si="905"/>
        <v>0</v>
      </c>
      <c r="BJ764" s="53">
        <f t="shared" si="906"/>
        <v>0</v>
      </c>
      <c r="BK764" s="57">
        <f t="shared" si="907"/>
        <v>0</v>
      </c>
      <c r="BL764" s="57">
        <f t="shared" si="908"/>
        <v>0</v>
      </c>
      <c r="BM764" s="57">
        <f t="shared" si="909"/>
        <v>0</v>
      </c>
      <c r="BN764" s="57">
        <f t="shared" si="910"/>
        <v>0</v>
      </c>
      <c r="BO764" s="57">
        <f t="shared" si="911"/>
        <v>0</v>
      </c>
      <c r="BP764" s="57">
        <f t="shared" si="912"/>
        <v>0</v>
      </c>
      <c r="BQ764">
        <f t="shared" si="934"/>
        <v>0</v>
      </c>
      <c r="BR764">
        <f t="shared" si="935"/>
        <v>0</v>
      </c>
      <c r="BS764">
        <f t="shared" si="936"/>
        <v>0</v>
      </c>
      <c r="BT764">
        <f t="shared" si="937"/>
        <v>0</v>
      </c>
      <c r="BU764">
        <f t="shared" si="938"/>
        <v>0</v>
      </c>
      <c r="BV764">
        <f t="shared" si="939"/>
        <v>0</v>
      </c>
      <c r="BW764">
        <f t="shared" si="940"/>
        <v>0</v>
      </c>
      <c r="BX764">
        <f t="shared" si="941"/>
        <v>0</v>
      </c>
      <c r="BY764">
        <f t="shared" si="942"/>
        <v>0</v>
      </c>
      <c r="BZ764">
        <f t="shared" si="943"/>
        <v>0</v>
      </c>
      <c r="CA764">
        <f t="shared" si="944"/>
        <v>0</v>
      </c>
      <c r="CB764">
        <f t="shared" si="945"/>
        <v>0</v>
      </c>
      <c r="CC764" t="e">
        <f>IF('Source and fuel input'!AS764,VLOOKUP(AA764,SourceIdData,8,FALSE),IF('Source and fuel input'!AQ764,V764,IF('Source and fuel input'!AR764,IF(AND(E764="Method 1",VLOOKUP(AA764,SourceIdData,8,FALSE)&gt;0),VLOOKUP(AA764,SourceIdData,8,FALSE),NA()),"")))</f>
        <v>#N/A</v>
      </c>
      <c r="CD764" s="15" t="e">
        <f t="shared" si="956"/>
        <v>#N/A</v>
      </c>
      <c r="CE764" s="15" t="b">
        <f t="shared" si="957"/>
        <v>1</v>
      </c>
      <c r="CF764" s="15" t="b">
        <f t="shared" si="913"/>
        <v>1</v>
      </c>
      <c r="CG764" s="15" t="b">
        <f t="shared" si="958"/>
        <v>0</v>
      </c>
      <c r="CH764" s="15" t="b">
        <f t="shared" si="959"/>
        <v>1</v>
      </c>
      <c r="CI764" t="e">
        <f t="shared" si="914"/>
        <v>#N/A</v>
      </c>
      <c r="CJ764" t="e">
        <f t="shared" si="915"/>
        <v>#N/A</v>
      </c>
      <c r="CK764" t="e">
        <f t="shared" si="924"/>
        <v>#N/A</v>
      </c>
      <c r="CL764" t="b">
        <f t="shared" si="960"/>
        <v>0</v>
      </c>
      <c r="CM764" t="e">
        <f t="shared" si="925"/>
        <v>#N/A</v>
      </c>
      <c r="CN764" t="b">
        <f t="shared" si="926"/>
        <v>0</v>
      </c>
      <c r="CO764" s="14">
        <f t="shared" si="927"/>
        <v>1</v>
      </c>
      <c r="CP764" s="16" t="str">
        <f t="shared" si="916"/>
        <v/>
      </c>
      <c r="CQ764" s="15">
        <f t="shared" si="917"/>
        <v>0</v>
      </c>
      <c r="CR764" s="15">
        <f t="shared" si="918"/>
        <v>0</v>
      </c>
      <c r="CS764" s="15">
        <f t="shared" si="919"/>
        <v>0</v>
      </c>
      <c r="CT764" s="58" t="e">
        <f t="shared" si="946"/>
        <v>#DIV/0!</v>
      </c>
      <c r="CU764" s="2">
        <f t="shared" si="920"/>
        <v>995</v>
      </c>
      <c r="CV764" t="str">
        <f t="shared" si="928"/>
        <v/>
      </c>
      <c r="CX764" t="str">
        <f t="shared" si="947"/>
        <v/>
      </c>
      <c r="CY764" t="b">
        <f>AND(CX764&lt;&gt;"",COUNTIF($CX$11:CX763,CX764)=0)</f>
        <v>0</v>
      </c>
      <c r="CZ764" s="2">
        <f>IF(CX764="",0,IF(CY764,MAX($CZ$11:CZ763)+1,VLOOKUP(CX764,$CX$11:CZ763,3,FALSE)))</f>
        <v>0</v>
      </c>
      <c r="DA764" s="2" t="str">
        <f t="shared" si="929"/>
        <v/>
      </c>
      <c r="DB764" t="str">
        <f t="shared" si="948"/>
        <v/>
      </c>
      <c r="DC764" t="b">
        <f>AND(DB764&lt;&gt;"",COUNTIF($DB$11:DB763,DB764)=0)</f>
        <v>0</v>
      </c>
      <c r="DD764" s="2">
        <f>IF(DB764="",0,IF(DC764,MAX($DD$11:DD763)+1,VLOOKUP(DB764,$DB$11:DD763,3,FALSE)))</f>
        <v>0</v>
      </c>
      <c r="DE764" s="2" t="str">
        <f t="shared" si="930"/>
        <v/>
      </c>
    </row>
    <row r="765" spans="1:109" x14ac:dyDescent="0.35">
      <c r="A765" s="119"/>
      <c r="B765" s="46"/>
      <c r="C765" s="46"/>
      <c r="D765" s="46"/>
      <c r="E765" s="46"/>
      <c r="F765" s="183"/>
      <c r="G765" s="48">
        <v>0</v>
      </c>
      <c r="H765" s="46">
        <v>0</v>
      </c>
      <c r="I765" s="46">
        <v>0</v>
      </c>
      <c r="J765" s="46">
        <v>0</v>
      </c>
      <c r="K765" s="46">
        <v>0</v>
      </c>
      <c r="L765" s="49">
        <v>0</v>
      </c>
      <c r="M765" s="50">
        <v>0</v>
      </c>
      <c r="N765" s="32"/>
      <c r="O765" s="31"/>
      <c r="P765" s="31"/>
      <c r="Q765" s="31"/>
      <c r="R765" s="31"/>
      <c r="S765" s="31"/>
      <c r="T765" s="31"/>
      <c r="U765" s="31"/>
      <c r="V765" s="99"/>
      <c r="W765" s="52" t="str">
        <f t="shared" si="955"/>
        <v/>
      </c>
      <c r="X765" s="120"/>
      <c r="Y765" s="97"/>
      <c r="Z765" t="e">
        <f t="shared" si="885"/>
        <v>#N/A</v>
      </c>
      <c r="AA765" t="e">
        <f t="shared" si="886"/>
        <v>#N/A</v>
      </c>
      <c r="AB765" t="e">
        <f t="shared" si="887"/>
        <v>#N/A</v>
      </c>
      <c r="AC765" s="53" t="b">
        <f t="shared" si="888"/>
        <v>0</v>
      </c>
      <c r="AD765" s="53" t="b">
        <f t="shared" si="889"/>
        <v>0</v>
      </c>
      <c r="AE765" s="53" t="b">
        <f t="shared" si="890"/>
        <v>0</v>
      </c>
      <c r="AF765" s="53" t="b">
        <f t="shared" si="891"/>
        <v>0</v>
      </c>
      <c r="AG765" s="53" t="b">
        <f t="shared" si="892"/>
        <v>0</v>
      </c>
      <c r="AH765" s="53" t="b">
        <f t="shared" si="893"/>
        <v>0</v>
      </c>
      <c r="AI765" s="53" t="b">
        <f t="shared" si="894"/>
        <v>0</v>
      </c>
      <c r="AJ765" s="53" t="b">
        <f t="shared" si="895"/>
        <v>0</v>
      </c>
      <c r="AK765" s="53" t="b">
        <f t="shared" si="949"/>
        <v>1</v>
      </c>
      <c r="AL765" s="53" t="b">
        <f t="shared" si="950"/>
        <v>1</v>
      </c>
      <c r="AM765" s="53" t="b">
        <f t="shared" si="951"/>
        <v>1</v>
      </c>
      <c r="AN765" s="53" t="b">
        <f t="shared" si="952"/>
        <v>1</v>
      </c>
      <c r="AO765" s="53" t="b">
        <f t="shared" si="953"/>
        <v>1</v>
      </c>
      <c r="AP765" s="53" t="b">
        <f t="shared" si="954"/>
        <v>1</v>
      </c>
      <c r="AQ765" s="53" t="b">
        <f t="shared" si="931"/>
        <v>0</v>
      </c>
      <c r="AR765" t="b">
        <f t="shared" si="896"/>
        <v>0</v>
      </c>
      <c r="AS765" s="54" t="e">
        <f t="shared" si="921"/>
        <v>#N/A</v>
      </c>
      <c r="AT765" t="b">
        <f t="shared" si="932"/>
        <v>0</v>
      </c>
      <c r="AU765" t="str">
        <f t="shared" si="933"/>
        <v/>
      </c>
      <c r="AV765" s="55" t="str">
        <f t="shared" si="922"/>
        <v/>
      </c>
      <c r="AW765" t="b">
        <f>AND(AV765&lt;&gt;"",COUNTIF($AV$11:AV764,AV765)=0)</f>
        <v>0</v>
      </c>
      <c r="AX765" s="2">
        <f>IF(AV765="",0,IF(AW765,MAX($AX$11:AX764)+1,VLOOKUP(AV765,$AV$11:AX764,3,FALSE)))</f>
        <v>0</v>
      </c>
      <c r="AY765" t="str">
        <f t="shared" si="923"/>
        <v/>
      </c>
      <c r="AZ765" t="e">
        <f t="shared" si="897"/>
        <v>#N/A</v>
      </c>
      <c r="BA765" t="e">
        <f>IF(ISNA(AZ765),NA(),COUNTIF(AZ$10:AZ765,AZ765)&gt;1)</f>
        <v>#N/A</v>
      </c>
      <c r="BB765" t="e">
        <f t="shared" si="898"/>
        <v>#N/A</v>
      </c>
      <c r="BC765" s="55" t="e">
        <f t="shared" si="899"/>
        <v>#N/A</v>
      </c>
      <c r="BD765" s="56" t="e">
        <f t="shared" si="900"/>
        <v>#N/A</v>
      </c>
      <c r="BE765" s="53">
        <f t="shared" si="901"/>
        <v>0</v>
      </c>
      <c r="BF765" s="53">
        <f t="shared" si="902"/>
        <v>0</v>
      </c>
      <c r="BG765" s="53">
        <f t="shared" si="903"/>
        <v>0</v>
      </c>
      <c r="BH765" s="53">
        <f t="shared" si="904"/>
        <v>0</v>
      </c>
      <c r="BI765" s="53">
        <f t="shared" si="905"/>
        <v>0</v>
      </c>
      <c r="BJ765" s="53">
        <f t="shared" si="906"/>
        <v>0</v>
      </c>
      <c r="BK765" s="57">
        <f t="shared" si="907"/>
        <v>0</v>
      </c>
      <c r="BL765" s="57">
        <f t="shared" si="908"/>
        <v>0</v>
      </c>
      <c r="BM765" s="57">
        <f t="shared" si="909"/>
        <v>0</v>
      </c>
      <c r="BN765" s="57">
        <f t="shared" si="910"/>
        <v>0</v>
      </c>
      <c r="BO765" s="57">
        <f t="shared" si="911"/>
        <v>0</v>
      </c>
      <c r="BP765" s="57">
        <f t="shared" si="912"/>
        <v>0</v>
      </c>
      <c r="BQ765">
        <f t="shared" si="934"/>
        <v>0</v>
      </c>
      <c r="BR765">
        <f t="shared" si="935"/>
        <v>0</v>
      </c>
      <c r="BS765">
        <f t="shared" si="936"/>
        <v>0</v>
      </c>
      <c r="BT765">
        <f t="shared" si="937"/>
        <v>0</v>
      </c>
      <c r="BU765">
        <f t="shared" si="938"/>
        <v>0</v>
      </c>
      <c r="BV765">
        <f t="shared" si="939"/>
        <v>0</v>
      </c>
      <c r="BW765">
        <f t="shared" si="940"/>
        <v>0</v>
      </c>
      <c r="BX765">
        <f t="shared" si="941"/>
        <v>0</v>
      </c>
      <c r="BY765">
        <f t="shared" si="942"/>
        <v>0</v>
      </c>
      <c r="BZ765">
        <f t="shared" si="943"/>
        <v>0</v>
      </c>
      <c r="CA765">
        <f t="shared" si="944"/>
        <v>0</v>
      </c>
      <c r="CB765">
        <f t="shared" si="945"/>
        <v>0</v>
      </c>
      <c r="CC765" t="e">
        <f>IF('Source and fuel input'!AS765,VLOOKUP(AA765,SourceIdData,8,FALSE),IF('Source and fuel input'!AQ765,V765,IF('Source and fuel input'!AR765,IF(AND(E765="Method 1",VLOOKUP(AA765,SourceIdData,8,FALSE)&gt;0),VLOOKUP(AA765,SourceIdData,8,FALSE),NA()),"")))</f>
        <v>#N/A</v>
      </c>
      <c r="CD765" s="15" t="e">
        <f t="shared" si="956"/>
        <v>#N/A</v>
      </c>
      <c r="CE765" s="15" t="b">
        <f t="shared" si="957"/>
        <v>1</v>
      </c>
      <c r="CF765" s="15" t="b">
        <f t="shared" si="913"/>
        <v>1</v>
      </c>
      <c r="CG765" s="15" t="b">
        <f t="shared" si="958"/>
        <v>0</v>
      </c>
      <c r="CH765" s="15" t="b">
        <f t="shared" si="959"/>
        <v>1</v>
      </c>
      <c r="CI765" t="e">
        <f t="shared" si="914"/>
        <v>#N/A</v>
      </c>
      <c r="CJ765" t="e">
        <f t="shared" si="915"/>
        <v>#N/A</v>
      </c>
      <c r="CK765" t="e">
        <f t="shared" si="924"/>
        <v>#N/A</v>
      </c>
      <c r="CL765" t="b">
        <f t="shared" si="960"/>
        <v>0</v>
      </c>
      <c r="CM765" t="e">
        <f t="shared" si="925"/>
        <v>#N/A</v>
      </c>
      <c r="CN765" t="b">
        <f t="shared" si="926"/>
        <v>0</v>
      </c>
      <c r="CO765" s="14">
        <f t="shared" si="927"/>
        <v>1</v>
      </c>
      <c r="CP765" s="16" t="str">
        <f t="shared" si="916"/>
        <v/>
      </c>
      <c r="CQ765" s="15">
        <f t="shared" si="917"/>
        <v>0</v>
      </c>
      <c r="CR765" s="15">
        <f t="shared" si="918"/>
        <v>0</v>
      </c>
      <c r="CS765" s="15">
        <f t="shared" si="919"/>
        <v>0</v>
      </c>
      <c r="CT765" s="58" t="e">
        <f t="shared" si="946"/>
        <v>#DIV/0!</v>
      </c>
      <c r="CU765" s="2">
        <f t="shared" si="920"/>
        <v>995</v>
      </c>
      <c r="CV765" t="str">
        <f t="shared" si="928"/>
        <v/>
      </c>
      <c r="CX765" t="str">
        <f t="shared" si="947"/>
        <v/>
      </c>
      <c r="CY765" t="b">
        <f>AND(CX765&lt;&gt;"",COUNTIF($CX$11:CX764,CX765)=0)</f>
        <v>0</v>
      </c>
      <c r="CZ765" s="2">
        <f>IF(CX765="",0,IF(CY765,MAX($CZ$11:CZ764)+1,VLOOKUP(CX765,$CX$11:CZ764,3,FALSE)))</f>
        <v>0</v>
      </c>
      <c r="DA765" s="2" t="str">
        <f t="shared" si="929"/>
        <v/>
      </c>
      <c r="DB765" t="str">
        <f t="shared" si="948"/>
        <v/>
      </c>
      <c r="DC765" t="b">
        <f>AND(DB765&lt;&gt;"",COUNTIF($DB$11:DB764,DB765)=0)</f>
        <v>0</v>
      </c>
      <c r="DD765" s="2">
        <f>IF(DB765="",0,IF(DC765,MAX($DD$11:DD764)+1,VLOOKUP(DB765,$DB$11:DD764,3,FALSE)))</f>
        <v>0</v>
      </c>
      <c r="DE765" s="2" t="str">
        <f t="shared" si="930"/>
        <v/>
      </c>
    </row>
    <row r="766" spans="1:109" x14ac:dyDescent="0.35">
      <c r="A766" s="119"/>
      <c r="B766" s="46"/>
      <c r="C766" s="46"/>
      <c r="D766" s="46"/>
      <c r="E766" s="46"/>
      <c r="F766" s="183"/>
      <c r="G766" s="48">
        <v>0</v>
      </c>
      <c r="H766" s="46">
        <v>0</v>
      </c>
      <c r="I766" s="46">
        <v>0</v>
      </c>
      <c r="J766" s="46">
        <v>0</v>
      </c>
      <c r="K766" s="46">
        <v>0</v>
      </c>
      <c r="L766" s="49">
        <v>0</v>
      </c>
      <c r="M766" s="50">
        <v>0</v>
      </c>
      <c r="N766" s="32"/>
      <c r="O766" s="31"/>
      <c r="P766" s="31"/>
      <c r="Q766" s="31"/>
      <c r="R766" s="31"/>
      <c r="S766" s="31"/>
      <c r="T766" s="31"/>
      <c r="U766" s="31"/>
      <c r="V766" s="99"/>
      <c r="W766" s="52" t="str">
        <f t="shared" si="955"/>
        <v/>
      </c>
      <c r="X766" s="120"/>
      <c r="Y766" s="97"/>
      <c r="Z766" t="e">
        <f t="shared" si="885"/>
        <v>#N/A</v>
      </c>
      <c r="AA766" t="e">
        <f t="shared" si="886"/>
        <v>#N/A</v>
      </c>
      <c r="AB766" t="e">
        <f t="shared" si="887"/>
        <v>#N/A</v>
      </c>
      <c r="AC766" s="53" t="b">
        <f t="shared" si="888"/>
        <v>0</v>
      </c>
      <c r="AD766" s="53" t="b">
        <f t="shared" si="889"/>
        <v>0</v>
      </c>
      <c r="AE766" s="53" t="b">
        <f t="shared" si="890"/>
        <v>0</v>
      </c>
      <c r="AF766" s="53" t="b">
        <f t="shared" si="891"/>
        <v>0</v>
      </c>
      <c r="AG766" s="53" t="b">
        <f t="shared" si="892"/>
        <v>0</v>
      </c>
      <c r="AH766" s="53" t="b">
        <f t="shared" si="893"/>
        <v>0</v>
      </c>
      <c r="AI766" s="53" t="b">
        <f t="shared" si="894"/>
        <v>0</v>
      </c>
      <c r="AJ766" s="53" t="b">
        <f t="shared" si="895"/>
        <v>0</v>
      </c>
      <c r="AK766" s="53" t="b">
        <f t="shared" si="949"/>
        <v>1</v>
      </c>
      <c r="AL766" s="53" t="b">
        <f t="shared" si="950"/>
        <v>1</v>
      </c>
      <c r="AM766" s="53" t="b">
        <f t="shared" si="951"/>
        <v>1</v>
      </c>
      <c r="AN766" s="53" t="b">
        <f t="shared" si="952"/>
        <v>1</v>
      </c>
      <c r="AO766" s="53" t="b">
        <f t="shared" si="953"/>
        <v>1</v>
      </c>
      <c r="AP766" s="53" t="b">
        <f t="shared" si="954"/>
        <v>1</v>
      </c>
      <c r="AQ766" s="53" t="b">
        <f t="shared" si="931"/>
        <v>0</v>
      </c>
      <c r="AR766" t="b">
        <f t="shared" si="896"/>
        <v>0</v>
      </c>
      <c r="AS766" s="54" t="e">
        <f t="shared" si="921"/>
        <v>#N/A</v>
      </c>
      <c r="AT766" t="b">
        <f t="shared" si="932"/>
        <v>0</v>
      </c>
      <c r="AU766" t="str">
        <f t="shared" si="933"/>
        <v/>
      </c>
      <c r="AV766" s="55" t="str">
        <f t="shared" si="922"/>
        <v/>
      </c>
      <c r="AW766" t="b">
        <f>AND(AV766&lt;&gt;"",COUNTIF($AV$11:AV765,AV766)=0)</f>
        <v>0</v>
      </c>
      <c r="AX766" s="2">
        <f>IF(AV766="",0,IF(AW766,MAX($AX$11:AX765)+1,VLOOKUP(AV766,$AV$11:AX765,3,FALSE)))</f>
        <v>0</v>
      </c>
      <c r="AY766" t="str">
        <f t="shared" si="923"/>
        <v/>
      </c>
      <c r="AZ766" t="e">
        <f t="shared" si="897"/>
        <v>#N/A</v>
      </c>
      <c r="BA766" t="e">
        <f>IF(ISNA(AZ766),NA(),COUNTIF(AZ$10:AZ766,AZ766)&gt;1)</f>
        <v>#N/A</v>
      </c>
      <c r="BB766" t="e">
        <f t="shared" si="898"/>
        <v>#N/A</v>
      </c>
      <c r="BC766" s="55" t="e">
        <f t="shared" si="899"/>
        <v>#N/A</v>
      </c>
      <c r="BD766" s="56" t="e">
        <f t="shared" si="900"/>
        <v>#N/A</v>
      </c>
      <c r="BE766" s="53">
        <f t="shared" si="901"/>
        <v>0</v>
      </c>
      <c r="BF766" s="53">
        <f t="shared" si="902"/>
        <v>0</v>
      </c>
      <c r="BG766" s="53">
        <f t="shared" si="903"/>
        <v>0</v>
      </c>
      <c r="BH766" s="53">
        <f t="shared" si="904"/>
        <v>0</v>
      </c>
      <c r="BI766" s="53">
        <f t="shared" si="905"/>
        <v>0</v>
      </c>
      <c r="BJ766" s="53">
        <f t="shared" si="906"/>
        <v>0</v>
      </c>
      <c r="BK766" s="57">
        <f t="shared" si="907"/>
        <v>0</v>
      </c>
      <c r="BL766" s="57">
        <f t="shared" si="908"/>
        <v>0</v>
      </c>
      <c r="BM766" s="57">
        <f t="shared" si="909"/>
        <v>0</v>
      </c>
      <c r="BN766" s="57">
        <f t="shared" si="910"/>
        <v>0</v>
      </c>
      <c r="BO766" s="57">
        <f t="shared" si="911"/>
        <v>0</v>
      </c>
      <c r="BP766" s="57">
        <f t="shared" si="912"/>
        <v>0</v>
      </c>
      <c r="BQ766">
        <f t="shared" si="934"/>
        <v>0</v>
      </c>
      <c r="BR766">
        <f t="shared" si="935"/>
        <v>0</v>
      </c>
      <c r="BS766">
        <f t="shared" si="936"/>
        <v>0</v>
      </c>
      <c r="BT766">
        <f t="shared" si="937"/>
        <v>0</v>
      </c>
      <c r="BU766">
        <f t="shared" si="938"/>
        <v>0</v>
      </c>
      <c r="BV766">
        <f t="shared" si="939"/>
        <v>0</v>
      </c>
      <c r="BW766">
        <f t="shared" si="940"/>
        <v>0</v>
      </c>
      <c r="BX766">
        <f t="shared" si="941"/>
        <v>0</v>
      </c>
      <c r="BY766">
        <f t="shared" si="942"/>
        <v>0</v>
      </c>
      <c r="BZ766">
        <f t="shared" si="943"/>
        <v>0</v>
      </c>
      <c r="CA766">
        <f t="shared" si="944"/>
        <v>0</v>
      </c>
      <c r="CB766">
        <f t="shared" si="945"/>
        <v>0</v>
      </c>
      <c r="CC766" t="e">
        <f>IF('Source and fuel input'!AS766,VLOOKUP(AA766,SourceIdData,8,FALSE),IF('Source and fuel input'!AQ766,V766,IF('Source and fuel input'!AR766,IF(AND(E766="Method 1",VLOOKUP(AA766,SourceIdData,8,FALSE)&gt;0),VLOOKUP(AA766,SourceIdData,8,FALSE),NA()),"")))</f>
        <v>#N/A</v>
      </c>
      <c r="CD766" s="15" t="e">
        <f t="shared" si="956"/>
        <v>#N/A</v>
      </c>
      <c r="CE766" s="15" t="b">
        <f t="shared" si="957"/>
        <v>1</v>
      </c>
      <c r="CF766" s="15" t="b">
        <f t="shared" si="913"/>
        <v>1</v>
      </c>
      <c r="CG766" s="15" t="b">
        <f t="shared" si="958"/>
        <v>0</v>
      </c>
      <c r="CH766" s="15" t="b">
        <f t="shared" si="959"/>
        <v>1</v>
      </c>
      <c r="CI766" t="e">
        <f t="shared" si="914"/>
        <v>#N/A</v>
      </c>
      <c r="CJ766" t="e">
        <f t="shared" si="915"/>
        <v>#N/A</v>
      </c>
      <c r="CK766" t="e">
        <f t="shared" si="924"/>
        <v>#N/A</v>
      </c>
      <c r="CL766" t="b">
        <f t="shared" si="960"/>
        <v>0</v>
      </c>
      <c r="CM766" t="e">
        <f t="shared" si="925"/>
        <v>#N/A</v>
      </c>
      <c r="CN766" t="b">
        <f t="shared" si="926"/>
        <v>0</v>
      </c>
      <c r="CO766" s="14">
        <f t="shared" si="927"/>
        <v>1</v>
      </c>
      <c r="CP766" s="16" t="str">
        <f t="shared" si="916"/>
        <v/>
      </c>
      <c r="CQ766" s="15">
        <f t="shared" si="917"/>
        <v>0</v>
      </c>
      <c r="CR766" s="15">
        <f t="shared" si="918"/>
        <v>0</v>
      </c>
      <c r="CS766" s="15">
        <f t="shared" si="919"/>
        <v>0</v>
      </c>
      <c r="CT766" s="58" t="e">
        <f t="shared" si="946"/>
        <v>#DIV/0!</v>
      </c>
      <c r="CU766" s="2">
        <f t="shared" si="920"/>
        <v>995</v>
      </c>
      <c r="CV766" t="str">
        <f t="shared" si="928"/>
        <v/>
      </c>
      <c r="CX766" t="str">
        <f t="shared" si="947"/>
        <v/>
      </c>
      <c r="CY766" t="b">
        <f>AND(CX766&lt;&gt;"",COUNTIF($CX$11:CX765,CX766)=0)</f>
        <v>0</v>
      </c>
      <c r="CZ766" s="2">
        <f>IF(CX766="",0,IF(CY766,MAX($CZ$11:CZ765)+1,VLOOKUP(CX766,$CX$11:CZ765,3,FALSE)))</f>
        <v>0</v>
      </c>
      <c r="DA766" s="2" t="str">
        <f t="shared" si="929"/>
        <v/>
      </c>
      <c r="DB766" t="str">
        <f t="shared" si="948"/>
        <v/>
      </c>
      <c r="DC766" t="b">
        <f>AND(DB766&lt;&gt;"",COUNTIF($DB$11:DB765,DB766)=0)</f>
        <v>0</v>
      </c>
      <c r="DD766" s="2">
        <f>IF(DB766="",0,IF(DC766,MAX($DD$11:DD765)+1,VLOOKUP(DB766,$DB$11:DD765,3,FALSE)))</f>
        <v>0</v>
      </c>
      <c r="DE766" s="2" t="str">
        <f t="shared" si="930"/>
        <v/>
      </c>
    </row>
    <row r="767" spans="1:109" x14ac:dyDescent="0.35">
      <c r="A767" s="119"/>
      <c r="B767" s="46"/>
      <c r="C767" s="46"/>
      <c r="D767" s="46"/>
      <c r="E767" s="46"/>
      <c r="F767" s="183"/>
      <c r="G767" s="48">
        <v>0</v>
      </c>
      <c r="H767" s="46">
        <v>0</v>
      </c>
      <c r="I767" s="46">
        <v>0</v>
      </c>
      <c r="J767" s="46">
        <v>0</v>
      </c>
      <c r="K767" s="46">
        <v>0</v>
      </c>
      <c r="L767" s="49">
        <v>0</v>
      </c>
      <c r="M767" s="50">
        <v>0</v>
      </c>
      <c r="N767" s="32"/>
      <c r="O767" s="31"/>
      <c r="P767" s="31"/>
      <c r="Q767" s="31"/>
      <c r="R767" s="31"/>
      <c r="S767" s="31"/>
      <c r="T767" s="31"/>
      <c r="U767" s="31"/>
      <c r="V767" s="99"/>
      <c r="W767" s="52" t="str">
        <f t="shared" si="955"/>
        <v/>
      </c>
      <c r="X767" s="120"/>
      <c r="Y767" s="97"/>
      <c r="Z767" t="e">
        <f t="shared" si="885"/>
        <v>#N/A</v>
      </c>
      <c r="AA767" t="e">
        <f t="shared" si="886"/>
        <v>#N/A</v>
      </c>
      <c r="AB767" t="e">
        <f t="shared" si="887"/>
        <v>#N/A</v>
      </c>
      <c r="AC767" s="53" t="b">
        <f t="shared" si="888"/>
        <v>0</v>
      </c>
      <c r="AD767" s="53" t="b">
        <f t="shared" si="889"/>
        <v>0</v>
      </c>
      <c r="AE767" s="53" t="b">
        <f t="shared" si="890"/>
        <v>0</v>
      </c>
      <c r="AF767" s="53" t="b">
        <f t="shared" si="891"/>
        <v>0</v>
      </c>
      <c r="AG767" s="53" t="b">
        <f t="shared" si="892"/>
        <v>0</v>
      </c>
      <c r="AH767" s="53" t="b">
        <f t="shared" si="893"/>
        <v>0</v>
      </c>
      <c r="AI767" s="53" t="b">
        <f t="shared" si="894"/>
        <v>0</v>
      </c>
      <c r="AJ767" s="53" t="b">
        <f t="shared" si="895"/>
        <v>0</v>
      </c>
      <c r="AK767" s="53" t="b">
        <f t="shared" si="949"/>
        <v>1</v>
      </c>
      <c r="AL767" s="53" t="b">
        <f t="shared" si="950"/>
        <v>1</v>
      </c>
      <c r="AM767" s="53" t="b">
        <f t="shared" si="951"/>
        <v>1</v>
      </c>
      <c r="AN767" s="53" t="b">
        <f t="shared" si="952"/>
        <v>1</v>
      </c>
      <c r="AO767" s="53" t="b">
        <f t="shared" si="953"/>
        <v>1</v>
      </c>
      <c r="AP767" s="53" t="b">
        <f t="shared" si="954"/>
        <v>1</v>
      </c>
      <c r="AQ767" s="53" t="b">
        <f t="shared" si="931"/>
        <v>0</v>
      </c>
      <c r="AR767" t="b">
        <f t="shared" si="896"/>
        <v>0</v>
      </c>
      <c r="AS767" s="54" t="e">
        <f t="shared" si="921"/>
        <v>#N/A</v>
      </c>
      <c r="AT767" t="b">
        <f t="shared" si="932"/>
        <v>0</v>
      </c>
      <c r="AU767" t="str">
        <f t="shared" si="933"/>
        <v/>
      </c>
      <c r="AV767" s="55" t="str">
        <f t="shared" si="922"/>
        <v/>
      </c>
      <c r="AW767" t="b">
        <f>AND(AV767&lt;&gt;"",COUNTIF($AV$11:AV766,AV767)=0)</f>
        <v>0</v>
      </c>
      <c r="AX767" s="2">
        <f>IF(AV767="",0,IF(AW767,MAX($AX$11:AX766)+1,VLOOKUP(AV767,$AV$11:AX766,3,FALSE)))</f>
        <v>0</v>
      </c>
      <c r="AY767" t="str">
        <f t="shared" si="923"/>
        <v/>
      </c>
      <c r="AZ767" t="e">
        <f t="shared" si="897"/>
        <v>#N/A</v>
      </c>
      <c r="BA767" t="e">
        <f>IF(ISNA(AZ767),NA(),COUNTIF(AZ$10:AZ767,AZ767)&gt;1)</f>
        <v>#N/A</v>
      </c>
      <c r="BB767" t="e">
        <f t="shared" si="898"/>
        <v>#N/A</v>
      </c>
      <c r="BC767" s="55" t="e">
        <f t="shared" si="899"/>
        <v>#N/A</v>
      </c>
      <c r="BD767" s="56" t="e">
        <f t="shared" si="900"/>
        <v>#N/A</v>
      </c>
      <c r="BE767" s="53">
        <f t="shared" si="901"/>
        <v>0</v>
      </c>
      <c r="BF767" s="53">
        <f t="shared" si="902"/>
        <v>0</v>
      </c>
      <c r="BG767" s="53">
        <f t="shared" si="903"/>
        <v>0</v>
      </c>
      <c r="BH767" s="53">
        <f t="shared" si="904"/>
        <v>0</v>
      </c>
      <c r="BI767" s="53">
        <f t="shared" si="905"/>
        <v>0</v>
      </c>
      <c r="BJ767" s="53">
        <f t="shared" si="906"/>
        <v>0</v>
      </c>
      <c r="BK767" s="57">
        <f t="shared" si="907"/>
        <v>0</v>
      </c>
      <c r="BL767" s="57">
        <f t="shared" si="908"/>
        <v>0</v>
      </c>
      <c r="BM767" s="57">
        <f t="shared" si="909"/>
        <v>0</v>
      </c>
      <c r="BN767" s="57">
        <f t="shared" si="910"/>
        <v>0</v>
      </c>
      <c r="BO767" s="57">
        <f t="shared" si="911"/>
        <v>0</v>
      </c>
      <c r="BP767" s="57">
        <f t="shared" si="912"/>
        <v>0</v>
      </c>
      <c r="BQ767">
        <f t="shared" si="934"/>
        <v>0</v>
      </c>
      <c r="BR767">
        <f t="shared" si="935"/>
        <v>0</v>
      </c>
      <c r="BS767">
        <f t="shared" si="936"/>
        <v>0</v>
      </c>
      <c r="BT767">
        <f t="shared" si="937"/>
        <v>0</v>
      </c>
      <c r="BU767">
        <f t="shared" si="938"/>
        <v>0</v>
      </c>
      <c r="BV767">
        <f t="shared" si="939"/>
        <v>0</v>
      </c>
      <c r="BW767">
        <f t="shared" si="940"/>
        <v>0</v>
      </c>
      <c r="BX767">
        <f t="shared" si="941"/>
        <v>0</v>
      </c>
      <c r="BY767">
        <f t="shared" si="942"/>
        <v>0</v>
      </c>
      <c r="BZ767">
        <f t="shared" si="943"/>
        <v>0</v>
      </c>
      <c r="CA767">
        <f t="shared" si="944"/>
        <v>0</v>
      </c>
      <c r="CB767">
        <f t="shared" si="945"/>
        <v>0</v>
      </c>
      <c r="CC767" t="e">
        <f>IF('Source and fuel input'!AS767,VLOOKUP(AA767,SourceIdData,8,FALSE),IF('Source and fuel input'!AQ767,V767,IF('Source and fuel input'!AR767,IF(AND(E767="Method 1",VLOOKUP(AA767,SourceIdData,8,FALSE)&gt;0),VLOOKUP(AA767,SourceIdData,8,FALSE),NA()),"")))</f>
        <v>#N/A</v>
      </c>
      <c r="CD767" s="15" t="e">
        <f t="shared" si="956"/>
        <v>#N/A</v>
      </c>
      <c r="CE767" s="15" t="b">
        <f t="shared" si="957"/>
        <v>1</v>
      </c>
      <c r="CF767" s="15" t="b">
        <f t="shared" si="913"/>
        <v>1</v>
      </c>
      <c r="CG767" s="15" t="b">
        <f t="shared" si="958"/>
        <v>0</v>
      </c>
      <c r="CH767" s="15" t="b">
        <f t="shared" si="959"/>
        <v>1</v>
      </c>
      <c r="CI767" t="e">
        <f t="shared" si="914"/>
        <v>#N/A</v>
      </c>
      <c r="CJ767" t="e">
        <f t="shared" si="915"/>
        <v>#N/A</v>
      </c>
      <c r="CK767" t="e">
        <f t="shared" si="924"/>
        <v>#N/A</v>
      </c>
      <c r="CL767" t="b">
        <f t="shared" si="960"/>
        <v>0</v>
      </c>
      <c r="CM767" t="e">
        <f t="shared" si="925"/>
        <v>#N/A</v>
      </c>
      <c r="CN767" t="b">
        <f t="shared" si="926"/>
        <v>0</v>
      </c>
      <c r="CO767" s="14">
        <f t="shared" si="927"/>
        <v>1</v>
      </c>
      <c r="CP767" s="16" t="str">
        <f t="shared" si="916"/>
        <v/>
      </c>
      <c r="CQ767" s="15">
        <f t="shared" si="917"/>
        <v>0</v>
      </c>
      <c r="CR767" s="15">
        <f t="shared" si="918"/>
        <v>0</v>
      </c>
      <c r="CS767" s="15">
        <f t="shared" si="919"/>
        <v>0</v>
      </c>
      <c r="CT767" s="58" t="e">
        <f t="shared" si="946"/>
        <v>#DIV/0!</v>
      </c>
      <c r="CU767" s="2">
        <f t="shared" si="920"/>
        <v>995</v>
      </c>
      <c r="CV767" t="str">
        <f t="shared" si="928"/>
        <v/>
      </c>
      <c r="CX767" t="str">
        <f t="shared" si="947"/>
        <v/>
      </c>
      <c r="CY767" t="b">
        <f>AND(CX767&lt;&gt;"",COUNTIF($CX$11:CX766,CX767)=0)</f>
        <v>0</v>
      </c>
      <c r="CZ767" s="2">
        <f>IF(CX767="",0,IF(CY767,MAX($CZ$11:CZ766)+1,VLOOKUP(CX767,$CX$11:CZ766,3,FALSE)))</f>
        <v>0</v>
      </c>
      <c r="DA767" s="2" t="str">
        <f t="shared" si="929"/>
        <v/>
      </c>
      <c r="DB767" t="str">
        <f t="shared" si="948"/>
        <v/>
      </c>
      <c r="DC767" t="b">
        <f>AND(DB767&lt;&gt;"",COUNTIF($DB$11:DB766,DB767)=0)</f>
        <v>0</v>
      </c>
      <c r="DD767" s="2">
        <f>IF(DB767="",0,IF(DC767,MAX($DD$11:DD766)+1,VLOOKUP(DB767,$DB$11:DD766,3,FALSE)))</f>
        <v>0</v>
      </c>
      <c r="DE767" s="2" t="str">
        <f t="shared" si="930"/>
        <v/>
      </c>
    </row>
    <row r="768" spans="1:109" x14ac:dyDescent="0.35">
      <c r="A768" s="119"/>
      <c r="B768" s="46"/>
      <c r="C768" s="46"/>
      <c r="D768" s="46"/>
      <c r="E768" s="46"/>
      <c r="F768" s="183"/>
      <c r="G768" s="48">
        <v>0</v>
      </c>
      <c r="H768" s="46">
        <v>0</v>
      </c>
      <c r="I768" s="46">
        <v>0</v>
      </c>
      <c r="J768" s="46">
        <v>0</v>
      </c>
      <c r="K768" s="46">
        <v>0</v>
      </c>
      <c r="L768" s="49">
        <v>0</v>
      </c>
      <c r="M768" s="50">
        <v>0</v>
      </c>
      <c r="N768" s="32"/>
      <c r="O768" s="31"/>
      <c r="P768" s="31"/>
      <c r="Q768" s="31"/>
      <c r="R768" s="31"/>
      <c r="S768" s="31"/>
      <c r="T768" s="31"/>
      <c r="U768" s="31"/>
      <c r="V768" s="99"/>
      <c r="W768" s="52" t="str">
        <f t="shared" si="955"/>
        <v/>
      </c>
      <c r="X768" s="120"/>
      <c r="Y768" s="97"/>
      <c r="Z768" t="e">
        <f t="shared" si="885"/>
        <v>#N/A</v>
      </c>
      <c r="AA768" t="e">
        <f t="shared" si="886"/>
        <v>#N/A</v>
      </c>
      <c r="AB768" t="e">
        <f t="shared" si="887"/>
        <v>#N/A</v>
      </c>
      <c r="AC768" s="53" t="b">
        <f t="shared" si="888"/>
        <v>0</v>
      </c>
      <c r="AD768" s="53" t="b">
        <f t="shared" si="889"/>
        <v>0</v>
      </c>
      <c r="AE768" s="53" t="b">
        <f t="shared" si="890"/>
        <v>0</v>
      </c>
      <c r="AF768" s="53" t="b">
        <f t="shared" si="891"/>
        <v>0</v>
      </c>
      <c r="AG768" s="53" t="b">
        <f t="shared" si="892"/>
        <v>0</v>
      </c>
      <c r="AH768" s="53" t="b">
        <f t="shared" si="893"/>
        <v>0</v>
      </c>
      <c r="AI768" s="53" t="b">
        <f t="shared" si="894"/>
        <v>0</v>
      </c>
      <c r="AJ768" s="53" t="b">
        <f t="shared" si="895"/>
        <v>0</v>
      </c>
      <c r="AK768" s="53" t="b">
        <f t="shared" si="949"/>
        <v>1</v>
      </c>
      <c r="AL768" s="53" t="b">
        <f t="shared" si="950"/>
        <v>1</v>
      </c>
      <c r="AM768" s="53" t="b">
        <f t="shared" si="951"/>
        <v>1</v>
      </c>
      <c r="AN768" s="53" t="b">
        <f t="shared" si="952"/>
        <v>1</v>
      </c>
      <c r="AO768" s="53" t="b">
        <f t="shared" si="953"/>
        <v>1</v>
      </c>
      <c r="AP768" s="53" t="b">
        <f t="shared" si="954"/>
        <v>1</v>
      </c>
      <c r="AQ768" s="53" t="b">
        <f t="shared" si="931"/>
        <v>0</v>
      </c>
      <c r="AR768" t="b">
        <f t="shared" si="896"/>
        <v>0</v>
      </c>
      <c r="AS768" s="54" t="e">
        <f t="shared" si="921"/>
        <v>#N/A</v>
      </c>
      <c r="AT768" t="b">
        <f t="shared" si="932"/>
        <v>0</v>
      </c>
      <c r="AU768" t="str">
        <f t="shared" si="933"/>
        <v/>
      </c>
      <c r="AV768" s="55" t="str">
        <f t="shared" si="922"/>
        <v/>
      </c>
      <c r="AW768" t="b">
        <f>AND(AV768&lt;&gt;"",COUNTIF($AV$11:AV767,AV768)=0)</f>
        <v>0</v>
      </c>
      <c r="AX768" s="2">
        <f>IF(AV768="",0,IF(AW768,MAX($AX$11:AX767)+1,VLOOKUP(AV768,$AV$11:AX767,3,FALSE)))</f>
        <v>0</v>
      </c>
      <c r="AY768" t="str">
        <f t="shared" si="923"/>
        <v/>
      </c>
      <c r="AZ768" t="e">
        <f t="shared" si="897"/>
        <v>#N/A</v>
      </c>
      <c r="BA768" t="e">
        <f>IF(ISNA(AZ768),NA(),COUNTIF(AZ$10:AZ768,AZ768)&gt;1)</f>
        <v>#N/A</v>
      </c>
      <c r="BB768" t="e">
        <f t="shared" si="898"/>
        <v>#N/A</v>
      </c>
      <c r="BC768" s="55" t="e">
        <f t="shared" si="899"/>
        <v>#N/A</v>
      </c>
      <c r="BD768" s="56" t="e">
        <f t="shared" si="900"/>
        <v>#N/A</v>
      </c>
      <c r="BE768" s="53">
        <f t="shared" si="901"/>
        <v>0</v>
      </c>
      <c r="BF768" s="53">
        <f t="shared" si="902"/>
        <v>0</v>
      </c>
      <c r="BG768" s="53">
        <f t="shared" si="903"/>
        <v>0</v>
      </c>
      <c r="BH768" s="53">
        <f t="shared" si="904"/>
        <v>0</v>
      </c>
      <c r="BI768" s="53">
        <f t="shared" si="905"/>
        <v>0</v>
      </c>
      <c r="BJ768" s="53">
        <f t="shared" si="906"/>
        <v>0</v>
      </c>
      <c r="BK768" s="57">
        <f t="shared" si="907"/>
        <v>0</v>
      </c>
      <c r="BL768" s="57">
        <f t="shared" si="908"/>
        <v>0</v>
      </c>
      <c r="BM768" s="57">
        <f t="shared" si="909"/>
        <v>0</v>
      </c>
      <c r="BN768" s="57">
        <f t="shared" si="910"/>
        <v>0</v>
      </c>
      <c r="BO768" s="57">
        <f t="shared" si="911"/>
        <v>0</v>
      </c>
      <c r="BP768" s="57">
        <f t="shared" si="912"/>
        <v>0</v>
      </c>
      <c r="BQ768">
        <f t="shared" si="934"/>
        <v>0</v>
      </c>
      <c r="BR768">
        <f t="shared" si="935"/>
        <v>0</v>
      </c>
      <c r="BS768">
        <f t="shared" si="936"/>
        <v>0</v>
      </c>
      <c r="BT768">
        <f t="shared" si="937"/>
        <v>0</v>
      </c>
      <c r="BU768">
        <f t="shared" si="938"/>
        <v>0</v>
      </c>
      <c r="BV768">
        <f t="shared" si="939"/>
        <v>0</v>
      </c>
      <c r="BW768">
        <f t="shared" si="940"/>
        <v>0</v>
      </c>
      <c r="BX768">
        <f t="shared" si="941"/>
        <v>0</v>
      </c>
      <c r="BY768">
        <f t="shared" si="942"/>
        <v>0</v>
      </c>
      <c r="BZ768">
        <f t="shared" si="943"/>
        <v>0</v>
      </c>
      <c r="CA768">
        <f t="shared" si="944"/>
        <v>0</v>
      </c>
      <c r="CB768">
        <f t="shared" si="945"/>
        <v>0</v>
      </c>
      <c r="CC768" t="e">
        <f>IF('Source and fuel input'!AS768,VLOOKUP(AA768,SourceIdData,8,FALSE),IF('Source and fuel input'!AQ768,V768,IF('Source and fuel input'!AR768,IF(AND(E768="Method 1",VLOOKUP(AA768,SourceIdData,8,FALSE)&gt;0),VLOOKUP(AA768,SourceIdData,8,FALSE),NA()),"")))</f>
        <v>#N/A</v>
      </c>
      <c r="CD768" s="15" t="e">
        <f t="shared" si="956"/>
        <v>#N/A</v>
      </c>
      <c r="CE768" s="15" t="b">
        <f t="shared" si="957"/>
        <v>1</v>
      </c>
      <c r="CF768" s="15" t="b">
        <f t="shared" si="913"/>
        <v>1</v>
      </c>
      <c r="CG768" s="15" t="b">
        <f t="shared" si="958"/>
        <v>0</v>
      </c>
      <c r="CH768" s="15" t="b">
        <f t="shared" si="959"/>
        <v>1</v>
      </c>
      <c r="CI768" t="e">
        <f t="shared" si="914"/>
        <v>#N/A</v>
      </c>
      <c r="CJ768" t="e">
        <f t="shared" si="915"/>
        <v>#N/A</v>
      </c>
      <c r="CK768" t="e">
        <f t="shared" si="924"/>
        <v>#N/A</v>
      </c>
      <c r="CL768" t="b">
        <f t="shared" si="960"/>
        <v>0</v>
      </c>
      <c r="CM768" t="e">
        <f t="shared" si="925"/>
        <v>#N/A</v>
      </c>
      <c r="CN768" t="b">
        <f t="shared" si="926"/>
        <v>0</v>
      </c>
      <c r="CO768" s="14">
        <f t="shared" si="927"/>
        <v>1</v>
      </c>
      <c r="CP768" s="16" t="str">
        <f t="shared" si="916"/>
        <v/>
      </c>
      <c r="CQ768" s="15">
        <f t="shared" si="917"/>
        <v>0</v>
      </c>
      <c r="CR768" s="15">
        <f t="shared" si="918"/>
        <v>0</v>
      </c>
      <c r="CS768" s="15">
        <f t="shared" si="919"/>
        <v>0</v>
      </c>
      <c r="CT768" s="58" t="e">
        <f t="shared" si="946"/>
        <v>#DIV/0!</v>
      </c>
      <c r="CU768" s="2">
        <f t="shared" si="920"/>
        <v>995</v>
      </c>
      <c r="CV768" t="str">
        <f t="shared" si="928"/>
        <v/>
      </c>
      <c r="CX768" t="str">
        <f t="shared" si="947"/>
        <v/>
      </c>
      <c r="CY768" t="b">
        <f>AND(CX768&lt;&gt;"",COUNTIF($CX$11:CX767,CX768)=0)</f>
        <v>0</v>
      </c>
      <c r="CZ768" s="2">
        <f>IF(CX768="",0,IF(CY768,MAX($CZ$11:CZ767)+1,VLOOKUP(CX768,$CX$11:CZ767,3,FALSE)))</f>
        <v>0</v>
      </c>
      <c r="DA768" s="2" t="str">
        <f t="shared" si="929"/>
        <v/>
      </c>
      <c r="DB768" t="str">
        <f t="shared" si="948"/>
        <v/>
      </c>
      <c r="DC768" t="b">
        <f>AND(DB768&lt;&gt;"",COUNTIF($DB$11:DB767,DB768)=0)</f>
        <v>0</v>
      </c>
      <c r="DD768" s="2">
        <f>IF(DB768="",0,IF(DC768,MAX($DD$11:DD767)+1,VLOOKUP(DB768,$DB$11:DD767,3,FALSE)))</f>
        <v>0</v>
      </c>
      <c r="DE768" s="2" t="str">
        <f t="shared" si="930"/>
        <v/>
      </c>
    </row>
    <row r="769" spans="1:109" x14ac:dyDescent="0.35">
      <c r="A769" s="119"/>
      <c r="B769" s="46"/>
      <c r="C769" s="46"/>
      <c r="D769" s="46"/>
      <c r="E769" s="46"/>
      <c r="F769" s="183"/>
      <c r="G769" s="48">
        <v>0</v>
      </c>
      <c r="H769" s="46">
        <v>0</v>
      </c>
      <c r="I769" s="46">
        <v>0</v>
      </c>
      <c r="J769" s="46">
        <v>0</v>
      </c>
      <c r="K769" s="46">
        <v>0</v>
      </c>
      <c r="L769" s="49">
        <v>0</v>
      </c>
      <c r="M769" s="50">
        <v>0</v>
      </c>
      <c r="N769" s="32"/>
      <c r="O769" s="31"/>
      <c r="P769" s="31"/>
      <c r="Q769" s="31"/>
      <c r="R769" s="31"/>
      <c r="S769" s="31"/>
      <c r="T769" s="31"/>
      <c r="U769" s="31"/>
      <c r="V769" s="99"/>
      <c r="W769" s="52" t="str">
        <f t="shared" si="955"/>
        <v/>
      </c>
      <c r="X769" s="120"/>
      <c r="Y769" s="97"/>
      <c r="Z769" t="e">
        <f t="shared" si="885"/>
        <v>#N/A</v>
      </c>
      <c r="AA769" t="e">
        <f t="shared" si="886"/>
        <v>#N/A</v>
      </c>
      <c r="AB769" t="e">
        <f t="shared" si="887"/>
        <v>#N/A</v>
      </c>
      <c r="AC769" s="53" t="b">
        <f t="shared" si="888"/>
        <v>0</v>
      </c>
      <c r="AD769" s="53" t="b">
        <f t="shared" si="889"/>
        <v>0</v>
      </c>
      <c r="AE769" s="53" t="b">
        <f t="shared" si="890"/>
        <v>0</v>
      </c>
      <c r="AF769" s="53" t="b">
        <f t="shared" si="891"/>
        <v>0</v>
      </c>
      <c r="AG769" s="53" t="b">
        <f t="shared" si="892"/>
        <v>0</v>
      </c>
      <c r="AH769" s="53" t="b">
        <f t="shared" si="893"/>
        <v>0</v>
      </c>
      <c r="AI769" s="53" t="b">
        <f t="shared" si="894"/>
        <v>0</v>
      </c>
      <c r="AJ769" s="53" t="b">
        <f t="shared" si="895"/>
        <v>0</v>
      </c>
      <c r="AK769" s="53" t="b">
        <f t="shared" si="949"/>
        <v>1</v>
      </c>
      <c r="AL769" s="53" t="b">
        <f t="shared" si="950"/>
        <v>1</v>
      </c>
      <c r="AM769" s="53" t="b">
        <f t="shared" si="951"/>
        <v>1</v>
      </c>
      <c r="AN769" s="53" t="b">
        <f t="shared" si="952"/>
        <v>1</v>
      </c>
      <c r="AO769" s="53" t="b">
        <f t="shared" si="953"/>
        <v>1</v>
      </c>
      <c r="AP769" s="53" t="b">
        <f t="shared" si="954"/>
        <v>1</v>
      </c>
      <c r="AQ769" s="53" t="b">
        <f t="shared" si="931"/>
        <v>0</v>
      </c>
      <c r="AR769" t="b">
        <f t="shared" si="896"/>
        <v>0</v>
      </c>
      <c r="AS769" s="54" t="e">
        <f t="shared" si="921"/>
        <v>#N/A</v>
      </c>
      <c r="AT769" t="b">
        <f t="shared" si="932"/>
        <v>0</v>
      </c>
      <c r="AU769" t="str">
        <f t="shared" si="933"/>
        <v/>
      </c>
      <c r="AV769" s="55" t="str">
        <f t="shared" si="922"/>
        <v/>
      </c>
      <c r="AW769" t="b">
        <f>AND(AV769&lt;&gt;"",COUNTIF($AV$11:AV768,AV769)=0)</f>
        <v>0</v>
      </c>
      <c r="AX769" s="2">
        <f>IF(AV769="",0,IF(AW769,MAX($AX$11:AX768)+1,VLOOKUP(AV769,$AV$11:AX768,3,FALSE)))</f>
        <v>0</v>
      </c>
      <c r="AY769" t="str">
        <f t="shared" si="923"/>
        <v/>
      </c>
      <c r="AZ769" t="e">
        <f t="shared" si="897"/>
        <v>#N/A</v>
      </c>
      <c r="BA769" t="e">
        <f>IF(ISNA(AZ769),NA(),COUNTIF(AZ$10:AZ769,AZ769)&gt;1)</f>
        <v>#N/A</v>
      </c>
      <c r="BB769" t="e">
        <f t="shared" si="898"/>
        <v>#N/A</v>
      </c>
      <c r="BC769" s="55" t="e">
        <f t="shared" si="899"/>
        <v>#N/A</v>
      </c>
      <c r="BD769" s="56" t="e">
        <f t="shared" si="900"/>
        <v>#N/A</v>
      </c>
      <c r="BE769" s="53">
        <f t="shared" si="901"/>
        <v>0</v>
      </c>
      <c r="BF769" s="53">
        <f t="shared" si="902"/>
        <v>0</v>
      </c>
      <c r="BG769" s="53">
        <f t="shared" si="903"/>
        <v>0</v>
      </c>
      <c r="BH769" s="53">
        <f t="shared" si="904"/>
        <v>0</v>
      </c>
      <c r="BI769" s="53">
        <f t="shared" si="905"/>
        <v>0</v>
      </c>
      <c r="BJ769" s="53">
        <f t="shared" si="906"/>
        <v>0</v>
      </c>
      <c r="BK769" s="57">
        <f t="shared" si="907"/>
        <v>0</v>
      </c>
      <c r="BL769" s="57">
        <f t="shared" si="908"/>
        <v>0</v>
      </c>
      <c r="BM769" s="57">
        <f t="shared" si="909"/>
        <v>0</v>
      </c>
      <c r="BN769" s="57">
        <f t="shared" si="910"/>
        <v>0</v>
      </c>
      <c r="BO769" s="57">
        <f t="shared" si="911"/>
        <v>0</v>
      </c>
      <c r="BP769" s="57">
        <f t="shared" si="912"/>
        <v>0</v>
      </c>
      <c r="BQ769">
        <f t="shared" si="934"/>
        <v>0</v>
      </c>
      <c r="BR769">
        <f t="shared" si="935"/>
        <v>0</v>
      </c>
      <c r="BS769">
        <f t="shared" si="936"/>
        <v>0</v>
      </c>
      <c r="BT769">
        <f t="shared" si="937"/>
        <v>0</v>
      </c>
      <c r="BU769">
        <f t="shared" si="938"/>
        <v>0</v>
      </c>
      <c r="BV769">
        <f t="shared" si="939"/>
        <v>0</v>
      </c>
      <c r="BW769">
        <f t="shared" si="940"/>
        <v>0</v>
      </c>
      <c r="BX769">
        <f t="shared" si="941"/>
        <v>0</v>
      </c>
      <c r="BY769">
        <f t="shared" si="942"/>
        <v>0</v>
      </c>
      <c r="BZ769">
        <f t="shared" si="943"/>
        <v>0</v>
      </c>
      <c r="CA769">
        <f t="shared" si="944"/>
        <v>0</v>
      </c>
      <c r="CB769">
        <f t="shared" si="945"/>
        <v>0</v>
      </c>
      <c r="CC769" t="e">
        <f>IF('Source and fuel input'!AS769,VLOOKUP(AA769,SourceIdData,8,FALSE),IF('Source and fuel input'!AQ769,V769,IF('Source and fuel input'!AR769,IF(AND(E769="Method 1",VLOOKUP(AA769,SourceIdData,8,FALSE)&gt;0),VLOOKUP(AA769,SourceIdData,8,FALSE),NA()),"")))</f>
        <v>#N/A</v>
      </c>
      <c r="CD769" s="15" t="e">
        <f t="shared" si="956"/>
        <v>#N/A</v>
      </c>
      <c r="CE769" s="15" t="b">
        <f t="shared" si="957"/>
        <v>1</v>
      </c>
      <c r="CF769" s="15" t="b">
        <f t="shared" si="913"/>
        <v>1</v>
      </c>
      <c r="CG769" s="15" t="b">
        <f t="shared" si="958"/>
        <v>0</v>
      </c>
      <c r="CH769" s="15" t="b">
        <f t="shared" si="959"/>
        <v>1</v>
      </c>
      <c r="CI769" t="e">
        <f t="shared" si="914"/>
        <v>#N/A</v>
      </c>
      <c r="CJ769" t="e">
        <f t="shared" si="915"/>
        <v>#N/A</v>
      </c>
      <c r="CK769" t="e">
        <f t="shared" si="924"/>
        <v>#N/A</v>
      </c>
      <c r="CL769" t="b">
        <f t="shared" si="960"/>
        <v>0</v>
      </c>
      <c r="CM769" t="e">
        <f t="shared" si="925"/>
        <v>#N/A</v>
      </c>
      <c r="CN769" t="b">
        <f t="shared" si="926"/>
        <v>0</v>
      </c>
      <c r="CO769" s="14">
        <f t="shared" si="927"/>
        <v>1</v>
      </c>
      <c r="CP769" s="16" t="str">
        <f t="shared" si="916"/>
        <v/>
      </c>
      <c r="CQ769" s="15">
        <f t="shared" si="917"/>
        <v>0</v>
      </c>
      <c r="CR769" s="15">
        <f t="shared" si="918"/>
        <v>0</v>
      </c>
      <c r="CS769" s="15">
        <f t="shared" si="919"/>
        <v>0</v>
      </c>
      <c r="CT769" s="58" t="e">
        <f t="shared" si="946"/>
        <v>#DIV/0!</v>
      </c>
      <c r="CU769" s="2">
        <f t="shared" si="920"/>
        <v>995</v>
      </c>
      <c r="CV769" t="str">
        <f t="shared" si="928"/>
        <v/>
      </c>
      <c r="CX769" t="str">
        <f t="shared" si="947"/>
        <v/>
      </c>
      <c r="CY769" t="b">
        <f>AND(CX769&lt;&gt;"",COUNTIF($CX$11:CX768,CX769)=0)</f>
        <v>0</v>
      </c>
      <c r="CZ769" s="2">
        <f>IF(CX769="",0,IF(CY769,MAX($CZ$11:CZ768)+1,VLOOKUP(CX769,$CX$11:CZ768,3,FALSE)))</f>
        <v>0</v>
      </c>
      <c r="DA769" s="2" t="str">
        <f t="shared" si="929"/>
        <v/>
      </c>
      <c r="DB769" t="str">
        <f t="shared" si="948"/>
        <v/>
      </c>
      <c r="DC769" t="b">
        <f>AND(DB769&lt;&gt;"",COUNTIF($DB$11:DB768,DB769)=0)</f>
        <v>0</v>
      </c>
      <c r="DD769" s="2">
        <f>IF(DB769="",0,IF(DC769,MAX($DD$11:DD768)+1,VLOOKUP(DB769,$DB$11:DD768,3,FALSE)))</f>
        <v>0</v>
      </c>
      <c r="DE769" s="2" t="str">
        <f t="shared" si="930"/>
        <v/>
      </c>
    </row>
    <row r="770" spans="1:109" x14ac:dyDescent="0.35">
      <c r="A770" s="119"/>
      <c r="B770" s="46"/>
      <c r="C770" s="46"/>
      <c r="D770" s="46"/>
      <c r="E770" s="46"/>
      <c r="F770" s="183"/>
      <c r="G770" s="48">
        <v>0</v>
      </c>
      <c r="H770" s="46">
        <v>0</v>
      </c>
      <c r="I770" s="46">
        <v>0</v>
      </c>
      <c r="J770" s="46">
        <v>0</v>
      </c>
      <c r="K770" s="46">
        <v>0</v>
      </c>
      <c r="L770" s="49">
        <v>0</v>
      </c>
      <c r="M770" s="50">
        <v>0</v>
      </c>
      <c r="N770" s="32"/>
      <c r="O770" s="31"/>
      <c r="P770" s="31"/>
      <c r="Q770" s="31"/>
      <c r="R770" s="31"/>
      <c r="S770" s="31"/>
      <c r="T770" s="31"/>
      <c r="U770" s="31"/>
      <c r="V770" s="99"/>
      <c r="W770" s="52" t="str">
        <f t="shared" si="955"/>
        <v/>
      </c>
      <c r="X770" s="120"/>
      <c r="Y770" s="97"/>
      <c r="Z770" t="e">
        <f t="shared" si="885"/>
        <v>#N/A</v>
      </c>
      <c r="AA770" t="e">
        <f t="shared" si="886"/>
        <v>#N/A</v>
      </c>
      <c r="AB770" t="e">
        <f t="shared" si="887"/>
        <v>#N/A</v>
      </c>
      <c r="AC770" s="53" t="b">
        <f t="shared" si="888"/>
        <v>0</v>
      </c>
      <c r="AD770" s="53" t="b">
        <f t="shared" si="889"/>
        <v>0</v>
      </c>
      <c r="AE770" s="53" t="b">
        <f t="shared" si="890"/>
        <v>0</v>
      </c>
      <c r="AF770" s="53" t="b">
        <f t="shared" si="891"/>
        <v>0</v>
      </c>
      <c r="AG770" s="53" t="b">
        <f t="shared" si="892"/>
        <v>0</v>
      </c>
      <c r="AH770" s="53" t="b">
        <f t="shared" si="893"/>
        <v>0</v>
      </c>
      <c r="AI770" s="53" t="b">
        <f t="shared" si="894"/>
        <v>0</v>
      </c>
      <c r="AJ770" s="53" t="b">
        <f t="shared" si="895"/>
        <v>0</v>
      </c>
      <c r="AK770" s="53" t="b">
        <f t="shared" si="949"/>
        <v>1</v>
      </c>
      <c r="AL770" s="53" t="b">
        <f t="shared" si="950"/>
        <v>1</v>
      </c>
      <c r="AM770" s="53" t="b">
        <f t="shared" si="951"/>
        <v>1</v>
      </c>
      <c r="AN770" s="53" t="b">
        <f t="shared" si="952"/>
        <v>1</v>
      </c>
      <c r="AO770" s="53" t="b">
        <f t="shared" si="953"/>
        <v>1</v>
      </c>
      <c r="AP770" s="53" t="b">
        <f t="shared" si="954"/>
        <v>1</v>
      </c>
      <c r="AQ770" s="53" t="b">
        <f t="shared" si="931"/>
        <v>0</v>
      </c>
      <c r="AR770" t="b">
        <f t="shared" si="896"/>
        <v>0</v>
      </c>
      <c r="AS770" s="54" t="e">
        <f t="shared" si="921"/>
        <v>#N/A</v>
      </c>
      <c r="AT770" t="b">
        <f t="shared" si="932"/>
        <v>0</v>
      </c>
      <c r="AU770" t="str">
        <f t="shared" si="933"/>
        <v/>
      </c>
      <c r="AV770" s="55" t="str">
        <f t="shared" si="922"/>
        <v/>
      </c>
      <c r="AW770" t="b">
        <f>AND(AV770&lt;&gt;"",COUNTIF($AV$11:AV769,AV770)=0)</f>
        <v>0</v>
      </c>
      <c r="AX770" s="2">
        <f>IF(AV770="",0,IF(AW770,MAX($AX$11:AX769)+1,VLOOKUP(AV770,$AV$11:AX769,3,FALSE)))</f>
        <v>0</v>
      </c>
      <c r="AY770" t="str">
        <f t="shared" si="923"/>
        <v/>
      </c>
      <c r="AZ770" t="e">
        <f t="shared" si="897"/>
        <v>#N/A</v>
      </c>
      <c r="BA770" t="e">
        <f>IF(ISNA(AZ770),NA(),COUNTIF(AZ$10:AZ770,AZ770)&gt;1)</f>
        <v>#N/A</v>
      </c>
      <c r="BB770" t="e">
        <f t="shared" si="898"/>
        <v>#N/A</v>
      </c>
      <c r="BC770" s="55" t="e">
        <f t="shared" si="899"/>
        <v>#N/A</v>
      </c>
      <c r="BD770" s="56" t="e">
        <f t="shared" si="900"/>
        <v>#N/A</v>
      </c>
      <c r="BE770" s="53">
        <f t="shared" si="901"/>
        <v>0</v>
      </c>
      <c r="BF770" s="53">
        <f t="shared" si="902"/>
        <v>0</v>
      </c>
      <c r="BG770" s="53">
        <f t="shared" si="903"/>
        <v>0</v>
      </c>
      <c r="BH770" s="53">
        <f t="shared" si="904"/>
        <v>0</v>
      </c>
      <c r="BI770" s="53">
        <f t="shared" si="905"/>
        <v>0</v>
      </c>
      <c r="BJ770" s="53">
        <f t="shared" si="906"/>
        <v>0</v>
      </c>
      <c r="BK770" s="57">
        <f t="shared" si="907"/>
        <v>0</v>
      </c>
      <c r="BL770" s="57">
        <f t="shared" si="908"/>
        <v>0</v>
      </c>
      <c r="BM770" s="57">
        <f t="shared" si="909"/>
        <v>0</v>
      </c>
      <c r="BN770" s="57">
        <f t="shared" si="910"/>
        <v>0</v>
      </c>
      <c r="BO770" s="57">
        <f t="shared" si="911"/>
        <v>0</v>
      </c>
      <c r="BP770" s="57">
        <f t="shared" si="912"/>
        <v>0</v>
      </c>
      <c r="BQ770">
        <f t="shared" si="934"/>
        <v>0</v>
      </c>
      <c r="BR770">
        <f t="shared" si="935"/>
        <v>0</v>
      </c>
      <c r="BS770">
        <f t="shared" si="936"/>
        <v>0</v>
      </c>
      <c r="BT770">
        <f t="shared" si="937"/>
        <v>0</v>
      </c>
      <c r="BU770">
        <f t="shared" si="938"/>
        <v>0</v>
      </c>
      <c r="BV770">
        <f t="shared" si="939"/>
        <v>0</v>
      </c>
      <c r="BW770">
        <f t="shared" si="940"/>
        <v>0</v>
      </c>
      <c r="BX770">
        <f t="shared" si="941"/>
        <v>0</v>
      </c>
      <c r="BY770">
        <f t="shared" si="942"/>
        <v>0</v>
      </c>
      <c r="BZ770">
        <f t="shared" si="943"/>
        <v>0</v>
      </c>
      <c r="CA770">
        <f t="shared" si="944"/>
        <v>0</v>
      </c>
      <c r="CB770">
        <f t="shared" si="945"/>
        <v>0</v>
      </c>
      <c r="CC770" t="e">
        <f>IF('Source and fuel input'!AS770,VLOOKUP(AA770,SourceIdData,8,FALSE),IF('Source and fuel input'!AQ770,V770,IF('Source and fuel input'!AR770,IF(AND(E770="Method 1",VLOOKUP(AA770,SourceIdData,8,FALSE)&gt;0),VLOOKUP(AA770,SourceIdData,8,FALSE),NA()),"")))</f>
        <v>#N/A</v>
      </c>
      <c r="CD770" s="15" t="e">
        <f t="shared" si="956"/>
        <v>#N/A</v>
      </c>
      <c r="CE770" s="15" t="b">
        <f t="shared" si="957"/>
        <v>1</v>
      </c>
      <c r="CF770" s="15" t="b">
        <f t="shared" si="913"/>
        <v>1</v>
      </c>
      <c r="CG770" s="15" t="b">
        <f t="shared" si="958"/>
        <v>0</v>
      </c>
      <c r="CH770" s="15" t="b">
        <f t="shared" si="959"/>
        <v>1</v>
      </c>
      <c r="CI770" t="e">
        <f t="shared" si="914"/>
        <v>#N/A</v>
      </c>
      <c r="CJ770" t="e">
        <f t="shared" si="915"/>
        <v>#N/A</v>
      </c>
      <c r="CK770" t="e">
        <f t="shared" si="924"/>
        <v>#N/A</v>
      </c>
      <c r="CL770" t="b">
        <f t="shared" si="960"/>
        <v>0</v>
      </c>
      <c r="CM770" t="e">
        <f t="shared" si="925"/>
        <v>#N/A</v>
      </c>
      <c r="CN770" t="b">
        <f t="shared" si="926"/>
        <v>0</v>
      </c>
      <c r="CO770" s="14">
        <f t="shared" si="927"/>
        <v>1</v>
      </c>
      <c r="CP770" s="16" t="str">
        <f t="shared" si="916"/>
        <v/>
      </c>
      <c r="CQ770" s="15">
        <f t="shared" si="917"/>
        <v>0</v>
      </c>
      <c r="CR770" s="15">
        <f t="shared" si="918"/>
        <v>0</v>
      </c>
      <c r="CS770" s="15">
        <f t="shared" si="919"/>
        <v>0</v>
      </c>
      <c r="CT770" s="58" t="e">
        <f t="shared" si="946"/>
        <v>#DIV/0!</v>
      </c>
      <c r="CU770" s="2">
        <f t="shared" si="920"/>
        <v>995</v>
      </c>
      <c r="CV770" t="str">
        <f t="shared" si="928"/>
        <v/>
      </c>
      <c r="CX770" t="str">
        <f t="shared" si="947"/>
        <v/>
      </c>
      <c r="CY770" t="b">
        <f>AND(CX770&lt;&gt;"",COUNTIF($CX$11:CX769,CX770)=0)</f>
        <v>0</v>
      </c>
      <c r="CZ770" s="2">
        <f>IF(CX770="",0,IF(CY770,MAX($CZ$11:CZ769)+1,VLOOKUP(CX770,$CX$11:CZ769,3,FALSE)))</f>
        <v>0</v>
      </c>
      <c r="DA770" s="2" t="str">
        <f t="shared" si="929"/>
        <v/>
      </c>
      <c r="DB770" t="str">
        <f t="shared" si="948"/>
        <v/>
      </c>
      <c r="DC770" t="b">
        <f>AND(DB770&lt;&gt;"",COUNTIF($DB$11:DB769,DB770)=0)</f>
        <v>0</v>
      </c>
      <c r="DD770" s="2">
        <f>IF(DB770="",0,IF(DC770,MAX($DD$11:DD769)+1,VLOOKUP(DB770,$DB$11:DD769,3,FALSE)))</f>
        <v>0</v>
      </c>
      <c r="DE770" s="2" t="str">
        <f t="shared" si="930"/>
        <v/>
      </c>
    </row>
    <row r="771" spans="1:109" x14ac:dyDescent="0.35">
      <c r="A771" s="119"/>
      <c r="B771" s="46"/>
      <c r="C771" s="46"/>
      <c r="D771" s="46"/>
      <c r="E771" s="46"/>
      <c r="F771" s="183"/>
      <c r="G771" s="48">
        <v>0</v>
      </c>
      <c r="H771" s="46">
        <v>0</v>
      </c>
      <c r="I771" s="46">
        <v>0</v>
      </c>
      <c r="J771" s="46">
        <v>0</v>
      </c>
      <c r="K771" s="46">
        <v>0</v>
      </c>
      <c r="L771" s="49">
        <v>0</v>
      </c>
      <c r="M771" s="50">
        <v>0</v>
      </c>
      <c r="N771" s="32"/>
      <c r="O771" s="31"/>
      <c r="P771" s="31"/>
      <c r="Q771" s="31"/>
      <c r="R771" s="31"/>
      <c r="S771" s="31"/>
      <c r="T771" s="31"/>
      <c r="U771" s="31"/>
      <c r="V771" s="99"/>
      <c r="W771" s="52" t="str">
        <f t="shared" si="955"/>
        <v/>
      </c>
      <c r="X771" s="120"/>
      <c r="Y771" s="97"/>
      <c r="Z771" t="e">
        <f t="shared" si="885"/>
        <v>#N/A</v>
      </c>
      <c r="AA771" t="e">
        <f t="shared" si="886"/>
        <v>#N/A</v>
      </c>
      <c r="AB771" t="e">
        <f t="shared" si="887"/>
        <v>#N/A</v>
      </c>
      <c r="AC771" s="53" t="b">
        <f t="shared" si="888"/>
        <v>0</v>
      </c>
      <c r="AD771" s="53" t="b">
        <f t="shared" si="889"/>
        <v>0</v>
      </c>
      <c r="AE771" s="53" t="b">
        <f t="shared" si="890"/>
        <v>0</v>
      </c>
      <c r="AF771" s="53" t="b">
        <f t="shared" si="891"/>
        <v>0</v>
      </c>
      <c r="AG771" s="53" t="b">
        <f t="shared" si="892"/>
        <v>0</v>
      </c>
      <c r="AH771" s="53" t="b">
        <f t="shared" si="893"/>
        <v>0</v>
      </c>
      <c r="AI771" s="53" t="b">
        <f t="shared" si="894"/>
        <v>0</v>
      </c>
      <c r="AJ771" s="53" t="b">
        <f t="shared" si="895"/>
        <v>0</v>
      </c>
      <c r="AK771" s="53" t="b">
        <f t="shared" si="949"/>
        <v>1</v>
      </c>
      <c r="AL771" s="53" t="b">
        <f t="shared" si="950"/>
        <v>1</v>
      </c>
      <c r="AM771" s="53" t="b">
        <f t="shared" si="951"/>
        <v>1</v>
      </c>
      <c r="AN771" s="53" t="b">
        <f t="shared" si="952"/>
        <v>1</v>
      </c>
      <c r="AO771" s="53" t="b">
        <f t="shared" si="953"/>
        <v>1</v>
      </c>
      <c r="AP771" s="53" t="b">
        <f t="shared" si="954"/>
        <v>1</v>
      </c>
      <c r="AQ771" s="53" t="b">
        <f t="shared" si="931"/>
        <v>0</v>
      </c>
      <c r="AR771" t="b">
        <f t="shared" si="896"/>
        <v>0</v>
      </c>
      <c r="AS771" s="54" t="e">
        <f t="shared" si="921"/>
        <v>#N/A</v>
      </c>
      <c r="AT771" t="b">
        <f t="shared" si="932"/>
        <v>0</v>
      </c>
      <c r="AU771" t="str">
        <f t="shared" si="933"/>
        <v/>
      </c>
      <c r="AV771" s="55" t="str">
        <f t="shared" si="922"/>
        <v/>
      </c>
      <c r="AW771" t="b">
        <f>AND(AV771&lt;&gt;"",COUNTIF($AV$11:AV770,AV771)=0)</f>
        <v>0</v>
      </c>
      <c r="AX771" s="2">
        <f>IF(AV771="",0,IF(AW771,MAX($AX$11:AX770)+1,VLOOKUP(AV771,$AV$11:AX770,3,FALSE)))</f>
        <v>0</v>
      </c>
      <c r="AY771" t="str">
        <f t="shared" si="923"/>
        <v/>
      </c>
      <c r="AZ771" t="e">
        <f t="shared" si="897"/>
        <v>#N/A</v>
      </c>
      <c r="BA771" t="e">
        <f>IF(ISNA(AZ771),NA(),COUNTIF(AZ$10:AZ771,AZ771)&gt;1)</f>
        <v>#N/A</v>
      </c>
      <c r="BB771" t="e">
        <f t="shared" si="898"/>
        <v>#N/A</v>
      </c>
      <c r="BC771" s="55" t="e">
        <f t="shared" si="899"/>
        <v>#N/A</v>
      </c>
      <c r="BD771" s="56" t="e">
        <f t="shared" si="900"/>
        <v>#N/A</v>
      </c>
      <c r="BE771" s="53">
        <f t="shared" si="901"/>
        <v>0</v>
      </c>
      <c r="BF771" s="53">
        <f t="shared" si="902"/>
        <v>0</v>
      </c>
      <c r="BG771" s="53">
        <f t="shared" si="903"/>
        <v>0</v>
      </c>
      <c r="BH771" s="53">
        <f t="shared" si="904"/>
        <v>0</v>
      </c>
      <c r="BI771" s="53">
        <f t="shared" si="905"/>
        <v>0</v>
      </c>
      <c r="BJ771" s="53">
        <f t="shared" si="906"/>
        <v>0</v>
      </c>
      <c r="BK771" s="57">
        <f t="shared" si="907"/>
        <v>0</v>
      </c>
      <c r="BL771" s="57">
        <f t="shared" si="908"/>
        <v>0</v>
      </c>
      <c r="BM771" s="57">
        <f t="shared" si="909"/>
        <v>0</v>
      </c>
      <c r="BN771" s="57">
        <f t="shared" si="910"/>
        <v>0</v>
      </c>
      <c r="BO771" s="57">
        <f t="shared" si="911"/>
        <v>0</v>
      </c>
      <c r="BP771" s="57">
        <f t="shared" si="912"/>
        <v>0</v>
      </c>
      <c r="BQ771">
        <f t="shared" si="934"/>
        <v>0</v>
      </c>
      <c r="BR771">
        <f t="shared" si="935"/>
        <v>0</v>
      </c>
      <c r="BS771">
        <f t="shared" si="936"/>
        <v>0</v>
      </c>
      <c r="BT771">
        <f t="shared" si="937"/>
        <v>0</v>
      </c>
      <c r="BU771">
        <f t="shared" si="938"/>
        <v>0</v>
      </c>
      <c r="BV771">
        <f t="shared" si="939"/>
        <v>0</v>
      </c>
      <c r="BW771">
        <f t="shared" si="940"/>
        <v>0</v>
      </c>
      <c r="BX771">
        <f t="shared" si="941"/>
        <v>0</v>
      </c>
      <c r="BY771">
        <f t="shared" si="942"/>
        <v>0</v>
      </c>
      <c r="BZ771">
        <f t="shared" si="943"/>
        <v>0</v>
      </c>
      <c r="CA771">
        <f t="shared" si="944"/>
        <v>0</v>
      </c>
      <c r="CB771">
        <f t="shared" si="945"/>
        <v>0</v>
      </c>
      <c r="CC771" t="e">
        <f>IF('Source and fuel input'!AS771,VLOOKUP(AA771,SourceIdData,8,FALSE),IF('Source and fuel input'!AQ771,V771,IF('Source and fuel input'!AR771,IF(AND(E771="Method 1",VLOOKUP(AA771,SourceIdData,8,FALSE)&gt;0),VLOOKUP(AA771,SourceIdData,8,FALSE),NA()),"")))</f>
        <v>#N/A</v>
      </c>
      <c r="CD771" s="15" t="e">
        <f t="shared" si="956"/>
        <v>#N/A</v>
      </c>
      <c r="CE771" s="15" t="b">
        <f t="shared" si="957"/>
        <v>1</v>
      </c>
      <c r="CF771" s="15" t="b">
        <f t="shared" si="913"/>
        <v>1</v>
      </c>
      <c r="CG771" s="15" t="b">
        <f t="shared" si="958"/>
        <v>0</v>
      </c>
      <c r="CH771" s="15" t="b">
        <f t="shared" si="959"/>
        <v>1</v>
      </c>
      <c r="CI771" t="e">
        <f t="shared" si="914"/>
        <v>#N/A</v>
      </c>
      <c r="CJ771" t="e">
        <f t="shared" si="915"/>
        <v>#N/A</v>
      </c>
      <c r="CK771" t="e">
        <f t="shared" si="924"/>
        <v>#N/A</v>
      </c>
      <c r="CL771" t="b">
        <f t="shared" si="960"/>
        <v>0</v>
      </c>
      <c r="CM771" t="e">
        <f t="shared" si="925"/>
        <v>#N/A</v>
      </c>
      <c r="CN771" t="b">
        <f t="shared" si="926"/>
        <v>0</v>
      </c>
      <c r="CO771" s="14">
        <f t="shared" si="927"/>
        <v>1</v>
      </c>
      <c r="CP771" s="16" t="str">
        <f t="shared" si="916"/>
        <v/>
      </c>
      <c r="CQ771" s="15">
        <f t="shared" si="917"/>
        <v>0</v>
      </c>
      <c r="CR771" s="15">
        <f t="shared" si="918"/>
        <v>0</v>
      </c>
      <c r="CS771" s="15">
        <f t="shared" si="919"/>
        <v>0</v>
      </c>
      <c r="CT771" s="58" t="e">
        <f t="shared" si="946"/>
        <v>#DIV/0!</v>
      </c>
      <c r="CU771" s="2">
        <f t="shared" si="920"/>
        <v>995</v>
      </c>
      <c r="CV771" t="str">
        <f t="shared" si="928"/>
        <v/>
      </c>
      <c r="CX771" t="str">
        <f t="shared" si="947"/>
        <v/>
      </c>
      <c r="CY771" t="b">
        <f>AND(CX771&lt;&gt;"",COUNTIF($CX$11:CX770,CX771)=0)</f>
        <v>0</v>
      </c>
      <c r="CZ771" s="2">
        <f>IF(CX771="",0,IF(CY771,MAX($CZ$11:CZ770)+1,VLOOKUP(CX771,$CX$11:CZ770,3,FALSE)))</f>
        <v>0</v>
      </c>
      <c r="DA771" s="2" t="str">
        <f t="shared" si="929"/>
        <v/>
      </c>
      <c r="DB771" t="str">
        <f t="shared" si="948"/>
        <v/>
      </c>
      <c r="DC771" t="b">
        <f>AND(DB771&lt;&gt;"",COUNTIF($DB$11:DB770,DB771)=0)</f>
        <v>0</v>
      </c>
      <c r="DD771" s="2">
        <f>IF(DB771="",0,IF(DC771,MAX($DD$11:DD770)+1,VLOOKUP(DB771,$DB$11:DD770,3,FALSE)))</f>
        <v>0</v>
      </c>
      <c r="DE771" s="2" t="str">
        <f t="shared" si="930"/>
        <v/>
      </c>
    </row>
    <row r="772" spans="1:109" x14ac:dyDescent="0.35">
      <c r="A772" s="119"/>
      <c r="B772" s="46"/>
      <c r="C772" s="46"/>
      <c r="D772" s="46"/>
      <c r="E772" s="46"/>
      <c r="F772" s="183"/>
      <c r="G772" s="48">
        <v>0</v>
      </c>
      <c r="H772" s="46">
        <v>0</v>
      </c>
      <c r="I772" s="46">
        <v>0</v>
      </c>
      <c r="J772" s="46">
        <v>0</v>
      </c>
      <c r="K772" s="46">
        <v>0</v>
      </c>
      <c r="L772" s="49">
        <v>0</v>
      </c>
      <c r="M772" s="50">
        <v>0</v>
      </c>
      <c r="N772" s="32"/>
      <c r="O772" s="31"/>
      <c r="P772" s="31"/>
      <c r="Q772" s="31"/>
      <c r="R772" s="31"/>
      <c r="S772" s="31"/>
      <c r="T772" s="31"/>
      <c r="U772" s="31"/>
      <c r="V772" s="99"/>
      <c r="W772" s="52" t="str">
        <f t="shared" si="955"/>
        <v/>
      </c>
      <c r="X772" s="120"/>
      <c r="Y772" s="97"/>
      <c r="Z772" t="e">
        <f t="shared" si="885"/>
        <v>#N/A</v>
      </c>
      <c r="AA772" t="e">
        <f t="shared" si="886"/>
        <v>#N/A</v>
      </c>
      <c r="AB772" t="e">
        <f t="shared" si="887"/>
        <v>#N/A</v>
      </c>
      <c r="AC772" s="53" t="b">
        <f t="shared" si="888"/>
        <v>0</v>
      </c>
      <c r="AD772" s="53" t="b">
        <f t="shared" si="889"/>
        <v>0</v>
      </c>
      <c r="AE772" s="53" t="b">
        <f t="shared" si="890"/>
        <v>0</v>
      </c>
      <c r="AF772" s="53" t="b">
        <f t="shared" si="891"/>
        <v>0</v>
      </c>
      <c r="AG772" s="53" t="b">
        <f t="shared" si="892"/>
        <v>0</v>
      </c>
      <c r="AH772" s="53" t="b">
        <f t="shared" si="893"/>
        <v>0</v>
      </c>
      <c r="AI772" s="53" t="b">
        <f t="shared" si="894"/>
        <v>0</v>
      </c>
      <c r="AJ772" s="53" t="b">
        <f t="shared" si="895"/>
        <v>0</v>
      </c>
      <c r="AK772" s="53" t="b">
        <f t="shared" si="949"/>
        <v>1</v>
      </c>
      <c r="AL772" s="53" t="b">
        <f t="shared" si="950"/>
        <v>1</v>
      </c>
      <c r="AM772" s="53" t="b">
        <f t="shared" si="951"/>
        <v>1</v>
      </c>
      <c r="AN772" s="53" t="b">
        <f t="shared" si="952"/>
        <v>1</v>
      </c>
      <c r="AO772" s="53" t="b">
        <f t="shared" si="953"/>
        <v>1</v>
      </c>
      <c r="AP772" s="53" t="b">
        <f t="shared" si="954"/>
        <v>1</v>
      </c>
      <c r="AQ772" s="53" t="b">
        <f t="shared" si="931"/>
        <v>0</v>
      </c>
      <c r="AR772" t="b">
        <f t="shared" si="896"/>
        <v>0</v>
      </c>
      <c r="AS772" s="54" t="e">
        <f t="shared" si="921"/>
        <v>#N/A</v>
      </c>
      <c r="AT772" t="b">
        <f t="shared" si="932"/>
        <v>0</v>
      </c>
      <c r="AU772" t="str">
        <f t="shared" si="933"/>
        <v/>
      </c>
      <c r="AV772" s="55" t="str">
        <f t="shared" si="922"/>
        <v/>
      </c>
      <c r="AW772" t="b">
        <f>AND(AV772&lt;&gt;"",COUNTIF($AV$11:AV771,AV772)=0)</f>
        <v>0</v>
      </c>
      <c r="AX772" s="2">
        <f>IF(AV772="",0,IF(AW772,MAX($AX$11:AX771)+1,VLOOKUP(AV772,$AV$11:AX771,3,FALSE)))</f>
        <v>0</v>
      </c>
      <c r="AY772" t="str">
        <f t="shared" si="923"/>
        <v/>
      </c>
      <c r="AZ772" t="e">
        <f t="shared" si="897"/>
        <v>#N/A</v>
      </c>
      <c r="BA772" t="e">
        <f>IF(ISNA(AZ772),NA(),COUNTIF(AZ$10:AZ772,AZ772)&gt;1)</f>
        <v>#N/A</v>
      </c>
      <c r="BB772" t="e">
        <f t="shared" si="898"/>
        <v>#N/A</v>
      </c>
      <c r="BC772" s="55" t="e">
        <f t="shared" si="899"/>
        <v>#N/A</v>
      </c>
      <c r="BD772" s="56" t="e">
        <f t="shared" si="900"/>
        <v>#N/A</v>
      </c>
      <c r="BE772" s="53">
        <f t="shared" si="901"/>
        <v>0</v>
      </c>
      <c r="BF772" s="53">
        <f t="shared" si="902"/>
        <v>0</v>
      </c>
      <c r="BG772" s="53">
        <f t="shared" si="903"/>
        <v>0</v>
      </c>
      <c r="BH772" s="53">
        <f t="shared" si="904"/>
        <v>0</v>
      </c>
      <c r="BI772" s="53">
        <f t="shared" si="905"/>
        <v>0</v>
      </c>
      <c r="BJ772" s="53">
        <f t="shared" si="906"/>
        <v>0</v>
      </c>
      <c r="BK772" s="57">
        <f t="shared" si="907"/>
        <v>0</v>
      </c>
      <c r="BL772" s="57">
        <f t="shared" si="908"/>
        <v>0</v>
      </c>
      <c r="BM772" s="57">
        <f t="shared" si="909"/>
        <v>0</v>
      </c>
      <c r="BN772" s="57">
        <f t="shared" si="910"/>
        <v>0</v>
      </c>
      <c r="BO772" s="57">
        <f t="shared" si="911"/>
        <v>0</v>
      </c>
      <c r="BP772" s="57">
        <f t="shared" si="912"/>
        <v>0</v>
      </c>
      <c r="BQ772">
        <f t="shared" si="934"/>
        <v>0</v>
      </c>
      <c r="BR772">
        <f t="shared" si="935"/>
        <v>0</v>
      </c>
      <c r="BS772">
        <f t="shared" si="936"/>
        <v>0</v>
      </c>
      <c r="BT772">
        <f t="shared" si="937"/>
        <v>0</v>
      </c>
      <c r="BU772">
        <f t="shared" si="938"/>
        <v>0</v>
      </c>
      <c r="BV772">
        <f t="shared" si="939"/>
        <v>0</v>
      </c>
      <c r="BW772">
        <f t="shared" si="940"/>
        <v>0</v>
      </c>
      <c r="BX772">
        <f t="shared" si="941"/>
        <v>0</v>
      </c>
      <c r="BY772">
        <f t="shared" si="942"/>
        <v>0</v>
      </c>
      <c r="BZ772">
        <f t="shared" si="943"/>
        <v>0</v>
      </c>
      <c r="CA772">
        <f t="shared" si="944"/>
        <v>0</v>
      </c>
      <c r="CB772">
        <f t="shared" si="945"/>
        <v>0</v>
      </c>
      <c r="CC772" t="e">
        <f>IF('Source and fuel input'!AS772,VLOOKUP(AA772,SourceIdData,8,FALSE),IF('Source and fuel input'!AQ772,V772,IF('Source and fuel input'!AR772,IF(AND(E772="Method 1",VLOOKUP(AA772,SourceIdData,8,FALSE)&gt;0),VLOOKUP(AA772,SourceIdData,8,FALSE),NA()),"")))</f>
        <v>#N/A</v>
      </c>
      <c r="CD772" s="15" t="e">
        <f t="shared" si="956"/>
        <v>#N/A</v>
      </c>
      <c r="CE772" s="15" t="b">
        <f t="shared" si="957"/>
        <v>1</v>
      </c>
      <c r="CF772" s="15" t="b">
        <f t="shared" si="913"/>
        <v>1</v>
      </c>
      <c r="CG772" s="15" t="b">
        <f t="shared" si="958"/>
        <v>0</v>
      </c>
      <c r="CH772" s="15" t="b">
        <f t="shared" si="959"/>
        <v>1</v>
      </c>
      <c r="CI772" t="e">
        <f t="shared" si="914"/>
        <v>#N/A</v>
      </c>
      <c r="CJ772" t="e">
        <f t="shared" si="915"/>
        <v>#N/A</v>
      </c>
      <c r="CK772" t="e">
        <f t="shared" si="924"/>
        <v>#N/A</v>
      </c>
      <c r="CL772" t="b">
        <f t="shared" si="960"/>
        <v>0</v>
      </c>
      <c r="CM772" t="e">
        <f t="shared" si="925"/>
        <v>#N/A</v>
      </c>
      <c r="CN772" t="b">
        <f t="shared" si="926"/>
        <v>0</v>
      </c>
      <c r="CO772" s="14">
        <f t="shared" si="927"/>
        <v>1</v>
      </c>
      <c r="CP772" s="16" t="str">
        <f t="shared" si="916"/>
        <v/>
      </c>
      <c r="CQ772" s="15">
        <f t="shared" si="917"/>
        <v>0</v>
      </c>
      <c r="CR772" s="15">
        <f t="shared" si="918"/>
        <v>0</v>
      </c>
      <c r="CS772" s="15">
        <f t="shared" si="919"/>
        <v>0</v>
      </c>
      <c r="CT772" s="58" t="e">
        <f t="shared" si="946"/>
        <v>#DIV/0!</v>
      </c>
      <c r="CU772" s="2">
        <f t="shared" si="920"/>
        <v>995</v>
      </c>
      <c r="CV772" t="str">
        <f t="shared" si="928"/>
        <v/>
      </c>
      <c r="CX772" t="str">
        <f t="shared" si="947"/>
        <v/>
      </c>
      <c r="CY772" t="b">
        <f>AND(CX772&lt;&gt;"",COUNTIF($CX$11:CX771,CX772)=0)</f>
        <v>0</v>
      </c>
      <c r="CZ772" s="2">
        <f>IF(CX772="",0,IF(CY772,MAX($CZ$11:CZ771)+1,VLOOKUP(CX772,$CX$11:CZ771,3,FALSE)))</f>
        <v>0</v>
      </c>
      <c r="DA772" s="2" t="str">
        <f t="shared" si="929"/>
        <v/>
      </c>
      <c r="DB772" t="str">
        <f t="shared" si="948"/>
        <v/>
      </c>
      <c r="DC772" t="b">
        <f>AND(DB772&lt;&gt;"",COUNTIF($DB$11:DB771,DB772)=0)</f>
        <v>0</v>
      </c>
      <c r="DD772" s="2">
        <f>IF(DB772="",0,IF(DC772,MAX($DD$11:DD771)+1,VLOOKUP(DB772,$DB$11:DD771,3,FALSE)))</f>
        <v>0</v>
      </c>
      <c r="DE772" s="2" t="str">
        <f t="shared" si="930"/>
        <v/>
      </c>
    </row>
    <row r="773" spans="1:109" x14ac:dyDescent="0.35">
      <c r="A773" s="119"/>
      <c r="B773" s="46"/>
      <c r="C773" s="46"/>
      <c r="D773" s="46"/>
      <c r="E773" s="46"/>
      <c r="F773" s="183"/>
      <c r="G773" s="48">
        <v>0</v>
      </c>
      <c r="H773" s="46">
        <v>0</v>
      </c>
      <c r="I773" s="46">
        <v>0</v>
      </c>
      <c r="J773" s="46">
        <v>0</v>
      </c>
      <c r="K773" s="46">
        <v>0</v>
      </c>
      <c r="L773" s="49">
        <v>0</v>
      </c>
      <c r="M773" s="50">
        <v>0</v>
      </c>
      <c r="N773" s="32"/>
      <c r="O773" s="31"/>
      <c r="P773" s="31"/>
      <c r="Q773" s="31"/>
      <c r="R773" s="31"/>
      <c r="S773" s="31"/>
      <c r="T773" s="31"/>
      <c r="U773" s="31"/>
      <c r="V773" s="99"/>
      <c r="W773" s="52" t="str">
        <f t="shared" si="955"/>
        <v/>
      </c>
      <c r="X773" s="120"/>
      <c r="Y773" s="97"/>
      <c r="Z773" t="e">
        <f t="shared" si="885"/>
        <v>#N/A</v>
      </c>
      <c r="AA773" t="e">
        <f t="shared" si="886"/>
        <v>#N/A</v>
      </c>
      <c r="AB773" t="e">
        <f t="shared" si="887"/>
        <v>#N/A</v>
      </c>
      <c r="AC773" s="53" t="b">
        <f t="shared" si="888"/>
        <v>0</v>
      </c>
      <c r="AD773" s="53" t="b">
        <f t="shared" si="889"/>
        <v>0</v>
      </c>
      <c r="AE773" s="53" t="b">
        <f t="shared" si="890"/>
        <v>0</v>
      </c>
      <c r="AF773" s="53" t="b">
        <f t="shared" si="891"/>
        <v>0</v>
      </c>
      <c r="AG773" s="53" t="b">
        <f t="shared" si="892"/>
        <v>0</v>
      </c>
      <c r="AH773" s="53" t="b">
        <f t="shared" si="893"/>
        <v>0</v>
      </c>
      <c r="AI773" s="53" t="b">
        <f t="shared" si="894"/>
        <v>0</v>
      </c>
      <c r="AJ773" s="53" t="b">
        <f t="shared" si="895"/>
        <v>0</v>
      </c>
      <c r="AK773" s="53" t="b">
        <f t="shared" si="949"/>
        <v>1</v>
      </c>
      <c r="AL773" s="53" t="b">
        <f t="shared" si="950"/>
        <v>1</v>
      </c>
      <c r="AM773" s="53" t="b">
        <f t="shared" si="951"/>
        <v>1</v>
      </c>
      <c r="AN773" s="53" t="b">
        <f t="shared" si="952"/>
        <v>1</v>
      </c>
      <c r="AO773" s="53" t="b">
        <f t="shared" si="953"/>
        <v>1</v>
      </c>
      <c r="AP773" s="53" t="b">
        <f t="shared" si="954"/>
        <v>1</v>
      </c>
      <c r="AQ773" s="53" t="b">
        <f t="shared" si="931"/>
        <v>0</v>
      </c>
      <c r="AR773" t="b">
        <f t="shared" si="896"/>
        <v>0</v>
      </c>
      <c r="AS773" s="54" t="e">
        <f t="shared" si="921"/>
        <v>#N/A</v>
      </c>
      <c r="AT773" t="b">
        <f t="shared" si="932"/>
        <v>0</v>
      </c>
      <c r="AU773" t="str">
        <f t="shared" si="933"/>
        <v/>
      </c>
      <c r="AV773" s="55" t="str">
        <f t="shared" si="922"/>
        <v/>
      </c>
      <c r="AW773" t="b">
        <f>AND(AV773&lt;&gt;"",COUNTIF($AV$11:AV772,AV773)=0)</f>
        <v>0</v>
      </c>
      <c r="AX773" s="2">
        <f>IF(AV773="",0,IF(AW773,MAX($AX$11:AX772)+1,VLOOKUP(AV773,$AV$11:AX772,3,FALSE)))</f>
        <v>0</v>
      </c>
      <c r="AY773" t="str">
        <f t="shared" si="923"/>
        <v/>
      </c>
      <c r="AZ773" t="e">
        <f t="shared" si="897"/>
        <v>#N/A</v>
      </c>
      <c r="BA773" t="e">
        <f>IF(ISNA(AZ773),NA(),COUNTIF(AZ$10:AZ773,AZ773)&gt;1)</f>
        <v>#N/A</v>
      </c>
      <c r="BB773" t="e">
        <f t="shared" si="898"/>
        <v>#N/A</v>
      </c>
      <c r="BC773" s="55" t="e">
        <f t="shared" si="899"/>
        <v>#N/A</v>
      </c>
      <c r="BD773" s="56" t="e">
        <f t="shared" si="900"/>
        <v>#N/A</v>
      </c>
      <c r="BE773" s="53">
        <f t="shared" si="901"/>
        <v>0</v>
      </c>
      <c r="BF773" s="53">
        <f t="shared" si="902"/>
        <v>0</v>
      </c>
      <c r="BG773" s="53">
        <f t="shared" si="903"/>
        <v>0</v>
      </c>
      <c r="BH773" s="53">
        <f t="shared" si="904"/>
        <v>0</v>
      </c>
      <c r="BI773" s="53">
        <f t="shared" si="905"/>
        <v>0</v>
      </c>
      <c r="BJ773" s="53">
        <f t="shared" si="906"/>
        <v>0</v>
      </c>
      <c r="BK773" s="57">
        <f t="shared" si="907"/>
        <v>0</v>
      </c>
      <c r="BL773" s="57">
        <f t="shared" si="908"/>
        <v>0</v>
      </c>
      <c r="BM773" s="57">
        <f t="shared" si="909"/>
        <v>0</v>
      </c>
      <c r="BN773" s="57">
        <f t="shared" si="910"/>
        <v>0</v>
      </c>
      <c r="BO773" s="57">
        <f t="shared" si="911"/>
        <v>0</v>
      </c>
      <c r="BP773" s="57">
        <f t="shared" si="912"/>
        <v>0</v>
      </c>
      <c r="BQ773">
        <f t="shared" si="934"/>
        <v>0</v>
      </c>
      <c r="BR773">
        <f t="shared" si="935"/>
        <v>0</v>
      </c>
      <c r="BS773">
        <f t="shared" si="936"/>
        <v>0</v>
      </c>
      <c r="BT773">
        <f t="shared" si="937"/>
        <v>0</v>
      </c>
      <c r="BU773">
        <f t="shared" si="938"/>
        <v>0</v>
      </c>
      <c r="BV773">
        <f t="shared" si="939"/>
        <v>0</v>
      </c>
      <c r="BW773">
        <f t="shared" si="940"/>
        <v>0</v>
      </c>
      <c r="BX773">
        <f t="shared" si="941"/>
        <v>0</v>
      </c>
      <c r="BY773">
        <f t="shared" si="942"/>
        <v>0</v>
      </c>
      <c r="BZ773">
        <f t="shared" si="943"/>
        <v>0</v>
      </c>
      <c r="CA773">
        <f t="shared" si="944"/>
        <v>0</v>
      </c>
      <c r="CB773">
        <f t="shared" si="945"/>
        <v>0</v>
      </c>
      <c r="CC773" t="e">
        <f>IF('Source and fuel input'!AS773,VLOOKUP(AA773,SourceIdData,8,FALSE),IF('Source and fuel input'!AQ773,V773,IF('Source and fuel input'!AR773,IF(AND(E773="Method 1",VLOOKUP(AA773,SourceIdData,8,FALSE)&gt;0),VLOOKUP(AA773,SourceIdData,8,FALSE),NA()),"")))</f>
        <v>#N/A</v>
      </c>
      <c r="CD773" s="15" t="e">
        <f t="shared" si="956"/>
        <v>#N/A</v>
      </c>
      <c r="CE773" s="15" t="b">
        <f t="shared" si="957"/>
        <v>1</v>
      </c>
      <c r="CF773" s="15" t="b">
        <f t="shared" si="913"/>
        <v>1</v>
      </c>
      <c r="CG773" s="15" t="b">
        <f t="shared" si="958"/>
        <v>0</v>
      </c>
      <c r="CH773" s="15" t="b">
        <f t="shared" si="959"/>
        <v>1</v>
      </c>
      <c r="CI773" t="e">
        <f t="shared" si="914"/>
        <v>#N/A</v>
      </c>
      <c r="CJ773" t="e">
        <f t="shared" si="915"/>
        <v>#N/A</v>
      </c>
      <c r="CK773" t="e">
        <f t="shared" si="924"/>
        <v>#N/A</v>
      </c>
      <c r="CL773" t="b">
        <f t="shared" si="960"/>
        <v>0</v>
      </c>
      <c r="CM773" t="e">
        <f t="shared" si="925"/>
        <v>#N/A</v>
      </c>
      <c r="CN773" t="b">
        <f t="shared" si="926"/>
        <v>0</v>
      </c>
      <c r="CO773" s="14">
        <f t="shared" si="927"/>
        <v>1</v>
      </c>
      <c r="CP773" s="16" t="str">
        <f t="shared" si="916"/>
        <v/>
      </c>
      <c r="CQ773" s="15">
        <f t="shared" si="917"/>
        <v>0</v>
      </c>
      <c r="CR773" s="15">
        <f t="shared" si="918"/>
        <v>0</v>
      </c>
      <c r="CS773" s="15">
        <f t="shared" si="919"/>
        <v>0</v>
      </c>
      <c r="CT773" s="58" t="e">
        <f t="shared" si="946"/>
        <v>#DIV/0!</v>
      </c>
      <c r="CU773" s="2">
        <f t="shared" si="920"/>
        <v>995</v>
      </c>
      <c r="CV773" t="str">
        <f t="shared" si="928"/>
        <v/>
      </c>
      <c r="CX773" t="str">
        <f t="shared" si="947"/>
        <v/>
      </c>
      <c r="CY773" t="b">
        <f>AND(CX773&lt;&gt;"",COUNTIF($CX$11:CX772,CX773)=0)</f>
        <v>0</v>
      </c>
      <c r="CZ773" s="2">
        <f>IF(CX773="",0,IF(CY773,MAX($CZ$11:CZ772)+1,VLOOKUP(CX773,$CX$11:CZ772,3,FALSE)))</f>
        <v>0</v>
      </c>
      <c r="DA773" s="2" t="str">
        <f t="shared" si="929"/>
        <v/>
      </c>
      <c r="DB773" t="str">
        <f t="shared" si="948"/>
        <v/>
      </c>
      <c r="DC773" t="b">
        <f>AND(DB773&lt;&gt;"",COUNTIF($DB$11:DB772,DB773)=0)</f>
        <v>0</v>
      </c>
      <c r="DD773" s="2">
        <f>IF(DB773="",0,IF(DC773,MAX($DD$11:DD772)+1,VLOOKUP(DB773,$DB$11:DD772,3,FALSE)))</f>
        <v>0</v>
      </c>
      <c r="DE773" s="2" t="str">
        <f t="shared" si="930"/>
        <v/>
      </c>
    </row>
    <row r="774" spans="1:109" x14ac:dyDescent="0.35">
      <c r="A774" s="119"/>
      <c r="B774" s="46"/>
      <c r="C774" s="46"/>
      <c r="D774" s="46"/>
      <c r="E774" s="46"/>
      <c r="F774" s="183"/>
      <c r="G774" s="48">
        <v>0</v>
      </c>
      <c r="H774" s="46">
        <v>0</v>
      </c>
      <c r="I774" s="46">
        <v>0</v>
      </c>
      <c r="J774" s="46">
        <v>0</v>
      </c>
      <c r="K774" s="46">
        <v>0</v>
      </c>
      <c r="L774" s="49">
        <v>0</v>
      </c>
      <c r="M774" s="50">
        <v>0</v>
      </c>
      <c r="N774" s="32"/>
      <c r="O774" s="31"/>
      <c r="P774" s="31"/>
      <c r="Q774" s="31"/>
      <c r="R774" s="31"/>
      <c r="S774" s="31"/>
      <c r="T774" s="31"/>
      <c r="U774" s="31"/>
      <c r="V774" s="99"/>
      <c r="W774" s="52" t="str">
        <f t="shared" si="955"/>
        <v/>
      </c>
      <c r="X774" s="120"/>
      <c r="Y774" s="97"/>
      <c r="Z774" t="e">
        <f t="shared" si="885"/>
        <v>#N/A</v>
      </c>
      <c r="AA774" t="e">
        <f t="shared" si="886"/>
        <v>#N/A</v>
      </c>
      <c r="AB774" t="e">
        <f t="shared" si="887"/>
        <v>#N/A</v>
      </c>
      <c r="AC774" s="53" t="b">
        <f t="shared" si="888"/>
        <v>0</v>
      </c>
      <c r="AD774" s="53" t="b">
        <f t="shared" si="889"/>
        <v>0</v>
      </c>
      <c r="AE774" s="53" t="b">
        <f t="shared" si="890"/>
        <v>0</v>
      </c>
      <c r="AF774" s="53" t="b">
        <f t="shared" si="891"/>
        <v>0</v>
      </c>
      <c r="AG774" s="53" t="b">
        <f t="shared" si="892"/>
        <v>0</v>
      </c>
      <c r="AH774" s="53" t="b">
        <f t="shared" si="893"/>
        <v>0</v>
      </c>
      <c r="AI774" s="53" t="b">
        <f t="shared" si="894"/>
        <v>0</v>
      </c>
      <c r="AJ774" s="53" t="b">
        <f t="shared" si="895"/>
        <v>0</v>
      </c>
      <c r="AK774" s="53" t="b">
        <f t="shared" si="949"/>
        <v>1</v>
      </c>
      <c r="AL774" s="53" t="b">
        <f t="shared" si="950"/>
        <v>1</v>
      </c>
      <c r="AM774" s="53" t="b">
        <f t="shared" si="951"/>
        <v>1</v>
      </c>
      <c r="AN774" s="53" t="b">
        <f t="shared" si="952"/>
        <v>1</v>
      </c>
      <c r="AO774" s="53" t="b">
        <f t="shared" si="953"/>
        <v>1</v>
      </c>
      <c r="AP774" s="53" t="b">
        <f t="shared" si="954"/>
        <v>1</v>
      </c>
      <c r="AQ774" s="53" t="b">
        <f t="shared" si="931"/>
        <v>0</v>
      </c>
      <c r="AR774" t="b">
        <f t="shared" si="896"/>
        <v>0</v>
      </c>
      <c r="AS774" s="54" t="e">
        <f t="shared" si="921"/>
        <v>#N/A</v>
      </c>
      <c r="AT774" t="b">
        <f t="shared" si="932"/>
        <v>0</v>
      </c>
      <c r="AU774" t="str">
        <f t="shared" si="933"/>
        <v/>
      </c>
      <c r="AV774" s="55" t="str">
        <f t="shared" si="922"/>
        <v/>
      </c>
      <c r="AW774" t="b">
        <f>AND(AV774&lt;&gt;"",COUNTIF($AV$11:AV773,AV774)=0)</f>
        <v>0</v>
      </c>
      <c r="AX774" s="2">
        <f>IF(AV774="",0,IF(AW774,MAX($AX$11:AX773)+1,VLOOKUP(AV774,$AV$11:AX773,3,FALSE)))</f>
        <v>0</v>
      </c>
      <c r="AY774" t="str">
        <f t="shared" si="923"/>
        <v/>
      </c>
      <c r="AZ774" t="e">
        <f t="shared" si="897"/>
        <v>#N/A</v>
      </c>
      <c r="BA774" t="e">
        <f>IF(ISNA(AZ774),NA(),COUNTIF(AZ$10:AZ774,AZ774)&gt;1)</f>
        <v>#N/A</v>
      </c>
      <c r="BB774" t="e">
        <f t="shared" si="898"/>
        <v>#N/A</v>
      </c>
      <c r="BC774" s="55" t="e">
        <f t="shared" si="899"/>
        <v>#N/A</v>
      </c>
      <c r="BD774" s="56" t="e">
        <f t="shared" si="900"/>
        <v>#N/A</v>
      </c>
      <c r="BE774" s="53">
        <f t="shared" si="901"/>
        <v>0</v>
      </c>
      <c r="BF774" s="53">
        <f t="shared" si="902"/>
        <v>0</v>
      </c>
      <c r="BG774" s="53">
        <f t="shared" si="903"/>
        <v>0</v>
      </c>
      <c r="BH774" s="53">
        <f t="shared" si="904"/>
        <v>0</v>
      </c>
      <c r="BI774" s="53">
        <f t="shared" si="905"/>
        <v>0</v>
      </c>
      <c r="BJ774" s="53">
        <f t="shared" si="906"/>
        <v>0</v>
      </c>
      <c r="BK774" s="57">
        <f t="shared" si="907"/>
        <v>0</v>
      </c>
      <c r="BL774" s="57">
        <f t="shared" si="908"/>
        <v>0</v>
      </c>
      <c r="BM774" s="57">
        <f t="shared" si="909"/>
        <v>0</v>
      </c>
      <c r="BN774" s="57">
        <f t="shared" si="910"/>
        <v>0</v>
      </c>
      <c r="BO774" s="57">
        <f t="shared" si="911"/>
        <v>0</v>
      </c>
      <c r="BP774" s="57">
        <f t="shared" si="912"/>
        <v>0</v>
      </c>
      <c r="BQ774">
        <f t="shared" si="934"/>
        <v>0</v>
      </c>
      <c r="BR774">
        <f t="shared" si="935"/>
        <v>0</v>
      </c>
      <c r="BS774">
        <f t="shared" si="936"/>
        <v>0</v>
      </c>
      <c r="BT774">
        <f t="shared" si="937"/>
        <v>0</v>
      </c>
      <c r="BU774">
        <f t="shared" si="938"/>
        <v>0</v>
      </c>
      <c r="BV774">
        <f t="shared" si="939"/>
        <v>0</v>
      </c>
      <c r="BW774">
        <f t="shared" si="940"/>
        <v>0</v>
      </c>
      <c r="BX774">
        <f t="shared" si="941"/>
        <v>0</v>
      </c>
      <c r="BY774">
        <f t="shared" si="942"/>
        <v>0</v>
      </c>
      <c r="BZ774">
        <f t="shared" si="943"/>
        <v>0</v>
      </c>
      <c r="CA774">
        <f t="shared" si="944"/>
        <v>0</v>
      </c>
      <c r="CB774">
        <f t="shared" si="945"/>
        <v>0</v>
      </c>
      <c r="CC774" t="e">
        <f>IF('Source and fuel input'!AS774,VLOOKUP(AA774,SourceIdData,8,FALSE),IF('Source and fuel input'!AQ774,V774,IF('Source and fuel input'!AR774,IF(AND(E774="Method 1",VLOOKUP(AA774,SourceIdData,8,FALSE)&gt;0),VLOOKUP(AA774,SourceIdData,8,FALSE),NA()),"")))</f>
        <v>#N/A</v>
      </c>
      <c r="CD774" s="15" t="e">
        <f t="shared" si="956"/>
        <v>#N/A</v>
      </c>
      <c r="CE774" s="15" t="b">
        <f t="shared" si="957"/>
        <v>1</v>
      </c>
      <c r="CF774" s="15" t="b">
        <f t="shared" si="913"/>
        <v>1</v>
      </c>
      <c r="CG774" s="15" t="b">
        <f t="shared" si="958"/>
        <v>0</v>
      </c>
      <c r="CH774" s="15" t="b">
        <f t="shared" si="959"/>
        <v>1</v>
      </c>
      <c r="CI774" t="e">
        <f t="shared" si="914"/>
        <v>#N/A</v>
      </c>
      <c r="CJ774" t="e">
        <f t="shared" si="915"/>
        <v>#N/A</v>
      </c>
      <c r="CK774" t="e">
        <f t="shared" si="924"/>
        <v>#N/A</v>
      </c>
      <c r="CL774" t="b">
        <f t="shared" si="960"/>
        <v>0</v>
      </c>
      <c r="CM774" t="e">
        <f t="shared" si="925"/>
        <v>#N/A</v>
      </c>
      <c r="CN774" t="b">
        <f t="shared" si="926"/>
        <v>0</v>
      </c>
      <c r="CO774" s="14">
        <f t="shared" si="927"/>
        <v>1</v>
      </c>
      <c r="CP774" s="16" t="str">
        <f t="shared" si="916"/>
        <v/>
      </c>
      <c r="CQ774" s="15">
        <f t="shared" si="917"/>
        <v>0</v>
      </c>
      <c r="CR774" s="15">
        <f t="shared" si="918"/>
        <v>0</v>
      </c>
      <c r="CS774" s="15">
        <f t="shared" si="919"/>
        <v>0</v>
      </c>
      <c r="CT774" s="58" t="e">
        <f t="shared" si="946"/>
        <v>#DIV/0!</v>
      </c>
      <c r="CU774" s="2">
        <f t="shared" si="920"/>
        <v>995</v>
      </c>
      <c r="CV774" t="str">
        <f t="shared" si="928"/>
        <v/>
      </c>
      <c r="CX774" t="str">
        <f t="shared" si="947"/>
        <v/>
      </c>
      <c r="CY774" t="b">
        <f>AND(CX774&lt;&gt;"",COUNTIF($CX$11:CX773,CX774)=0)</f>
        <v>0</v>
      </c>
      <c r="CZ774" s="2">
        <f>IF(CX774="",0,IF(CY774,MAX($CZ$11:CZ773)+1,VLOOKUP(CX774,$CX$11:CZ773,3,FALSE)))</f>
        <v>0</v>
      </c>
      <c r="DA774" s="2" t="str">
        <f t="shared" si="929"/>
        <v/>
      </c>
      <c r="DB774" t="str">
        <f t="shared" si="948"/>
        <v/>
      </c>
      <c r="DC774" t="b">
        <f>AND(DB774&lt;&gt;"",COUNTIF($DB$11:DB773,DB774)=0)</f>
        <v>0</v>
      </c>
      <c r="DD774" s="2">
        <f>IF(DB774="",0,IF(DC774,MAX($DD$11:DD773)+1,VLOOKUP(DB774,$DB$11:DD773,3,FALSE)))</f>
        <v>0</v>
      </c>
      <c r="DE774" s="2" t="str">
        <f t="shared" si="930"/>
        <v/>
      </c>
    </row>
    <row r="775" spans="1:109" x14ac:dyDescent="0.35">
      <c r="A775" s="119"/>
      <c r="B775" s="46"/>
      <c r="C775" s="46"/>
      <c r="D775" s="46"/>
      <c r="E775" s="46"/>
      <c r="F775" s="183"/>
      <c r="G775" s="48">
        <v>0</v>
      </c>
      <c r="H775" s="46">
        <v>0</v>
      </c>
      <c r="I775" s="46">
        <v>0</v>
      </c>
      <c r="J775" s="46">
        <v>0</v>
      </c>
      <c r="K775" s="46">
        <v>0</v>
      </c>
      <c r="L775" s="49">
        <v>0</v>
      </c>
      <c r="M775" s="50">
        <v>0</v>
      </c>
      <c r="N775" s="32"/>
      <c r="O775" s="31"/>
      <c r="P775" s="31"/>
      <c r="Q775" s="31"/>
      <c r="R775" s="31"/>
      <c r="S775" s="31"/>
      <c r="T775" s="31"/>
      <c r="U775" s="31"/>
      <c r="V775" s="99"/>
      <c r="W775" s="52" t="str">
        <f t="shared" si="955"/>
        <v/>
      </c>
      <c r="X775" s="120"/>
      <c r="Y775" s="97"/>
      <c r="Z775" t="e">
        <f t="shared" si="885"/>
        <v>#N/A</v>
      </c>
      <c r="AA775" t="e">
        <f t="shared" si="886"/>
        <v>#N/A</v>
      </c>
      <c r="AB775" t="e">
        <f t="shared" si="887"/>
        <v>#N/A</v>
      </c>
      <c r="AC775" s="53" t="b">
        <f t="shared" si="888"/>
        <v>0</v>
      </c>
      <c r="AD775" s="53" t="b">
        <f t="shared" si="889"/>
        <v>0</v>
      </c>
      <c r="AE775" s="53" t="b">
        <f t="shared" si="890"/>
        <v>0</v>
      </c>
      <c r="AF775" s="53" t="b">
        <f t="shared" si="891"/>
        <v>0</v>
      </c>
      <c r="AG775" s="53" t="b">
        <f t="shared" si="892"/>
        <v>0</v>
      </c>
      <c r="AH775" s="53" t="b">
        <f t="shared" si="893"/>
        <v>0</v>
      </c>
      <c r="AI775" s="53" t="b">
        <f t="shared" si="894"/>
        <v>0</v>
      </c>
      <c r="AJ775" s="53" t="b">
        <f t="shared" si="895"/>
        <v>0</v>
      </c>
      <c r="AK775" s="53" t="b">
        <f t="shared" si="949"/>
        <v>1</v>
      </c>
      <c r="AL775" s="53" t="b">
        <f t="shared" si="950"/>
        <v>1</v>
      </c>
      <c r="AM775" s="53" t="b">
        <f t="shared" si="951"/>
        <v>1</v>
      </c>
      <c r="AN775" s="53" t="b">
        <f t="shared" si="952"/>
        <v>1</v>
      </c>
      <c r="AO775" s="53" t="b">
        <f t="shared" si="953"/>
        <v>1</v>
      </c>
      <c r="AP775" s="53" t="b">
        <f t="shared" si="954"/>
        <v>1</v>
      </c>
      <c r="AQ775" s="53" t="b">
        <f t="shared" si="931"/>
        <v>0</v>
      </c>
      <c r="AR775" t="b">
        <f t="shared" si="896"/>
        <v>0</v>
      </c>
      <c r="AS775" s="54" t="e">
        <f t="shared" si="921"/>
        <v>#N/A</v>
      </c>
      <c r="AT775" t="b">
        <f t="shared" si="932"/>
        <v>0</v>
      </c>
      <c r="AU775" t="str">
        <f t="shared" si="933"/>
        <v/>
      </c>
      <c r="AV775" s="55" t="str">
        <f t="shared" si="922"/>
        <v/>
      </c>
      <c r="AW775" t="b">
        <f>AND(AV775&lt;&gt;"",COUNTIF($AV$11:AV774,AV775)=0)</f>
        <v>0</v>
      </c>
      <c r="AX775" s="2">
        <f>IF(AV775="",0,IF(AW775,MAX($AX$11:AX774)+1,VLOOKUP(AV775,$AV$11:AX774,3,FALSE)))</f>
        <v>0</v>
      </c>
      <c r="AY775" t="str">
        <f t="shared" si="923"/>
        <v/>
      </c>
      <c r="AZ775" t="e">
        <f t="shared" si="897"/>
        <v>#N/A</v>
      </c>
      <c r="BA775" t="e">
        <f>IF(ISNA(AZ775),NA(),COUNTIF(AZ$10:AZ775,AZ775)&gt;1)</f>
        <v>#N/A</v>
      </c>
      <c r="BB775" t="e">
        <f t="shared" si="898"/>
        <v>#N/A</v>
      </c>
      <c r="BC775" s="55" t="e">
        <f t="shared" si="899"/>
        <v>#N/A</v>
      </c>
      <c r="BD775" s="56" t="e">
        <f t="shared" si="900"/>
        <v>#N/A</v>
      </c>
      <c r="BE775" s="53">
        <f t="shared" si="901"/>
        <v>0</v>
      </c>
      <c r="BF775" s="53">
        <f t="shared" si="902"/>
        <v>0</v>
      </c>
      <c r="BG775" s="53">
        <f t="shared" si="903"/>
        <v>0</v>
      </c>
      <c r="BH775" s="53">
        <f t="shared" si="904"/>
        <v>0</v>
      </c>
      <c r="BI775" s="53">
        <f t="shared" si="905"/>
        <v>0</v>
      </c>
      <c r="BJ775" s="53">
        <f t="shared" si="906"/>
        <v>0</v>
      </c>
      <c r="BK775" s="57">
        <f t="shared" si="907"/>
        <v>0</v>
      </c>
      <c r="BL775" s="57">
        <f t="shared" si="908"/>
        <v>0</v>
      </c>
      <c r="BM775" s="57">
        <f t="shared" si="909"/>
        <v>0</v>
      </c>
      <c r="BN775" s="57">
        <f t="shared" si="910"/>
        <v>0</v>
      </c>
      <c r="BO775" s="57">
        <f t="shared" si="911"/>
        <v>0</v>
      </c>
      <c r="BP775" s="57">
        <f t="shared" si="912"/>
        <v>0</v>
      </c>
      <c r="BQ775">
        <f t="shared" si="934"/>
        <v>0</v>
      </c>
      <c r="BR775">
        <f t="shared" si="935"/>
        <v>0</v>
      </c>
      <c r="BS775">
        <f t="shared" si="936"/>
        <v>0</v>
      </c>
      <c r="BT775">
        <f t="shared" si="937"/>
        <v>0</v>
      </c>
      <c r="BU775">
        <f t="shared" si="938"/>
        <v>0</v>
      </c>
      <c r="BV775">
        <f t="shared" si="939"/>
        <v>0</v>
      </c>
      <c r="BW775">
        <f t="shared" si="940"/>
        <v>0</v>
      </c>
      <c r="BX775">
        <f t="shared" si="941"/>
        <v>0</v>
      </c>
      <c r="BY775">
        <f t="shared" si="942"/>
        <v>0</v>
      </c>
      <c r="BZ775">
        <f t="shared" si="943"/>
        <v>0</v>
      </c>
      <c r="CA775">
        <f t="shared" si="944"/>
        <v>0</v>
      </c>
      <c r="CB775">
        <f t="shared" si="945"/>
        <v>0</v>
      </c>
      <c r="CC775" t="e">
        <f>IF('Source and fuel input'!AS775,VLOOKUP(AA775,SourceIdData,8,FALSE),IF('Source and fuel input'!AQ775,V775,IF('Source and fuel input'!AR775,IF(AND(E775="Method 1",VLOOKUP(AA775,SourceIdData,8,FALSE)&gt;0),VLOOKUP(AA775,SourceIdData,8,FALSE),NA()),"")))</f>
        <v>#N/A</v>
      </c>
      <c r="CD775" s="15" t="e">
        <f t="shared" si="956"/>
        <v>#N/A</v>
      </c>
      <c r="CE775" s="15" t="b">
        <f t="shared" si="957"/>
        <v>1</v>
      </c>
      <c r="CF775" s="15" t="b">
        <f t="shared" si="913"/>
        <v>1</v>
      </c>
      <c r="CG775" s="15" t="b">
        <f t="shared" si="958"/>
        <v>0</v>
      </c>
      <c r="CH775" s="15" t="b">
        <f t="shared" si="959"/>
        <v>1</v>
      </c>
      <c r="CI775" t="e">
        <f t="shared" si="914"/>
        <v>#N/A</v>
      </c>
      <c r="CJ775" t="e">
        <f t="shared" si="915"/>
        <v>#N/A</v>
      </c>
      <c r="CK775" t="e">
        <f t="shared" si="924"/>
        <v>#N/A</v>
      </c>
      <c r="CL775" t="b">
        <f t="shared" si="960"/>
        <v>0</v>
      </c>
      <c r="CM775" t="e">
        <f t="shared" si="925"/>
        <v>#N/A</v>
      </c>
      <c r="CN775" t="b">
        <f t="shared" si="926"/>
        <v>0</v>
      </c>
      <c r="CO775" s="14">
        <f t="shared" si="927"/>
        <v>1</v>
      </c>
      <c r="CP775" s="16" t="str">
        <f t="shared" si="916"/>
        <v/>
      </c>
      <c r="CQ775" s="15">
        <f t="shared" si="917"/>
        <v>0</v>
      </c>
      <c r="CR775" s="15">
        <f t="shared" si="918"/>
        <v>0</v>
      </c>
      <c r="CS775" s="15">
        <f t="shared" si="919"/>
        <v>0</v>
      </c>
      <c r="CT775" s="58" t="e">
        <f t="shared" si="946"/>
        <v>#DIV/0!</v>
      </c>
      <c r="CU775" s="2">
        <f t="shared" si="920"/>
        <v>995</v>
      </c>
      <c r="CV775" t="str">
        <f t="shared" si="928"/>
        <v/>
      </c>
      <c r="CX775" t="str">
        <f t="shared" si="947"/>
        <v/>
      </c>
      <c r="CY775" t="b">
        <f>AND(CX775&lt;&gt;"",COUNTIF($CX$11:CX774,CX775)=0)</f>
        <v>0</v>
      </c>
      <c r="CZ775" s="2">
        <f>IF(CX775="",0,IF(CY775,MAX($CZ$11:CZ774)+1,VLOOKUP(CX775,$CX$11:CZ774,3,FALSE)))</f>
        <v>0</v>
      </c>
      <c r="DA775" s="2" t="str">
        <f t="shared" si="929"/>
        <v/>
      </c>
      <c r="DB775" t="str">
        <f t="shared" si="948"/>
        <v/>
      </c>
      <c r="DC775" t="b">
        <f>AND(DB775&lt;&gt;"",COUNTIF($DB$11:DB774,DB775)=0)</f>
        <v>0</v>
      </c>
      <c r="DD775" s="2">
        <f>IF(DB775="",0,IF(DC775,MAX($DD$11:DD774)+1,VLOOKUP(DB775,$DB$11:DD774,3,FALSE)))</f>
        <v>0</v>
      </c>
      <c r="DE775" s="2" t="str">
        <f t="shared" si="930"/>
        <v/>
      </c>
    </row>
    <row r="776" spans="1:109" x14ac:dyDescent="0.35">
      <c r="A776" s="119"/>
      <c r="B776" s="46"/>
      <c r="C776" s="46"/>
      <c r="D776" s="46"/>
      <c r="E776" s="46"/>
      <c r="F776" s="183"/>
      <c r="G776" s="48">
        <v>0</v>
      </c>
      <c r="H776" s="46">
        <v>0</v>
      </c>
      <c r="I776" s="46">
        <v>0</v>
      </c>
      <c r="J776" s="46">
        <v>0</v>
      </c>
      <c r="K776" s="46">
        <v>0</v>
      </c>
      <c r="L776" s="49">
        <v>0</v>
      </c>
      <c r="M776" s="50">
        <v>0</v>
      </c>
      <c r="N776" s="32"/>
      <c r="O776" s="31"/>
      <c r="P776" s="31"/>
      <c r="Q776" s="31"/>
      <c r="R776" s="31"/>
      <c r="S776" s="31"/>
      <c r="T776" s="31"/>
      <c r="U776" s="31"/>
      <c r="V776" s="99"/>
      <c r="W776" s="52" t="str">
        <f t="shared" si="955"/>
        <v/>
      </c>
      <c r="X776" s="120"/>
      <c r="Y776" s="97"/>
      <c r="Z776" t="e">
        <f t="shared" si="885"/>
        <v>#N/A</v>
      </c>
      <c r="AA776" t="e">
        <f t="shared" si="886"/>
        <v>#N/A</v>
      </c>
      <c r="AB776" t="e">
        <f t="shared" si="887"/>
        <v>#N/A</v>
      </c>
      <c r="AC776" s="53" t="b">
        <f t="shared" si="888"/>
        <v>0</v>
      </c>
      <c r="AD776" s="53" t="b">
        <f t="shared" si="889"/>
        <v>0</v>
      </c>
      <c r="AE776" s="53" t="b">
        <f t="shared" si="890"/>
        <v>0</v>
      </c>
      <c r="AF776" s="53" t="b">
        <f t="shared" si="891"/>
        <v>0</v>
      </c>
      <c r="AG776" s="53" t="b">
        <f t="shared" si="892"/>
        <v>0</v>
      </c>
      <c r="AH776" s="53" t="b">
        <f t="shared" si="893"/>
        <v>0</v>
      </c>
      <c r="AI776" s="53" t="b">
        <f t="shared" si="894"/>
        <v>0</v>
      </c>
      <c r="AJ776" s="53" t="b">
        <f t="shared" si="895"/>
        <v>0</v>
      </c>
      <c r="AK776" s="53" t="b">
        <f t="shared" si="949"/>
        <v>1</v>
      </c>
      <c r="AL776" s="53" t="b">
        <f t="shared" si="950"/>
        <v>1</v>
      </c>
      <c r="AM776" s="53" t="b">
        <f t="shared" si="951"/>
        <v>1</v>
      </c>
      <c r="AN776" s="53" t="b">
        <f t="shared" si="952"/>
        <v>1</v>
      </c>
      <c r="AO776" s="53" t="b">
        <f t="shared" si="953"/>
        <v>1</v>
      </c>
      <c r="AP776" s="53" t="b">
        <f t="shared" si="954"/>
        <v>1</v>
      </c>
      <c r="AQ776" s="53" t="b">
        <f t="shared" si="931"/>
        <v>0</v>
      </c>
      <c r="AR776" t="b">
        <f t="shared" si="896"/>
        <v>0</v>
      </c>
      <c r="AS776" s="54" t="e">
        <f t="shared" si="921"/>
        <v>#N/A</v>
      </c>
      <c r="AT776" t="b">
        <f t="shared" si="932"/>
        <v>0</v>
      </c>
      <c r="AU776" t="str">
        <f t="shared" si="933"/>
        <v/>
      </c>
      <c r="AV776" s="55" t="str">
        <f t="shared" si="922"/>
        <v/>
      </c>
      <c r="AW776" t="b">
        <f>AND(AV776&lt;&gt;"",COUNTIF($AV$11:AV775,AV776)=0)</f>
        <v>0</v>
      </c>
      <c r="AX776" s="2">
        <f>IF(AV776="",0,IF(AW776,MAX($AX$11:AX775)+1,VLOOKUP(AV776,$AV$11:AX775,3,FALSE)))</f>
        <v>0</v>
      </c>
      <c r="AY776" t="str">
        <f t="shared" si="923"/>
        <v/>
      </c>
      <c r="AZ776" t="e">
        <f t="shared" si="897"/>
        <v>#N/A</v>
      </c>
      <c r="BA776" t="e">
        <f>IF(ISNA(AZ776),NA(),COUNTIF(AZ$10:AZ776,AZ776)&gt;1)</f>
        <v>#N/A</v>
      </c>
      <c r="BB776" t="e">
        <f t="shared" si="898"/>
        <v>#N/A</v>
      </c>
      <c r="BC776" s="55" t="e">
        <f t="shared" si="899"/>
        <v>#N/A</v>
      </c>
      <c r="BD776" s="56" t="e">
        <f t="shared" si="900"/>
        <v>#N/A</v>
      </c>
      <c r="BE776" s="53">
        <f t="shared" si="901"/>
        <v>0</v>
      </c>
      <c r="BF776" s="53">
        <f t="shared" si="902"/>
        <v>0</v>
      </c>
      <c r="BG776" s="53">
        <f t="shared" si="903"/>
        <v>0</v>
      </c>
      <c r="BH776" s="53">
        <f t="shared" si="904"/>
        <v>0</v>
      </c>
      <c r="BI776" s="53">
        <f t="shared" si="905"/>
        <v>0</v>
      </c>
      <c r="BJ776" s="53">
        <f t="shared" si="906"/>
        <v>0</v>
      </c>
      <c r="BK776" s="57">
        <f t="shared" si="907"/>
        <v>0</v>
      </c>
      <c r="BL776" s="57">
        <f t="shared" si="908"/>
        <v>0</v>
      </c>
      <c r="BM776" s="57">
        <f t="shared" si="909"/>
        <v>0</v>
      </c>
      <c r="BN776" s="57">
        <f t="shared" si="910"/>
        <v>0</v>
      </c>
      <c r="BO776" s="57">
        <f t="shared" si="911"/>
        <v>0</v>
      </c>
      <c r="BP776" s="57">
        <f t="shared" si="912"/>
        <v>0</v>
      </c>
      <c r="BQ776">
        <f t="shared" si="934"/>
        <v>0</v>
      </c>
      <c r="BR776">
        <f t="shared" si="935"/>
        <v>0</v>
      </c>
      <c r="BS776">
        <f t="shared" si="936"/>
        <v>0</v>
      </c>
      <c r="BT776">
        <f t="shared" si="937"/>
        <v>0</v>
      </c>
      <c r="BU776">
        <f t="shared" si="938"/>
        <v>0</v>
      </c>
      <c r="BV776">
        <f t="shared" si="939"/>
        <v>0</v>
      </c>
      <c r="BW776">
        <f t="shared" si="940"/>
        <v>0</v>
      </c>
      <c r="BX776">
        <f t="shared" si="941"/>
        <v>0</v>
      </c>
      <c r="BY776">
        <f t="shared" si="942"/>
        <v>0</v>
      </c>
      <c r="BZ776">
        <f t="shared" si="943"/>
        <v>0</v>
      </c>
      <c r="CA776">
        <f t="shared" si="944"/>
        <v>0</v>
      </c>
      <c r="CB776">
        <f t="shared" si="945"/>
        <v>0</v>
      </c>
      <c r="CC776" t="e">
        <f>IF('Source and fuel input'!AS776,VLOOKUP(AA776,SourceIdData,8,FALSE),IF('Source and fuel input'!AQ776,V776,IF('Source and fuel input'!AR776,IF(AND(E776="Method 1",VLOOKUP(AA776,SourceIdData,8,FALSE)&gt;0),VLOOKUP(AA776,SourceIdData,8,FALSE),NA()),"")))</f>
        <v>#N/A</v>
      </c>
      <c r="CD776" s="15" t="e">
        <f t="shared" si="956"/>
        <v>#N/A</v>
      </c>
      <c r="CE776" s="15" t="b">
        <f t="shared" si="957"/>
        <v>1</v>
      </c>
      <c r="CF776" s="15" t="b">
        <f t="shared" si="913"/>
        <v>1</v>
      </c>
      <c r="CG776" s="15" t="b">
        <f t="shared" si="958"/>
        <v>0</v>
      </c>
      <c r="CH776" s="15" t="b">
        <f t="shared" si="959"/>
        <v>1</v>
      </c>
      <c r="CI776" t="e">
        <f t="shared" si="914"/>
        <v>#N/A</v>
      </c>
      <c r="CJ776" t="e">
        <f t="shared" si="915"/>
        <v>#N/A</v>
      </c>
      <c r="CK776" t="e">
        <f t="shared" si="924"/>
        <v>#N/A</v>
      </c>
      <c r="CL776" t="b">
        <f t="shared" si="960"/>
        <v>0</v>
      </c>
      <c r="CM776" t="e">
        <f t="shared" si="925"/>
        <v>#N/A</v>
      </c>
      <c r="CN776" t="b">
        <f t="shared" si="926"/>
        <v>0</v>
      </c>
      <c r="CO776" s="14">
        <f t="shared" si="927"/>
        <v>1</v>
      </c>
      <c r="CP776" s="16" t="str">
        <f t="shared" si="916"/>
        <v/>
      </c>
      <c r="CQ776" s="15">
        <f t="shared" si="917"/>
        <v>0</v>
      </c>
      <c r="CR776" s="15">
        <f t="shared" si="918"/>
        <v>0</v>
      </c>
      <c r="CS776" s="15">
        <f t="shared" si="919"/>
        <v>0</v>
      </c>
      <c r="CT776" s="58" t="e">
        <f t="shared" si="946"/>
        <v>#DIV/0!</v>
      </c>
      <c r="CU776" s="2">
        <f t="shared" si="920"/>
        <v>995</v>
      </c>
      <c r="CV776" t="str">
        <f t="shared" si="928"/>
        <v/>
      </c>
      <c r="CX776" t="str">
        <f t="shared" si="947"/>
        <v/>
      </c>
      <c r="CY776" t="b">
        <f>AND(CX776&lt;&gt;"",COUNTIF($CX$11:CX775,CX776)=0)</f>
        <v>0</v>
      </c>
      <c r="CZ776" s="2">
        <f>IF(CX776="",0,IF(CY776,MAX($CZ$11:CZ775)+1,VLOOKUP(CX776,$CX$11:CZ775,3,FALSE)))</f>
        <v>0</v>
      </c>
      <c r="DA776" s="2" t="str">
        <f t="shared" si="929"/>
        <v/>
      </c>
      <c r="DB776" t="str">
        <f t="shared" si="948"/>
        <v/>
      </c>
      <c r="DC776" t="b">
        <f>AND(DB776&lt;&gt;"",COUNTIF($DB$11:DB775,DB776)=0)</f>
        <v>0</v>
      </c>
      <c r="DD776" s="2">
        <f>IF(DB776="",0,IF(DC776,MAX($DD$11:DD775)+1,VLOOKUP(DB776,$DB$11:DD775,3,FALSE)))</f>
        <v>0</v>
      </c>
      <c r="DE776" s="2" t="str">
        <f t="shared" si="930"/>
        <v/>
      </c>
    </row>
    <row r="777" spans="1:109" x14ac:dyDescent="0.35">
      <c r="A777" s="119"/>
      <c r="B777" s="46"/>
      <c r="C777" s="46"/>
      <c r="D777" s="46"/>
      <c r="E777" s="46"/>
      <c r="F777" s="183"/>
      <c r="G777" s="48">
        <v>0</v>
      </c>
      <c r="H777" s="46">
        <v>0</v>
      </c>
      <c r="I777" s="46">
        <v>0</v>
      </c>
      <c r="J777" s="46">
        <v>0</v>
      </c>
      <c r="K777" s="46">
        <v>0</v>
      </c>
      <c r="L777" s="49">
        <v>0</v>
      </c>
      <c r="M777" s="50">
        <v>0</v>
      </c>
      <c r="N777" s="32"/>
      <c r="O777" s="31"/>
      <c r="P777" s="31"/>
      <c r="Q777" s="31"/>
      <c r="R777" s="31"/>
      <c r="S777" s="31"/>
      <c r="T777" s="31"/>
      <c r="U777" s="31"/>
      <c r="V777" s="99"/>
      <c r="W777" s="52" t="str">
        <f t="shared" si="955"/>
        <v/>
      </c>
      <c r="X777" s="120"/>
      <c r="Y777" s="97"/>
      <c r="Z777" t="e">
        <f t="shared" si="885"/>
        <v>#N/A</v>
      </c>
      <c r="AA777" t="e">
        <f t="shared" si="886"/>
        <v>#N/A</v>
      </c>
      <c r="AB777" t="e">
        <f t="shared" si="887"/>
        <v>#N/A</v>
      </c>
      <c r="AC777" s="53" t="b">
        <f t="shared" si="888"/>
        <v>0</v>
      </c>
      <c r="AD777" s="53" t="b">
        <f t="shared" si="889"/>
        <v>0</v>
      </c>
      <c r="AE777" s="53" t="b">
        <f t="shared" si="890"/>
        <v>0</v>
      </c>
      <c r="AF777" s="53" t="b">
        <f t="shared" si="891"/>
        <v>0</v>
      </c>
      <c r="AG777" s="53" t="b">
        <f t="shared" si="892"/>
        <v>0</v>
      </c>
      <c r="AH777" s="53" t="b">
        <f t="shared" si="893"/>
        <v>0</v>
      </c>
      <c r="AI777" s="53" t="b">
        <f t="shared" si="894"/>
        <v>0</v>
      </c>
      <c r="AJ777" s="53" t="b">
        <f t="shared" si="895"/>
        <v>0</v>
      </c>
      <c r="AK777" s="53" t="b">
        <f t="shared" si="949"/>
        <v>1</v>
      </c>
      <c r="AL777" s="53" t="b">
        <f t="shared" si="950"/>
        <v>1</v>
      </c>
      <c r="AM777" s="53" t="b">
        <f t="shared" si="951"/>
        <v>1</v>
      </c>
      <c r="AN777" s="53" t="b">
        <f t="shared" si="952"/>
        <v>1</v>
      </c>
      <c r="AO777" s="53" t="b">
        <f t="shared" si="953"/>
        <v>1</v>
      </c>
      <c r="AP777" s="53" t="b">
        <f t="shared" si="954"/>
        <v>1</v>
      </c>
      <c r="AQ777" s="53" t="b">
        <f t="shared" si="931"/>
        <v>0</v>
      </c>
      <c r="AR777" t="b">
        <f t="shared" si="896"/>
        <v>0</v>
      </c>
      <c r="AS777" s="54" t="e">
        <f t="shared" si="921"/>
        <v>#N/A</v>
      </c>
      <c r="AT777" t="b">
        <f t="shared" si="932"/>
        <v>0</v>
      </c>
      <c r="AU777" t="str">
        <f t="shared" si="933"/>
        <v/>
      </c>
      <c r="AV777" s="55" t="str">
        <f t="shared" si="922"/>
        <v/>
      </c>
      <c r="AW777" t="b">
        <f>AND(AV777&lt;&gt;"",COUNTIF($AV$11:AV776,AV777)=0)</f>
        <v>0</v>
      </c>
      <c r="AX777" s="2">
        <f>IF(AV777="",0,IF(AW777,MAX($AX$11:AX776)+1,VLOOKUP(AV777,$AV$11:AX776,3,FALSE)))</f>
        <v>0</v>
      </c>
      <c r="AY777" t="str">
        <f t="shared" si="923"/>
        <v/>
      </c>
      <c r="AZ777" t="e">
        <f t="shared" si="897"/>
        <v>#N/A</v>
      </c>
      <c r="BA777" t="e">
        <f>IF(ISNA(AZ777),NA(),COUNTIF(AZ$10:AZ777,AZ777)&gt;1)</f>
        <v>#N/A</v>
      </c>
      <c r="BB777" t="e">
        <f t="shared" si="898"/>
        <v>#N/A</v>
      </c>
      <c r="BC777" s="55" t="e">
        <f t="shared" si="899"/>
        <v>#N/A</v>
      </c>
      <c r="BD777" s="56" t="e">
        <f t="shared" si="900"/>
        <v>#N/A</v>
      </c>
      <c r="BE777" s="53">
        <f t="shared" si="901"/>
        <v>0</v>
      </c>
      <c r="BF777" s="53">
        <f t="shared" si="902"/>
        <v>0</v>
      </c>
      <c r="BG777" s="53">
        <f t="shared" si="903"/>
        <v>0</v>
      </c>
      <c r="BH777" s="53">
        <f t="shared" si="904"/>
        <v>0</v>
      </c>
      <c r="BI777" s="53">
        <f t="shared" si="905"/>
        <v>0</v>
      </c>
      <c r="BJ777" s="53">
        <f t="shared" si="906"/>
        <v>0</v>
      </c>
      <c r="BK777" s="57">
        <f t="shared" si="907"/>
        <v>0</v>
      </c>
      <c r="BL777" s="57">
        <f t="shared" si="908"/>
        <v>0</v>
      </c>
      <c r="BM777" s="57">
        <f t="shared" si="909"/>
        <v>0</v>
      </c>
      <c r="BN777" s="57">
        <f t="shared" si="910"/>
        <v>0</v>
      </c>
      <c r="BO777" s="57">
        <f t="shared" si="911"/>
        <v>0</v>
      </c>
      <c r="BP777" s="57">
        <f t="shared" si="912"/>
        <v>0</v>
      </c>
      <c r="BQ777">
        <f t="shared" si="934"/>
        <v>0</v>
      </c>
      <c r="BR777">
        <f t="shared" si="935"/>
        <v>0</v>
      </c>
      <c r="BS777">
        <f t="shared" si="936"/>
        <v>0</v>
      </c>
      <c r="BT777">
        <f t="shared" si="937"/>
        <v>0</v>
      </c>
      <c r="BU777">
        <f t="shared" si="938"/>
        <v>0</v>
      </c>
      <c r="BV777">
        <f t="shared" si="939"/>
        <v>0</v>
      </c>
      <c r="BW777">
        <f t="shared" si="940"/>
        <v>0</v>
      </c>
      <c r="BX777">
        <f t="shared" si="941"/>
        <v>0</v>
      </c>
      <c r="BY777">
        <f t="shared" si="942"/>
        <v>0</v>
      </c>
      <c r="BZ777">
        <f t="shared" si="943"/>
        <v>0</v>
      </c>
      <c r="CA777">
        <f t="shared" si="944"/>
        <v>0</v>
      </c>
      <c r="CB777">
        <f t="shared" si="945"/>
        <v>0</v>
      </c>
      <c r="CC777" t="e">
        <f>IF('Source and fuel input'!AS777,VLOOKUP(AA777,SourceIdData,8,FALSE),IF('Source and fuel input'!AQ777,V777,IF('Source and fuel input'!AR777,IF(AND(E777="Method 1",VLOOKUP(AA777,SourceIdData,8,FALSE)&gt;0),VLOOKUP(AA777,SourceIdData,8,FALSE),NA()),"")))</f>
        <v>#N/A</v>
      </c>
      <c r="CD777" s="15" t="e">
        <f t="shared" si="956"/>
        <v>#N/A</v>
      </c>
      <c r="CE777" s="15" t="b">
        <f t="shared" si="957"/>
        <v>1</v>
      </c>
      <c r="CF777" s="15" t="b">
        <f t="shared" si="913"/>
        <v>1</v>
      </c>
      <c r="CG777" s="15" t="b">
        <f t="shared" si="958"/>
        <v>0</v>
      </c>
      <c r="CH777" s="15" t="b">
        <f t="shared" si="959"/>
        <v>1</v>
      </c>
      <c r="CI777" t="e">
        <f t="shared" si="914"/>
        <v>#N/A</v>
      </c>
      <c r="CJ777" t="e">
        <f t="shared" si="915"/>
        <v>#N/A</v>
      </c>
      <c r="CK777" t="e">
        <f t="shared" si="924"/>
        <v>#N/A</v>
      </c>
      <c r="CL777" t="b">
        <f t="shared" si="960"/>
        <v>0</v>
      </c>
      <c r="CM777" t="e">
        <f t="shared" si="925"/>
        <v>#N/A</v>
      </c>
      <c r="CN777" t="b">
        <f t="shared" si="926"/>
        <v>0</v>
      </c>
      <c r="CO777" s="14">
        <f t="shared" si="927"/>
        <v>1</v>
      </c>
      <c r="CP777" s="16" t="str">
        <f t="shared" si="916"/>
        <v/>
      </c>
      <c r="CQ777" s="15">
        <f t="shared" si="917"/>
        <v>0</v>
      </c>
      <c r="CR777" s="15">
        <f t="shared" si="918"/>
        <v>0</v>
      </c>
      <c r="CS777" s="15">
        <f t="shared" si="919"/>
        <v>0</v>
      </c>
      <c r="CT777" s="58" t="e">
        <f t="shared" si="946"/>
        <v>#DIV/0!</v>
      </c>
      <c r="CU777" s="2">
        <f t="shared" si="920"/>
        <v>995</v>
      </c>
      <c r="CV777" t="str">
        <f t="shared" si="928"/>
        <v/>
      </c>
      <c r="CX777" t="str">
        <f t="shared" si="947"/>
        <v/>
      </c>
      <c r="CY777" t="b">
        <f>AND(CX777&lt;&gt;"",COUNTIF($CX$11:CX776,CX777)=0)</f>
        <v>0</v>
      </c>
      <c r="CZ777" s="2">
        <f>IF(CX777="",0,IF(CY777,MAX($CZ$11:CZ776)+1,VLOOKUP(CX777,$CX$11:CZ776,3,FALSE)))</f>
        <v>0</v>
      </c>
      <c r="DA777" s="2" t="str">
        <f t="shared" si="929"/>
        <v/>
      </c>
      <c r="DB777" t="str">
        <f t="shared" si="948"/>
        <v/>
      </c>
      <c r="DC777" t="b">
        <f>AND(DB777&lt;&gt;"",COUNTIF($DB$11:DB776,DB777)=0)</f>
        <v>0</v>
      </c>
      <c r="DD777" s="2">
        <f>IF(DB777="",0,IF(DC777,MAX($DD$11:DD776)+1,VLOOKUP(DB777,$DB$11:DD776,3,FALSE)))</f>
        <v>0</v>
      </c>
      <c r="DE777" s="2" t="str">
        <f t="shared" si="930"/>
        <v/>
      </c>
    </row>
    <row r="778" spans="1:109" x14ac:dyDescent="0.35">
      <c r="A778" s="119"/>
      <c r="B778" s="46"/>
      <c r="C778" s="46"/>
      <c r="D778" s="46"/>
      <c r="E778" s="46"/>
      <c r="F778" s="183"/>
      <c r="G778" s="48">
        <v>0</v>
      </c>
      <c r="H778" s="46">
        <v>0</v>
      </c>
      <c r="I778" s="46">
        <v>0</v>
      </c>
      <c r="J778" s="46">
        <v>0</v>
      </c>
      <c r="K778" s="46">
        <v>0</v>
      </c>
      <c r="L778" s="49">
        <v>0</v>
      </c>
      <c r="M778" s="50">
        <v>0</v>
      </c>
      <c r="N778" s="32"/>
      <c r="O778" s="31"/>
      <c r="P778" s="31"/>
      <c r="Q778" s="31"/>
      <c r="R778" s="31"/>
      <c r="S778" s="31"/>
      <c r="T778" s="31"/>
      <c r="U778" s="31"/>
      <c r="V778" s="99"/>
      <c r="W778" s="52" t="str">
        <f t="shared" si="955"/>
        <v/>
      </c>
      <c r="X778" s="120"/>
      <c r="Y778" s="97"/>
      <c r="Z778" t="e">
        <f t="shared" si="885"/>
        <v>#N/A</v>
      </c>
      <c r="AA778" t="e">
        <f t="shared" si="886"/>
        <v>#N/A</v>
      </c>
      <c r="AB778" t="e">
        <f t="shared" si="887"/>
        <v>#N/A</v>
      </c>
      <c r="AC778" s="53" t="b">
        <f t="shared" si="888"/>
        <v>0</v>
      </c>
      <c r="AD778" s="53" t="b">
        <f t="shared" si="889"/>
        <v>0</v>
      </c>
      <c r="AE778" s="53" t="b">
        <f t="shared" si="890"/>
        <v>0</v>
      </c>
      <c r="AF778" s="53" t="b">
        <f t="shared" si="891"/>
        <v>0</v>
      </c>
      <c r="AG778" s="53" t="b">
        <f t="shared" si="892"/>
        <v>0</v>
      </c>
      <c r="AH778" s="53" t="b">
        <f t="shared" si="893"/>
        <v>0</v>
      </c>
      <c r="AI778" s="53" t="b">
        <f t="shared" si="894"/>
        <v>0</v>
      </c>
      <c r="AJ778" s="53" t="b">
        <f t="shared" si="895"/>
        <v>0</v>
      </c>
      <c r="AK778" s="53" t="b">
        <f t="shared" si="949"/>
        <v>1</v>
      </c>
      <c r="AL778" s="53" t="b">
        <f t="shared" si="950"/>
        <v>1</v>
      </c>
      <c r="AM778" s="53" t="b">
        <f t="shared" si="951"/>
        <v>1</v>
      </c>
      <c r="AN778" s="53" t="b">
        <f t="shared" si="952"/>
        <v>1</v>
      </c>
      <c r="AO778" s="53" t="b">
        <f t="shared" si="953"/>
        <v>1</v>
      </c>
      <c r="AP778" s="53" t="b">
        <f t="shared" si="954"/>
        <v>1</v>
      </c>
      <c r="AQ778" s="53" t="b">
        <f t="shared" si="931"/>
        <v>0</v>
      </c>
      <c r="AR778" t="b">
        <f t="shared" si="896"/>
        <v>0</v>
      </c>
      <c r="AS778" s="54" t="e">
        <f t="shared" si="921"/>
        <v>#N/A</v>
      </c>
      <c r="AT778" t="b">
        <f t="shared" si="932"/>
        <v>0</v>
      </c>
      <c r="AU778" t="str">
        <f t="shared" si="933"/>
        <v/>
      </c>
      <c r="AV778" s="55" t="str">
        <f t="shared" si="922"/>
        <v/>
      </c>
      <c r="AW778" t="b">
        <f>AND(AV778&lt;&gt;"",COUNTIF($AV$11:AV777,AV778)=0)</f>
        <v>0</v>
      </c>
      <c r="AX778" s="2">
        <f>IF(AV778="",0,IF(AW778,MAX($AX$11:AX777)+1,VLOOKUP(AV778,$AV$11:AX777,3,FALSE)))</f>
        <v>0</v>
      </c>
      <c r="AY778" t="str">
        <f t="shared" si="923"/>
        <v/>
      </c>
      <c r="AZ778" t="e">
        <f t="shared" si="897"/>
        <v>#N/A</v>
      </c>
      <c r="BA778" t="e">
        <f>IF(ISNA(AZ778),NA(),COUNTIF(AZ$10:AZ778,AZ778)&gt;1)</f>
        <v>#N/A</v>
      </c>
      <c r="BB778" t="e">
        <f t="shared" si="898"/>
        <v>#N/A</v>
      </c>
      <c r="BC778" s="55" t="e">
        <f t="shared" si="899"/>
        <v>#N/A</v>
      </c>
      <c r="BD778" s="56" t="e">
        <f t="shared" si="900"/>
        <v>#N/A</v>
      </c>
      <c r="BE778" s="53">
        <f t="shared" si="901"/>
        <v>0</v>
      </c>
      <c r="BF778" s="53">
        <f t="shared" si="902"/>
        <v>0</v>
      </c>
      <c r="BG778" s="53">
        <f t="shared" si="903"/>
        <v>0</v>
      </c>
      <c r="BH778" s="53">
        <f t="shared" si="904"/>
        <v>0</v>
      </c>
      <c r="BI778" s="53">
        <f t="shared" si="905"/>
        <v>0</v>
      </c>
      <c r="BJ778" s="53">
        <f t="shared" si="906"/>
        <v>0</v>
      </c>
      <c r="BK778" s="57">
        <f t="shared" si="907"/>
        <v>0</v>
      </c>
      <c r="BL778" s="57">
        <f t="shared" si="908"/>
        <v>0</v>
      </c>
      <c r="BM778" s="57">
        <f t="shared" si="909"/>
        <v>0</v>
      </c>
      <c r="BN778" s="57">
        <f t="shared" si="910"/>
        <v>0</v>
      </c>
      <c r="BO778" s="57">
        <f t="shared" si="911"/>
        <v>0</v>
      </c>
      <c r="BP778" s="57">
        <f t="shared" si="912"/>
        <v>0</v>
      </c>
      <c r="BQ778">
        <f t="shared" si="934"/>
        <v>0</v>
      </c>
      <c r="BR778">
        <f t="shared" si="935"/>
        <v>0</v>
      </c>
      <c r="BS778">
        <f t="shared" si="936"/>
        <v>0</v>
      </c>
      <c r="BT778">
        <f t="shared" si="937"/>
        <v>0</v>
      </c>
      <c r="BU778">
        <f t="shared" si="938"/>
        <v>0</v>
      </c>
      <c r="BV778">
        <f t="shared" si="939"/>
        <v>0</v>
      </c>
      <c r="BW778">
        <f t="shared" si="940"/>
        <v>0</v>
      </c>
      <c r="BX778">
        <f t="shared" si="941"/>
        <v>0</v>
      </c>
      <c r="BY778">
        <f t="shared" si="942"/>
        <v>0</v>
      </c>
      <c r="BZ778">
        <f t="shared" si="943"/>
        <v>0</v>
      </c>
      <c r="CA778">
        <f t="shared" si="944"/>
        <v>0</v>
      </c>
      <c r="CB778">
        <f t="shared" si="945"/>
        <v>0</v>
      </c>
      <c r="CC778" t="e">
        <f>IF('Source and fuel input'!AS778,VLOOKUP(AA778,SourceIdData,8,FALSE),IF('Source and fuel input'!AQ778,V778,IF('Source and fuel input'!AR778,IF(AND(E778="Method 1",VLOOKUP(AA778,SourceIdData,8,FALSE)&gt;0),VLOOKUP(AA778,SourceIdData,8,FALSE),NA()),"")))</f>
        <v>#N/A</v>
      </c>
      <c r="CD778" s="15" t="e">
        <f t="shared" si="956"/>
        <v>#N/A</v>
      </c>
      <c r="CE778" s="15" t="b">
        <f t="shared" si="957"/>
        <v>1</v>
      </c>
      <c r="CF778" s="15" t="b">
        <f t="shared" si="913"/>
        <v>1</v>
      </c>
      <c r="CG778" s="15" t="b">
        <f t="shared" si="958"/>
        <v>0</v>
      </c>
      <c r="CH778" s="15" t="b">
        <f t="shared" si="959"/>
        <v>1</v>
      </c>
      <c r="CI778" t="e">
        <f t="shared" si="914"/>
        <v>#N/A</v>
      </c>
      <c r="CJ778" t="e">
        <f t="shared" si="915"/>
        <v>#N/A</v>
      </c>
      <c r="CK778" t="e">
        <f t="shared" si="924"/>
        <v>#N/A</v>
      </c>
      <c r="CL778" t="b">
        <f t="shared" si="960"/>
        <v>0</v>
      </c>
      <c r="CM778" t="e">
        <f t="shared" si="925"/>
        <v>#N/A</v>
      </c>
      <c r="CN778" t="b">
        <f t="shared" si="926"/>
        <v>0</v>
      </c>
      <c r="CO778" s="14">
        <f t="shared" si="927"/>
        <v>1</v>
      </c>
      <c r="CP778" s="16" t="str">
        <f t="shared" si="916"/>
        <v/>
      </c>
      <c r="CQ778" s="15">
        <f t="shared" si="917"/>
        <v>0</v>
      </c>
      <c r="CR778" s="15">
        <f t="shared" si="918"/>
        <v>0</v>
      </c>
      <c r="CS778" s="15">
        <f t="shared" si="919"/>
        <v>0</v>
      </c>
      <c r="CT778" s="58" t="e">
        <f t="shared" si="946"/>
        <v>#DIV/0!</v>
      </c>
      <c r="CU778" s="2">
        <f t="shared" si="920"/>
        <v>995</v>
      </c>
      <c r="CV778" t="str">
        <f t="shared" si="928"/>
        <v/>
      </c>
      <c r="CX778" t="str">
        <f t="shared" si="947"/>
        <v/>
      </c>
      <c r="CY778" t="b">
        <f>AND(CX778&lt;&gt;"",COUNTIF($CX$11:CX777,CX778)=0)</f>
        <v>0</v>
      </c>
      <c r="CZ778" s="2">
        <f>IF(CX778="",0,IF(CY778,MAX($CZ$11:CZ777)+1,VLOOKUP(CX778,$CX$11:CZ777,3,FALSE)))</f>
        <v>0</v>
      </c>
      <c r="DA778" s="2" t="str">
        <f t="shared" si="929"/>
        <v/>
      </c>
      <c r="DB778" t="str">
        <f t="shared" si="948"/>
        <v/>
      </c>
      <c r="DC778" t="b">
        <f>AND(DB778&lt;&gt;"",COUNTIF($DB$11:DB777,DB778)=0)</f>
        <v>0</v>
      </c>
      <c r="DD778" s="2">
        <f>IF(DB778="",0,IF(DC778,MAX($DD$11:DD777)+1,VLOOKUP(DB778,$DB$11:DD777,3,FALSE)))</f>
        <v>0</v>
      </c>
      <c r="DE778" s="2" t="str">
        <f t="shared" si="930"/>
        <v/>
      </c>
    </row>
    <row r="779" spans="1:109" x14ac:dyDescent="0.35">
      <c r="A779" s="119"/>
      <c r="B779" s="46"/>
      <c r="C779" s="46"/>
      <c r="D779" s="46"/>
      <c r="E779" s="46"/>
      <c r="F779" s="183"/>
      <c r="G779" s="48">
        <v>0</v>
      </c>
      <c r="H779" s="46">
        <v>0</v>
      </c>
      <c r="I779" s="46">
        <v>0</v>
      </c>
      <c r="J779" s="46">
        <v>0</v>
      </c>
      <c r="K779" s="46">
        <v>0</v>
      </c>
      <c r="L779" s="49">
        <v>0</v>
      </c>
      <c r="M779" s="50">
        <v>0</v>
      </c>
      <c r="N779" s="32"/>
      <c r="O779" s="31"/>
      <c r="P779" s="31"/>
      <c r="Q779" s="31"/>
      <c r="R779" s="31"/>
      <c r="S779" s="31"/>
      <c r="T779" s="31"/>
      <c r="U779" s="31"/>
      <c r="V779" s="99"/>
      <c r="W779" s="52" t="str">
        <f t="shared" si="955"/>
        <v/>
      </c>
      <c r="X779" s="120"/>
      <c r="Y779" s="97"/>
      <c r="Z779" t="e">
        <f t="shared" ref="Z779:Z842" si="961">VLOOKUP(TRIM($C779),Sources,4,FALSE)</f>
        <v>#N/A</v>
      </c>
      <c r="AA779" t="e">
        <f t="shared" ref="AA779:AA842" si="962">VLOOKUP(LEFT(TRIM(C779),45)&amp;LEFT(TRIM(D779),75),SoFu,2,FALSE)</f>
        <v>#N/A</v>
      </c>
      <c r="AB779" t="e">
        <f t="shared" ref="AB779:AB842" si="963">VLOOKUP(TRIM($C779),Sources,5,FALSE)</f>
        <v>#N/A</v>
      </c>
      <c r="AC779" s="53" t="b">
        <f t="shared" ref="AC779:AC842" si="964">AND(N779&lt;&gt;"",N779&gt;=0,NOT(ISERROR(N779*1)),NOT($AR779))</f>
        <v>0</v>
      </c>
      <c r="AD779" s="53" t="b">
        <f t="shared" ref="AD779:AD842" si="965">AND(O779&lt;&gt;"",O779&gt;=0,NOT(ISERROR(O779*1)),NOT($AR779))</f>
        <v>0</v>
      </c>
      <c r="AE779" s="53" t="b">
        <f t="shared" ref="AE779:AE842" si="966">AND(P779&lt;&gt;"",P779&gt;=0,NOT(ISERROR(P779*1)),NOT($AR779))</f>
        <v>0</v>
      </c>
      <c r="AF779" s="53" t="b">
        <f t="shared" ref="AF779:AF842" si="967">AND(Q779&lt;&gt;"",Q779&gt;=0,NOT(ISERROR(Q779*1)),NOT($AR779))</f>
        <v>0</v>
      </c>
      <c r="AG779" s="53" t="b">
        <f t="shared" ref="AG779:AG842" si="968">AND(R779&lt;&gt;"",R779&gt;=0,NOT(ISERROR(R779*1)),NOT($AR779))</f>
        <v>0</v>
      </c>
      <c r="AH779" s="53" t="b">
        <f t="shared" ref="AH779:AH842" si="969">AND(S779&lt;&gt;"",S779&gt;=0,NOT(ISERROR(S779*1)),NOT($AR779))</f>
        <v>0</v>
      </c>
      <c r="AI779" s="53" t="b">
        <f t="shared" ref="AI779:AI842" si="970">AND(T779&lt;&gt;"",T779&gt;=0,NOT(ISERROR(T779*1)),NOT($AR779))</f>
        <v>0</v>
      </c>
      <c r="AJ779" s="53" t="b">
        <f t="shared" ref="AJ779:AJ842" si="971">AND(U779&lt;&gt;"",U779&gt;=0,NOT(ISERROR(U779*1)),NOT($AR779))</f>
        <v>0</v>
      </c>
      <c r="AK779" s="53" t="b">
        <f t="shared" si="949"/>
        <v>1</v>
      </c>
      <c r="AL779" s="53" t="b">
        <f t="shared" si="950"/>
        <v>1</v>
      </c>
      <c r="AM779" s="53" t="b">
        <f t="shared" si="951"/>
        <v>1</v>
      </c>
      <c r="AN779" s="53" t="b">
        <f t="shared" si="952"/>
        <v>1</v>
      </c>
      <c r="AO779" s="53" t="b">
        <f t="shared" si="953"/>
        <v>1</v>
      </c>
      <c r="AP779" s="53" t="b">
        <f t="shared" si="954"/>
        <v>1</v>
      </c>
      <c r="AQ779" s="53" t="b">
        <f t="shared" si="931"/>
        <v>0</v>
      </c>
      <c r="AR779" t="b">
        <f t="shared" ref="AR779:AR842" si="972">OR(E779="Method 4",IF(ISNA(AA779),FALSE,VLOOKUP(AA779,SourceIdData,17,FALSE)))</f>
        <v>0</v>
      </c>
      <c r="AS779" s="54" t="e">
        <f t="shared" si="921"/>
        <v>#N/A</v>
      </c>
      <c r="AT779" t="b">
        <f t="shared" si="932"/>
        <v>0</v>
      </c>
      <c r="AU779" t="str">
        <f t="shared" si="933"/>
        <v/>
      </c>
      <c r="AV779" s="55" t="str">
        <f t="shared" si="922"/>
        <v/>
      </c>
      <c r="AW779" t="b">
        <f>AND(AV779&lt;&gt;"",COUNTIF($AV$11:AV778,AV779)=0)</f>
        <v>0</v>
      </c>
      <c r="AX779" s="2">
        <f>IF(AV779="",0,IF(AW779,MAX($AX$11:AX778)+1,VLOOKUP(AV779,$AV$11:AX778,3,FALSE)))</f>
        <v>0</v>
      </c>
      <c r="AY779" t="str">
        <f t="shared" si="923"/>
        <v/>
      </c>
      <c r="AZ779" t="e">
        <f t="shared" ref="AZ779:AZ842" si="973">IF(OR(AB779="05",AB779="06"),VLOOKUP(AA779,SourceIdData,2,FALSE),C779)</f>
        <v>#N/A</v>
      </c>
      <c r="BA779" t="e">
        <f>IF(ISNA(AZ779),NA(),COUNTIF(AZ$10:AZ779,AZ779)&gt;1)</f>
        <v>#N/A</v>
      </c>
      <c r="BB779" t="e">
        <f t="shared" ref="BB779:BB842" si="974">CONCATENATE(VLOOKUP(AA779,SourceIdData,6,0)," - ",F779)</f>
        <v>#N/A</v>
      </c>
      <c r="BC779" s="55" t="e">
        <f t="shared" ref="BC779:BC842" si="975">IF($E779="Method 1",IF(N779="",VLOOKUP($AA779,SourceIdData,9,0),N779),IF(AND(VLOOKUP($AA779,SourceIdData,3,0)&lt;&gt;3,N779=""),NA(),N779))</f>
        <v>#N/A</v>
      </c>
      <c r="BD779" s="56" t="e">
        <f t="shared" ref="BD779:BD842" si="976">IF($E779="Method 1",IF($O779="",IF(ISBLANK(VLOOKUP($AA779,SourceIdData,7,0)),NA(),IF(VLOOKUP($AA779,SourceIdData,7,0)="Fuel",VLOOKUP($BB779,ActivityDataUncert,2,0),VLOOKUP($AA779,SourceIdData,7,0))),$O779),IF($O779="",NA(),$O779))</f>
        <v>#N/A</v>
      </c>
      <c r="BE779" s="53">
        <f t="shared" ref="BE779:BE842" si="977">IF($E779="Method 1",IF(P779="",VLOOKUP($AA779,SourceIdData,10,0),P779),P779)</f>
        <v>0</v>
      </c>
      <c r="BF779" s="53">
        <f t="shared" ref="BF779:BF842" si="978">IF($E779="Method 1",IF(Q779="",VLOOKUP($AA779,SourceIdData,11,0),Q779),Q779)</f>
        <v>0</v>
      </c>
      <c r="BG779" s="53">
        <f t="shared" ref="BG779:BG842" si="979">IF($E779="Method 1",IF(R779="",VLOOKUP($AA779,SourceIdData,12,0),R779),R779)</f>
        <v>0</v>
      </c>
      <c r="BH779" s="53">
        <f t="shared" ref="BH779:BH842" si="980">IF($E779="Method 1",IF(S779="",VLOOKUP($AA779,SourceIdData,13,0),S779),S779)</f>
        <v>0</v>
      </c>
      <c r="BI779" s="53">
        <f t="shared" ref="BI779:BI842" si="981">IF($E779="Method 1",IF(T779="",VLOOKUP($AA779,SourceIdData,14,0),T779),T779)</f>
        <v>0</v>
      </c>
      <c r="BJ779" s="53">
        <f t="shared" ref="BJ779:BJ842" si="982">IF($E779="Method 1",IF(U779="",VLOOKUP($AA779,SourceIdData,15,0),U779),U779)</f>
        <v>0</v>
      </c>
      <c r="BK779" s="57">
        <f t="shared" ref="BK779:BK842" si="983">G779</f>
        <v>0</v>
      </c>
      <c r="BL779" s="57">
        <f t="shared" ref="BL779:BL842" si="984">H779</f>
        <v>0</v>
      </c>
      <c r="BM779" s="57">
        <f t="shared" ref="BM779:BM842" si="985">I779</f>
        <v>0</v>
      </c>
      <c r="BN779" s="57">
        <f t="shared" ref="BN779:BN842" si="986">J779</f>
        <v>0</v>
      </c>
      <c r="BO779" s="57">
        <f t="shared" ref="BO779:BO842" si="987">K779</f>
        <v>0</v>
      </c>
      <c r="BP779" s="57">
        <f t="shared" ref="BP779:BP842" si="988">L779</f>
        <v>0</v>
      </c>
      <c r="BQ779">
        <f t="shared" si="934"/>
        <v>0</v>
      </c>
      <c r="BR779">
        <f t="shared" si="935"/>
        <v>0</v>
      </c>
      <c r="BS779">
        <f t="shared" si="936"/>
        <v>0</v>
      </c>
      <c r="BT779">
        <f t="shared" si="937"/>
        <v>0</v>
      </c>
      <c r="BU779">
        <f t="shared" si="938"/>
        <v>0</v>
      </c>
      <c r="BV779">
        <f t="shared" si="939"/>
        <v>0</v>
      </c>
      <c r="BW779">
        <f t="shared" si="940"/>
        <v>0</v>
      </c>
      <c r="BX779">
        <f t="shared" si="941"/>
        <v>0</v>
      </c>
      <c r="BY779">
        <f t="shared" si="942"/>
        <v>0</v>
      </c>
      <c r="BZ779">
        <f t="shared" si="943"/>
        <v>0</v>
      </c>
      <c r="CA779">
        <f t="shared" si="944"/>
        <v>0</v>
      </c>
      <c r="CB779">
        <f t="shared" si="945"/>
        <v>0</v>
      </c>
      <c r="CC779" t="e">
        <f>IF('Source and fuel input'!AS779,VLOOKUP(AA779,SourceIdData,8,FALSE),IF('Source and fuel input'!AQ779,V779,IF('Source and fuel input'!AR779,IF(AND(E779="Method 1",VLOOKUP(AA779,SourceIdData,8,FALSE)&gt;0),VLOOKUP(AA779,SourceIdData,8,FALSE),NA()),"")))</f>
        <v>#N/A</v>
      </c>
      <c r="CD779" s="15" t="e">
        <f t="shared" si="956"/>
        <v>#N/A</v>
      </c>
      <c r="CE779" s="15" t="b">
        <f t="shared" si="957"/>
        <v>1</v>
      </c>
      <c r="CF779" s="15" t="b">
        <f t="shared" ref="CF779:CF842" si="989">IF(ISERROR(VLOOKUP(E779,Methods,1,FALSE)),TRUE,IF(ISERROR(AA779),FALSE,IF(ISERROR(VLOOKUP(F779,_xlnm.Criteria,1,FALSE)),IF(VLOOKUP(AA779,SourceIdData,6,FALSE)="None",FALSE,TRUE),FALSE)))</f>
        <v>1</v>
      </c>
      <c r="CG779" s="15" t="b">
        <f t="shared" si="958"/>
        <v>0</v>
      </c>
      <c r="CH779" s="15" t="b">
        <f t="shared" si="959"/>
        <v>1</v>
      </c>
      <c r="CI779" t="e">
        <f t="shared" ref="CI779:CI842" si="990">OR(VLOOKUP(AA779,SourceIdData,3,FALSE)&lt;&gt;1,AQ779,AR779,AS779)</f>
        <v>#N/A</v>
      </c>
      <c r="CJ779" t="e">
        <f t="shared" ref="CJ779:CJ842" si="991">OR(VLOOKUP(AA779,SourceIdData,3,FALSE)=2,VLOOKUP(AA779,SourceIdData,3,FALSE)=4,AQ779,AR779,AS779)</f>
        <v>#N/A</v>
      </c>
      <c r="CK779" t="e">
        <f t="shared" si="924"/>
        <v>#N/A</v>
      </c>
      <c r="CL779" t="b">
        <f t="shared" si="960"/>
        <v>0</v>
      </c>
      <c r="CM779" t="e">
        <f t="shared" si="925"/>
        <v>#N/A</v>
      </c>
      <c r="CN779" t="b">
        <f t="shared" si="926"/>
        <v>0</v>
      </c>
      <c r="CO779" s="14">
        <f t="shared" si="927"/>
        <v>1</v>
      </c>
      <c r="CP779" s="16" t="str">
        <f t="shared" ref="CP779:CP842" si="992">IF(CO779=1,"",CD779)</f>
        <v/>
      </c>
      <c r="CQ779" s="15">
        <f t="shared" ref="CQ779:CQ842" si="993">SUMIF($AV$11:$AV$1023,AV779,$CP$11:$CP$1023)</f>
        <v>0</v>
      </c>
      <c r="CR779" s="15">
        <f t="shared" ref="CR779:CR842" si="994">SUM(BK779:BP779)</f>
        <v>0</v>
      </c>
      <c r="CS779" s="15">
        <f t="shared" ref="CS779:CS842" si="995">SUMIF($AV$11:$AV$1023,AV779,$CR$11:$CR$1023)</f>
        <v>0</v>
      </c>
      <c r="CT779" s="58" t="e">
        <f t="shared" si="946"/>
        <v>#DIV/0!</v>
      </c>
      <c r="CU779" s="2">
        <f t="shared" ref="CU779:CU842" si="996">SUMIF($AV$11:$AV$1005,AV779,$CO$11:$CO$1023)</f>
        <v>995</v>
      </c>
      <c r="CV779" t="str">
        <f t="shared" si="928"/>
        <v/>
      </c>
      <c r="CX779" t="str">
        <f t="shared" si="947"/>
        <v/>
      </c>
      <c r="CY779" t="b">
        <f>AND(CX779&lt;&gt;"",COUNTIF($CX$11:CX778,CX779)=0)</f>
        <v>0</v>
      </c>
      <c r="CZ779" s="2">
        <f>IF(CX779="",0,IF(CY779,MAX($CZ$11:CZ778)+1,VLOOKUP(CX779,$CX$11:CZ778,3,FALSE)))</f>
        <v>0</v>
      </c>
      <c r="DA779" s="2" t="str">
        <f t="shared" si="929"/>
        <v/>
      </c>
      <c r="DB779" t="str">
        <f t="shared" si="948"/>
        <v/>
      </c>
      <c r="DC779" t="b">
        <f>AND(DB779&lt;&gt;"",COUNTIF($DB$11:DB778,DB779)=0)</f>
        <v>0</v>
      </c>
      <c r="DD779" s="2">
        <f>IF(DB779="",0,IF(DC779,MAX($DD$11:DD778)+1,VLOOKUP(DB779,$DB$11:DD778,3,FALSE)))</f>
        <v>0</v>
      </c>
      <c r="DE779" s="2" t="str">
        <f t="shared" si="930"/>
        <v/>
      </c>
    </row>
    <row r="780" spans="1:109" x14ac:dyDescent="0.35">
      <c r="A780" s="119"/>
      <c r="B780" s="46"/>
      <c r="C780" s="46"/>
      <c r="D780" s="46"/>
      <c r="E780" s="46"/>
      <c r="F780" s="183"/>
      <c r="G780" s="48">
        <v>0</v>
      </c>
      <c r="H780" s="46">
        <v>0</v>
      </c>
      <c r="I780" s="46">
        <v>0</v>
      </c>
      <c r="J780" s="46">
        <v>0</v>
      </c>
      <c r="K780" s="46">
        <v>0</v>
      </c>
      <c r="L780" s="49">
        <v>0</v>
      </c>
      <c r="M780" s="50">
        <v>0</v>
      </c>
      <c r="N780" s="32"/>
      <c r="O780" s="31"/>
      <c r="P780" s="31"/>
      <c r="Q780" s="31"/>
      <c r="R780" s="31"/>
      <c r="S780" s="31"/>
      <c r="T780" s="31"/>
      <c r="U780" s="31"/>
      <c r="V780" s="99"/>
      <c r="W780" s="52" t="str">
        <f t="shared" si="955"/>
        <v/>
      </c>
      <c r="X780" s="120"/>
      <c r="Y780" s="97"/>
      <c r="Z780" t="e">
        <f t="shared" si="961"/>
        <v>#N/A</v>
      </c>
      <c r="AA780" t="e">
        <f t="shared" si="962"/>
        <v>#N/A</v>
      </c>
      <c r="AB780" t="e">
        <f t="shared" si="963"/>
        <v>#N/A</v>
      </c>
      <c r="AC780" s="53" t="b">
        <f t="shared" si="964"/>
        <v>0</v>
      </c>
      <c r="AD780" s="53" t="b">
        <f t="shared" si="965"/>
        <v>0</v>
      </c>
      <c r="AE780" s="53" t="b">
        <f t="shared" si="966"/>
        <v>0</v>
      </c>
      <c r="AF780" s="53" t="b">
        <f t="shared" si="967"/>
        <v>0</v>
      </c>
      <c r="AG780" s="53" t="b">
        <f t="shared" si="968"/>
        <v>0</v>
      </c>
      <c r="AH780" s="53" t="b">
        <f t="shared" si="969"/>
        <v>0</v>
      </c>
      <c r="AI780" s="53" t="b">
        <f t="shared" si="970"/>
        <v>0</v>
      </c>
      <c r="AJ780" s="53" t="b">
        <f t="shared" si="971"/>
        <v>0</v>
      </c>
      <c r="AK780" s="53" t="b">
        <f t="shared" si="949"/>
        <v>1</v>
      </c>
      <c r="AL780" s="53" t="b">
        <f t="shared" si="950"/>
        <v>1</v>
      </c>
      <c r="AM780" s="53" t="b">
        <f t="shared" si="951"/>
        <v>1</v>
      </c>
      <c r="AN780" s="53" t="b">
        <f t="shared" si="952"/>
        <v>1</v>
      </c>
      <c r="AO780" s="53" t="b">
        <f t="shared" si="953"/>
        <v>1</v>
      </c>
      <c r="AP780" s="53" t="b">
        <f t="shared" si="954"/>
        <v>1</v>
      </c>
      <c r="AQ780" s="53" t="b">
        <f t="shared" si="931"/>
        <v>0</v>
      </c>
      <c r="AR780" t="b">
        <f t="shared" si="972"/>
        <v>0</v>
      </c>
      <c r="AS780" s="54" t="e">
        <f t="shared" ref="AS780:AS843" si="997">AND(E780="Method 1",AB780=34)</f>
        <v>#N/A</v>
      </c>
      <c r="AT780" t="b">
        <f t="shared" si="932"/>
        <v>0</v>
      </c>
      <c r="AU780" t="str">
        <f t="shared" si="933"/>
        <v/>
      </c>
      <c r="AV780" s="55" t="str">
        <f t="shared" ref="AV780:AV843" si="998">IF(ISNA(AA780*1),"",IF(OR(AB780="05",AB780="06"),TRIM(A780)&amp;" "&amp;AA780,TRIM(A780)&amp;AB780))</f>
        <v/>
      </c>
      <c r="AW780" t="b">
        <f>AND(AV780&lt;&gt;"",COUNTIF($AV$11:AV779,AV780)=0)</f>
        <v>0</v>
      </c>
      <c r="AX780" s="2">
        <f>IF(AV780="",0,IF(AW780,MAX($AX$11:AX779)+1,VLOOKUP(AV780,$AV$11:AX779,3,FALSE)))</f>
        <v>0</v>
      </c>
      <c r="AY780" t="str">
        <f t="shared" ref="AY780:AY843" si="999">TRIM(B780)</f>
        <v/>
      </c>
      <c r="AZ780" t="e">
        <f t="shared" si="973"/>
        <v>#N/A</v>
      </c>
      <c r="BA780" t="e">
        <f>IF(ISNA(AZ780),NA(),COUNTIF(AZ$10:AZ780,AZ780)&gt;1)</f>
        <v>#N/A</v>
      </c>
      <c r="BB780" t="e">
        <f t="shared" si="974"/>
        <v>#N/A</v>
      </c>
      <c r="BC780" s="55" t="e">
        <f t="shared" si="975"/>
        <v>#N/A</v>
      </c>
      <c r="BD780" s="56" t="e">
        <f t="shared" si="976"/>
        <v>#N/A</v>
      </c>
      <c r="BE780" s="53">
        <f t="shared" si="977"/>
        <v>0</v>
      </c>
      <c r="BF780" s="53">
        <f t="shared" si="978"/>
        <v>0</v>
      </c>
      <c r="BG780" s="53">
        <f t="shared" si="979"/>
        <v>0</v>
      </c>
      <c r="BH780" s="53">
        <f t="shared" si="980"/>
        <v>0</v>
      </c>
      <c r="BI780" s="53">
        <f t="shared" si="981"/>
        <v>0</v>
      </c>
      <c r="BJ780" s="53">
        <f t="shared" si="982"/>
        <v>0</v>
      </c>
      <c r="BK780" s="57">
        <f t="shared" si="983"/>
        <v>0</v>
      </c>
      <c r="BL780" s="57">
        <f t="shared" si="984"/>
        <v>0</v>
      </c>
      <c r="BM780" s="57">
        <f t="shared" si="985"/>
        <v>0</v>
      </c>
      <c r="BN780" s="57">
        <f t="shared" si="986"/>
        <v>0</v>
      </c>
      <c r="BO780" s="57">
        <f t="shared" si="987"/>
        <v>0</v>
      </c>
      <c r="BP780" s="57">
        <f t="shared" si="988"/>
        <v>0</v>
      </c>
      <c r="BQ780">
        <f t="shared" si="934"/>
        <v>0</v>
      </c>
      <c r="BR780">
        <f t="shared" si="935"/>
        <v>0</v>
      </c>
      <c r="BS780">
        <f t="shared" si="936"/>
        <v>0</v>
      </c>
      <c r="BT780">
        <f t="shared" si="937"/>
        <v>0</v>
      </c>
      <c r="BU780">
        <f t="shared" si="938"/>
        <v>0</v>
      </c>
      <c r="BV780">
        <f t="shared" si="939"/>
        <v>0</v>
      </c>
      <c r="BW780">
        <f t="shared" si="940"/>
        <v>0</v>
      </c>
      <c r="BX780">
        <f t="shared" si="941"/>
        <v>0</v>
      </c>
      <c r="BY780">
        <f t="shared" si="942"/>
        <v>0</v>
      </c>
      <c r="BZ780">
        <f t="shared" si="943"/>
        <v>0</v>
      </c>
      <c r="CA780">
        <f t="shared" si="944"/>
        <v>0</v>
      </c>
      <c r="CB780">
        <f t="shared" si="945"/>
        <v>0</v>
      </c>
      <c r="CC780" t="e">
        <f>IF('Source and fuel input'!AS780,VLOOKUP(AA780,SourceIdData,8,FALSE),IF('Source and fuel input'!AQ780,V780,IF('Source and fuel input'!AR780,IF(AND(E780="Method 1",VLOOKUP(AA780,SourceIdData,8,FALSE)&gt;0),VLOOKUP(AA780,SourceIdData,8,FALSE),NA()),"")))</f>
        <v>#N/A</v>
      </c>
      <c r="CD780" s="15" t="e">
        <f t="shared" si="956"/>
        <v>#N/A</v>
      </c>
      <c r="CE780" s="15" t="b">
        <f t="shared" si="957"/>
        <v>1</v>
      </c>
      <c r="CF780" s="15" t="b">
        <f t="shared" si="989"/>
        <v>1</v>
      </c>
      <c r="CG780" s="15" t="b">
        <f t="shared" si="958"/>
        <v>0</v>
      </c>
      <c r="CH780" s="15" t="b">
        <f t="shared" si="959"/>
        <v>1</v>
      </c>
      <c r="CI780" t="e">
        <f t="shared" si="990"/>
        <v>#N/A</v>
      </c>
      <c r="CJ780" t="e">
        <f t="shared" si="991"/>
        <v>#N/A</v>
      </c>
      <c r="CK780" t="e">
        <f t="shared" ref="CK780:CK843" si="1000">NOT(OR(CI780,N780&gt;0,E780="Method 1"))</f>
        <v>#N/A</v>
      </c>
      <c r="CL780" t="b">
        <f t="shared" si="960"/>
        <v>0</v>
      </c>
      <c r="CM780" t="e">
        <f t="shared" ref="CM780:CM843" si="1001">NOT(OR(CJ780,CL780,E780="Method 1"))</f>
        <v>#N/A</v>
      </c>
      <c r="CN780" t="b">
        <f t="shared" ref="CN780:CN843" si="1002">AND(E780&lt;&gt;"Method 1",AR780,NOT(AQ780))</f>
        <v>0</v>
      </c>
      <c r="CO780" s="14">
        <f t="shared" ref="CO780:CO843" si="1003">IF(ISERROR(OR(CE780,CF780,CG780,CH780,CK780,CM780,CN780)),1,IF(OR(CE780,CF780,CG780,CH780,CK780,CM780,CN780),1,0))</f>
        <v>1</v>
      </c>
      <c r="CP780" s="16" t="str">
        <f t="shared" si="992"/>
        <v/>
      </c>
      <c r="CQ780" s="15">
        <f t="shared" si="993"/>
        <v>0</v>
      </c>
      <c r="CR780" s="15">
        <f t="shared" si="994"/>
        <v>0</v>
      </c>
      <c r="CS780" s="15">
        <f t="shared" si="995"/>
        <v>0</v>
      </c>
      <c r="CT780" s="58" t="e">
        <f t="shared" si="946"/>
        <v>#DIV/0!</v>
      </c>
      <c r="CU780" s="2">
        <f t="shared" si="996"/>
        <v>995</v>
      </c>
      <c r="CV780" t="str">
        <f t="shared" ref="CV780:CV843" si="1004">IF(A780="","",A780)</f>
        <v/>
      </c>
      <c r="CX780" t="str">
        <f t="shared" si="947"/>
        <v/>
      </c>
      <c r="CY780" t="b">
        <f>AND(CX780&lt;&gt;"",COUNTIF($CX$11:CX779,CX780)=0)</f>
        <v>0</v>
      </c>
      <c r="CZ780" s="2">
        <f>IF(CX780="",0,IF(CY780,MAX($CZ$11:CZ779)+1,VLOOKUP(CX780,$CX$11:CZ779,3,FALSE)))</f>
        <v>0</v>
      </c>
      <c r="DA780" s="2" t="str">
        <f t="shared" ref="DA780:DA843" si="1005">CX780</f>
        <v/>
      </c>
      <c r="DB780" t="str">
        <f t="shared" si="948"/>
        <v/>
      </c>
      <c r="DC780" t="b">
        <f>AND(DB780&lt;&gt;"",COUNTIF($DB$11:DB779,DB780)=0)</f>
        <v>0</v>
      </c>
      <c r="DD780" s="2">
        <f>IF(DB780="",0,IF(DC780,MAX($DD$11:DD779)+1,VLOOKUP(DB780,$DB$11:DD779,3,FALSE)))</f>
        <v>0</v>
      </c>
      <c r="DE780" s="2" t="str">
        <f t="shared" ref="DE780:DE843" si="1006">DB780</f>
        <v/>
      </c>
    </row>
    <row r="781" spans="1:109" x14ac:dyDescent="0.35">
      <c r="A781" s="119"/>
      <c r="B781" s="46"/>
      <c r="C781" s="46"/>
      <c r="D781" s="46"/>
      <c r="E781" s="46"/>
      <c r="F781" s="183"/>
      <c r="G781" s="48">
        <v>0</v>
      </c>
      <c r="H781" s="46">
        <v>0</v>
      </c>
      <c r="I781" s="46">
        <v>0</v>
      </c>
      <c r="J781" s="46">
        <v>0</v>
      </c>
      <c r="K781" s="46">
        <v>0</v>
      </c>
      <c r="L781" s="49">
        <v>0</v>
      </c>
      <c r="M781" s="50">
        <v>0</v>
      </c>
      <c r="N781" s="32"/>
      <c r="O781" s="31"/>
      <c r="P781" s="31"/>
      <c r="Q781" s="31"/>
      <c r="R781" s="31"/>
      <c r="S781" s="31"/>
      <c r="T781" s="31"/>
      <c r="U781" s="31"/>
      <c r="V781" s="99"/>
      <c r="W781" s="52" t="str">
        <f t="shared" si="955"/>
        <v/>
      </c>
      <c r="X781" s="120"/>
      <c r="Y781" s="97"/>
      <c r="Z781" t="e">
        <f t="shared" si="961"/>
        <v>#N/A</v>
      </c>
      <c r="AA781" t="e">
        <f t="shared" si="962"/>
        <v>#N/A</v>
      </c>
      <c r="AB781" t="e">
        <f t="shared" si="963"/>
        <v>#N/A</v>
      </c>
      <c r="AC781" s="53" t="b">
        <f t="shared" si="964"/>
        <v>0</v>
      </c>
      <c r="AD781" s="53" t="b">
        <f t="shared" si="965"/>
        <v>0</v>
      </c>
      <c r="AE781" s="53" t="b">
        <f t="shared" si="966"/>
        <v>0</v>
      </c>
      <c r="AF781" s="53" t="b">
        <f t="shared" si="967"/>
        <v>0</v>
      </c>
      <c r="AG781" s="53" t="b">
        <f t="shared" si="968"/>
        <v>0</v>
      </c>
      <c r="AH781" s="53" t="b">
        <f t="shared" si="969"/>
        <v>0</v>
      </c>
      <c r="AI781" s="53" t="b">
        <f t="shared" si="970"/>
        <v>0</v>
      </c>
      <c r="AJ781" s="53" t="b">
        <f t="shared" si="971"/>
        <v>0</v>
      </c>
      <c r="AK781" s="53" t="b">
        <f t="shared" si="949"/>
        <v>1</v>
      </c>
      <c r="AL781" s="53" t="b">
        <f t="shared" si="950"/>
        <v>1</v>
      </c>
      <c r="AM781" s="53" t="b">
        <f t="shared" si="951"/>
        <v>1</v>
      </c>
      <c r="AN781" s="53" t="b">
        <f t="shared" si="952"/>
        <v>1</v>
      </c>
      <c r="AO781" s="53" t="b">
        <f t="shared" si="953"/>
        <v>1</v>
      </c>
      <c r="AP781" s="53" t="b">
        <f t="shared" si="954"/>
        <v>1</v>
      </c>
      <c r="AQ781" s="53" t="b">
        <f t="shared" si="931"/>
        <v>0</v>
      </c>
      <c r="AR781" t="b">
        <f t="shared" si="972"/>
        <v>0</v>
      </c>
      <c r="AS781" s="54" t="e">
        <f t="shared" si="997"/>
        <v>#N/A</v>
      </c>
      <c r="AT781" t="b">
        <f t="shared" si="932"/>
        <v>0</v>
      </c>
      <c r="AU781" t="str">
        <f t="shared" si="933"/>
        <v/>
      </c>
      <c r="AV781" s="55" t="str">
        <f t="shared" si="998"/>
        <v/>
      </c>
      <c r="AW781" t="b">
        <f>AND(AV781&lt;&gt;"",COUNTIF($AV$11:AV780,AV781)=0)</f>
        <v>0</v>
      </c>
      <c r="AX781" s="2">
        <f>IF(AV781="",0,IF(AW781,MAX($AX$11:AX780)+1,VLOOKUP(AV781,$AV$11:AX780,3,FALSE)))</f>
        <v>0</v>
      </c>
      <c r="AY781" t="str">
        <f t="shared" si="999"/>
        <v/>
      </c>
      <c r="AZ781" t="e">
        <f t="shared" si="973"/>
        <v>#N/A</v>
      </c>
      <c r="BA781" t="e">
        <f>IF(ISNA(AZ781),NA(),COUNTIF(AZ$10:AZ781,AZ781)&gt;1)</f>
        <v>#N/A</v>
      </c>
      <c r="BB781" t="e">
        <f t="shared" si="974"/>
        <v>#N/A</v>
      </c>
      <c r="BC781" s="55" t="e">
        <f t="shared" si="975"/>
        <v>#N/A</v>
      </c>
      <c r="BD781" s="56" t="e">
        <f t="shared" si="976"/>
        <v>#N/A</v>
      </c>
      <c r="BE781" s="53">
        <f t="shared" si="977"/>
        <v>0</v>
      </c>
      <c r="BF781" s="53">
        <f t="shared" si="978"/>
        <v>0</v>
      </c>
      <c r="BG781" s="53">
        <f t="shared" si="979"/>
        <v>0</v>
      </c>
      <c r="BH781" s="53">
        <f t="shared" si="980"/>
        <v>0</v>
      </c>
      <c r="BI781" s="53">
        <f t="shared" si="981"/>
        <v>0</v>
      </c>
      <c r="BJ781" s="53">
        <f t="shared" si="982"/>
        <v>0</v>
      </c>
      <c r="BK781" s="57">
        <f t="shared" si="983"/>
        <v>0</v>
      </c>
      <c r="BL781" s="57">
        <f t="shared" si="984"/>
        <v>0</v>
      </c>
      <c r="BM781" s="57">
        <f t="shared" si="985"/>
        <v>0</v>
      </c>
      <c r="BN781" s="57">
        <f t="shared" si="986"/>
        <v>0</v>
      </c>
      <c r="BO781" s="57">
        <f t="shared" si="987"/>
        <v>0</v>
      </c>
      <c r="BP781" s="57">
        <f t="shared" si="988"/>
        <v>0</v>
      </c>
      <c r="BQ781">
        <f t="shared" si="934"/>
        <v>0</v>
      </c>
      <c r="BR781">
        <f t="shared" si="935"/>
        <v>0</v>
      </c>
      <c r="BS781">
        <f t="shared" si="936"/>
        <v>0</v>
      </c>
      <c r="BT781">
        <f t="shared" si="937"/>
        <v>0</v>
      </c>
      <c r="BU781">
        <f t="shared" si="938"/>
        <v>0</v>
      </c>
      <c r="BV781">
        <f t="shared" si="939"/>
        <v>0</v>
      </c>
      <c r="BW781">
        <f t="shared" si="940"/>
        <v>0</v>
      </c>
      <c r="BX781">
        <f t="shared" si="941"/>
        <v>0</v>
      </c>
      <c r="BY781">
        <f t="shared" si="942"/>
        <v>0</v>
      </c>
      <c r="BZ781">
        <f t="shared" si="943"/>
        <v>0</v>
      </c>
      <c r="CA781">
        <f t="shared" si="944"/>
        <v>0</v>
      </c>
      <c r="CB781">
        <f t="shared" si="945"/>
        <v>0</v>
      </c>
      <c r="CC781" t="e">
        <f>IF('Source and fuel input'!AS781,VLOOKUP(AA781,SourceIdData,8,FALSE),IF('Source and fuel input'!AQ781,V781,IF('Source and fuel input'!AR781,IF(AND(E781="Method 1",VLOOKUP(AA781,SourceIdData,8,FALSE)&gt;0),VLOOKUP(AA781,SourceIdData,8,FALSE),NA()),"")))</f>
        <v>#N/A</v>
      </c>
      <c r="CD781" s="15" t="e">
        <f t="shared" si="956"/>
        <v>#N/A</v>
      </c>
      <c r="CE781" s="15" t="b">
        <f t="shared" si="957"/>
        <v>1</v>
      </c>
      <c r="CF781" s="15" t="b">
        <f t="shared" si="989"/>
        <v>1</v>
      </c>
      <c r="CG781" s="15" t="b">
        <f t="shared" si="958"/>
        <v>0</v>
      </c>
      <c r="CH781" s="15" t="b">
        <f t="shared" si="959"/>
        <v>1</v>
      </c>
      <c r="CI781" t="e">
        <f t="shared" si="990"/>
        <v>#N/A</v>
      </c>
      <c r="CJ781" t="e">
        <f t="shared" si="991"/>
        <v>#N/A</v>
      </c>
      <c r="CK781" t="e">
        <f t="shared" si="1000"/>
        <v>#N/A</v>
      </c>
      <c r="CL781" t="b">
        <f t="shared" si="960"/>
        <v>0</v>
      </c>
      <c r="CM781" t="e">
        <f t="shared" si="1001"/>
        <v>#N/A</v>
      </c>
      <c r="CN781" t="b">
        <f t="shared" si="1002"/>
        <v>0</v>
      </c>
      <c r="CO781" s="14">
        <f t="shared" si="1003"/>
        <v>1</v>
      </c>
      <c r="CP781" s="16" t="str">
        <f t="shared" si="992"/>
        <v/>
      </c>
      <c r="CQ781" s="15">
        <f t="shared" si="993"/>
        <v>0</v>
      </c>
      <c r="CR781" s="15">
        <f t="shared" si="994"/>
        <v>0</v>
      </c>
      <c r="CS781" s="15">
        <f t="shared" si="995"/>
        <v>0</v>
      </c>
      <c r="CT781" s="58" t="e">
        <f t="shared" si="946"/>
        <v>#DIV/0!</v>
      </c>
      <c r="CU781" s="2">
        <f t="shared" si="996"/>
        <v>995</v>
      </c>
      <c r="CV781" t="str">
        <f t="shared" si="1004"/>
        <v/>
      </c>
      <c r="CX781" t="str">
        <f t="shared" si="947"/>
        <v/>
      </c>
      <c r="CY781" t="b">
        <f>AND(CX781&lt;&gt;"",COUNTIF($CX$11:CX780,CX781)=0)</f>
        <v>0</v>
      </c>
      <c r="CZ781" s="2">
        <f>IF(CX781="",0,IF(CY781,MAX($CZ$11:CZ780)+1,VLOOKUP(CX781,$CX$11:CZ780,3,FALSE)))</f>
        <v>0</v>
      </c>
      <c r="DA781" s="2" t="str">
        <f t="shared" si="1005"/>
        <v/>
      </c>
      <c r="DB781" t="str">
        <f t="shared" si="948"/>
        <v/>
      </c>
      <c r="DC781" t="b">
        <f>AND(DB781&lt;&gt;"",COUNTIF($DB$11:DB780,DB781)=0)</f>
        <v>0</v>
      </c>
      <c r="DD781" s="2">
        <f>IF(DB781="",0,IF(DC781,MAX($DD$11:DD780)+1,VLOOKUP(DB781,$DB$11:DD780,3,FALSE)))</f>
        <v>0</v>
      </c>
      <c r="DE781" s="2" t="str">
        <f t="shared" si="1006"/>
        <v/>
      </c>
    </row>
    <row r="782" spans="1:109" x14ac:dyDescent="0.35">
      <c r="A782" s="119"/>
      <c r="B782" s="46"/>
      <c r="C782" s="46"/>
      <c r="D782" s="46"/>
      <c r="E782" s="46"/>
      <c r="F782" s="183"/>
      <c r="G782" s="48">
        <v>0</v>
      </c>
      <c r="H782" s="46">
        <v>0</v>
      </c>
      <c r="I782" s="46">
        <v>0</v>
      </c>
      <c r="J782" s="46">
        <v>0</v>
      </c>
      <c r="K782" s="46">
        <v>0</v>
      </c>
      <c r="L782" s="49">
        <v>0</v>
      </c>
      <c r="M782" s="50">
        <v>0</v>
      </c>
      <c r="N782" s="32"/>
      <c r="O782" s="31"/>
      <c r="P782" s="31"/>
      <c r="Q782" s="31"/>
      <c r="R782" s="31"/>
      <c r="S782" s="31"/>
      <c r="T782" s="31"/>
      <c r="U782" s="31"/>
      <c r="V782" s="99"/>
      <c r="W782" s="52" t="str">
        <f t="shared" si="955"/>
        <v/>
      </c>
      <c r="X782" s="120"/>
      <c r="Y782" s="97"/>
      <c r="Z782" t="e">
        <f t="shared" si="961"/>
        <v>#N/A</v>
      </c>
      <c r="AA782" t="e">
        <f t="shared" si="962"/>
        <v>#N/A</v>
      </c>
      <c r="AB782" t="e">
        <f t="shared" si="963"/>
        <v>#N/A</v>
      </c>
      <c r="AC782" s="53" t="b">
        <f t="shared" si="964"/>
        <v>0</v>
      </c>
      <c r="AD782" s="53" t="b">
        <f t="shared" si="965"/>
        <v>0</v>
      </c>
      <c r="AE782" s="53" t="b">
        <f t="shared" si="966"/>
        <v>0</v>
      </c>
      <c r="AF782" s="53" t="b">
        <f t="shared" si="967"/>
        <v>0</v>
      </c>
      <c r="AG782" s="53" t="b">
        <f t="shared" si="968"/>
        <v>0</v>
      </c>
      <c r="AH782" s="53" t="b">
        <f t="shared" si="969"/>
        <v>0</v>
      </c>
      <c r="AI782" s="53" t="b">
        <f t="shared" si="970"/>
        <v>0</v>
      </c>
      <c r="AJ782" s="53" t="b">
        <f t="shared" si="971"/>
        <v>0</v>
      </c>
      <c r="AK782" s="53" t="b">
        <f t="shared" si="949"/>
        <v>1</v>
      </c>
      <c r="AL782" s="53" t="b">
        <f t="shared" si="950"/>
        <v>1</v>
      </c>
      <c r="AM782" s="53" t="b">
        <f t="shared" si="951"/>
        <v>1</v>
      </c>
      <c r="AN782" s="53" t="b">
        <f t="shared" si="952"/>
        <v>1</v>
      </c>
      <c r="AO782" s="53" t="b">
        <f t="shared" si="953"/>
        <v>1</v>
      </c>
      <c r="AP782" s="53" t="b">
        <f t="shared" si="954"/>
        <v>1</v>
      </c>
      <c r="AQ782" s="53" t="b">
        <f t="shared" ref="AQ782:AQ845" si="1007">AND(V782&lt;&gt;"",V782&gt;0,NOT(ISERROR(V782*1)))</f>
        <v>0</v>
      </c>
      <c r="AR782" t="b">
        <f t="shared" si="972"/>
        <v>0</v>
      </c>
      <c r="AS782" s="54" t="e">
        <f t="shared" si="997"/>
        <v>#N/A</v>
      </c>
      <c r="AT782" t="b">
        <f t="shared" ref="AT782:AT845" si="1008">CO782=0</f>
        <v>0</v>
      </c>
      <c r="AU782" t="str">
        <f t="shared" ref="AU782:AU845" si="1009">IF(ISERROR(AT782),"",IF(AT782,"OK",""))</f>
        <v/>
      </c>
      <c r="AV782" s="55" t="str">
        <f t="shared" si="998"/>
        <v/>
      </c>
      <c r="AW782" t="b">
        <f>AND(AV782&lt;&gt;"",COUNTIF($AV$11:AV781,AV782)=0)</f>
        <v>0</v>
      </c>
      <c r="AX782" s="2">
        <f>IF(AV782="",0,IF(AW782,MAX($AX$11:AX781)+1,VLOOKUP(AV782,$AV$11:AX781,3,FALSE)))</f>
        <v>0</v>
      </c>
      <c r="AY782" t="str">
        <f t="shared" si="999"/>
        <v/>
      </c>
      <c r="AZ782" t="e">
        <f t="shared" si="973"/>
        <v>#N/A</v>
      </c>
      <c r="BA782" t="e">
        <f>IF(ISNA(AZ782),NA(),COUNTIF(AZ$10:AZ782,AZ782)&gt;1)</f>
        <v>#N/A</v>
      </c>
      <c r="BB782" t="e">
        <f t="shared" si="974"/>
        <v>#N/A</v>
      </c>
      <c r="BC782" s="55" t="e">
        <f t="shared" si="975"/>
        <v>#N/A</v>
      </c>
      <c r="BD782" s="56" t="e">
        <f t="shared" si="976"/>
        <v>#N/A</v>
      </c>
      <c r="BE782" s="53">
        <f t="shared" si="977"/>
        <v>0</v>
      </c>
      <c r="BF782" s="53">
        <f t="shared" si="978"/>
        <v>0</v>
      </c>
      <c r="BG782" s="53">
        <f t="shared" si="979"/>
        <v>0</v>
      </c>
      <c r="BH782" s="53">
        <f t="shared" si="980"/>
        <v>0</v>
      </c>
      <c r="BI782" s="53">
        <f t="shared" si="981"/>
        <v>0</v>
      </c>
      <c r="BJ782" s="53">
        <f t="shared" si="982"/>
        <v>0</v>
      </c>
      <c r="BK782" s="57">
        <f t="shared" si="983"/>
        <v>0</v>
      </c>
      <c r="BL782" s="57">
        <f t="shared" si="984"/>
        <v>0</v>
      </c>
      <c r="BM782" s="57">
        <f t="shared" si="985"/>
        <v>0</v>
      </c>
      <c r="BN782" s="57">
        <f t="shared" si="986"/>
        <v>0</v>
      </c>
      <c r="BO782" s="57">
        <f t="shared" si="987"/>
        <v>0</v>
      </c>
      <c r="BP782" s="57">
        <f t="shared" si="988"/>
        <v>0</v>
      </c>
      <c r="BQ782">
        <f t="shared" ref="BQ782:BQ845" si="1010">IF(ISERROR(BE782*1),0,IF(BE782&gt;0,SUMSQ(BE782,$BC782,$BD782),0))</f>
        <v>0</v>
      </c>
      <c r="BR782">
        <f t="shared" ref="BR782:BR845" si="1011">IF(ISERROR(BF782*1),0,IF(BF782&gt;0,SUMSQ(BF782,$BC782,$BD782),0))</f>
        <v>0</v>
      </c>
      <c r="BS782">
        <f t="shared" ref="BS782:BS845" si="1012">IF(ISERROR(BG782*1),0,IF(BG782&gt;0,SUMSQ(BG782,$BC782,$BD782),0))</f>
        <v>0</v>
      </c>
      <c r="BT782">
        <f t="shared" ref="BT782:BT845" si="1013">IF(ISERROR(BH782*1),0,IF(BH782&gt;0,SUMSQ(BH782,$BC782,$BD782),0))</f>
        <v>0</v>
      </c>
      <c r="BU782">
        <f t="shared" ref="BU782:BU845" si="1014">IF(ISERROR(BI782*1),0,IF(BI782&gt;0,SUMSQ(BI782,$BC782,$BD782),0))</f>
        <v>0</v>
      </c>
      <c r="BV782">
        <f t="shared" ref="BV782:BV845" si="1015">IF(ISERROR(BJ782*1),0,IF(BJ782&gt;0,SUMSQ(BJ782,$BC782,$BD782),0))</f>
        <v>0</v>
      </c>
      <c r="BW782">
        <f t="shared" ref="BW782:BW845" si="1016">BQ782*(BK782^2)</f>
        <v>0</v>
      </c>
      <c r="BX782">
        <f t="shared" ref="BX782:BX845" si="1017">BR782*(BL782^2)</f>
        <v>0</v>
      </c>
      <c r="BY782">
        <f t="shared" ref="BY782:BY845" si="1018">BS782*(BM782^2)</f>
        <v>0</v>
      </c>
      <c r="BZ782">
        <f t="shared" ref="BZ782:BZ845" si="1019">BT782*(BN782^2)</f>
        <v>0</v>
      </c>
      <c r="CA782">
        <f t="shared" ref="CA782:CA845" si="1020">BU782*(BO782^2)</f>
        <v>0</v>
      </c>
      <c r="CB782">
        <f t="shared" ref="CB782:CB845" si="1021">BV782*(BP782^2)</f>
        <v>0</v>
      </c>
      <c r="CC782" t="e">
        <f>IF('Source and fuel input'!AS782,VLOOKUP(AA782,SourceIdData,8,FALSE),IF('Source and fuel input'!AQ782,V782,IF('Source and fuel input'!AR782,IF(AND(E782="Method 1",VLOOKUP(AA782,SourceIdData,8,FALSE)&gt;0),VLOOKUP(AA782,SourceIdData,8,FALSE),NA()),"")))</f>
        <v>#N/A</v>
      </c>
      <c r="CD782" s="15" t="e">
        <f t="shared" si="956"/>
        <v>#N/A</v>
      </c>
      <c r="CE782" s="15" t="b">
        <f t="shared" si="957"/>
        <v>1</v>
      </c>
      <c r="CF782" s="15" t="b">
        <f t="shared" si="989"/>
        <v>1</v>
      </c>
      <c r="CG782" s="15" t="b">
        <f t="shared" si="958"/>
        <v>0</v>
      </c>
      <c r="CH782" s="15" t="b">
        <f t="shared" si="959"/>
        <v>1</v>
      </c>
      <c r="CI782" t="e">
        <f t="shared" si="990"/>
        <v>#N/A</v>
      </c>
      <c r="CJ782" t="e">
        <f t="shared" si="991"/>
        <v>#N/A</v>
      </c>
      <c r="CK782" t="e">
        <f t="shared" si="1000"/>
        <v>#N/A</v>
      </c>
      <c r="CL782" t="b">
        <f t="shared" si="960"/>
        <v>0</v>
      </c>
      <c r="CM782" t="e">
        <f t="shared" si="1001"/>
        <v>#N/A</v>
      </c>
      <c r="CN782" t="b">
        <f t="shared" si="1002"/>
        <v>0</v>
      </c>
      <c r="CO782" s="14">
        <f t="shared" si="1003"/>
        <v>1</v>
      </c>
      <c r="CP782" s="16" t="str">
        <f t="shared" si="992"/>
        <v/>
      </c>
      <c r="CQ782" s="15">
        <f t="shared" si="993"/>
        <v>0</v>
      </c>
      <c r="CR782" s="15">
        <f t="shared" si="994"/>
        <v>0</v>
      </c>
      <c r="CS782" s="15">
        <f t="shared" si="995"/>
        <v>0</v>
      </c>
      <c r="CT782" s="58" t="e">
        <f t="shared" ref="CT782:CT845" si="1022">CQ782/CS782</f>
        <v>#DIV/0!</v>
      </c>
      <c r="CU782" s="2">
        <f t="shared" si="996"/>
        <v>995</v>
      </c>
      <c r="CV782" t="str">
        <f t="shared" si="1004"/>
        <v/>
      </c>
      <c r="CX782" t="str">
        <f t="shared" ref="CX782:CX845" si="1023">TRIM(A782)</f>
        <v/>
      </c>
      <c r="CY782" t="b">
        <f>AND(CX782&lt;&gt;"",COUNTIF($CX$11:CX781,CX782)=0)</f>
        <v>0</v>
      </c>
      <c r="CZ782" s="2">
        <f>IF(CX782="",0,IF(CY782,MAX($CZ$11:CZ781)+1,VLOOKUP(CX782,$CX$11:CZ781,3,FALSE)))</f>
        <v>0</v>
      </c>
      <c r="DA782" s="2" t="str">
        <f t="shared" si="1005"/>
        <v/>
      </c>
      <c r="DB782" t="str">
        <f t="shared" ref="DB782:DB845" si="1024">TRIM(B782)</f>
        <v/>
      </c>
      <c r="DC782" t="b">
        <f>AND(DB782&lt;&gt;"",COUNTIF($DB$11:DB781,DB782)=0)</f>
        <v>0</v>
      </c>
      <c r="DD782" s="2">
        <f>IF(DB782="",0,IF(DC782,MAX($DD$11:DD781)+1,VLOOKUP(DB782,$DB$11:DD781,3,FALSE)))</f>
        <v>0</v>
      </c>
      <c r="DE782" s="2" t="str">
        <f t="shared" si="1006"/>
        <v/>
      </c>
    </row>
    <row r="783" spans="1:109" x14ac:dyDescent="0.35">
      <c r="A783" s="119"/>
      <c r="B783" s="46"/>
      <c r="C783" s="46"/>
      <c r="D783" s="46"/>
      <c r="E783" s="46"/>
      <c r="F783" s="183"/>
      <c r="G783" s="48">
        <v>0</v>
      </c>
      <c r="H783" s="46">
        <v>0</v>
      </c>
      <c r="I783" s="46">
        <v>0</v>
      </c>
      <c r="J783" s="46">
        <v>0</v>
      </c>
      <c r="K783" s="46">
        <v>0</v>
      </c>
      <c r="L783" s="49">
        <v>0</v>
      </c>
      <c r="M783" s="50">
        <v>0</v>
      </c>
      <c r="N783" s="32"/>
      <c r="O783" s="31"/>
      <c r="P783" s="31"/>
      <c r="Q783" s="31"/>
      <c r="R783" s="31"/>
      <c r="S783" s="31"/>
      <c r="T783" s="31"/>
      <c r="U783" s="31"/>
      <c r="V783" s="99"/>
      <c r="W783" s="52" t="str">
        <f t="shared" si="955"/>
        <v/>
      </c>
      <c r="X783" s="120"/>
      <c r="Y783" s="97"/>
      <c r="Z783" t="e">
        <f t="shared" si="961"/>
        <v>#N/A</v>
      </c>
      <c r="AA783" t="e">
        <f t="shared" si="962"/>
        <v>#N/A</v>
      </c>
      <c r="AB783" t="e">
        <f t="shared" si="963"/>
        <v>#N/A</v>
      </c>
      <c r="AC783" s="53" t="b">
        <f t="shared" si="964"/>
        <v>0</v>
      </c>
      <c r="AD783" s="53" t="b">
        <f t="shared" si="965"/>
        <v>0</v>
      </c>
      <c r="AE783" s="53" t="b">
        <f t="shared" si="966"/>
        <v>0</v>
      </c>
      <c r="AF783" s="53" t="b">
        <f t="shared" si="967"/>
        <v>0</v>
      </c>
      <c r="AG783" s="53" t="b">
        <f t="shared" si="968"/>
        <v>0</v>
      </c>
      <c r="AH783" s="53" t="b">
        <f t="shared" si="969"/>
        <v>0</v>
      </c>
      <c r="AI783" s="53" t="b">
        <f t="shared" si="970"/>
        <v>0</v>
      </c>
      <c r="AJ783" s="53" t="b">
        <f t="shared" si="971"/>
        <v>0</v>
      </c>
      <c r="AK783" s="53" t="b">
        <f t="shared" si="949"/>
        <v>1</v>
      </c>
      <c r="AL783" s="53" t="b">
        <f t="shared" si="950"/>
        <v>1</v>
      </c>
      <c r="AM783" s="53" t="b">
        <f t="shared" si="951"/>
        <v>1</v>
      </c>
      <c r="AN783" s="53" t="b">
        <f t="shared" si="952"/>
        <v>1</v>
      </c>
      <c r="AO783" s="53" t="b">
        <f t="shared" si="953"/>
        <v>1</v>
      </c>
      <c r="AP783" s="53" t="b">
        <f t="shared" si="954"/>
        <v>1</v>
      </c>
      <c r="AQ783" s="53" t="b">
        <f t="shared" si="1007"/>
        <v>0</v>
      </c>
      <c r="AR783" t="b">
        <f t="shared" si="972"/>
        <v>0</v>
      </c>
      <c r="AS783" s="54" t="e">
        <f t="shared" si="997"/>
        <v>#N/A</v>
      </c>
      <c r="AT783" t="b">
        <f t="shared" si="1008"/>
        <v>0</v>
      </c>
      <c r="AU783" t="str">
        <f t="shared" si="1009"/>
        <v/>
      </c>
      <c r="AV783" s="55" t="str">
        <f t="shared" si="998"/>
        <v/>
      </c>
      <c r="AW783" t="b">
        <f>AND(AV783&lt;&gt;"",COUNTIF($AV$11:AV782,AV783)=0)</f>
        <v>0</v>
      </c>
      <c r="AX783" s="2">
        <f>IF(AV783="",0,IF(AW783,MAX($AX$11:AX782)+1,VLOOKUP(AV783,$AV$11:AX782,3,FALSE)))</f>
        <v>0</v>
      </c>
      <c r="AY783" t="str">
        <f t="shared" si="999"/>
        <v/>
      </c>
      <c r="AZ783" t="e">
        <f t="shared" si="973"/>
        <v>#N/A</v>
      </c>
      <c r="BA783" t="e">
        <f>IF(ISNA(AZ783),NA(),COUNTIF(AZ$10:AZ783,AZ783)&gt;1)</f>
        <v>#N/A</v>
      </c>
      <c r="BB783" t="e">
        <f t="shared" si="974"/>
        <v>#N/A</v>
      </c>
      <c r="BC783" s="55" t="e">
        <f t="shared" si="975"/>
        <v>#N/A</v>
      </c>
      <c r="BD783" s="56" t="e">
        <f t="shared" si="976"/>
        <v>#N/A</v>
      </c>
      <c r="BE783" s="53">
        <f t="shared" si="977"/>
        <v>0</v>
      </c>
      <c r="BF783" s="53">
        <f t="shared" si="978"/>
        <v>0</v>
      </c>
      <c r="BG783" s="53">
        <f t="shared" si="979"/>
        <v>0</v>
      </c>
      <c r="BH783" s="53">
        <f t="shared" si="980"/>
        <v>0</v>
      </c>
      <c r="BI783" s="53">
        <f t="shared" si="981"/>
        <v>0</v>
      </c>
      <c r="BJ783" s="53">
        <f t="shared" si="982"/>
        <v>0</v>
      </c>
      <c r="BK783" s="57">
        <f t="shared" si="983"/>
        <v>0</v>
      </c>
      <c r="BL783" s="57">
        <f t="shared" si="984"/>
        <v>0</v>
      </c>
      <c r="BM783" s="57">
        <f t="shared" si="985"/>
        <v>0</v>
      </c>
      <c r="BN783" s="57">
        <f t="shared" si="986"/>
        <v>0</v>
      </c>
      <c r="BO783" s="57">
        <f t="shared" si="987"/>
        <v>0</v>
      </c>
      <c r="BP783" s="57">
        <f t="shared" si="988"/>
        <v>0</v>
      </c>
      <c r="BQ783">
        <f t="shared" si="1010"/>
        <v>0</v>
      </c>
      <c r="BR783">
        <f t="shared" si="1011"/>
        <v>0</v>
      </c>
      <c r="BS783">
        <f t="shared" si="1012"/>
        <v>0</v>
      </c>
      <c r="BT783">
        <f t="shared" si="1013"/>
        <v>0</v>
      </c>
      <c r="BU783">
        <f t="shared" si="1014"/>
        <v>0</v>
      </c>
      <c r="BV783">
        <f t="shared" si="1015"/>
        <v>0</v>
      </c>
      <c r="BW783">
        <f t="shared" si="1016"/>
        <v>0</v>
      </c>
      <c r="BX783">
        <f t="shared" si="1017"/>
        <v>0</v>
      </c>
      <c r="BY783">
        <f t="shared" si="1018"/>
        <v>0</v>
      </c>
      <c r="BZ783">
        <f t="shared" si="1019"/>
        <v>0</v>
      </c>
      <c r="CA783">
        <f t="shared" si="1020"/>
        <v>0</v>
      </c>
      <c r="CB783">
        <f t="shared" si="1021"/>
        <v>0</v>
      </c>
      <c r="CC783" t="e">
        <f>IF('Source and fuel input'!AS783,VLOOKUP(AA783,SourceIdData,8,FALSE),IF('Source and fuel input'!AQ783,V783,IF('Source and fuel input'!AR783,IF(AND(E783="Method 1",VLOOKUP(AA783,SourceIdData,8,FALSE)&gt;0),VLOOKUP(AA783,SourceIdData,8,FALSE),NA()),"")))</f>
        <v>#N/A</v>
      </c>
      <c r="CD783" s="15" t="e">
        <f t="shared" si="956"/>
        <v>#N/A</v>
      </c>
      <c r="CE783" s="15" t="b">
        <f t="shared" si="957"/>
        <v>1</v>
      </c>
      <c r="CF783" s="15" t="b">
        <f t="shared" si="989"/>
        <v>1</v>
      </c>
      <c r="CG783" s="15" t="b">
        <f t="shared" si="958"/>
        <v>0</v>
      </c>
      <c r="CH783" s="15" t="b">
        <f t="shared" si="959"/>
        <v>1</v>
      </c>
      <c r="CI783" t="e">
        <f t="shared" si="990"/>
        <v>#N/A</v>
      </c>
      <c r="CJ783" t="e">
        <f t="shared" si="991"/>
        <v>#N/A</v>
      </c>
      <c r="CK783" t="e">
        <f t="shared" si="1000"/>
        <v>#N/A</v>
      </c>
      <c r="CL783" t="b">
        <f t="shared" si="960"/>
        <v>0</v>
      </c>
      <c r="CM783" t="e">
        <f t="shared" si="1001"/>
        <v>#N/A</v>
      </c>
      <c r="CN783" t="b">
        <f t="shared" si="1002"/>
        <v>0</v>
      </c>
      <c r="CO783" s="14">
        <f t="shared" si="1003"/>
        <v>1</v>
      </c>
      <c r="CP783" s="16" t="str">
        <f t="shared" si="992"/>
        <v/>
      </c>
      <c r="CQ783" s="15">
        <f t="shared" si="993"/>
        <v>0</v>
      </c>
      <c r="CR783" s="15">
        <f t="shared" si="994"/>
        <v>0</v>
      </c>
      <c r="CS783" s="15">
        <f t="shared" si="995"/>
        <v>0</v>
      </c>
      <c r="CT783" s="58" t="e">
        <f t="shared" si="1022"/>
        <v>#DIV/0!</v>
      </c>
      <c r="CU783" s="2">
        <f t="shared" si="996"/>
        <v>995</v>
      </c>
      <c r="CV783" t="str">
        <f t="shared" si="1004"/>
        <v/>
      </c>
      <c r="CX783" t="str">
        <f t="shared" si="1023"/>
        <v/>
      </c>
      <c r="CY783" t="b">
        <f>AND(CX783&lt;&gt;"",COUNTIF($CX$11:CX782,CX783)=0)</f>
        <v>0</v>
      </c>
      <c r="CZ783" s="2">
        <f>IF(CX783="",0,IF(CY783,MAX($CZ$11:CZ782)+1,VLOOKUP(CX783,$CX$11:CZ782,3,FALSE)))</f>
        <v>0</v>
      </c>
      <c r="DA783" s="2" t="str">
        <f t="shared" si="1005"/>
        <v/>
      </c>
      <c r="DB783" t="str">
        <f t="shared" si="1024"/>
        <v/>
      </c>
      <c r="DC783" t="b">
        <f>AND(DB783&lt;&gt;"",COUNTIF($DB$11:DB782,DB783)=0)</f>
        <v>0</v>
      </c>
      <c r="DD783" s="2">
        <f>IF(DB783="",0,IF(DC783,MAX($DD$11:DD782)+1,VLOOKUP(DB783,$DB$11:DD782,3,FALSE)))</f>
        <v>0</v>
      </c>
      <c r="DE783" s="2" t="str">
        <f t="shared" si="1006"/>
        <v/>
      </c>
    </row>
    <row r="784" spans="1:109" x14ac:dyDescent="0.35">
      <c r="A784" s="119"/>
      <c r="B784" s="46"/>
      <c r="C784" s="46"/>
      <c r="D784" s="46"/>
      <c r="E784" s="46"/>
      <c r="F784" s="183"/>
      <c r="G784" s="48">
        <v>0</v>
      </c>
      <c r="H784" s="46">
        <v>0</v>
      </c>
      <c r="I784" s="46">
        <v>0</v>
      </c>
      <c r="J784" s="46">
        <v>0</v>
      </c>
      <c r="K784" s="46">
        <v>0</v>
      </c>
      <c r="L784" s="49">
        <v>0</v>
      </c>
      <c r="M784" s="50">
        <v>0</v>
      </c>
      <c r="N784" s="32"/>
      <c r="O784" s="31"/>
      <c r="P784" s="31"/>
      <c r="Q784" s="31"/>
      <c r="R784" s="31"/>
      <c r="S784" s="31"/>
      <c r="T784" s="31"/>
      <c r="U784" s="31"/>
      <c r="V784" s="99"/>
      <c r="W784" s="52" t="str">
        <f t="shared" si="955"/>
        <v/>
      </c>
      <c r="X784" s="120"/>
      <c r="Y784" s="97"/>
      <c r="Z784" t="e">
        <f t="shared" si="961"/>
        <v>#N/A</v>
      </c>
      <c r="AA784" t="e">
        <f t="shared" si="962"/>
        <v>#N/A</v>
      </c>
      <c r="AB784" t="e">
        <f t="shared" si="963"/>
        <v>#N/A</v>
      </c>
      <c r="AC784" s="53" t="b">
        <f t="shared" si="964"/>
        <v>0</v>
      </c>
      <c r="AD784" s="53" t="b">
        <f t="shared" si="965"/>
        <v>0</v>
      </c>
      <c r="AE784" s="53" t="b">
        <f t="shared" si="966"/>
        <v>0</v>
      </c>
      <c r="AF784" s="53" t="b">
        <f t="shared" si="967"/>
        <v>0</v>
      </c>
      <c r="AG784" s="53" t="b">
        <f t="shared" si="968"/>
        <v>0</v>
      </c>
      <c r="AH784" s="53" t="b">
        <f t="shared" si="969"/>
        <v>0</v>
      </c>
      <c r="AI784" s="53" t="b">
        <f t="shared" si="970"/>
        <v>0</v>
      </c>
      <c r="AJ784" s="53" t="b">
        <f t="shared" si="971"/>
        <v>0</v>
      </c>
      <c r="AK784" s="53" t="b">
        <f t="shared" si="949"/>
        <v>1</v>
      </c>
      <c r="AL784" s="53" t="b">
        <f t="shared" si="950"/>
        <v>1</v>
      </c>
      <c r="AM784" s="53" t="b">
        <f t="shared" si="951"/>
        <v>1</v>
      </c>
      <c r="AN784" s="53" t="b">
        <f t="shared" si="952"/>
        <v>1</v>
      </c>
      <c r="AO784" s="53" t="b">
        <f t="shared" si="953"/>
        <v>1</v>
      </c>
      <c r="AP784" s="53" t="b">
        <f t="shared" si="954"/>
        <v>1</v>
      </c>
      <c r="AQ784" s="53" t="b">
        <f t="shared" si="1007"/>
        <v>0</v>
      </c>
      <c r="AR784" t="b">
        <f t="shared" si="972"/>
        <v>0</v>
      </c>
      <c r="AS784" s="54" t="e">
        <f t="shared" si="997"/>
        <v>#N/A</v>
      </c>
      <c r="AT784" t="b">
        <f t="shared" si="1008"/>
        <v>0</v>
      </c>
      <c r="AU784" t="str">
        <f t="shared" si="1009"/>
        <v/>
      </c>
      <c r="AV784" s="55" t="str">
        <f t="shared" si="998"/>
        <v/>
      </c>
      <c r="AW784" t="b">
        <f>AND(AV784&lt;&gt;"",COUNTIF($AV$11:AV783,AV784)=0)</f>
        <v>0</v>
      </c>
      <c r="AX784" s="2">
        <f>IF(AV784="",0,IF(AW784,MAX($AX$11:AX783)+1,VLOOKUP(AV784,$AV$11:AX783,3,FALSE)))</f>
        <v>0</v>
      </c>
      <c r="AY784" t="str">
        <f t="shared" si="999"/>
        <v/>
      </c>
      <c r="AZ784" t="e">
        <f t="shared" si="973"/>
        <v>#N/A</v>
      </c>
      <c r="BA784" t="e">
        <f>IF(ISNA(AZ784),NA(),COUNTIF(AZ$10:AZ784,AZ784)&gt;1)</f>
        <v>#N/A</v>
      </c>
      <c r="BB784" t="e">
        <f t="shared" si="974"/>
        <v>#N/A</v>
      </c>
      <c r="BC784" s="55" t="e">
        <f t="shared" si="975"/>
        <v>#N/A</v>
      </c>
      <c r="BD784" s="56" t="e">
        <f t="shared" si="976"/>
        <v>#N/A</v>
      </c>
      <c r="BE784" s="53">
        <f t="shared" si="977"/>
        <v>0</v>
      </c>
      <c r="BF784" s="53">
        <f t="shared" si="978"/>
        <v>0</v>
      </c>
      <c r="BG784" s="53">
        <f t="shared" si="979"/>
        <v>0</v>
      </c>
      <c r="BH784" s="53">
        <f t="shared" si="980"/>
        <v>0</v>
      </c>
      <c r="BI784" s="53">
        <f t="shared" si="981"/>
        <v>0</v>
      </c>
      <c r="BJ784" s="53">
        <f t="shared" si="982"/>
        <v>0</v>
      </c>
      <c r="BK784" s="57">
        <f t="shared" si="983"/>
        <v>0</v>
      </c>
      <c r="BL784" s="57">
        <f t="shared" si="984"/>
        <v>0</v>
      </c>
      <c r="BM784" s="57">
        <f t="shared" si="985"/>
        <v>0</v>
      </c>
      <c r="BN784" s="57">
        <f t="shared" si="986"/>
        <v>0</v>
      </c>
      <c r="BO784" s="57">
        <f t="shared" si="987"/>
        <v>0</v>
      </c>
      <c r="BP784" s="57">
        <f t="shared" si="988"/>
        <v>0</v>
      </c>
      <c r="BQ784">
        <f t="shared" si="1010"/>
        <v>0</v>
      </c>
      <c r="BR784">
        <f t="shared" si="1011"/>
        <v>0</v>
      </c>
      <c r="BS784">
        <f t="shared" si="1012"/>
        <v>0</v>
      </c>
      <c r="BT784">
        <f t="shared" si="1013"/>
        <v>0</v>
      </c>
      <c r="BU784">
        <f t="shared" si="1014"/>
        <v>0</v>
      </c>
      <c r="BV784">
        <f t="shared" si="1015"/>
        <v>0</v>
      </c>
      <c r="BW784">
        <f t="shared" si="1016"/>
        <v>0</v>
      </c>
      <c r="BX784">
        <f t="shared" si="1017"/>
        <v>0</v>
      </c>
      <c r="BY784">
        <f t="shared" si="1018"/>
        <v>0</v>
      </c>
      <c r="BZ784">
        <f t="shared" si="1019"/>
        <v>0</v>
      </c>
      <c r="CA784">
        <f t="shared" si="1020"/>
        <v>0</v>
      </c>
      <c r="CB784">
        <f t="shared" si="1021"/>
        <v>0</v>
      </c>
      <c r="CC784" t="e">
        <f>IF('Source and fuel input'!AS784,VLOOKUP(AA784,SourceIdData,8,FALSE),IF('Source and fuel input'!AQ784,V784,IF('Source and fuel input'!AR784,IF(AND(E784="Method 1",VLOOKUP(AA784,SourceIdData,8,FALSE)&gt;0),VLOOKUP(AA784,SourceIdData,8,FALSE),NA()),"")))</f>
        <v>#N/A</v>
      </c>
      <c r="CD784" s="15" t="e">
        <f t="shared" si="956"/>
        <v>#N/A</v>
      </c>
      <c r="CE784" s="15" t="b">
        <f t="shared" si="957"/>
        <v>1</v>
      </c>
      <c r="CF784" s="15" t="b">
        <f t="shared" si="989"/>
        <v>1</v>
      </c>
      <c r="CG784" s="15" t="b">
        <f t="shared" si="958"/>
        <v>0</v>
      </c>
      <c r="CH784" s="15" t="b">
        <f t="shared" si="959"/>
        <v>1</v>
      </c>
      <c r="CI784" t="e">
        <f t="shared" si="990"/>
        <v>#N/A</v>
      </c>
      <c r="CJ784" t="e">
        <f t="shared" si="991"/>
        <v>#N/A</v>
      </c>
      <c r="CK784" t="e">
        <f t="shared" si="1000"/>
        <v>#N/A</v>
      </c>
      <c r="CL784" t="b">
        <f t="shared" si="960"/>
        <v>0</v>
      </c>
      <c r="CM784" t="e">
        <f t="shared" si="1001"/>
        <v>#N/A</v>
      </c>
      <c r="CN784" t="b">
        <f t="shared" si="1002"/>
        <v>0</v>
      </c>
      <c r="CO784" s="14">
        <f t="shared" si="1003"/>
        <v>1</v>
      </c>
      <c r="CP784" s="16" t="str">
        <f t="shared" si="992"/>
        <v/>
      </c>
      <c r="CQ784" s="15">
        <f t="shared" si="993"/>
        <v>0</v>
      </c>
      <c r="CR784" s="15">
        <f t="shared" si="994"/>
        <v>0</v>
      </c>
      <c r="CS784" s="15">
        <f t="shared" si="995"/>
        <v>0</v>
      </c>
      <c r="CT784" s="58" t="e">
        <f t="shared" si="1022"/>
        <v>#DIV/0!</v>
      </c>
      <c r="CU784" s="2">
        <f t="shared" si="996"/>
        <v>995</v>
      </c>
      <c r="CV784" t="str">
        <f t="shared" si="1004"/>
        <v/>
      </c>
      <c r="CX784" t="str">
        <f t="shared" si="1023"/>
        <v/>
      </c>
      <c r="CY784" t="b">
        <f>AND(CX784&lt;&gt;"",COUNTIF($CX$11:CX783,CX784)=0)</f>
        <v>0</v>
      </c>
      <c r="CZ784" s="2">
        <f>IF(CX784="",0,IF(CY784,MAX($CZ$11:CZ783)+1,VLOOKUP(CX784,$CX$11:CZ783,3,FALSE)))</f>
        <v>0</v>
      </c>
      <c r="DA784" s="2" t="str">
        <f t="shared" si="1005"/>
        <v/>
      </c>
      <c r="DB784" t="str">
        <f t="shared" si="1024"/>
        <v/>
      </c>
      <c r="DC784" t="b">
        <f>AND(DB784&lt;&gt;"",COUNTIF($DB$11:DB783,DB784)=0)</f>
        <v>0</v>
      </c>
      <c r="DD784" s="2">
        <f>IF(DB784="",0,IF(DC784,MAX($DD$11:DD783)+1,VLOOKUP(DB784,$DB$11:DD783,3,FALSE)))</f>
        <v>0</v>
      </c>
      <c r="DE784" s="2" t="str">
        <f t="shared" si="1006"/>
        <v/>
      </c>
    </row>
    <row r="785" spans="1:109" x14ac:dyDescent="0.35">
      <c r="A785" s="119"/>
      <c r="B785" s="46"/>
      <c r="C785" s="46"/>
      <c r="D785" s="46"/>
      <c r="E785" s="46"/>
      <c r="F785" s="183"/>
      <c r="G785" s="48">
        <v>0</v>
      </c>
      <c r="H785" s="46">
        <v>0</v>
      </c>
      <c r="I785" s="46">
        <v>0</v>
      </c>
      <c r="J785" s="46">
        <v>0</v>
      </c>
      <c r="K785" s="46">
        <v>0</v>
      </c>
      <c r="L785" s="49">
        <v>0</v>
      </c>
      <c r="M785" s="50">
        <v>0</v>
      </c>
      <c r="N785" s="32"/>
      <c r="O785" s="31"/>
      <c r="P785" s="31"/>
      <c r="Q785" s="31"/>
      <c r="R785" s="31"/>
      <c r="S785" s="31"/>
      <c r="T785" s="31"/>
      <c r="U785" s="31"/>
      <c r="V785" s="99"/>
      <c r="W785" s="52" t="str">
        <f t="shared" si="955"/>
        <v/>
      </c>
      <c r="X785" s="120"/>
      <c r="Y785" s="97"/>
      <c r="Z785" t="e">
        <f t="shared" si="961"/>
        <v>#N/A</v>
      </c>
      <c r="AA785" t="e">
        <f t="shared" si="962"/>
        <v>#N/A</v>
      </c>
      <c r="AB785" t="e">
        <f t="shared" si="963"/>
        <v>#N/A</v>
      </c>
      <c r="AC785" s="53" t="b">
        <f t="shared" si="964"/>
        <v>0</v>
      </c>
      <c r="AD785" s="53" t="b">
        <f t="shared" si="965"/>
        <v>0</v>
      </c>
      <c r="AE785" s="53" t="b">
        <f t="shared" si="966"/>
        <v>0</v>
      </c>
      <c r="AF785" s="53" t="b">
        <f t="shared" si="967"/>
        <v>0</v>
      </c>
      <c r="AG785" s="53" t="b">
        <f t="shared" si="968"/>
        <v>0</v>
      </c>
      <c r="AH785" s="53" t="b">
        <f t="shared" si="969"/>
        <v>0</v>
      </c>
      <c r="AI785" s="53" t="b">
        <f t="shared" si="970"/>
        <v>0</v>
      </c>
      <c r="AJ785" s="53" t="b">
        <f t="shared" si="971"/>
        <v>0</v>
      </c>
      <c r="AK785" s="53" t="b">
        <f t="shared" si="949"/>
        <v>1</v>
      </c>
      <c r="AL785" s="53" t="b">
        <f t="shared" si="950"/>
        <v>1</v>
      </c>
      <c r="AM785" s="53" t="b">
        <f t="shared" si="951"/>
        <v>1</v>
      </c>
      <c r="AN785" s="53" t="b">
        <f t="shared" si="952"/>
        <v>1</v>
      </c>
      <c r="AO785" s="53" t="b">
        <f t="shared" si="953"/>
        <v>1</v>
      </c>
      <c r="AP785" s="53" t="b">
        <f t="shared" si="954"/>
        <v>1</v>
      </c>
      <c r="AQ785" s="53" t="b">
        <f t="shared" si="1007"/>
        <v>0</v>
      </c>
      <c r="AR785" t="b">
        <f t="shared" si="972"/>
        <v>0</v>
      </c>
      <c r="AS785" s="54" t="e">
        <f t="shared" si="997"/>
        <v>#N/A</v>
      </c>
      <c r="AT785" t="b">
        <f t="shared" si="1008"/>
        <v>0</v>
      </c>
      <c r="AU785" t="str">
        <f t="shared" si="1009"/>
        <v/>
      </c>
      <c r="AV785" s="55" t="str">
        <f t="shared" si="998"/>
        <v/>
      </c>
      <c r="AW785" t="b">
        <f>AND(AV785&lt;&gt;"",COUNTIF($AV$11:AV784,AV785)=0)</f>
        <v>0</v>
      </c>
      <c r="AX785" s="2">
        <f>IF(AV785="",0,IF(AW785,MAX($AX$11:AX784)+1,VLOOKUP(AV785,$AV$11:AX784,3,FALSE)))</f>
        <v>0</v>
      </c>
      <c r="AY785" t="str">
        <f t="shared" si="999"/>
        <v/>
      </c>
      <c r="AZ785" t="e">
        <f t="shared" si="973"/>
        <v>#N/A</v>
      </c>
      <c r="BA785" t="e">
        <f>IF(ISNA(AZ785),NA(),COUNTIF(AZ$10:AZ785,AZ785)&gt;1)</f>
        <v>#N/A</v>
      </c>
      <c r="BB785" t="e">
        <f t="shared" si="974"/>
        <v>#N/A</v>
      </c>
      <c r="BC785" s="55" t="e">
        <f t="shared" si="975"/>
        <v>#N/A</v>
      </c>
      <c r="BD785" s="56" t="e">
        <f t="shared" si="976"/>
        <v>#N/A</v>
      </c>
      <c r="BE785" s="53">
        <f t="shared" si="977"/>
        <v>0</v>
      </c>
      <c r="BF785" s="53">
        <f t="shared" si="978"/>
        <v>0</v>
      </c>
      <c r="BG785" s="53">
        <f t="shared" si="979"/>
        <v>0</v>
      </c>
      <c r="BH785" s="53">
        <f t="shared" si="980"/>
        <v>0</v>
      </c>
      <c r="BI785" s="53">
        <f t="shared" si="981"/>
        <v>0</v>
      </c>
      <c r="BJ785" s="53">
        <f t="shared" si="982"/>
        <v>0</v>
      </c>
      <c r="BK785" s="57">
        <f t="shared" si="983"/>
        <v>0</v>
      </c>
      <c r="BL785" s="57">
        <f t="shared" si="984"/>
        <v>0</v>
      </c>
      <c r="BM785" s="57">
        <f t="shared" si="985"/>
        <v>0</v>
      </c>
      <c r="BN785" s="57">
        <f t="shared" si="986"/>
        <v>0</v>
      </c>
      <c r="BO785" s="57">
        <f t="shared" si="987"/>
        <v>0</v>
      </c>
      <c r="BP785" s="57">
        <f t="shared" si="988"/>
        <v>0</v>
      </c>
      <c r="BQ785">
        <f t="shared" si="1010"/>
        <v>0</v>
      </c>
      <c r="BR785">
        <f t="shared" si="1011"/>
        <v>0</v>
      </c>
      <c r="BS785">
        <f t="shared" si="1012"/>
        <v>0</v>
      </c>
      <c r="BT785">
        <f t="shared" si="1013"/>
        <v>0</v>
      </c>
      <c r="BU785">
        <f t="shared" si="1014"/>
        <v>0</v>
      </c>
      <c r="BV785">
        <f t="shared" si="1015"/>
        <v>0</v>
      </c>
      <c r="BW785">
        <f t="shared" si="1016"/>
        <v>0</v>
      </c>
      <c r="BX785">
        <f t="shared" si="1017"/>
        <v>0</v>
      </c>
      <c r="BY785">
        <f t="shared" si="1018"/>
        <v>0</v>
      </c>
      <c r="BZ785">
        <f t="shared" si="1019"/>
        <v>0</v>
      </c>
      <c r="CA785">
        <f t="shared" si="1020"/>
        <v>0</v>
      </c>
      <c r="CB785">
        <f t="shared" si="1021"/>
        <v>0</v>
      </c>
      <c r="CC785" t="e">
        <f>IF('Source and fuel input'!AS785,VLOOKUP(AA785,SourceIdData,8,FALSE),IF('Source and fuel input'!AQ785,V785,IF('Source and fuel input'!AR785,IF(AND(E785="Method 1",VLOOKUP(AA785,SourceIdData,8,FALSE)&gt;0),VLOOKUP(AA785,SourceIdData,8,FALSE),NA()),"")))</f>
        <v>#N/A</v>
      </c>
      <c r="CD785" s="15" t="e">
        <f t="shared" si="956"/>
        <v>#N/A</v>
      </c>
      <c r="CE785" s="15" t="b">
        <f t="shared" si="957"/>
        <v>1</v>
      </c>
      <c r="CF785" s="15" t="b">
        <f t="shared" si="989"/>
        <v>1</v>
      </c>
      <c r="CG785" s="15" t="b">
        <f t="shared" si="958"/>
        <v>0</v>
      </c>
      <c r="CH785" s="15" t="b">
        <f t="shared" si="959"/>
        <v>1</v>
      </c>
      <c r="CI785" t="e">
        <f t="shared" si="990"/>
        <v>#N/A</v>
      </c>
      <c r="CJ785" t="e">
        <f t="shared" si="991"/>
        <v>#N/A</v>
      </c>
      <c r="CK785" t="e">
        <f t="shared" si="1000"/>
        <v>#N/A</v>
      </c>
      <c r="CL785" t="b">
        <f t="shared" si="960"/>
        <v>0</v>
      </c>
      <c r="CM785" t="e">
        <f t="shared" si="1001"/>
        <v>#N/A</v>
      </c>
      <c r="CN785" t="b">
        <f t="shared" si="1002"/>
        <v>0</v>
      </c>
      <c r="CO785" s="14">
        <f t="shared" si="1003"/>
        <v>1</v>
      </c>
      <c r="CP785" s="16" t="str">
        <f t="shared" si="992"/>
        <v/>
      </c>
      <c r="CQ785" s="15">
        <f t="shared" si="993"/>
        <v>0</v>
      </c>
      <c r="CR785" s="15">
        <f t="shared" si="994"/>
        <v>0</v>
      </c>
      <c r="CS785" s="15">
        <f t="shared" si="995"/>
        <v>0</v>
      </c>
      <c r="CT785" s="58" t="e">
        <f t="shared" si="1022"/>
        <v>#DIV/0!</v>
      </c>
      <c r="CU785" s="2">
        <f t="shared" si="996"/>
        <v>995</v>
      </c>
      <c r="CV785" t="str">
        <f t="shared" si="1004"/>
        <v/>
      </c>
      <c r="CX785" t="str">
        <f t="shared" si="1023"/>
        <v/>
      </c>
      <c r="CY785" t="b">
        <f>AND(CX785&lt;&gt;"",COUNTIF($CX$11:CX784,CX785)=0)</f>
        <v>0</v>
      </c>
      <c r="CZ785" s="2">
        <f>IF(CX785="",0,IF(CY785,MAX($CZ$11:CZ784)+1,VLOOKUP(CX785,$CX$11:CZ784,3,FALSE)))</f>
        <v>0</v>
      </c>
      <c r="DA785" s="2" t="str">
        <f t="shared" si="1005"/>
        <v/>
      </c>
      <c r="DB785" t="str">
        <f t="shared" si="1024"/>
        <v/>
      </c>
      <c r="DC785" t="b">
        <f>AND(DB785&lt;&gt;"",COUNTIF($DB$11:DB784,DB785)=0)</f>
        <v>0</v>
      </c>
      <c r="DD785" s="2">
        <f>IF(DB785="",0,IF(DC785,MAX($DD$11:DD784)+1,VLOOKUP(DB785,$DB$11:DD784,3,FALSE)))</f>
        <v>0</v>
      </c>
      <c r="DE785" s="2" t="str">
        <f t="shared" si="1006"/>
        <v/>
      </c>
    </row>
    <row r="786" spans="1:109" x14ac:dyDescent="0.35">
      <c r="A786" s="119"/>
      <c r="B786" s="46"/>
      <c r="C786" s="46"/>
      <c r="D786" s="46"/>
      <c r="E786" s="46"/>
      <c r="F786" s="183"/>
      <c r="G786" s="48">
        <v>0</v>
      </c>
      <c r="H786" s="46">
        <v>0</v>
      </c>
      <c r="I786" s="46">
        <v>0</v>
      </c>
      <c r="J786" s="46">
        <v>0</v>
      </c>
      <c r="K786" s="46">
        <v>0</v>
      </c>
      <c r="L786" s="49">
        <v>0</v>
      </c>
      <c r="M786" s="50">
        <v>0</v>
      </c>
      <c r="N786" s="32"/>
      <c r="O786" s="31"/>
      <c r="P786" s="31"/>
      <c r="Q786" s="31"/>
      <c r="R786" s="31"/>
      <c r="S786" s="31"/>
      <c r="T786" s="31"/>
      <c r="U786" s="31"/>
      <c r="V786" s="99"/>
      <c r="W786" s="52" t="str">
        <f t="shared" si="955"/>
        <v/>
      </c>
      <c r="X786" s="120"/>
      <c r="Y786" s="97"/>
      <c r="Z786" t="e">
        <f t="shared" si="961"/>
        <v>#N/A</v>
      </c>
      <c r="AA786" t="e">
        <f t="shared" si="962"/>
        <v>#N/A</v>
      </c>
      <c r="AB786" t="e">
        <f t="shared" si="963"/>
        <v>#N/A</v>
      </c>
      <c r="AC786" s="53" t="b">
        <f t="shared" si="964"/>
        <v>0</v>
      </c>
      <c r="AD786" s="53" t="b">
        <f t="shared" si="965"/>
        <v>0</v>
      </c>
      <c r="AE786" s="53" t="b">
        <f t="shared" si="966"/>
        <v>0</v>
      </c>
      <c r="AF786" s="53" t="b">
        <f t="shared" si="967"/>
        <v>0</v>
      </c>
      <c r="AG786" s="53" t="b">
        <f t="shared" si="968"/>
        <v>0</v>
      </c>
      <c r="AH786" s="53" t="b">
        <f t="shared" si="969"/>
        <v>0</v>
      </c>
      <c r="AI786" s="53" t="b">
        <f t="shared" si="970"/>
        <v>0</v>
      </c>
      <c r="AJ786" s="53" t="b">
        <f t="shared" si="971"/>
        <v>0</v>
      </c>
      <c r="AK786" s="53" t="b">
        <f t="shared" si="949"/>
        <v>1</v>
      </c>
      <c r="AL786" s="53" t="b">
        <f t="shared" si="950"/>
        <v>1</v>
      </c>
      <c r="AM786" s="53" t="b">
        <f t="shared" si="951"/>
        <v>1</v>
      </c>
      <c r="AN786" s="53" t="b">
        <f t="shared" si="952"/>
        <v>1</v>
      </c>
      <c r="AO786" s="53" t="b">
        <f t="shared" si="953"/>
        <v>1</v>
      </c>
      <c r="AP786" s="53" t="b">
        <f t="shared" si="954"/>
        <v>1</v>
      </c>
      <c r="AQ786" s="53" t="b">
        <f t="shared" si="1007"/>
        <v>0</v>
      </c>
      <c r="AR786" t="b">
        <f t="shared" si="972"/>
        <v>0</v>
      </c>
      <c r="AS786" s="54" t="e">
        <f t="shared" si="997"/>
        <v>#N/A</v>
      </c>
      <c r="AT786" t="b">
        <f t="shared" si="1008"/>
        <v>0</v>
      </c>
      <c r="AU786" t="str">
        <f t="shared" si="1009"/>
        <v/>
      </c>
      <c r="AV786" s="55" t="str">
        <f t="shared" si="998"/>
        <v/>
      </c>
      <c r="AW786" t="b">
        <f>AND(AV786&lt;&gt;"",COUNTIF($AV$11:AV785,AV786)=0)</f>
        <v>0</v>
      </c>
      <c r="AX786" s="2">
        <f>IF(AV786="",0,IF(AW786,MAX($AX$11:AX785)+1,VLOOKUP(AV786,$AV$11:AX785,3,FALSE)))</f>
        <v>0</v>
      </c>
      <c r="AY786" t="str">
        <f t="shared" si="999"/>
        <v/>
      </c>
      <c r="AZ786" t="e">
        <f t="shared" si="973"/>
        <v>#N/A</v>
      </c>
      <c r="BA786" t="e">
        <f>IF(ISNA(AZ786),NA(),COUNTIF(AZ$10:AZ786,AZ786)&gt;1)</f>
        <v>#N/A</v>
      </c>
      <c r="BB786" t="e">
        <f t="shared" si="974"/>
        <v>#N/A</v>
      </c>
      <c r="BC786" s="55" t="e">
        <f t="shared" si="975"/>
        <v>#N/A</v>
      </c>
      <c r="BD786" s="56" t="e">
        <f t="shared" si="976"/>
        <v>#N/A</v>
      </c>
      <c r="BE786" s="53">
        <f t="shared" si="977"/>
        <v>0</v>
      </c>
      <c r="BF786" s="53">
        <f t="shared" si="978"/>
        <v>0</v>
      </c>
      <c r="BG786" s="53">
        <f t="shared" si="979"/>
        <v>0</v>
      </c>
      <c r="BH786" s="53">
        <f t="shared" si="980"/>
        <v>0</v>
      </c>
      <c r="BI786" s="53">
        <f t="shared" si="981"/>
        <v>0</v>
      </c>
      <c r="BJ786" s="53">
        <f t="shared" si="982"/>
        <v>0</v>
      </c>
      <c r="BK786" s="57">
        <f t="shared" si="983"/>
        <v>0</v>
      </c>
      <c r="BL786" s="57">
        <f t="shared" si="984"/>
        <v>0</v>
      </c>
      <c r="BM786" s="57">
        <f t="shared" si="985"/>
        <v>0</v>
      </c>
      <c r="BN786" s="57">
        <f t="shared" si="986"/>
        <v>0</v>
      </c>
      <c r="BO786" s="57">
        <f t="shared" si="987"/>
        <v>0</v>
      </c>
      <c r="BP786" s="57">
        <f t="shared" si="988"/>
        <v>0</v>
      </c>
      <c r="BQ786">
        <f t="shared" si="1010"/>
        <v>0</v>
      </c>
      <c r="BR786">
        <f t="shared" si="1011"/>
        <v>0</v>
      </c>
      <c r="BS786">
        <f t="shared" si="1012"/>
        <v>0</v>
      </c>
      <c r="BT786">
        <f t="shared" si="1013"/>
        <v>0</v>
      </c>
      <c r="BU786">
        <f t="shared" si="1014"/>
        <v>0</v>
      </c>
      <c r="BV786">
        <f t="shared" si="1015"/>
        <v>0</v>
      </c>
      <c r="BW786">
        <f t="shared" si="1016"/>
        <v>0</v>
      </c>
      <c r="BX786">
        <f t="shared" si="1017"/>
        <v>0</v>
      </c>
      <c r="BY786">
        <f t="shared" si="1018"/>
        <v>0</v>
      </c>
      <c r="BZ786">
        <f t="shared" si="1019"/>
        <v>0</v>
      </c>
      <c r="CA786">
        <f t="shared" si="1020"/>
        <v>0</v>
      </c>
      <c r="CB786">
        <f t="shared" si="1021"/>
        <v>0</v>
      </c>
      <c r="CC786" t="e">
        <f>IF('Source and fuel input'!AS786,VLOOKUP(AA786,SourceIdData,8,FALSE),IF('Source and fuel input'!AQ786,V786,IF('Source and fuel input'!AR786,IF(AND(E786="Method 1",VLOOKUP(AA786,SourceIdData,8,FALSE)&gt;0),VLOOKUP(AA786,SourceIdData,8,FALSE),NA()),"")))</f>
        <v>#N/A</v>
      </c>
      <c r="CD786" s="15" t="e">
        <f t="shared" si="956"/>
        <v>#N/A</v>
      </c>
      <c r="CE786" s="15" t="b">
        <f t="shared" si="957"/>
        <v>1</v>
      </c>
      <c r="CF786" s="15" t="b">
        <f t="shared" si="989"/>
        <v>1</v>
      </c>
      <c r="CG786" s="15" t="b">
        <f t="shared" si="958"/>
        <v>0</v>
      </c>
      <c r="CH786" s="15" t="b">
        <f t="shared" si="959"/>
        <v>1</v>
      </c>
      <c r="CI786" t="e">
        <f t="shared" si="990"/>
        <v>#N/A</v>
      </c>
      <c r="CJ786" t="e">
        <f t="shared" si="991"/>
        <v>#N/A</v>
      </c>
      <c r="CK786" t="e">
        <f t="shared" si="1000"/>
        <v>#N/A</v>
      </c>
      <c r="CL786" t="b">
        <f t="shared" si="960"/>
        <v>0</v>
      </c>
      <c r="CM786" t="e">
        <f t="shared" si="1001"/>
        <v>#N/A</v>
      </c>
      <c r="CN786" t="b">
        <f t="shared" si="1002"/>
        <v>0</v>
      </c>
      <c r="CO786" s="14">
        <f t="shared" si="1003"/>
        <v>1</v>
      </c>
      <c r="CP786" s="16" t="str">
        <f t="shared" si="992"/>
        <v/>
      </c>
      <c r="CQ786" s="15">
        <f t="shared" si="993"/>
        <v>0</v>
      </c>
      <c r="CR786" s="15">
        <f t="shared" si="994"/>
        <v>0</v>
      </c>
      <c r="CS786" s="15">
        <f t="shared" si="995"/>
        <v>0</v>
      </c>
      <c r="CT786" s="58" t="e">
        <f t="shared" si="1022"/>
        <v>#DIV/0!</v>
      </c>
      <c r="CU786" s="2">
        <f t="shared" si="996"/>
        <v>995</v>
      </c>
      <c r="CV786" t="str">
        <f t="shared" si="1004"/>
        <v/>
      </c>
      <c r="CX786" t="str">
        <f t="shared" si="1023"/>
        <v/>
      </c>
      <c r="CY786" t="b">
        <f>AND(CX786&lt;&gt;"",COUNTIF($CX$11:CX785,CX786)=0)</f>
        <v>0</v>
      </c>
      <c r="CZ786" s="2">
        <f>IF(CX786="",0,IF(CY786,MAX($CZ$11:CZ785)+1,VLOOKUP(CX786,$CX$11:CZ785,3,FALSE)))</f>
        <v>0</v>
      </c>
      <c r="DA786" s="2" t="str">
        <f t="shared" si="1005"/>
        <v/>
      </c>
      <c r="DB786" t="str">
        <f t="shared" si="1024"/>
        <v/>
      </c>
      <c r="DC786" t="b">
        <f>AND(DB786&lt;&gt;"",COUNTIF($DB$11:DB785,DB786)=0)</f>
        <v>0</v>
      </c>
      <c r="DD786" s="2">
        <f>IF(DB786="",0,IF(DC786,MAX($DD$11:DD785)+1,VLOOKUP(DB786,$DB$11:DD785,3,FALSE)))</f>
        <v>0</v>
      </c>
      <c r="DE786" s="2" t="str">
        <f t="shared" si="1006"/>
        <v/>
      </c>
    </row>
    <row r="787" spans="1:109" x14ac:dyDescent="0.35">
      <c r="A787" s="119"/>
      <c r="B787" s="46"/>
      <c r="C787" s="46"/>
      <c r="D787" s="46"/>
      <c r="E787" s="46"/>
      <c r="F787" s="183"/>
      <c r="G787" s="48">
        <v>0</v>
      </c>
      <c r="H787" s="46">
        <v>0</v>
      </c>
      <c r="I787" s="46">
        <v>0</v>
      </c>
      <c r="J787" s="46">
        <v>0</v>
      </c>
      <c r="K787" s="46">
        <v>0</v>
      </c>
      <c r="L787" s="49">
        <v>0</v>
      </c>
      <c r="M787" s="50">
        <v>0</v>
      </c>
      <c r="N787" s="32"/>
      <c r="O787" s="31"/>
      <c r="P787" s="31"/>
      <c r="Q787" s="31"/>
      <c r="R787" s="31"/>
      <c r="S787" s="31"/>
      <c r="T787" s="31"/>
      <c r="U787" s="31"/>
      <c r="V787" s="99"/>
      <c r="W787" s="52" t="str">
        <f t="shared" si="955"/>
        <v/>
      </c>
      <c r="X787" s="120"/>
      <c r="Y787" s="97"/>
      <c r="Z787" t="e">
        <f t="shared" si="961"/>
        <v>#N/A</v>
      </c>
      <c r="AA787" t="e">
        <f t="shared" si="962"/>
        <v>#N/A</v>
      </c>
      <c r="AB787" t="e">
        <f t="shared" si="963"/>
        <v>#N/A</v>
      </c>
      <c r="AC787" s="53" t="b">
        <f t="shared" si="964"/>
        <v>0</v>
      </c>
      <c r="AD787" s="53" t="b">
        <f t="shared" si="965"/>
        <v>0</v>
      </c>
      <c r="AE787" s="53" t="b">
        <f t="shared" si="966"/>
        <v>0</v>
      </c>
      <c r="AF787" s="53" t="b">
        <f t="shared" si="967"/>
        <v>0</v>
      </c>
      <c r="AG787" s="53" t="b">
        <f t="shared" si="968"/>
        <v>0</v>
      </c>
      <c r="AH787" s="53" t="b">
        <f t="shared" si="969"/>
        <v>0</v>
      </c>
      <c r="AI787" s="53" t="b">
        <f t="shared" si="970"/>
        <v>0</v>
      </c>
      <c r="AJ787" s="53" t="b">
        <f t="shared" si="971"/>
        <v>0</v>
      </c>
      <c r="AK787" s="53" t="b">
        <f t="shared" si="949"/>
        <v>1</v>
      </c>
      <c r="AL787" s="53" t="b">
        <f t="shared" si="950"/>
        <v>1</v>
      </c>
      <c r="AM787" s="53" t="b">
        <f t="shared" si="951"/>
        <v>1</v>
      </c>
      <c r="AN787" s="53" t="b">
        <f t="shared" si="952"/>
        <v>1</v>
      </c>
      <c r="AO787" s="53" t="b">
        <f t="shared" si="953"/>
        <v>1</v>
      </c>
      <c r="AP787" s="53" t="b">
        <f t="shared" si="954"/>
        <v>1</v>
      </c>
      <c r="AQ787" s="53" t="b">
        <f t="shared" si="1007"/>
        <v>0</v>
      </c>
      <c r="AR787" t="b">
        <f t="shared" si="972"/>
        <v>0</v>
      </c>
      <c r="AS787" s="54" t="e">
        <f t="shared" si="997"/>
        <v>#N/A</v>
      </c>
      <c r="AT787" t="b">
        <f t="shared" si="1008"/>
        <v>0</v>
      </c>
      <c r="AU787" t="str">
        <f t="shared" si="1009"/>
        <v/>
      </c>
      <c r="AV787" s="55" t="str">
        <f t="shared" si="998"/>
        <v/>
      </c>
      <c r="AW787" t="b">
        <f>AND(AV787&lt;&gt;"",COUNTIF($AV$11:AV786,AV787)=0)</f>
        <v>0</v>
      </c>
      <c r="AX787" s="2">
        <f>IF(AV787="",0,IF(AW787,MAX($AX$11:AX786)+1,VLOOKUP(AV787,$AV$11:AX786,3,FALSE)))</f>
        <v>0</v>
      </c>
      <c r="AY787" t="str">
        <f t="shared" si="999"/>
        <v/>
      </c>
      <c r="AZ787" t="e">
        <f t="shared" si="973"/>
        <v>#N/A</v>
      </c>
      <c r="BA787" t="e">
        <f>IF(ISNA(AZ787),NA(),COUNTIF(AZ$10:AZ787,AZ787)&gt;1)</f>
        <v>#N/A</v>
      </c>
      <c r="BB787" t="e">
        <f t="shared" si="974"/>
        <v>#N/A</v>
      </c>
      <c r="BC787" s="55" t="e">
        <f t="shared" si="975"/>
        <v>#N/A</v>
      </c>
      <c r="BD787" s="56" t="e">
        <f t="shared" si="976"/>
        <v>#N/A</v>
      </c>
      <c r="BE787" s="53">
        <f t="shared" si="977"/>
        <v>0</v>
      </c>
      <c r="BF787" s="53">
        <f t="shared" si="978"/>
        <v>0</v>
      </c>
      <c r="BG787" s="53">
        <f t="shared" si="979"/>
        <v>0</v>
      </c>
      <c r="BH787" s="53">
        <f t="shared" si="980"/>
        <v>0</v>
      </c>
      <c r="BI787" s="53">
        <f t="shared" si="981"/>
        <v>0</v>
      </c>
      <c r="BJ787" s="53">
        <f t="shared" si="982"/>
        <v>0</v>
      </c>
      <c r="BK787" s="57">
        <f t="shared" si="983"/>
        <v>0</v>
      </c>
      <c r="BL787" s="57">
        <f t="shared" si="984"/>
        <v>0</v>
      </c>
      <c r="BM787" s="57">
        <f t="shared" si="985"/>
        <v>0</v>
      </c>
      <c r="BN787" s="57">
        <f t="shared" si="986"/>
        <v>0</v>
      </c>
      <c r="BO787" s="57">
        <f t="shared" si="987"/>
        <v>0</v>
      </c>
      <c r="BP787" s="57">
        <f t="shared" si="988"/>
        <v>0</v>
      </c>
      <c r="BQ787">
        <f t="shared" si="1010"/>
        <v>0</v>
      </c>
      <c r="BR787">
        <f t="shared" si="1011"/>
        <v>0</v>
      </c>
      <c r="BS787">
        <f t="shared" si="1012"/>
        <v>0</v>
      </c>
      <c r="BT787">
        <f t="shared" si="1013"/>
        <v>0</v>
      </c>
      <c r="BU787">
        <f t="shared" si="1014"/>
        <v>0</v>
      </c>
      <c r="BV787">
        <f t="shared" si="1015"/>
        <v>0</v>
      </c>
      <c r="BW787">
        <f t="shared" si="1016"/>
        <v>0</v>
      </c>
      <c r="BX787">
        <f t="shared" si="1017"/>
        <v>0</v>
      </c>
      <c r="BY787">
        <f t="shared" si="1018"/>
        <v>0</v>
      </c>
      <c r="BZ787">
        <f t="shared" si="1019"/>
        <v>0</v>
      </c>
      <c r="CA787">
        <f t="shared" si="1020"/>
        <v>0</v>
      </c>
      <c r="CB787">
        <f t="shared" si="1021"/>
        <v>0</v>
      </c>
      <c r="CC787" t="e">
        <f>IF('Source and fuel input'!AS787,VLOOKUP(AA787,SourceIdData,8,FALSE),IF('Source and fuel input'!AQ787,V787,IF('Source and fuel input'!AR787,IF(AND(E787="Method 1",VLOOKUP(AA787,SourceIdData,8,FALSE)&gt;0),VLOOKUP(AA787,SourceIdData,8,FALSE),NA()),"")))</f>
        <v>#N/A</v>
      </c>
      <c r="CD787" s="15" t="e">
        <f t="shared" si="956"/>
        <v>#N/A</v>
      </c>
      <c r="CE787" s="15" t="b">
        <f t="shared" si="957"/>
        <v>1</v>
      </c>
      <c r="CF787" s="15" t="b">
        <f t="shared" si="989"/>
        <v>1</v>
      </c>
      <c r="CG787" s="15" t="b">
        <f t="shared" si="958"/>
        <v>0</v>
      </c>
      <c r="CH787" s="15" t="b">
        <f t="shared" si="959"/>
        <v>1</v>
      </c>
      <c r="CI787" t="e">
        <f t="shared" si="990"/>
        <v>#N/A</v>
      </c>
      <c r="CJ787" t="e">
        <f t="shared" si="991"/>
        <v>#N/A</v>
      </c>
      <c r="CK787" t="e">
        <f t="shared" si="1000"/>
        <v>#N/A</v>
      </c>
      <c r="CL787" t="b">
        <f t="shared" si="960"/>
        <v>0</v>
      </c>
      <c r="CM787" t="e">
        <f t="shared" si="1001"/>
        <v>#N/A</v>
      </c>
      <c r="CN787" t="b">
        <f t="shared" si="1002"/>
        <v>0</v>
      </c>
      <c r="CO787" s="14">
        <f t="shared" si="1003"/>
        <v>1</v>
      </c>
      <c r="CP787" s="16" t="str">
        <f t="shared" si="992"/>
        <v/>
      </c>
      <c r="CQ787" s="15">
        <f t="shared" si="993"/>
        <v>0</v>
      </c>
      <c r="CR787" s="15">
        <f t="shared" si="994"/>
        <v>0</v>
      </c>
      <c r="CS787" s="15">
        <f t="shared" si="995"/>
        <v>0</v>
      </c>
      <c r="CT787" s="58" t="e">
        <f t="shared" si="1022"/>
        <v>#DIV/0!</v>
      </c>
      <c r="CU787" s="2">
        <f t="shared" si="996"/>
        <v>995</v>
      </c>
      <c r="CV787" t="str">
        <f t="shared" si="1004"/>
        <v/>
      </c>
      <c r="CX787" t="str">
        <f t="shared" si="1023"/>
        <v/>
      </c>
      <c r="CY787" t="b">
        <f>AND(CX787&lt;&gt;"",COUNTIF($CX$11:CX786,CX787)=0)</f>
        <v>0</v>
      </c>
      <c r="CZ787" s="2">
        <f>IF(CX787="",0,IF(CY787,MAX($CZ$11:CZ786)+1,VLOOKUP(CX787,$CX$11:CZ786,3,FALSE)))</f>
        <v>0</v>
      </c>
      <c r="DA787" s="2" t="str">
        <f t="shared" si="1005"/>
        <v/>
      </c>
      <c r="DB787" t="str">
        <f t="shared" si="1024"/>
        <v/>
      </c>
      <c r="DC787" t="b">
        <f>AND(DB787&lt;&gt;"",COUNTIF($DB$11:DB786,DB787)=0)</f>
        <v>0</v>
      </c>
      <c r="DD787" s="2">
        <f>IF(DB787="",0,IF(DC787,MAX($DD$11:DD786)+1,VLOOKUP(DB787,$DB$11:DD786,3,FALSE)))</f>
        <v>0</v>
      </c>
      <c r="DE787" s="2" t="str">
        <f t="shared" si="1006"/>
        <v/>
      </c>
    </row>
    <row r="788" spans="1:109" x14ac:dyDescent="0.35">
      <c r="A788" s="119"/>
      <c r="B788" s="46"/>
      <c r="C788" s="46"/>
      <c r="D788" s="46"/>
      <c r="E788" s="46"/>
      <c r="F788" s="183"/>
      <c r="G788" s="48">
        <v>0</v>
      </c>
      <c r="H788" s="46">
        <v>0</v>
      </c>
      <c r="I788" s="46">
        <v>0</v>
      </c>
      <c r="J788" s="46">
        <v>0</v>
      </c>
      <c r="K788" s="46">
        <v>0</v>
      </c>
      <c r="L788" s="49">
        <v>0</v>
      </c>
      <c r="M788" s="50">
        <v>0</v>
      </c>
      <c r="N788" s="32"/>
      <c r="O788" s="31"/>
      <c r="P788" s="31"/>
      <c r="Q788" s="31"/>
      <c r="R788" s="31"/>
      <c r="S788" s="31"/>
      <c r="T788" s="31"/>
      <c r="U788" s="31"/>
      <c r="V788" s="99"/>
      <c r="W788" s="52" t="str">
        <f t="shared" si="955"/>
        <v/>
      </c>
      <c r="X788" s="120"/>
      <c r="Y788" s="97"/>
      <c r="Z788" t="e">
        <f t="shared" si="961"/>
        <v>#N/A</v>
      </c>
      <c r="AA788" t="e">
        <f t="shared" si="962"/>
        <v>#N/A</v>
      </c>
      <c r="AB788" t="e">
        <f t="shared" si="963"/>
        <v>#N/A</v>
      </c>
      <c r="AC788" s="53" t="b">
        <f t="shared" si="964"/>
        <v>0</v>
      </c>
      <c r="AD788" s="53" t="b">
        <f t="shared" si="965"/>
        <v>0</v>
      </c>
      <c r="AE788" s="53" t="b">
        <f t="shared" si="966"/>
        <v>0</v>
      </c>
      <c r="AF788" s="53" t="b">
        <f t="shared" si="967"/>
        <v>0</v>
      </c>
      <c r="AG788" s="53" t="b">
        <f t="shared" si="968"/>
        <v>0</v>
      </c>
      <c r="AH788" s="53" t="b">
        <f t="shared" si="969"/>
        <v>0</v>
      </c>
      <c r="AI788" s="53" t="b">
        <f t="shared" si="970"/>
        <v>0</v>
      </c>
      <c r="AJ788" s="53" t="b">
        <f t="shared" si="971"/>
        <v>0</v>
      </c>
      <c r="AK788" s="53" t="b">
        <f t="shared" si="949"/>
        <v>1</v>
      </c>
      <c r="AL788" s="53" t="b">
        <f t="shared" si="950"/>
        <v>1</v>
      </c>
      <c r="AM788" s="53" t="b">
        <f t="shared" si="951"/>
        <v>1</v>
      </c>
      <c r="AN788" s="53" t="b">
        <f t="shared" si="952"/>
        <v>1</v>
      </c>
      <c r="AO788" s="53" t="b">
        <f t="shared" si="953"/>
        <v>1</v>
      </c>
      <c r="AP788" s="53" t="b">
        <f t="shared" si="954"/>
        <v>1</v>
      </c>
      <c r="AQ788" s="53" t="b">
        <f t="shared" si="1007"/>
        <v>0</v>
      </c>
      <c r="AR788" t="b">
        <f t="shared" si="972"/>
        <v>0</v>
      </c>
      <c r="AS788" s="54" t="e">
        <f t="shared" si="997"/>
        <v>#N/A</v>
      </c>
      <c r="AT788" t="b">
        <f t="shared" si="1008"/>
        <v>0</v>
      </c>
      <c r="AU788" t="str">
        <f t="shared" si="1009"/>
        <v/>
      </c>
      <c r="AV788" s="55" t="str">
        <f t="shared" si="998"/>
        <v/>
      </c>
      <c r="AW788" t="b">
        <f>AND(AV788&lt;&gt;"",COUNTIF($AV$11:AV787,AV788)=0)</f>
        <v>0</v>
      </c>
      <c r="AX788" s="2">
        <f>IF(AV788="",0,IF(AW788,MAX($AX$11:AX787)+1,VLOOKUP(AV788,$AV$11:AX787,3,FALSE)))</f>
        <v>0</v>
      </c>
      <c r="AY788" t="str">
        <f t="shared" si="999"/>
        <v/>
      </c>
      <c r="AZ788" t="e">
        <f t="shared" si="973"/>
        <v>#N/A</v>
      </c>
      <c r="BA788" t="e">
        <f>IF(ISNA(AZ788),NA(),COUNTIF(AZ$10:AZ788,AZ788)&gt;1)</f>
        <v>#N/A</v>
      </c>
      <c r="BB788" t="e">
        <f t="shared" si="974"/>
        <v>#N/A</v>
      </c>
      <c r="BC788" s="55" t="e">
        <f t="shared" si="975"/>
        <v>#N/A</v>
      </c>
      <c r="BD788" s="56" t="e">
        <f t="shared" si="976"/>
        <v>#N/A</v>
      </c>
      <c r="BE788" s="53">
        <f t="shared" si="977"/>
        <v>0</v>
      </c>
      <c r="BF788" s="53">
        <f t="shared" si="978"/>
        <v>0</v>
      </c>
      <c r="BG788" s="53">
        <f t="shared" si="979"/>
        <v>0</v>
      </c>
      <c r="BH788" s="53">
        <f t="shared" si="980"/>
        <v>0</v>
      </c>
      <c r="BI788" s="53">
        <f t="shared" si="981"/>
        <v>0</v>
      </c>
      <c r="BJ788" s="53">
        <f t="shared" si="982"/>
        <v>0</v>
      </c>
      <c r="BK788" s="57">
        <f t="shared" si="983"/>
        <v>0</v>
      </c>
      <c r="BL788" s="57">
        <f t="shared" si="984"/>
        <v>0</v>
      </c>
      <c r="BM788" s="57">
        <f t="shared" si="985"/>
        <v>0</v>
      </c>
      <c r="BN788" s="57">
        <f t="shared" si="986"/>
        <v>0</v>
      </c>
      <c r="BO788" s="57">
        <f t="shared" si="987"/>
        <v>0</v>
      </c>
      <c r="BP788" s="57">
        <f t="shared" si="988"/>
        <v>0</v>
      </c>
      <c r="BQ788">
        <f t="shared" si="1010"/>
        <v>0</v>
      </c>
      <c r="BR788">
        <f t="shared" si="1011"/>
        <v>0</v>
      </c>
      <c r="BS788">
        <f t="shared" si="1012"/>
        <v>0</v>
      </c>
      <c r="BT788">
        <f t="shared" si="1013"/>
        <v>0</v>
      </c>
      <c r="BU788">
        <f t="shared" si="1014"/>
        <v>0</v>
      </c>
      <c r="BV788">
        <f t="shared" si="1015"/>
        <v>0</v>
      </c>
      <c r="BW788">
        <f t="shared" si="1016"/>
        <v>0</v>
      </c>
      <c r="BX788">
        <f t="shared" si="1017"/>
        <v>0</v>
      </c>
      <c r="BY788">
        <f t="shared" si="1018"/>
        <v>0</v>
      </c>
      <c r="BZ788">
        <f t="shared" si="1019"/>
        <v>0</v>
      </c>
      <c r="CA788">
        <f t="shared" si="1020"/>
        <v>0</v>
      </c>
      <c r="CB788">
        <f t="shared" si="1021"/>
        <v>0</v>
      </c>
      <c r="CC788" t="e">
        <f>IF('Source and fuel input'!AS788,VLOOKUP(AA788,SourceIdData,8,FALSE),IF('Source and fuel input'!AQ788,V788,IF('Source and fuel input'!AR788,IF(AND(E788="Method 1",VLOOKUP(AA788,SourceIdData,8,FALSE)&gt;0),VLOOKUP(AA788,SourceIdData,8,FALSE),NA()),"")))</f>
        <v>#N/A</v>
      </c>
      <c r="CD788" s="15" t="e">
        <f t="shared" si="956"/>
        <v>#N/A</v>
      </c>
      <c r="CE788" s="15" t="b">
        <f t="shared" si="957"/>
        <v>1</v>
      </c>
      <c r="CF788" s="15" t="b">
        <f t="shared" si="989"/>
        <v>1</v>
      </c>
      <c r="CG788" s="15" t="b">
        <f t="shared" si="958"/>
        <v>0</v>
      </c>
      <c r="CH788" s="15" t="b">
        <f t="shared" si="959"/>
        <v>1</v>
      </c>
      <c r="CI788" t="e">
        <f t="shared" si="990"/>
        <v>#N/A</v>
      </c>
      <c r="CJ788" t="e">
        <f t="shared" si="991"/>
        <v>#N/A</v>
      </c>
      <c r="CK788" t="e">
        <f t="shared" si="1000"/>
        <v>#N/A</v>
      </c>
      <c r="CL788" t="b">
        <f t="shared" si="960"/>
        <v>0</v>
      </c>
      <c r="CM788" t="e">
        <f t="shared" si="1001"/>
        <v>#N/A</v>
      </c>
      <c r="CN788" t="b">
        <f t="shared" si="1002"/>
        <v>0</v>
      </c>
      <c r="CO788" s="14">
        <f t="shared" si="1003"/>
        <v>1</v>
      </c>
      <c r="CP788" s="16" t="str">
        <f t="shared" si="992"/>
        <v/>
      </c>
      <c r="CQ788" s="15">
        <f t="shared" si="993"/>
        <v>0</v>
      </c>
      <c r="CR788" s="15">
        <f t="shared" si="994"/>
        <v>0</v>
      </c>
      <c r="CS788" s="15">
        <f t="shared" si="995"/>
        <v>0</v>
      </c>
      <c r="CT788" s="58" t="e">
        <f t="shared" si="1022"/>
        <v>#DIV/0!</v>
      </c>
      <c r="CU788" s="2">
        <f t="shared" si="996"/>
        <v>995</v>
      </c>
      <c r="CV788" t="str">
        <f t="shared" si="1004"/>
        <v/>
      </c>
      <c r="CX788" t="str">
        <f t="shared" si="1023"/>
        <v/>
      </c>
      <c r="CY788" t="b">
        <f>AND(CX788&lt;&gt;"",COUNTIF($CX$11:CX787,CX788)=0)</f>
        <v>0</v>
      </c>
      <c r="CZ788" s="2">
        <f>IF(CX788="",0,IF(CY788,MAX($CZ$11:CZ787)+1,VLOOKUP(CX788,$CX$11:CZ787,3,FALSE)))</f>
        <v>0</v>
      </c>
      <c r="DA788" s="2" t="str">
        <f t="shared" si="1005"/>
        <v/>
      </c>
      <c r="DB788" t="str">
        <f t="shared" si="1024"/>
        <v/>
      </c>
      <c r="DC788" t="b">
        <f>AND(DB788&lt;&gt;"",COUNTIF($DB$11:DB787,DB788)=0)</f>
        <v>0</v>
      </c>
      <c r="DD788" s="2">
        <f>IF(DB788="",0,IF(DC788,MAX($DD$11:DD787)+1,VLOOKUP(DB788,$DB$11:DD787,3,FALSE)))</f>
        <v>0</v>
      </c>
      <c r="DE788" s="2" t="str">
        <f t="shared" si="1006"/>
        <v/>
      </c>
    </row>
    <row r="789" spans="1:109" x14ac:dyDescent="0.35">
      <c r="A789" s="119"/>
      <c r="B789" s="46"/>
      <c r="C789" s="46"/>
      <c r="D789" s="46"/>
      <c r="E789" s="46"/>
      <c r="F789" s="183"/>
      <c r="G789" s="48">
        <v>0</v>
      </c>
      <c r="H789" s="46">
        <v>0</v>
      </c>
      <c r="I789" s="46">
        <v>0</v>
      </c>
      <c r="J789" s="46">
        <v>0</v>
      </c>
      <c r="K789" s="46">
        <v>0</v>
      </c>
      <c r="L789" s="49">
        <v>0</v>
      </c>
      <c r="M789" s="50">
        <v>0</v>
      </c>
      <c r="N789" s="32"/>
      <c r="O789" s="31"/>
      <c r="P789" s="31"/>
      <c r="Q789" s="31"/>
      <c r="R789" s="31"/>
      <c r="S789" s="31"/>
      <c r="T789" s="31"/>
      <c r="U789" s="31"/>
      <c r="V789" s="99"/>
      <c r="W789" s="52" t="str">
        <f t="shared" si="955"/>
        <v/>
      </c>
      <c r="X789" s="120"/>
      <c r="Y789" s="97"/>
      <c r="Z789" t="e">
        <f t="shared" si="961"/>
        <v>#N/A</v>
      </c>
      <c r="AA789" t="e">
        <f t="shared" si="962"/>
        <v>#N/A</v>
      </c>
      <c r="AB789" t="e">
        <f t="shared" si="963"/>
        <v>#N/A</v>
      </c>
      <c r="AC789" s="53" t="b">
        <f t="shared" si="964"/>
        <v>0</v>
      </c>
      <c r="AD789" s="53" t="b">
        <f t="shared" si="965"/>
        <v>0</v>
      </c>
      <c r="AE789" s="53" t="b">
        <f t="shared" si="966"/>
        <v>0</v>
      </c>
      <c r="AF789" s="53" t="b">
        <f t="shared" si="967"/>
        <v>0</v>
      </c>
      <c r="AG789" s="53" t="b">
        <f t="shared" si="968"/>
        <v>0</v>
      </c>
      <c r="AH789" s="53" t="b">
        <f t="shared" si="969"/>
        <v>0</v>
      </c>
      <c r="AI789" s="53" t="b">
        <f t="shared" si="970"/>
        <v>0</v>
      </c>
      <c r="AJ789" s="53" t="b">
        <f t="shared" si="971"/>
        <v>0</v>
      </c>
      <c r="AK789" s="53" t="b">
        <f t="shared" si="949"/>
        <v>1</v>
      </c>
      <c r="AL789" s="53" t="b">
        <f t="shared" si="950"/>
        <v>1</v>
      </c>
      <c r="AM789" s="53" t="b">
        <f t="shared" si="951"/>
        <v>1</v>
      </c>
      <c r="AN789" s="53" t="b">
        <f t="shared" si="952"/>
        <v>1</v>
      </c>
      <c r="AO789" s="53" t="b">
        <f t="shared" si="953"/>
        <v>1</v>
      </c>
      <c r="AP789" s="53" t="b">
        <f t="shared" si="954"/>
        <v>1</v>
      </c>
      <c r="AQ789" s="53" t="b">
        <f t="shared" si="1007"/>
        <v>0</v>
      </c>
      <c r="AR789" t="b">
        <f t="shared" si="972"/>
        <v>0</v>
      </c>
      <c r="AS789" s="54" t="e">
        <f t="shared" si="997"/>
        <v>#N/A</v>
      </c>
      <c r="AT789" t="b">
        <f t="shared" si="1008"/>
        <v>0</v>
      </c>
      <c r="AU789" t="str">
        <f t="shared" si="1009"/>
        <v/>
      </c>
      <c r="AV789" s="55" t="str">
        <f t="shared" si="998"/>
        <v/>
      </c>
      <c r="AW789" t="b">
        <f>AND(AV789&lt;&gt;"",COUNTIF($AV$11:AV788,AV789)=0)</f>
        <v>0</v>
      </c>
      <c r="AX789" s="2">
        <f>IF(AV789="",0,IF(AW789,MAX($AX$11:AX788)+1,VLOOKUP(AV789,$AV$11:AX788,3,FALSE)))</f>
        <v>0</v>
      </c>
      <c r="AY789" t="str">
        <f t="shared" si="999"/>
        <v/>
      </c>
      <c r="AZ789" t="e">
        <f t="shared" si="973"/>
        <v>#N/A</v>
      </c>
      <c r="BA789" t="e">
        <f>IF(ISNA(AZ789),NA(),COUNTIF(AZ$10:AZ789,AZ789)&gt;1)</f>
        <v>#N/A</v>
      </c>
      <c r="BB789" t="e">
        <f t="shared" si="974"/>
        <v>#N/A</v>
      </c>
      <c r="BC789" s="55" t="e">
        <f t="shared" si="975"/>
        <v>#N/A</v>
      </c>
      <c r="BD789" s="56" t="e">
        <f t="shared" si="976"/>
        <v>#N/A</v>
      </c>
      <c r="BE789" s="53">
        <f t="shared" si="977"/>
        <v>0</v>
      </c>
      <c r="BF789" s="53">
        <f t="shared" si="978"/>
        <v>0</v>
      </c>
      <c r="BG789" s="53">
        <f t="shared" si="979"/>
        <v>0</v>
      </c>
      <c r="BH789" s="53">
        <f t="shared" si="980"/>
        <v>0</v>
      </c>
      <c r="BI789" s="53">
        <f t="shared" si="981"/>
        <v>0</v>
      </c>
      <c r="BJ789" s="53">
        <f t="shared" si="982"/>
        <v>0</v>
      </c>
      <c r="BK789" s="57">
        <f t="shared" si="983"/>
        <v>0</v>
      </c>
      <c r="BL789" s="57">
        <f t="shared" si="984"/>
        <v>0</v>
      </c>
      <c r="BM789" s="57">
        <f t="shared" si="985"/>
        <v>0</v>
      </c>
      <c r="BN789" s="57">
        <f t="shared" si="986"/>
        <v>0</v>
      </c>
      <c r="BO789" s="57">
        <f t="shared" si="987"/>
        <v>0</v>
      </c>
      <c r="BP789" s="57">
        <f t="shared" si="988"/>
        <v>0</v>
      </c>
      <c r="BQ789">
        <f t="shared" si="1010"/>
        <v>0</v>
      </c>
      <c r="BR789">
        <f t="shared" si="1011"/>
        <v>0</v>
      </c>
      <c r="BS789">
        <f t="shared" si="1012"/>
        <v>0</v>
      </c>
      <c r="BT789">
        <f t="shared" si="1013"/>
        <v>0</v>
      </c>
      <c r="BU789">
        <f t="shared" si="1014"/>
        <v>0</v>
      </c>
      <c r="BV789">
        <f t="shared" si="1015"/>
        <v>0</v>
      </c>
      <c r="BW789">
        <f t="shared" si="1016"/>
        <v>0</v>
      </c>
      <c r="BX789">
        <f t="shared" si="1017"/>
        <v>0</v>
      </c>
      <c r="BY789">
        <f t="shared" si="1018"/>
        <v>0</v>
      </c>
      <c r="BZ789">
        <f t="shared" si="1019"/>
        <v>0</v>
      </c>
      <c r="CA789">
        <f t="shared" si="1020"/>
        <v>0</v>
      </c>
      <c r="CB789">
        <f t="shared" si="1021"/>
        <v>0</v>
      </c>
      <c r="CC789" t="e">
        <f>IF('Source and fuel input'!AS789,VLOOKUP(AA789,SourceIdData,8,FALSE),IF('Source and fuel input'!AQ789,V789,IF('Source and fuel input'!AR789,IF(AND(E789="Method 1",VLOOKUP(AA789,SourceIdData,8,FALSE)&gt;0),VLOOKUP(AA789,SourceIdData,8,FALSE),NA()),"")))</f>
        <v>#N/A</v>
      </c>
      <c r="CD789" s="15" t="e">
        <f t="shared" si="956"/>
        <v>#N/A</v>
      </c>
      <c r="CE789" s="15" t="b">
        <f t="shared" si="957"/>
        <v>1</v>
      </c>
      <c r="CF789" s="15" t="b">
        <f t="shared" si="989"/>
        <v>1</v>
      </c>
      <c r="CG789" s="15" t="b">
        <f t="shared" si="958"/>
        <v>0</v>
      </c>
      <c r="CH789" s="15" t="b">
        <f t="shared" si="959"/>
        <v>1</v>
      </c>
      <c r="CI789" t="e">
        <f t="shared" si="990"/>
        <v>#N/A</v>
      </c>
      <c r="CJ789" t="e">
        <f t="shared" si="991"/>
        <v>#N/A</v>
      </c>
      <c r="CK789" t="e">
        <f t="shared" si="1000"/>
        <v>#N/A</v>
      </c>
      <c r="CL789" t="b">
        <f t="shared" si="960"/>
        <v>0</v>
      </c>
      <c r="CM789" t="e">
        <f t="shared" si="1001"/>
        <v>#N/A</v>
      </c>
      <c r="CN789" t="b">
        <f t="shared" si="1002"/>
        <v>0</v>
      </c>
      <c r="CO789" s="14">
        <f t="shared" si="1003"/>
        <v>1</v>
      </c>
      <c r="CP789" s="16" t="str">
        <f t="shared" si="992"/>
        <v/>
      </c>
      <c r="CQ789" s="15">
        <f t="shared" si="993"/>
        <v>0</v>
      </c>
      <c r="CR789" s="15">
        <f t="shared" si="994"/>
        <v>0</v>
      </c>
      <c r="CS789" s="15">
        <f t="shared" si="995"/>
        <v>0</v>
      </c>
      <c r="CT789" s="58" t="e">
        <f t="shared" si="1022"/>
        <v>#DIV/0!</v>
      </c>
      <c r="CU789" s="2">
        <f t="shared" si="996"/>
        <v>995</v>
      </c>
      <c r="CV789" t="str">
        <f t="shared" si="1004"/>
        <v/>
      </c>
      <c r="CX789" t="str">
        <f t="shared" si="1023"/>
        <v/>
      </c>
      <c r="CY789" t="b">
        <f>AND(CX789&lt;&gt;"",COUNTIF($CX$11:CX788,CX789)=0)</f>
        <v>0</v>
      </c>
      <c r="CZ789" s="2">
        <f>IF(CX789="",0,IF(CY789,MAX($CZ$11:CZ788)+1,VLOOKUP(CX789,$CX$11:CZ788,3,FALSE)))</f>
        <v>0</v>
      </c>
      <c r="DA789" s="2" t="str">
        <f t="shared" si="1005"/>
        <v/>
      </c>
      <c r="DB789" t="str">
        <f t="shared" si="1024"/>
        <v/>
      </c>
      <c r="DC789" t="b">
        <f>AND(DB789&lt;&gt;"",COUNTIF($DB$11:DB788,DB789)=0)</f>
        <v>0</v>
      </c>
      <c r="DD789" s="2">
        <f>IF(DB789="",0,IF(DC789,MAX($DD$11:DD788)+1,VLOOKUP(DB789,$DB$11:DD788,3,FALSE)))</f>
        <v>0</v>
      </c>
      <c r="DE789" s="2" t="str">
        <f t="shared" si="1006"/>
        <v/>
      </c>
    </row>
    <row r="790" spans="1:109" x14ac:dyDescent="0.35">
      <c r="A790" s="119"/>
      <c r="B790" s="46"/>
      <c r="C790" s="46"/>
      <c r="D790" s="46"/>
      <c r="E790" s="46"/>
      <c r="F790" s="183"/>
      <c r="G790" s="48">
        <v>0</v>
      </c>
      <c r="H790" s="46">
        <v>0</v>
      </c>
      <c r="I790" s="46">
        <v>0</v>
      </c>
      <c r="J790" s="46">
        <v>0</v>
      </c>
      <c r="K790" s="46">
        <v>0</v>
      </c>
      <c r="L790" s="49">
        <v>0</v>
      </c>
      <c r="M790" s="50">
        <v>0</v>
      </c>
      <c r="N790" s="32"/>
      <c r="O790" s="31"/>
      <c r="P790" s="31"/>
      <c r="Q790" s="31"/>
      <c r="R790" s="31"/>
      <c r="S790" s="31"/>
      <c r="T790" s="31"/>
      <c r="U790" s="31"/>
      <c r="V790" s="99"/>
      <c r="W790" s="52" t="str">
        <f t="shared" si="955"/>
        <v/>
      </c>
      <c r="X790" s="120"/>
      <c r="Y790" s="97"/>
      <c r="Z790" t="e">
        <f t="shared" si="961"/>
        <v>#N/A</v>
      </c>
      <c r="AA790" t="e">
        <f t="shared" si="962"/>
        <v>#N/A</v>
      </c>
      <c r="AB790" t="e">
        <f t="shared" si="963"/>
        <v>#N/A</v>
      </c>
      <c r="AC790" s="53" t="b">
        <f t="shared" si="964"/>
        <v>0</v>
      </c>
      <c r="AD790" s="53" t="b">
        <f t="shared" si="965"/>
        <v>0</v>
      </c>
      <c r="AE790" s="53" t="b">
        <f t="shared" si="966"/>
        <v>0</v>
      </c>
      <c r="AF790" s="53" t="b">
        <f t="shared" si="967"/>
        <v>0</v>
      </c>
      <c r="AG790" s="53" t="b">
        <f t="shared" si="968"/>
        <v>0</v>
      </c>
      <c r="AH790" s="53" t="b">
        <f t="shared" si="969"/>
        <v>0</v>
      </c>
      <c r="AI790" s="53" t="b">
        <f t="shared" si="970"/>
        <v>0</v>
      </c>
      <c r="AJ790" s="53" t="b">
        <f t="shared" si="971"/>
        <v>0</v>
      </c>
      <c r="AK790" s="53" t="b">
        <f t="shared" si="949"/>
        <v>1</v>
      </c>
      <c r="AL790" s="53" t="b">
        <f t="shared" si="950"/>
        <v>1</v>
      </c>
      <c r="AM790" s="53" t="b">
        <f t="shared" si="951"/>
        <v>1</v>
      </c>
      <c r="AN790" s="53" t="b">
        <f t="shared" si="952"/>
        <v>1</v>
      </c>
      <c r="AO790" s="53" t="b">
        <f t="shared" si="953"/>
        <v>1</v>
      </c>
      <c r="AP790" s="53" t="b">
        <f t="shared" si="954"/>
        <v>1</v>
      </c>
      <c r="AQ790" s="53" t="b">
        <f t="shared" si="1007"/>
        <v>0</v>
      </c>
      <c r="AR790" t="b">
        <f t="shared" si="972"/>
        <v>0</v>
      </c>
      <c r="AS790" s="54" t="e">
        <f t="shared" si="997"/>
        <v>#N/A</v>
      </c>
      <c r="AT790" t="b">
        <f t="shared" si="1008"/>
        <v>0</v>
      </c>
      <c r="AU790" t="str">
        <f t="shared" si="1009"/>
        <v/>
      </c>
      <c r="AV790" s="55" t="str">
        <f t="shared" si="998"/>
        <v/>
      </c>
      <c r="AW790" t="b">
        <f>AND(AV790&lt;&gt;"",COUNTIF($AV$11:AV789,AV790)=0)</f>
        <v>0</v>
      </c>
      <c r="AX790" s="2">
        <f>IF(AV790="",0,IF(AW790,MAX($AX$11:AX789)+1,VLOOKUP(AV790,$AV$11:AX789,3,FALSE)))</f>
        <v>0</v>
      </c>
      <c r="AY790" t="str">
        <f t="shared" si="999"/>
        <v/>
      </c>
      <c r="AZ790" t="e">
        <f t="shared" si="973"/>
        <v>#N/A</v>
      </c>
      <c r="BA790" t="e">
        <f>IF(ISNA(AZ790),NA(),COUNTIF(AZ$10:AZ790,AZ790)&gt;1)</f>
        <v>#N/A</v>
      </c>
      <c r="BB790" t="e">
        <f t="shared" si="974"/>
        <v>#N/A</v>
      </c>
      <c r="BC790" s="55" t="e">
        <f t="shared" si="975"/>
        <v>#N/A</v>
      </c>
      <c r="BD790" s="56" t="e">
        <f t="shared" si="976"/>
        <v>#N/A</v>
      </c>
      <c r="BE790" s="53">
        <f t="shared" si="977"/>
        <v>0</v>
      </c>
      <c r="BF790" s="53">
        <f t="shared" si="978"/>
        <v>0</v>
      </c>
      <c r="BG790" s="53">
        <f t="shared" si="979"/>
        <v>0</v>
      </c>
      <c r="BH790" s="53">
        <f t="shared" si="980"/>
        <v>0</v>
      </c>
      <c r="BI790" s="53">
        <f t="shared" si="981"/>
        <v>0</v>
      </c>
      <c r="BJ790" s="53">
        <f t="shared" si="982"/>
        <v>0</v>
      </c>
      <c r="BK790" s="57">
        <f t="shared" si="983"/>
        <v>0</v>
      </c>
      <c r="BL790" s="57">
        <f t="shared" si="984"/>
        <v>0</v>
      </c>
      <c r="BM790" s="57">
        <f t="shared" si="985"/>
        <v>0</v>
      </c>
      <c r="BN790" s="57">
        <f t="shared" si="986"/>
        <v>0</v>
      </c>
      <c r="BO790" s="57">
        <f t="shared" si="987"/>
        <v>0</v>
      </c>
      <c r="BP790" s="57">
        <f t="shared" si="988"/>
        <v>0</v>
      </c>
      <c r="BQ790">
        <f t="shared" si="1010"/>
        <v>0</v>
      </c>
      <c r="BR790">
        <f t="shared" si="1011"/>
        <v>0</v>
      </c>
      <c r="BS790">
        <f t="shared" si="1012"/>
        <v>0</v>
      </c>
      <c r="BT790">
        <f t="shared" si="1013"/>
        <v>0</v>
      </c>
      <c r="BU790">
        <f t="shared" si="1014"/>
        <v>0</v>
      </c>
      <c r="BV790">
        <f t="shared" si="1015"/>
        <v>0</v>
      </c>
      <c r="BW790">
        <f t="shared" si="1016"/>
        <v>0</v>
      </c>
      <c r="BX790">
        <f t="shared" si="1017"/>
        <v>0</v>
      </c>
      <c r="BY790">
        <f t="shared" si="1018"/>
        <v>0</v>
      </c>
      <c r="BZ790">
        <f t="shared" si="1019"/>
        <v>0</v>
      </c>
      <c r="CA790">
        <f t="shared" si="1020"/>
        <v>0</v>
      </c>
      <c r="CB790">
        <f t="shared" si="1021"/>
        <v>0</v>
      </c>
      <c r="CC790" t="e">
        <f>IF('Source and fuel input'!AS790,VLOOKUP(AA790,SourceIdData,8,FALSE),IF('Source and fuel input'!AQ790,V790,IF('Source and fuel input'!AR790,IF(AND(E790="Method 1",VLOOKUP(AA790,SourceIdData,8,FALSE)&gt;0),VLOOKUP(AA790,SourceIdData,8,FALSE),NA()),"")))</f>
        <v>#N/A</v>
      </c>
      <c r="CD790" s="15" t="e">
        <f t="shared" si="956"/>
        <v>#N/A</v>
      </c>
      <c r="CE790" s="15" t="b">
        <f t="shared" si="957"/>
        <v>1</v>
      </c>
      <c r="CF790" s="15" t="b">
        <f t="shared" si="989"/>
        <v>1</v>
      </c>
      <c r="CG790" s="15" t="b">
        <f t="shared" si="958"/>
        <v>0</v>
      </c>
      <c r="CH790" s="15" t="b">
        <f t="shared" si="959"/>
        <v>1</v>
      </c>
      <c r="CI790" t="e">
        <f t="shared" si="990"/>
        <v>#N/A</v>
      </c>
      <c r="CJ790" t="e">
        <f t="shared" si="991"/>
        <v>#N/A</v>
      </c>
      <c r="CK790" t="e">
        <f t="shared" si="1000"/>
        <v>#N/A</v>
      </c>
      <c r="CL790" t="b">
        <f t="shared" si="960"/>
        <v>0</v>
      </c>
      <c r="CM790" t="e">
        <f t="shared" si="1001"/>
        <v>#N/A</v>
      </c>
      <c r="CN790" t="b">
        <f t="shared" si="1002"/>
        <v>0</v>
      </c>
      <c r="CO790" s="14">
        <f t="shared" si="1003"/>
        <v>1</v>
      </c>
      <c r="CP790" s="16" t="str">
        <f t="shared" si="992"/>
        <v/>
      </c>
      <c r="CQ790" s="15">
        <f t="shared" si="993"/>
        <v>0</v>
      </c>
      <c r="CR790" s="15">
        <f t="shared" si="994"/>
        <v>0</v>
      </c>
      <c r="CS790" s="15">
        <f t="shared" si="995"/>
        <v>0</v>
      </c>
      <c r="CT790" s="58" t="e">
        <f t="shared" si="1022"/>
        <v>#DIV/0!</v>
      </c>
      <c r="CU790" s="2">
        <f t="shared" si="996"/>
        <v>995</v>
      </c>
      <c r="CV790" t="str">
        <f t="shared" si="1004"/>
        <v/>
      </c>
      <c r="CX790" t="str">
        <f t="shared" si="1023"/>
        <v/>
      </c>
      <c r="CY790" t="b">
        <f>AND(CX790&lt;&gt;"",COUNTIF($CX$11:CX789,CX790)=0)</f>
        <v>0</v>
      </c>
      <c r="CZ790" s="2">
        <f>IF(CX790="",0,IF(CY790,MAX($CZ$11:CZ789)+1,VLOOKUP(CX790,$CX$11:CZ789,3,FALSE)))</f>
        <v>0</v>
      </c>
      <c r="DA790" s="2" t="str">
        <f t="shared" si="1005"/>
        <v/>
      </c>
      <c r="DB790" t="str">
        <f t="shared" si="1024"/>
        <v/>
      </c>
      <c r="DC790" t="b">
        <f>AND(DB790&lt;&gt;"",COUNTIF($DB$11:DB789,DB790)=0)</f>
        <v>0</v>
      </c>
      <c r="DD790" s="2">
        <f>IF(DB790="",0,IF(DC790,MAX($DD$11:DD789)+1,VLOOKUP(DB790,$DB$11:DD789,3,FALSE)))</f>
        <v>0</v>
      </c>
      <c r="DE790" s="2" t="str">
        <f t="shared" si="1006"/>
        <v/>
      </c>
    </row>
    <row r="791" spans="1:109" x14ac:dyDescent="0.35">
      <c r="A791" s="119"/>
      <c r="B791" s="46"/>
      <c r="C791" s="46"/>
      <c r="D791" s="46"/>
      <c r="E791" s="46"/>
      <c r="F791" s="183"/>
      <c r="G791" s="48">
        <v>0</v>
      </c>
      <c r="H791" s="46">
        <v>0</v>
      </c>
      <c r="I791" s="46">
        <v>0</v>
      </c>
      <c r="J791" s="46">
        <v>0</v>
      </c>
      <c r="K791" s="46">
        <v>0</v>
      </c>
      <c r="L791" s="49">
        <v>0</v>
      </c>
      <c r="M791" s="50">
        <v>0</v>
      </c>
      <c r="N791" s="32"/>
      <c r="O791" s="31"/>
      <c r="P791" s="31"/>
      <c r="Q791" s="31"/>
      <c r="R791" s="31"/>
      <c r="S791" s="31"/>
      <c r="T791" s="31"/>
      <c r="U791" s="31"/>
      <c r="V791" s="99"/>
      <c r="W791" s="52" t="str">
        <f t="shared" si="955"/>
        <v/>
      </c>
      <c r="X791" s="120"/>
      <c r="Y791" s="97"/>
      <c r="Z791" t="e">
        <f t="shared" si="961"/>
        <v>#N/A</v>
      </c>
      <c r="AA791" t="e">
        <f t="shared" si="962"/>
        <v>#N/A</v>
      </c>
      <c r="AB791" t="e">
        <f t="shared" si="963"/>
        <v>#N/A</v>
      </c>
      <c r="AC791" s="53" t="b">
        <f t="shared" si="964"/>
        <v>0</v>
      </c>
      <c r="AD791" s="53" t="b">
        <f t="shared" si="965"/>
        <v>0</v>
      </c>
      <c r="AE791" s="53" t="b">
        <f t="shared" si="966"/>
        <v>0</v>
      </c>
      <c r="AF791" s="53" t="b">
        <f t="shared" si="967"/>
        <v>0</v>
      </c>
      <c r="AG791" s="53" t="b">
        <f t="shared" si="968"/>
        <v>0</v>
      </c>
      <c r="AH791" s="53" t="b">
        <f t="shared" si="969"/>
        <v>0</v>
      </c>
      <c r="AI791" s="53" t="b">
        <f t="shared" si="970"/>
        <v>0</v>
      </c>
      <c r="AJ791" s="53" t="b">
        <f t="shared" si="971"/>
        <v>0</v>
      </c>
      <c r="AK791" s="53" t="b">
        <f t="shared" si="949"/>
        <v>1</v>
      </c>
      <c r="AL791" s="53" t="b">
        <f t="shared" si="950"/>
        <v>1</v>
      </c>
      <c r="AM791" s="53" t="b">
        <f t="shared" si="951"/>
        <v>1</v>
      </c>
      <c r="AN791" s="53" t="b">
        <f t="shared" si="952"/>
        <v>1</v>
      </c>
      <c r="AO791" s="53" t="b">
        <f t="shared" si="953"/>
        <v>1</v>
      </c>
      <c r="AP791" s="53" t="b">
        <f t="shared" si="954"/>
        <v>1</v>
      </c>
      <c r="AQ791" s="53" t="b">
        <f t="shared" si="1007"/>
        <v>0</v>
      </c>
      <c r="AR791" t="b">
        <f t="shared" si="972"/>
        <v>0</v>
      </c>
      <c r="AS791" s="54" t="e">
        <f t="shared" si="997"/>
        <v>#N/A</v>
      </c>
      <c r="AT791" t="b">
        <f t="shared" si="1008"/>
        <v>0</v>
      </c>
      <c r="AU791" t="str">
        <f t="shared" si="1009"/>
        <v/>
      </c>
      <c r="AV791" s="55" t="str">
        <f t="shared" si="998"/>
        <v/>
      </c>
      <c r="AW791" t="b">
        <f>AND(AV791&lt;&gt;"",COUNTIF($AV$11:AV790,AV791)=0)</f>
        <v>0</v>
      </c>
      <c r="AX791" s="2">
        <f>IF(AV791="",0,IF(AW791,MAX($AX$11:AX790)+1,VLOOKUP(AV791,$AV$11:AX790,3,FALSE)))</f>
        <v>0</v>
      </c>
      <c r="AY791" t="str">
        <f t="shared" si="999"/>
        <v/>
      </c>
      <c r="AZ791" t="e">
        <f t="shared" si="973"/>
        <v>#N/A</v>
      </c>
      <c r="BA791" t="e">
        <f>IF(ISNA(AZ791),NA(),COUNTIF(AZ$10:AZ791,AZ791)&gt;1)</f>
        <v>#N/A</v>
      </c>
      <c r="BB791" t="e">
        <f t="shared" si="974"/>
        <v>#N/A</v>
      </c>
      <c r="BC791" s="55" t="e">
        <f t="shared" si="975"/>
        <v>#N/A</v>
      </c>
      <c r="BD791" s="56" t="e">
        <f t="shared" si="976"/>
        <v>#N/A</v>
      </c>
      <c r="BE791" s="53">
        <f t="shared" si="977"/>
        <v>0</v>
      </c>
      <c r="BF791" s="53">
        <f t="shared" si="978"/>
        <v>0</v>
      </c>
      <c r="BG791" s="53">
        <f t="shared" si="979"/>
        <v>0</v>
      </c>
      <c r="BH791" s="53">
        <f t="shared" si="980"/>
        <v>0</v>
      </c>
      <c r="BI791" s="53">
        <f t="shared" si="981"/>
        <v>0</v>
      </c>
      <c r="BJ791" s="53">
        <f t="shared" si="982"/>
        <v>0</v>
      </c>
      <c r="BK791" s="57">
        <f t="shared" si="983"/>
        <v>0</v>
      </c>
      <c r="BL791" s="57">
        <f t="shared" si="984"/>
        <v>0</v>
      </c>
      <c r="BM791" s="57">
        <f t="shared" si="985"/>
        <v>0</v>
      </c>
      <c r="BN791" s="57">
        <f t="shared" si="986"/>
        <v>0</v>
      </c>
      <c r="BO791" s="57">
        <f t="shared" si="987"/>
        <v>0</v>
      </c>
      <c r="BP791" s="57">
        <f t="shared" si="988"/>
        <v>0</v>
      </c>
      <c r="BQ791">
        <f t="shared" si="1010"/>
        <v>0</v>
      </c>
      <c r="BR791">
        <f t="shared" si="1011"/>
        <v>0</v>
      </c>
      <c r="BS791">
        <f t="shared" si="1012"/>
        <v>0</v>
      </c>
      <c r="BT791">
        <f t="shared" si="1013"/>
        <v>0</v>
      </c>
      <c r="BU791">
        <f t="shared" si="1014"/>
        <v>0</v>
      </c>
      <c r="BV791">
        <f t="shared" si="1015"/>
        <v>0</v>
      </c>
      <c r="BW791">
        <f t="shared" si="1016"/>
        <v>0</v>
      </c>
      <c r="BX791">
        <f t="shared" si="1017"/>
        <v>0</v>
      </c>
      <c r="BY791">
        <f t="shared" si="1018"/>
        <v>0</v>
      </c>
      <c r="BZ791">
        <f t="shared" si="1019"/>
        <v>0</v>
      </c>
      <c r="CA791">
        <f t="shared" si="1020"/>
        <v>0</v>
      </c>
      <c r="CB791">
        <f t="shared" si="1021"/>
        <v>0</v>
      </c>
      <c r="CC791" t="e">
        <f>IF('Source and fuel input'!AS791,VLOOKUP(AA791,SourceIdData,8,FALSE),IF('Source and fuel input'!AQ791,V791,IF('Source and fuel input'!AR791,IF(AND(E791="Method 1",VLOOKUP(AA791,SourceIdData,8,FALSE)&gt;0),VLOOKUP(AA791,SourceIdData,8,FALSE),NA()),"")))</f>
        <v>#N/A</v>
      </c>
      <c r="CD791" s="15" t="e">
        <f t="shared" si="956"/>
        <v>#N/A</v>
      </c>
      <c r="CE791" s="15" t="b">
        <f t="shared" si="957"/>
        <v>1</v>
      </c>
      <c r="CF791" s="15" t="b">
        <f t="shared" si="989"/>
        <v>1</v>
      </c>
      <c r="CG791" s="15" t="b">
        <f t="shared" si="958"/>
        <v>0</v>
      </c>
      <c r="CH791" s="15" t="b">
        <f t="shared" si="959"/>
        <v>1</v>
      </c>
      <c r="CI791" t="e">
        <f t="shared" si="990"/>
        <v>#N/A</v>
      </c>
      <c r="CJ791" t="e">
        <f t="shared" si="991"/>
        <v>#N/A</v>
      </c>
      <c r="CK791" t="e">
        <f t="shared" si="1000"/>
        <v>#N/A</v>
      </c>
      <c r="CL791" t="b">
        <f t="shared" si="960"/>
        <v>0</v>
      </c>
      <c r="CM791" t="e">
        <f t="shared" si="1001"/>
        <v>#N/A</v>
      </c>
      <c r="CN791" t="b">
        <f t="shared" si="1002"/>
        <v>0</v>
      </c>
      <c r="CO791" s="14">
        <f t="shared" si="1003"/>
        <v>1</v>
      </c>
      <c r="CP791" s="16" t="str">
        <f t="shared" si="992"/>
        <v/>
      </c>
      <c r="CQ791" s="15">
        <f t="shared" si="993"/>
        <v>0</v>
      </c>
      <c r="CR791" s="15">
        <f t="shared" si="994"/>
        <v>0</v>
      </c>
      <c r="CS791" s="15">
        <f t="shared" si="995"/>
        <v>0</v>
      </c>
      <c r="CT791" s="58" t="e">
        <f t="shared" si="1022"/>
        <v>#DIV/0!</v>
      </c>
      <c r="CU791" s="2">
        <f t="shared" si="996"/>
        <v>995</v>
      </c>
      <c r="CV791" t="str">
        <f t="shared" si="1004"/>
        <v/>
      </c>
      <c r="CX791" t="str">
        <f t="shared" si="1023"/>
        <v/>
      </c>
      <c r="CY791" t="b">
        <f>AND(CX791&lt;&gt;"",COUNTIF($CX$11:CX790,CX791)=0)</f>
        <v>0</v>
      </c>
      <c r="CZ791" s="2">
        <f>IF(CX791="",0,IF(CY791,MAX($CZ$11:CZ790)+1,VLOOKUP(CX791,$CX$11:CZ790,3,FALSE)))</f>
        <v>0</v>
      </c>
      <c r="DA791" s="2" t="str">
        <f t="shared" si="1005"/>
        <v/>
      </c>
      <c r="DB791" t="str">
        <f t="shared" si="1024"/>
        <v/>
      </c>
      <c r="DC791" t="b">
        <f>AND(DB791&lt;&gt;"",COUNTIF($DB$11:DB790,DB791)=0)</f>
        <v>0</v>
      </c>
      <c r="DD791" s="2">
        <f>IF(DB791="",0,IF(DC791,MAX($DD$11:DD790)+1,VLOOKUP(DB791,$DB$11:DD790,3,FALSE)))</f>
        <v>0</v>
      </c>
      <c r="DE791" s="2" t="str">
        <f t="shared" si="1006"/>
        <v/>
      </c>
    </row>
    <row r="792" spans="1:109" x14ac:dyDescent="0.35">
      <c r="A792" s="119"/>
      <c r="B792" s="46"/>
      <c r="C792" s="46"/>
      <c r="D792" s="46"/>
      <c r="E792" s="46"/>
      <c r="F792" s="183"/>
      <c r="G792" s="48">
        <v>0</v>
      </c>
      <c r="H792" s="46">
        <v>0</v>
      </c>
      <c r="I792" s="46">
        <v>0</v>
      </c>
      <c r="J792" s="46">
        <v>0</v>
      </c>
      <c r="K792" s="46">
        <v>0</v>
      </c>
      <c r="L792" s="49">
        <v>0</v>
      </c>
      <c r="M792" s="50">
        <v>0</v>
      </c>
      <c r="N792" s="32"/>
      <c r="O792" s="31"/>
      <c r="P792" s="31"/>
      <c r="Q792" s="31"/>
      <c r="R792" s="31"/>
      <c r="S792" s="31"/>
      <c r="T792" s="31"/>
      <c r="U792" s="31"/>
      <c r="V792" s="99"/>
      <c r="W792" s="52" t="str">
        <f t="shared" si="955"/>
        <v/>
      </c>
      <c r="X792" s="120"/>
      <c r="Y792" s="97"/>
      <c r="Z792" t="e">
        <f t="shared" si="961"/>
        <v>#N/A</v>
      </c>
      <c r="AA792" t="e">
        <f t="shared" si="962"/>
        <v>#N/A</v>
      </c>
      <c r="AB792" t="e">
        <f t="shared" si="963"/>
        <v>#N/A</v>
      </c>
      <c r="AC792" s="53" t="b">
        <f t="shared" si="964"/>
        <v>0</v>
      </c>
      <c r="AD792" s="53" t="b">
        <f t="shared" si="965"/>
        <v>0</v>
      </c>
      <c r="AE792" s="53" t="b">
        <f t="shared" si="966"/>
        <v>0</v>
      </c>
      <c r="AF792" s="53" t="b">
        <f t="shared" si="967"/>
        <v>0</v>
      </c>
      <c r="AG792" s="53" t="b">
        <f t="shared" si="968"/>
        <v>0</v>
      </c>
      <c r="AH792" s="53" t="b">
        <f t="shared" si="969"/>
        <v>0</v>
      </c>
      <c r="AI792" s="53" t="b">
        <f t="shared" si="970"/>
        <v>0</v>
      </c>
      <c r="AJ792" s="53" t="b">
        <f t="shared" si="971"/>
        <v>0</v>
      </c>
      <c r="AK792" s="53" t="b">
        <f t="shared" si="949"/>
        <v>1</v>
      </c>
      <c r="AL792" s="53" t="b">
        <f t="shared" si="950"/>
        <v>1</v>
      </c>
      <c r="AM792" s="53" t="b">
        <f t="shared" si="951"/>
        <v>1</v>
      </c>
      <c r="AN792" s="53" t="b">
        <f t="shared" si="952"/>
        <v>1</v>
      </c>
      <c r="AO792" s="53" t="b">
        <f t="shared" si="953"/>
        <v>1</v>
      </c>
      <c r="AP792" s="53" t="b">
        <f t="shared" si="954"/>
        <v>1</v>
      </c>
      <c r="AQ792" s="53" t="b">
        <f t="shared" si="1007"/>
        <v>0</v>
      </c>
      <c r="AR792" t="b">
        <f t="shared" si="972"/>
        <v>0</v>
      </c>
      <c r="AS792" s="54" t="e">
        <f t="shared" si="997"/>
        <v>#N/A</v>
      </c>
      <c r="AT792" t="b">
        <f t="shared" si="1008"/>
        <v>0</v>
      </c>
      <c r="AU792" t="str">
        <f t="shared" si="1009"/>
        <v/>
      </c>
      <c r="AV792" s="55" t="str">
        <f t="shared" si="998"/>
        <v/>
      </c>
      <c r="AW792" t="b">
        <f>AND(AV792&lt;&gt;"",COUNTIF($AV$11:AV791,AV792)=0)</f>
        <v>0</v>
      </c>
      <c r="AX792" s="2">
        <f>IF(AV792="",0,IF(AW792,MAX($AX$11:AX791)+1,VLOOKUP(AV792,$AV$11:AX791,3,FALSE)))</f>
        <v>0</v>
      </c>
      <c r="AY792" t="str">
        <f t="shared" si="999"/>
        <v/>
      </c>
      <c r="AZ792" t="e">
        <f t="shared" si="973"/>
        <v>#N/A</v>
      </c>
      <c r="BA792" t="e">
        <f>IF(ISNA(AZ792),NA(),COUNTIF(AZ$10:AZ792,AZ792)&gt;1)</f>
        <v>#N/A</v>
      </c>
      <c r="BB792" t="e">
        <f t="shared" si="974"/>
        <v>#N/A</v>
      </c>
      <c r="BC792" s="55" t="e">
        <f t="shared" si="975"/>
        <v>#N/A</v>
      </c>
      <c r="BD792" s="56" t="e">
        <f t="shared" si="976"/>
        <v>#N/A</v>
      </c>
      <c r="BE792" s="53">
        <f t="shared" si="977"/>
        <v>0</v>
      </c>
      <c r="BF792" s="53">
        <f t="shared" si="978"/>
        <v>0</v>
      </c>
      <c r="BG792" s="53">
        <f t="shared" si="979"/>
        <v>0</v>
      </c>
      <c r="BH792" s="53">
        <f t="shared" si="980"/>
        <v>0</v>
      </c>
      <c r="BI792" s="53">
        <f t="shared" si="981"/>
        <v>0</v>
      </c>
      <c r="BJ792" s="53">
        <f t="shared" si="982"/>
        <v>0</v>
      </c>
      <c r="BK792" s="57">
        <f t="shared" si="983"/>
        <v>0</v>
      </c>
      <c r="BL792" s="57">
        <f t="shared" si="984"/>
        <v>0</v>
      </c>
      <c r="BM792" s="57">
        <f t="shared" si="985"/>
        <v>0</v>
      </c>
      <c r="BN792" s="57">
        <f t="shared" si="986"/>
        <v>0</v>
      </c>
      <c r="BO792" s="57">
        <f t="shared" si="987"/>
        <v>0</v>
      </c>
      <c r="BP792" s="57">
        <f t="shared" si="988"/>
        <v>0</v>
      </c>
      <c r="BQ792">
        <f t="shared" si="1010"/>
        <v>0</v>
      </c>
      <c r="BR792">
        <f t="shared" si="1011"/>
        <v>0</v>
      </c>
      <c r="BS792">
        <f t="shared" si="1012"/>
        <v>0</v>
      </c>
      <c r="BT792">
        <f t="shared" si="1013"/>
        <v>0</v>
      </c>
      <c r="BU792">
        <f t="shared" si="1014"/>
        <v>0</v>
      </c>
      <c r="BV792">
        <f t="shared" si="1015"/>
        <v>0</v>
      </c>
      <c r="BW792">
        <f t="shared" si="1016"/>
        <v>0</v>
      </c>
      <c r="BX792">
        <f t="shared" si="1017"/>
        <v>0</v>
      </c>
      <c r="BY792">
        <f t="shared" si="1018"/>
        <v>0</v>
      </c>
      <c r="BZ792">
        <f t="shared" si="1019"/>
        <v>0</v>
      </c>
      <c r="CA792">
        <f t="shared" si="1020"/>
        <v>0</v>
      </c>
      <c r="CB792">
        <f t="shared" si="1021"/>
        <v>0</v>
      </c>
      <c r="CC792" t="e">
        <f>IF('Source and fuel input'!AS792,VLOOKUP(AA792,SourceIdData,8,FALSE),IF('Source and fuel input'!AQ792,V792,IF('Source and fuel input'!AR792,IF(AND(E792="Method 1",VLOOKUP(AA792,SourceIdData,8,FALSE)&gt;0),VLOOKUP(AA792,SourceIdData,8,FALSE),NA()),"")))</f>
        <v>#N/A</v>
      </c>
      <c r="CD792" s="15" t="e">
        <f t="shared" si="956"/>
        <v>#N/A</v>
      </c>
      <c r="CE792" s="15" t="b">
        <f t="shared" si="957"/>
        <v>1</v>
      </c>
      <c r="CF792" s="15" t="b">
        <f t="shared" si="989"/>
        <v>1</v>
      </c>
      <c r="CG792" s="15" t="b">
        <f t="shared" si="958"/>
        <v>0</v>
      </c>
      <c r="CH792" s="15" t="b">
        <f t="shared" si="959"/>
        <v>1</v>
      </c>
      <c r="CI792" t="e">
        <f t="shared" si="990"/>
        <v>#N/A</v>
      </c>
      <c r="CJ792" t="e">
        <f t="shared" si="991"/>
        <v>#N/A</v>
      </c>
      <c r="CK792" t="e">
        <f t="shared" si="1000"/>
        <v>#N/A</v>
      </c>
      <c r="CL792" t="b">
        <f t="shared" si="960"/>
        <v>0</v>
      </c>
      <c r="CM792" t="e">
        <f t="shared" si="1001"/>
        <v>#N/A</v>
      </c>
      <c r="CN792" t="b">
        <f t="shared" si="1002"/>
        <v>0</v>
      </c>
      <c r="CO792" s="14">
        <f t="shared" si="1003"/>
        <v>1</v>
      </c>
      <c r="CP792" s="16" t="str">
        <f t="shared" si="992"/>
        <v/>
      </c>
      <c r="CQ792" s="15">
        <f t="shared" si="993"/>
        <v>0</v>
      </c>
      <c r="CR792" s="15">
        <f t="shared" si="994"/>
        <v>0</v>
      </c>
      <c r="CS792" s="15">
        <f t="shared" si="995"/>
        <v>0</v>
      </c>
      <c r="CT792" s="58" t="e">
        <f t="shared" si="1022"/>
        <v>#DIV/0!</v>
      </c>
      <c r="CU792" s="2">
        <f t="shared" si="996"/>
        <v>995</v>
      </c>
      <c r="CV792" t="str">
        <f t="shared" si="1004"/>
        <v/>
      </c>
      <c r="CX792" t="str">
        <f t="shared" si="1023"/>
        <v/>
      </c>
      <c r="CY792" t="b">
        <f>AND(CX792&lt;&gt;"",COUNTIF($CX$11:CX791,CX792)=0)</f>
        <v>0</v>
      </c>
      <c r="CZ792" s="2">
        <f>IF(CX792="",0,IF(CY792,MAX($CZ$11:CZ791)+1,VLOOKUP(CX792,$CX$11:CZ791,3,FALSE)))</f>
        <v>0</v>
      </c>
      <c r="DA792" s="2" t="str">
        <f t="shared" si="1005"/>
        <v/>
      </c>
      <c r="DB792" t="str">
        <f t="shared" si="1024"/>
        <v/>
      </c>
      <c r="DC792" t="b">
        <f>AND(DB792&lt;&gt;"",COUNTIF($DB$11:DB791,DB792)=0)</f>
        <v>0</v>
      </c>
      <c r="DD792" s="2">
        <f>IF(DB792="",0,IF(DC792,MAX($DD$11:DD791)+1,VLOOKUP(DB792,$DB$11:DD791,3,FALSE)))</f>
        <v>0</v>
      </c>
      <c r="DE792" s="2" t="str">
        <f t="shared" si="1006"/>
        <v/>
      </c>
    </row>
    <row r="793" spans="1:109" x14ac:dyDescent="0.35">
      <c r="A793" s="119"/>
      <c r="B793" s="46"/>
      <c r="C793" s="46"/>
      <c r="D793" s="46"/>
      <c r="E793" s="46"/>
      <c r="F793" s="183"/>
      <c r="G793" s="48">
        <v>0</v>
      </c>
      <c r="H793" s="46">
        <v>0</v>
      </c>
      <c r="I793" s="46">
        <v>0</v>
      </c>
      <c r="J793" s="46">
        <v>0</v>
      </c>
      <c r="K793" s="46">
        <v>0</v>
      </c>
      <c r="L793" s="49">
        <v>0</v>
      </c>
      <c r="M793" s="50">
        <v>0</v>
      </c>
      <c r="N793" s="32"/>
      <c r="O793" s="31"/>
      <c r="P793" s="31"/>
      <c r="Q793" s="31"/>
      <c r="R793" s="31"/>
      <c r="S793" s="31"/>
      <c r="T793" s="31"/>
      <c r="U793" s="31"/>
      <c r="V793" s="99"/>
      <c r="W793" s="52" t="str">
        <f t="shared" si="955"/>
        <v/>
      </c>
      <c r="X793" s="120"/>
      <c r="Y793" s="97"/>
      <c r="Z793" t="e">
        <f t="shared" si="961"/>
        <v>#N/A</v>
      </c>
      <c r="AA793" t="e">
        <f t="shared" si="962"/>
        <v>#N/A</v>
      </c>
      <c r="AB793" t="e">
        <f t="shared" si="963"/>
        <v>#N/A</v>
      </c>
      <c r="AC793" s="53" t="b">
        <f t="shared" si="964"/>
        <v>0</v>
      </c>
      <c r="AD793" s="53" t="b">
        <f t="shared" si="965"/>
        <v>0</v>
      </c>
      <c r="AE793" s="53" t="b">
        <f t="shared" si="966"/>
        <v>0</v>
      </c>
      <c r="AF793" s="53" t="b">
        <f t="shared" si="967"/>
        <v>0</v>
      </c>
      <c r="AG793" s="53" t="b">
        <f t="shared" si="968"/>
        <v>0</v>
      </c>
      <c r="AH793" s="53" t="b">
        <f t="shared" si="969"/>
        <v>0</v>
      </c>
      <c r="AI793" s="53" t="b">
        <f t="shared" si="970"/>
        <v>0</v>
      </c>
      <c r="AJ793" s="53" t="b">
        <f t="shared" si="971"/>
        <v>0</v>
      </c>
      <c r="AK793" s="53" t="b">
        <f t="shared" ref="AK793:AK856" si="1025">AND(G793&lt;&gt;"",G793&gt;=0,NOT(ISERROR(G793*1)))</f>
        <v>1</v>
      </c>
      <c r="AL793" s="53" t="b">
        <f t="shared" ref="AL793:AL856" si="1026">AND(H793&lt;&gt;"",H793&gt;=0,NOT(ISERROR(H793*1)))</f>
        <v>1</v>
      </c>
      <c r="AM793" s="53" t="b">
        <f t="shared" ref="AM793:AM856" si="1027">AND(I793&lt;&gt;"",I793&gt;=0,NOT(ISERROR(I793*1)))</f>
        <v>1</v>
      </c>
      <c r="AN793" s="53" t="b">
        <f t="shared" ref="AN793:AN856" si="1028">AND(J793&lt;&gt;"",J793&gt;=0,NOT(ISERROR(J793*1)))</f>
        <v>1</v>
      </c>
      <c r="AO793" s="53" t="b">
        <f t="shared" ref="AO793:AO856" si="1029">AND(K793&lt;&gt;"",K793&gt;=0,NOT(ISERROR(K793*1)))</f>
        <v>1</v>
      </c>
      <c r="AP793" s="53" t="b">
        <f t="shared" ref="AP793:AP856" si="1030">AND(L793&lt;&gt;"",L793&gt;=0,NOT(ISERROR(L793*1)))</f>
        <v>1</v>
      </c>
      <c r="AQ793" s="53" t="b">
        <f t="shared" si="1007"/>
        <v>0</v>
      </c>
      <c r="AR793" t="b">
        <f t="shared" si="972"/>
        <v>0</v>
      </c>
      <c r="AS793" s="54" t="e">
        <f t="shared" si="997"/>
        <v>#N/A</v>
      </c>
      <c r="AT793" t="b">
        <f t="shared" si="1008"/>
        <v>0</v>
      </c>
      <c r="AU793" t="str">
        <f t="shared" si="1009"/>
        <v/>
      </c>
      <c r="AV793" s="55" t="str">
        <f t="shared" si="998"/>
        <v/>
      </c>
      <c r="AW793" t="b">
        <f>AND(AV793&lt;&gt;"",COUNTIF($AV$11:AV792,AV793)=0)</f>
        <v>0</v>
      </c>
      <c r="AX793" s="2">
        <f>IF(AV793="",0,IF(AW793,MAX($AX$11:AX792)+1,VLOOKUP(AV793,$AV$11:AX792,3,FALSE)))</f>
        <v>0</v>
      </c>
      <c r="AY793" t="str">
        <f t="shared" si="999"/>
        <v/>
      </c>
      <c r="AZ793" t="e">
        <f t="shared" si="973"/>
        <v>#N/A</v>
      </c>
      <c r="BA793" t="e">
        <f>IF(ISNA(AZ793),NA(),COUNTIF(AZ$10:AZ793,AZ793)&gt;1)</f>
        <v>#N/A</v>
      </c>
      <c r="BB793" t="e">
        <f t="shared" si="974"/>
        <v>#N/A</v>
      </c>
      <c r="BC793" s="55" t="e">
        <f t="shared" si="975"/>
        <v>#N/A</v>
      </c>
      <c r="BD793" s="56" t="e">
        <f t="shared" si="976"/>
        <v>#N/A</v>
      </c>
      <c r="BE793" s="53">
        <f t="shared" si="977"/>
        <v>0</v>
      </c>
      <c r="BF793" s="53">
        <f t="shared" si="978"/>
        <v>0</v>
      </c>
      <c r="BG793" s="53">
        <f t="shared" si="979"/>
        <v>0</v>
      </c>
      <c r="BH793" s="53">
        <f t="shared" si="980"/>
        <v>0</v>
      </c>
      <c r="BI793" s="53">
        <f t="shared" si="981"/>
        <v>0</v>
      </c>
      <c r="BJ793" s="53">
        <f t="shared" si="982"/>
        <v>0</v>
      </c>
      <c r="BK793" s="57">
        <f t="shared" si="983"/>
        <v>0</v>
      </c>
      <c r="BL793" s="57">
        <f t="shared" si="984"/>
        <v>0</v>
      </c>
      <c r="BM793" s="57">
        <f t="shared" si="985"/>
        <v>0</v>
      </c>
      <c r="BN793" s="57">
        <f t="shared" si="986"/>
        <v>0</v>
      </c>
      <c r="BO793" s="57">
        <f t="shared" si="987"/>
        <v>0</v>
      </c>
      <c r="BP793" s="57">
        <f t="shared" si="988"/>
        <v>0</v>
      </c>
      <c r="BQ793">
        <f t="shared" si="1010"/>
        <v>0</v>
      </c>
      <c r="BR793">
        <f t="shared" si="1011"/>
        <v>0</v>
      </c>
      <c r="BS793">
        <f t="shared" si="1012"/>
        <v>0</v>
      </c>
      <c r="BT793">
        <f t="shared" si="1013"/>
        <v>0</v>
      </c>
      <c r="BU793">
        <f t="shared" si="1014"/>
        <v>0</v>
      </c>
      <c r="BV793">
        <f t="shared" si="1015"/>
        <v>0</v>
      </c>
      <c r="BW793">
        <f t="shared" si="1016"/>
        <v>0</v>
      </c>
      <c r="BX793">
        <f t="shared" si="1017"/>
        <v>0</v>
      </c>
      <c r="BY793">
        <f t="shared" si="1018"/>
        <v>0</v>
      </c>
      <c r="BZ793">
        <f t="shared" si="1019"/>
        <v>0</v>
      </c>
      <c r="CA793">
        <f t="shared" si="1020"/>
        <v>0</v>
      </c>
      <c r="CB793">
        <f t="shared" si="1021"/>
        <v>0</v>
      </c>
      <c r="CC793" t="e">
        <f>IF('Source and fuel input'!AS793,VLOOKUP(AA793,SourceIdData,8,FALSE),IF('Source and fuel input'!AQ793,V793,IF('Source and fuel input'!AR793,IF(AND(E793="Method 1",VLOOKUP(AA793,SourceIdData,8,FALSE)&gt;0),VLOOKUP(AA793,SourceIdData,8,FALSE),NA()),"")))</f>
        <v>#N/A</v>
      </c>
      <c r="CD793" s="15" t="e">
        <f t="shared" si="956"/>
        <v>#N/A</v>
      </c>
      <c r="CE793" s="15" t="b">
        <f t="shared" si="957"/>
        <v>1</v>
      </c>
      <c r="CF793" s="15" t="b">
        <f t="shared" si="989"/>
        <v>1</v>
      </c>
      <c r="CG793" s="15" t="b">
        <f t="shared" si="958"/>
        <v>0</v>
      </c>
      <c r="CH793" s="15" t="b">
        <f t="shared" si="959"/>
        <v>1</v>
      </c>
      <c r="CI793" t="e">
        <f t="shared" si="990"/>
        <v>#N/A</v>
      </c>
      <c r="CJ793" t="e">
        <f t="shared" si="991"/>
        <v>#N/A</v>
      </c>
      <c r="CK793" t="e">
        <f t="shared" si="1000"/>
        <v>#N/A</v>
      </c>
      <c r="CL793" t="b">
        <f t="shared" si="960"/>
        <v>0</v>
      </c>
      <c r="CM793" t="e">
        <f t="shared" si="1001"/>
        <v>#N/A</v>
      </c>
      <c r="CN793" t="b">
        <f t="shared" si="1002"/>
        <v>0</v>
      </c>
      <c r="CO793" s="14">
        <f t="shared" si="1003"/>
        <v>1</v>
      </c>
      <c r="CP793" s="16" t="str">
        <f t="shared" si="992"/>
        <v/>
      </c>
      <c r="CQ793" s="15">
        <f t="shared" si="993"/>
        <v>0</v>
      </c>
      <c r="CR793" s="15">
        <f t="shared" si="994"/>
        <v>0</v>
      </c>
      <c r="CS793" s="15">
        <f t="shared" si="995"/>
        <v>0</v>
      </c>
      <c r="CT793" s="58" t="e">
        <f t="shared" si="1022"/>
        <v>#DIV/0!</v>
      </c>
      <c r="CU793" s="2">
        <f t="shared" si="996"/>
        <v>995</v>
      </c>
      <c r="CV793" t="str">
        <f t="shared" si="1004"/>
        <v/>
      </c>
      <c r="CX793" t="str">
        <f t="shared" si="1023"/>
        <v/>
      </c>
      <c r="CY793" t="b">
        <f>AND(CX793&lt;&gt;"",COUNTIF($CX$11:CX792,CX793)=0)</f>
        <v>0</v>
      </c>
      <c r="CZ793" s="2">
        <f>IF(CX793="",0,IF(CY793,MAX($CZ$11:CZ792)+1,VLOOKUP(CX793,$CX$11:CZ792,3,FALSE)))</f>
        <v>0</v>
      </c>
      <c r="DA793" s="2" t="str">
        <f t="shared" si="1005"/>
        <v/>
      </c>
      <c r="DB793" t="str">
        <f t="shared" si="1024"/>
        <v/>
      </c>
      <c r="DC793" t="b">
        <f>AND(DB793&lt;&gt;"",COUNTIF($DB$11:DB792,DB793)=0)</f>
        <v>0</v>
      </c>
      <c r="DD793" s="2">
        <f>IF(DB793="",0,IF(DC793,MAX($DD$11:DD792)+1,VLOOKUP(DB793,$DB$11:DD792,3,FALSE)))</f>
        <v>0</v>
      </c>
      <c r="DE793" s="2" t="str">
        <f t="shared" si="1006"/>
        <v/>
      </c>
    </row>
    <row r="794" spans="1:109" x14ac:dyDescent="0.35">
      <c r="A794" s="119"/>
      <c r="B794" s="46"/>
      <c r="C794" s="46"/>
      <c r="D794" s="46"/>
      <c r="E794" s="46"/>
      <c r="F794" s="183"/>
      <c r="G794" s="48">
        <v>0</v>
      </c>
      <c r="H794" s="46">
        <v>0</v>
      </c>
      <c r="I794" s="46">
        <v>0</v>
      </c>
      <c r="J794" s="46">
        <v>0</v>
      </c>
      <c r="K794" s="46">
        <v>0</v>
      </c>
      <c r="L794" s="49">
        <v>0</v>
      </c>
      <c r="M794" s="50">
        <v>0</v>
      </c>
      <c r="N794" s="32"/>
      <c r="O794" s="31"/>
      <c r="P794" s="31"/>
      <c r="Q794" s="31"/>
      <c r="R794" s="31"/>
      <c r="S794" s="31"/>
      <c r="T794" s="31"/>
      <c r="U794" s="31"/>
      <c r="V794" s="99"/>
      <c r="W794" s="52" t="str">
        <f t="shared" si="955"/>
        <v/>
      </c>
      <c r="X794" s="120"/>
      <c r="Y794" s="97"/>
      <c r="Z794" t="e">
        <f t="shared" si="961"/>
        <v>#N/A</v>
      </c>
      <c r="AA794" t="e">
        <f t="shared" si="962"/>
        <v>#N/A</v>
      </c>
      <c r="AB794" t="e">
        <f t="shared" si="963"/>
        <v>#N/A</v>
      </c>
      <c r="AC794" s="53" t="b">
        <f t="shared" si="964"/>
        <v>0</v>
      </c>
      <c r="AD794" s="53" t="b">
        <f t="shared" si="965"/>
        <v>0</v>
      </c>
      <c r="AE794" s="53" t="b">
        <f t="shared" si="966"/>
        <v>0</v>
      </c>
      <c r="AF794" s="53" t="b">
        <f t="shared" si="967"/>
        <v>0</v>
      </c>
      <c r="AG794" s="53" t="b">
        <f t="shared" si="968"/>
        <v>0</v>
      </c>
      <c r="AH794" s="53" t="b">
        <f t="shared" si="969"/>
        <v>0</v>
      </c>
      <c r="AI794" s="53" t="b">
        <f t="shared" si="970"/>
        <v>0</v>
      </c>
      <c r="AJ794" s="53" t="b">
        <f t="shared" si="971"/>
        <v>0</v>
      </c>
      <c r="AK794" s="53" t="b">
        <f t="shared" si="1025"/>
        <v>1</v>
      </c>
      <c r="AL794" s="53" t="b">
        <f t="shared" si="1026"/>
        <v>1</v>
      </c>
      <c r="AM794" s="53" t="b">
        <f t="shared" si="1027"/>
        <v>1</v>
      </c>
      <c r="AN794" s="53" t="b">
        <f t="shared" si="1028"/>
        <v>1</v>
      </c>
      <c r="AO794" s="53" t="b">
        <f t="shared" si="1029"/>
        <v>1</v>
      </c>
      <c r="AP794" s="53" t="b">
        <f t="shared" si="1030"/>
        <v>1</v>
      </c>
      <c r="AQ794" s="53" t="b">
        <f t="shared" si="1007"/>
        <v>0</v>
      </c>
      <c r="AR794" t="b">
        <f t="shared" si="972"/>
        <v>0</v>
      </c>
      <c r="AS794" s="54" t="e">
        <f t="shared" si="997"/>
        <v>#N/A</v>
      </c>
      <c r="AT794" t="b">
        <f t="shared" si="1008"/>
        <v>0</v>
      </c>
      <c r="AU794" t="str">
        <f t="shared" si="1009"/>
        <v/>
      </c>
      <c r="AV794" s="55" t="str">
        <f t="shared" si="998"/>
        <v/>
      </c>
      <c r="AW794" t="b">
        <f>AND(AV794&lt;&gt;"",COUNTIF($AV$11:AV793,AV794)=0)</f>
        <v>0</v>
      </c>
      <c r="AX794" s="2">
        <f>IF(AV794="",0,IF(AW794,MAX($AX$11:AX793)+1,VLOOKUP(AV794,$AV$11:AX793,3,FALSE)))</f>
        <v>0</v>
      </c>
      <c r="AY794" t="str">
        <f t="shared" si="999"/>
        <v/>
      </c>
      <c r="AZ794" t="e">
        <f t="shared" si="973"/>
        <v>#N/A</v>
      </c>
      <c r="BA794" t="e">
        <f>IF(ISNA(AZ794),NA(),COUNTIF(AZ$10:AZ794,AZ794)&gt;1)</f>
        <v>#N/A</v>
      </c>
      <c r="BB794" t="e">
        <f t="shared" si="974"/>
        <v>#N/A</v>
      </c>
      <c r="BC794" s="55" t="e">
        <f t="shared" si="975"/>
        <v>#N/A</v>
      </c>
      <c r="BD794" s="56" t="e">
        <f t="shared" si="976"/>
        <v>#N/A</v>
      </c>
      <c r="BE794" s="53">
        <f t="shared" si="977"/>
        <v>0</v>
      </c>
      <c r="BF794" s="53">
        <f t="shared" si="978"/>
        <v>0</v>
      </c>
      <c r="BG794" s="53">
        <f t="shared" si="979"/>
        <v>0</v>
      </c>
      <c r="BH794" s="53">
        <f t="shared" si="980"/>
        <v>0</v>
      </c>
      <c r="BI794" s="53">
        <f t="shared" si="981"/>
        <v>0</v>
      </c>
      <c r="BJ794" s="53">
        <f t="shared" si="982"/>
        <v>0</v>
      </c>
      <c r="BK794" s="57">
        <f t="shared" si="983"/>
        <v>0</v>
      </c>
      <c r="BL794" s="57">
        <f t="shared" si="984"/>
        <v>0</v>
      </c>
      <c r="BM794" s="57">
        <f t="shared" si="985"/>
        <v>0</v>
      </c>
      <c r="BN794" s="57">
        <f t="shared" si="986"/>
        <v>0</v>
      </c>
      <c r="BO794" s="57">
        <f t="shared" si="987"/>
        <v>0</v>
      </c>
      <c r="BP794" s="57">
        <f t="shared" si="988"/>
        <v>0</v>
      </c>
      <c r="BQ794">
        <f t="shared" si="1010"/>
        <v>0</v>
      </c>
      <c r="BR794">
        <f t="shared" si="1011"/>
        <v>0</v>
      </c>
      <c r="BS794">
        <f t="shared" si="1012"/>
        <v>0</v>
      </c>
      <c r="BT794">
        <f t="shared" si="1013"/>
        <v>0</v>
      </c>
      <c r="BU794">
        <f t="shared" si="1014"/>
        <v>0</v>
      </c>
      <c r="BV794">
        <f t="shared" si="1015"/>
        <v>0</v>
      </c>
      <c r="BW794">
        <f t="shared" si="1016"/>
        <v>0</v>
      </c>
      <c r="BX794">
        <f t="shared" si="1017"/>
        <v>0</v>
      </c>
      <c r="BY794">
        <f t="shared" si="1018"/>
        <v>0</v>
      </c>
      <c r="BZ794">
        <f t="shared" si="1019"/>
        <v>0</v>
      </c>
      <c r="CA794">
        <f t="shared" si="1020"/>
        <v>0</v>
      </c>
      <c r="CB794">
        <f t="shared" si="1021"/>
        <v>0</v>
      </c>
      <c r="CC794" t="e">
        <f>IF('Source and fuel input'!AS794,VLOOKUP(AA794,SourceIdData,8,FALSE),IF('Source and fuel input'!AQ794,V794,IF('Source and fuel input'!AR794,IF(AND(E794="Method 1",VLOOKUP(AA794,SourceIdData,8,FALSE)&gt;0),VLOOKUP(AA794,SourceIdData,8,FALSE),NA()),"")))</f>
        <v>#N/A</v>
      </c>
      <c r="CD794" s="15" t="e">
        <f t="shared" si="956"/>
        <v>#N/A</v>
      </c>
      <c r="CE794" s="15" t="b">
        <f t="shared" si="957"/>
        <v>1</v>
      </c>
      <c r="CF794" s="15" t="b">
        <f t="shared" si="989"/>
        <v>1</v>
      </c>
      <c r="CG794" s="15" t="b">
        <f t="shared" si="958"/>
        <v>0</v>
      </c>
      <c r="CH794" s="15" t="b">
        <f t="shared" si="959"/>
        <v>1</v>
      </c>
      <c r="CI794" t="e">
        <f t="shared" si="990"/>
        <v>#N/A</v>
      </c>
      <c r="CJ794" t="e">
        <f t="shared" si="991"/>
        <v>#N/A</v>
      </c>
      <c r="CK794" t="e">
        <f t="shared" si="1000"/>
        <v>#N/A</v>
      </c>
      <c r="CL794" t="b">
        <f t="shared" si="960"/>
        <v>0</v>
      </c>
      <c r="CM794" t="e">
        <f t="shared" si="1001"/>
        <v>#N/A</v>
      </c>
      <c r="CN794" t="b">
        <f t="shared" si="1002"/>
        <v>0</v>
      </c>
      <c r="CO794" s="14">
        <f t="shared" si="1003"/>
        <v>1</v>
      </c>
      <c r="CP794" s="16" t="str">
        <f t="shared" si="992"/>
        <v/>
      </c>
      <c r="CQ794" s="15">
        <f t="shared" si="993"/>
        <v>0</v>
      </c>
      <c r="CR794" s="15">
        <f t="shared" si="994"/>
        <v>0</v>
      </c>
      <c r="CS794" s="15">
        <f t="shared" si="995"/>
        <v>0</v>
      </c>
      <c r="CT794" s="58" t="e">
        <f t="shared" si="1022"/>
        <v>#DIV/0!</v>
      </c>
      <c r="CU794" s="2">
        <f t="shared" si="996"/>
        <v>995</v>
      </c>
      <c r="CV794" t="str">
        <f t="shared" si="1004"/>
        <v/>
      </c>
      <c r="CX794" t="str">
        <f t="shared" si="1023"/>
        <v/>
      </c>
      <c r="CY794" t="b">
        <f>AND(CX794&lt;&gt;"",COUNTIF($CX$11:CX793,CX794)=0)</f>
        <v>0</v>
      </c>
      <c r="CZ794" s="2">
        <f>IF(CX794="",0,IF(CY794,MAX($CZ$11:CZ793)+1,VLOOKUP(CX794,$CX$11:CZ793,3,FALSE)))</f>
        <v>0</v>
      </c>
      <c r="DA794" s="2" t="str">
        <f t="shared" si="1005"/>
        <v/>
      </c>
      <c r="DB794" t="str">
        <f t="shared" si="1024"/>
        <v/>
      </c>
      <c r="DC794" t="b">
        <f>AND(DB794&lt;&gt;"",COUNTIF($DB$11:DB793,DB794)=0)</f>
        <v>0</v>
      </c>
      <c r="DD794" s="2">
        <f>IF(DB794="",0,IF(DC794,MAX($DD$11:DD793)+1,VLOOKUP(DB794,$DB$11:DD793,3,FALSE)))</f>
        <v>0</v>
      </c>
      <c r="DE794" s="2" t="str">
        <f t="shared" si="1006"/>
        <v/>
      </c>
    </row>
    <row r="795" spans="1:109" x14ac:dyDescent="0.35">
      <c r="A795" s="119"/>
      <c r="B795" s="46"/>
      <c r="C795" s="46"/>
      <c r="D795" s="46"/>
      <c r="E795" s="46"/>
      <c r="F795" s="183"/>
      <c r="G795" s="48">
        <v>0</v>
      </c>
      <c r="H795" s="46">
        <v>0</v>
      </c>
      <c r="I795" s="46">
        <v>0</v>
      </c>
      <c r="J795" s="46">
        <v>0</v>
      </c>
      <c r="K795" s="46">
        <v>0</v>
      </c>
      <c r="L795" s="49">
        <v>0</v>
      </c>
      <c r="M795" s="50">
        <v>0</v>
      </c>
      <c r="N795" s="32"/>
      <c r="O795" s="31"/>
      <c r="P795" s="31"/>
      <c r="Q795" s="31"/>
      <c r="R795" s="31"/>
      <c r="S795" s="31"/>
      <c r="T795" s="31"/>
      <c r="U795" s="31"/>
      <c r="V795" s="99"/>
      <c r="W795" s="52" t="str">
        <f t="shared" si="955"/>
        <v/>
      </c>
      <c r="X795" s="120"/>
      <c r="Y795" s="97"/>
      <c r="Z795" t="e">
        <f t="shared" si="961"/>
        <v>#N/A</v>
      </c>
      <c r="AA795" t="e">
        <f t="shared" si="962"/>
        <v>#N/A</v>
      </c>
      <c r="AB795" t="e">
        <f t="shared" si="963"/>
        <v>#N/A</v>
      </c>
      <c r="AC795" s="53" t="b">
        <f t="shared" si="964"/>
        <v>0</v>
      </c>
      <c r="AD795" s="53" t="b">
        <f t="shared" si="965"/>
        <v>0</v>
      </c>
      <c r="AE795" s="53" t="b">
        <f t="shared" si="966"/>
        <v>0</v>
      </c>
      <c r="AF795" s="53" t="b">
        <f t="shared" si="967"/>
        <v>0</v>
      </c>
      <c r="AG795" s="53" t="b">
        <f t="shared" si="968"/>
        <v>0</v>
      </c>
      <c r="AH795" s="53" t="b">
        <f t="shared" si="969"/>
        <v>0</v>
      </c>
      <c r="AI795" s="53" t="b">
        <f t="shared" si="970"/>
        <v>0</v>
      </c>
      <c r="AJ795" s="53" t="b">
        <f t="shared" si="971"/>
        <v>0</v>
      </c>
      <c r="AK795" s="53" t="b">
        <f t="shared" si="1025"/>
        <v>1</v>
      </c>
      <c r="AL795" s="53" t="b">
        <f t="shared" si="1026"/>
        <v>1</v>
      </c>
      <c r="AM795" s="53" t="b">
        <f t="shared" si="1027"/>
        <v>1</v>
      </c>
      <c r="AN795" s="53" t="b">
        <f t="shared" si="1028"/>
        <v>1</v>
      </c>
      <c r="AO795" s="53" t="b">
        <f t="shared" si="1029"/>
        <v>1</v>
      </c>
      <c r="AP795" s="53" t="b">
        <f t="shared" si="1030"/>
        <v>1</v>
      </c>
      <c r="AQ795" s="53" t="b">
        <f t="shared" si="1007"/>
        <v>0</v>
      </c>
      <c r="AR795" t="b">
        <f t="shared" si="972"/>
        <v>0</v>
      </c>
      <c r="AS795" s="54" t="e">
        <f t="shared" si="997"/>
        <v>#N/A</v>
      </c>
      <c r="AT795" t="b">
        <f t="shared" si="1008"/>
        <v>0</v>
      </c>
      <c r="AU795" t="str">
        <f t="shared" si="1009"/>
        <v/>
      </c>
      <c r="AV795" s="55" t="str">
        <f t="shared" si="998"/>
        <v/>
      </c>
      <c r="AW795" t="b">
        <f>AND(AV795&lt;&gt;"",COUNTIF($AV$11:AV794,AV795)=0)</f>
        <v>0</v>
      </c>
      <c r="AX795" s="2">
        <f>IF(AV795="",0,IF(AW795,MAX($AX$11:AX794)+1,VLOOKUP(AV795,$AV$11:AX794,3,FALSE)))</f>
        <v>0</v>
      </c>
      <c r="AY795" t="str">
        <f t="shared" si="999"/>
        <v/>
      </c>
      <c r="AZ795" t="e">
        <f t="shared" si="973"/>
        <v>#N/A</v>
      </c>
      <c r="BA795" t="e">
        <f>IF(ISNA(AZ795),NA(),COUNTIF(AZ$10:AZ795,AZ795)&gt;1)</f>
        <v>#N/A</v>
      </c>
      <c r="BB795" t="e">
        <f t="shared" si="974"/>
        <v>#N/A</v>
      </c>
      <c r="BC795" s="55" t="e">
        <f t="shared" si="975"/>
        <v>#N/A</v>
      </c>
      <c r="BD795" s="56" t="e">
        <f t="shared" si="976"/>
        <v>#N/A</v>
      </c>
      <c r="BE795" s="53">
        <f t="shared" si="977"/>
        <v>0</v>
      </c>
      <c r="BF795" s="53">
        <f t="shared" si="978"/>
        <v>0</v>
      </c>
      <c r="BG795" s="53">
        <f t="shared" si="979"/>
        <v>0</v>
      </c>
      <c r="BH795" s="53">
        <f t="shared" si="980"/>
        <v>0</v>
      </c>
      <c r="BI795" s="53">
        <f t="shared" si="981"/>
        <v>0</v>
      </c>
      <c r="BJ795" s="53">
        <f t="shared" si="982"/>
        <v>0</v>
      </c>
      <c r="BK795" s="57">
        <f t="shared" si="983"/>
        <v>0</v>
      </c>
      <c r="BL795" s="57">
        <f t="shared" si="984"/>
        <v>0</v>
      </c>
      <c r="BM795" s="57">
        <f t="shared" si="985"/>
        <v>0</v>
      </c>
      <c r="BN795" s="57">
        <f t="shared" si="986"/>
        <v>0</v>
      </c>
      <c r="BO795" s="57">
        <f t="shared" si="987"/>
        <v>0</v>
      </c>
      <c r="BP795" s="57">
        <f t="shared" si="988"/>
        <v>0</v>
      </c>
      <c r="BQ795">
        <f t="shared" si="1010"/>
        <v>0</v>
      </c>
      <c r="BR795">
        <f t="shared" si="1011"/>
        <v>0</v>
      </c>
      <c r="BS795">
        <f t="shared" si="1012"/>
        <v>0</v>
      </c>
      <c r="BT795">
        <f t="shared" si="1013"/>
        <v>0</v>
      </c>
      <c r="BU795">
        <f t="shared" si="1014"/>
        <v>0</v>
      </c>
      <c r="BV795">
        <f t="shared" si="1015"/>
        <v>0</v>
      </c>
      <c r="BW795">
        <f t="shared" si="1016"/>
        <v>0</v>
      </c>
      <c r="BX795">
        <f t="shared" si="1017"/>
        <v>0</v>
      </c>
      <c r="BY795">
        <f t="shared" si="1018"/>
        <v>0</v>
      </c>
      <c r="BZ795">
        <f t="shared" si="1019"/>
        <v>0</v>
      </c>
      <c r="CA795">
        <f t="shared" si="1020"/>
        <v>0</v>
      </c>
      <c r="CB795">
        <f t="shared" si="1021"/>
        <v>0</v>
      </c>
      <c r="CC795" t="e">
        <f>IF('Source and fuel input'!AS795,VLOOKUP(AA795,SourceIdData,8,FALSE),IF('Source and fuel input'!AQ795,V795,IF('Source and fuel input'!AR795,IF(AND(E795="Method 1",VLOOKUP(AA795,SourceIdData,8,FALSE)&gt;0),VLOOKUP(AA795,SourceIdData,8,FALSE),NA()),"")))</f>
        <v>#N/A</v>
      </c>
      <c r="CD795" s="15" t="e">
        <f t="shared" si="956"/>
        <v>#N/A</v>
      </c>
      <c r="CE795" s="15" t="b">
        <f t="shared" si="957"/>
        <v>1</v>
      </c>
      <c r="CF795" s="15" t="b">
        <f t="shared" si="989"/>
        <v>1</v>
      </c>
      <c r="CG795" s="15" t="b">
        <f t="shared" si="958"/>
        <v>0</v>
      </c>
      <c r="CH795" s="15" t="b">
        <f t="shared" si="959"/>
        <v>1</v>
      </c>
      <c r="CI795" t="e">
        <f t="shared" si="990"/>
        <v>#N/A</v>
      </c>
      <c r="CJ795" t="e">
        <f t="shared" si="991"/>
        <v>#N/A</v>
      </c>
      <c r="CK795" t="e">
        <f t="shared" si="1000"/>
        <v>#N/A</v>
      </c>
      <c r="CL795" t="b">
        <f t="shared" si="960"/>
        <v>0</v>
      </c>
      <c r="CM795" t="e">
        <f t="shared" si="1001"/>
        <v>#N/A</v>
      </c>
      <c r="CN795" t="b">
        <f t="shared" si="1002"/>
        <v>0</v>
      </c>
      <c r="CO795" s="14">
        <f t="shared" si="1003"/>
        <v>1</v>
      </c>
      <c r="CP795" s="16" t="str">
        <f t="shared" si="992"/>
        <v/>
      </c>
      <c r="CQ795" s="15">
        <f t="shared" si="993"/>
        <v>0</v>
      </c>
      <c r="CR795" s="15">
        <f t="shared" si="994"/>
        <v>0</v>
      </c>
      <c r="CS795" s="15">
        <f t="shared" si="995"/>
        <v>0</v>
      </c>
      <c r="CT795" s="58" t="e">
        <f t="shared" si="1022"/>
        <v>#DIV/0!</v>
      </c>
      <c r="CU795" s="2">
        <f t="shared" si="996"/>
        <v>995</v>
      </c>
      <c r="CV795" t="str">
        <f t="shared" si="1004"/>
        <v/>
      </c>
      <c r="CX795" t="str">
        <f t="shared" si="1023"/>
        <v/>
      </c>
      <c r="CY795" t="b">
        <f>AND(CX795&lt;&gt;"",COUNTIF($CX$11:CX794,CX795)=0)</f>
        <v>0</v>
      </c>
      <c r="CZ795" s="2">
        <f>IF(CX795="",0,IF(CY795,MAX($CZ$11:CZ794)+1,VLOOKUP(CX795,$CX$11:CZ794,3,FALSE)))</f>
        <v>0</v>
      </c>
      <c r="DA795" s="2" t="str">
        <f t="shared" si="1005"/>
        <v/>
      </c>
      <c r="DB795" t="str">
        <f t="shared" si="1024"/>
        <v/>
      </c>
      <c r="DC795" t="b">
        <f>AND(DB795&lt;&gt;"",COUNTIF($DB$11:DB794,DB795)=0)</f>
        <v>0</v>
      </c>
      <c r="DD795" s="2">
        <f>IF(DB795="",0,IF(DC795,MAX($DD$11:DD794)+1,VLOOKUP(DB795,$DB$11:DD794,3,FALSE)))</f>
        <v>0</v>
      </c>
      <c r="DE795" s="2" t="str">
        <f t="shared" si="1006"/>
        <v/>
      </c>
    </row>
    <row r="796" spans="1:109" x14ac:dyDescent="0.35">
      <c r="A796" s="119"/>
      <c r="B796" s="46"/>
      <c r="C796" s="46"/>
      <c r="D796" s="46"/>
      <c r="E796" s="46"/>
      <c r="F796" s="183"/>
      <c r="G796" s="48">
        <v>0</v>
      </c>
      <c r="H796" s="46">
        <v>0</v>
      </c>
      <c r="I796" s="46">
        <v>0</v>
      </c>
      <c r="J796" s="46">
        <v>0</v>
      </c>
      <c r="K796" s="46">
        <v>0</v>
      </c>
      <c r="L796" s="49">
        <v>0</v>
      </c>
      <c r="M796" s="50">
        <v>0</v>
      </c>
      <c r="N796" s="32"/>
      <c r="O796" s="31"/>
      <c r="P796" s="31"/>
      <c r="Q796" s="31"/>
      <c r="R796" s="31"/>
      <c r="S796" s="31"/>
      <c r="T796" s="31"/>
      <c r="U796" s="31"/>
      <c r="V796" s="99"/>
      <c r="W796" s="52" t="str">
        <f t="shared" si="955"/>
        <v/>
      </c>
      <c r="X796" s="120"/>
      <c r="Y796" s="97"/>
      <c r="Z796" t="e">
        <f t="shared" si="961"/>
        <v>#N/A</v>
      </c>
      <c r="AA796" t="e">
        <f t="shared" si="962"/>
        <v>#N/A</v>
      </c>
      <c r="AB796" t="e">
        <f t="shared" si="963"/>
        <v>#N/A</v>
      </c>
      <c r="AC796" s="53" t="b">
        <f t="shared" si="964"/>
        <v>0</v>
      </c>
      <c r="AD796" s="53" t="b">
        <f t="shared" si="965"/>
        <v>0</v>
      </c>
      <c r="AE796" s="53" t="b">
        <f t="shared" si="966"/>
        <v>0</v>
      </c>
      <c r="AF796" s="53" t="b">
        <f t="shared" si="967"/>
        <v>0</v>
      </c>
      <c r="AG796" s="53" t="b">
        <f t="shared" si="968"/>
        <v>0</v>
      </c>
      <c r="AH796" s="53" t="b">
        <f t="shared" si="969"/>
        <v>0</v>
      </c>
      <c r="AI796" s="53" t="b">
        <f t="shared" si="970"/>
        <v>0</v>
      </c>
      <c r="AJ796" s="53" t="b">
        <f t="shared" si="971"/>
        <v>0</v>
      </c>
      <c r="AK796" s="53" t="b">
        <f t="shared" si="1025"/>
        <v>1</v>
      </c>
      <c r="AL796" s="53" t="b">
        <f t="shared" si="1026"/>
        <v>1</v>
      </c>
      <c r="AM796" s="53" t="b">
        <f t="shared" si="1027"/>
        <v>1</v>
      </c>
      <c r="AN796" s="53" t="b">
        <f t="shared" si="1028"/>
        <v>1</v>
      </c>
      <c r="AO796" s="53" t="b">
        <f t="shared" si="1029"/>
        <v>1</v>
      </c>
      <c r="AP796" s="53" t="b">
        <f t="shared" si="1030"/>
        <v>1</v>
      </c>
      <c r="AQ796" s="53" t="b">
        <f t="shared" si="1007"/>
        <v>0</v>
      </c>
      <c r="AR796" t="b">
        <f t="shared" si="972"/>
        <v>0</v>
      </c>
      <c r="AS796" s="54" t="e">
        <f t="shared" si="997"/>
        <v>#N/A</v>
      </c>
      <c r="AT796" t="b">
        <f t="shared" si="1008"/>
        <v>0</v>
      </c>
      <c r="AU796" t="str">
        <f t="shared" si="1009"/>
        <v/>
      </c>
      <c r="AV796" s="55" t="str">
        <f t="shared" si="998"/>
        <v/>
      </c>
      <c r="AW796" t="b">
        <f>AND(AV796&lt;&gt;"",COUNTIF($AV$11:AV795,AV796)=0)</f>
        <v>0</v>
      </c>
      <c r="AX796" s="2">
        <f>IF(AV796="",0,IF(AW796,MAX($AX$11:AX795)+1,VLOOKUP(AV796,$AV$11:AX795,3,FALSE)))</f>
        <v>0</v>
      </c>
      <c r="AY796" t="str">
        <f t="shared" si="999"/>
        <v/>
      </c>
      <c r="AZ796" t="e">
        <f t="shared" si="973"/>
        <v>#N/A</v>
      </c>
      <c r="BA796" t="e">
        <f>IF(ISNA(AZ796),NA(),COUNTIF(AZ$10:AZ796,AZ796)&gt;1)</f>
        <v>#N/A</v>
      </c>
      <c r="BB796" t="e">
        <f t="shared" si="974"/>
        <v>#N/A</v>
      </c>
      <c r="BC796" s="55" t="e">
        <f t="shared" si="975"/>
        <v>#N/A</v>
      </c>
      <c r="BD796" s="56" t="e">
        <f t="shared" si="976"/>
        <v>#N/A</v>
      </c>
      <c r="BE796" s="53">
        <f t="shared" si="977"/>
        <v>0</v>
      </c>
      <c r="BF796" s="53">
        <f t="shared" si="978"/>
        <v>0</v>
      </c>
      <c r="BG796" s="53">
        <f t="shared" si="979"/>
        <v>0</v>
      </c>
      <c r="BH796" s="53">
        <f t="shared" si="980"/>
        <v>0</v>
      </c>
      <c r="BI796" s="53">
        <f t="shared" si="981"/>
        <v>0</v>
      </c>
      <c r="BJ796" s="53">
        <f t="shared" si="982"/>
        <v>0</v>
      </c>
      <c r="BK796" s="57">
        <f t="shared" si="983"/>
        <v>0</v>
      </c>
      <c r="BL796" s="57">
        <f t="shared" si="984"/>
        <v>0</v>
      </c>
      <c r="BM796" s="57">
        <f t="shared" si="985"/>
        <v>0</v>
      </c>
      <c r="BN796" s="57">
        <f t="shared" si="986"/>
        <v>0</v>
      </c>
      <c r="BO796" s="57">
        <f t="shared" si="987"/>
        <v>0</v>
      </c>
      <c r="BP796" s="57">
        <f t="shared" si="988"/>
        <v>0</v>
      </c>
      <c r="BQ796">
        <f t="shared" si="1010"/>
        <v>0</v>
      </c>
      <c r="BR796">
        <f t="shared" si="1011"/>
        <v>0</v>
      </c>
      <c r="BS796">
        <f t="shared" si="1012"/>
        <v>0</v>
      </c>
      <c r="BT796">
        <f t="shared" si="1013"/>
        <v>0</v>
      </c>
      <c r="BU796">
        <f t="shared" si="1014"/>
        <v>0</v>
      </c>
      <c r="BV796">
        <f t="shared" si="1015"/>
        <v>0</v>
      </c>
      <c r="BW796">
        <f t="shared" si="1016"/>
        <v>0</v>
      </c>
      <c r="BX796">
        <f t="shared" si="1017"/>
        <v>0</v>
      </c>
      <c r="BY796">
        <f t="shared" si="1018"/>
        <v>0</v>
      </c>
      <c r="BZ796">
        <f t="shared" si="1019"/>
        <v>0</v>
      </c>
      <c r="CA796">
        <f t="shared" si="1020"/>
        <v>0</v>
      </c>
      <c r="CB796">
        <f t="shared" si="1021"/>
        <v>0</v>
      </c>
      <c r="CC796" t="e">
        <f>IF('Source and fuel input'!AS796,VLOOKUP(AA796,SourceIdData,8,FALSE),IF('Source and fuel input'!AQ796,V796,IF('Source and fuel input'!AR796,IF(AND(E796="Method 1",VLOOKUP(AA796,SourceIdData,8,FALSE)&gt;0),VLOOKUP(AA796,SourceIdData,8,FALSE),NA()),"")))</f>
        <v>#N/A</v>
      </c>
      <c r="CD796" s="15" t="e">
        <f t="shared" si="956"/>
        <v>#N/A</v>
      </c>
      <c r="CE796" s="15" t="b">
        <f t="shared" si="957"/>
        <v>1</v>
      </c>
      <c r="CF796" s="15" t="b">
        <f t="shared" si="989"/>
        <v>1</v>
      </c>
      <c r="CG796" s="15" t="b">
        <f t="shared" si="958"/>
        <v>0</v>
      </c>
      <c r="CH796" s="15" t="b">
        <f t="shared" si="959"/>
        <v>1</v>
      </c>
      <c r="CI796" t="e">
        <f t="shared" si="990"/>
        <v>#N/A</v>
      </c>
      <c r="CJ796" t="e">
        <f t="shared" si="991"/>
        <v>#N/A</v>
      </c>
      <c r="CK796" t="e">
        <f t="shared" si="1000"/>
        <v>#N/A</v>
      </c>
      <c r="CL796" t="b">
        <f t="shared" si="960"/>
        <v>0</v>
      </c>
      <c r="CM796" t="e">
        <f t="shared" si="1001"/>
        <v>#N/A</v>
      </c>
      <c r="CN796" t="b">
        <f t="shared" si="1002"/>
        <v>0</v>
      </c>
      <c r="CO796" s="14">
        <f t="shared" si="1003"/>
        <v>1</v>
      </c>
      <c r="CP796" s="16" t="str">
        <f t="shared" si="992"/>
        <v/>
      </c>
      <c r="CQ796" s="15">
        <f t="shared" si="993"/>
        <v>0</v>
      </c>
      <c r="CR796" s="15">
        <f t="shared" si="994"/>
        <v>0</v>
      </c>
      <c r="CS796" s="15">
        <f t="shared" si="995"/>
        <v>0</v>
      </c>
      <c r="CT796" s="58" t="e">
        <f t="shared" si="1022"/>
        <v>#DIV/0!</v>
      </c>
      <c r="CU796" s="2">
        <f t="shared" si="996"/>
        <v>995</v>
      </c>
      <c r="CV796" t="str">
        <f t="shared" si="1004"/>
        <v/>
      </c>
      <c r="CX796" t="str">
        <f t="shared" si="1023"/>
        <v/>
      </c>
      <c r="CY796" t="b">
        <f>AND(CX796&lt;&gt;"",COUNTIF($CX$11:CX795,CX796)=0)</f>
        <v>0</v>
      </c>
      <c r="CZ796" s="2">
        <f>IF(CX796="",0,IF(CY796,MAX($CZ$11:CZ795)+1,VLOOKUP(CX796,$CX$11:CZ795,3,FALSE)))</f>
        <v>0</v>
      </c>
      <c r="DA796" s="2" t="str">
        <f t="shared" si="1005"/>
        <v/>
      </c>
      <c r="DB796" t="str">
        <f t="shared" si="1024"/>
        <v/>
      </c>
      <c r="DC796" t="b">
        <f>AND(DB796&lt;&gt;"",COUNTIF($DB$11:DB795,DB796)=0)</f>
        <v>0</v>
      </c>
      <c r="DD796" s="2">
        <f>IF(DB796="",0,IF(DC796,MAX($DD$11:DD795)+1,VLOOKUP(DB796,$DB$11:DD795,3,FALSE)))</f>
        <v>0</v>
      </c>
      <c r="DE796" s="2" t="str">
        <f t="shared" si="1006"/>
        <v/>
      </c>
    </row>
    <row r="797" spans="1:109" x14ac:dyDescent="0.35">
      <c r="A797" s="119"/>
      <c r="B797" s="46"/>
      <c r="C797" s="46"/>
      <c r="D797" s="46"/>
      <c r="E797" s="46"/>
      <c r="F797" s="183"/>
      <c r="G797" s="48">
        <v>0</v>
      </c>
      <c r="H797" s="46">
        <v>0</v>
      </c>
      <c r="I797" s="46">
        <v>0</v>
      </c>
      <c r="J797" s="46">
        <v>0</v>
      </c>
      <c r="K797" s="46">
        <v>0</v>
      </c>
      <c r="L797" s="49">
        <v>0</v>
      </c>
      <c r="M797" s="50">
        <v>0</v>
      </c>
      <c r="N797" s="32"/>
      <c r="O797" s="31"/>
      <c r="P797" s="31"/>
      <c r="Q797" s="31"/>
      <c r="R797" s="31"/>
      <c r="S797" s="31"/>
      <c r="T797" s="31"/>
      <c r="U797" s="31"/>
      <c r="V797" s="99"/>
      <c r="W797" s="52" t="str">
        <f t="shared" si="955"/>
        <v/>
      </c>
      <c r="X797" s="120"/>
      <c r="Y797" s="97"/>
      <c r="Z797" t="e">
        <f t="shared" si="961"/>
        <v>#N/A</v>
      </c>
      <c r="AA797" t="e">
        <f t="shared" si="962"/>
        <v>#N/A</v>
      </c>
      <c r="AB797" t="e">
        <f t="shared" si="963"/>
        <v>#N/A</v>
      </c>
      <c r="AC797" s="53" t="b">
        <f t="shared" si="964"/>
        <v>0</v>
      </c>
      <c r="AD797" s="53" t="b">
        <f t="shared" si="965"/>
        <v>0</v>
      </c>
      <c r="AE797" s="53" t="b">
        <f t="shared" si="966"/>
        <v>0</v>
      </c>
      <c r="AF797" s="53" t="b">
        <f t="shared" si="967"/>
        <v>0</v>
      </c>
      <c r="AG797" s="53" t="b">
        <f t="shared" si="968"/>
        <v>0</v>
      </c>
      <c r="AH797" s="53" t="b">
        <f t="shared" si="969"/>
        <v>0</v>
      </c>
      <c r="AI797" s="53" t="b">
        <f t="shared" si="970"/>
        <v>0</v>
      </c>
      <c r="AJ797" s="53" t="b">
        <f t="shared" si="971"/>
        <v>0</v>
      </c>
      <c r="AK797" s="53" t="b">
        <f t="shared" si="1025"/>
        <v>1</v>
      </c>
      <c r="AL797" s="53" t="b">
        <f t="shared" si="1026"/>
        <v>1</v>
      </c>
      <c r="AM797" s="53" t="b">
        <f t="shared" si="1027"/>
        <v>1</v>
      </c>
      <c r="AN797" s="53" t="b">
        <f t="shared" si="1028"/>
        <v>1</v>
      </c>
      <c r="AO797" s="53" t="b">
        <f t="shared" si="1029"/>
        <v>1</v>
      </c>
      <c r="AP797" s="53" t="b">
        <f t="shared" si="1030"/>
        <v>1</v>
      </c>
      <c r="AQ797" s="53" t="b">
        <f t="shared" si="1007"/>
        <v>0</v>
      </c>
      <c r="AR797" t="b">
        <f t="shared" si="972"/>
        <v>0</v>
      </c>
      <c r="AS797" s="54" t="e">
        <f t="shared" si="997"/>
        <v>#N/A</v>
      </c>
      <c r="AT797" t="b">
        <f t="shared" si="1008"/>
        <v>0</v>
      </c>
      <c r="AU797" t="str">
        <f t="shared" si="1009"/>
        <v/>
      </c>
      <c r="AV797" s="55" t="str">
        <f t="shared" si="998"/>
        <v/>
      </c>
      <c r="AW797" t="b">
        <f>AND(AV797&lt;&gt;"",COUNTIF($AV$11:AV796,AV797)=0)</f>
        <v>0</v>
      </c>
      <c r="AX797" s="2">
        <f>IF(AV797="",0,IF(AW797,MAX($AX$11:AX796)+1,VLOOKUP(AV797,$AV$11:AX796,3,FALSE)))</f>
        <v>0</v>
      </c>
      <c r="AY797" t="str">
        <f t="shared" si="999"/>
        <v/>
      </c>
      <c r="AZ797" t="e">
        <f t="shared" si="973"/>
        <v>#N/A</v>
      </c>
      <c r="BA797" t="e">
        <f>IF(ISNA(AZ797),NA(),COUNTIF(AZ$10:AZ797,AZ797)&gt;1)</f>
        <v>#N/A</v>
      </c>
      <c r="BB797" t="e">
        <f t="shared" si="974"/>
        <v>#N/A</v>
      </c>
      <c r="BC797" s="55" t="e">
        <f t="shared" si="975"/>
        <v>#N/A</v>
      </c>
      <c r="BD797" s="56" t="e">
        <f t="shared" si="976"/>
        <v>#N/A</v>
      </c>
      <c r="BE797" s="53">
        <f t="shared" si="977"/>
        <v>0</v>
      </c>
      <c r="BF797" s="53">
        <f t="shared" si="978"/>
        <v>0</v>
      </c>
      <c r="BG797" s="53">
        <f t="shared" si="979"/>
        <v>0</v>
      </c>
      <c r="BH797" s="53">
        <f t="shared" si="980"/>
        <v>0</v>
      </c>
      <c r="BI797" s="53">
        <f t="shared" si="981"/>
        <v>0</v>
      </c>
      <c r="BJ797" s="53">
        <f t="shared" si="982"/>
        <v>0</v>
      </c>
      <c r="BK797" s="57">
        <f t="shared" si="983"/>
        <v>0</v>
      </c>
      <c r="BL797" s="57">
        <f t="shared" si="984"/>
        <v>0</v>
      </c>
      <c r="BM797" s="57">
        <f t="shared" si="985"/>
        <v>0</v>
      </c>
      <c r="BN797" s="57">
        <f t="shared" si="986"/>
        <v>0</v>
      </c>
      <c r="BO797" s="57">
        <f t="shared" si="987"/>
        <v>0</v>
      </c>
      <c r="BP797" s="57">
        <f t="shared" si="988"/>
        <v>0</v>
      </c>
      <c r="BQ797">
        <f t="shared" si="1010"/>
        <v>0</v>
      </c>
      <c r="BR797">
        <f t="shared" si="1011"/>
        <v>0</v>
      </c>
      <c r="BS797">
        <f t="shared" si="1012"/>
        <v>0</v>
      </c>
      <c r="BT797">
        <f t="shared" si="1013"/>
        <v>0</v>
      </c>
      <c r="BU797">
        <f t="shared" si="1014"/>
        <v>0</v>
      </c>
      <c r="BV797">
        <f t="shared" si="1015"/>
        <v>0</v>
      </c>
      <c r="BW797">
        <f t="shared" si="1016"/>
        <v>0</v>
      </c>
      <c r="BX797">
        <f t="shared" si="1017"/>
        <v>0</v>
      </c>
      <c r="BY797">
        <f t="shared" si="1018"/>
        <v>0</v>
      </c>
      <c r="BZ797">
        <f t="shared" si="1019"/>
        <v>0</v>
      </c>
      <c r="CA797">
        <f t="shared" si="1020"/>
        <v>0</v>
      </c>
      <c r="CB797">
        <f t="shared" si="1021"/>
        <v>0</v>
      </c>
      <c r="CC797" t="e">
        <f>IF('Source and fuel input'!AS797,VLOOKUP(AA797,SourceIdData,8,FALSE),IF('Source and fuel input'!AQ797,V797,IF('Source and fuel input'!AR797,IF(AND(E797="Method 1",VLOOKUP(AA797,SourceIdData,8,FALSE)&gt;0),VLOOKUP(AA797,SourceIdData,8,FALSE),NA()),"")))</f>
        <v>#N/A</v>
      </c>
      <c r="CD797" s="15" t="e">
        <f t="shared" si="956"/>
        <v>#N/A</v>
      </c>
      <c r="CE797" s="15" t="b">
        <f t="shared" si="957"/>
        <v>1</v>
      </c>
      <c r="CF797" s="15" t="b">
        <f t="shared" si="989"/>
        <v>1</v>
      </c>
      <c r="CG797" s="15" t="b">
        <f t="shared" si="958"/>
        <v>0</v>
      </c>
      <c r="CH797" s="15" t="b">
        <f t="shared" si="959"/>
        <v>1</v>
      </c>
      <c r="CI797" t="e">
        <f t="shared" si="990"/>
        <v>#N/A</v>
      </c>
      <c r="CJ797" t="e">
        <f t="shared" si="991"/>
        <v>#N/A</v>
      </c>
      <c r="CK797" t="e">
        <f t="shared" si="1000"/>
        <v>#N/A</v>
      </c>
      <c r="CL797" t="b">
        <f t="shared" si="960"/>
        <v>0</v>
      </c>
      <c r="CM797" t="e">
        <f t="shared" si="1001"/>
        <v>#N/A</v>
      </c>
      <c r="CN797" t="b">
        <f t="shared" si="1002"/>
        <v>0</v>
      </c>
      <c r="CO797" s="14">
        <f t="shared" si="1003"/>
        <v>1</v>
      </c>
      <c r="CP797" s="16" t="str">
        <f t="shared" si="992"/>
        <v/>
      </c>
      <c r="CQ797" s="15">
        <f t="shared" si="993"/>
        <v>0</v>
      </c>
      <c r="CR797" s="15">
        <f t="shared" si="994"/>
        <v>0</v>
      </c>
      <c r="CS797" s="15">
        <f t="shared" si="995"/>
        <v>0</v>
      </c>
      <c r="CT797" s="58" t="e">
        <f t="shared" si="1022"/>
        <v>#DIV/0!</v>
      </c>
      <c r="CU797" s="2">
        <f t="shared" si="996"/>
        <v>995</v>
      </c>
      <c r="CV797" t="str">
        <f t="shared" si="1004"/>
        <v/>
      </c>
      <c r="CX797" t="str">
        <f t="shared" si="1023"/>
        <v/>
      </c>
      <c r="CY797" t="b">
        <f>AND(CX797&lt;&gt;"",COUNTIF($CX$11:CX796,CX797)=0)</f>
        <v>0</v>
      </c>
      <c r="CZ797" s="2">
        <f>IF(CX797="",0,IF(CY797,MAX($CZ$11:CZ796)+1,VLOOKUP(CX797,$CX$11:CZ796,3,FALSE)))</f>
        <v>0</v>
      </c>
      <c r="DA797" s="2" t="str">
        <f t="shared" si="1005"/>
        <v/>
      </c>
      <c r="DB797" t="str">
        <f t="shared" si="1024"/>
        <v/>
      </c>
      <c r="DC797" t="b">
        <f>AND(DB797&lt;&gt;"",COUNTIF($DB$11:DB796,DB797)=0)</f>
        <v>0</v>
      </c>
      <c r="DD797" s="2">
        <f>IF(DB797="",0,IF(DC797,MAX($DD$11:DD796)+1,VLOOKUP(DB797,$DB$11:DD796,3,FALSE)))</f>
        <v>0</v>
      </c>
      <c r="DE797" s="2" t="str">
        <f t="shared" si="1006"/>
        <v/>
      </c>
    </row>
    <row r="798" spans="1:109" x14ac:dyDescent="0.35">
      <c r="A798" s="119"/>
      <c r="B798" s="46"/>
      <c r="C798" s="46"/>
      <c r="D798" s="46"/>
      <c r="E798" s="46"/>
      <c r="F798" s="183"/>
      <c r="G798" s="48">
        <v>0</v>
      </c>
      <c r="H798" s="46">
        <v>0</v>
      </c>
      <c r="I798" s="46">
        <v>0</v>
      </c>
      <c r="J798" s="46">
        <v>0</v>
      </c>
      <c r="K798" s="46">
        <v>0</v>
      </c>
      <c r="L798" s="49">
        <v>0</v>
      </c>
      <c r="M798" s="50">
        <v>0</v>
      </c>
      <c r="N798" s="32"/>
      <c r="O798" s="31"/>
      <c r="P798" s="31"/>
      <c r="Q798" s="31"/>
      <c r="R798" s="31"/>
      <c r="S798" s="31"/>
      <c r="T798" s="31"/>
      <c r="U798" s="31"/>
      <c r="V798" s="99"/>
      <c r="W798" s="52" t="str">
        <f t="shared" si="955"/>
        <v/>
      </c>
      <c r="X798" s="120"/>
      <c r="Y798" s="97"/>
      <c r="Z798" t="e">
        <f t="shared" si="961"/>
        <v>#N/A</v>
      </c>
      <c r="AA798" t="e">
        <f t="shared" si="962"/>
        <v>#N/A</v>
      </c>
      <c r="AB798" t="e">
        <f t="shared" si="963"/>
        <v>#N/A</v>
      </c>
      <c r="AC798" s="53" t="b">
        <f t="shared" si="964"/>
        <v>0</v>
      </c>
      <c r="AD798" s="53" t="b">
        <f t="shared" si="965"/>
        <v>0</v>
      </c>
      <c r="AE798" s="53" t="b">
        <f t="shared" si="966"/>
        <v>0</v>
      </c>
      <c r="AF798" s="53" t="b">
        <f t="shared" si="967"/>
        <v>0</v>
      </c>
      <c r="AG798" s="53" t="b">
        <f t="shared" si="968"/>
        <v>0</v>
      </c>
      <c r="AH798" s="53" t="b">
        <f t="shared" si="969"/>
        <v>0</v>
      </c>
      <c r="AI798" s="53" t="b">
        <f t="shared" si="970"/>
        <v>0</v>
      </c>
      <c r="AJ798" s="53" t="b">
        <f t="shared" si="971"/>
        <v>0</v>
      </c>
      <c r="AK798" s="53" t="b">
        <f t="shared" si="1025"/>
        <v>1</v>
      </c>
      <c r="AL798" s="53" t="b">
        <f t="shared" si="1026"/>
        <v>1</v>
      </c>
      <c r="AM798" s="53" t="b">
        <f t="shared" si="1027"/>
        <v>1</v>
      </c>
      <c r="AN798" s="53" t="b">
        <f t="shared" si="1028"/>
        <v>1</v>
      </c>
      <c r="AO798" s="53" t="b">
        <f t="shared" si="1029"/>
        <v>1</v>
      </c>
      <c r="AP798" s="53" t="b">
        <f t="shared" si="1030"/>
        <v>1</v>
      </c>
      <c r="AQ798" s="53" t="b">
        <f t="shared" si="1007"/>
        <v>0</v>
      </c>
      <c r="AR798" t="b">
        <f t="shared" si="972"/>
        <v>0</v>
      </c>
      <c r="AS798" s="54" t="e">
        <f t="shared" si="997"/>
        <v>#N/A</v>
      </c>
      <c r="AT798" t="b">
        <f t="shared" si="1008"/>
        <v>0</v>
      </c>
      <c r="AU798" t="str">
        <f t="shared" si="1009"/>
        <v/>
      </c>
      <c r="AV798" s="55" t="str">
        <f t="shared" si="998"/>
        <v/>
      </c>
      <c r="AW798" t="b">
        <f>AND(AV798&lt;&gt;"",COUNTIF($AV$11:AV797,AV798)=0)</f>
        <v>0</v>
      </c>
      <c r="AX798" s="2">
        <f>IF(AV798="",0,IF(AW798,MAX($AX$11:AX797)+1,VLOOKUP(AV798,$AV$11:AX797,3,FALSE)))</f>
        <v>0</v>
      </c>
      <c r="AY798" t="str">
        <f t="shared" si="999"/>
        <v/>
      </c>
      <c r="AZ798" t="e">
        <f t="shared" si="973"/>
        <v>#N/A</v>
      </c>
      <c r="BA798" t="e">
        <f>IF(ISNA(AZ798),NA(),COUNTIF(AZ$10:AZ798,AZ798)&gt;1)</f>
        <v>#N/A</v>
      </c>
      <c r="BB798" t="e">
        <f t="shared" si="974"/>
        <v>#N/A</v>
      </c>
      <c r="BC798" s="55" t="e">
        <f t="shared" si="975"/>
        <v>#N/A</v>
      </c>
      <c r="BD798" s="56" t="e">
        <f t="shared" si="976"/>
        <v>#N/A</v>
      </c>
      <c r="BE798" s="53">
        <f t="shared" si="977"/>
        <v>0</v>
      </c>
      <c r="BF798" s="53">
        <f t="shared" si="978"/>
        <v>0</v>
      </c>
      <c r="BG798" s="53">
        <f t="shared" si="979"/>
        <v>0</v>
      </c>
      <c r="BH798" s="53">
        <f t="shared" si="980"/>
        <v>0</v>
      </c>
      <c r="BI798" s="53">
        <f t="shared" si="981"/>
        <v>0</v>
      </c>
      <c r="BJ798" s="53">
        <f t="shared" si="982"/>
        <v>0</v>
      </c>
      <c r="BK798" s="57">
        <f t="shared" si="983"/>
        <v>0</v>
      </c>
      <c r="BL798" s="57">
        <f t="shared" si="984"/>
        <v>0</v>
      </c>
      <c r="BM798" s="57">
        <f t="shared" si="985"/>
        <v>0</v>
      </c>
      <c r="BN798" s="57">
        <f t="shared" si="986"/>
        <v>0</v>
      </c>
      <c r="BO798" s="57">
        <f t="shared" si="987"/>
        <v>0</v>
      </c>
      <c r="BP798" s="57">
        <f t="shared" si="988"/>
        <v>0</v>
      </c>
      <c r="BQ798">
        <f t="shared" si="1010"/>
        <v>0</v>
      </c>
      <c r="BR798">
        <f t="shared" si="1011"/>
        <v>0</v>
      </c>
      <c r="BS798">
        <f t="shared" si="1012"/>
        <v>0</v>
      </c>
      <c r="BT798">
        <f t="shared" si="1013"/>
        <v>0</v>
      </c>
      <c r="BU798">
        <f t="shared" si="1014"/>
        <v>0</v>
      </c>
      <c r="BV798">
        <f t="shared" si="1015"/>
        <v>0</v>
      </c>
      <c r="BW798">
        <f t="shared" si="1016"/>
        <v>0</v>
      </c>
      <c r="BX798">
        <f t="shared" si="1017"/>
        <v>0</v>
      </c>
      <c r="BY798">
        <f t="shared" si="1018"/>
        <v>0</v>
      </c>
      <c r="BZ798">
        <f t="shared" si="1019"/>
        <v>0</v>
      </c>
      <c r="CA798">
        <f t="shared" si="1020"/>
        <v>0</v>
      </c>
      <c r="CB798">
        <f t="shared" si="1021"/>
        <v>0</v>
      </c>
      <c r="CC798" t="e">
        <f>IF('Source and fuel input'!AS798,VLOOKUP(AA798,SourceIdData,8,FALSE),IF('Source and fuel input'!AQ798,V798,IF('Source and fuel input'!AR798,IF(AND(E798="Method 1",VLOOKUP(AA798,SourceIdData,8,FALSE)&gt;0),VLOOKUP(AA798,SourceIdData,8,FALSE),NA()),"")))</f>
        <v>#N/A</v>
      </c>
      <c r="CD798" s="15" t="e">
        <f t="shared" si="956"/>
        <v>#N/A</v>
      </c>
      <c r="CE798" s="15" t="b">
        <f t="shared" si="957"/>
        <v>1</v>
      </c>
      <c r="CF798" s="15" t="b">
        <f t="shared" si="989"/>
        <v>1</v>
      </c>
      <c r="CG798" s="15" t="b">
        <f t="shared" si="958"/>
        <v>0</v>
      </c>
      <c r="CH798" s="15" t="b">
        <f t="shared" si="959"/>
        <v>1</v>
      </c>
      <c r="CI798" t="e">
        <f t="shared" si="990"/>
        <v>#N/A</v>
      </c>
      <c r="CJ798" t="e">
        <f t="shared" si="991"/>
        <v>#N/A</v>
      </c>
      <c r="CK798" t="e">
        <f t="shared" si="1000"/>
        <v>#N/A</v>
      </c>
      <c r="CL798" t="b">
        <f t="shared" si="960"/>
        <v>0</v>
      </c>
      <c r="CM798" t="e">
        <f t="shared" si="1001"/>
        <v>#N/A</v>
      </c>
      <c r="CN798" t="b">
        <f t="shared" si="1002"/>
        <v>0</v>
      </c>
      <c r="CO798" s="14">
        <f t="shared" si="1003"/>
        <v>1</v>
      </c>
      <c r="CP798" s="16" t="str">
        <f t="shared" si="992"/>
        <v/>
      </c>
      <c r="CQ798" s="15">
        <f t="shared" si="993"/>
        <v>0</v>
      </c>
      <c r="CR798" s="15">
        <f t="shared" si="994"/>
        <v>0</v>
      </c>
      <c r="CS798" s="15">
        <f t="shared" si="995"/>
        <v>0</v>
      </c>
      <c r="CT798" s="58" t="e">
        <f t="shared" si="1022"/>
        <v>#DIV/0!</v>
      </c>
      <c r="CU798" s="2">
        <f t="shared" si="996"/>
        <v>995</v>
      </c>
      <c r="CV798" t="str">
        <f t="shared" si="1004"/>
        <v/>
      </c>
      <c r="CX798" t="str">
        <f t="shared" si="1023"/>
        <v/>
      </c>
      <c r="CY798" t="b">
        <f>AND(CX798&lt;&gt;"",COUNTIF($CX$11:CX797,CX798)=0)</f>
        <v>0</v>
      </c>
      <c r="CZ798" s="2">
        <f>IF(CX798="",0,IF(CY798,MAX($CZ$11:CZ797)+1,VLOOKUP(CX798,$CX$11:CZ797,3,FALSE)))</f>
        <v>0</v>
      </c>
      <c r="DA798" s="2" t="str">
        <f t="shared" si="1005"/>
        <v/>
      </c>
      <c r="DB798" t="str">
        <f t="shared" si="1024"/>
        <v/>
      </c>
      <c r="DC798" t="b">
        <f>AND(DB798&lt;&gt;"",COUNTIF($DB$11:DB797,DB798)=0)</f>
        <v>0</v>
      </c>
      <c r="DD798" s="2">
        <f>IF(DB798="",0,IF(DC798,MAX($DD$11:DD797)+1,VLOOKUP(DB798,$DB$11:DD797,3,FALSE)))</f>
        <v>0</v>
      </c>
      <c r="DE798" s="2" t="str">
        <f t="shared" si="1006"/>
        <v/>
      </c>
    </row>
    <row r="799" spans="1:109" x14ac:dyDescent="0.35">
      <c r="A799" s="119"/>
      <c r="B799" s="46"/>
      <c r="C799" s="46"/>
      <c r="D799" s="46"/>
      <c r="E799" s="46"/>
      <c r="F799" s="183"/>
      <c r="G799" s="48">
        <v>0</v>
      </c>
      <c r="H799" s="46">
        <v>0</v>
      </c>
      <c r="I799" s="46">
        <v>0</v>
      </c>
      <c r="J799" s="46">
        <v>0</v>
      </c>
      <c r="K799" s="46">
        <v>0</v>
      </c>
      <c r="L799" s="49">
        <v>0</v>
      </c>
      <c r="M799" s="50">
        <v>0</v>
      </c>
      <c r="N799" s="32"/>
      <c r="O799" s="31"/>
      <c r="P799" s="31"/>
      <c r="Q799" s="31"/>
      <c r="R799" s="31"/>
      <c r="S799" s="31"/>
      <c r="T799" s="31"/>
      <c r="U799" s="31"/>
      <c r="V799" s="99"/>
      <c r="W799" s="52" t="str">
        <f t="shared" si="955"/>
        <v/>
      </c>
      <c r="X799" s="120"/>
      <c r="Y799" s="97"/>
      <c r="Z799" t="e">
        <f t="shared" si="961"/>
        <v>#N/A</v>
      </c>
      <c r="AA799" t="e">
        <f t="shared" si="962"/>
        <v>#N/A</v>
      </c>
      <c r="AB799" t="e">
        <f t="shared" si="963"/>
        <v>#N/A</v>
      </c>
      <c r="AC799" s="53" t="b">
        <f t="shared" si="964"/>
        <v>0</v>
      </c>
      <c r="AD799" s="53" t="b">
        <f t="shared" si="965"/>
        <v>0</v>
      </c>
      <c r="AE799" s="53" t="b">
        <f t="shared" si="966"/>
        <v>0</v>
      </c>
      <c r="AF799" s="53" t="b">
        <f t="shared" si="967"/>
        <v>0</v>
      </c>
      <c r="AG799" s="53" t="b">
        <f t="shared" si="968"/>
        <v>0</v>
      </c>
      <c r="AH799" s="53" t="b">
        <f t="shared" si="969"/>
        <v>0</v>
      </c>
      <c r="AI799" s="53" t="b">
        <f t="shared" si="970"/>
        <v>0</v>
      </c>
      <c r="AJ799" s="53" t="b">
        <f t="shared" si="971"/>
        <v>0</v>
      </c>
      <c r="AK799" s="53" t="b">
        <f t="shared" si="1025"/>
        <v>1</v>
      </c>
      <c r="AL799" s="53" t="b">
        <f t="shared" si="1026"/>
        <v>1</v>
      </c>
      <c r="AM799" s="53" t="b">
        <f t="shared" si="1027"/>
        <v>1</v>
      </c>
      <c r="AN799" s="53" t="b">
        <f t="shared" si="1028"/>
        <v>1</v>
      </c>
      <c r="AO799" s="53" t="b">
        <f t="shared" si="1029"/>
        <v>1</v>
      </c>
      <c r="AP799" s="53" t="b">
        <f t="shared" si="1030"/>
        <v>1</v>
      </c>
      <c r="AQ799" s="53" t="b">
        <f t="shared" si="1007"/>
        <v>0</v>
      </c>
      <c r="AR799" t="b">
        <f t="shared" si="972"/>
        <v>0</v>
      </c>
      <c r="AS799" s="54" t="e">
        <f t="shared" si="997"/>
        <v>#N/A</v>
      </c>
      <c r="AT799" t="b">
        <f t="shared" si="1008"/>
        <v>0</v>
      </c>
      <c r="AU799" t="str">
        <f t="shared" si="1009"/>
        <v/>
      </c>
      <c r="AV799" s="55" t="str">
        <f t="shared" si="998"/>
        <v/>
      </c>
      <c r="AW799" t="b">
        <f>AND(AV799&lt;&gt;"",COUNTIF($AV$11:AV798,AV799)=0)</f>
        <v>0</v>
      </c>
      <c r="AX799" s="2">
        <f>IF(AV799="",0,IF(AW799,MAX($AX$11:AX798)+1,VLOOKUP(AV799,$AV$11:AX798,3,FALSE)))</f>
        <v>0</v>
      </c>
      <c r="AY799" t="str">
        <f t="shared" si="999"/>
        <v/>
      </c>
      <c r="AZ799" t="e">
        <f t="shared" si="973"/>
        <v>#N/A</v>
      </c>
      <c r="BA799" t="e">
        <f>IF(ISNA(AZ799),NA(),COUNTIF(AZ$10:AZ799,AZ799)&gt;1)</f>
        <v>#N/A</v>
      </c>
      <c r="BB799" t="e">
        <f t="shared" si="974"/>
        <v>#N/A</v>
      </c>
      <c r="BC799" s="55" t="e">
        <f t="shared" si="975"/>
        <v>#N/A</v>
      </c>
      <c r="BD799" s="56" t="e">
        <f t="shared" si="976"/>
        <v>#N/A</v>
      </c>
      <c r="BE799" s="53">
        <f t="shared" si="977"/>
        <v>0</v>
      </c>
      <c r="BF799" s="53">
        <f t="shared" si="978"/>
        <v>0</v>
      </c>
      <c r="BG799" s="53">
        <f t="shared" si="979"/>
        <v>0</v>
      </c>
      <c r="BH799" s="53">
        <f t="shared" si="980"/>
        <v>0</v>
      </c>
      <c r="BI799" s="53">
        <f t="shared" si="981"/>
        <v>0</v>
      </c>
      <c r="BJ799" s="53">
        <f t="shared" si="982"/>
        <v>0</v>
      </c>
      <c r="BK799" s="57">
        <f t="shared" si="983"/>
        <v>0</v>
      </c>
      <c r="BL799" s="57">
        <f t="shared" si="984"/>
        <v>0</v>
      </c>
      <c r="BM799" s="57">
        <f t="shared" si="985"/>
        <v>0</v>
      </c>
      <c r="BN799" s="57">
        <f t="shared" si="986"/>
        <v>0</v>
      </c>
      <c r="BO799" s="57">
        <f t="shared" si="987"/>
        <v>0</v>
      </c>
      <c r="BP799" s="57">
        <f t="shared" si="988"/>
        <v>0</v>
      </c>
      <c r="BQ799">
        <f t="shared" si="1010"/>
        <v>0</v>
      </c>
      <c r="BR799">
        <f t="shared" si="1011"/>
        <v>0</v>
      </c>
      <c r="BS799">
        <f t="shared" si="1012"/>
        <v>0</v>
      </c>
      <c r="BT799">
        <f t="shared" si="1013"/>
        <v>0</v>
      </c>
      <c r="BU799">
        <f t="shared" si="1014"/>
        <v>0</v>
      </c>
      <c r="BV799">
        <f t="shared" si="1015"/>
        <v>0</v>
      </c>
      <c r="BW799">
        <f t="shared" si="1016"/>
        <v>0</v>
      </c>
      <c r="BX799">
        <f t="shared" si="1017"/>
        <v>0</v>
      </c>
      <c r="BY799">
        <f t="shared" si="1018"/>
        <v>0</v>
      </c>
      <c r="BZ799">
        <f t="shared" si="1019"/>
        <v>0</v>
      </c>
      <c r="CA799">
        <f t="shared" si="1020"/>
        <v>0</v>
      </c>
      <c r="CB799">
        <f t="shared" si="1021"/>
        <v>0</v>
      </c>
      <c r="CC799" t="e">
        <f>IF('Source and fuel input'!AS799,VLOOKUP(AA799,SourceIdData,8,FALSE),IF('Source and fuel input'!AQ799,V799,IF('Source and fuel input'!AR799,IF(AND(E799="Method 1",VLOOKUP(AA799,SourceIdData,8,FALSE)&gt;0),VLOOKUP(AA799,SourceIdData,8,FALSE),NA()),"")))</f>
        <v>#N/A</v>
      </c>
      <c r="CD799" s="15" t="e">
        <f t="shared" si="956"/>
        <v>#N/A</v>
      </c>
      <c r="CE799" s="15" t="b">
        <f t="shared" si="957"/>
        <v>1</v>
      </c>
      <c r="CF799" s="15" t="b">
        <f t="shared" si="989"/>
        <v>1</v>
      </c>
      <c r="CG799" s="15" t="b">
        <f t="shared" si="958"/>
        <v>0</v>
      </c>
      <c r="CH799" s="15" t="b">
        <f t="shared" si="959"/>
        <v>1</v>
      </c>
      <c r="CI799" t="e">
        <f t="shared" si="990"/>
        <v>#N/A</v>
      </c>
      <c r="CJ799" t="e">
        <f t="shared" si="991"/>
        <v>#N/A</v>
      </c>
      <c r="CK799" t="e">
        <f t="shared" si="1000"/>
        <v>#N/A</v>
      </c>
      <c r="CL799" t="b">
        <f t="shared" si="960"/>
        <v>0</v>
      </c>
      <c r="CM799" t="e">
        <f t="shared" si="1001"/>
        <v>#N/A</v>
      </c>
      <c r="CN799" t="b">
        <f t="shared" si="1002"/>
        <v>0</v>
      </c>
      <c r="CO799" s="14">
        <f t="shared" si="1003"/>
        <v>1</v>
      </c>
      <c r="CP799" s="16" t="str">
        <f t="shared" si="992"/>
        <v/>
      </c>
      <c r="CQ799" s="15">
        <f t="shared" si="993"/>
        <v>0</v>
      </c>
      <c r="CR799" s="15">
        <f t="shared" si="994"/>
        <v>0</v>
      </c>
      <c r="CS799" s="15">
        <f t="shared" si="995"/>
        <v>0</v>
      </c>
      <c r="CT799" s="58" t="e">
        <f t="shared" si="1022"/>
        <v>#DIV/0!</v>
      </c>
      <c r="CU799" s="2">
        <f t="shared" si="996"/>
        <v>995</v>
      </c>
      <c r="CV799" t="str">
        <f t="shared" si="1004"/>
        <v/>
      </c>
      <c r="CX799" t="str">
        <f t="shared" si="1023"/>
        <v/>
      </c>
      <c r="CY799" t="b">
        <f>AND(CX799&lt;&gt;"",COUNTIF($CX$11:CX798,CX799)=0)</f>
        <v>0</v>
      </c>
      <c r="CZ799" s="2">
        <f>IF(CX799="",0,IF(CY799,MAX($CZ$11:CZ798)+1,VLOOKUP(CX799,$CX$11:CZ798,3,FALSE)))</f>
        <v>0</v>
      </c>
      <c r="DA799" s="2" t="str">
        <f t="shared" si="1005"/>
        <v/>
      </c>
      <c r="DB799" t="str">
        <f t="shared" si="1024"/>
        <v/>
      </c>
      <c r="DC799" t="b">
        <f>AND(DB799&lt;&gt;"",COUNTIF($DB$11:DB798,DB799)=0)</f>
        <v>0</v>
      </c>
      <c r="DD799" s="2">
        <f>IF(DB799="",0,IF(DC799,MAX($DD$11:DD798)+1,VLOOKUP(DB799,$DB$11:DD798,3,FALSE)))</f>
        <v>0</v>
      </c>
      <c r="DE799" s="2" t="str">
        <f t="shared" si="1006"/>
        <v/>
      </c>
    </row>
    <row r="800" spans="1:109" x14ac:dyDescent="0.35">
      <c r="A800" s="119"/>
      <c r="B800" s="46"/>
      <c r="C800" s="46"/>
      <c r="D800" s="46"/>
      <c r="E800" s="46"/>
      <c r="F800" s="183"/>
      <c r="G800" s="48">
        <v>0</v>
      </c>
      <c r="H800" s="46">
        <v>0</v>
      </c>
      <c r="I800" s="46">
        <v>0</v>
      </c>
      <c r="J800" s="46">
        <v>0</v>
      </c>
      <c r="K800" s="46">
        <v>0</v>
      </c>
      <c r="L800" s="49">
        <v>0</v>
      </c>
      <c r="M800" s="50">
        <v>0</v>
      </c>
      <c r="N800" s="32"/>
      <c r="O800" s="31"/>
      <c r="P800" s="31"/>
      <c r="Q800" s="31"/>
      <c r="R800" s="31"/>
      <c r="S800" s="31"/>
      <c r="T800" s="31"/>
      <c r="U800" s="31"/>
      <c r="V800" s="99"/>
      <c r="W800" s="52" t="str">
        <f t="shared" ref="W800:W863" si="1031">AU800</f>
        <v/>
      </c>
      <c r="X800" s="120"/>
      <c r="Y800" s="97"/>
      <c r="Z800" t="e">
        <f t="shared" si="961"/>
        <v>#N/A</v>
      </c>
      <c r="AA800" t="e">
        <f t="shared" si="962"/>
        <v>#N/A</v>
      </c>
      <c r="AB800" t="e">
        <f t="shared" si="963"/>
        <v>#N/A</v>
      </c>
      <c r="AC800" s="53" t="b">
        <f t="shared" si="964"/>
        <v>0</v>
      </c>
      <c r="AD800" s="53" t="b">
        <f t="shared" si="965"/>
        <v>0</v>
      </c>
      <c r="AE800" s="53" t="b">
        <f t="shared" si="966"/>
        <v>0</v>
      </c>
      <c r="AF800" s="53" t="b">
        <f t="shared" si="967"/>
        <v>0</v>
      </c>
      <c r="AG800" s="53" t="b">
        <f t="shared" si="968"/>
        <v>0</v>
      </c>
      <c r="AH800" s="53" t="b">
        <f t="shared" si="969"/>
        <v>0</v>
      </c>
      <c r="AI800" s="53" t="b">
        <f t="shared" si="970"/>
        <v>0</v>
      </c>
      <c r="AJ800" s="53" t="b">
        <f t="shared" si="971"/>
        <v>0</v>
      </c>
      <c r="AK800" s="53" t="b">
        <f t="shared" si="1025"/>
        <v>1</v>
      </c>
      <c r="AL800" s="53" t="b">
        <f t="shared" si="1026"/>
        <v>1</v>
      </c>
      <c r="AM800" s="53" t="b">
        <f t="shared" si="1027"/>
        <v>1</v>
      </c>
      <c r="AN800" s="53" t="b">
        <f t="shared" si="1028"/>
        <v>1</v>
      </c>
      <c r="AO800" s="53" t="b">
        <f t="shared" si="1029"/>
        <v>1</v>
      </c>
      <c r="AP800" s="53" t="b">
        <f t="shared" si="1030"/>
        <v>1</v>
      </c>
      <c r="AQ800" s="53" t="b">
        <f t="shared" si="1007"/>
        <v>0</v>
      </c>
      <c r="AR800" t="b">
        <f t="shared" si="972"/>
        <v>0</v>
      </c>
      <c r="AS800" s="54" t="e">
        <f t="shared" si="997"/>
        <v>#N/A</v>
      </c>
      <c r="AT800" t="b">
        <f t="shared" si="1008"/>
        <v>0</v>
      </c>
      <c r="AU800" t="str">
        <f t="shared" si="1009"/>
        <v/>
      </c>
      <c r="AV800" s="55" t="str">
        <f t="shared" si="998"/>
        <v/>
      </c>
      <c r="AW800" t="b">
        <f>AND(AV800&lt;&gt;"",COUNTIF($AV$11:AV799,AV800)=0)</f>
        <v>0</v>
      </c>
      <c r="AX800" s="2">
        <f>IF(AV800="",0,IF(AW800,MAX($AX$11:AX799)+1,VLOOKUP(AV800,$AV$11:AX799,3,FALSE)))</f>
        <v>0</v>
      </c>
      <c r="AY800" t="str">
        <f t="shared" si="999"/>
        <v/>
      </c>
      <c r="AZ800" t="e">
        <f t="shared" si="973"/>
        <v>#N/A</v>
      </c>
      <c r="BA800" t="e">
        <f>IF(ISNA(AZ800),NA(),COUNTIF(AZ$10:AZ800,AZ800)&gt;1)</f>
        <v>#N/A</v>
      </c>
      <c r="BB800" t="e">
        <f t="shared" si="974"/>
        <v>#N/A</v>
      </c>
      <c r="BC800" s="55" t="e">
        <f t="shared" si="975"/>
        <v>#N/A</v>
      </c>
      <c r="BD800" s="56" t="e">
        <f t="shared" si="976"/>
        <v>#N/A</v>
      </c>
      <c r="BE800" s="53">
        <f t="shared" si="977"/>
        <v>0</v>
      </c>
      <c r="BF800" s="53">
        <f t="shared" si="978"/>
        <v>0</v>
      </c>
      <c r="BG800" s="53">
        <f t="shared" si="979"/>
        <v>0</v>
      </c>
      <c r="BH800" s="53">
        <f t="shared" si="980"/>
        <v>0</v>
      </c>
      <c r="BI800" s="53">
        <f t="shared" si="981"/>
        <v>0</v>
      </c>
      <c r="BJ800" s="53">
        <f t="shared" si="982"/>
        <v>0</v>
      </c>
      <c r="BK800" s="57">
        <f t="shared" si="983"/>
        <v>0</v>
      </c>
      <c r="BL800" s="57">
        <f t="shared" si="984"/>
        <v>0</v>
      </c>
      <c r="BM800" s="57">
        <f t="shared" si="985"/>
        <v>0</v>
      </c>
      <c r="BN800" s="57">
        <f t="shared" si="986"/>
        <v>0</v>
      </c>
      <c r="BO800" s="57">
        <f t="shared" si="987"/>
        <v>0</v>
      </c>
      <c r="BP800" s="57">
        <f t="shared" si="988"/>
        <v>0</v>
      </c>
      <c r="BQ800">
        <f t="shared" si="1010"/>
        <v>0</v>
      </c>
      <c r="BR800">
        <f t="shared" si="1011"/>
        <v>0</v>
      </c>
      <c r="BS800">
        <f t="shared" si="1012"/>
        <v>0</v>
      </c>
      <c r="BT800">
        <f t="shared" si="1013"/>
        <v>0</v>
      </c>
      <c r="BU800">
        <f t="shared" si="1014"/>
        <v>0</v>
      </c>
      <c r="BV800">
        <f t="shared" si="1015"/>
        <v>0</v>
      </c>
      <c r="BW800">
        <f t="shared" si="1016"/>
        <v>0</v>
      </c>
      <c r="BX800">
        <f t="shared" si="1017"/>
        <v>0</v>
      </c>
      <c r="BY800">
        <f t="shared" si="1018"/>
        <v>0</v>
      </c>
      <c r="BZ800">
        <f t="shared" si="1019"/>
        <v>0</v>
      </c>
      <c r="CA800">
        <f t="shared" si="1020"/>
        <v>0</v>
      </c>
      <c r="CB800">
        <f t="shared" si="1021"/>
        <v>0</v>
      </c>
      <c r="CC800" t="e">
        <f>IF('Source and fuel input'!AS800,VLOOKUP(AA800,SourceIdData,8,FALSE),IF('Source and fuel input'!AQ800,V800,IF('Source and fuel input'!AR800,IF(AND(E800="Method 1",VLOOKUP(AA800,SourceIdData,8,FALSE)&gt;0),VLOOKUP(AA800,SourceIdData,8,FALSE),NA()),"")))</f>
        <v>#N/A</v>
      </c>
      <c r="CD800" s="15" t="e">
        <f t="shared" si="956"/>
        <v>#N/A</v>
      </c>
      <c r="CE800" s="15" t="b">
        <f t="shared" si="957"/>
        <v>1</v>
      </c>
      <c r="CF800" s="15" t="b">
        <f t="shared" si="989"/>
        <v>1</v>
      </c>
      <c r="CG800" s="15" t="b">
        <f t="shared" si="958"/>
        <v>0</v>
      </c>
      <c r="CH800" s="15" t="b">
        <f t="shared" si="959"/>
        <v>1</v>
      </c>
      <c r="CI800" t="e">
        <f t="shared" si="990"/>
        <v>#N/A</v>
      </c>
      <c r="CJ800" t="e">
        <f t="shared" si="991"/>
        <v>#N/A</v>
      </c>
      <c r="CK800" t="e">
        <f t="shared" si="1000"/>
        <v>#N/A</v>
      </c>
      <c r="CL800" t="b">
        <f t="shared" si="960"/>
        <v>0</v>
      </c>
      <c r="CM800" t="e">
        <f t="shared" si="1001"/>
        <v>#N/A</v>
      </c>
      <c r="CN800" t="b">
        <f t="shared" si="1002"/>
        <v>0</v>
      </c>
      <c r="CO800" s="14">
        <f t="shared" si="1003"/>
        <v>1</v>
      </c>
      <c r="CP800" s="16" t="str">
        <f t="shared" si="992"/>
        <v/>
      </c>
      <c r="CQ800" s="15">
        <f t="shared" si="993"/>
        <v>0</v>
      </c>
      <c r="CR800" s="15">
        <f t="shared" si="994"/>
        <v>0</v>
      </c>
      <c r="CS800" s="15">
        <f t="shared" si="995"/>
        <v>0</v>
      </c>
      <c r="CT800" s="58" t="e">
        <f t="shared" si="1022"/>
        <v>#DIV/0!</v>
      </c>
      <c r="CU800" s="2">
        <f t="shared" si="996"/>
        <v>995</v>
      </c>
      <c r="CV800" t="str">
        <f t="shared" si="1004"/>
        <v/>
      </c>
      <c r="CX800" t="str">
        <f t="shared" si="1023"/>
        <v/>
      </c>
      <c r="CY800" t="b">
        <f>AND(CX800&lt;&gt;"",COUNTIF($CX$11:CX799,CX800)=0)</f>
        <v>0</v>
      </c>
      <c r="CZ800" s="2">
        <f>IF(CX800="",0,IF(CY800,MAX($CZ$11:CZ799)+1,VLOOKUP(CX800,$CX$11:CZ799,3,FALSE)))</f>
        <v>0</v>
      </c>
      <c r="DA800" s="2" t="str">
        <f t="shared" si="1005"/>
        <v/>
      </c>
      <c r="DB800" t="str">
        <f t="shared" si="1024"/>
        <v/>
      </c>
      <c r="DC800" t="b">
        <f>AND(DB800&lt;&gt;"",COUNTIF($DB$11:DB799,DB800)=0)</f>
        <v>0</v>
      </c>
      <c r="DD800" s="2">
        <f>IF(DB800="",0,IF(DC800,MAX($DD$11:DD799)+1,VLOOKUP(DB800,$DB$11:DD799,3,FALSE)))</f>
        <v>0</v>
      </c>
      <c r="DE800" s="2" t="str">
        <f t="shared" si="1006"/>
        <v/>
      </c>
    </row>
    <row r="801" spans="1:109" x14ac:dyDescent="0.35">
      <c r="A801" s="119"/>
      <c r="B801" s="46"/>
      <c r="C801" s="46"/>
      <c r="D801" s="46"/>
      <c r="E801" s="46"/>
      <c r="F801" s="183"/>
      <c r="G801" s="48">
        <v>0</v>
      </c>
      <c r="H801" s="46">
        <v>0</v>
      </c>
      <c r="I801" s="46">
        <v>0</v>
      </c>
      <c r="J801" s="46">
        <v>0</v>
      </c>
      <c r="K801" s="46">
        <v>0</v>
      </c>
      <c r="L801" s="49">
        <v>0</v>
      </c>
      <c r="M801" s="50">
        <v>0</v>
      </c>
      <c r="N801" s="32"/>
      <c r="O801" s="31"/>
      <c r="P801" s="31"/>
      <c r="Q801" s="31"/>
      <c r="R801" s="31"/>
      <c r="S801" s="31"/>
      <c r="T801" s="31"/>
      <c r="U801" s="31"/>
      <c r="V801" s="99"/>
      <c r="W801" s="52" t="str">
        <f t="shared" si="1031"/>
        <v/>
      </c>
      <c r="X801" s="120"/>
      <c r="Y801" s="97"/>
      <c r="Z801" t="e">
        <f t="shared" si="961"/>
        <v>#N/A</v>
      </c>
      <c r="AA801" t="e">
        <f t="shared" si="962"/>
        <v>#N/A</v>
      </c>
      <c r="AB801" t="e">
        <f t="shared" si="963"/>
        <v>#N/A</v>
      </c>
      <c r="AC801" s="53" t="b">
        <f t="shared" si="964"/>
        <v>0</v>
      </c>
      <c r="AD801" s="53" t="b">
        <f t="shared" si="965"/>
        <v>0</v>
      </c>
      <c r="AE801" s="53" t="b">
        <f t="shared" si="966"/>
        <v>0</v>
      </c>
      <c r="AF801" s="53" t="b">
        <f t="shared" si="967"/>
        <v>0</v>
      </c>
      <c r="AG801" s="53" t="b">
        <f t="shared" si="968"/>
        <v>0</v>
      </c>
      <c r="AH801" s="53" t="b">
        <f t="shared" si="969"/>
        <v>0</v>
      </c>
      <c r="AI801" s="53" t="b">
        <f t="shared" si="970"/>
        <v>0</v>
      </c>
      <c r="AJ801" s="53" t="b">
        <f t="shared" si="971"/>
        <v>0</v>
      </c>
      <c r="AK801" s="53" t="b">
        <f t="shared" si="1025"/>
        <v>1</v>
      </c>
      <c r="AL801" s="53" t="b">
        <f t="shared" si="1026"/>
        <v>1</v>
      </c>
      <c r="AM801" s="53" t="b">
        <f t="shared" si="1027"/>
        <v>1</v>
      </c>
      <c r="AN801" s="53" t="b">
        <f t="shared" si="1028"/>
        <v>1</v>
      </c>
      <c r="AO801" s="53" t="b">
        <f t="shared" si="1029"/>
        <v>1</v>
      </c>
      <c r="AP801" s="53" t="b">
        <f t="shared" si="1030"/>
        <v>1</v>
      </c>
      <c r="AQ801" s="53" t="b">
        <f t="shared" si="1007"/>
        <v>0</v>
      </c>
      <c r="AR801" t="b">
        <f t="shared" si="972"/>
        <v>0</v>
      </c>
      <c r="AS801" s="54" t="e">
        <f t="shared" si="997"/>
        <v>#N/A</v>
      </c>
      <c r="AT801" t="b">
        <f t="shared" si="1008"/>
        <v>0</v>
      </c>
      <c r="AU801" t="str">
        <f t="shared" si="1009"/>
        <v/>
      </c>
      <c r="AV801" s="55" t="str">
        <f t="shared" si="998"/>
        <v/>
      </c>
      <c r="AW801" t="b">
        <f>AND(AV801&lt;&gt;"",COUNTIF($AV$11:AV800,AV801)=0)</f>
        <v>0</v>
      </c>
      <c r="AX801" s="2">
        <f>IF(AV801="",0,IF(AW801,MAX($AX$11:AX800)+1,VLOOKUP(AV801,$AV$11:AX800,3,FALSE)))</f>
        <v>0</v>
      </c>
      <c r="AY801" t="str">
        <f t="shared" si="999"/>
        <v/>
      </c>
      <c r="AZ801" t="e">
        <f t="shared" si="973"/>
        <v>#N/A</v>
      </c>
      <c r="BA801" t="e">
        <f>IF(ISNA(AZ801),NA(),COUNTIF(AZ$10:AZ801,AZ801)&gt;1)</f>
        <v>#N/A</v>
      </c>
      <c r="BB801" t="e">
        <f t="shared" si="974"/>
        <v>#N/A</v>
      </c>
      <c r="BC801" s="55" t="e">
        <f t="shared" si="975"/>
        <v>#N/A</v>
      </c>
      <c r="BD801" s="56" t="e">
        <f t="shared" si="976"/>
        <v>#N/A</v>
      </c>
      <c r="BE801" s="53">
        <f t="shared" si="977"/>
        <v>0</v>
      </c>
      <c r="BF801" s="53">
        <f t="shared" si="978"/>
        <v>0</v>
      </c>
      <c r="BG801" s="53">
        <f t="shared" si="979"/>
        <v>0</v>
      </c>
      <c r="BH801" s="53">
        <f t="shared" si="980"/>
        <v>0</v>
      </c>
      <c r="BI801" s="53">
        <f t="shared" si="981"/>
        <v>0</v>
      </c>
      <c r="BJ801" s="53">
        <f t="shared" si="982"/>
        <v>0</v>
      </c>
      <c r="BK801" s="57">
        <f t="shared" si="983"/>
        <v>0</v>
      </c>
      <c r="BL801" s="57">
        <f t="shared" si="984"/>
        <v>0</v>
      </c>
      <c r="BM801" s="57">
        <f t="shared" si="985"/>
        <v>0</v>
      </c>
      <c r="BN801" s="57">
        <f t="shared" si="986"/>
        <v>0</v>
      </c>
      <c r="BO801" s="57">
        <f t="shared" si="987"/>
        <v>0</v>
      </c>
      <c r="BP801" s="57">
        <f t="shared" si="988"/>
        <v>0</v>
      </c>
      <c r="BQ801">
        <f t="shared" si="1010"/>
        <v>0</v>
      </c>
      <c r="BR801">
        <f t="shared" si="1011"/>
        <v>0</v>
      </c>
      <c r="BS801">
        <f t="shared" si="1012"/>
        <v>0</v>
      </c>
      <c r="BT801">
        <f t="shared" si="1013"/>
        <v>0</v>
      </c>
      <c r="BU801">
        <f t="shared" si="1014"/>
        <v>0</v>
      </c>
      <c r="BV801">
        <f t="shared" si="1015"/>
        <v>0</v>
      </c>
      <c r="BW801">
        <f t="shared" si="1016"/>
        <v>0</v>
      </c>
      <c r="BX801">
        <f t="shared" si="1017"/>
        <v>0</v>
      </c>
      <c r="BY801">
        <f t="shared" si="1018"/>
        <v>0</v>
      </c>
      <c r="BZ801">
        <f t="shared" si="1019"/>
        <v>0</v>
      </c>
      <c r="CA801">
        <f t="shared" si="1020"/>
        <v>0</v>
      </c>
      <c r="CB801">
        <f t="shared" si="1021"/>
        <v>0</v>
      </c>
      <c r="CC801" t="e">
        <f>IF('Source and fuel input'!AS801,VLOOKUP(AA801,SourceIdData,8,FALSE),IF('Source and fuel input'!AQ801,V801,IF('Source and fuel input'!AR801,IF(AND(E801="Method 1",VLOOKUP(AA801,SourceIdData,8,FALSE)&gt;0),VLOOKUP(AA801,SourceIdData,8,FALSE),NA()),"")))</f>
        <v>#N/A</v>
      </c>
      <c r="CD801" s="15" t="e">
        <f t="shared" si="956"/>
        <v>#N/A</v>
      </c>
      <c r="CE801" s="15" t="b">
        <f t="shared" si="957"/>
        <v>1</v>
      </c>
      <c r="CF801" s="15" t="b">
        <f t="shared" si="989"/>
        <v>1</v>
      </c>
      <c r="CG801" s="15" t="b">
        <f t="shared" si="958"/>
        <v>0</v>
      </c>
      <c r="CH801" s="15" t="b">
        <f t="shared" si="959"/>
        <v>1</v>
      </c>
      <c r="CI801" t="e">
        <f t="shared" si="990"/>
        <v>#N/A</v>
      </c>
      <c r="CJ801" t="e">
        <f t="shared" si="991"/>
        <v>#N/A</v>
      </c>
      <c r="CK801" t="e">
        <f t="shared" si="1000"/>
        <v>#N/A</v>
      </c>
      <c r="CL801" t="b">
        <f t="shared" si="960"/>
        <v>0</v>
      </c>
      <c r="CM801" t="e">
        <f t="shared" si="1001"/>
        <v>#N/A</v>
      </c>
      <c r="CN801" t="b">
        <f t="shared" si="1002"/>
        <v>0</v>
      </c>
      <c r="CO801" s="14">
        <f t="shared" si="1003"/>
        <v>1</v>
      </c>
      <c r="CP801" s="16" t="str">
        <f t="shared" si="992"/>
        <v/>
      </c>
      <c r="CQ801" s="15">
        <f t="shared" si="993"/>
        <v>0</v>
      </c>
      <c r="CR801" s="15">
        <f t="shared" si="994"/>
        <v>0</v>
      </c>
      <c r="CS801" s="15">
        <f t="shared" si="995"/>
        <v>0</v>
      </c>
      <c r="CT801" s="58" t="e">
        <f t="shared" si="1022"/>
        <v>#DIV/0!</v>
      </c>
      <c r="CU801" s="2">
        <f t="shared" si="996"/>
        <v>995</v>
      </c>
      <c r="CV801" t="str">
        <f t="shared" si="1004"/>
        <v/>
      </c>
      <c r="CX801" t="str">
        <f t="shared" si="1023"/>
        <v/>
      </c>
      <c r="CY801" t="b">
        <f>AND(CX801&lt;&gt;"",COUNTIF($CX$11:CX800,CX801)=0)</f>
        <v>0</v>
      </c>
      <c r="CZ801" s="2">
        <f>IF(CX801="",0,IF(CY801,MAX($CZ$11:CZ800)+1,VLOOKUP(CX801,$CX$11:CZ800,3,FALSE)))</f>
        <v>0</v>
      </c>
      <c r="DA801" s="2" t="str">
        <f t="shared" si="1005"/>
        <v/>
      </c>
      <c r="DB801" t="str">
        <f t="shared" si="1024"/>
        <v/>
      </c>
      <c r="DC801" t="b">
        <f>AND(DB801&lt;&gt;"",COUNTIF($DB$11:DB800,DB801)=0)</f>
        <v>0</v>
      </c>
      <c r="DD801" s="2">
        <f>IF(DB801="",0,IF(DC801,MAX($DD$11:DD800)+1,VLOOKUP(DB801,$DB$11:DD800,3,FALSE)))</f>
        <v>0</v>
      </c>
      <c r="DE801" s="2" t="str">
        <f t="shared" si="1006"/>
        <v/>
      </c>
    </row>
    <row r="802" spans="1:109" x14ac:dyDescent="0.35">
      <c r="A802" s="119"/>
      <c r="B802" s="46"/>
      <c r="C802" s="46"/>
      <c r="D802" s="46"/>
      <c r="E802" s="46"/>
      <c r="F802" s="183"/>
      <c r="G802" s="48">
        <v>0</v>
      </c>
      <c r="H802" s="46">
        <v>0</v>
      </c>
      <c r="I802" s="46">
        <v>0</v>
      </c>
      <c r="J802" s="46">
        <v>0</v>
      </c>
      <c r="K802" s="46">
        <v>0</v>
      </c>
      <c r="L802" s="49">
        <v>0</v>
      </c>
      <c r="M802" s="50">
        <v>0</v>
      </c>
      <c r="N802" s="32"/>
      <c r="O802" s="31"/>
      <c r="P802" s="31"/>
      <c r="Q802" s="31"/>
      <c r="R802" s="31"/>
      <c r="S802" s="31"/>
      <c r="T802" s="31"/>
      <c r="U802" s="31"/>
      <c r="V802" s="99"/>
      <c r="W802" s="52" t="str">
        <f t="shared" si="1031"/>
        <v/>
      </c>
      <c r="X802" s="120"/>
      <c r="Y802" s="97"/>
      <c r="Z802" t="e">
        <f t="shared" si="961"/>
        <v>#N/A</v>
      </c>
      <c r="AA802" t="e">
        <f t="shared" si="962"/>
        <v>#N/A</v>
      </c>
      <c r="AB802" t="e">
        <f t="shared" si="963"/>
        <v>#N/A</v>
      </c>
      <c r="AC802" s="53" t="b">
        <f t="shared" si="964"/>
        <v>0</v>
      </c>
      <c r="AD802" s="53" t="b">
        <f t="shared" si="965"/>
        <v>0</v>
      </c>
      <c r="AE802" s="53" t="b">
        <f t="shared" si="966"/>
        <v>0</v>
      </c>
      <c r="AF802" s="53" t="b">
        <f t="shared" si="967"/>
        <v>0</v>
      </c>
      <c r="AG802" s="53" t="b">
        <f t="shared" si="968"/>
        <v>0</v>
      </c>
      <c r="AH802" s="53" t="b">
        <f t="shared" si="969"/>
        <v>0</v>
      </c>
      <c r="AI802" s="53" t="b">
        <f t="shared" si="970"/>
        <v>0</v>
      </c>
      <c r="AJ802" s="53" t="b">
        <f t="shared" si="971"/>
        <v>0</v>
      </c>
      <c r="AK802" s="53" t="b">
        <f t="shared" si="1025"/>
        <v>1</v>
      </c>
      <c r="AL802" s="53" t="b">
        <f t="shared" si="1026"/>
        <v>1</v>
      </c>
      <c r="AM802" s="53" t="b">
        <f t="shared" si="1027"/>
        <v>1</v>
      </c>
      <c r="AN802" s="53" t="b">
        <f t="shared" si="1028"/>
        <v>1</v>
      </c>
      <c r="AO802" s="53" t="b">
        <f t="shared" si="1029"/>
        <v>1</v>
      </c>
      <c r="AP802" s="53" t="b">
        <f t="shared" si="1030"/>
        <v>1</v>
      </c>
      <c r="AQ802" s="53" t="b">
        <f t="shared" si="1007"/>
        <v>0</v>
      </c>
      <c r="AR802" t="b">
        <f t="shared" si="972"/>
        <v>0</v>
      </c>
      <c r="AS802" s="54" t="e">
        <f t="shared" si="997"/>
        <v>#N/A</v>
      </c>
      <c r="AT802" t="b">
        <f t="shared" si="1008"/>
        <v>0</v>
      </c>
      <c r="AU802" t="str">
        <f t="shared" si="1009"/>
        <v/>
      </c>
      <c r="AV802" s="55" t="str">
        <f t="shared" si="998"/>
        <v/>
      </c>
      <c r="AW802" t="b">
        <f>AND(AV802&lt;&gt;"",COUNTIF($AV$11:AV801,AV802)=0)</f>
        <v>0</v>
      </c>
      <c r="AX802" s="2">
        <f>IF(AV802="",0,IF(AW802,MAX($AX$11:AX801)+1,VLOOKUP(AV802,$AV$11:AX801,3,FALSE)))</f>
        <v>0</v>
      </c>
      <c r="AY802" t="str">
        <f t="shared" si="999"/>
        <v/>
      </c>
      <c r="AZ802" t="e">
        <f t="shared" si="973"/>
        <v>#N/A</v>
      </c>
      <c r="BA802" t="e">
        <f>IF(ISNA(AZ802),NA(),COUNTIF(AZ$10:AZ802,AZ802)&gt;1)</f>
        <v>#N/A</v>
      </c>
      <c r="BB802" t="e">
        <f t="shared" si="974"/>
        <v>#N/A</v>
      </c>
      <c r="BC802" s="55" t="e">
        <f t="shared" si="975"/>
        <v>#N/A</v>
      </c>
      <c r="BD802" s="56" t="e">
        <f t="shared" si="976"/>
        <v>#N/A</v>
      </c>
      <c r="BE802" s="53">
        <f t="shared" si="977"/>
        <v>0</v>
      </c>
      <c r="BF802" s="53">
        <f t="shared" si="978"/>
        <v>0</v>
      </c>
      <c r="BG802" s="53">
        <f t="shared" si="979"/>
        <v>0</v>
      </c>
      <c r="BH802" s="53">
        <f t="shared" si="980"/>
        <v>0</v>
      </c>
      <c r="BI802" s="53">
        <f t="shared" si="981"/>
        <v>0</v>
      </c>
      <c r="BJ802" s="53">
        <f t="shared" si="982"/>
        <v>0</v>
      </c>
      <c r="BK802" s="57">
        <f t="shared" si="983"/>
        <v>0</v>
      </c>
      <c r="BL802" s="57">
        <f t="shared" si="984"/>
        <v>0</v>
      </c>
      <c r="BM802" s="57">
        <f t="shared" si="985"/>
        <v>0</v>
      </c>
      <c r="BN802" s="57">
        <f t="shared" si="986"/>
        <v>0</v>
      </c>
      <c r="BO802" s="57">
        <f t="shared" si="987"/>
        <v>0</v>
      </c>
      <c r="BP802" s="57">
        <f t="shared" si="988"/>
        <v>0</v>
      </c>
      <c r="BQ802">
        <f t="shared" si="1010"/>
        <v>0</v>
      </c>
      <c r="BR802">
        <f t="shared" si="1011"/>
        <v>0</v>
      </c>
      <c r="BS802">
        <f t="shared" si="1012"/>
        <v>0</v>
      </c>
      <c r="BT802">
        <f t="shared" si="1013"/>
        <v>0</v>
      </c>
      <c r="BU802">
        <f t="shared" si="1014"/>
        <v>0</v>
      </c>
      <c r="BV802">
        <f t="shared" si="1015"/>
        <v>0</v>
      </c>
      <c r="BW802">
        <f t="shared" si="1016"/>
        <v>0</v>
      </c>
      <c r="BX802">
        <f t="shared" si="1017"/>
        <v>0</v>
      </c>
      <c r="BY802">
        <f t="shared" si="1018"/>
        <v>0</v>
      </c>
      <c r="BZ802">
        <f t="shared" si="1019"/>
        <v>0</v>
      </c>
      <c r="CA802">
        <f t="shared" si="1020"/>
        <v>0</v>
      </c>
      <c r="CB802">
        <f t="shared" si="1021"/>
        <v>0</v>
      </c>
      <c r="CC802" t="e">
        <f>IF('Source and fuel input'!AS802,VLOOKUP(AA802,SourceIdData,8,FALSE),IF('Source and fuel input'!AQ802,V802,IF('Source and fuel input'!AR802,IF(AND(E802="Method 1",VLOOKUP(AA802,SourceIdData,8,FALSE)&gt;0),VLOOKUP(AA802,SourceIdData,8,FALSE),NA()),"")))</f>
        <v>#N/A</v>
      </c>
      <c r="CD802" s="15" t="e">
        <f t="shared" si="956"/>
        <v>#N/A</v>
      </c>
      <c r="CE802" s="15" t="b">
        <f t="shared" si="957"/>
        <v>1</v>
      </c>
      <c r="CF802" s="15" t="b">
        <f t="shared" si="989"/>
        <v>1</v>
      </c>
      <c r="CG802" s="15" t="b">
        <f t="shared" si="958"/>
        <v>0</v>
      </c>
      <c r="CH802" s="15" t="b">
        <f t="shared" si="959"/>
        <v>1</v>
      </c>
      <c r="CI802" t="e">
        <f t="shared" si="990"/>
        <v>#N/A</v>
      </c>
      <c r="CJ802" t="e">
        <f t="shared" si="991"/>
        <v>#N/A</v>
      </c>
      <c r="CK802" t="e">
        <f t="shared" si="1000"/>
        <v>#N/A</v>
      </c>
      <c r="CL802" t="b">
        <f t="shared" si="960"/>
        <v>0</v>
      </c>
      <c r="CM802" t="e">
        <f t="shared" si="1001"/>
        <v>#N/A</v>
      </c>
      <c r="CN802" t="b">
        <f t="shared" si="1002"/>
        <v>0</v>
      </c>
      <c r="CO802" s="14">
        <f t="shared" si="1003"/>
        <v>1</v>
      </c>
      <c r="CP802" s="16" t="str">
        <f t="shared" si="992"/>
        <v/>
      </c>
      <c r="CQ802" s="15">
        <f t="shared" si="993"/>
        <v>0</v>
      </c>
      <c r="CR802" s="15">
        <f t="shared" si="994"/>
        <v>0</v>
      </c>
      <c r="CS802" s="15">
        <f t="shared" si="995"/>
        <v>0</v>
      </c>
      <c r="CT802" s="58" t="e">
        <f t="shared" si="1022"/>
        <v>#DIV/0!</v>
      </c>
      <c r="CU802" s="2">
        <f t="shared" si="996"/>
        <v>995</v>
      </c>
      <c r="CV802" t="str">
        <f t="shared" si="1004"/>
        <v/>
      </c>
      <c r="CX802" t="str">
        <f t="shared" si="1023"/>
        <v/>
      </c>
      <c r="CY802" t="b">
        <f>AND(CX802&lt;&gt;"",COUNTIF($CX$11:CX801,CX802)=0)</f>
        <v>0</v>
      </c>
      <c r="CZ802" s="2">
        <f>IF(CX802="",0,IF(CY802,MAX($CZ$11:CZ801)+1,VLOOKUP(CX802,$CX$11:CZ801,3,FALSE)))</f>
        <v>0</v>
      </c>
      <c r="DA802" s="2" t="str">
        <f t="shared" si="1005"/>
        <v/>
      </c>
      <c r="DB802" t="str">
        <f t="shared" si="1024"/>
        <v/>
      </c>
      <c r="DC802" t="b">
        <f>AND(DB802&lt;&gt;"",COUNTIF($DB$11:DB801,DB802)=0)</f>
        <v>0</v>
      </c>
      <c r="DD802" s="2">
        <f>IF(DB802="",0,IF(DC802,MAX($DD$11:DD801)+1,VLOOKUP(DB802,$DB$11:DD801,3,FALSE)))</f>
        <v>0</v>
      </c>
      <c r="DE802" s="2" t="str">
        <f t="shared" si="1006"/>
        <v/>
      </c>
    </row>
    <row r="803" spans="1:109" x14ac:dyDescent="0.35">
      <c r="A803" s="119"/>
      <c r="B803" s="46"/>
      <c r="C803" s="46"/>
      <c r="D803" s="46"/>
      <c r="E803" s="46"/>
      <c r="F803" s="183"/>
      <c r="G803" s="48">
        <v>0</v>
      </c>
      <c r="H803" s="46">
        <v>0</v>
      </c>
      <c r="I803" s="46">
        <v>0</v>
      </c>
      <c r="J803" s="46">
        <v>0</v>
      </c>
      <c r="K803" s="46">
        <v>0</v>
      </c>
      <c r="L803" s="49">
        <v>0</v>
      </c>
      <c r="M803" s="50">
        <v>0</v>
      </c>
      <c r="N803" s="32"/>
      <c r="O803" s="31"/>
      <c r="P803" s="31"/>
      <c r="Q803" s="31"/>
      <c r="R803" s="31"/>
      <c r="S803" s="31"/>
      <c r="T803" s="31"/>
      <c r="U803" s="31"/>
      <c r="V803" s="99"/>
      <c r="W803" s="52" t="str">
        <f t="shared" si="1031"/>
        <v/>
      </c>
      <c r="X803" s="120"/>
      <c r="Y803" s="97"/>
      <c r="Z803" t="e">
        <f t="shared" si="961"/>
        <v>#N/A</v>
      </c>
      <c r="AA803" t="e">
        <f t="shared" si="962"/>
        <v>#N/A</v>
      </c>
      <c r="AB803" t="e">
        <f t="shared" si="963"/>
        <v>#N/A</v>
      </c>
      <c r="AC803" s="53" t="b">
        <f t="shared" si="964"/>
        <v>0</v>
      </c>
      <c r="AD803" s="53" t="b">
        <f t="shared" si="965"/>
        <v>0</v>
      </c>
      <c r="AE803" s="53" t="b">
        <f t="shared" si="966"/>
        <v>0</v>
      </c>
      <c r="AF803" s="53" t="b">
        <f t="shared" si="967"/>
        <v>0</v>
      </c>
      <c r="AG803" s="53" t="b">
        <f t="shared" si="968"/>
        <v>0</v>
      </c>
      <c r="AH803" s="53" t="b">
        <f t="shared" si="969"/>
        <v>0</v>
      </c>
      <c r="AI803" s="53" t="b">
        <f t="shared" si="970"/>
        <v>0</v>
      </c>
      <c r="AJ803" s="53" t="b">
        <f t="shared" si="971"/>
        <v>0</v>
      </c>
      <c r="AK803" s="53" t="b">
        <f t="shared" si="1025"/>
        <v>1</v>
      </c>
      <c r="AL803" s="53" t="b">
        <f t="shared" si="1026"/>
        <v>1</v>
      </c>
      <c r="AM803" s="53" t="b">
        <f t="shared" si="1027"/>
        <v>1</v>
      </c>
      <c r="AN803" s="53" t="b">
        <f t="shared" si="1028"/>
        <v>1</v>
      </c>
      <c r="AO803" s="53" t="b">
        <f t="shared" si="1029"/>
        <v>1</v>
      </c>
      <c r="AP803" s="53" t="b">
        <f t="shared" si="1030"/>
        <v>1</v>
      </c>
      <c r="AQ803" s="53" t="b">
        <f t="shared" si="1007"/>
        <v>0</v>
      </c>
      <c r="AR803" t="b">
        <f t="shared" si="972"/>
        <v>0</v>
      </c>
      <c r="AS803" s="54" t="e">
        <f t="shared" si="997"/>
        <v>#N/A</v>
      </c>
      <c r="AT803" t="b">
        <f t="shared" si="1008"/>
        <v>0</v>
      </c>
      <c r="AU803" t="str">
        <f t="shared" si="1009"/>
        <v/>
      </c>
      <c r="AV803" s="55" t="str">
        <f t="shared" si="998"/>
        <v/>
      </c>
      <c r="AW803" t="b">
        <f>AND(AV803&lt;&gt;"",COUNTIF($AV$11:AV802,AV803)=0)</f>
        <v>0</v>
      </c>
      <c r="AX803" s="2">
        <f>IF(AV803="",0,IF(AW803,MAX($AX$11:AX802)+1,VLOOKUP(AV803,$AV$11:AX802,3,FALSE)))</f>
        <v>0</v>
      </c>
      <c r="AY803" t="str">
        <f t="shared" si="999"/>
        <v/>
      </c>
      <c r="AZ803" t="e">
        <f t="shared" si="973"/>
        <v>#N/A</v>
      </c>
      <c r="BA803" t="e">
        <f>IF(ISNA(AZ803),NA(),COUNTIF(AZ$10:AZ803,AZ803)&gt;1)</f>
        <v>#N/A</v>
      </c>
      <c r="BB803" t="e">
        <f t="shared" si="974"/>
        <v>#N/A</v>
      </c>
      <c r="BC803" s="55" t="e">
        <f t="shared" si="975"/>
        <v>#N/A</v>
      </c>
      <c r="BD803" s="56" t="e">
        <f t="shared" si="976"/>
        <v>#N/A</v>
      </c>
      <c r="BE803" s="53">
        <f t="shared" si="977"/>
        <v>0</v>
      </c>
      <c r="BF803" s="53">
        <f t="shared" si="978"/>
        <v>0</v>
      </c>
      <c r="BG803" s="53">
        <f t="shared" si="979"/>
        <v>0</v>
      </c>
      <c r="BH803" s="53">
        <f t="shared" si="980"/>
        <v>0</v>
      </c>
      <c r="BI803" s="53">
        <f t="shared" si="981"/>
        <v>0</v>
      </c>
      <c r="BJ803" s="53">
        <f t="shared" si="982"/>
        <v>0</v>
      </c>
      <c r="BK803" s="57">
        <f t="shared" si="983"/>
        <v>0</v>
      </c>
      <c r="BL803" s="57">
        <f t="shared" si="984"/>
        <v>0</v>
      </c>
      <c r="BM803" s="57">
        <f t="shared" si="985"/>
        <v>0</v>
      </c>
      <c r="BN803" s="57">
        <f t="shared" si="986"/>
        <v>0</v>
      </c>
      <c r="BO803" s="57">
        <f t="shared" si="987"/>
        <v>0</v>
      </c>
      <c r="BP803" s="57">
        <f t="shared" si="988"/>
        <v>0</v>
      </c>
      <c r="BQ803">
        <f t="shared" si="1010"/>
        <v>0</v>
      </c>
      <c r="BR803">
        <f t="shared" si="1011"/>
        <v>0</v>
      </c>
      <c r="BS803">
        <f t="shared" si="1012"/>
        <v>0</v>
      </c>
      <c r="BT803">
        <f t="shared" si="1013"/>
        <v>0</v>
      </c>
      <c r="BU803">
        <f t="shared" si="1014"/>
        <v>0</v>
      </c>
      <c r="BV803">
        <f t="shared" si="1015"/>
        <v>0</v>
      </c>
      <c r="BW803">
        <f t="shared" si="1016"/>
        <v>0</v>
      </c>
      <c r="BX803">
        <f t="shared" si="1017"/>
        <v>0</v>
      </c>
      <c r="BY803">
        <f t="shared" si="1018"/>
        <v>0</v>
      </c>
      <c r="BZ803">
        <f t="shared" si="1019"/>
        <v>0</v>
      </c>
      <c r="CA803">
        <f t="shared" si="1020"/>
        <v>0</v>
      </c>
      <c r="CB803">
        <f t="shared" si="1021"/>
        <v>0</v>
      </c>
      <c r="CC803" t="e">
        <f>IF('Source and fuel input'!AS803,VLOOKUP(AA803,SourceIdData,8,FALSE),IF('Source and fuel input'!AQ803,V803,IF('Source and fuel input'!AR803,IF(AND(E803="Method 1",VLOOKUP(AA803,SourceIdData,8,FALSE)&gt;0),VLOOKUP(AA803,SourceIdData,8,FALSE),NA()),"")))</f>
        <v>#N/A</v>
      </c>
      <c r="CD803" s="15" t="e">
        <f t="shared" si="956"/>
        <v>#N/A</v>
      </c>
      <c r="CE803" s="15" t="b">
        <f t="shared" si="957"/>
        <v>1</v>
      </c>
      <c r="CF803" s="15" t="b">
        <f t="shared" si="989"/>
        <v>1</v>
      </c>
      <c r="CG803" s="15" t="b">
        <f t="shared" si="958"/>
        <v>0</v>
      </c>
      <c r="CH803" s="15" t="b">
        <f t="shared" si="959"/>
        <v>1</v>
      </c>
      <c r="CI803" t="e">
        <f t="shared" si="990"/>
        <v>#N/A</v>
      </c>
      <c r="CJ803" t="e">
        <f t="shared" si="991"/>
        <v>#N/A</v>
      </c>
      <c r="CK803" t="e">
        <f t="shared" si="1000"/>
        <v>#N/A</v>
      </c>
      <c r="CL803" t="b">
        <f t="shared" si="960"/>
        <v>0</v>
      </c>
      <c r="CM803" t="e">
        <f t="shared" si="1001"/>
        <v>#N/A</v>
      </c>
      <c r="CN803" t="b">
        <f t="shared" si="1002"/>
        <v>0</v>
      </c>
      <c r="CO803" s="14">
        <f t="shared" si="1003"/>
        <v>1</v>
      </c>
      <c r="CP803" s="16" t="str">
        <f t="shared" si="992"/>
        <v/>
      </c>
      <c r="CQ803" s="15">
        <f t="shared" si="993"/>
        <v>0</v>
      </c>
      <c r="CR803" s="15">
        <f t="shared" si="994"/>
        <v>0</v>
      </c>
      <c r="CS803" s="15">
        <f t="shared" si="995"/>
        <v>0</v>
      </c>
      <c r="CT803" s="58" t="e">
        <f t="shared" si="1022"/>
        <v>#DIV/0!</v>
      </c>
      <c r="CU803" s="2">
        <f t="shared" si="996"/>
        <v>995</v>
      </c>
      <c r="CV803" t="str">
        <f t="shared" si="1004"/>
        <v/>
      </c>
      <c r="CX803" t="str">
        <f t="shared" si="1023"/>
        <v/>
      </c>
      <c r="CY803" t="b">
        <f>AND(CX803&lt;&gt;"",COUNTIF($CX$11:CX802,CX803)=0)</f>
        <v>0</v>
      </c>
      <c r="CZ803" s="2">
        <f>IF(CX803="",0,IF(CY803,MAX($CZ$11:CZ802)+1,VLOOKUP(CX803,$CX$11:CZ802,3,FALSE)))</f>
        <v>0</v>
      </c>
      <c r="DA803" s="2" t="str">
        <f t="shared" si="1005"/>
        <v/>
      </c>
      <c r="DB803" t="str">
        <f t="shared" si="1024"/>
        <v/>
      </c>
      <c r="DC803" t="b">
        <f>AND(DB803&lt;&gt;"",COUNTIF($DB$11:DB802,DB803)=0)</f>
        <v>0</v>
      </c>
      <c r="DD803" s="2">
        <f>IF(DB803="",0,IF(DC803,MAX($DD$11:DD802)+1,VLOOKUP(DB803,$DB$11:DD802,3,FALSE)))</f>
        <v>0</v>
      </c>
      <c r="DE803" s="2" t="str">
        <f t="shared" si="1006"/>
        <v/>
      </c>
    </row>
    <row r="804" spans="1:109" x14ac:dyDescent="0.35">
      <c r="A804" s="119"/>
      <c r="B804" s="46"/>
      <c r="C804" s="46"/>
      <c r="D804" s="46"/>
      <c r="E804" s="46"/>
      <c r="F804" s="183"/>
      <c r="G804" s="48">
        <v>0</v>
      </c>
      <c r="H804" s="46">
        <v>0</v>
      </c>
      <c r="I804" s="46">
        <v>0</v>
      </c>
      <c r="J804" s="46">
        <v>0</v>
      </c>
      <c r="K804" s="46">
        <v>0</v>
      </c>
      <c r="L804" s="49">
        <v>0</v>
      </c>
      <c r="M804" s="50">
        <v>0</v>
      </c>
      <c r="N804" s="32"/>
      <c r="O804" s="31"/>
      <c r="P804" s="31"/>
      <c r="Q804" s="31"/>
      <c r="R804" s="31"/>
      <c r="S804" s="31"/>
      <c r="T804" s="31"/>
      <c r="U804" s="31"/>
      <c r="V804" s="99"/>
      <c r="W804" s="52" t="str">
        <f t="shared" si="1031"/>
        <v/>
      </c>
      <c r="X804" s="120"/>
      <c r="Y804" s="97"/>
      <c r="Z804" t="e">
        <f t="shared" si="961"/>
        <v>#N/A</v>
      </c>
      <c r="AA804" t="e">
        <f t="shared" si="962"/>
        <v>#N/A</v>
      </c>
      <c r="AB804" t="e">
        <f t="shared" si="963"/>
        <v>#N/A</v>
      </c>
      <c r="AC804" s="53" t="b">
        <f t="shared" si="964"/>
        <v>0</v>
      </c>
      <c r="AD804" s="53" t="b">
        <f t="shared" si="965"/>
        <v>0</v>
      </c>
      <c r="AE804" s="53" t="b">
        <f t="shared" si="966"/>
        <v>0</v>
      </c>
      <c r="AF804" s="53" t="b">
        <f t="shared" si="967"/>
        <v>0</v>
      </c>
      <c r="AG804" s="53" t="b">
        <f t="shared" si="968"/>
        <v>0</v>
      </c>
      <c r="AH804" s="53" t="b">
        <f t="shared" si="969"/>
        <v>0</v>
      </c>
      <c r="AI804" s="53" t="b">
        <f t="shared" si="970"/>
        <v>0</v>
      </c>
      <c r="AJ804" s="53" t="b">
        <f t="shared" si="971"/>
        <v>0</v>
      </c>
      <c r="AK804" s="53" t="b">
        <f t="shared" si="1025"/>
        <v>1</v>
      </c>
      <c r="AL804" s="53" t="b">
        <f t="shared" si="1026"/>
        <v>1</v>
      </c>
      <c r="AM804" s="53" t="b">
        <f t="shared" si="1027"/>
        <v>1</v>
      </c>
      <c r="AN804" s="53" t="b">
        <f t="shared" si="1028"/>
        <v>1</v>
      </c>
      <c r="AO804" s="53" t="b">
        <f t="shared" si="1029"/>
        <v>1</v>
      </c>
      <c r="AP804" s="53" t="b">
        <f t="shared" si="1030"/>
        <v>1</v>
      </c>
      <c r="AQ804" s="53" t="b">
        <f t="shared" si="1007"/>
        <v>0</v>
      </c>
      <c r="AR804" t="b">
        <f t="shared" si="972"/>
        <v>0</v>
      </c>
      <c r="AS804" s="54" t="e">
        <f t="shared" si="997"/>
        <v>#N/A</v>
      </c>
      <c r="AT804" t="b">
        <f t="shared" si="1008"/>
        <v>0</v>
      </c>
      <c r="AU804" t="str">
        <f t="shared" si="1009"/>
        <v/>
      </c>
      <c r="AV804" s="55" t="str">
        <f t="shared" si="998"/>
        <v/>
      </c>
      <c r="AW804" t="b">
        <f>AND(AV804&lt;&gt;"",COUNTIF($AV$11:AV803,AV804)=0)</f>
        <v>0</v>
      </c>
      <c r="AX804" s="2">
        <f>IF(AV804="",0,IF(AW804,MAX($AX$11:AX803)+1,VLOOKUP(AV804,$AV$11:AX803,3,FALSE)))</f>
        <v>0</v>
      </c>
      <c r="AY804" t="str">
        <f t="shared" si="999"/>
        <v/>
      </c>
      <c r="AZ804" t="e">
        <f t="shared" si="973"/>
        <v>#N/A</v>
      </c>
      <c r="BA804" t="e">
        <f>IF(ISNA(AZ804),NA(),COUNTIF(AZ$10:AZ804,AZ804)&gt;1)</f>
        <v>#N/A</v>
      </c>
      <c r="BB804" t="e">
        <f t="shared" si="974"/>
        <v>#N/A</v>
      </c>
      <c r="BC804" s="55" t="e">
        <f t="shared" si="975"/>
        <v>#N/A</v>
      </c>
      <c r="BD804" s="56" t="e">
        <f t="shared" si="976"/>
        <v>#N/A</v>
      </c>
      <c r="BE804" s="53">
        <f t="shared" si="977"/>
        <v>0</v>
      </c>
      <c r="BF804" s="53">
        <f t="shared" si="978"/>
        <v>0</v>
      </c>
      <c r="BG804" s="53">
        <f t="shared" si="979"/>
        <v>0</v>
      </c>
      <c r="BH804" s="53">
        <f t="shared" si="980"/>
        <v>0</v>
      </c>
      <c r="BI804" s="53">
        <f t="shared" si="981"/>
        <v>0</v>
      </c>
      <c r="BJ804" s="53">
        <f t="shared" si="982"/>
        <v>0</v>
      </c>
      <c r="BK804" s="57">
        <f t="shared" si="983"/>
        <v>0</v>
      </c>
      <c r="BL804" s="57">
        <f t="shared" si="984"/>
        <v>0</v>
      </c>
      <c r="BM804" s="57">
        <f t="shared" si="985"/>
        <v>0</v>
      </c>
      <c r="BN804" s="57">
        <f t="shared" si="986"/>
        <v>0</v>
      </c>
      <c r="BO804" s="57">
        <f t="shared" si="987"/>
        <v>0</v>
      </c>
      <c r="BP804" s="57">
        <f t="shared" si="988"/>
        <v>0</v>
      </c>
      <c r="BQ804">
        <f t="shared" si="1010"/>
        <v>0</v>
      </c>
      <c r="BR804">
        <f t="shared" si="1011"/>
        <v>0</v>
      </c>
      <c r="BS804">
        <f t="shared" si="1012"/>
        <v>0</v>
      </c>
      <c r="BT804">
        <f t="shared" si="1013"/>
        <v>0</v>
      </c>
      <c r="BU804">
        <f t="shared" si="1014"/>
        <v>0</v>
      </c>
      <c r="BV804">
        <f t="shared" si="1015"/>
        <v>0</v>
      </c>
      <c r="BW804">
        <f t="shared" si="1016"/>
        <v>0</v>
      </c>
      <c r="BX804">
        <f t="shared" si="1017"/>
        <v>0</v>
      </c>
      <c r="BY804">
        <f t="shared" si="1018"/>
        <v>0</v>
      </c>
      <c r="BZ804">
        <f t="shared" si="1019"/>
        <v>0</v>
      </c>
      <c r="CA804">
        <f t="shared" si="1020"/>
        <v>0</v>
      </c>
      <c r="CB804">
        <f t="shared" si="1021"/>
        <v>0</v>
      </c>
      <c r="CC804" t="e">
        <f>IF('Source and fuel input'!AS804,VLOOKUP(AA804,SourceIdData,8,FALSE),IF('Source and fuel input'!AQ804,V804,IF('Source and fuel input'!AR804,IF(AND(E804="Method 1",VLOOKUP(AA804,SourceIdData,8,FALSE)&gt;0),VLOOKUP(AA804,SourceIdData,8,FALSE),NA()),"")))</f>
        <v>#N/A</v>
      </c>
      <c r="CD804" s="15" t="e">
        <f t="shared" si="956"/>
        <v>#N/A</v>
      </c>
      <c r="CE804" s="15" t="b">
        <f t="shared" si="957"/>
        <v>1</v>
      </c>
      <c r="CF804" s="15" t="b">
        <f t="shared" si="989"/>
        <v>1</v>
      </c>
      <c r="CG804" s="15" t="b">
        <f t="shared" si="958"/>
        <v>0</v>
      </c>
      <c r="CH804" s="15" t="b">
        <f t="shared" si="959"/>
        <v>1</v>
      </c>
      <c r="CI804" t="e">
        <f t="shared" si="990"/>
        <v>#N/A</v>
      </c>
      <c r="CJ804" t="e">
        <f t="shared" si="991"/>
        <v>#N/A</v>
      </c>
      <c r="CK804" t="e">
        <f t="shared" si="1000"/>
        <v>#N/A</v>
      </c>
      <c r="CL804" t="b">
        <f t="shared" si="960"/>
        <v>0</v>
      </c>
      <c r="CM804" t="e">
        <f t="shared" si="1001"/>
        <v>#N/A</v>
      </c>
      <c r="CN804" t="b">
        <f t="shared" si="1002"/>
        <v>0</v>
      </c>
      <c r="CO804" s="14">
        <f t="shared" si="1003"/>
        <v>1</v>
      </c>
      <c r="CP804" s="16" t="str">
        <f t="shared" si="992"/>
        <v/>
      </c>
      <c r="CQ804" s="15">
        <f t="shared" si="993"/>
        <v>0</v>
      </c>
      <c r="CR804" s="15">
        <f t="shared" si="994"/>
        <v>0</v>
      </c>
      <c r="CS804" s="15">
        <f t="shared" si="995"/>
        <v>0</v>
      </c>
      <c r="CT804" s="58" t="e">
        <f t="shared" si="1022"/>
        <v>#DIV/0!</v>
      </c>
      <c r="CU804" s="2">
        <f t="shared" si="996"/>
        <v>995</v>
      </c>
      <c r="CV804" t="str">
        <f t="shared" si="1004"/>
        <v/>
      </c>
      <c r="CX804" t="str">
        <f t="shared" si="1023"/>
        <v/>
      </c>
      <c r="CY804" t="b">
        <f>AND(CX804&lt;&gt;"",COUNTIF($CX$11:CX803,CX804)=0)</f>
        <v>0</v>
      </c>
      <c r="CZ804" s="2">
        <f>IF(CX804="",0,IF(CY804,MAX($CZ$11:CZ803)+1,VLOOKUP(CX804,$CX$11:CZ803,3,FALSE)))</f>
        <v>0</v>
      </c>
      <c r="DA804" s="2" t="str">
        <f t="shared" si="1005"/>
        <v/>
      </c>
      <c r="DB804" t="str">
        <f t="shared" si="1024"/>
        <v/>
      </c>
      <c r="DC804" t="b">
        <f>AND(DB804&lt;&gt;"",COUNTIF($DB$11:DB803,DB804)=0)</f>
        <v>0</v>
      </c>
      <c r="DD804" s="2">
        <f>IF(DB804="",0,IF(DC804,MAX($DD$11:DD803)+1,VLOOKUP(DB804,$DB$11:DD803,3,FALSE)))</f>
        <v>0</v>
      </c>
      <c r="DE804" s="2" t="str">
        <f t="shared" si="1006"/>
        <v/>
      </c>
    </row>
    <row r="805" spans="1:109" x14ac:dyDescent="0.35">
      <c r="A805" s="119"/>
      <c r="B805" s="46"/>
      <c r="C805" s="46"/>
      <c r="D805" s="46"/>
      <c r="E805" s="46"/>
      <c r="F805" s="183"/>
      <c r="G805" s="48">
        <v>0</v>
      </c>
      <c r="H805" s="46">
        <v>0</v>
      </c>
      <c r="I805" s="46">
        <v>0</v>
      </c>
      <c r="J805" s="46">
        <v>0</v>
      </c>
      <c r="K805" s="46">
        <v>0</v>
      </c>
      <c r="L805" s="49">
        <v>0</v>
      </c>
      <c r="M805" s="50">
        <v>0</v>
      </c>
      <c r="N805" s="32"/>
      <c r="O805" s="31"/>
      <c r="P805" s="31"/>
      <c r="Q805" s="31"/>
      <c r="R805" s="31"/>
      <c r="S805" s="31"/>
      <c r="T805" s="31"/>
      <c r="U805" s="31"/>
      <c r="V805" s="99"/>
      <c r="W805" s="52" t="str">
        <f t="shared" si="1031"/>
        <v/>
      </c>
      <c r="X805" s="120"/>
      <c r="Y805" s="97"/>
      <c r="Z805" t="e">
        <f t="shared" si="961"/>
        <v>#N/A</v>
      </c>
      <c r="AA805" t="e">
        <f t="shared" si="962"/>
        <v>#N/A</v>
      </c>
      <c r="AB805" t="e">
        <f t="shared" si="963"/>
        <v>#N/A</v>
      </c>
      <c r="AC805" s="53" t="b">
        <f t="shared" si="964"/>
        <v>0</v>
      </c>
      <c r="AD805" s="53" t="b">
        <f t="shared" si="965"/>
        <v>0</v>
      </c>
      <c r="AE805" s="53" t="b">
        <f t="shared" si="966"/>
        <v>0</v>
      </c>
      <c r="AF805" s="53" t="b">
        <f t="shared" si="967"/>
        <v>0</v>
      </c>
      <c r="AG805" s="53" t="b">
        <f t="shared" si="968"/>
        <v>0</v>
      </c>
      <c r="AH805" s="53" t="b">
        <f t="shared" si="969"/>
        <v>0</v>
      </c>
      <c r="AI805" s="53" t="b">
        <f t="shared" si="970"/>
        <v>0</v>
      </c>
      <c r="AJ805" s="53" t="b">
        <f t="shared" si="971"/>
        <v>0</v>
      </c>
      <c r="AK805" s="53" t="b">
        <f t="shared" si="1025"/>
        <v>1</v>
      </c>
      <c r="AL805" s="53" t="b">
        <f t="shared" si="1026"/>
        <v>1</v>
      </c>
      <c r="AM805" s="53" t="b">
        <f t="shared" si="1027"/>
        <v>1</v>
      </c>
      <c r="AN805" s="53" t="b">
        <f t="shared" si="1028"/>
        <v>1</v>
      </c>
      <c r="AO805" s="53" t="b">
        <f t="shared" si="1029"/>
        <v>1</v>
      </c>
      <c r="AP805" s="53" t="b">
        <f t="shared" si="1030"/>
        <v>1</v>
      </c>
      <c r="AQ805" s="53" t="b">
        <f t="shared" si="1007"/>
        <v>0</v>
      </c>
      <c r="AR805" t="b">
        <f t="shared" si="972"/>
        <v>0</v>
      </c>
      <c r="AS805" s="54" t="e">
        <f t="shared" si="997"/>
        <v>#N/A</v>
      </c>
      <c r="AT805" t="b">
        <f t="shared" si="1008"/>
        <v>0</v>
      </c>
      <c r="AU805" t="str">
        <f t="shared" si="1009"/>
        <v/>
      </c>
      <c r="AV805" s="55" t="str">
        <f t="shared" si="998"/>
        <v/>
      </c>
      <c r="AW805" t="b">
        <f>AND(AV805&lt;&gt;"",COUNTIF($AV$11:AV804,AV805)=0)</f>
        <v>0</v>
      </c>
      <c r="AX805" s="2">
        <f>IF(AV805="",0,IF(AW805,MAX($AX$11:AX804)+1,VLOOKUP(AV805,$AV$11:AX804,3,FALSE)))</f>
        <v>0</v>
      </c>
      <c r="AY805" t="str">
        <f t="shared" si="999"/>
        <v/>
      </c>
      <c r="AZ805" t="e">
        <f t="shared" si="973"/>
        <v>#N/A</v>
      </c>
      <c r="BA805" t="e">
        <f>IF(ISNA(AZ805),NA(),COUNTIF(AZ$10:AZ805,AZ805)&gt;1)</f>
        <v>#N/A</v>
      </c>
      <c r="BB805" t="e">
        <f t="shared" si="974"/>
        <v>#N/A</v>
      </c>
      <c r="BC805" s="55" t="e">
        <f t="shared" si="975"/>
        <v>#N/A</v>
      </c>
      <c r="BD805" s="56" t="e">
        <f t="shared" si="976"/>
        <v>#N/A</v>
      </c>
      <c r="BE805" s="53">
        <f t="shared" si="977"/>
        <v>0</v>
      </c>
      <c r="BF805" s="53">
        <f t="shared" si="978"/>
        <v>0</v>
      </c>
      <c r="BG805" s="53">
        <f t="shared" si="979"/>
        <v>0</v>
      </c>
      <c r="BH805" s="53">
        <f t="shared" si="980"/>
        <v>0</v>
      </c>
      <c r="BI805" s="53">
        <f t="shared" si="981"/>
        <v>0</v>
      </c>
      <c r="BJ805" s="53">
        <f t="shared" si="982"/>
        <v>0</v>
      </c>
      <c r="BK805" s="57">
        <f t="shared" si="983"/>
        <v>0</v>
      </c>
      <c r="BL805" s="57">
        <f t="shared" si="984"/>
        <v>0</v>
      </c>
      <c r="BM805" s="57">
        <f t="shared" si="985"/>
        <v>0</v>
      </c>
      <c r="BN805" s="57">
        <f t="shared" si="986"/>
        <v>0</v>
      </c>
      <c r="BO805" s="57">
        <f t="shared" si="987"/>
        <v>0</v>
      </c>
      <c r="BP805" s="57">
        <f t="shared" si="988"/>
        <v>0</v>
      </c>
      <c r="BQ805">
        <f t="shared" si="1010"/>
        <v>0</v>
      </c>
      <c r="BR805">
        <f t="shared" si="1011"/>
        <v>0</v>
      </c>
      <c r="BS805">
        <f t="shared" si="1012"/>
        <v>0</v>
      </c>
      <c r="BT805">
        <f t="shared" si="1013"/>
        <v>0</v>
      </c>
      <c r="BU805">
        <f t="shared" si="1014"/>
        <v>0</v>
      </c>
      <c r="BV805">
        <f t="shared" si="1015"/>
        <v>0</v>
      </c>
      <c r="BW805">
        <f t="shared" si="1016"/>
        <v>0</v>
      </c>
      <c r="BX805">
        <f t="shared" si="1017"/>
        <v>0</v>
      </c>
      <c r="BY805">
        <f t="shared" si="1018"/>
        <v>0</v>
      </c>
      <c r="BZ805">
        <f t="shared" si="1019"/>
        <v>0</v>
      </c>
      <c r="CA805">
        <f t="shared" si="1020"/>
        <v>0</v>
      </c>
      <c r="CB805">
        <f t="shared" si="1021"/>
        <v>0</v>
      </c>
      <c r="CC805" t="e">
        <f>IF('Source and fuel input'!AS805,VLOOKUP(AA805,SourceIdData,8,FALSE),IF('Source and fuel input'!AQ805,V805,IF('Source and fuel input'!AR805,IF(AND(E805="Method 1",VLOOKUP(AA805,SourceIdData,8,FALSE)&gt;0),VLOOKUP(AA805,SourceIdData,8,FALSE),NA()),"")))</f>
        <v>#N/A</v>
      </c>
      <c r="CD805" s="15" t="e">
        <f t="shared" si="956"/>
        <v>#N/A</v>
      </c>
      <c r="CE805" s="15" t="b">
        <f t="shared" si="957"/>
        <v>1</v>
      </c>
      <c r="CF805" s="15" t="b">
        <f t="shared" si="989"/>
        <v>1</v>
      </c>
      <c r="CG805" s="15" t="b">
        <f t="shared" si="958"/>
        <v>0</v>
      </c>
      <c r="CH805" s="15" t="b">
        <f t="shared" si="959"/>
        <v>1</v>
      </c>
      <c r="CI805" t="e">
        <f t="shared" si="990"/>
        <v>#N/A</v>
      </c>
      <c r="CJ805" t="e">
        <f t="shared" si="991"/>
        <v>#N/A</v>
      </c>
      <c r="CK805" t="e">
        <f t="shared" si="1000"/>
        <v>#N/A</v>
      </c>
      <c r="CL805" t="b">
        <f t="shared" si="960"/>
        <v>0</v>
      </c>
      <c r="CM805" t="e">
        <f t="shared" si="1001"/>
        <v>#N/A</v>
      </c>
      <c r="CN805" t="b">
        <f t="shared" si="1002"/>
        <v>0</v>
      </c>
      <c r="CO805" s="14">
        <f t="shared" si="1003"/>
        <v>1</v>
      </c>
      <c r="CP805" s="16" t="str">
        <f t="shared" si="992"/>
        <v/>
      </c>
      <c r="CQ805" s="15">
        <f t="shared" si="993"/>
        <v>0</v>
      </c>
      <c r="CR805" s="15">
        <f t="shared" si="994"/>
        <v>0</v>
      </c>
      <c r="CS805" s="15">
        <f t="shared" si="995"/>
        <v>0</v>
      </c>
      <c r="CT805" s="58" t="e">
        <f t="shared" si="1022"/>
        <v>#DIV/0!</v>
      </c>
      <c r="CU805" s="2">
        <f t="shared" si="996"/>
        <v>995</v>
      </c>
      <c r="CV805" t="str">
        <f t="shared" si="1004"/>
        <v/>
      </c>
      <c r="CX805" t="str">
        <f t="shared" si="1023"/>
        <v/>
      </c>
      <c r="CY805" t="b">
        <f>AND(CX805&lt;&gt;"",COUNTIF($CX$11:CX804,CX805)=0)</f>
        <v>0</v>
      </c>
      <c r="CZ805" s="2">
        <f>IF(CX805="",0,IF(CY805,MAX($CZ$11:CZ804)+1,VLOOKUP(CX805,$CX$11:CZ804,3,FALSE)))</f>
        <v>0</v>
      </c>
      <c r="DA805" s="2" t="str">
        <f t="shared" si="1005"/>
        <v/>
      </c>
      <c r="DB805" t="str">
        <f t="shared" si="1024"/>
        <v/>
      </c>
      <c r="DC805" t="b">
        <f>AND(DB805&lt;&gt;"",COUNTIF($DB$11:DB804,DB805)=0)</f>
        <v>0</v>
      </c>
      <c r="DD805" s="2">
        <f>IF(DB805="",0,IF(DC805,MAX($DD$11:DD804)+1,VLOOKUP(DB805,$DB$11:DD804,3,FALSE)))</f>
        <v>0</v>
      </c>
      <c r="DE805" s="2" t="str">
        <f t="shared" si="1006"/>
        <v/>
      </c>
    </row>
    <row r="806" spans="1:109" x14ac:dyDescent="0.35">
      <c r="A806" s="119"/>
      <c r="B806" s="46"/>
      <c r="C806" s="46"/>
      <c r="D806" s="46"/>
      <c r="E806" s="46"/>
      <c r="F806" s="183"/>
      <c r="G806" s="48">
        <v>0</v>
      </c>
      <c r="H806" s="46">
        <v>0</v>
      </c>
      <c r="I806" s="46">
        <v>0</v>
      </c>
      <c r="J806" s="46">
        <v>0</v>
      </c>
      <c r="K806" s="46">
        <v>0</v>
      </c>
      <c r="L806" s="49">
        <v>0</v>
      </c>
      <c r="M806" s="50">
        <v>0</v>
      </c>
      <c r="N806" s="32"/>
      <c r="O806" s="31"/>
      <c r="P806" s="31"/>
      <c r="Q806" s="31"/>
      <c r="R806" s="31"/>
      <c r="S806" s="31"/>
      <c r="T806" s="31"/>
      <c r="U806" s="31"/>
      <c r="V806" s="99"/>
      <c r="W806" s="52" t="str">
        <f t="shared" si="1031"/>
        <v/>
      </c>
      <c r="X806" s="120"/>
      <c r="Y806" s="97"/>
      <c r="Z806" t="e">
        <f t="shared" si="961"/>
        <v>#N/A</v>
      </c>
      <c r="AA806" t="e">
        <f t="shared" si="962"/>
        <v>#N/A</v>
      </c>
      <c r="AB806" t="e">
        <f t="shared" si="963"/>
        <v>#N/A</v>
      </c>
      <c r="AC806" s="53" t="b">
        <f t="shared" si="964"/>
        <v>0</v>
      </c>
      <c r="AD806" s="53" t="b">
        <f t="shared" si="965"/>
        <v>0</v>
      </c>
      <c r="AE806" s="53" t="b">
        <f t="shared" si="966"/>
        <v>0</v>
      </c>
      <c r="AF806" s="53" t="b">
        <f t="shared" si="967"/>
        <v>0</v>
      </c>
      <c r="AG806" s="53" t="b">
        <f t="shared" si="968"/>
        <v>0</v>
      </c>
      <c r="AH806" s="53" t="b">
        <f t="shared" si="969"/>
        <v>0</v>
      </c>
      <c r="AI806" s="53" t="b">
        <f t="shared" si="970"/>
        <v>0</v>
      </c>
      <c r="AJ806" s="53" t="b">
        <f t="shared" si="971"/>
        <v>0</v>
      </c>
      <c r="AK806" s="53" t="b">
        <f t="shared" si="1025"/>
        <v>1</v>
      </c>
      <c r="AL806" s="53" t="b">
        <f t="shared" si="1026"/>
        <v>1</v>
      </c>
      <c r="AM806" s="53" t="b">
        <f t="shared" si="1027"/>
        <v>1</v>
      </c>
      <c r="AN806" s="53" t="b">
        <f t="shared" si="1028"/>
        <v>1</v>
      </c>
      <c r="AO806" s="53" t="b">
        <f t="shared" si="1029"/>
        <v>1</v>
      </c>
      <c r="AP806" s="53" t="b">
        <f t="shared" si="1030"/>
        <v>1</v>
      </c>
      <c r="AQ806" s="53" t="b">
        <f t="shared" si="1007"/>
        <v>0</v>
      </c>
      <c r="AR806" t="b">
        <f t="shared" si="972"/>
        <v>0</v>
      </c>
      <c r="AS806" s="54" t="e">
        <f t="shared" si="997"/>
        <v>#N/A</v>
      </c>
      <c r="AT806" t="b">
        <f t="shared" si="1008"/>
        <v>0</v>
      </c>
      <c r="AU806" t="str">
        <f t="shared" si="1009"/>
        <v/>
      </c>
      <c r="AV806" s="55" t="str">
        <f t="shared" si="998"/>
        <v/>
      </c>
      <c r="AW806" t="b">
        <f>AND(AV806&lt;&gt;"",COUNTIF($AV$11:AV805,AV806)=0)</f>
        <v>0</v>
      </c>
      <c r="AX806" s="2">
        <f>IF(AV806="",0,IF(AW806,MAX($AX$11:AX805)+1,VLOOKUP(AV806,$AV$11:AX805,3,FALSE)))</f>
        <v>0</v>
      </c>
      <c r="AY806" t="str">
        <f t="shared" si="999"/>
        <v/>
      </c>
      <c r="AZ806" t="e">
        <f t="shared" si="973"/>
        <v>#N/A</v>
      </c>
      <c r="BA806" t="e">
        <f>IF(ISNA(AZ806),NA(),COUNTIF(AZ$10:AZ806,AZ806)&gt;1)</f>
        <v>#N/A</v>
      </c>
      <c r="BB806" t="e">
        <f t="shared" si="974"/>
        <v>#N/A</v>
      </c>
      <c r="BC806" s="55" t="e">
        <f t="shared" si="975"/>
        <v>#N/A</v>
      </c>
      <c r="BD806" s="56" t="e">
        <f t="shared" si="976"/>
        <v>#N/A</v>
      </c>
      <c r="BE806" s="53">
        <f t="shared" si="977"/>
        <v>0</v>
      </c>
      <c r="BF806" s="53">
        <f t="shared" si="978"/>
        <v>0</v>
      </c>
      <c r="BG806" s="53">
        <f t="shared" si="979"/>
        <v>0</v>
      </c>
      <c r="BH806" s="53">
        <f t="shared" si="980"/>
        <v>0</v>
      </c>
      <c r="BI806" s="53">
        <f t="shared" si="981"/>
        <v>0</v>
      </c>
      <c r="BJ806" s="53">
        <f t="shared" si="982"/>
        <v>0</v>
      </c>
      <c r="BK806" s="57">
        <f t="shared" si="983"/>
        <v>0</v>
      </c>
      <c r="BL806" s="57">
        <f t="shared" si="984"/>
        <v>0</v>
      </c>
      <c r="BM806" s="57">
        <f t="shared" si="985"/>
        <v>0</v>
      </c>
      <c r="BN806" s="57">
        <f t="shared" si="986"/>
        <v>0</v>
      </c>
      <c r="BO806" s="57">
        <f t="shared" si="987"/>
        <v>0</v>
      </c>
      <c r="BP806" s="57">
        <f t="shared" si="988"/>
        <v>0</v>
      </c>
      <c r="BQ806">
        <f t="shared" si="1010"/>
        <v>0</v>
      </c>
      <c r="BR806">
        <f t="shared" si="1011"/>
        <v>0</v>
      </c>
      <c r="BS806">
        <f t="shared" si="1012"/>
        <v>0</v>
      </c>
      <c r="BT806">
        <f t="shared" si="1013"/>
        <v>0</v>
      </c>
      <c r="BU806">
        <f t="shared" si="1014"/>
        <v>0</v>
      </c>
      <c r="BV806">
        <f t="shared" si="1015"/>
        <v>0</v>
      </c>
      <c r="BW806">
        <f t="shared" si="1016"/>
        <v>0</v>
      </c>
      <c r="BX806">
        <f t="shared" si="1017"/>
        <v>0</v>
      </c>
      <c r="BY806">
        <f t="shared" si="1018"/>
        <v>0</v>
      </c>
      <c r="BZ806">
        <f t="shared" si="1019"/>
        <v>0</v>
      </c>
      <c r="CA806">
        <f t="shared" si="1020"/>
        <v>0</v>
      </c>
      <c r="CB806">
        <f t="shared" si="1021"/>
        <v>0</v>
      </c>
      <c r="CC806" t="e">
        <f>IF('Source and fuel input'!AS806,VLOOKUP(AA806,SourceIdData,8,FALSE),IF('Source and fuel input'!AQ806,V806,IF('Source and fuel input'!AR806,IF(AND(E806="Method 1",VLOOKUP(AA806,SourceIdData,8,FALSE)&gt;0),VLOOKUP(AA806,SourceIdData,8,FALSE),NA()),"")))</f>
        <v>#N/A</v>
      </c>
      <c r="CD806" s="15" t="e">
        <f t="shared" si="956"/>
        <v>#N/A</v>
      </c>
      <c r="CE806" s="15" t="b">
        <f t="shared" si="957"/>
        <v>1</v>
      </c>
      <c r="CF806" s="15" t="b">
        <f t="shared" si="989"/>
        <v>1</v>
      </c>
      <c r="CG806" s="15" t="b">
        <f t="shared" si="958"/>
        <v>0</v>
      </c>
      <c r="CH806" s="15" t="b">
        <f t="shared" si="959"/>
        <v>1</v>
      </c>
      <c r="CI806" t="e">
        <f t="shared" si="990"/>
        <v>#N/A</v>
      </c>
      <c r="CJ806" t="e">
        <f t="shared" si="991"/>
        <v>#N/A</v>
      </c>
      <c r="CK806" t="e">
        <f t="shared" si="1000"/>
        <v>#N/A</v>
      </c>
      <c r="CL806" t="b">
        <f t="shared" si="960"/>
        <v>0</v>
      </c>
      <c r="CM806" t="e">
        <f t="shared" si="1001"/>
        <v>#N/A</v>
      </c>
      <c r="CN806" t="b">
        <f t="shared" si="1002"/>
        <v>0</v>
      </c>
      <c r="CO806" s="14">
        <f t="shared" si="1003"/>
        <v>1</v>
      </c>
      <c r="CP806" s="16" t="str">
        <f t="shared" si="992"/>
        <v/>
      </c>
      <c r="CQ806" s="15">
        <f t="shared" si="993"/>
        <v>0</v>
      </c>
      <c r="CR806" s="15">
        <f t="shared" si="994"/>
        <v>0</v>
      </c>
      <c r="CS806" s="15">
        <f t="shared" si="995"/>
        <v>0</v>
      </c>
      <c r="CT806" s="58" t="e">
        <f t="shared" si="1022"/>
        <v>#DIV/0!</v>
      </c>
      <c r="CU806" s="2">
        <f t="shared" si="996"/>
        <v>995</v>
      </c>
      <c r="CV806" t="str">
        <f t="shared" si="1004"/>
        <v/>
      </c>
      <c r="CX806" t="str">
        <f t="shared" si="1023"/>
        <v/>
      </c>
      <c r="CY806" t="b">
        <f>AND(CX806&lt;&gt;"",COUNTIF($CX$11:CX805,CX806)=0)</f>
        <v>0</v>
      </c>
      <c r="CZ806" s="2">
        <f>IF(CX806="",0,IF(CY806,MAX($CZ$11:CZ805)+1,VLOOKUP(CX806,$CX$11:CZ805,3,FALSE)))</f>
        <v>0</v>
      </c>
      <c r="DA806" s="2" t="str">
        <f t="shared" si="1005"/>
        <v/>
      </c>
      <c r="DB806" t="str">
        <f t="shared" si="1024"/>
        <v/>
      </c>
      <c r="DC806" t="b">
        <f>AND(DB806&lt;&gt;"",COUNTIF($DB$11:DB805,DB806)=0)</f>
        <v>0</v>
      </c>
      <c r="DD806" s="2">
        <f>IF(DB806="",0,IF(DC806,MAX($DD$11:DD805)+1,VLOOKUP(DB806,$DB$11:DD805,3,FALSE)))</f>
        <v>0</v>
      </c>
      <c r="DE806" s="2" t="str">
        <f t="shared" si="1006"/>
        <v/>
      </c>
    </row>
    <row r="807" spans="1:109" x14ac:dyDescent="0.35">
      <c r="A807" s="119"/>
      <c r="B807" s="46"/>
      <c r="C807" s="46"/>
      <c r="D807" s="46"/>
      <c r="E807" s="46"/>
      <c r="F807" s="183"/>
      <c r="G807" s="48">
        <v>0</v>
      </c>
      <c r="H807" s="46">
        <v>0</v>
      </c>
      <c r="I807" s="46">
        <v>0</v>
      </c>
      <c r="J807" s="46">
        <v>0</v>
      </c>
      <c r="K807" s="46">
        <v>0</v>
      </c>
      <c r="L807" s="49">
        <v>0</v>
      </c>
      <c r="M807" s="50">
        <v>0</v>
      </c>
      <c r="N807" s="32"/>
      <c r="O807" s="31"/>
      <c r="P807" s="31"/>
      <c r="Q807" s="31"/>
      <c r="R807" s="31"/>
      <c r="S807" s="31"/>
      <c r="T807" s="31"/>
      <c r="U807" s="31"/>
      <c r="V807" s="99"/>
      <c r="W807" s="52" t="str">
        <f t="shared" si="1031"/>
        <v/>
      </c>
      <c r="X807" s="120"/>
      <c r="Y807" s="97"/>
      <c r="Z807" t="e">
        <f t="shared" si="961"/>
        <v>#N/A</v>
      </c>
      <c r="AA807" t="e">
        <f t="shared" si="962"/>
        <v>#N/A</v>
      </c>
      <c r="AB807" t="e">
        <f t="shared" si="963"/>
        <v>#N/A</v>
      </c>
      <c r="AC807" s="53" t="b">
        <f t="shared" si="964"/>
        <v>0</v>
      </c>
      <c r="AD807" s="53" t="b">
        <f t="shared" si="965"/>
        <v>0</v>
      </c>
      <c r="AE807" s="53" t="b">
        <f t="shared" si="966"/>
        <v>0</v>
      </c>
      <c r="AF807" s="53" t="b">
        <f t="shared" si="967"/>
        <v>0</v>
      </c>
      <c r="AG807" s="53" t="b">
        <f t="shared" si="968"/>
        <v>0</v>
      </c>
      <c r="AH807" s="53" t="b">
        <f t="shared" si="969"/>
        <v>0</v>
      </c>
      <c r="AI807" s="53" t="b">
        <f t="shared" si="970"/>
        <v>0</v>
      </c>
      <c r="AJ807" s="53" t="b">
        <f t="shared" si="971"/>
        <v>0</v>
      </c>
      <c r="AK807" s="53" t="b">
        <f t="shared" si="1025"/>
        <v>1</v>
      </c>
      <c r="AL807" s="53" t="b">
        <f t="shared" si="1026"/>
        <v>1</v>
      </c>
      <c r="AM807" s="53" t="b">
        <f t="shared" si="1027"/>
        <v>1</v>
      </c>
      <c r="AN807" s="53" t="b">
        <f t="shared" si="1028"/>
        <v>1</v>
      </c>
      <c r="AO807" s="53" t="b">
        <f t="shared" si="1029"/>
        <v>1</v>
      </c>
      <c r="AP807" s="53" t="b">
        <f t="shared" si="1030"/>
        <v>1</v>
      </c>
      <c r="AQ807" s="53" t="b">
        <f t="shared" si="1007"/>
        <v>0</v>
      </c>
      <c r="AR807" t="b">
        <f t="shared" si="972"/>
        <v>0</v>
      </c>
      <c r="AS807" s="54" t="e">
        <f t="shared" si="997"/>
        <v>#N/A</v>
      </c>
      <c r="AT807" t="b">
        <f t="shared" si="1008"/>
        <v>0</v>
      </c>
      <c r="AU807" t="str">
        <f t="shared" si="1009"/>
        <v/>
      </c>
      <c r="AV807" s="55" t="str">
        <f t="shared" si="998"/>
        <v/>
      </c>
      <c r="AW807" t="b">
        <f>AND(AV807&lt;&gt;"",COUNTIF($AV$11:AV806,AV807)=0)</f>
        <v>0</v>
      </c>
      <c r="AX807" s="2">
        <f>IF(AV807="",0,IF(AW807,MAX($AX$11:AX806)+1,VLOOKUP(AV807,$AV$11:AX806,3,FALSE)))</f>
        <v>0</v>
      </c>
      <c r="AY807" t="str">
        <f t="shared" si="999"/>
        <v/>
      </c>
      <c r="AZ807" t="e">
        <f t="shared" si="973"/>
        <v>#N/A</v>
      </c>
      <c r="BA807" t="e">
        <f>IF(ISNA(AZ807),NA(),COUNTIF(AZ$10:AZ807,AZ807)&gt;1)</f>
        <v>#N/A</v>
      </c>
      <c r="BB807" t="e">
        <f t="shared" si="974"/>
        <v>#N/A</v>
      </c>
      <c r="BC807" s="55" t="e">
        <f t="shared" si="975"/>
        <v>#N/A</v>
      </c>
      <c r="BD807" s="56" t="e">
        <f t="shared" si="976"/>
        <v>#N/A</v>
      </c>
      <c r="BE807" s="53">
        <f t="shared" si="977"/>
        <v>0</v>
      </c>
      <c r="BF807" s="53">
        <f t="shared" si="978"/>
        <v>0</v>
      </c>
      <c r="BG807" s="53">
        <f t="shared" si="979"/>
        <v>0</v>
      </c>
      <c r="BH807" s="53">
        <f t="shared" si="980"/>
        <v>0</v>
      </c>
      <c r="BI807" s="53">
        <f t="shared" si="981"/>
        <v>0</v>
      </c>
      <c r="BJ807" s="53">
        <f t="shared" si="982"/>
        <v>0</v>
      </c>
      <c r="BK807" s="57">
        <f t="shared" si="983"/>
        <v>0</v>
      </c>
      <c r="BL807" s="57">
        <f t="shared" si="984"/>
        <v>0</v>
      </c>
      <c r="BM807" s="57">
        <f t="shared" si="985"/>
        <v>0</v>
      </c>
      <c r="BN807" s="57">
        <f t="shared" si="986"/>
        <v>0</v>
      </c>
      <c r="BO807" s="57">
        <f t="shared" si="987"/>
        <v>0</v>
      </c>
      <c r="BP807" s="57">
        <f t="shared" si="988"/>
        <v>0</v>
      </c>
      <c r="BQ807">
        <f t="shared" si="1010"/>
        <v>0</v>
      </c>
      <c r="BR807">
        <f t="shared" si="1011"/>
        <v>0</v>
      </c>
      <c r="BS807">
        <f t="shared" si="1012"/>
        <v>0</v>
      </c>
      <c r="BT807">
        <f t="shared" si="1013"/>
        <v>0</v>
      </c>
      <c r="BU807">
        <f t="shared" si="1014"/>
        <v>0</v>
      </c>
      <c r="BV807">
        <f t="shared" si="1015"/>
        <v>0</v>
      </c>
      <c r="BW807">
        <f t="shared" si="1016"/>
        <v>0</v>
      </c>
      <c r="BX807">
        <f t="shared" si="1017"/>
        <v>0</v>
      </c>
      <c r="BY807">
        <f t="shared" si="1018"/>
        <v>0</v>
      </c>
      <c r="BZ807">
        <f t="shared" si="1019"/>
        <v>0</v>
      </c>
      <c r="CA807">
        <f t="shared" si="1020"/>
        <v>0</v>
      </c>
      <c r="CB807">
        <f t="shared" si="1021"/>
        <v>0</v>
      </c>
      <c r="CC807" t="e">
        <f>IF('Source and fuel input'!AS807,VLOOKUP(AA807,SourceIdData,8,FALSE),IF('Source and fuel input'!AQ807,V807,IF('Source and fuel input'!AR807,IF(AND(E807="Method 1",VLOOKUP(AA807,SourceIdData,8,FALSE)&gt;0),VLOOKUP(AA807,SourceIdData,8,FALSE),NA()),"")))</f>
        <v>#N/A</v>
      </c>
      <c r="CD807" s="15" t="e">
        <f t="shared" si="956"/>
        <v>#N/A</v>
      </c>
      <c r="CE807" s="15" t="b">
        <f t="shared" si="957"/>
        <v>1</v>
      </c>
      <c r="CF807" s="15" t="b">
        <f t="shared" si="989"/>
        <v>1</v>
      </c>
      <c r="CG807" s="15" t="b">
        <f t="shared" si="958"/>
        <v>0</v>
      </c>
      <c r="CH807" s="15" t="b">
        <f t="shared" si="959"/>
        <v>1</v>
      </c>
      <c r="CI807" t="e">
        <f t="shared" si="990"/>
        <v>#N/A</v>
      </c>
      <c r="CJ807" t="e">
        <f t="shared" si="991"/>
        <v>#N/A</v>
      </c>
      <c r="CK807" t="e">
        <f t="shared" si="1000"/>
        <v>#N/A</v>
      </c>
      <c r="CL807" t="b">
        <f t="shared" si="960"/>
        <v>0</v>
      </c>
      <c r="CM807" t="e">
        <f t="shared" si="1001"/>
        <v>#N/A</v>
      </c>
      <c r="CN807" t="b">
        <f t="shared" si="1002"/>
        <v>0</v>
      </c>
      <c r="CO807" s="14">
        <f t="shared" si="1003"/>
        <v>1</v>
      </c>
      <c r="CP807" s="16" t="str">
        <f t="shared" si="992"/>
        <v/>
      </c>
      <c r="CQ807" s="15">
        <f t="shared" si="993"/>
        <v>0</v>
      </c>
      <c r="CR807" s="15">
        <f t="shared" si="994"/>
        <v>0</v>
      </c>
      <c r="CS807" s="15">
        <f t="shared" si="995"/>
        <v>0</v>
      </c>
      <c r="CT807" s="58" t="e">
        <f t="shared" si="1022"/>
        <v>#DIV/0!</v>
      </c>
      <c r="CU807" s="2">
        <f t="shared" si="996"/>
        <v>995</v>
      </c>
      <c r="CV807" t="str">
        <f t="shared" si="1004"/>
        <v/>
      </c>
      <c r="CX807" t="str">
        <f t="shared" si="1023"/>
        <v/>
      </c>
      <c r="CY807" t="b">
        <f>AND(CX807&lt;&gt;"",COUNTIF($CX$11:CX806,CX807)=0)</f>
        <v>0</v>
      </c>
      <c r="CZ807" s="2">
        <f>IF(CX807="",0,IF(CY807,MAX($CZ$11:CZ806)+1,VLOOKUP(CX807,$CX$11:CZ806,3,FALSE)))</f>
        <v>0</v>
      </c>
      <c r="DA807" s="2" t="str">
        <f t="shared" si="1005"/>
        <v/>
      </c>
      <c r="DB807" t="str">
        <f t="shared" si="1024"/>
        <v/>
      </c>
      <c r="DC807" t="b">
        <f>AND(DB807&lt;&gt;"",COUNTIF($DB$11:DB806,DB807)=0)</f>
        <v>0</v>
      </c>
      <c r="DD807" s="2">
        <f>IF(DB807="",0,IF(DC807,MAX($DD$11:DD806)+1,VLOOKUP(DB807,$DB$11:DD806,3,FALSE)))</f>
        <v>0</v>
      </c>
      <c r="DE807" s="2" t="str">
        <f t="shared" si="1006"/>
        <v/>
      </c>
    </row>
    <row r="808" spans="1:109" x14ac:dyDescent="0.35">
      <c r="A808" s="119"/>
      <c r="B808" s="46"/>
      <c r="C808" s="46"/>
      <c r="D808" s="46"/>
      <c r="E808" s="46"/>
      <c r="F808" s="183"/>
      <c r="G808" s="48">
        <v>0</v>
      </c>
      <c r="H808" s="46">
        <v>0</v>
      </c>
      <c r="I808" s="46">
        <v>0</v>
      </c>
      <c r="J808" s="46">
        <v>0</v>
      </c>
      <c r="K808" s="46">
        <v>0</v>
      </c>
      <c r="L808" s="49">
        <v>0</v>
      </c>
      <c r="M808" s="50">
        <v>0</v>
      </c>
      <c r="N808" s="32"/>
      <c r="O808" s="31"/>
      <c r="P808" s="31"/>
      <c r="Q808" s="31"/>
      <c r="R808" s="31"/>
      <c r="S808" s="31"/>
      <c r="T808" s="31"/>
      <c r="U808" s="31"/>
      <c r="V808" s="99"/>
      <c r="W808" s="52" t="str">
        <f t="shared" si="1031"/>
        <v/>
      </c>
      <c r="X808" s="120"/>
      <c r="Y808" s="97"/>
      <c r="Z808" t="e">
        <f t="shared" si="961"/>
        <v>#N/A</v>
      </c>
      <c r="AA808" t="e">
        <f t="shared" si="962"/>
        <v>#N/A</v>
      </c>
      <c r="AB808" t="e">
        <f t="shared" si="963"/>
        <v>#N/A</v>
      </c>
      <c r="AC808" s="53" t="b">
        <f t="shared" si="964"/>
        <v>0</v>
      </c>
      <c r="AD808" s="53" t="b">
        <f t="shared" si="965"/>
        <v>0</v>
      </c>
      <c r="AE808" s="53" t="b">
        <f t="shared" si="966"/>
        <v>0</v>
      </c>
      <c r="AF808" s="53" t="b">
        <f t="shared" si="967"/>
        <v>0</v>
      </c>
      <c r="AG808" s="53" t="b">
        <f t="shared" si="968"/>
        <v>0</v>
      </c>
      <c r="AH808" s="53" t="b">
        <f t="shared" si="969"/>
        <v>0</v>
      </c>
      <c r="AI808" s="53" t="b">
        <f t="shared" si="970"/>
        <v>0</v>
      </c>
      <c r="AJ808" s="53" t="b">
        <f t="shared" si="971"/>
        <v>0</v>
      </c>
      <c r="AK808" s="53" t="b">
        <f t="shared" si="1025"/>
        <v>1</v>
      </c>
      <c r="AL808" s="53" t="b">
        <f t="shared" si="1026"/>
        <v>1</v>
      </c>
      <c r="AM808" s="53" t="b">
        <f t="shared" si="1027"/>
        <v>1</v>
      </c>
      <c r="AN808" s="53" t="b">
        <f t="shared" si="1028"/>
        <v>1</v>
      </c>
      <c r="AO808" s="53" t="b">
        <f t="shared" si="1029"/>
        <v>1</v>
      </c>
      <c r="AP808" s="53" t="b">
        <f t="shared" si="1030"/>
        <v>1</v>
      </c>
      <c r="AQ808" s="53" t="b">
        <f t="shared" si="1007"/>
        <v>0</v>
      </c>
      <c r="AR808" t="b">
        <f t="shared" si="972"/>
        <v>0</v>
      </c>
      <c r="AS808" s="54" t="e">
        <f t="shared" si="997"/>
        <v>#N/A</v>
      </c>
      <c r="AT808" t="b">
        <f t="shared" si="1008"/>
        <v>0</v>
      </c>
      <c r="AU808" t="str">
        <f t="shared" si="1009"/>
        <v/>
      </c>
      <c r="AV808" s="55" t="str">
        <f t="shared" si="998"/>
        <v/>
      </c>
      <c r="AW808" t="b">
        <f>AND(AV808&lt;&gt;"",COUNTIF($AV$11:AV807,AV808)=0)</f>
        <v>0</v>
      </c>
      <c r="AX808" s="2">
        <f>IF(AV808="",0,IF(AW808,MAX($AX$11:AX807)+1,VLOOKUP(AV808,$AV$11:AX807,3,FALSE)))</f>
        <v>0</v>
      </c>
      <c r="AY808" t="str">
        <f t="shared" si="999"/>
        <v/>
      </c>
      <c r="AZ808" t="e">
        <f t="shared" si="973"/>
        <v>#N/A</v>
      </c>
      <c r="BA808" t="e">
        <f>IF(ISNA(AZ808),NA(),COUNTIF(AZ$10:AZ808,AZ808)&gt;1)</f>
        <v>#N/A</v>
      </c>
      <c r="BB808" t="e">
        <f t="shared" si="974"/>
        <v>#N/A</v>
      </c>
      <c r="BC808" s="55" t="e">
        <f t="shared" si="975"/>
        <v>#N/A</v>
      </c>
      <c r="BD808" s="56" t="e">
        <f t="shared" si="976"/>
        <v>#N/A</v>
      </c>
      <c r="BE808" s="53">
        <f t="shared" si="977"/>
        <v>0</v>
      </c>
      <c r="BF808" s="53">
        <f t="shared" si="978"/>
        <v>0</v>
      </c>
      <c r="BG808" s="53">
        <f t="shared" si="979"/>
        <v>0</v>
      </c>
      <c r="BH808" s="53">
        <f t="shared" si="980"/>
        <v>0</v>
      </c>
      <c r="BI808" s="53">
        <f t="shared" si="981"/>
        <v>0</v>
      </c>
      <c r="BJ808" s="53">
        <f t="shared" si="982"/>
        <v>0</v>
      </c>
      <c r="BK808" s="57">
        <f t="shared" si="983"/>
        <v>0</v>
      </c>
      <c r="BL808" s="57">
        <f t="shared" si="984"/>
        <v>0</v>
      </c>
      <c r="BM808" s="57">
        <f t="shared" si="985"/>
        <v>0</v>
      </c>
      <c r="BN808" s="57">
        <f t="shared" si="986"/>
        <v>0</v>
      </c>
      <c r="BO808" s="57">
        <f t="shared" si="987"/>
        <v>0</v>
      </c>
      <c r="BP808" s="57">
        <f t="shared" si="988"/>
        <v>0</v>
      </c>
      <c r="BQ808">
        <f t="shared" si="1010"/>
        <v>0</v>
      </c>
      <c r="BR808">
        <f t="shared" si="1011"/>
        <v>0</v>
      </c>
      <c r="BS808">
        <f t="shared" si="1012"/>
        <v>0</v>
      </c>
      <c r="BT808">
        <f t="shared" si="1013"/>
        <v>0</v>
      </c>
      <c r="BU808">
        <f t="shared" si="1014"/>
        <v>0</v>
      </c>
      <c r="BV808">
        <f t="shared" si="1015"/>
        <v>0</v>
      </c>
      <c r="BW808">
        <f t="shared" si="1016"/>
        <v>0</v>
      </c>
      <c r="BX808">
        <f t="shared" si="1017"/>
        <v>0</v>
      </c>
      <c r="BY808">
        <f t="shared" si="1018"/>
        <v>0</v>
      </c>
      <c r="BZ808">
        <f t="shared" si="1019"/>
        <v>0</v>
      </c>
      <c r="CA808">
        <f t="shared" si="1020"/>
        <v>0</v>
      </c>
      <c r="CB808">
        <f t="shared" si="1021"/>
        <v>0</v>
      </c>
      <c r="CC808" t="e">
        <f>IF('Source and fuel input'!AS808,VLOOKUP(AA808,SourceIdData,8,FALSE),IF('Source and fuel input'!AQ808,V808,IF('Source and fuel input'!AR808,IF(AND(E808="Method 1",VLOOKUP(AA808,SourceIdData,8,FALSE)&gt;0),VLOOKUP(AA808,SourceIdData,8,FALSE),NA()),"")))</f>
        <v>#N/A</v>
      </c>
      <c r="CD808" s="15" t="e">
        <f t="shared" si="956"/>
        <v>#N/A</v>
      </c>
      <c r="CE808" s="15" t="b">
        <f t="shared" si="957"/>
        <v>1</v>
      </c>
      <c r="CF808" s="15" t="b">
        <f t="shared" si="989"/>
        <v>1</v>
      </c>
      <c r="CG808" s="15" t="b">
        <f t="shared" si="958"/>
        <v>0</v>
      </c>
      <c r="CH808" s="15" t="b">
        <f t="shared" si="959"/>
        <v>1</v>
      </c>
      <c r="CI808" t="e">
        <f t="shared" si="990"/>
        <v>#N/A</v>
      </c>
      <c r="CJ808" t="e">
        <f t="shared" si="991"/>
        <v>#N/A</v>
      </c>
      <c r="CK808" t="e">
        <f t="shared" si="1000"/>
        <v>#N/A</v>
      </c>
      <c r="CL808" t="b">
        <f t="shared" si="960"/>
        <v>0</v>
      </c>
      <c r="CM808" t="e">
        <f t="shared" si="1001"/>
        <v>#N/A</v>
      </c>
      <c r="CN808" t="b">
        <f t="shared" si="1002"/>
        <v>0</v>
      </c>
      <c r="CO808" s="14">
        <f t="shared" si="1003"/>
        <v>1</v>
      </c>
      <c r="CP808" s="16" t="str">
        <f t="shared" si="992"/>
        <v/>
      </c>
      <c r="CQ808" s="15">
        <f t="shared" si="993"/>
        <v>0</v>
      </c>
      <c r="CR808" s="15">
        <f t="shared" si="994"/>
        <v>0</v>
      </c>
      <c r="CS808" s="15">
        <f t="shared" si="995"/>
        <v>0</v>
      </c>
      <c r="CT808" s="58" t="e">
        <f t="shared" si="1022"/>
        <v>#DIV/0!</v>
      </c>
      <c r="CU808" s="2">
        <f t="shared" si="996"/>
        <v>995</v>
      </c>
      <c r="CV808" t="str">
        <f t="shared" si="1004"/>
        <v/>
      </c>
      <c r="CX808" t="str">
        <f t="shared" si="1023"/>
        <v/>
      </c>
      <c r="CY808" t="b">
        <f>AND(CX808&lt;&gt;"",COUNTIF($CX$11:CX807,CX808)=0)</f>
        <v>0</v>
      </c>
      <c r="CZ808" s="2">
        <f>IF(CX808="",0,IF(CY808,MAX($CZ$11:CZ807)+1,VLOOKUP(CX808,$CX$11:CZ807,3,FALSE)))</f>
        <v>0</v>
      </c>
      <c r="DA808" s="2" t="str">
        <f t="shared" si="1005"/>
        <v/>
      </c>
      <c r="DB808" t="str">
        <f t="shared" si="1024"/>
        <v/>
      </c>
      <c r="DC808" t="b">
        <f>AND(DB808&lt;&gt;"",COUNTIF($DB$11:DB807,DB808)=0)</f>
        <v>0</v>
      </c>
      <c r="DD808" s="2">
        <f>IF(DB808="",0,IF(DC808,MAX($DD$11:DD807)+1,VLOOKUP(DB808,$DB$11:DD807,3,FALSE)))</f>
        <v>0</v>
      </c>
      <c r="DE808" s="2" t="str">
        <f t="shared" si="1006"/>
        <v/>
      </c>
    </row>
    <row r="809" spans="1:109" x14ac:dyDescent="0.35">
      <c r="A809" s="119"/>
      <c r="B809" s="46"/>
      <c r="C809" s="46"/>
      <c r="D809" s="46"/>
      <c r="E809" s="46"/>
      <c r="F809" s="183"/>
      <c r="G809" s="48">
        <v>0</v>
      </c>
      <c r="H809" s="46">
        <v>0</v>
      </c>
      <c r="I809" s="46">
        <v>0</v>
      </c>
      <c r="J809" s="46">
        <v>0</v>
      </c>
      <c r="K809" s="46">
        <v>0</v>
      </c>
      <c r="L809" s="49">
        <v>0</v>
      </c>
      <c r="M809" s="50">
        <v>0</v>
      </c>
      <c r="N809" s="32"/>
      <c r="O809" s="31"/>
      <c r="P809" s="31"/>
      <c r="Q809" s="31"/>
      <c r="R809" s="31"/>
      <c r="S809" s="31"/>
      <c r="T809" s="31"/>
      <c r="U809" s="31"/>
      <c r="V809" s="99"/>
      <c r="W809" s="52" t="str">
        <f t="shared" si="1031"/>
        <v/>
      </c>
      <c r="X809" s="120"/>
      <c r="Y809" s="97"/>
      <c r="Z809" t="e">
        <f t="shared" si="961"/>
        <v>#N/A</v>
      </c>
      <c r="AA809" t="e">
        <f t="shared" si="962"/>
        <v>#N/A</v>
      </c>
      <c r="AB809" t="e">
        <f t="shared" si="963"/>
        <v>#N/A</v>
      </c>
      <c r="AC809" s="53" t="b">
        <f t="shared" si="964"/>
        <v>0</v>
      </c>
      <c r="AD809" s="53" t="b">
        <f t="shared" si="965"/>
        <v>0</v>
      </c>
      <c r="AE809" s="53" t="b">
        <f t="shared" si="966"/>
        <v>0</v>
      </c>
      <c r="AF809" s="53" t="b">
        <f t="shared" si="967"/>
        <v>0</v>
      </c>
      <c r="AG809" s="53" t="b">
        <f t="shared" si="968"/>
        <v>0</v>
      </c>
      <c r="AH809" s="53" t="b">
        <f t="shared" si="969"/>
        <v>0</v>
      </c>
      <c r="AI809" s="53" t="b">
        <f t="shared" si="970"/>
        <v>0</v>
      </c>
      <c r="AJ809" s="53" t="b">
        <f t="shared" si="971"/>
        <v>0</v>
      </c>
      <c r="AK809" s="53" t="b">
        <f t="shared" si="1025"/>
        <v>1</v>
      </c>
      <c r="AL809" s="53" t="b">
        <f t="shared" si="1026"/>
        <v>1</v>
      </c>
      <c r="AM809" s="53" t="b">
        <f t="shared" si="1027"/>
        <v>1</v>
      </c>
      <c r="AN809" s="53" t="b">
        <f t="shared" si="1028"/>
        <v>1</v>
      </c>
      <c r="AO809" s="53" t="b">
        <f t="shared" si="1029"/>
        <v>1</v>
      </c>
      <c r="AP809" s="53" t="b">
        <f t="shared" si="1030"/>
        <v>1</v>
      </c>
      <c r="AQ809" s="53" t="b">
        <f t="shared" si="1007"/>
        <v>0</v>
      </c>
      <c r="AR809" t="b">
        <f t="shared" si="972"/>
        <v>0</v>
      </c>
      <c r="AS809" s="54" t="e">
        <f t="shared" si="997"/>
        <v>#N/A</v>
      </c>
      <c r="AT809" t="b">
        <f t="shared" si="1008"/>
        <v>0</v>
      </c>
      <c r="AU809" t="str">
        <f t="shared" si="1009"/>
        <v/>
      </c>
      <c r="AV809" s="55" t="str">
        <f t="shared" si="998"/>
        <v/>
      </c>
      <c r="AW809" t="b">
        <f>AND(AV809&lt;&gt;"",COUNTIF($AV$11:AV808,AV809)=0)</f>
        <v>0</v>
      </c>
      <c r="AX809" s="2">
        <f>IF(AV809="",0,IF(AW809,MAX($AX$11:AX808)+1,VLOOKUP(AV809,$AV$11:AX808,3,FALSE)))</f>
        <v>0</v>
      </c>
      <c r="AY809" t="str">
        <f t="shared" si="999"/>
        <v/>
      </c>
      <c r="AZ809" t="e">
        <f t="shared" si="973"/>
        <v>#N/A</v>
      </c>
      <c r="BA809" t="e">
        <f>IF(ISNA(AZ809),NA(),COUNTIF(AZ$10:AZ809,AZ809)&gt;1)</f>
        <v>#N/A</v>
      </c>
      <c r="BB809" t="e">
        <f t="shared" si="974"/>
        <v>#N/A</v>
      </c>
      <c r="BC809" s="55" t="e">
        <f t="shared" si="975"/>
        <v>#N/A</v>
      </c>
      <c r="BD809" s="56" t="e">
        <f t="shared" si="976"/>
        <v>#N/A</v>
      </c>
      <c r="BE809" s="53">
        <f t="shared" si="977"/>
        <v>0</v>
      </c>
      <c r="BF809" s="53">
        <f t="shared" si="978"/>
        <v>0</v>
      </c>
      <c r="BG809" s="53">
        <f t="shared" si="979"/>
        <v>0</v>
      </c>
      <c r="BH809" s="53">
        <f t="shared" si="980"/>
        <v>0</v>
      </c>
      <c r="BI809" s="53">
        <f t="shared" si="981"/>
        <v>0</v>
      </c>
      <c r="BJ809" s="53">
        <f t="shared" si="982"/>
        <v>0</v>
      </c>
      <c r="BK809" s="57">
        <f t="shared" si="983"/>
        <v>0</v>
      </c>
      <c r="BL809" s="57">
        <f t="shared" si="984"/>
        <v>0</v>
      </c>
      <c r="BM809" s="57">
        <f t="shared" si="985"/>
        <v>0</v>
      </c>
      <c r="BN809" s="57">
        <f t="shared" si="986"/>
        <v>0</v>
      </c>
      <c r="BO809" s="57">
        <f t="shared" si="987"/>
        <v>0</v>
      </c>
      <c r="BP809" s="57">
        <f t="shared" si="988"/>
        <v>0</v>
      </c>
      <c r="BQ809">
        <f t="shared" si="1010"/>
        <v>0</v>
      </c>
      <c r="BR809">
        <f t="shared" si="1011"/>
        <v>0</v>
      </c>
      <c r="BS809">
        <f t="shared" si="1012"/>
        <v>0</v>
      </c>
      <c r="BT809">
        <f t="shared" si="1013"/>
        <v>0</v>
      </c>
      <c r="BU809">
        <f t="shared" si="1014"/>
        <v>0</v>
      </c>
      <c r="BV809">
        <f t="shared" si="1015"/>
        <v>0</v>
      </c>
      <c r="BW809">
        <f t="shared" si="1016"/>
        <v>0</v>
      </c>
      <c r="BX809">
        <f t="shared" si="1017"/>
        <v>0</v>
      </c>
      <c r="BY809">
        <f t="shared" si="1018"/>
        <v>0</v>
      </c>
      <c r="BZ809">
        <f t="shared" si="1019"/>
        <v>0</v>
      </c>
      <c r="CA809">
        <f t="shared" si="1020"/>
        <v>0</v>
      </c>
      <c r="CB809">
        <f t="shared" si="1021"/>
        <v>0</v>
      </c>
      <c r="CC809" t="e">
        <f>IF('Source and fuel input'!AS809,VLOOKUP(AA809,SourceIdData,8,FALSE),IF('Source and fuel input'!AQ809,V809,IF('Source and fuel input'!AR809,IF(AND(E809="Method 1",VLOOKUP(AA809,SourceIdData,8,FALSE)&gt;0),VLOOKUP(AA809,SourceIdData,8,FALSE),NA()),"")))</f>
        <v>#N/A</v>
      </c>
      <c r="CD809" s="15" t="e">
        <f t="shared" si="956"/>
        <v>#N/A</v>
      </c>
      <c r="CE809" s="15" t="b">
        <f t="shared" si="957"/>
        <v>1</v>
      </c>
      <c r="CF809" s="15" t="b">
        <f t="shared" si="989"/>
        <v>1</v>
      </c>
      <c r="CG809" s="15" t="b">
        <f t="shared" si="958"/>
        <v>0</v>
      </c>
      <c r="CH809" s="15" t="b">
        <f t="shared" si="959"/>
        <v>1</v>
      </c>
      <c r="CI809" t="e">
        <f t="shared" si="990"/>
        <v>#N/A</v>
      </c>
      <c r="CJ809" t="e">
        <f t="shared" si="991"/>
        <v>#N/A</v>
      </c>
      <c r="CK809" t="e">
        <f t="shared" si="1000"/>
        <v>#N/A</v>
      </c>
      <c r="CL809" t="b">
        <f t="shared" si="960"/>
        <v>0</v>
      </c>
      <c r="CM809" t="e">
        <f t="shared" si="1001"/>
        <v>#N/A</v>
      </c>
      <c r="CN809" t="b">
        <f t="shared" si="1002"/>
        <v>0</v>
      </c>
      <c r="CO809" s="14">
        <f t="shared" si="1003"/>
        <v>1</v>
      </c>
      <c r="CP809" s="16" t="str">
        <f t="shared" si="992"/>
        <v/>
      </c>
      <c r="CQ809" s="15">
        <f t="shared" si="993"/>
        <v>0</v>
      </c>
      <c r="CR809" s="15">
        <f t="shared" si="994"/>
        <v>0</v>
      </c>
      <c r="CS809" s="15">
        <f t="shared" si="995"/>
        <v>0</v>
      </c>
      <c r="CT809" s="58" t="e">
        <f t="shared" si="1022"/>
        <v>#DIV/0!</v>
      </c>
      <c r="CU809" s="2">
        <f t="shared" si="996"/>
        <v>995</v>
      </c>
      <c r="CV809" t="str">
        <f t="shared" si="1004"/>
        <v/>
      </c>
      <c r="CX809" t="str">
        <f t="shared" si="1023"/>
        <v/>
      </c>
      <c r="CY809" t="b">
        <f>AND(CX809&lt;&gt;"",COUNTIF($CX$11:CX808,CX809)=0)</f>
        <v>0</v>
      </c>
      <c r="CZ809" s="2">
        <f>IF(CX809="",0,IF(CY809,MAX($CZ$11:CZ808)+1,VLOOKUP(CX809,$CX$11:CZ808,3,FALSE)))</f>
        <v>0</v>
      </c>
      <c r="DA809" s="2" t="str">
        <f t="shared" si="1005"/>
        <v/>
      </c>
      <c r="DB809" t="str">
        <f t="shared" si="1024"/>
        <v/>
      </c>
      <c r="DC809" t="b">
        <f>AND(DB809&lt;&gt;"",COUNTIF($DB$11:DB808,DB809)=0)</f>
        <v>0</v>
      </c>
      <c r="DD809" s="2">
        <f>IF(DB809="",0,IF(DC809,MAX($DD$11:DD808)+1,VLOOKUP(DB809,$DB$11:DD808,3,FALSE)))</f>
        <v>0</v>
      </c>
      <c r="DE809" s="2" t="str">
        <f t="shared" si="1006"/>
        <v/>
      </c>
    </row>
    <row r="810" spans="1:109" x14ac:dyDescent="0.35">
      <c r="A810" s="119"/>
      <c r="B810" s="46"/>
      <c r="C810" s="46"/>
      <c r="D810" s="46"/>
      <c r="E810" s="46"/>
      <c r="F810" s="183"/>
      <c r="G810" s="48">
        <v>0</v>
      </c>
      <c r="H810" s="46">
        <v>0</v>
      </c>
      <c r="I810" s="46">
        <v>0</v>
      </c>
      <c r="J810" s="46">
        <v>0</v>
      </c>
      <c r="K810" s="46">
        <v>0</v>
      </c>
      <c r="L810" s="49">
        <v>0</v>
      </c>
      <c r="M810" s="50">
        <v>0</v>
      </c>
      <c r="N810" s="32"/>
      <c r="O810" s="31"/>
      <c r="P810" s="31"/>
      <c r="Q810" s="31"/>
      <c r="R810" s="31"/>
      <c r="S810" s="31"/>
      <c r="T810" s="31"/>
      <c r="U810" s="31"/>
      <c r="V810" s="99"/>
      <c r="W810" s="52" t="str">
        <f t="shared" si="1031"/>
        <v/>
      </c>
      <c r="X810" s="120"/>
      <c r="Y810" s="97"/>
      <c r="Z810" t="e">
        <f t="shared" si="961"/>
        <v>#N/A</v>
      </c>
      <c r="AA810" t="e">
        <f t="shared" si="962"/>
        <v>#N/A</v>
      </c>
      <c r="AB810" t="e">
        <f t="shared" si="963"/>
        <v>#N/A</v>
      </c>
      <c r="AC810" s="53" t="b">
        <f t="shared" si="964"/>
        <v>0</v>
      </c>
      <c r="AD810" s="53" t="b">
        <f t="shared" si="965"/>
        <v>0</v>
      </c>
      <c r="AE810" s="53" t="b">
        <f t="shared" si="966"/>
        <v>0</v>
      </c>
      <c r="AF810" s="53" t="b">
        <f t="shared" si="967"/>
        <v>0</v>
      </c>
      <c r="AG810" s="53" t="b">
        <f t="shared" si="968"/>
        <v>0</v>
      </c>
      <c r="AH810" s="53" t="b">
        <f t="shared" si="969"/>
        <v>0</v>
      </c>
      <c r="AI810" s="53" t="b">
        <f t="shared" si="970"/>
        <v>0</v>
      </c>
      <c r="AJ810" s="53" t="b">
        <f t="shared" si="971"/>
        <v>0</v>
      </c>
      <c r="AK810" s="53" t="b">
        <f t="shared" si="1025"/>
        <v>1</v>
      </c>
      <c r="AL810" s="53" t="b">
        <f t="shared" si="1026"/>
        <v>1</v>
      </c>
      <c r="AM810" s="53" t="b">
        <f t="shared" si="1027"/>
        <v>1</v>
      </c>
      <c r="AN810" s="53" t="b">
        <f t="shared" si="1028"/>
        <v>1</v>
      </c>
      <c r="AO810" s="53" t="b">
        <f t="shared" si="1029"/>
        <v>1</v>
      </c>
      <c r="AP810" s="53" t="b">
        <f t="shared" si="1030"/>
        <v>1</v>
      </c>
      <c r="AQ810" s="53" t="b">
        <f t="shared" si="1007"/>
        <v>0</v>
      </c>
      <c r="AR810" t="b">
        <f t="shared" si="972"/>
        <v>0</v>
      </c>
      <c r="AS810" s="54" t="e">
        <f t="shared" si="997"/>
        <v>#N/A</v>
      </c>
      <c r="AT810" t="b">
        <f t="shared" si="1008"/>
        <v>0</v>
      </c>
      <c r="AU810" t="str">
        <f t="shared" si="1009"/>
        <v/>
      </c>
      <c r="AV810" s="55" t="str">
        <f t="shared" si="998"/>
        <v/>
      </c>
      <c r="AW810" t="b">
        <f>AND(AV810&lt;&gt;"",COUNTIF($AV$11:AV809,AV810)=0)</f>
        <v>0</v>
      </c>
      <c r="AX810" s="2">
        <f>IF(AV810="",0,IF(AW810,MAX($AX$11:AX809)+1,VLOOKUP(AV810,$AV$11:AX809,3,FALSE)))</f>
        <v>0</v>
      </c>
      <c r="AY810" t="str">
        <f t="shared" si="999"/>
        <v/>
      </c>
      <c r="AZ810" t="e">
        <f t="shared" si="973"/>
        <v>#N/A</v>
      </c>
      <c r="BA810" t="e">
        <f>IF(ISNA(AZ810),NA(),COUNTIF(AZ$10:AZ810,AZ810)&gt;1)</f>
        <v>#N/A</v>
      </c>
      <c r="BB810" t="e">
        <f t="shared" si="974"/>
        <v>#N/A</v>
      </c>
      <c r="BC810" s="55" t="e">
        <f t="shared" si="975"/>
        <v>#N/A</v>
      </c>
      <c r="BD810" s="56" t="e">
        <f t="shared" si="976"/>
        <v>#N/A</v>
      </c>
      <c r="BE810" s="53">
        <f t="shared" si="977"/>
        <v>0</v>
      </c>
      <c r="BF810" s="53">
        <f t="shared" si="978"/>
        <v>0</v>
      </c>
      <c r="BG810" s="53">
        <f t="shared" si="979"/>
        <v>0</v>
      </c>
      <c r="BH810" s="53">
        <f t="shared" si="980"/>
        <v>0</v>
      </c>
      <c r="BI810" s="53">
        <f t="shared" si="981"/>
        <v>0</v>
      </c>
      <c r="BJ810" s="53">
        <f t="shared" si="982"/>
        <v>0</v>
      </c>
      <c r="BK810" s="57">
        <f t="shared" si="983"/>
        <v>0</v>
      </c>
      <c r="BL810" s="57">
        <f t="shared" si="984"/>
        <v>0</v>
      </c>
      <c r="BM810" s="57">
        <f t="shared" si="985"/>
        <v>0</v>
      </c>
      <c r="BN810" s="57">
        <f t="shared" si="986"/>
        <v>0</v>
      </c>
      <c r="BO810" s="57">
        <f t="shared" si="987"/>
        <v>0</v>
      </c>
      <c r="BP810" s="57">
        <f t="shared" si="988"/>
        <v>0</v>
      </c>
      <c r="BQ810">
        <f t="shared" si="1010"/>
        <v>0</v>
      </c>
      <c r="BR810">
        <f t="shared" si="1011"/>
        <v>0</v>
      </c>
      <c r="BS810">
        <f t="shared" si="1012"/>
        <v>0</v>
      </c>
      <c r="BT810">
        <f t="shared" si="1013"/>
        <v>0</v>
      </c>
      <c r="BU810">
        <f t="shared" si="1014"/>
        <v>0</v>
      </c>
      <c r="BV810">
        <f t="shared" si="1015"/>
        <v>0</v>
      </c>
      <c r="BW810">
        <f t="shared" si="1016"/>
        <v>0</v>
      </c>
      <c r="BX810">
        <f t="shared" si="1017"/>
        <v>0</v>
      </c>
      <c r="BY810">
        <f t="shared" si="1018"/>
        <v>0</v>
      </c>
      <c r="BZ810">
        <f t="shared" si="1019"/>
        <v>0</v>
      </c>
      <c r="CA810">
        <f t="shared" si="1020"/>
        <v>0</v>
      </c>
      <c r="CB810">
        <f t="shared" si="1021"/>
        <v>0</v>
      </c>
      <c r="CC810" t="e">
        <f>IF('Source and fuel input'!AS810,VLOOKUP(AA810,SourceIdData,8,FALSE),IF('Source and fuel input'!AQ810,V810,IF('Source and fuel input'!AR810,IF(AND(E810="Method 1",VLOOKUP(AA810,SourceIdData,8,FALSE)&gt;0),VLOOKUP(AA810,SourceIdData,8,FALSE),NA()),"")))</f>
        <v>#N/A</v>
      </c>
      <c r="CD810" s="15" t="e">
        <f t="shared" ref="CD810:CD873" si="1032">IF(AND(CC810&lt;&gt;"",CC810&gt;0),(CC810*CR810)^2,SUM(BW810:CB810))</f>
        <v>#N/A</v>
      </c>
      <c r="CE810" s="15" t="b">
        <f t="shared" ref="CE810:CE873" si="1033">OR(A810="",B810="")</f>
        <v>1</v>
      </c>
      <c r="CF810" s="15" t="b">
        <f t="shared" si="989"/>
        <v>1</v>
      </c>
      <c r="CG810" s="15" t="b">
        <f t="shared" ref="CG810:CG873" si="1034">OR(G810&lt;0,H810&lt;0,I810&lt;0,J810&lt;0,K810&lt;0,L810&lt;0)</f>
        <v>0</v>
      </c>
      <c r="CH810" s="15" t="b">
        <f t="shared" ref="CH810:CH873" si="1035">ISNA(AA810)</f>
        <v>1</v>
      </c>
      <c r="CI810" t="e">
        <f t="shared" si="990"/>
        <v>#N/A</v>
      </c>
      <c r="CJ810" t="e">
        <f t="shared" si="991"/>
        <v>#N/A</v>
      </c>
      <c r="CK810" t="e">
        <f t="shared" si="1000"/>
        <v>#N/A</v>
      </c>
      <c r="CL810" t="b">
        <f t="shared" ref="CL810:CL873" si="1036">AND(O810&gt;0,IF(G810&gt;0,P810&gt;0,TRUE),IF(H810&gt;0,Q810&gt;0,TRUE),IF(I810&gt;0,R810&gt;0,TRUE),IF(J810&gt;0,S810&gt;0,TRUE),IF(K810&gt;0,T810&gt;0,TRUE),IF(L810&gt;0,U810&gt;0,TRUE))</f>
        <v>0</v>
      </c>
      <c r="CM810" t="e">
        <f t="shared" si="1001"/>
        <v>#N/A</v>
      </c>
      <c r="CN810" t="b">
        <f t="shared" si="1002"/>
        <v>0</v>
      </c>
      <c r="CO810" s="14">
        <f t="shared" si="1003"/>
        <v>1</v>
      </c>
      <c r="CP810" s="16" t="str">
        <f t="shared" si="992"/>
        <v/>
      </c>
      <c r="CQ810" s="15">
        <f t="shared" si="993"/>
        <v>0</v>
      </c>
      <c r="CR810" s="15">
        <f t="shared" si="994"/>
        <v>0</v>
      </c>
      <c r="CS810" s="15">
        <f t="shared" si="995"/>
        <v>0</v>
      </c>
      <c r="CT810" s="58" t="e">
        <f t="shared" si="1022"/>
        <v>#DIV/0!</v>
      </c>
      <c r="CU810" s="2">
        <f t="shared" si="996"/>
        <v>995</v>
      </c>
      <c r="CV810" t="str">
        <f t="shared" si="1004"/>
        <v/>
      </c>
      <c r="CX810" t="str">
        <f t="shared" si="1023"/>
        <v/>
      </c>
      <c r="CY810" t="b">
        <f>AND(CX810&lt;&gt;"",COUNTIF($CX$11:CX809,CX810)=0)</f>
        <v>0</v>
      </c>
      <c r="CZ810" s="2">
        <f>IF(CX810="",0,IF(CY810,MAX($CZ$11:CZ809)+1,VLOOKUP(CX810,$CX$11:CZ809,3,FALSE)))</f>
        <v>0</v>
      </c>
      <c r="DA810" s="2" t="str">
        <f t="shared" si="1005"/>
        <v/>
      </c>
      <c r="DB810" t="str">
        <f t="shared" si="1024"/>
        <v/>
      </c>
      <c r="DC810" t="b">
        <f>AND(DB810&lt;&gt;"",COUNTIF($DB$11:DB809,DB810)=0)</f>
        <v>0</v>
      </c>
      <c r="DD810" s="2">
        <f>IF(DB810="",0,IF(DC810,MAX($DD$11:DD809)+1,VLOOKUP(DB810,$DB$11:DD809,3,FALSE)))</f>
        <v>0</v>
      </c>
      <c r="DE810" s="2" t="str">
        <f t="shared" si="1006"/>
        <v/>
      </c>
    </row>
    <row r="811" spans="1:109" x14ac:dyDescent="0.35">
      <c r="A811" s="119"/>
      <c r="B811" s="46"/>
      <c r="C811" s="46"/>
      <c r="D811" s="46"/>
      <c r="E811" s="46"/>
      <c r="F811" s="183"/>
      <c r="G811" s="48">
        <v>0</v>
      </c>
      <c r="H811" s="46">
        <v>0</v>
      </c>
      <c r="I811" s="46">
        <v>0</v>
      </c>
      <c r="J811" s="46">
        <v>0</v>
      </c>
      <c r="K811" s="46">
        <v>0</v>
      </c>
      <c r="L811" s="49">
        <v>0</v>
      </c>
      <c r="M811" s="50">
        <v>0</v>
      </c>
      <c r="N811" s="32"/>
      <c r="O811" s="31"/>
      <c r="P811" s="31"/>
      <c r="Q811" s="31"/>
      <c r="R811" s="31"/>
      <c r="S811" s="31"/>
      <c r="T811" s="31"/>
      <c r="U811" s="31"/>
      <c r="V811" s="99"/>
      <c r="W811" s="52" t="str">
        <f t="shared" si="1031"/>
        <v/>
      </c>
      <c r="X811" s="120"/>
      <c r="Y811" s="97"/>
      <c r="Z811" t="e">
        <f t="shared" si="961"/>
        <v>#N/A</v>
      </c>
      <c r="AA811" t="e">
        <f t="shared" si="962"/>
        <v>#N/A</v>
      </c>
      <c r="AB811" t="e">
        <f t="shared" si="963"/>
        <v>#N/A</v>
      </c>
      <c r="AC811" s="53" t="b">
        <f t="shared" si="964"/>
        <v>0</v>
      </c>
      <c r="AD811" s="53" t="b">
        <f t="shared" si="965"/>
        <v>0</v>
      </c>
      <c r="AE811" s="53" t="b">
        <f t="shared" si="966"/>
        <v>0</v>
      </c>
      <c r="AF811" s="53" t="b">
        <f t="shared" si="967"/>
        <v>0</v>
      </c>
      <c r="AG811" s="53" t="b">
        <f t="shared" si="968"/>
        <v>0</v>
      </c>
      <c r="AH811" s="53" t="b">
        <f t="shared" si="969"/>
        <v>0</v>
      </c>
      <c r="AI811" s="53" t="b">
        <f t="shared" si="970"/>
        <v>0</v>
      </c>
      <c r="AJ811" s="53" t="b">
        <f t="shared" si="971"/>
        <v>0</v>
      </c>
      <c r="AK811" s="53" t="b">
        <f t="shared" si="1025"/>
        <v>1</v>
      </c>
      <c r="AL811" s="53" t="b">
        <f t="shared" si="1026"/>
        <v>1</v>
      </c>
      <c r="AM811" s="53" t="b">
        <f t="shared" si="1027"/>
        <v>1</v>
      </c>
      <c r="AN811" s="53" t="b">
        <f t="shared" si="1028"/>
        <v>1</v>
      </c>
      <c r="AO811" s="53" t="b">
        <f t="shared" si="1029"/>
        <v>1</v>
      </c>
      <c r="AP811" s="53" t="b">
        <f t="shared" si="1030"/>
        <v>1</v>
      </c>
      <c r="AQ811" s="53" t="b">
        <f t="shared" si="1007"/>
        <v>0</v>
      </c>
      <c r="AR811" t="b">
        <f t="shared" si="972"/>
        <v>0</v>
      </c>
      <c r="AS811" s="54" t="e">
        <f t="shared" si="997"/>
        <v>#N/A</v>
      </c>
      <c r="AT811" t="b">
        <f t="shared" si="1008"/>
        <v>0</v>
      </c>
      <c r="AU811" t="str">
        <f t="shared" si="1009"/>
        <v/>
      </c>
      <c r="AV811" s="55" t="str">
        <f t="shared" si="998"/>
        <v/>
      </c>
      <c r="AW811" t="b">
        <f>AND(AV811&lt;&gt;"",COUNTIF($AV$11:AV810,AV811)=0)</f>
        <v>0</v>
      </c>
      <c r="AX811" s="2">
        <f>IF(AV811="",0,IF(AW811,MAX($AX$11:AX810)+1,VLOOKUP(AV811,$AV$11:AX810,3,FALSE)))</f>
        <v>0</v>
      </c>
      <c r="AY811" t="str">
        <f t="shared" si="999"/>
        <v/>
      </c>
      <c r="AZ811" t="e">
        <f t="shared" si="973"/>
        <v>#N/A</v>
      </c>
      <c r="BA811" t="e">
        <f>IF(ISNA(AZ811),NA(),COUNTIF(AZ$10:AZ811,AZ811)&gt;1)</f>
        <v>#N/A</v>
      </c>
      <c r="BB811" t="e">
        <f t="shared" si="974"/>
        <v>#N/A</v>
      </c>
      <c r="BC811" s="55" t="e">
        <f t="shared" si="975"/>
        <v>#N/A</v>
      </c>
      <c r="BD811" s="56" t="e">
        <f t="shared" si="976"/>
        <v>#N/A</v>
      </c>
      <c r="BE811" s="53">
        <f t="shared" si="977"/>
        <v>0</v>
      </c>
      <c r="BF811" s="53">
        <f t="shared" si="978"/>
        <v>0</v>
      </c>
      <c r="BG811" s="53">
        <f t="shared" si="979"/>
        <v>0</v>
      </c>
      <c r="BH811" s="53">
        <f t="shared" si="980"/>
        <v>0</v>
      </c>
      <c r="BI811" s="53">
        <f t="shared" si="981"/>
        <v>0</v>
      </c>
      <c r="BJ811" s="53">
        <f t="shared" si="982"/>
        <v>0</v>
      </c>
      <c r="BK811" s="57">
        <f t="shared" si="983"/>
        <v>0</v>
      </c>
      <c r="BL811" s="57">
        <f t="shared" si="984"/>
        <v>0</v>
      </c>
      <c r="BM811" s="57">
        <f t="shared" si="985"/>
        <v>0</v>
      </c>
      <c r="BN811" s="57">
        <f t="shared" si="986"/>
        <v>0</v>
      </c>
      <c r="BO811" s="57">
        <f t="shared" si="987"/>
        <v>0</v>
      </c>
      <c r="BP811" s="57">
        <f t="shared" si="988"/>
        <v>0</v>
      </c>
      <c r="BQ811">
        <f t="shared" si="1010"/>
        <v>0</v>
      </c>
      <c r="BR811">
        <f t="shared" si="1011"/>
        <v>0</v>
      </c>
      <c r="BS811">
        <f t="shared" si="1012"/>
        <v>0</v>
      </c>
      <c r="BT811">
        <f t="shared" si="1013"/>
        <v>0</v>
      </c>
      <c r="BU811">
        <f t="shared" si="1014"/>
        <v>0</v>
      </c>
      <c r="BV811">
        <f t="shared" si="1015"/>
        <v>0</v>
      </c>
      <c r="BW811">
        <f t="shared" si="1016"/>
        <v>0</v>
      </c>
      <c r="BX811">
        <f t="shared" si="1017"/>
        <v>0</v>
      </c>
      <c r="BY811">
        <f t="shared" si="1018"/>
        <v>0</v>
      </c>
      <c r="BZ811">
        <f t="shared" si="1019"/>
        <v>0</v>
      </c>
      <c r="CA811">
        <f t="shared" si="1020"/>
        <v>0</v>
      </c>
      <c r="CB811">
        <f t="shared" si="1021"/>
        <v>0</v>
      </c>
      <c r="CC811" t="e">
        <f>IF('Source and fuel input'!AS811,VLOOKUP(AA811,SourceIdData,8,FALSE),IF('Source and fuel input'!AQ811,V811,IF('Source and fuel input'!AR811,IF(AND(E811="Method 1",VLOOKUP(AA811,SourceIdData,8,FALSE)&gt;0),VLOOKUP(AA811,SourceIdData,8,FALSE),NA()),"")))</f>
        <v>#N/A</v>
      </c>
      <c r="CD811" s="15" t="e">
        <f t="shared" si="1032"/>
        <v>#N/A</v>
      </c>
      <c r="CE811" s="15" t="b">
        <f t="shared" si="1033"/>
        <v>1</v>
      </c>
      <c r="CF811" s="15" t="b">
        <f t="shared" si="989"/>
        <v>1</v>
      </c>
      <c r="CG811" s="15" t="b">
        <f t="shared" si="1034"/>
        <v>0</v>
      </c>
      <c r="CH811" s="15" t="b">
        <f t="shared" si="1035"/>
        <v>1</v>
      </c>
      <c r="CI811" t="e">
        <f t="shared" si="990"/>
        <v>#N/A</v>
      </c>
      <c r="CJ811" t="e">
        <f t="shared" si="991"/>
        <v>#N/A</v>
      </c>
      <c r="CK811" t="e">
        <f t="shared" si="1000"/>
        <v>#N/A</v>
      </c>
      <c r="CL811" t="b">
        <f t="shared" si="1036"/>
        <v>0</v>
      </c>
      <c r="CM811" t="e">
        <f t="shared" si="1001"/>
        <v>#N/A</v>
      </c>
      <c r="CN811" t="b">
        <f t="shared" si="1002"/>
        <v>0</v>
      </c>
      <c r="CO811" s="14">
        <f t="shared" si="1003"/>
        <v>1</v>
      </c>
      <c r="CP811" s="16" t="str">
        <f t="shared" si="992"/>
        <v/>
      </c>
      <c r="CQ811" s="15">
        <f t="shared" si="993"/>
        <v>0</v>
      </c>
      <c r="CR811" s="15">
        <f t="shared" si="994"/>
        <v>0</v>
      </c>
      <c r="CS811" s="15">
        <f t="shared" si="995"/>
        <v>0</v>
      </c>
      <c r="CT811" s="58" t="e">
        <f t="shared" si="1022"/>
        <v>#DIV/0!</v>
      </c>
      <c r="CU811" s="2">
        <f t="shared" si="996"/>
        <v>995</v>
      </c>
      <c r="CV811" t="str">
        <f t="shared" si="1004"/>
        <v/>
      </c>
      <c r="CX811" t="str">
        <f t="shared" si="1023"/>
        <v/>
      </c>
      <c r="CY811" t="b">
        <f>AND(CX811&lt;&gt;"",COUNTIF($CX$11:CX810,CX811)=0)</f>
        <v>0</v>
      </c>
      <c r="CZ811" s="2">
        <f>IF(CX811="",0,IF(CY811,MAX($CZ$11:CZ810)+1,VLOOKUP(CX811,$CX$11:CZ810,3,FALSE)))</f>
        <v>0</v>
      </c>
      <c r="DA811" s="2" t="str">
        <f t="shared" si="1005"/>
        <v/>
      </c>
      <c r="DB811" t="str">
        <f t="shared" si="1024"/>
        <v/>
      </c>
      <c r="DC811" t="b">
        <f>AND(DB811&lt;&gt;"",COUNTIF($DB$11:DB810,DB811)=0)</f>
        <v>0</v>
      </c>
      <c r="DD811" s="2">
        <f>IF(DB811="",0,IF(DC811,MAX($DD$11:DD810)+1,VLOOKUP(DB811,$DB$11:DD810,3,FALSE)))</f>
        <v>0</v>
      </c>
      <c r="DE811" s="2" t="str">
        <f t="shared" si="1006"/>
        <v/>
      </c>
    </row>
    <row r="812" spans="1:109" x14ac:dyDescent="0.35">
      <c r="A812" s="119"/>
      <c r="B812" s="46"/>
      <c r="C812" s="46"/>
      <c r="D812" s="46"/>
      <c r="E812" s="46"/>
      <c r="F812" s="183"/>
      <c r="G812" s="48">
        <v>0</v>
      </c>
      <c r="H812" s="46">
        <v>0</v>
      </c>
      <c r="I812" s="46">
        <v>0</v>
      </c>
      <c r="J812" s="46">
        <v>0</v>
      </c>
      <c r="K812" s="46">
        <v>0</v>
      </c>
      <c r="L812" s="49">
        <v>0</v>
      </c>
      <c r="M812" s="50">
        <v>0</v>
      </c>
      <c r="N812" s="32"/>
      <c r="O812" s="31"/>
      <c r="P812" s="31"/>
      <c r="Q812" s="31"/>
      <c r="R812" s="31"/>
      <c r="S812" s="31"/>
      <c r="T812" s="31"/>
      <c r="U812" s="31"/>
      <c r="V812" s="99"/>
      <c r="W812" s="52" t="str">
        <f t="shared" si="1031"/>
        <v/>
      </c>
      <c r="X812" s="120"/>
      <c r="Y812" s="97"/>
      <c r="Z812" t="e">
        <f t="shared" si="961"/>
        <v>#N/A</v>
      </c>
      <c r="AA812" t="e">
        <f t="shared" si="962"/>
        <v>#N/A</v>
      </c>
      <c r="AB812" t="e">
        <f t="shared" si="963"/>
        <v>#N/A</v>
      </c>
      <c r="AC812" s="53" t="b">
        <f t="shared" si="964"/>
        <v>0</v>
      </c>
      <c r="AD812" s="53" t="b">
        <f t="shared" si="965"/>
        <v>0</v>
      </c>
      <c r="AE812" s="53" t="b">
        <f t="shared" si="966"/>
        <v>0</v>
      </c>
      <c r="AF812" s="53" t="b">
        <f t="shared" si="967"/>
        <v>0</v>
      </c>
      <c r="AG812" s="53" t="b">
        <f t="shared" si="968"/>
        <v>0</v>
      </c>
      <c r="AH812" s="53" t="b">
        <f t="shared" si="969"/>
        <v>0</v>
      </c>
      <c r="AI812" s="53" t="b">
        <f t="shared" si="970"/>
        <v>0</v>
      </c>
      <c r="AJ812" s="53" t="b">
        <f t="shared" si="971"/>
        <v>0</v>
      </c>
      <c r="AK812" s="53" t="b">
        <f t="shared" si="1025"/>
        <v>1</v>
      </c>
      <c r="AL812" s="53" t="b">
        <f t="shared" si="1026"/>
        <v>1</v>
      </c>
      <c r="AM812" s="53" t="b">
        <f t="shared" si="1027"/>
        <v>1</v>
      </c>
      <c r="AN812" s="53" t="b">
        <f t="shared" si="1028"/>
        <v>1</v>
      </c>
      <c r="AO812" s="53" t="b">
        <f t="shared" si="1029"/>
        <v>1</v>
      </c>
      <c r="AP812" s="53" t="b">
        <f t="shared" si="1030"/>
        <v>1</v>
      </c>
      <c r="AQ812" s="53" t="b">
        <f t="shared" si="1007"/>
        <v>0</v>
      </c>
      <c r="AR812" t="b">
        <f t="shared" si="972"/>
        <v>0</v>
      </c>
      <c r="AS812" s="54" t="e">
        <f t="shared" si="997"/>
        <v>#N/A</v>
      </c>
      <c r="AT812" t="b">
        <f t="shared" si="1008"/>
        <v>0</v>
      </c>
      <c r="AU812" t="str">
        <f t="shared" si="1009"/>
        <v/>
      </c>
      <c r="AV812" s="55" t="str">
        <f t="shared" si="998"/>
        <v/>
      </c>
      <c r="AW812" t="b">
        <f>AND(AV812&lt;&gt;"",COUNTIF($AV$11:AV811,AV812)=0)</f>
        <v>0</v>
      </c>
      <c r="AX812" s="2">
        <f>IF(AV812="",0,IF(AW812,MAX($AX$11:AX811)+1,VLOOKUP(AV812,$AV$11:AX811,3,FALSE)))</f>
        <v>0</v>
      </c>
      <c r="AY812" t="str">
        <f t="shared" si="999"/>
        <v/>
      </c>
      <c r="AZ812" t="e">
        <f t="shared" si="973"/>
        <v>#N/A</v>
      </c>
      <c r="BA812" t="e">
        <f>IF(ISNA(AZ812),NA(),COUNTIF(AZ$10:AZ812,AZ812)&gt;1)</f>
        <v>#N/A</v>
      </c>
      <c r="BB812" t="e">
        <f t="shared" si="974"/>
        <v>#N/A</v>
      </c>
      <c r="BC812" s="55" t="e">
        <f t="shared" si="975"/>
        <v>#N/A</v>
      </c>
      <c r="BD812" s="56" t="e">
        <f t="shared" si="976"/>
        <v>#N/A</v>
      </c>
      <c r="BE812" s="53">
        <f t="shared" si="977"/>
        <v>0</v>
      </c>
      <c r="BF812" s="53">
        <f t="shared" si="978"/>
        <v>0</v>
      </c>
      <c r="BG812" s="53">
        <f t="shared" si="979"/>
        <v>0</v>
      </c>
      <c r="BH812" s="53">
        <f t="shared" si="980"/>
        <v>0</v>
      </c>
      <c r="BI812" s="53">
        <f t="shared" si="981"/>
        <v>0</v>
      </c>
      <c r="BJ812" s="53">
        <f t="shared" si="982"/>
        <v>0</v>
      </c>
      <c r="BK812" s="57">
        <f t="shared" si="983"/>
        <v>0</v>
      </c>
      <c r="BL812" s="57">
        <f t="shared" si="984"/>
        <v>0</v>
      </c>
      <c r="BM812" s="57">
        <f t="shared" si="985"/>
        <v>0</v>
      </c>
      <c r="BN812" s="57">
        <f t="shared" si="986"/>
        <v>0</v>
      </c>
      <c r="BO812" s="57">
        <f t="shared" si="987"/>
        <v>0</v>
      </c>
      <c r="BP812" s="57">
        <f t="shared" si="988"/>
        <v>0</v>
      </c>
      <c r="BQ812">
        <f t="shared" si="1010"/>
        <v>0</v>
      </c>
      <c r="BR812">
        <f t="shared" si="1011"/>
        <v>0</v>
      </c>
      <c r="BS812">
        <f t="shared" si="1012"/>
        <v>0</v>
      </c>
      <c r="BT812">
        <f t="shared" si="1013"/>
        <v>0</v>
      </c>
      <c r="BU812">
        <f t="shared" si="1014"/>
        <v>0</v>
      </c>
      <c r="BV812">
        <f t="shared" si="1015"/>
        <v>0</v>
      </c>
      <c r="BW812">
        <f t="shared" si="1016"/>
        <v>0</v>
      </c>
      <c r="BX812">
        <f t="shared" si="1017"/>
        <v>0</v>
      </c>
      <c r="BY812">
        <f t="shared" si="1018"/>
        <v>0</v>
      </c>
      <c r="BZ812">
        <f t="shared" si="1019"/>
        <v>0</v>
      </c>
      <c r="CA812">
        <f t="shared" si="1020"/>
        <v>0</v>
      </c>
      <c r="CB812">
        <f t="shared" si="1021"/>
        <v>0</v>
      </c>
      <c r="CC812" t="e">
        <f>IF('Source and fuel input'!AS812,VLOOKUP(AA812,SourceIdData,8,FALSE),IF('Source and fuel input'!AQ812,V812,IF('Source and fuel input'!AR812,IF(AND(E812="Method 1",VLOOKUP(AA812,SourceIdData,8,FALSE)&gt;0),VLOOKUP(AA812,SourceIdData,8,FALSE),NA()),"")))</f>
        <v>#N/A</v>
      </c>
      <c r="CD812" s="15" t="e">
        <f t="shared" si="1032"/>
        <v>#N/A</v>
      </c>
      <c r="CE812" s="15" t="b">
        <f t="shared" si="1033"/>
        <v>1</v>
      </c>
      <c r="CF812" s="15" t="b">
        <f t="shared" si="989"/>
        <v>1</v>
      </c>
      <c r="CG812" s="15" t="b">
        <f t="shared" si="1034"/>
        <v>0</v>
      </c>
      <c r="CH812" s="15" t="b">
        <f t="shared" si="1035"/>
        <v>1</v>
      </c>
      <c r="CI812" t="e">
        <f t="shared" si="990"/>
        <v>#N/A</v>
      </c>
      <c r="CJ812" t="e">
        <f t="shared" si="991"/>
        <v>#N/A</v>
      </c>
      <c r="CK812" t="e">
        <f t="shared" si="1000"/>
        <v>#N/A</v>
      </c>
      <c r="CL812" t="b">
        <f t="shared" si="1036"/>
        <v>0</v>
      </c>
      <c r="CM812" t="e">
        <f t="shared" si="1001"/>
        <v>#N/A</v>
      </c>
      <c r="CN812" t="b">
        <f t="shared" si="1002"/>
        <v>0</v>
      </c>
      <c r="CO812" s="14">
        <f t="shared" si="1003"/>
        <v>1</v>
      </c>
      <c r="CP812" s="16" t="str">
        <f t="shared" si="992"/>
        <v/>
      </c>
      <c r="CQ812" s="15">
        <f t="shared" si="993"/>
        <v>0</v>
      </c>
      <c r="CR812" s="15">
        <f t="shared" si="994"/>
        <v>0</v>
      </c>
      <c r="CS812" s="15">
        <f t="shared" si="995"/>
        <v>0</v>
      </c>
      <c r="CT812" s="58" t="e">
        <f t="shared" si="1022"/>
        <v>#DIV/0!</v>
      </c>
      <c r="CU812" s="2">
        <f t="shared" si="996"/>
        <v>995</v>
      </c>
      <c r="CV812" t="str">
        <f t="shared" si="1004"/>
        <v/>
      </c>
      <c r="CX812" t="str">
        <f t="shared" si="1023"/>
        <v/>
      </c>
      <c r="CY812" t="b">
        <f>AND(CX812&lt;&gt;"",COUNTIF($CX$11:CX811,CX812)=0)</f>
        <v>0</v>
      </c>
      <c r="CZ812" s="2">
        <f>IF(CX812="",0,IF(CY812,MAX($CZ$11:CZ811)+1,VLOOKUP(CX812,$CX$11:CZ811,3,FALSE)))</f>
        <v>0</v>
      </c>
      <c r="DA812" s="2" t="str">
        <f t="shared" si="1005"/>
        <v/>
      </c>
      <c r="DB812" t="str">
        <f t="shared" si="1024"/>
        <v/>
      </c>
      <c r="DC812" t="b">
        <f>AND(DB812&lt;&gt;"",COUNTIF($DB$11:DB811,DB812)=0)</f>
        <v>0</v>
      </c>
      <c r="DD812" s="2">
        <f>IF(DB812="",0,IF(DC812,MAX($DD$11:DD811)+1,VLOOKUP(DB812,$DB$11:DD811,3,FALSE)))</f>
        <v>0</v>
      </c>
      <c r="DE812" s="2" t="str">
        <f t="shared" si="1006"/>
        <v/>
      </c>
    </row>
    <row r="813" spans="1:109" x14ac:dyDescent="0.35">
      <c r="A813" s="119"/>
      <c r="B813" s="46"/>
      <c r="C813" s="46"/>
      <c r="D813" s="46"/>
      <c r="E813" s="46"/>
      <c r="F813" s="183"/>
      <c r="G813" s="48">
        <v>0</v>
      </c>
      <c r="H813" s="46">
        <v>0</v>
      </c>
      <c r="I813" s="46">
        <v>0</v>
      </c>
      <c r="J813" s="46">
        <v>0</v>
      </c>
      <c r="K813" s="46">
        <v>0</v>
      </c>
      <c r="L813" s="49">
        <v>0</v>
      </c>
      <c r="M813" s="50">
        <v>0</v>
      </c>
      <c r="N813" s="32"/>
      <c r="O813" s="31"/>
      <c r="P813" s="31"/>
      <c r="Q813" s="31"/>
      <c r="R813" s="31"/>
      <c r="S813" s="31"/>
      <c r="T813" s="31"/>
      <c r="U813" s="31"/>
      <c r="V813" s="99"/>
      <c r="W813" s="52" t="str">
        <f t="shared" si="1031"/>
        <v/>
      </c>
      <c r="X813" s="120"/>
      <c r="Y813" s="97"/>
      <c r="Z813" t="e">
        <f t="shared" si="961"/>
        <v>#N/A</v>
      </c>
      <c r="AA813" t="e">
        <f t="shared" si="962"/>
        <v>#N/A</v>
      </c>
      <c r="AB813" t="e">
        <f t="shared" si="963"/>
        <v>#N/A</v>
      </c>
      <c r="AC813" s="53" t="b">
        <f t="shared" si="964"/>
        <v>0</v>
      </c>
      <c r="AD813" s="53" t="b">
        <f t="shared" si="965"/>
        <v>0</v>
      </c>
      <c r="AE813" s="53" t="b">
        <f t="shared" si="966"/>
        <v>0</v>
      </c>
      <c r="AF813" s="53" t="b">
        <f t="shared" si="967"/>
        <v>0</v>
      </c>
      <c r="AG813" s="53" t="b">
        <f t="shared" si="968"/>
        <v>0</v>
      </c>
      <c r="AH813" s="53" t="b">
        <f t="shared" si="969"/>
        <v>0</v>
      </c>
      <c r="AI813" s="53" t="b">
        <f t="shared" si="970"/>
        <v>0</v>
      </c>
      <c r="AJ813" s="53" t="b">
        <f t="shared" si="971"/>
        <v>0</v>
      </c>
      <c r="AK813" s="53" t="b">
        <f t="shared" si="1025"/>
        <v>1</v>
      </c>
      <c r="AL813" s="53" t="b">
        <f t="shared" si="1026"/>
        <v>1</v>
      </c>
      <c r="AM813" s="53" t="b">
        <f t="shared" si="1027"/>
        <v>1</v>
      </c>
      <c r="AN813" s="53" t="b">
        <f t="shared" si="1028"/>
        <v>1</v>
      </c>
      <c r="AO813" s="53" t="b">
        <f t="shared" si="1029"/>
        <v>1</v>
      </c>
      <c r="AP813" s="53" t="b">
        <f t="shared" si="1030"/>
        <v>1</v>
      </c>
      <c r="AQ813" s="53" t="b">
        <f t="shared" si="1007"/>
        <v>0</v>
      </c>
      <c r="AR813" t="b">
        <f t="shared" si="972"/>
        <v>0</v>
      </c>
      <c r="AS813" s="54" t="e">
        <f t="shared" si="997"/>
        <v>#N/A</v>
      </c>
      <c r="AT813" t="b">
        <f t="shared" si="1008"/>
        <v>0</v>
      </c>
      <c r="AU813" t="str">
        <f t="shared" si="1009"/>
        <v/>
      </c>
      <c r="AV813" s="55" t="str">
        <f t="shared" si="998"/>
        <v/>
      </c>
      <c r="AW813" t="b">
        <f>AND(AV813&lt;&gt;"",COUNTIF($AV$11:AV812,AV813)=0)</f>
        <v>0</v>
      </c>
      <c r="AX813" s="2">
        <f>IF(AV813="",0,IF(AW813,MAX($AX$11:AX812)+1,VLOOKUP(AV813,$AV$11:AX812,3,FALSE)))</f>
        <v>0</v>
      </c>
      <c r="AY813" t="str">
        <f t="shared" si="999"/>
        <v/>
      </c>
      <c r="AZ813" t="e">
        <f t="shared" si="973"/>
        <v>#N/A</v>
      </c>
      <c r="BA813" t="e">
        <f>IF(ISNA(AZ813),NA(),COUNTIF(AZ$10:AZ813,AZ813)&gt;1)</f>
        <v>#N/A</v>
      </c>
      <c r="BB813" t="e">
        <f t="shared" si="974"/>
        <v>#N/A</v>
      </c>
      <c r="BC813" s="55" t="e">
        <f t="shared" si="975"/>
        <v>#N/A</v>
      </c>
      <c r="BD813" s="56" t="e">
        <f t="shared" si="976"/>
        <v>#N/A</v>
      </c>
      <c r="BE813" s="53">
        <f t="shared" si="977"/>
        <v>0</v>
      </c>
      <c r="BF813" s="53">
        <f t="shared" si="978"/>
        <v>0</v>
      </c>
      <c r="BG813" s="53">
        <f t="shared" si="979"/>
        <v>0</v>
      </c>
      <c r="BH813" s="53">
        <f t="shared" si="980"/>
        <v>0</v>
      </c>
      <c r="BI813" s="53">
        <f t="shared" si="981"/>
        <v>0</v>
      </c>
      <c r="BJ813" s="53">
        <f t="shared" si="982"/>
        <v>0</v>
      </c>
      <c r="BK813" s="57">
        <f t="shared" si="983"/>
        <v>0</v>
      </c>
      <c r="BL813" s="57">
        <f t="shared" si="984"/>
        <v>0</v>
      </c>
      <c r="BM813" s="57">
        <f t="shared" si="985"/>
        <v>0</v>
      </c>
      <c r="BN813" s="57">
        <f t="shared" si="986"/>
        <v>0</v>
      </c>
      <c r="BO813" s="57">
        <f t="shared" si="987"/>
        <v>0</v>
      </c>
      <c r="BP813" s="57">
        <f t="shared" si="988"/>
        <v>0</v>
      </c>
      <c r="BQ813">
        <f t="shared" si="1010"/>
        <v>0</v>
      </c>
      <c r="BR813">
        <f t="shared" si="1011"/>
        <v>0</v>
      </c>
      <c r="BS813">
        <f t="shared" si="1012"/>
        <v>0</v>
      </c>
      <c r="BT813">
        <f t="shared" si="1013"/>
        <v>0</v>
      </c>
      <c r="BU813">
        <f t="shared" si="1014"/>
        <v>0</v>
      </c>
      <c r="BV813">
        <f t="shared" si="1015"/>
        <v>0</v>
      </c>
      <c r="BW813">
        <f t="shared" si="1016"/>
        <v>0</v>
      </c>
      <c r="BX813">
        <f t="shared" si="1017"/>
        <v>0</v>
      </c>
      <c r="BY813">
        <f t="shared" si="1018"/>
        <v>0</v>
      </c>
      <c r="BZ813">
        <f t="shared" si="1019"/>
        <v>0</v>
      </c>
      <c r="CA813">
        <f t="shared" si="1020"/>
        <v>0</v>
      </c>
      <c r="CB813">
        <f t="shared" si="1021"/>
        <v>0</v>
      </c>
      <c r="CC813" t="e">
        <f>IF('Source and fuel input'!AS813,VLOOKUP(AA813,SourceIdData,8,FALSE),IF('Source and fuel input'!AQ813,V813,IF('Source and fuel input'!AR813,IF(AND(E813="Method 1",VLOOKUP(AA813,SourceIdData,8,FALSE)&gt;0),VLOOKUP(AA813,SourceIdData,8,FALSE),NA()),"")))</f>
        <v>#N/A</v>
      </c>
      <c r="CD813" s="15" t="e">
        <f t="shared" si="1032"/>
        <v>#N/A</v>
      </c>
      <c r="CE813" s="15" t="b">
        <f t="shared" si="1033"/>
        <v>1</v>
      </c>
      <c r="CF813" s="15" t="b">
        <f t="shared" si="989"/>
        <v>1</v>
      </c>
      <c r="CG813" s="15" t="b">
        <f t="shared" si="1034"/>
        <v>0</v>
      </c>
      <c r="CH813" s="15" t="b">
        <f t="shared" si="1035"/>
        <v>1</v>
      </c>
      <c r="CI813" t="e">
        <f t="shared" si="990"/>
        <v>#N/A</v>
      </c>
      <c r="CJ813" t="e">
        <f t="shared" si="991"/>
        <v>#N/A</v>
      </c>
      <c r="CK813" t="e">
        <f t="shared" si="1000"/>
        <v>#N/A</v>
      </c>
      <c r="CL813" t="b">
        <f t="shared" si="1036"/>
        <v>0</v>
      </c>
      <c r="CM813" t="e">
        <f t="shared" si="1001"/>
        <v>#N/A</v>
      </c>
      <c r="CN813" t="b">
        <f t="shared" si="1002"/>
        <v>0</v>
      </c>
      <c r="CO813" s="14">
        <f t="shared" si="1003"/>
        <v>1</v>
      </c>
      <c r="CP813" s="16" t="str">
        <f t="shared" si="992"/>
        <v/>
      </c>
      <c r="CQ813" s="15">
        <f t="shared" si="993"/>
        <v>0</v>
      </c>
      <c r="CR813" s="15">
        <f t="shared" si="994"/>
        <v>0</v>
      </c>
      <c r="CS813" s="15">
        <f t="shared" si="995"/>
        <v>0</v>
      </c>
      <c r="CT813" s="58" t="e">
        <f t="shared" si="1022"/>
        <v>#DIV/0!</v>
      </c>
      <c r="CU813" s="2">
        <f t="shared" si="996"/>
        <v>995</v>
      </c>
      <c r="CV813" t="str">
        <f t="shared" si="1004"/>
        <v/>
      </c>
      <c r="CX813" t="str">
        <f t="shared" si="1023"/>
        <v/>
      </c>
      <c r="CY813" t="b">
        <f>AND(CX813&lt;&gt;"",COUNTIF($CX$11:CX812,CX813)=0)</f>
        <v>0</v>
      </c>
      <c r="CZ813" s="2">
        <f>IF(CX813="",0,IF(CY813,MAX($CZ$11:CZ812)+1,VLOOKUP(CX813,$CX$11:CZ812,3,FALSE)))</f>
        <v>0</v>
      </c>
      <c r="DA813" s="2" t="str">
        <f t="shared" si="1005"/>
        <v/>
      </c>
      <c r="DB813" t="str">
        <f t="shared" si="1024"/>
        <v/>
      </c>
      <c r="DC813" t="b">
        <f>AND(DB813&lt;&gt;"",COUNTIF($DB$11:DB812,DB813)=0)</f>
        <v>0</v>
      </c>
      <c r="DD813" s="2">
        <f>IF(DB813="",0,IF(DC813,MAX($DD$11:DD812)+1,VLOOKUP(DB813,$DB$11:DD812,3,FALSE)))</f>
        <v>0</v>
      </c>
      <c r="DE813" s="2" t="str">
        <f t="shared" si="1006"/>
        <v/>
      </c>
    </row>
    <row r="814" spans="1:109" x14ac:dyDescent="0.35">
      <c r="A814" s="119"/>
      <c r="B814" s="46"/>
      <c r="C814" s="46"/>
      <c r="D814" s="46"/>
      <c r="E814" s="46"/>
      <c r="F814" s="183"/>
      <c r="G814" s="48">
        <v>0</v>
      </c>
      <c r="H814" s="46">
        <v>0</v>
      </c>
      <c r="I814" s="46">
        <v>0</v>
      </c>
      <c r="J814" s="46">
        <v>0</v>
      </c>
      <c r="K814" s="46">
        <v>0</v>
      </c>
      <c r="L814" s="49">
        <v>0</v>
      </c>
      <c r="M814" s="50">
        <v>0</v>
      </c>
      <c r="N814" s="32"/>
      <c r="O814" s="31"/>
      <c r="P814" s="31"/>
      <c r="Q814" s="31"/>
      <c r="R814" s="31"/>
      <c r="S814" s="31"/>
      <c r="T814" s="31"/>
      <c r="U814" s="31"/>
      <c r="V814" s="99"/>
      <c r="W814" s="52" t="str">
        <f t="shared" si="1031"/>
        <v/>
      </c>
      <c r="X814" s="120"/>
      <c r="Y814" s="97"/>
      <c r="Z814" t="e">
        <f t="shared" si="961"/>
        <v>#N/A</v>
      </c>
      <c r="AA814" t="e">
        <f t="shared" si="962"/>
        <v>#N/A</v>
      </c>
      <c r="AB814" t="e">
        <f t="shared" si="963"/>
        <v>#N/A</v>
      </c>
      <c r="AC814" s="53" t="b">
        <f t="shared" si="964"/>
        <v>0</v>
      </c>
      <c r="AD814" s="53" t="b">
        <f t="shared" si="965"/>
        <v>0</v>
      </c>
      <c r="AE814" s="53" t="b">
        <f t="shared" si="966"/>
        <v>0</v>
      </c>
      <c r="AF814" s="53" t="b">
        <f t="shared" si="967"/>
        <v>0</v>
      </c>
      <c r="AG814" s="53" t="b">
        <f t="shared" si="968"/>
        <v>0</v>
      </c>
      <c r="AH814" s="53" t="b">
        <f t="shared" si="969"/>
        <v>0</v>
      </c>
      <c r="AI814" s="53" t="b">
        <f t="shared" si="970"/>
        <v>0</v>
      </c>
      <c r="AJ814" s="53" t="b">
        <f t="shared" si="971"/>
        <v>0</v>
      </c>
      <c r="AK814" s="53" t="b">
        <f t="shared" si="1025"/>
        <v>1</v>
      </c>
      <c r="AL814" s="53" t="b">
        <f t="shared" si="1026"/>
        <v>1</v>
      </c>
      <c r="AM814" s="53" t="b">
        <f t="shared" si="1027"/>
        <v>1</v>
      </c>
      <c r="AN814" s="53" t="b">
        <f t="shared" si="1028"/>
        <v>1</v>
      </c>
      <c r="AO814" s="53" t="b">
        <f t="shared" si="1029"/>
        <v>1</v>
      </c>
      <c r="AP814" s="53" t="b">
        <f t="shared" si="1030"/>
        <v>1</v>
      </c>
      <c r="AQ814" s="53" t="b">
        <f t="shared" si="1007"/>
        <v>0</v>
      </c>
      <c r="AR814" t="b">
        <f t="shared" si="972"/>
        <v>0</v>
      </c>
      <c r="AS814" s="54" t="e">
        <f t="shared" si="997"/>
        <v>#N/A</v>
      </c>
      <c r="AT814" t="b">
        <f t="shared" si="1008"/>
        <v>0</v>
      </c>
      <c r="AU814" t="str">
        <f t="shared" si="1009"/>
        <v/>
      </c>
      <c r="AV814" s="55" t="str">
        <f t="shared" si="998"/>
        <v/>
      </c>
      <c r="AW814" t="b">
        <f>AND(AV814&lt;&gt;"",COUNTIF($AV$11:AV813,AV814)=0)</f>
        <v>0</v>
      </c>
      <c r="AX814" s="2">
        <f>IF(AV814="",0,IF(AW814,MAX($AX$11:AX813)+1,VLOOKUP(AV814,$AV$11:AX813,3,FALSE)))</f>
        <v>0</v>
      </c>
      <c r="AY814" t="str">
        <f t="shared" si="999"/>
        <v/>
      </c>
      <c r="AZ814" t="e">
        <f t="shared" si="973"/>
        <v>#N/A</v>
      </c>
      <c r="BA814" t="e">
        <f>IF(ISNA(AZ814),NA(),COUNTIF(AZ$10:AZ814,AZ814)&gt;1)</f>
        <v>#N/A</v>
      </c>
      <c r="BB814" t="e">
        <f t="shared" si="974"/>
        <v>#N/A</v>
      </c>
      <c r="BC814" s="55" t="e">
        <f t="shared" si="975"/>
        <v>#N/A</v>
      </c>
      <c r="BD814" s="56" t="e">
        <f t="shared" si="976"/>
        <v>#N/A</v>
      </c>
      <c r="BE814" s="53">
        <f t="shared" si="977"/>
        <v>0</v>
      </c>
      <c r="BF814" s="53">
        <f t="shared" si="978"/>
        <v>0</v>
      </c>
      <c r="BG814" s="53">
        <f t="shared" si="979"/>
        <v>0</v>
      </c>
      <c r="BH814" s="53">
        <f t="shared" si="980"/>
        <v>0</v>
      </c>
      <c r="BI814" s="53">
        <f t="shared" si="981"/>
        <v>0</v>
      </c>
      <c r="BJ814" s="53">
        <f t="shared" si="982"/>
        <v>0</v>
      </c>
      <c r="BK814" s="57">
        <f t="shared" si="983"/>
        <v>0</v>
      </c>
      <c r="BL814" s="57">
        <f t="shared" si="984"/>
        <v>0</v>
      </c>
      <c r="BM814" s="57">
        <f t="shared" si="985"/>
        <v>0</v>
      </c>
      <c r="BN814" s="57">
        <f t="shared" si="986"/>
        <v>0</v>
      </c>
      <c r="BO814" s="57">
        <f t="shared" si="987"/>
        <v>0</v>
      </c>
      <c r="BP814" s="57">
        <f t="shared" si="988"/>
        <v>0</v>
      </c>
      <c r="BQ814">
        <f t="shared" si="1010"/>
        <v>0</v>
      </c>
      <c r="BR814">
        <f t="shared" si="1011"/>
        <v>0</v>
      </c>
      <c r="BS814">
        <f t="shared" si="1012"/>
        <v>0</v>
      </c>
      <c r="BT814">
        <f t="shared" si="1013"/>
        <v>0</v>
      </c>
      <c r="BU814">
        <f t="shared" si="1014"/>
        <v>0</v>
      </c>
      <c r="BV814">
        <f t="shared" si="1015"/>
        <v>0</v>
      </c>
      <c r="BW814">
        <f t="shared" si="1016"/>
        <v>0</v>
      </c>
      <c r="BX814">
        <f t="shared" si="1017"/>
        <v>0</v>
      </c>
      <c r="BY814">
        <f t="shared" si="1018"/>
        <v>0</v>
      </c>
      <c r="BZ814">
        <f t="shared" si="1019"/>
        <v>0</v>
      </c>
      <c r="CA814">
        <f t="shared" si="1020"/>
        <v>0</v>
      </c>
      <c r="CB814">
        <f t="shared" si="1021"/>
        <v>0</v>
      </c>
      <c r="CC814" t="e">
        <f>IF('Source and fuel input'!AS814,VLOOKUP(AA814,SourceIdData,8,FALSE),IF('Source and fuel input'!AQ814,V814,IF('Source and fuel input'!AR814,IF(AND(E814="Method 1",VLOOKUP(AA814,SourceIdData,8,FALSE)&gt;0),VLOOKUP(AA814,SourceIdData,8,FALSE),NA()),"")))</f>
        <v>#N/A</v>
      </c>
      <c r="CD814" s="15" t="e">
        <f t="shared" si="1032"/>
        <v>#N/A</v>
      </c>
      <c r="CE814" s="15" t="b">
        <f t="shared" si="1033"/>
        <v>1</v>
      </c>
      <c r="CF814" s="15" t="b">
        <f t="shared" si="989"/>
        <v>1</v>
      </c>
      <c r="CG814" s="15" t="b">
        <f t="shared" si="1034"/>
        <v>0</v>
      </c>
      <c r="CH814" s="15" t="b">
        <f t="shared" si="1035"/>
        <v>1</v>
      </c>
      <c r="CI814" t="e">
        <f t="shared" si="990"/>
        <v>#N/A</v>
      </c>
      <c r="CJ814" t="e">
        <f t="shared" si="991"/>
        <v>#N/A</v>
      </c>
      <c r="CK814" t="e">
        <f t="shared" si="1000"/>
        <v>#N/A</v>
      </c>
      <c r="CL814" t="b">
        <f t="shared" si="1036"/>
        <v>0</v>
      </c>
      <c r="CM814" t="e">
        <f t="shared" si="1001"/>
        <v>#N/A</v>
      </c>
      <c r="CN814" t="b">
        <f t="shared" si="1002"/>
        <v>0</v>
      </c>
      <c r="CO814" s="14">
        <f t="shared" si="1003"/>
        <v>1</v>
      </c>
      <c r="CP814" s="16" t="str">
        <f t="shared" si="992"/>
        <v/>
      </c>
      <c r="CQ814" s="15">
        <f t="shared" si="993"/>
        <v>0</v>
      </c>
      <c r="CR814" s="15">
        <f t="shared" si="994"/>
        <v>0</v>
      </c>
      <c r="CS814" s="15">
        <f t="shared" si="995"/>
        <v>0</v>
      </c>
      <c r="CT814" s="58" t="e">
        <f t="shared" si="1022"/>
        <v>#DIV/0!</v>
      </c>
      <c r="CU814" s="2">
        <f t="shared" si="996"/>
        <v>995</v>
      </c>
      <c r="CV814" t="str">
        <f t="shared" si="1004"/>
        <v/>
      </c>
      <c r="CX814" t="str">
        <f t="shared" si="1023"/>
        <v/>
      </c>
      <c r="CY814" t="b">
        <f>AND(CX814&lt;&gt;"",COUNTIF($CX$11:CX813,CX814)=0)</f>
        <v>0</v>
      </c>
      <c r="CZ814" s="2">
        <f>IF(CX814="",0,IF(CY814,MAX($CZ$11:CZ813)+1,VLOOKUP(CX814,$CX$11:CZ813,3,FALSE)))</f>
        <v>0</v>
      </c>
      <c r="DA814" s="2" t="str">
        <f t="shared" si="1005"/>
        <v/>
      </c>
      <c r="DB814" t="str">
        <f t="shared" si="1024"/>
        <v/>
      </c>
      <c r="DC814" t="b">
        <f>AND(DB814&lt;&gt;"",COUNTIF($DB$11:DB813,DB814)=0)</f>
        <v>0</v>
      </c>
      <c r="DD814" s="2">
        <f>IF(DB814="",0,IF(DC814,MAX($DD$11:DD813)+1,VLOOKUP(DB814,$DB$11:DD813,3,FALSE)))</f>
        <v>0</v>
      </c>
      <c r="DE814" s="2" t="str">
        <f t="shared" si="1006"/>
        <v/>
      </c>
    </row>
    <row r="815" spans="1:109" x14ac:dyDescent="0.35">
      <c r="A815" s="119"/>
      <c r="B815" s="46"/>
      <c r="C815" s="46"/>
      <c r="D815" s="46"/>
      <c r="E815" s="46"/>
      <c r="F815" s="183"/>
      <c r="G815" s="48">
        <v>0</v>
      </c>
      <c r="H815" s="46">
        <v>0</v>
      </c>
      <c r="I815" s="46">
        <v>0</v>
      </c>
      <c r="J815" s="46">
        <v>0</v>
      </c>
      <c r="K815" s="46">
        <v>0</v>
      </c>
      <c r="L815" s="49">
        <v>0</v>
      </c>
      <c r="M815" s="50">
        <v>0</v>
      </c>
      <c r="N815" s="32"/>
      <c r="O815" s="31"/>
      <c r="P815" s="31"/>
      <c r="Q815" s="31"/>
      <c r="R815" s="31"/>
      <c r="S815" s="31"/>
      <c r="T815" s="31"/>
      <c r="U815" s="31"/>
      <c r="V815" s="99"/>
      <c r="W815" s="52" t="str">
        <f t="shared" si="1031"/>
        <v/>
      </c>
      <c r="X815" s="120"/>
      <c r="Y815" s="97"/>
      <c r="Z815" t="e">
        <f t="shared" si="961"/>
        <v>#N/A</v>
      </c>
      <c r="AA815" t="e">
        <f t="shared" si="962"/>
        <v>#N/A</v>
      </c>
      <c r="AB815" t="e">
        <f t="shared" si="963"/>
        <v>#N/A</v>
      </c>
      <c r="AC815" s="53" t="b">
        <f t="shared" si="964"/>
        <v>0</v>
      </c>
      <c r="AD815" s="53" t="b">
        <f t="shared" si="965"/>
        <v>0</v>
      </c>
      <c r="AE815" s="53" t="b">
        <f t="shared" si="966"/>
        <v>0</v>
      </c>
      <c r="AF815" s="53" t="b">
        <f t="shared" si="967"/>
        <v>0</v>
      </c>
      <c r="AG815" s="53" t="b">
        <f t="shared" si="968"/>
        <v>0</v>
      </c>
      <c r="AH815" s="53" t="b">
        <f t="shared" si="969"/>
        <v>0</v>
      </c>
      <c r="AI815" s="53" t="b">
        <f t="shared" si="970"/>
        <v>0</v>
      </c>
      <c r="AJ815" s="53" t="b">
        <f t="shared" si="971"/>
        <v>0</v>
      </c>
      <c r="AK815" s="53" t="b">
        <f t="shared" si="1025"/>
        <v>1</v>
      </c>
      <c r="AL815" s="53" t="b">
        <f t="shared" si="1026"/>
        <v>1</v>
      </c>
      <c r="AM815" s="53" t="b">
        <f t="shared" si="1027"/>
        <v>1</v>
      </c>
      <c r="AN815" s="53" t="b">
        <f t="shared" si="1028"/>
        <v>1</v>
      </c>
      <c r="AO815" s="53" t="b">
        <f t="shared" si="1029"/>
        <v>1</v>
      </c>
      <c r="AP815" s="53" t="b">
        <f t="shared" si="1030"/>
        <v>1</v>
      </c>
      <c r="AQ815" s="53" t="b">
        <f t="shared" si="1007"/>
        <v>0</v>
      </c>
      <c r="AR815" t="b">
        <f t="shared" si="972"/>
        <v>0</v>
      </c>
      <c r="AS815" s="54" t="e">
        <f t="shared" si="997"/>
        <v>#N/A</v>
      </c>
      <c r="AT815" t="b">
        <f t="shared" si="1008"/>
        <v>0</v>
      </c>
      <c r="AU815" t="str">
        <f t="shared" si="1009"/>
        <v/>
      </c>
      <c r="AV815" s="55" t="str">
        <f t="shared" si="998"/>
        <v/>
      </c>
      <c r="AW815" t="b">
        <f>AND(AV815&lt;&gt;"",COUNTIF($AV$11:AV814,AV815)=0)</f>
        <v>0</v>
      </c>
      <c r="AX815" s="2">
        <f>IF(AV815="",0,IF(AW815,MAX($AX$11:AX814)+1,VLOOKUP(AV815,$AV$11:AX814,3,FALSE)))</f>
        <v>0</v>
      </c>
      <c r="AY815" t="str">
        <f t="shared" si="999"/>
        <v/>
      </c>
      <c r="AZ815" t="e">
        <f t="shared" si="973"/>
        <v>#N/A</v>
      </c>
      <c r="BA815" t="e">
        <f>IF(ISNA(AZ815),NA(),COUNTIF(AZ$10:AZ815,AZ815)&gt;1)</f>
        <v>#N/A</v>
      </c>
      <c r="BB815" t="e">
        <f t="shared" si="974"/>
        <v>#N/A</v>
      </c>
      <c r="BC815" s="55" t="e">
        <f t="shared" si="975"/>
        <v>#N/A</v>
      </c>
      <c r="BD815" s="56" t="e">
        <f t="shared" si="976"/>
        <v>#N/A</v>
      </c>
      <c r="BE815" s="53">
        <f t="shared" si="977"/>
        <v>0</v>
      </c>
      <c r="BF815" s="53">
        <f t="shared" si="978"/>
        <v>0</v>
      </c>
      <c r="BG815" s="53">
        <f t="shared" si="979"/>
        <v>0</v>
      </c>
      <c r="BH815" s="53">
        <f t="shared" si="980"/>
        <v>0</v>
      </c>
      <c r="BI815" s="53">
        <f t="shared" si="981"/>
        <v>0</v>
      </c>
      <c r="BJ815" s="53">
        <f t="shared" si="982"/>
        <v>0</v>
      </c>
      <c r="BK815" s="57">
        <f t="shared" si="983"/>
        <v>0</v>
      </c>
      <c r="BL815" s="57">
        <f t="shared" si="984"/>
        <v>0</v>
      </c>
      <c r="BM815" s="57">
        <f t="shared" si="985"/>
        <v>0</v>
      </c>
      <c r="BN815" s="57">
        <f t="shared" si="986"/>
        <v>0</v>
      </c>
      <c r="BO815" s="57">
        <f t="shared" si="987"/>
        <v>0</v>
      </c>
      <c r="BP815" s="57">
        <f t="shared" si="988"/>
        <v>0</v>
      </c>
      <c r="BQ815">
        <f t="shared" si="1010"/>
        <v>0</v>
      </c>
      <c r="BR815">
        <f t="shared" si="1011"/>
        <v>0</v>
      </c>
      <c r="BS815">
        <f t="shared" si="1012"/>
        <v>0</v>
      </c>
      <c r="BT815">
        <f t="shared" si="1013"/>
        <v>0</v>
      </c>
      <c r="BU815">
        <f t="shared" si="1014"/>
        <v>0</v>
      </c>
      <c r="BV815">
        <f t="shared" si="1015"/>
        <v>0</v>
      </c>
      <c r="BW815">
        <f t="shared" si="1016"/>
        <v>0</v>
      </c>
      <c r="BX815">
        <f t="shared" si="1017"/>
        <v>0</v>
      </c>
      <c r="BY815">
        <f t="shared" si="1018"/>
        <v>0</v>
      </c>
      <c r="BZ815">
        <f t="shared" si="1019"/>
        <v>0</v>
      </c>
      <c r="CA815">
        <f t="shared" si="1020"/>
        <v>0</v>
      </c>
      <c r="CB815">
        <f t="shared" si="1021"/>
        <v>0</v>
      </c>
      <c r="CC815" t="e">
        <f>IF('Source and fuel input'!AS815,VLOOKUP(AA815,SourceIdData,8,FALSE),IF('Source and fuel input'!AQ815,V815,IF('Source and fuel input'!AR815,IF(AND(E815="Method 1",VLOOKUP(AA815,SourceIdData,8,FALSE)&gt;0),VLOOKUP(AA815,SourceIdData,8,FALSE),NA()),"")))</f>
        <v>#N/A</v>
      </c>
      <c r="CD815" s="15" t="e">
        <f t="shared" si="1032"/>
        <v>#N/A</v>
      </c>
      <c r="CE815" s="15" t="b">
        <f t="shared" si="1033"/>
        <v>1</v>
      </c>
      <c r="CF815" s="15" t="b">
        <f t="shared" si="989"/>
        <v>1</v>
      </c>
      <c r="CG815" s="15" t="b">
        <f t="shared" si="1034"/>
        <v>0</v>
      </c>
      <c r="CH815" s="15" t="b">
        <f t="shared" si="1035"/>
        <v>1</v>
      </c>
      <c r="CI815" t="e">
        <f t="shared" si="990"/>
        <v>#N/A</v>
      </c>
      <c r="CJ815" t="e">
        <f t="shared" si="991"/>
        <v>#N/A</v>
      </c>
      <c r="CK815" t="e">
        <f t="shared" si="1000"/>
        <v>#N/A</v>
      </c>
      <c r="CL815" t="b">
        <f t="shared" si="1036"/>
        <v>0</v>
      </c>
      <c r="CM815" t="e">
        <f t="shared" si="1001"/>
        <v>#N/A</v>
      </c>
      <c r="CN815" t="b">
        <f t="shared" si="1002"/>
        <v>0</v>
      </c>
      <c r="CO815" s="14">
        <f t="shared" si="1003"/>
        <v>1</v>
      </c>
      <c r="CP815" s="16" t="str">
        <f t="shared" si="992"/>
        <v/>
      </c>
      <c r="CQ815" s="15">
        <f t="shared" si="993"/>
        <v>0</v>
      </c>
      <c r="CR815" s="15">
        <f t="shared" si="994"/>
        <v>0</v>
      </c>
      <c r="CS815" s="15">
        <f t="shared" si="995"/>
        <v>0</v>
      </c>
      <c r="CT815" s="58" t="e">
        <f t="shared" si="1022"/>
        <v>#DIV/0!</v>
      </c>
      <c r="CU815" s="2">
        <f t="shared" si="996"/>
        <v>995</v>
      </c>
      <c r="CV815" t="str">
        <f t="shared" si="1004"/>
        <v/>
      </c>
      <c r="CX815" t="str">
        <f t="shared" si="1023"/>
        <v/>
      </c>
      <c r="CY815" t="b">
        <f>AND(CX815&lt;&gt;"",COUNTIF($CX$11:CX814,CX815)=0)</f>
        <v>0</v>
      </c>
      <c r="CZ815" s="2">
        <f>IF(CX815="",0,IF(CY815,MAX($CZ$11:CZ814)+1,VLOOKUP(CX815,$CX$11:CZ814,3,FALSE)))</f>
        <v>0</v>
      </c>
      <c r="DA815" s="2" t="str">
        <f t="shared" si="1005"/>
        <v/>
      </c>
      <c r="DB815" t="str">
        <f t="shared" si="1024"/>
        <v/>
      </c>
      <c r="DC815" t="b">
        <f>AND(DB815&lt;&gt;"",COUNTIF($DB$11:DB814,DB815)=0)</f>
        <v>0</v>
      </c>
      <c r="DD815" s="2">
        <f>IF(DB815="",0,IF(DC815,MAX($DD$11:DD814)+1,VLOOKUP(DB815,$DB$11:DD814,3,FALSE)))</f>
        <v>0</v>
      </c>
      <c r="DE815" s="2" t="str">
        <f t="shared" si="1006"/>
        <v/>
      </c>
    </row>
    <row r="816" spans="1:109" x14ac:dyDescent="0.35">
      <c r="A816" s="119"/>
      <c r="B816" s="46"/>
      <c r="C816" s="46"/>
      <c r="D816" s="46"/>
      <c r="E816" s="46"/>
      <c r="F816" s="183"/>
      <c r="G816" s="48">
        <v>0</v>
      </c>
      <c r="H816" s="46">
        <v>0</v>
      </c>
      <c r="I816" s="46">
        <v>0</v>
      </c>
      <c r="J816" s="46">
        <v>0</v>
      </c>
      <c r="K816" s="46">
        <v>0</v>
      </c>
      <c r="L816" s="49">
        <v>0</v>
      </c>
      <c r="M816" s="50">
        <v>0</v>
      </c>
      <c r="N816" s="32"/>
      <c r="O816" s="31"/>
      <c r="P816" s="31"/>
      <c r="Q816" s="31"/>
      <c r="R816" s="31"/>
      <c r="S816" s="31"/>
      <c r="T816" s="31"/>
      <c r="U816" s="31"/>
      <c r="V816" s="99"/>
      <c r="W816" s="52" t="str">
        <f t="shared" si="1031"/>
        <v/>
      </c>
      <c r="X816" s="120"/>
      <c r="Y816" s="97"/>
      <c r="Z816" t="e">
        <f t="shared" si="961"/>
        <v>#N/A</v>
      </c>
      <c r="AA816" t="e">
        <f t="shared" si="962"/>
        <v>#N/A</v>
      </c>
      <c r="AB816" t="e">
        <f t="shared" si="963"/>
        <v>#N/A</v>
      </c>
      <c r="AC816" s="53" t="b">
        <f t="shared" si="964"/>
        <v>0</v>
      </c>
      <c r="AD816" s="53" t="b">
        <f t="shared" si="965"/>
        <v>0</v>
      </c>
      <c r="AE816" s="53" t="b">
        <f t="shared" si="966"/>
        <v>0</v>
      </c>
      <c r="AF816" s="53" t="b">
        <f t="shared" si="967"/>
        <v>0</v>
      </c>
      <c r="AG816" s="53" t="b">
        <f t="shared" si="968"/>
        <v>0</v>
      </c>
      <c r="AH816" s="53" t="b">
        <f t="shared" si="969"/>
        <v>0</v>
      </c>
      <c r="AI816" s="53" t="b">
        <f t="shared" si="970"/>
        <v>0</v>
      </c>
      <c r="AJ816" s="53" t="b">
        <f t="shared" si="971"/>
        <v>0</v>
      </c>
      <c r="AK816" s="53" t="b">
        <f t="shared" si="1025"/>
        <v>1</v>
      </c>
      <c r="AL816" s="53" t="b">
        <f t="shared" si="1026"/>
        <v>1</v>
      </c>
      <c r="AM816" s="53" t="b">
        <f t="shared" si="1027"/>
        <v>1</v>
      </c>
      <c r="AN816" s="53" t="b">
        <f t="shared" si="1028"/>
        <v>1</v>
      </c>
      <c r="AO816" s="53" t="b">
        <f t="shared" si="1029"/>
        <v>1</v>
      </c>
      <c r="AP816" s="53" t="b">
        <f t="shared" si="1030"/>
        <v>1</v>
      </c>
      <c r="AQ816" s="53" t="b">
        <f t="shared" si="1007"/>
        <v>0</v>
      </c>
      <c r="AR816" t="b">
        <f t="shared" si="972"/>
        <v>0</v>
      </c>
      <c r="AS816" s="54" t="e">
        <f t="shared" si="997"/>
        <v>#N/A</v>
      </c>
      <c r="AT816" t="b">
        <f t="shared" si="1008"/>
        <v>0</v>
      </c>
      <c r="AU816" t="str">
        <f t="shared" si="1009"/>
        <v/>
      </c>
      <c r="AV816" s="55" t="str">
        <f t="shared" si="998"/>
        <v/>
      </c>
      <c r="AW816" t="b">
        <f>AND(AV816&lt;&gt;"",COUNTIF($AV$11:AV815,AV816)=0)</f>
        <v>0</v>
      </c>
      <c r="AX816" s="2">
        <f>IF(AV816="",0,IF(AW816,MAX($AX$11:AX815)+1,VLOOKUP(AV816,$AV$11:AX815,3,FALSE)))</f>
        <v>0</v>
      </c>
      <c r="AY816" t="str">
        <f t="shared" si="999"/>
        <v/>
      </c>
      <c r="AZ816" t="e">
        <f t="shared" si="973"/>
        <v>#N/A</v>
      </c>
      <c r="BA816" t="e">
        <f>IF(ISNA(AZ816),NA(),COUNTIF(AZ$10:AZ816,AZ816)&gt;1)</f>
        <v>#N/A</v>
      </c>
      <c r="BB816" t="e">
        <f t="shared" si="974"/>
        <v>#N/A</v>
      </c>
      <c r="BC816" s="55" t="e">
        <f t="shared" si="975"/>
        <v>#N/A</v>
      </c>
      <c r="BD816" s="56" t="e">
        <f t="shared" si="976"/>
        <v>#N/A</v>
      </c>
      <c r="BE816" s="53">
        <f t="shared" si="977"/>
        <v>0</v>
      </c>
      <c r="BF816" s="53">
        <f t="shared" si="978"/>
        <v>0</v>
      </c>
      <c r="BG816" s="53">
        <f t="shared" si="979"/>
        <v>0</v>
      </c>
      <c r="BH816" s="53">
        <f t="shared" si="980"/>
        <v>0</v>
      </c>
      <c r="BI816" s="53">
        <f t="shared" si="981"/>
        <v>0</v>
      </c>
      <c r="BJ816" s="53">
        <f t="shared" si="982"/>
        <v>0</v>
      </c>
      <c r="BK816" s="57">
        <f t="shared" si="983"/>
        <v>0</v>
      </c>
      <c r="BL816" s="57">
        <f t="shared" si="984"/>
        <v>0</v>
      </c>
      <c r="BM816" s="57">
        <f t="shared" si="985"/>
        <v>0</v>
      </c>
      <c r="BN816" s="57">
        <f t="shared" si="986"/>
        <v>0</v>
      </c>
      <c r="BO816" s="57">
        <f t="shared" si="987"/>
        <v>0</v>
      </c>
      <c r="BP816" s="57">
        <f t="shared" si="988"/>
        <v>0</v>
      </c>
      <c r="BQ816">
        <f t="shared" si="1010"/>
        <v>0</v>
      </c>
      <c r="BR816">
        <f t="shared" si="1011"/>
        <v>0</v>
      </c>
      <c r="BS816">
        <f t="shared" si="1012"/>
        <v>0</v>
      </c>
      <c r="BT816">
        <f t="shared" si="1013"/>
        <v>0</v>
      </c>
      <c r="BU816">
        <f t="shared" si="1014"/>
        <v>0</v>
      </c>
      <c r="BV816">
        <f t="shared" si="1015"/>
        <v>0</v>
      </c>
      <c r="BW816">
        <f t="shared" si="1016"/>
        <v>0</v>
      </c>
      <c r="BX816">
        <f t="shared" si="1017"/>
        <v>0</v>
      </c>
      <c r="BY816">
        <f t="shared" si="1018"/>
        <v>0</v>
      </c>
      <c r="BZ816">
        <f t="shared" si="1019"/>
        <v>0</v>
      </c>
      <c r="CA816">
        <f t="shared" si="1020"/>
        <v>0</v>
      </c>
      <c r="CB816">
        <f t="shared" si="1021"/>
        <v>0</v>
      </c>
      <c r="CC816" t="e">
        <f>IF('Source and fuel input'!AS816,VLOOKUP(AA816,SourceIdData,8,FALSE),IF('Source and fuel input'!AQ816,V816,IF('Source and fuel input'!AR816,IF(AND(E816="Method 1",VLOOKUP(AA816,SourceIdData,8,FALSE)&gt;0),VLOOKUP(AA816,SourceIdData,8,FALSE),NA()),"")))</f>
        <v>#N/A</v>
      </c>
      <c r="CD816" s="15" t="e">
        <f t="shared" si="1032"/>
        <v>#N/A</v>
      </c>
      <c r="CE816" s="15" t="b">
        <f t="shared" si="1033"/>
        <v>1</v>
      </c>
      <c r="CF816" s="15" t="b">
        <f t="shared" si="989"/>
        <v>1</v>
      </c>
      <c r="CG816" s="15" t="b">
        <f t="shared" si="1034"/>
        <v>0</v>
      </c>
      <c r="CH816" s="15" t="b">
        <f t="shared" si="1035"/>
        <v>1</v>
      </c>
      <c r="CI816" t="e">
        <f t="shared" si="990"/>
        <v>#N/A</v>
      </c>
      <c r="CJ816" t="e">
        <f t="shared" si="991"/>
        <v>#N/A</v>
      </c>
      <c r="CK816" t="e">
        <f t="shared" si="1000"/>
        <v>#N/A</v>
      </c>
      <c r="CL816" t="b">
        <f t="shared" si="1036"/>
        <v>0</v>
      </c>
      <c r="CM816" t="e">
        <f t="shared" si="1001"/>
        <v>#N/A</v>
      </c>
      <c r="CN816" t="b">
        <f t="shared" si="1002"/>
        <v>0</v>
      </c>
      <c r="CO816" s="14">
        <f t="shared" si="1003"/>
        <v>1</v>
      </c>
      <c r="CP816" s="16" t="str">
        <f t="shared" si="992"/>
        <v/>
      </c>
      <c r="CQ816" s="15">
        <f t="shared" si="993"/>
        <v>0</v>
      </c>
      <c r="CR816" s="15">
        <f t="shared" si="994"/>
        <v>0</v>
      </c>
      <c r="CS816" s="15">
        <f t="shared" si="995"/>
        <v>0</v>
      </c>
      <c r="CT816" s="58" t="e">
        <f t="shared" si="1022"/>
        <v>#DIV/0!</v>
      </c>
      <c r="CU816" s="2">
        <f t="shared" si="996"/>
        <v>995</v>
      </c>
      <c r="CV816" t="str">
        <f t="shared" si="1004"/>
        <v/>
      </c>
      <c r="CX816" t="str">
        <f t="shared" si="1023"/>
        <v/>
      </c>
      <c r="CY816" t="b">
        <f>AND(CX816&lt;&gt;"",COUNTIF($CX$11:CX815,CX816)=0)</f>
        <v>0</v>
      </c>
      <c r="CZ816" s="2">
        <f>IF(CX816="",0,IF(CY816,MAX($CZ$11:CZ815)+1,VLOOKUP(CX816,$CX$11:CZ815,3,FALSE)))</f>
        <v>0</v>
      </c>
      <c r="DA816" s="2" t="str">
        <f t="shared" si="1005"/>
        <v/>
      </c>
      <c r="DB816" t="str">
        <f t="shared" si="1024"/>
        <v/>
      </c>
      <c r="DC816" t="b">
        <f>AND(DB816&lt;&gt;"",COUNTIF($DB$11:DB815,DB816)=0)</f>
        <v>0</v>
      </c>
      <c r="DD816" s="2">
        <f>IF(DB816="",0,IF(DC816,MAX($DD$11:DD815)+1,VLOOKUP(DB816,$DB$11:DD815,3,FALSE)))</f>
        <v>0</v>
      </c>
      <c r="DE816" s="2" t="str">
        <f t="shared" si="1006"/>
        <v/>
      </c>
    </row>
    <row r="817" spans="1:109" x14ac:dyDescent="0.35">
      <c r="A817" s="119"/>
      <c r="B817" s="46"/>
      <c r="C817" s="46"/>
      <c r="D817" s="46"/>
      <c r="E817" s="46"/>
      <c r="F817" s="183"/>
      <c r="G817" s="48">
        <v>0</v>
      </c>
      <c r="H817" s="46">
        <v>0</v>
      </c>
      <c r="I817" s="46">
        <v>0</v>
      </c>
      <c r="J817" s="46">
        <v>0</v>
      </c>
      <c r="K817" s="46">
        <v>0</v>
      </c>
      <c r="L817" s="49">
        <v>0</v>
      </c>
      <c r="M817" s="50">
        <v>0</v>
      </c>
      <c r="N817" s="32"/>
      <c r="O817" s="31"/>
      <c r="P817" s="31"/>
      <c r="Q817" s="31"/>
      <c r="R817" s="31"/>
      <c r="S817" s="31"/>
      <c r="T817" s="31"/>
      <c r="U817" s="31"/>
      <c r="V817" s="99"/>
      <c r="W817" s="52" t="str">
        <f t="shared" si="1031"/>
        <v/>
      </c>
      <c r="X817" s="120"/>
      <c r="Y817" s="97"/>
      <c r="Z817" t="e">
        <f t="shared" si="961"/>
        <v>#N/A</v>
      </c>
      <c r="AA817" t="e">
        <f t="shared" si="962"/>
        <v>#N/A</v>
      </c>
      <c r="AB817" t="e">
        <f t="shared" si="963"/>
        <v>#N/A</v>
      </c>
      <c r="AC817" s="53" t="b">
        <f t="shared" si="964"/>
        <v>0</v>
      </c>
      <c r="AD817" s="53" t="b">
        <f t="shared" si="965"/>
        <v>0</v>
      </c>
      <c r="AE817" s="53" t="b">
        <f t="shared" si="966"/>
        <v>0</v>
      </c>
      <c r="AF817" s="53" t="b">
        <f t="shared" si="967"/>
        <v>0</v>
      </c>
      <c r="AG817" s="53" t="b">
        <f t="shared" si="968"/>
        <v>0</v>
      </c>
      <c r="AH817" s="53" t="b">
        <f t="shared" si="969"/>
        <v>0</v>
      </c>
      <c r="AI817" s="53" t="b">
        <f t="shared" si="970"/>
        <v>0</v>
      </c>
      <c r="AJ817" s="53" t="b">
        <f t="shared" si="971"/>
        <v>0</v>
      </c>
      <c r="AK817" s="53" t="b">
        <f t="shared" si="1025"/>
        <v>1</v>
      </c>
      <c r="AL817" s="53" t="b">
        <f t="shared" si="1026"/>
        <v>1</v>
      </c>
      <c r="AM817" s="53" t="b">
        <f t="shared" si="1027"/>
        <v>1</v>
      </c>
      <c r="AN817" s="53" t="b">
        <f t="shared" si="1028"/>
        <v>1</v>
      </c>
      <c r="AO817" s="53" t="b">
        <f t="shared" si="1029"/>
        <v>1</v>
      </c>
      <c r="AP817" s="53" t="b">
        <f t="shared" si="1030"/>
        <v>1</v>
      </c>
      <c r="AQ817" s="53" t="b">
        <f t="shared" si="1007"/>
        <v>0</v>
      </c>
      <c r="AR817" t="b">
        <f t="shared" si="972"/>
        <v>0</v>
      </c>
      <c r="AS817" s="54" t="e">
        <f t="shared" si="997"/>
        <v>#N/A</v>
      </c>
      <c r="AT817" t="b">
        <f t="shared" si="1008"/>
        <v>0</v>
      </c>
      <c r="AU817" t="str">
        <f t="shared" si="1009"/>
        <v/>
      </c>
      <c r="AV817" s="55" t="str">
        <f t="shared" si="998"/>
        <v/>
      </c>
      <c r="AW817" t="b">
        <f>AND(AV817&lt;&gt;"",COUNTIF($AV$11:AV816,AV817)=0)</f>
        <v>0</v>
      </c>
      <c r="AX817" s="2">
        <f>IF(AV817="",0,IF(AW817,MAX($AX$11:AX816)+1,VLOOKUP(AV817,$AV$11:AX816,3,FALSE)))</f>
        <v>0</v>
      </c>
      <c r="AY817" t="str">
        <f t="shared" si="999"/>
        <v/>
      </c>
      <c r="AZ817" t="e">
        <f t="shared" si="973"/>
        <v>#N/A</v>
      </c>
      <c r="BA817" t="e">
        <f>IF(ISNA(AZ817),NA(),COUNTIF(AZ$10:AZ817,AZ817)&gt;1)</f>
        <v>#N/A</v>
      </c>
      <c r="BB817" t="e">
        <f t="shared" si="974"/>
        <v>#N/A</v>
      </c>
      <c r="BC817" s="55" t="e">
        <f t="shared" si="975"/>
        <v>#N/A</v>
      </c>
      <c r="BD817" s="56" t="e">
        <f t="shared" si="976"/>
        <v>#N/A</v>
      </c>
      <c r="BE817" s="53">
        <f t="shared" si="977"/>
        <v>0</v>
      </c>
      <c r="BF817" s="53">
        <f t="shared" si="978"/>
        <v>0</v>
      </c>
      <c r="BG817" s="53">
        <f t="shared" si="979"/>
        <v>0</v>
      </c>
      <c r="BH817" s="53">
        <f t="shared" si="980"/>
        <v>0</v>
      </c>
      <c r="BI817" s="53">
        <f t="shared" si="981"/>
        <v>0</v>
      </c>
      <c r="BJ817" s="53">
        <f t="shared" si="982"/>
        <v>0</v>
      </c>
      <c r="BK817" s="57">
        <f t="shared" si="983"/>
        <v>0</v>
      </c>
      <c r="BL817" s="57">
        <f t="shared" si="984"/>
        <v>0</v>
      </c>
      <c r="BM817" s="57">
        <f t="shared" si="985"/>
        <v>0</v>
      </c>
      <c r="BN817" s="57">
        <f t="shared" si="986"/>
        <v>0</v>
      </c>
      <c r="BO817" s="57">
        <f t="shared" si="987"/>
        <v>0</v>
      </c>
      <c r="BP817" s="57">
        <f t="shared" si="988"/>
        <v>0</v>
      </c>
      <c r="BQ817">
        <f t="shared" si="1010"/>
        <v>0</v>
      </c>
      <c r="BR817">
        <f t="shared" si="1011"/>
        <v>0</v>
      </c>
      <c r="BS817">
        <f t="shared" si="1012"/>
        <v>0</v>
      </c>
      <c r="BT817">
        <f t="shared" si="1013"/>
        <v>0</v>
      </c>
      <c r="BU817">
        <f t="shared" si="1014"/>
        <v>0</v>
      </c>
      <c r="BV817">
        <f t="shared" si="1015"/>
        <v>0</v>
      </c>
      <c r="BW817">
        <f t="shared" si="1016"/>
        <v>0</v>
      </c>
      <c r="BX817">
        <f t="shared" si="1017"/>
        <v>0</v>
      </c>
      <c r="BY817">
        <f t="shared" si="1018"/>
        <v>0</v>
      </c>
      <c r="BZ817">
        <f t="shared" si="1019"/>
        <v>0</v>
      </c>
      <c r="CA817">
        <f t="shared" si="1020"/>
        <v>0</v>
      </c>
      <c r="CB817">
        <f t="shared" si="1021"/>
        <v>0</v>
      </c>
      <c r="CC817" t="e">
        <f>IF('Source and fuel input'!AS817,VLOOKUP(AA817,SourceIdData,8,FALSE),IF('Source and fuel input'!AQ817,V817,IF('Source and fuel input'!AR817,IF(AND(E817="Method 1",VLOOKUP(AA817,SourceIdData,8,FALSE)&gt;0),VLOOKUP(AA817,SourceIdData,8,FALSE),NA()),"")))</f>
        <v>#N/A</v>
      </c>
      <c r="CD817" s="15" t="e">
        <f t="shared" si="1032"/>
        <v>#N/A</v>
      </c>
      <c r="CE817" s="15" t="b">
        <f t="shared" si="1033"/>
        <v>1</v>
      </c>
      <c r="CF817" s="15" t="b">
        <f t="shared" si="989"/>
        <v>1</v>
      </c>
      <c r="CG817" s="15" t="b">
        <f t="shared" si="1034"/>
        <v>0</v>
      </c>
      <c r="CH817" s="15" t="b">
        <f t="shared" si="1035"/>
        <v>1</v>
      </c>
      <c r="CI817" t="e">
        <f t="shared" si="990"/>
        <v>#N/A</v>
      </c>
      <c r="CJ817" t="e">
        <f t="shared" si="991"/>
        <v>#N/A</v>
      </c>
      <c r="CK817" t="e">
        <f t="shared" si="1000"/>
        <v>#N/A</v>
      </c>
      <c r="CL817" t="b">
        <f t="shared" si="1036"/>
        <v>0</v>
      </c>
      <c r="CM817" t="e">
        <f t="shared" si="1001"/>
        <v>#N/A</v>
      </c>
      <c r="CN817" t="b">
        <f t="shared" si="1002"/>
        <v>0</v>
      </c>
      <c r="CO817" s="14">
        <f t="shared" si="1003"/>
        <v>1</v>
      </c>
      <c r="CP817" s="16" t="str">
        <f t="shared" si="992"/>
        <v/>
      </c>
      <c r="CQ817" s="15">
        <f t="shared" si="993"/>
        <v>0</v>
      </c>
      <c r="CR817" s="15">
        <f t="shared" si="994"/>
        <v>0</v>
      </c>
      <c r="CS817" s="15">
        <f t="shared" si="995"/>
        <v>0</v>
      </c>
      <c r="CT817" s="58" t="e">
        <f t="shared" si="1022"/>
        <v>#DIV/0!</v>
      </c>
      <c r="CU817" s="2">
        <f t="shared" si="996"/>
        <v>995</v>
      </c>
      <c r="CV817" t="str">
        <f t="shared" si="1004"/>
        <v/>
      </c>
      <c r="CX817" t="str">
        <f t="shared" si="1023"/>
        <v/>
      </c>
      <c r="CY817" t="b">
        <f>AND(CX817&lt;&gt;"",COUNTIF($CX$11:CX816,CX817)=0)</f>
        <v>0</v>
      </c>
      <c r="CZ817" s="2">
        <f>IF(CX817="",0,IF(CY817,MAX($CZ$11:CZ816)+1,VLOOKUP(CX817,$CX$11:CZ816,3,FALSE)))</f>
        <v>0</v>
      </c>
      <c r="DA817" s="2" t="str">
        <f t="shared" si="1005"/>
        <v/>
      </c>
      <c r="DB817" t="str">
        <f t="shared" si="1024"/>
        <v/>
      </c>
      <c r="DC817" t="b">
        <f>AND(DB817&lt;&gt;"",COUNTIF($DB$11:DB816,DB817)=0)</f>
        <v>0</v>
      </c>
      <c r="DD817" s="2">
        <f>IF(DB817="",0,IF(DC817,MAX($DD$11:DD816)+1,VLOOKUP(DB817,$DB$11:DD816,3,FALSE)))</f>
        <v>0</v>
      </c>
      <c r="DE817" s="2" t="str">
        <f t="shared" si="1006"/>
        <v/>
      </c>
    </row>
    <row r="818" spans="1:109" x14ac:dyDescent="0.35">
      <c r="A818" s="119"/>
      <c r="B818" s="46"/>
      <c r="C818" s="46"/>
      <c r="D818" s="46"/>
      <c r="E818" s="46"/>
      <c r="F818" s="183"/>
      <c r="G818" s="48">
        <v>0</v>
      </c>
      <c r="H818" s="46">
        <v>0</v>
      </c>
      <c r="I818" s="46">
        <v>0</v>
      </c>
      <c r="J818" s="46">
        <v>0</v>
      </c>
      <c r="K818" s="46">
        <v>0</v>
      </c>
      <c r="L818" s="49">
        <v>0</v>
      </c>
      <c r="M818" s="50">
        <v>0</v>
      </c>
      <c r="N818" s="32"/>
      <c r="O818" s="31"/>
      <c r="P818" s="31"/>
      <c r="Q818" s="31"/>
      <c r="R818" s="31"/>
      <c r="S818" s="31"/>
      <c r="T818" s="31"/>
      <c r="U818" s="31"/>
      <c r="V818" s="99"/>
      <c r="W818" s="52" t="str">
        <f t="shared" si="1031"/>
        <v/>
      </c>
      <c r="X818" s="120"/>
      <c r="Y818" s="97"/>
      <c r="Z818" t="e">
        <f t="shared" si="961"/>
        <v>#N/A</v>
      </c>
      <c r="AA818" t="e">
        <f t="shared" si="962"/>
        <v>#N/A</v>
      </c>
      <c r="AB818" t="e">
        <f t="shared" si="963"/>
        <v>#N/A</v>
      </c>
      <c r="AC818" s="53" t="b">
        <f t="shared" si="964"/>
        <v>0</v>
      </c>
      <c r="AD818" s="53" t="b">
        <f t="shared" si="965"/>
        <v>0</v>
      </c>
      <c r="AE818" s="53" t="b">
        <f t="shared" si="966"/>
        <v>0</v>
      </c>
      <c r="AF818" s="53" t="b">
        <f t="shared" si="967"/>
        <v>0</v>
      </c>
      <c r="AG818" s="53" t="b">
        <f t="shared" si="968"/>
        <v>0</v>
      </c>
      <c r="AH818" s="53" t="b">
        <f t="shared" si="969"/>
        <v>0</v>
      </c>
      <c r="AI818" s="53" t="b">
        <f t="shared" si="970"/>
        <v>0</v>
      </c>
      <c r="AJ818" s="53" t="b">
        <f t="shared" si="971"/>
        <v>0</v>
      </c>
      <c r="AK818" s="53" t="b">
        <f t="shared" si="1025"/>
        <v>1</v>
      </c>
      <c r="AL818" s="53" t="b">
        <f t="shared" si="1026"/>
        <v>1</v>
      </c>
      <c r="AM818" s="53" t="b">
        <f t="shared" si="1027"/>
        <v>1</v>
      </c>
      <c r="AN818" s="53" t="b">
        <f t="shared" si="1028"/>
        <v>1</v>
      </c>
      <c r="AO818" s="53" t="b">
        <f t="shared" si="1029"/>
        <v>1</v>
      </c>
      <c r="AP818" s="53" t="b">
        <f t="shared" si="1030"/>
        <v>1</v>
      </c>
      <c r="AQ818" s="53" t="b">
        <f t="shared" si="1007"/>
        <v>0</v>
      </c>
      <c r="AR818" t="b">
        <f t="shared" si="972"/>
        <v>0</v>
      </c>
      <c r="AS818" s="54" t="e">
        <f t="shared" si="997"/>
        <v>#N/A</v>
      </c>
      <c r="AT818" t="b">
        <f t="shared" si="1008"/>
        <v>0</v>
      </c>
      <c r="AU818" t="str">
        <f t="shared" si="1009"/>
        <v/>
      </c>
      <c r="AV818" s="55" t="str">
        <f t="shared" si="998"/>
        <v/>
      </c>
      <c r="AW818" t="b">
        <f>AND(AV818&lt;&gt;"",COUNTIF($AV$11:AV817,AV818)=0)</f>
        <v>0</v>
      </c>
      <c r="AX818" s="2">
        <f>IF(AV818="",0,IF(AW818,MAX($AX$11:AX817)+1,VLOOKUP(AV818,$AV$11:AX817,3,FALSE)))</f>
        <v>0</v>
      </c>
      <c r="AY818" t="str">
        <f t="shared" si="999"/>
        <v/>
      </c>
      <c r="AZ818" t="e">
        <f t="shared" si="973"/>
        <v>#N/A</v>
      </c>
      <c r="BA818" t="e">
        <f>IF(ISNA(AZ818),NA(),COUNTIF(AZ$10:AZ818,AZ818)&gt;1)</f>
        <v>#N/A</v>
      </c>
      <c r="BB818" t="e">
        <f t="shared" si="974"/>
        <v>#N/A</v>
      </c>
      <c r="BC818" s="55" t="e">
        <f t="shared" si="975"/>
        <v>#N/A</v>
      </c>
      <c r="BD818" s="56" t="e">
        <f t="shared" si="976"/>
        <v>#N/A</v>
      </c>
      <c r="BE818" s="53">
        <f t="shared" si="977"/>
        <v>0</v>
      </c>
      <c r="BF818" s="53">
        <f t="shared" si="978"/>
        <v>0</v>
      </c>
      <c r="BG818" s="53">
        <f t="shared" si="979"/>
        <v>0</v>
      </c>
      <c r="BH818" s="53">
        <f t="shared" si="980"/>
        <v>0</v>
      </c>
      <c r="BI818" s="53">
        <f t="shared" si="981"/>
        <v>0</v>
      </c>
      <c r="BJ818" s="53">
        <f t="shared" si="982"/>
        <v>0</v>
      </c>
      <c r="BK818" s="57">
        <f t="shared" si="983"/>
        <v>0</v>
      </c>
      <c r="BL818" s="57">
        <f t="shared" si="984"/>
        <v>0</v>
      </c>
      <c r="BM818" s="57">
        <f t="shared" si="985"/>
        <v>0</v>
      </c>
      <c r="BN818" s="57">
        <f t="shared" si="986"/>
        <v>0</v>
      </c>
      <c r="BO818" s="57">
        <f t="shared" si="987"/>
        <v>0</v>
      </c>
      <c r="BP818" s="57">
        <f t="shared" si="988"/>
        <v>0</v>
      </c>
      <c r="BQ818">
        <f t="shared" si="1010"/>
        <v>0</v>
      </c>
      <c r="BR818">
        <f t="shared" si="1011"/>
        <v>0</v>
      </c>
      <c r="BS818">
        <f t="shared" si="1012"/>
        <v>0</v>
      </c>
      <c r="BT818">
        <f t="shared" si="1013"/>
        <v>0</v>
      </c>
      <c r="BU818">
        <f t="shared" si="1014"/>
        <v>0</v>
      </c>
      <c r="BV818">
        <f t="shared" si="1015"/>
        <v>0</v>
      </c>
      <c r="BW818">
        <f t="shared" si="1016"/>
        <v>0</v>
      </c>
      <c r="BX818">
        <f t="shared" si="1017"/>
        <v>0</v>
      </c>
      <c r="BY818">
        <f t="shared" si="1018"/>
        <v>0</v>
      </c>
      <c r="BZ818">
        <f t="shared" si="1019"/>
        <v>0</v>
      </c>
      <c r="CA818">
        <f t="shared" si="1020"/>
        <v>0</v>
      </c>
      <c r="CB818">
        <f t="shared" si="1021"/>
        <v>0</v>
      </c>
      <c r="CC818" t="e">
        <f>IF('Source and fuel input'!AS818,VLOOKUP(AA818,SourceIdData,8,FALSE),IF('Source and fuel input'!AQ818,V818,IF('Source and fuel input'!AR818,IF(AND(E818="Method 1",VLOOKUP(AA818,SourceIdData,8,FALSE)&gt;0),VLOOKUP(AA818,SourceIdData,8,FALSE),NA()),"")))</f>
        <v>#N/A</v>
      </c>
      <c r="CD818" s="15" t="e">
        <f t="shared" si="1032"/>
        <v>#N/A</v>
      </c>
      <c r="CE818" s="15" t="b">
        <f t="shared" si="1033"/>
        <v>1</v>
      </c>
      <c r="CF818" s="15" t="b">
        <f t="shared" si="989"/>
        <v>1</v>
      </c>
      <c r="CG818" s="15" t="b">
        <f t="shared" si="1034"/>
        <v>0</v>
      </c>
      <c r="CH818" s="15" t="b">
        <f t="shared" si="1035"/>
        <v>1</v>
      </c>
      <c r="CI818" t="e">
        <f t="shared" si="990"/>
        <v>#N/A</v>
      </c>
      <c r="CJ818" t="e">
        <f t="shared" si="991"/>
        <v>#N/A</v>
      </c>
      <c r="CK818" t="e">
        <f t="shared" si="1000"/>
        <v>#N/A</v>
      </c>
      <c r="CL818" t="b">
        <f t="shared" si="1036"/>
        <v>0</v>
      </c>
      <c r="CM818" t="e">
        <f t="shared" si="1001"/>
        <v>#N/A</v>
      </c>
      <c r="CN818" t="b">
        <f t="shared" si="1002"/>
        <v>0</v>
      </c>
      <c r="CO818" s="14">
        <f t="shared" si="1003"/>
        <v>1</v>
      </c>
      <c r="CP818" s="16" t="str">
        <f t="shared" si="992"/>
        <v/>
      </c>
      <c r="CQ818" s="15">
        <f t="shared" si="993"/>
        <v>0</v>
      </c>
      <c r="CR818" s="15">
        <f t="shared" si="994"/>
        <v>0</v>
      </c>
      <c r="CS818" s="15">
        <f t="shared" si="995"/>
        <v>0</v>
      </c>
      <c r="CT818" s="58" t="e">
        <f t="shared" si="1022"/>
        <v>#DIV/0!</v>
      </c>
      <c r="CU818" s="2">
        <f t="shared" si="996"/>
        <v>995</v>
      </c>
      <c r="CV818" t="str">
        <f t="shared" si="1004"/>
        <v/>
      </c>
      <c r="CX818" t="str">
        <f t="shared" si="1023"/>
        <v/>
      </c>
      <c r="CY818" t="b">
        <f>AND(CX818&lt;&gt;"",COUNTIF($CX$11:CX817,CX818)=0)</f>
        <v>0</v>
      </c>
      <c r="CZ818" s="2">
        <f>IF(CX818="",0,IF(CY818,MAX($CZ$11:CZ817)+1,VLOOKUP(CX818,$CX$11:CZ817,3,FALSE)))</f>
        <v>0</v>
      </c>
      <c r="DA818" s="2" t="str">
        <f t="shared" si="1005"/>
        <v/>
      </c>
      <c r="DB818" t="str">
        <f t="shared" si="1024"/>
        <v/>
      </c>
      <c r="DC818" t="b">
        <f>AND(DB818&lt;&gt;"",COUNTIF($DB$11:DB817,DB818)=0)</f>
        <v>0</v>
      </c>
      <c r="DD818" s="2">
        <f>IF(DB818="",0,IF(DC818,MAX($DD$11:DD817)+1,VLOOKUP(DB818,$DB$11:DD817,3,FALSE)))</f>
        <v>0</v>
      </c>
      <c r="DE818" s="2" t="str">
        <f t="shared" si="1006"/>
        <v/>
      </c>
    </row>
    <row r="819" spans="1:109" x14ac:dyDescent="0.35">
      <c r="A819" s="119"/>
      <c r="B819" s="46"/>
      <c r="C819" s="46"/>
      <c r="D819" s="46"/>
      <c r="E819" s="46"/>
      <c r="F819" s="183"/>
      <c r="G819" s="48">
        <v>0</v>
      </c>
      <c r="H819" s="46">
        <v>0</v>
      </c>
      <c r="I819" s="46">
        <v>0</v>
      </c>
      <c r="J819" s="46">
        <v>0</v>
      </c>
      <c r="K819" s="46">
        <v>0</v>
      </c>
      <c r="L819" s="49">
        <v>0</v>
      </c>
      <c r="M819" s="50">
        <v>0</v>
      </c>
      <c r="N819" s="32"/>
      <c r="O819" s="31"/>
      <c r="P819" s="31"/>
      <c r="Q819" s="31"/>
      <c r="R819" s="31"/>
      <c r="S819" s="31"/>
      <c r="T819" s="31"/>
      <c r="U819" s="31"/>
      <c r="V819" s="99"/>
      <c r="W819" s="52" t="str">
        <f t="shared" si="1031"/>
        <v/>
      </c>
      <c r="X819" s="120"/>
      <c r="Y819" s="97"/>
      <c r="Z819" t="e">
        <f t="shared" si="961"/>
        <v>#N/A</v>
      </c>
      <c r="AA819" t="e">
        <f t="shared" si="962"/>
        <v>#N/A</v>
      </c>
      <c r="AB819" t="e">
        <f t="shared" si="963"/>
        <v>#N/A</v>
      </c>
      <c r="AC819" s="53" t="b">
        <f t="shared" si="964"/>
        <v>0</v>
      </c>
      <c r="AD819" s="53" t="b">
        <f t="shared" si="965"/>
        <v>0</v>
      </c>
      <c r="AE819" s="53" t="b">
        <f t="shared" si="966"/>
        <v>0</v>
      </c>
      <c r="AF819" s="53" t="b">
        <f t="shared" si="967"/>
        <v>0</v>
      </c>
      <c r="AG819" s="53" t="b">
        <f t="shared" si="968"/>
        <v>0</v>
      </c>
      <c r="AH819" s="53" t="b">
        <f t="shared" si="969"/>
        <v>0</v>
      </c>
      <c r="AI819" s="53" t="b">
        <f t="shared" si="970"/>
        <v>0</v>
      </c>
      <c r="AJ819" s="53" t="b">
        <f t="shared" si="971"/>
        <v>0</v>
      </c>
      <c r="AK819" s="53" t="b">
        <f t="shared" si="1025"/>
        <v>1</v>
      </c>
      <c r="AL819" s="53" t="b">
        <f t="shared" si="1026"/>
        <v>1</v>
      </c>
      <c r="AM819" s="53" t="b">
        <f t="shared" si="1027"/>
        <v>1</v>
      </c>
      <c r="AN819" s="53" t="b">
        <f t="shared" si="1028"/>
        <v>1</v>
      </c>
      <c r="AO819" s="53" t="b">
        <f t="shared" si="1029"/>
        <v>1</v>
      </c>
      <c r="AP819" s="53" t="b">
        <f t="shared" si="1030"/>
        <v>1</v>
      </c>
      <c r="AQ819" s="53" t="b">
        <f t="shared" si="1007"/>
        <v>0</v>
      </c>
      <c r="AR819" t="b">
        <f t="shared" si="972"/>
        <v>0</v>
      </c>
      <c r="AS819" s="54" t="e">
        <f t="shared" si="997"/>
        <v>#N/A</v>
      </c>
      <c r="AT819" t="b">
        <f t="shared" si="1008"/>
        <v>0</v>
      </c>
      <c r="AU819" t="str">
        <f t="shared" si="1009"/>
        <v/>
      </c>
      <c r="AV819" s="55" t="str">
        <f t="shared" si="998"/>
        <v/>
      </c>
      <c r="AW819" t="b">
        <f>AND(AV819&lt;&gt;"",COUNTIF($AV$11:AV818,AV819)=0)</f>
        <v>0</v>
      </c>
      <c r="AX819" s="2">
        <f>IF(AV819="",0,IF(AW819,MAX($AX$11:AX818)+1,VLOOKUP(AV819,$AV$11:AX818,3,FALSE)))</f>
        <v>0</v>
      </c>
      <c r="AY819" t="str">
        <f t="shared" si="999"/>
        <v/>
      </c>
      <c r="AZ819" t="e">
        <f t="shared" si="973"/>
        <v>#N/A</v>
      </c>
      <c r="BA819" t="e">
        <f>IF(ISNA(AZ819),NA(),COUNTIF(AZ$10:AZ819,AZ819)&gt;1)</f>
        <v>#N/A</v>
      </c>
      <c r="BB819" t="e">
        <f t="shared" si="974"/>
        <v>#N/A</v>
      </c>
      <c r="BC819" s="55" t="e">
        <f t="shared" si="975"/>
        <v>#N/A</v>
      </c>
      <c r="BD819" s="56" t="e">
        <f t="shared" si="976"/>
        <v>#N/A</v>
      </c>
      <c r="BE819" s="53">
        <f t="shared" si="977"/>
        <v>0</v>
      </c>
      <c r="BF819" s="53">
        <f t="shared" si="978"/>
        <v>0</v>
      </c>
      <c r="BG819" s="53">
        <f t="shared" si="979"/>
        <v>0</v>
      </c>
      <c r="BH819" s="53">
        <f t="shared" si="980"/>
        <v>0</v>
      </c>
      <c r="BI819" s="53">
        <f t="shared" si="981"/>
        <v>0</v>
      </c>
      <c r="BJ819" s="53">
        <f t="shared" si="982"/>
        <v>0</v>
      </c>
      <c r="BK819" s="57">
        <f t="shared" si="983"/>
        <v>0</v>
      </c>
      <c r="BL819" s="57">
        <f t="shared" si="984"/>
        <v>0</v>
      </c>
      <c r="BM819" s="57">
        <f t="shared" si="985"/>
        <v>0</v>
      </c>
      <c r="BN819" s="57">
        <f t="shared" si="986"/>
        <v>0</v>
      </c>
      <c r="BO819" s="57">
        <f t="shared" si="987"/>
        <v>0</v>
      </c>
      <c r="BP819" s="57">
        <f t="shared" si="988"/>
        <v>0</v>
      </c>
      <c r="BQ819">
        <f t="shared" si="1010"/>
        <v>0</v>
      </c>
      <c r="BR819">
        <f t="shared" si="1011"/>
        <v>0</v>
      </c>
      <c r="BS819">
        <f t="shared" si="1012"/>
        <v>0</v>
      </c>
      <c r="BT819">
        <f t="shared" si="1013"/>
        <v>0</v>
      </c>
      <c r="BU819">
        <f t="shared" si="1014"/>
        <v>0</v>
      </c>
      <c r="BV819">
        <f t="shared" si="1015"/>
        <v>0</v>
      </c>
      <c r="BW819">
        <f t="shared" si="1016"/>
        <v>0</v>
      </c>
      <c r="BX819">
        <f t="shared" si="1017"/>
        <v>0</v>
      </c>
      <c r="BY819">
        <f t="shared" si="1018"/>
        <v>0</v>
      </c>
      <c r="BZ819">
        <f t="shared" si="1019"/>
        <v>0</v>
      </c>
      <c r="CA819">
        <f t="shared" si="1020"/>
        <v>0</v>
      </c>
      <c r="CB819">
        <f t="shared" si="1021"/>
        <v>0</v>
      </c>
      <c r="CC819" t="e">
        <f>IF('Source and fuel input'!AS819,VLOOKUP(AA819,SourceIdData,8,FALSE),IF('Source and fuel input'!AQ819,V819,IF('Source and fuel input'!AR819,IF(AND(E819="Method 1",VLOOKUP(AA819,SourceIdData,8,FALSE)&gt;0),VLOOKUP(AA819,SourceIdData,8,FALSE),NA()),"")))</f>
        <v>#N/A</v>
      </c>
      <c r="CD819" s="15" t="e">
        <f t="shared" si="1032"/>
        <v>#N/A</v>
      </c>
      <c r="CE819" s="15" t="b">
        <f t="shared" si="1033"/>
        <v>1</v>
      </c>
      <c r="CF819" s="15" t="b">
        <f t="shared" si="989"/>
        <v>1</v>
      </c>
      <c r="CG819" s="15" t="b">
        <f t="shared" si="1034"/>
        <v>0</v>
      </c>
      <c r="CH819" s="15" t="b">
        <f t="shared" si="1035"/>
        <v>1</v>
      </c>
      <c r="CI819" t="e">
        <f t="shared" si="990"/>
        <v>#N/A</v>
      </c>
      <c r="CJ819" t="e">
        <f t="shared" si="991"/>
        <v>#N/A</v>
      </c>
      <c r="CK819" t="e">
        <f t="shared" si="1000"/>
        <v>#N/A</v>
      </c>
      <c r="CL819" t="b">
        <f t="shared" si="1036"/>
        <v>0</v>
      </c>
      <c r="CM819" t="e">
        <f t="shared" si="1001"/>
        <v>#N/A</v>
      </c>
      <c r="CN819" t="b">
        <f t="shared" si="1002"/>
        <v>0</v>
      </c>
      <c r="CO819" s="14">
        <f t="shared" si="1003"/>
        <v>1</v>
      </c>
      <c r="CP819" s="16" t="str">
        <f t="shared" si="992"/>
        <v/>
      </c>
      <c r="CQ819" s="15">
        <f t="shared" si="993"/>
        <v>0</v>
      </c>
      <c r="CR819" s="15">
        <f t="shared" si="994"/>
        <v>0</v>
      </c>
      <c r="CS819" s="15">
        <f t="shared" si="995"/>
        <v>0</v>
      </c>
      <c r="CT819" s="58" t="e">
        <f t="shared" si="1022"/>
        <v>#DIV/0!</v>
      </c>
      <c r="CU819" s="2">
        <f t="shared" si="996"/>
        <v>995</v>
      </c>
      <c r="CV819" t="str">
        <f t="shared" si="1004"/>
        <v/>
      </c>
      <c r="CX819" t="str">
        <f t="shared" si="1023"/>
        <v/>
      </c>
      <c r="CY819" t="b">
        <f>AND(CX819&lt;&gt;"",COUNTIF($CX$11:CX818,CX819)=0)</f>
        <v>0</v>
      </c>
      <c r="CZ819" s="2">
        <f>IF(CX819="",0,IF(CY819,MAX($CZ$11:CZ818)+1,VLOOKUP(CX819,$CX$11:CZ818,3,FALSE)))</f>
        <v>0</v>
      </c>
      <c r="DA819" s="2" t="str">
        <f t="shared" si="1005"/>
        <v/>
      </c>
      <c r="DB819" t="str">
        <f t="shared" si="1024"/>
        <v/>
      </c>
      <c r="DC819" t="b">
        <f>AND(DB819&lt;&gt;"",COUNTIF($DB$11:DB818,DB819)=0)</f>
        <v>0</v>
      </c>
      <c r="DD819" s="2">
        <f>IF(DB819="",0,IF(DC819,MAX($DD$11:DD818)+1,VLOOKUP(DB819,$DB$11:DD818,3,FALSE)))</f>
        <v>0</v>
      </c>
      <c r="DE819" s="2" t="str">
        <f t="shared" si="1006"/>
        <v/>
      </c>
    </row>
    <row r="820" spans="1:109" x14ac:dyDescent="0.35">
      <c r="A820" s="119"/>
      <c r="B820" s="46"/>
      <c r="C820" s="46"/>
      <c r="D820" s="46"/>
      <c r="E820" s="46"/>
      <c r="F820" s="183"/>
      <c r="G820" s="48">
        <v>0</v>
      </c>
      <c r="H820" s="46">
        <v>0</v>
      </c>
      <c r="I820" s="46">
        <v>0</v>
      </c>
      <c r="J820" s="46">
        <v>0</v>
      </c>
      <c r="K820" s="46">
        <v>0</v>
      </c>
      <c r="L820" s="49">
        <v>0</v>
      </c>
      <c r="M820" s="50">
        <v>0</v>
      </c>
      <c r="N820" s="32"/>
      <c r="O820" s="31"/>
      <c r="P820" s="31"/>
      <c r="Q820" s="31"/>
      <c r="R820" s="31"/>
      <c r="S820" s="31"/>
      <c r="T820" s="31"/>
      <c r="U820" s="31"/>
      <c r="V820" s="99"/>
      <c r="W820" s="52" t="str">
        <f t="shared" si="1031"/>
        <v/>
      </c>
      <c r="X820" s="120"/>
      <c r="Y820" s="97"/>
      <c r="Z820" t="e">
        <f t="shared" si="961"/>
        <v>#N/A</v>
      </c>
      <c r="AA820" t="e">
        <f t="shared" si="962"/>
        <v>#N/A</v>
      </c>
      <c r="AB820" t="e">
        <f t="shared" si="963"/>
        <v>#N/A</v>
      </c>
      <c r="AC820" s="53" t="b">
        <f t="shared" si="964"/>
        <v>0</v>
      </c>
      <c r="AD820" s="53" t="b">
        <f t="shared" si="965"/>
        <v>0</v>
      </c>
      <c r="AE820" s="53" t="b">
        <f t="shared" si="966"/>
        <v>0</v>
      </c>
      <c r="AF820" s="53" t="b">
        <f t="shared" si="967"/>
        <v>0</v>
      </c>
      <c r="AG820" s="53" t="b">
        <f t="shared" si="968"/>
        <v>0</v>
      </c>
      <c r="AH820" s="53" t="b">
        <f t="shared" si="969"/>
        <v>0</v>
      </c>
      <c r="AI820" s="53" t="b">
        <f t="shared" si="970"/>
        <v>0</v>
      </c>
      <c r="AJ820" s="53" t="b">
        <f t="shared" si="971"/>
        <v>0</v>
      </c>
      <c r="AK820" s="53" t="b">
        <f t="shared" si="1025"/>
        <v>1</v>
      </c>
      <c r="AL820" s="53" t="b">
        <f t="shared" si="1026"/>
        <v>1</v>
      </c>
      <c r="AM820" s="53" t="b">
        <f t="shared" si="1027"/>
        <v>1</v>
      </c>
      <c r="AN820" s="53" t="b">
        <f t="shared" si="1028"/>
        <v>1</v>
      </c>
      <c r="AO820" s="53" t="b">
        <f t="shared" si="1029"/>
        <v>1</v>
      </c>
      <c r="AP820" s="53" t="b">
        <f t="shared" si="1030"/>
        <v>1</v>
      </c>
      <c r="AQ820" s="53" t="b">
        <f t="shared" si="1007"/>
        <v>0</v>
      </c>
      <c r="AR820" t="b">
        <f t="shared" si="972"/>
        <v>0</v>
      </c>
      <c r="AS820" s="54" t="e">
        <f t="shared" si="997"/>
        <v>#N/A</v>
      </c>
      <c r="AT820" t="b">
        <f t="shared" si="1008"/>
        <v>0</v>
      </c>
      <c r="AU820" t="str">
        <f t="shared" si="1009"/>
        <v/>
      </c>
      <c r="AV820" s="55" t="str">
        <f t="shared" si="998"/>
        <v/>
      </c>
      <c r="AW820" t="b">
        <f>AND(AV820&lt;&gt;"",COUNTIF($AV$11:AV819,AV820)=0)</f>
        <v>0</v>
      </c>
      <c r="AX820" s="2">
        <f>IF(AV820="",0,IF(AW820,MAX($AX$11:AX819)+1,VLOOKUP(AV820,$AV$11:AX819,3,FALSE)))</f>
        <v>0</v>
      </c>
      <c r="AY820" t="str">
        <f t="shared" si="999"/>
        <v/>
      </c>
      <c r="AZ820" t="e">
        <f t="shared" si="973"/>
        <v>#N/A</v>
      </c>
      <c r="BA820" t="e">
        <f>IF(ISNA(AZ820),NA(),COUNTIF(AZ$10:AZ820,AZ820)&gt;1)</f>
        <v>#N/A</v>
      </c>
      <c r="BB820" t="e">
        <f t="shared" si="974"/>
        <v>#N/A</v>
      </c>
      <c r="BC820" s="55" t="e">
        <f t="shared" si="975"/>
        <v>#N/A</v>
      </c>
      <c r="BD820" s="56" t="e">
        <f t="shared" si="976"/>
        <v>#N/A</v>
      </c>
      <c r="BE820" s="53">
        <f t="shared" si="977"/>
        <v>0</v>
      </c>
      <c r="BF820" s="53">
        <f t="shared" si="978"/>
        <v>0</v>
      </c>
      <c r="BG820" s="53">
        <f t="shared" si="979"/>
        <v>0</v>
      </c>
      <c r="BH820" s="53">
        <f t="shared" si="980"/>
        <v>0</v>
      </c>
      <c r="BI820" s="53">
        <f t="shared" si="981"/>
        <v>0</v>
      </c>
      <c r="BJ820" s="53">
        <f t="shared" si="982"/>
        <v>0</v>
      </c>
      <c r="BK820" s="57">
        <f t="shared" si="983"/>
        <v>0</v>
      </c>
      <c r="BL820" s="57">
        <f t="shared" si="984"/>
        <v>0</v>
      </c>
      <c r="BM820" s="57">
        <f t="shared" si="985"/>
        <v>0</v>
      </c>
      <c r="BN820" s="57">
        <f t="shared" si="986"/>
        <v>0</v>
      </c>
      <c r="BO820" s="57">
        <f t="shared" si="987"/>
        <v>0</v>
      </c>
      <c r="BP820" s="57">
        <f t="shared" si="988"/>
        <v>0</v>
      </c>
      <c r="BQ820">
        <f t="shared" si="1010"/>
        <v>0</v>
      </c>
      <c r="BR820">
        <f t="shared" si="1011"/>
        <v>0</v>
      </c>
      <c r="BS820">
        <f t="shared" si="1012"/>
        <v>0</v>
      </c>
      <c r="BT820">
        <f t="shared" si="1013"/>
        <v>0</v>
      </c>
      <c r="BU820">
        <f t="shared" si="1014"/>
        <v>0</v>
      </c>
      <c r="BV820">
        <f t="shared" si="1015"/>
        <v>0</v>
      </c>
      <c r="BW820">
        <f t="shared" si="1016"/>
        <v>0</v>
      </c>
      <c r="BX820">
        <f t="shared" si="1017"/>
        <v>0</v>
      </c>
      <c r="BY820">
        <f t="shared" si="1018"/>
        <v>0</v>
      </c>
      <c r="BZ820">
        <f t="shared" si="1019"/>
        <v>0</v>
      </c>
      <c r="CA820">
        <f t="shared" si="1020"/>
        <v>0</v>
      </c>
      <c r="CB820">
        <f t="shared" si="1021"/>
        <v>0</v>
      </c>
      <c r="CC820" t="e">
        <f>IF('Source and fuel input'!AS820,VLOOKUP(AA820,SourceIdData,8,FALSE),IF('Source and fuel input'!AQ820,V820,IF('Source and fuel input'!AR820,IF(AND(E820="Method 1",VLOOKUP(AA820,SourceIdData,8,FALSE)&gt;0),VLOOKUP(AA820,SourceIdData,8,FALSE),NA()),"")))</f>
        <v>#N/A</v>
      </c>
      <c r="CD820" s="15" t="e">
        <f t="shared" si="1032"/>
        <v>#N/A</v>
      </c>
      <c r="CE820" s="15" t="b">
        <f t="shared" si="1033"/>
        <v>1</v>
      </c>
      <c r="CF820" s="15" t="b">
        <f t="shared" si="989"/>
        <v>1</v>
      </c>
      <c r="CG820" s="15" t="b">
        <f t="shared" si="1034"/>
        <v>0</v>
      </c>
      <c r="CH820" s="15" t="b">
        <f t="shared" si="1035"/>
        <v>1</v>
      </c>
      <c r="CI820" t="e">
        <f t="shared" si="990"/>
        <v>#N/A</v>
      </c>
      <c r="CJ820" t="e">
        <f t="shared" si="991"/>
        <v>#N/A</v>
      </c>
      <c r="CK820" t="e">
        <f t="shared" si="1000"/>
        <v>#N/A</v>
      </c>
      <c r="CL820" t="b">
        <f t="shared" si="1036"/>
        <v>0</v>
      </c>
      <c r="CM820" t="e">
        <f t="shared" si="1001"/>
        <v>#N/A</v>
      </c>
      <c r="CN820" t="b">
        <f t="shared" si="1002"/>
        <v>0</v>
      </c>
      <c r="CO820" s="14">
        <f t="shared" si="1003"/>
        <v>1</v>
      </c>
      <c r="CP820" s="16" t="str">
        <f t="shared" si="992"/>
        <v/>
      </c>
      <c r="CQ820" s="15">
        <f t="shared" si="993"/>
        <v>0</v>
      </c>
      <c r="CR820" s="15">
        <f t="shared" si="994"/>
        <v>0</v>
      </c>
      <c r="CS820" s="15">
        <f t="shared" si="995"/>
        <v>0</v>
      </c>
      <c r="CT820" s="58" t="e">
        <f t="shared" si="1022"/>
        <v>#DIV/0!</v>
      </c>
      <c r="CU820" s="2">
        <f t="shared" si="996"/>
        <v>995</v>
      </c>
      <c r="CV820" t="str">
        <f t="shared" si="1004"/>
        <v/>
      </c>
      <c r="CX820" t="str">
        <f t="shared" si="1023"/>
        <v/>
      </c>
      <c r="CY820" t="b">
        <f>AND(CX820&lt;&gt;"",COUNTIF($CX$11:CX819,CX820)=0)</f>
        <v>0</v>
      </c>
      <c r="CZ820" s="2">
        <f>IF(CX820="",0,IF(CY820,MAX($CZ$11:CZ819)+1,VLOOKUP(CX820,$CX$11:CZ819,3,FALSE)))</f>
        <v>0</v>
      </c>
      <c r="DA820" s="2" t="str">
        <f t="shared" si="1005"/>
        <v/>
      </c>
      <c r="DB820" t="str">
        <f t="shared" si="1024"/>
        <v/>
      </c>
      <c r="DC820" t="b">
        <f>AND(DB820&lt;&gt;"",COUNTIF($DB$11:DB819,DB820)=0)</f>
        <v>0</v>
      </c>
      <c r="DD820" s="2">
        <f>IF(DB820="",0,IF(DC820,MAX($DD$11:DD819)+1,VLOOKUP(DB820,$DB$11:DD819,3,FALSE)))</f>
        <v>0</v>
      </c>
      <c r="DE820" s="2" t="str">
        <f t="shared" si="1006"/>
        <v/>
      </c>
    </row>
    <row r="821" spans="1:109" x14ac:dyDescent="0.35">
      <c r="A821" s="119"/>
      <c r="B821" s="46"/>
      <c r="C821" s="46"/>
      <c r="D821" s="46"/>
      <c r="E821" s="46"/>
      <c r="F821" s="183"/>
      <c r="G821" s="48">
        <v>0</v>
      </c>
      <c r="H821" s="46">
        <v>0</v>
      </c>
      <c r="I821" s="46">
        <v>0</v>
      </c>
      <c r="J821" s="46">
        <v>0</v>
      </c>
      <c r="K821" s="46">
        <v>0</v>
      </c>
      <c r="L821" s="49">
        <v>0</v>
      </c>
      <c r="M821" s="50">
        <v>0</v>
      </c>
      <c r="N821" s="32"/>
      <c r="O821" s="31"/>
      <c r="P821" s="31"/>
      <c r="Q821" s="31"/>
      <c r="R821" s="31"/>
      <c r="S821" s="31"/>
      <c r="T821" s="31"/>
      <c r="U821" s="31"/>
      <c r="V821" s="99"/>
      <c r="W821" s="52" t="str">
        <f t="shared" si="1031"/>
        <v/>
      </c>
      <c r="X821" s="120"/>
      <c r="Y821" s="97"/>
      <c r="Z821" t="e">
        <f t="shared" si="961"/>
        <v>#N/A</v>
      </c>
      <c r="AA821" t="e">
        <f t="shared" si="962"/>
        <v>#N/A</v>
      </c>
      <c r="AB821" t="e">
        <f t="shared" si="963"/>
        <v>#N/A</v>
      </c>
      <c r="AC821" s="53" t="b">
        <f t="shared" si="964"/>
        <v>0</v>
      </c>
      <c r="AD821" s="53" t="b">
        <f t="shared" si="965"/>
        <v>0</v>
      </c>
      <c r="AE821" s="53" t="b">
        <f t="shared" si="966"/>
        <v>0</v>
      </c>
      <c r="AF821" s="53" t="b">
        <f t="shared" si="967"/>
        <v>0</v>
      </c>
      <c r="AG821" s="53" t="b">
        <f t="shared" si="968"/>
        <v>0</v>
      </c>
      <c r="AH821" s="53" t="b">
        <f t="shared" si="969"/>
        <v>0</v>
      </c>
      <c r="AI821" s="53" t="b">
        <f t="shared" si="970"/>
        <v>0</v>
      </c>
      <c r="AJ821" s="53" t="b">
        <f t="shared" si="971"/>
        <v>0</v>
      </c>
      <c r="AK821" s="53" t="b">
        <f t="shared" si="1025"/>
        <v>1</v>
      </c>
      <c r="AL821" s="53" t="b">
        <f t="shared" si="1026"/>
        <v>1</v>
      </c>
      <c r="AM821" s="53" t="b">
        <f t="shared" si="1027"/>
        <v>1</v>
      </c>
      <c r="AN821" s="53" t="b">
        <f t="shared" si="1028"/>
        <v>1</v>
      </c>
      <c r="AO821" s="53" t="b">
        <f t="shared" si="1029"/>
        <v>1</v>
      </c>
      <c r="AP821" s="53" t="b">
        <f t="shared" si="1030"/>
        <v>1</v>
      </c>
      <c r="AQ821" s="53" t="b">
        <f t="shared" si="1007"/>
        <v>0</v>
      </c>
      <c r="AR821" t="b">
        <f t="shared" si="972"/>
        <v>0</v>
      </c>
      <c r="AS821" s="54" t="e">
        <f t="shared" si="997"/>
        <v>#N/A</v>
      </c>
      <c r="AT821" t="b">
        <f t="shared" si="1008"/>
        <v>0</v>
      </c>
      <c r="AU821" t="str">
        <f t="shared" si="1009"/>
        <v/>
      </c>
      <c r="AV821" s="55" t="str">
        <f t="shared" si="998"/>
        <v/>
      </c>
      <c r="AW821" t="b">
        <f>AND(AV821&lt;&gt;"",COUNTIF($AV$11:AV820,AV821)=0)</f>
        <v>0</v>
      </c>
      <c r="AX821" s="2">
        <f>IF(AV821="",0,IF(AW821,MAX($AX$11:AX820)+1,VLOOKUP(AV821,$AV$11:AX820,3,FALSE)))</f>
        <v>0</v>
      </c>
      <c r="AY821" t="str">
        <f t="shared" si="999"/>
        <v/>
      </c>
      <c r="AZ821" t="e">
        <f t="shared" si="973"/>
        <v>#N/A</v>
      </c>
      <c r="BA821" t="e">
        <f>IF(ISNA(AZ821),NA(),COUNTIF(AZ$10:AZ821,AZ821)&gt;1)</f>
        <v>#N/A</v>
      </c>
      <c r="BB821" t="e">
        <f t="shared" si="974"/>
        <v>#N/A</v>
      </c>
      <c r="BC821" s="55" t="e">
        <f t="shared" si="975"/>
        <v>#N/A</v>
      </c>
      <c r="BD821" s="56" t="e">
        <f t="shared" si="976"/>
        <v>#N/A</v>
      </c>
      <c r="BE821" s="53">
        <f t="shared" si="977"/>
        <v>0</v>
      </c>
      <c r="BF821" s="53">
        <f t="shared" si="978"/>
        <v>0</v>
      </c>
      <c r="BG821" s="53">
        <f t="shared" si="979"/>
        <v>0</v>
      </c>
      <c r="BH821" s="53">
        <f t="shared" si="980"/>
        <v>0</v>
      </c>
      <c r="BI821" s="53">
        <f t="shared" si="981"/>
        <v>0</v>
      </c>
      <c r="BJ821" s="53">
        <f t="shared" si="982"/>
        <v>0</v>
      </c>
      <c r="BK821" s="57">
        <f t="shared" si="983"/>
        <v>0</v>
      </c>
      <c r="BL821" s="57">
        <f t="shared" si="984"/>
        <v>0</v>
      </c>
      <c r="BM821" s="57">
        <f t="shared" si="985"/>
        <v>0</v>
      </c>
      <c r="BN821" s="57">
        <f t="shared" si="986"/>
        <v>0</v>
      </c>
      <c r="BO821" s="57">
        <f t="shared" si="987"/>
        <v>0</v>
      </c>
      <c r="BP821" s="57">
        <f t="shared" si="988"/>
        <v>0</v>
      </c>
      <c r="BQ821">
        <f t="shared" si="1010"/>
        <v>0</v>
      </c>
      <c r="BR821">
        <f t="shared" si="1011"/>
        <v>0</v>
      </c>
      <c r="BS821">
        <f t="shared" si="1012"/>
        <v>0</v>
      </c>
      <c r="BT821">
        <f t="shared" si="1013"/>
        <v>0</v>
      </c>
      <c r="BU821">
        <f t="shared" si="1014"/>
        <v>0</v>
      </c>
      <c r="BV821">
        <f t="shared" si="1015"/>
        <v>0</v>
      </c>
      <c r="BW821">
        <f t="shared" si="1016"/>
        <v>0</v>
      </c>
      <c r="BX821">
        <f t="shared" si="1017"/>
        <v>0</v>
      </c>
      <c r="BY821">
        <f t="shared" si="1018"/>
        <v>0</v>
      </c>
      <c r="BZ821">
        <f t="shared" si="1019"/>
        <v>0</v>
      </c>
      <c r="CA821">
        <f t="shared" si="1020"/>
        <v>0</v>
      </c>
      <c r="CB821">
        <f t="shared" si="1021"/>
        <v>0</v>
      </c>
      <c r="CC821" t="e">
        <f>IF('Source and fuel input'!AS821,VLOOKUP(AA821,SourceIdData,8,FALSE),IF('Source and fuel input'!AQ821,V821,IF('Source and fuel input'!AR821,IF(AND(E821="Method 1",VLOOKUP(AA821,SourceIdData,8,FALSE)&gt;0),VLOOKUP(AA821,SourceIdData,8,FALSE),NA()),"")))</f>
        <v>#N/A</v>
      </c>
      <c r="CD821" s="15" t="e">
        <f t="shared" si="1032"/>
        <v>#N/A</v>
      </c>
      <c r="CE821" s="15" t="b">
        <f t="shared" si="1033"/>
        <v>1</v>
      </c>
      <c r="CF821" s="15" t="b">
        <f t="shared" si="989"/>
        <v>1</v>
      </c>
      <c r="CG821" s="15" t="b">
        <f t="shared" si="1034"/>
        <v>0</v>
      </c>
      <c r="CH821" s="15" t="b">
        <f t="shared" si="1035"/>
        <v>1</v>
      </c>
      <c r="CI821" t="e">
        <f t="shared" si="990"/>
        <v>#N/A</v>
      </c>
      <c r="CJ821" t="e">
        <f t="shared" si="991"/>
        <v>#N/A</v>
      </c>
      <c r="CK821" t="e">
        <f t="shared" si="1000"/>
        <v>#N/A</v>
      </c>
      <c r="CL821" t="b">
        <f t="shared" si="1036"/>
        <v>0</v>
      </c>
      <c r="CM821" t="e">
        <f t="shared" si="1001"/>
        <v>#N/A</v>
      </c>
      <c r="CN821" t="b">
        <f t="shared" si="1002"/>
        <v>0</v>
      </c>
      <c r="CO821" s="14">
        <f t="shared" si="1003"/>
        <v>1</v>
      </c>
      <c r="CP821" s="16" t="str">
        <f t="shared" si="992"/>
        <v/>
      </c>
      <c r="CQ821" s="15">
        <f t="shared" si="993"/>
        <v>0</v>
      </c>
      <c r="CR821" s="15">
        <f t="shared" si="994"/>
        <v>0</v>
      </c>
      <c r="CS821" s="15">
        <f t="shared" si="995"/>
        <v>0</v>
      </c>
      <c r="CT821" s="58" t="e">
        <f t="shared" si="1022"/>
        <v>#DIV/0!</v>
      </c>
      <c r="CU821" s="2">
        <f t="shared" si="996"/>
        <v>995</v>
      </c>
      <c r="CV821" t="str">
        <f t="shared" si="1004"/>
        <v/>
      </c>
      <c r="CX821" t="str">
        <f t="shared" si="1023"/>
        <v/>
      </c>
      <c r="CY821" t="b">
        <f>AND(CX821&lt;&gt;"",COUNTIF($CX$11:CX820,CX821)=0)</f>
        <v>0</v>
      </c>
      <c r="CZ821" s="2">
        <f>IF(CX821="",0,IF(CY821,MAX($CZ$11:CZ820)+1,VLOOKUP(CX821,$CX$11:CZ820,3,FALSE)))</f>
        <v>0</v>
      </c>
      <c r="DA821" s="2" t="str">
        <f t="shared" si="1005"/>
        <v/>
      </c>
      <c r="DB821" t="str">
        <f t="shared" si="1024"/>
        <v/>
      </c>
      <c r="DC821" t="b">
        <f>AND(DB821&lt;&gt;"",COUNTIF($DB$11:DB820,DB821)=0)</f>
        <v>0</v>
      </c>
      <c r="DD821" s="2">
        <f>IF(DB821="",0,IF(DC821,MAX($DD$11:DD820)+1,VLOOKUP(DB821,$DB$11:DD820,3,FALSE)))</f>
        <v>0</v>
      </c>
      <c r="DE821" s="2" t="str">
        <f t="shared" si="1006"/>
        <v/>
      </c>
    </row>
    <row r="822" spans="1:109" x14ac:dyDescent="0.35">
      <c r="A822" s="119"/>
      <c r="B822" s="46"/>
      <c r="C822" s="46"/>
      <c r="D822" s="46"/>
      <c r="E822" s="46"/>
      <c r="F822" s="183"/>
      <c r="G822" s="48">
        <v>0</v>
      </c>
      <c r="H822" s="46">
        <v>0</v>
      </c>
      <c r="I822" s="46">
        <v>0</v>
      </c>
      <c r="J822" s="46">
        <v>0</v>
      </c>
      <c r="K822" s="46">
        <v>0</v>
      </c>
      <c r="L822" s="49">
        <v>0</v>
      </c>
      <c r="M822" s="50">
        <v>0</v>
      </c>
      <c r="N822" s="32"/>
      <c r="O822" s="31"/>
      <c r="P822" s="31"/>
      <c r="Q822" s="31"/>
      <c r="R822" s="31"/>
      <c r="S822" s="31"/>
      <c r="T822" s="31"/>
      <c r="U822" s="31"/>
      <c r="V822" s="99"/>
      <c r="W822" s="52" t="str">
        <f t="shared" si="1031"/>
        <v/>
      </c>
      <c r="X822" s="120"/>
      <c r="Y822" s="97"/>
      <c r="Z822" t="e">
        <f t="shared" si="961"/>
        <v>#N/A</v>
      </c>
      <c r="AA822" t="e">
        <f t="shared" si="962"/>
        <v>#N/A</v>
      </c>
      <c r="AB822" t="e">
        <f t="shared" si="963"/>
        <v>#N/A</v>
      </c>
      <c r="AC822" s="53" t="b">
        <f t="shared" si="964"/>
        <v>0</v>
      </c>
      <c r="AD822" s="53" t="b">
        <f t="shared" si="965"/>
        <v>0</v>
      </c>
      <c r="AE822" s="53" t="b">
        <f t="shared" si="966"/>
        <v>0</v>
      </c>
      <c r="AF822" s="53" t="b">
        <f t="shared" si="967"/>
        <v>0</v>
      </c>
      <c r="AG822" s="53" t="b">
        <f t="shared" si="968"/>
        <v>0</v>
      </c>
      <c r="AH822" s="53" t="b">
        <f t="shared" si="969"/>
        <v>0</v>
      </c>
      <c r="AI822" s="53" t="b">
        <f t="shared" si="970"/>
        <v>0</v>
      </c>
      <c r="AJ822" s="53" t="b">
        <f t="shared" si="971"/>
        <v>0</v>
      </c>
      <c r="AK822" s="53" t="b">
        <f t="shared" si="1025"/>
        <v>1</v>
      </c>
      <c r="AL822" s="53" t="b">
        <f t="shared" si="1026"/>
        <v>1</v>
      </c>
      <c r="AM822" s="53" t="b">
        <f t="shared" si="1027"/>
        <v>1</v>
      </c>
      <c r="AN822" s="53" t="b">
        <f t="shared" si="1028"/>
        <v>1</v>
      </c>
      <c r="AO822" s="53" t="b">
        <f t="shared" si="1029"/>
        <v>1</v>
      </c>
      <c r="AP822" s="53" t="b">
        <f t="shared" si="1030"/>
        <v>1</v>
      </c>
      <c r="AQ822" s="53" t="b">
        <f t="shared" si="1007"/>
        <v>0</v>
      </c>
      <c r="AR822" t="b">
        <f t="shared" si="972"/>
        <v>0</v>
      </c>
      <c r="AS822" s="54" t="e">
        <f t="shared" si="997"/>
        <v>#N/A</v>
      </c>
      <c r="AT822" t="b">
        <f t="shared" si="1008"/>
        <v>0</v>
      </c>
      <c r="AU822" t="str">
        <f t="shared" si="1009"/>
        <v/>
      </c>
      <c r="AV822" s="55" t="str">
        <f t="shared" si="998"/>
        <v/>
      </c>
      <c r="AW822" t="b">
        <f>AND(AV822&lt;&gt;"",COUNTIF($AV$11:AV821,AV822)=0)</f>
        <v>0</v>
      </c>
      <c r="AX822" s="2">
        <f>IF(AV822="",0,IF(AW822,MAX($AX$11:AX821)+1,VLOOKUP(AV822,$AV$11:AX821,3,FALSE)))</f>
        <v>0</v>
      </c>
      <c r="AY822" t="str">
        <f t="shared" si="999"/>
        <v/>
      </c>
      <c r="AZ822" t="e">
        <f t="shared" si="973"/>
        <v>#N/A</v>
      </c>
      <c r="BA822" t="e">
        <f>IF(ISNA(AZ822),NA(),COUNTIF(AZ$10:AZ822,AZ822)&gt;1)</f>
        <v>#N/A</v>
      </c>
      <c r="BB822" t="e">
        <f t="shared" si="974"/>
        <v>#N/A</v>
      </c>
      <c r="BC822" s="55" t="e">
        <f t="shared" si="975"/>
        <v>#N/A</v>
      </c>
      <c r="BD822" s="56" t="e">
        <f t="shared" si="976"/>
        <v>#N/A</v>
      </c>
      <c r="BE822" s="53">
        <f t="shared" si="977"/>
        <v>0</v>
      </c>
      <c r="BF822" s="53">
        <f t="shared" si="978"/>
        <v>0</v>
      </c>
      <c r="BG822" s="53">
        <f t="shared" si="979"/>
        <v>0</v>
      </c>
      <c r="BH822" s="53">
        <f t="shared" si="980"/>
        <v>0</v>
      </c>
      <c r="BI822" s="53">
        <f t="shared" si="981"/>
        <v>0</v>
      </c>
      <c r="BJ822" s="53">
        <f t="shared" si="982"/>
        <v>0</v>
      </c>
      <c r="BK822" s="57">
        <f t="shared" si="983"/>
        <v>0</v>
      </c>
      <c r="BL822" s="57">
        <f t="shared" si="984"/>
        <v>0</v>
      </c>
      <c r="BM822" s="57">
        <f t="shared" si="985"/>
        <v>0</v>
      </c>
      <c r="BN822" s="57">
        <f t="shared" si="986"/>
        <v>0</v>
      </c>
      <c r="BO822" s="57">
        <f t="shared" si="987"/>
        <v>0</v>
      </c>
      <c r="BP822" s="57">
        <f t="shared" si="988"/>
        <v>0</v>
      </c>
      <c r="BQ822">
        <f t="shared" si="1010"/>
        <v>0</v>
      </c>
      <c r="BR822">
        <f t="shared" si="1011"/>
        <v>0</v>
      </c>
      <c r="BS822">
        <f t="shared" si="1012"/>
        <v>0</v>
      </c>
      <c r="BT822">
        <f t="shared" si="1013"/>
        <v>0</v>
      </c>
      <c r="BU822">
        <f t="shared" si="1014"/>
        <v>0</v>
      </c>
      <c r="BV822">
        <f t="shared" si="1015"/>
        <v>0</v>
      </c>
      <c r="BW822">
        <f t="shared" si="1016"/>
        <v>0</v>
      </c>
      <c r="BX822">
        <f t="shared" si="1017"/>
        <v>0</v>
      </c>
      <c r="BY822">
        <f t="shared" si="1018"/>
        <v>0</v>
      </c>
      <c r="BZ822">
        <f t="shared" si="1019"/>
        <v>0</v>
      </c>
      <c r="CA822">
        <f t="shared" si="1020"/>
        <v>0</v>
      </c>
      <c r="CB822">
        <f t="shared" si="1021"/>
        <v>0</v>
      </c>
      <c r="CC822" t="e">
        <f>IF('Source and fuel input'!AS822,VLOOKUP(AA822,SourceIdData,8,FALSE),IF('Source and fuel input'!AQ822,V822,IF('Source and fuel input'!AR822,IF(AND(E822="Method 1",VLOOKUP(AA822,SourceIdData,8,FALSE)&gt;0),VLOOKUP(AA822,SourceIdData,8,FALSE),NA()),"")))</f>
        <v>#N/A</v>
      </c>
      <c r="CD822" s="15" t="e">
        <f t="shared" si="1032"/>
        <v>#N/A</v>
      </c>
      <c r="CE822" s="15" t="b">
        <f t="shared" si="1033"/>
        <v>1</v>
      </c>
      <c r="CF822" s="15" t="b">
        <f t="shared" si="989"/>
        <v>1</v>
      </c>
      <c r="CG822" s="15" t="b">
        <f t="shared" si="1034"/>
        <v>0</v>
      </c>
      <c r="CH822" s="15" t="b">
        <f t="shared" si="1035"/>
        <v>1</v>
      </c>
      <c r="CI822" t="e">
        <f t="shared" si="990"/>
        <v>#N/A</v>
      </c>
      <c r="CJ822" t="e">
        <f t="shared" si="991"/>
        <v>#N/A</v>
      </c>
      <c r="CK822" t="e">
        <f t="shared" si="1000"/>
        <v>#N/A</v>
      </c>
      <c r="CL822" t="b">
        <f t="shared" si="1036"/>
        <v>0</v>
      </c>
      <c r="CM822" t="e">
        <f t="shared" si="1001"/>
        <v>#N/A</v>
      </c>
      <c r="CN822" t="b">
        <f t="shared" si="1002"/>
        <v>0</v>
      </c>
      <c r="CO822" s="14">
        <f t="shared" si="1003"/>
        <v>1</v>
      </c>
      <c r="CP822" s="16" t="str">
        <f t="shared" si="992"/>
        <v/>
      </c>
      <c r="CQ822" s="15">
        <f t="shared" si="993"/>
        <v>0</v>
      </c>
      <c r="CR822" s="15">
        <f t="shared" si="994"/>
        <v>0</v>
      </c>
      <c r="CS822" s="15">
        <f t="shared" si="995"/>
        <v>0</v>
      </c>
      <c r="CT822" s="58" t="e">
        <f t="shared" si="1022"/>
        <v>#DIV/0!</v>
      </c>
      <c r="CU822" s="2">
        <f t="shared" si="996"/>
        <v>995</v>
      </c>
      <c r="CV822" t="str">
        <f t="shared" si="1004"/>
        <v/>
      </c>
      <c r="CX822" t="str">
        <f t="shared" si="1023"/>
        <v/>
      </c>
      <c r="CY822" t="b">
        <f>AND(CX822&lt;&gt;"",COUNTIF($CX$11:CX821,CX822)=0)</f>
        <v>0</v>
      </c>
      <c r="CZ822" s="2">
        <f>IF(CX822="",0,IF(CY822,MAX($CZ$11:CZ821)+1,VLOOKUP(CX822,$CX$11:CZ821,3,FALSE)))</f>
        <v>0</v>
      </c>
      <c r="DA822" s="2" t="str">
        <f t="shared" si="1005"/>
        <v/>
      </c>
      <c r="DB822" t="str">
        <f t="shared" si="1024"/>
        <v/>
      </c>
      <c r="DC822" t="b">
        <f>AND(DB822&lt;&gt;"",COUNTIF($DB$11:DB821,DB822)=0)</f>
        <v>0</v>
      </c>
      <c r="DD822" s="2">
        <f>IF(DB822="",0,IF(DC822,MAX($DD$11:DD821)+1,VLOOKUP(DB822,$DB$11:DD821,3,FALSE)))</f>
        <v>0</v>
      </c>
      <c r="DE822" s="2" t="str">
        <f t="shared" si="1006"/>
        <v/>
      </c>
    </row>
    <row r="823" spans="1:109" x14ac:dyDescent="0.35">
      <c r="A823" s="119"/>
      <c r="B823" s="46"/>
      <c r="C823" s="46"/>
      <c r="D823" s="46"/>
      <c r="E823" s="46"/>
      <c r="F823" s="183"/>
      <c r="G823" s="48">
        <v>0</v>
      </c>
      <c r="H823" s="46">
        <v>0</v>
      </c>
      <c r="I823" s="46">
        <v>0</v>
      </c>
      <c r="J823" s="46">
        <v>0</v>
      </c>
      <c r="K823" s="46">
        <v>0</v>
      </c>
      <c r="L823" s="49">
        <v>0</v>
      </c>
      <c r="M823" s="50">
        <v>0</v>
      </c>
      <c r="N823" s="32"/>
      <c r="O823" s="31"/>
      <c r="P823" s="31"/>
      <c r="Q823" s="31"/>
      <c r="R823" s="31"/>
      <c r="S823" s="31"/>
      <c r="T823" s="31"/>
      <c r="U823" s="31"/>
      <c r="V823" s="99"/>
      <c r="W823" s="52" t="str">
        <f t="shared" si="1031"/>
        <v/>
      </c>
      <c r="X823" s="120"/>
      <c r="Y823" s="97"/>
      <c r="Z823" t="e">
        <f t="shared" si="961"/>
        <v>#N/A</v>
      </c>
      <c r="AA823" t="e">
        <f t="shared" si="962"/>
        <v>#N/A</v>
      </c>
      <c r="AB823" t="e">
        <f t="shared" si="963"/>
        <v>#N/A</v>
      </c>
      <c r="AC823" s="53" t="b">
        <f t="shared" si="964"/>
        <v>0</v>
      </c>
      <c r="AD823" s="53" t="b">
        <f t="shared" si="965"/>
        <v>0</v>
      </c>
      <c r="AE823" s="53" t="b">
        <f t="shared" si="966"/>
        <v>0</v>
      </c>
      <c r="AF823" s="53" t="b">
        <f t="shared" si="967"/>
        <v>0</v>
      </c>
      <c r="AG823" s="53" t="b">
        <f t="shared" si="968"/>
        <v>0</v>
      </c>
      <c r="AH823" s="53" t="b">
        <f t="shared" si="969"/>
        <v>0</v>
      </c>
      <c r="AI823" s="53" t="b">
        <f t="shared" si="970"/>
        <v>0</v>
      </c>
      <c r="AJ823" s="53" t="b">
        <f t="shared" si="971"/>
        <v>0</v>
      </c>
      <c r="AK823" s="53" t="b">
        <f t="shared" si="1025"/>
        <v>1</v>
      </c>
      <c r="AL823" s="53" t="b">
        <f t="shared" si="1026"/>
        <v>1</v>
      </c>
      <c r="AM823" s="53" t="b">
        <f t="shared" si="1027"/>
        <v>1</v>
      </c>
      <c r="AN823" s="53" t="b">
        <f t="shared" si="1028"/>
        <v>1</v>
      </c>
      <c r="AO823" s="53" t="b">
        <f t="shared" si="1029"/>
        <v>1</v>
      </c>
      <c r="AP823" s="53" t="b">
        <f t="shared" si="1030"/>
        <v>1</v>
      </c>
      <c r="AQ823" s="53" t="b">
        <f t="shared" si="1007"/>
        <v>0</v>
      </c>
      <c r="AR823" t="b">
        <f t="shared" si="972"/>
        <v>0</v>
      </c>
      <c r="AS823" s="54" t="e">
        <f t="shared" si="997"/>
        <v>#N/A</v>
      </c>
      <c r="AT823" t="b">
        <f t="shared" si="1008"/>
        <v>0</v>
      </c>
      <c r="AU823" t="str">
        <f t="shared" si="1009"/>
        <v/>
      </c>
      <c r="AV823" s="55" t="str">
        <f t="shared" si="998"/>
        <v/>
      </c>
      <c r="AW823" t="b">
        <f>AND(AV823&lt;&gt;"",COUNTIF($AV$11:AV822,AV823)=0)</f>
        <v>0</v>
      </c>
      <c r="AX823" s="2">
        <f>IF(AV823="",0,IF(AW823,MAX($AX$11:AX822)+1,VLOOKUP(AV823,$AV$11:AX822,3,FALSE)))</f>
        <v>0</v>
      </c>
      <c r="AY823" t="str">
        <f t="shared" si="999"/>
        <v/>
      </c>
      <c r="AZ823" t="e">
        <f t="shared" si="973"/>
        <v>#N/A</v>
      </c>
      <c r="BA823" t="e">
        <f>IF(ISNA(AZ823),NA(),COUNTIF(AZ$10:AZ823,AZ823)&gt;1)</f>
        <v>#N/A</v>
      </c>
      <c r="BB823" t="e">
        <f t="shared" si="974"/>
        <v>#N/A</v>
      </c>
      <c r="BC823" s="55" t="e">
        <f t="shared" si="975"/>
        <v>#N/A</v>
      </c>
      <c r="BD823" s="56" t="e">
        <f t="shared" si="976"/>
        <v>#N/A</v>
      </c>
      <c r="BE823" s="53">
        <f t="shared" si="977"/>
        <v>0</v>
      </c>
      <c r="BF823" s="53">
        <f t="shared" si="978"/>
        <v>0</v>
      </c>
      <c r="BG823" s="53">
        <f t="shared" si="979"/>
        <v>0</v>
      </c>
      <c r="BH823" s="53">
        <f t="shared" si="980"/>
        <v>0</v>
      </c>
      <c r="BI823" s="53">
        <f t="shared" si="981"/>
        <v>0</v>
      </c>
      <c r="BJ823" s="53">
        <f t="shared" si="982"/>
        <v>0</v>
      </c>
      <c r="BK823" s="57">
        <f t="shared" si="983"/>
        <v>0</v>
      </c>
      <c r="BL823" s="57">
        <f t="shared" si="984"/>
        <v>0</v>
      </c>
      <c r="BM823" s="57">
        <f t="shared" si="985"/>
        <v>0</v>
      </c>
      <c r="BN823" s="57">
        <f t="shared" si="986"/>
        <v>0</v>
      </c>
      <c r="BO823" s="57">
        <f t="shared" si="987"/>
        <v>0</v>
      </c>
      <c r="BP823" s="57">
        <f t="shared" si="988"/>
        <v>0</v>
      </c>
      <c r="BQ823">
        <f t="shared" si="1010"/>
        <v>0</v>
      </c>
      <c r="BR823">
        <f t="shared" si="1011"/>
        <v>0</v>
      </c>
      <c r="BS823">
        <f t="shared" si="1012"/>
        <v>0</v>
      </c>
      <c r="BT823">
        <f t="shared" si="1013"/>
        <v>0</v>
      </c>
      <c r="BU823">
        <f t="shared" si="1014"/>
        <v>0</v>
      </c>
      <c r="BV823">
        <f t="shared" si="1015"/>
        <v>0</v>
      </c>
      <c r="BW823">
        <f t="shared" si="1016"/>
        <v>0</v>
      </c>
      <c r="BX823">
        <f t="shared" si="1017"/>
        <v>0</v>
      </c>
      <c r="BY823">
        <f t="shared" si="1018"/>
        <v>0</v>
      </c>
      <c r="BZ823">
        <f t="shared" si="1019"/>
        <v>0</v>
      </c>
      <c r="CA823">
        <f t="shared" si="1020"/>
        <v>0</v>
      </c>
      <c r="CB823">
        <f t="shared" si="1021"/>
        <v>0</v>
      </c>
      <c r="CC823" t="e">
        <f>IF('Source and fuel input'!AS823,VLOOKUP(AA823,SourceIdData,8,FALSE),IF('Source and fuel input'!AQ823,V823,IF('Source and fuel input'!AR823,IF(AND(E823="Method 1",VLOOKUP(AA823,SourceIdData,8,FALSE)&gt;0),VLOOKUP(AA823,SourceIdData,8,FALSE),NA()),"")))</f>
        <v>#N/A</v>
      </c>
      <c r="CD823" s="15" t="e">
        <f t="shared" si="1032"/>
        <v>#N/A</v>
      </c>
      <c r="CE823" s="15" t="b">
        <f t="shared" si="1033"/>
        <v>1</v>
      </c>
      <c r="CF823" s="15" t="b">
        <f t="shared" si="989"/>
        <v>1</v>
      </c>
      <c r="CG823" s="15" t="b">
        <f t="shared" si="1034"/>
        <v>0</v>
      </c>
      <c r="CH823" s="15" t="b">
        <f t="shared" si="1035"/>
        <v>1</v>
      </c>
      <c r="CI823" t="e">
        <f t="shared" si="990"/>
        <v>#N/A</v>
      </c>
      <c r="CJ823" t="e">
        <f t="shared" si="991"/>
        <v>#N/A</v>
      </c>
      <c r="CK823" t="e">
        <f t="shared" si="1000"/>
        <v>#N/A</v>
      </c>
      <c r="CL823" t="b">
        <f t="shared" si="1036"/>
        <v>0</v>
      </c>
      <c r="CM823" t="e">
        <f t="shared" si="1001"/>
        <v>#N/A</v>
      </c>
      <c r="CN823" t="b">
        <f t="shared" si="1002"/>
        <v>0</v>
      </c>
      <c r="CO823" s="14">
        <f t="shared" si="1003"/>
        <v>1</v>
      </c>
      <c r="CP823" s="16" t="str">
        <f t="shared" si="992"/>
        <v/>
      </c>
      <c r="CQ823" s="15">
        <f t="shared" si="993"/>
        <v>0</v>
      </c>
      <c r="CR823" s="15">
        <f t="shared" si="994"/>
        <v>0</v>
      </c>
      <c r="CS823" s="15">
        <f t="shared" si="995"/>
        <v>0</v>
      </c>
      <c r="CT823" s="58" t="e">
        <f t="shared" si="1022"/>
        <v>#DIV/0!</v>
      </c>
      <c r="CU823" s="2">
        <f t="shared" si="996"/>
        <v>995</v>
      </c>
      <c r="CV823" t="str">
        <f t="shared" si="1004"/>
        <v/>
      </c>
      <c r="CX823" t="str">
        <f t="shared" si="1023"/>
        <v/>
      </c>
      <c r="CY823" t="b">
        <f>AND(CX823&lt;&gt;"",COUNTIF($CX$11:CX822,CX823)=0)</f>
        <v>0</v>
      </c>
      <c r="CZ823" s="2">
        <f>IF(CX823="",0,IF(CY823,MAX($CZ$11:CZ822)+1,VLOOKUP(CX823,$CX$11:CZ822,3,FALSE)))</f>
        <v>0</v>
      </c>
      <c r="DA823" s="2" t="str">
        <f t="shared" si="1005"/>
        <v/>
      </c>
      <c r="DB823" t="str">
        <f t="shared" si="1024"/>
        <v/>
      </c>
      <c r="DC823" t="b">
        <f>AND(DB823&lt;&gt;"",COUNTIF($DB$11:DB822,DB823)=0)</f>
        <v>0</v>
      </c>
      <c r="DD823" s="2">
        <f>IF(DB823="",0,IF(DC823,MAX($DD$11:DD822)+1,VLOOKUP(DB823,$DB$11:DD822,3,FALSE)))</f>
        <v>0</v>
      </c>
      <c r="DE823" s="2" t="str">
        <f t="shared" si="1006"/>
        <v/>
      </c>
    </row>
    <row r="824" spans="1:109" x14ac:dyDescent="0.35">
      <c r="A824" s="119"/>
      <c r="B824" s="46"/>
      <c r="C824" s="46"/>
      <c r="D824" s="46"/>
      <c r="E824" s="46"/>
      <c r="F824" s="183"/>
      <c r="G824" s="48">
        <v>0</v>
      </c>
      <c r="H824" s="46">
        <v>0</v>
      </c>
      <c r="I824" s="46">
        <v>0</v>
      </c>
      <c r="J824" s="46">
        <v>0</v>
      </c>
      <c r="K824" s="46">
        <v>0</v>
      </c>
      <c r="L824" s="49">
        <v>0</v>
      </c>
      <c r="M824" s="50">
        <v>0</v>
      </c>
      <c r="N824" s="32"/>
      <c r="O824" s="31"/>
      <c r="P824" s="31"/>
      <c r="Q824" s="31"/>
      <c r="R824" s="31"/>
      <c r="S824" s="31"/>
      <c r="T824" s="31"/>
      <c r="U824" s="31"/>
      <c r="V824" s="99"/>
      <c r="W824" s="52" t="str">
        <f t="shared" si="1031"/>
        <v/>
      </c>
      <c r="X824" s="120"/>
      <c r="Y824" s="97"/>
      <c r="Z824" t="e">
        <f t="shared" si="961"/>
        <v>#N/A</v>
      </c>
      <c r="AA824" t="e">
        <f t="shared" si="962"/>
        <v>#N/A</v>
      </c>
      <c r="AB824" t="e">
        <f t="shared" si="963"/>
        <v>#N/A</v>
      </c>
      <c r="AC824" s="53" t="b">
        <f t="shared" si="964"/>
        <v>0</v>
      </c>
      <c r="AD824" s="53" t="b">
        <f t="shared" si="965"/>
        <v>0</v>
      </c>
      <c r="AE824" s="53" t="b">
        <f t="shared" si="966"/>
        <v>0</v>
      </c>
      <c r="AF824" s="53" t="b">
        <f t="shared" si="967"/>
        <v>0</v>
      </c>
      <c r="AG824" s="53" t="b">
        <f t="shared" si="968"/>
        <v>0</v>
      </c>
      <c r="AH824" s="53" t="b">
        <f t="shared" si="969"/>
        <v>0</v>
      </c>
      <c r="AI824" s="53" t="b">
        <f t="shared" si="970"/>
        <v>0</v>
      </c>
      <c r="AJ824" s="53" t="b">
        <f t="shared" si="971"/>
        <v>0</v>
      </c>
      <c r="AK824" s="53" t="b">
        <f t="shared" si="1025"/>
        <v>1</v>
      </c>
      <c r="AL824" s="53" t="b">
        <f t="shared" si="1026"/>
        <v>1</v>
      </c>
      <c r="AM824" s="53" t="b">
        <f t="shared" si="1027"/>
        <v>1</v>
      </c>
      <c r="AN824" s="53" t="b">
        <f t="shared" si="1028"/>
        <v>1</v>
      </c>
      <c r="AO824" s="53" t="b">
        <f t="shared" si="1029"/>
        <v>1</v>
      </c>
      <c r="AP824" s="53" t="b">
        <f t="shared" si="1030"/>
        <v>1</v>
      </c>
      <c r="AQ824" s="53" t="b">
        <f t="shared" si="1007"/>
        <v>0</v>
      </c>
      <c r="AR824" t="b">
        <f t="shared" si="972"/>
        <v>0</v>
      </c>
      <c r="AS824" s="54" t="e">
        <f t="shared" si="997"/>
        <v>#N/A</v>
      </c>
      <c r="AT824" t="b">
        <f t="shared" si="1008"/>
        <v>0</v>
      </c>
      <c r="AU824" t="str">
        <f t="shared" si="1009"/>
        <v/>
      </c>
      <c r="AV824" s="55" t="str">
        <f t="shared" si="998"/>
        <v/>
      </c>
      <c r="AW824" t="b">
        <f>AND(AV824&lt;&gt;"",COUNTIF($AV$11:AV823,AV824)=0)</f>
        <v>0</v>
      </c>
      <c r="AX824" s="2">
        <f>IF(AV824="",0,IF(AW824,MAX($AX$11:AX823)+1,VLOOKUP(AV824,$AV$11:AX823,3,FALSE)))</f>
        <v>0</v>
      </c>
      <c r="AY824" t="str">
        <f t="shared" si="999"/>
        <v/>
      </c>
      <c r="AZ824" t="e">
        <f t="shared" si="973"/>
        <v>#N/A</v>
      </c>
      <c r="BA824" t="e">
        <f>IF(ISNA(AZ824),NA(),COUNTIF(AZ$10:AZ824,AZ824)&gt;1)</f>
        <v>#N/A</v>
      </c>
      <c r="BB824" t="e">
        <f t="shared" si="974"/>
        <v>#N/A</v>
      </c>
      <c r="BC824" s="55" t="e">
        <f t="shared" si="975"/>
        <v>#N/A</v>
      </c>
      <c r="BD824" s="56" t="e">
        <f t="shared" si="976"/>
        <v>#N/A</v>
      </c>
      <c r="BE824" s="53">
        <f t="shared" si="977"/>
        <v>0</v>
      </c>
      <c r="BF824" s="53">
        <f t="shared" si="978"/>
        <v>0</v>
      </c>
      <c r="BG824" s="53">
        <f t="shared" si="979"/>
        <v>0</v>
      </c>
      <c r="BH824" s="53">
        <f t="shared" si="980"/>
        <v>0</v>
      </c>
      <c r="BI824" s="53">
        <f t="shared" si="981"/>
        <v>0</v>
      </c>
      <c r="BJ824" s="53">
        <f t="shared" si="982"/>
        <v>0</v>
      </c>
      <c r="BK824" s="57">
        <f t="shared" si="983"/>
        <v>0</v>
      </c>
      <c r="BL824" s="57">
        <f t="shared" si="984"/>
        <v>0</v>
      </c>
      <c r="BM824" s="57">
        <f t="shared" si="985"/>
        <v>0</v>
      </c>
      <c r="BN824" s="57">
        <f t="shared" si="986"/>
        <v>0</v>
      </c>
      <c r="BO824" s="57">
        <f t="shared" si="987"/>
        <v>0</v>
      </c>
      <c r="BP824" s="57">
        <f t="shared" si="988"/>
        <v>0</v>
      </c>
      <c r="BQ824">
        <f t="shared" si="1010"/>
        <v>0</v>
      </c>
      <c r="BR824">
        <f t="shared" si="1011"/>
        <v>0</v>
      </c>
      <c r="BS824">
        <f t="shared" si="1012"/>
        <v>0</v>
      </c>
      <c r="BT824">
        <f t="shared" si="1013"/>
        <v>0</v>
      </c>
      <c r="BU824">
        <f t="shared" si="1014"/>
        <v>0</v>
      </c>
      <c r="BV824">
        <f t="shared" si="1015"/>
        <v>0</v>
      </c>
      <c r="BW824">
        <f t="shared" si="1016"/>
        <v>0</v>
      </c>
      <c r="BX824">
        <f t="shared" si="1017"/>
        <v>0</v>
      </c>
      <c r="BY824">
        <f t="shared" si="1018"/>
        <v>0</v>
      </c>
      <c r="BZ824">
        <f t="shared" si="1019"/>
        <v>0</v>
      </c>
      <c r="CA824">
        <f t="shared" si="1020"/>
        <v>0</v>
      </c>
      <c r="CB824">
        <f t="shared" si="1021"/>
        <v>0</v>
      </c>
      <c r="CC824" t="e">
        <f>IF('Source and fuel input'!AS824,VLOOKUP(AA824,SourceIdData,8,FALSE),IF('Source and fuel input'!AQ824,V824,IF('Source and fuel input'!AR824,IF(AND(E824="Method 1",VLOOKUP(AA824,SourceIdData,8,FALSE)&gt;0),VLOOKUP(AA824,SourceIdData,8,FALSE),NA()),"")))</f>
        <v>#N/A</v>
      </c>
      <c r="CD824" s="15" t="e">
        <f t="shared" si="1032"/>
        <v>#N/A</v>
      </c>
      <c r="CE824" s="15" t="b">
        <f t="shared" si="1033"/>
        <v>1</v>
      </c>
      <c r="CF824" s="15" t="b">
        <f t="shared" si="989"/>
        <v>1</v>
      </c>
      <c r="CG824" s="15" t="b">
        <f t="shared" si="1034"/>
        <v>0</v>
      </c>
      <c r="CH824" s="15" t="b">
        <f t="shared" si="1035"/>
        <v>1</v>
      </c>
      <c r="CI824" t="e">
        <f t="shared" si="990"/>
        <v>#N/A</v>
      </c>
      <c r="CJ824" t="e">
        <f t="shared" si="991"/>
        <v>#N/A</v>
      </c>
      <c r="CK824" t="e">
        <f t="shared" si="1000"/>
        <v>#N/A</v>
      </c>
      <c r="CL824" t="b">
        <f t="shared" si="1036"/>
        <v>0</v>
      </c>
      <c r="CM824" t="e">
        <f t="shared" si="1001"/>
        <v>#N/A</v>
      </c>
      <c r="CN824" t="b">
        <f t="shared" si="1002"/>
        <v>0</v>
      </c>
      <c r="CO824" s="14">
        <f t="shared" si="1003"/>
        <v>1</v>
      </c>
      <c r="CP824" s="16" t="str">
        <f t="shared" si="992"/>
        <v/>
      </c>
      <c r="CQ824" s="15">
        <f t="shared" si="993"/>
        <v>0</v>
      </c>
      <c r="CR824" s="15">
        <f t="shared" si="994"/>
        <v>0</v>
      </c>
      <c r="CS824" s="15">
        <f t="shared" si="995"/>
        <v>0</v>
      </c>
      <c r="CT824" s="58" t="e">
        <f t="shared" si="1022"/>
        <v>#DIV/0!</v>
      </c>
      <c r="CU824" s="2">
        <f t="shared" si="996"/>
        <v>995</v>
      </c>
      <c r="CV824" t="str">
        <f t="shared" si="1004"/>
        <v/>
      </c>
      <c r="CX824" t="str">
        <f t="shared" si="1023"/>
        <v/>
      </c>
      <c r="CY824" t="b">
        <f>AND(CX824&lt;&gt;"",COUNTIF($CX$11:CX823,CX824)=0)</f>
        <v>0</v>
      </c>
      <c r="CZ824" s="2">
        <f>IF(CX824="",0,IF(CY824,MAX($CZ$11:CZ823)+1,VLOOKUP(CX824,$CX$11:CZ823,3,FALSE)))</f>
        <v>0</v>
      </c>
      <c r="DA824" s="2" t="str">
        <f t="shared" si="1005"/>
        <v/>
      </c>
      <c r="DB824" t="str">
        <f t="shared" si="1024"/>
        <v/>
      </c>
      <c r="DC824" t="b">
        <f>AND(DB824&lt;&gt;"",COUNTIF($DB$11:DB823,DB824)=0)</f>
        <v>0</v>
      </c>
      <c r="DD824" s="2">
        <f>IF(DB824="",0,IF(DC824,MAX($DD$11:DD823)+1,VLOOKUP(DB824,$DB$11:DD823,3,FALSE)))</f>
        <v>0</v>
      </c>
      <c r="DE824" s="2" t="str">
        <f t="shared" si="1006"/>
        <v/>
      </c>
    </row>
    <row r="825" spans="1:109" x14ac:dyDescent="0.35">
      <c r="A825" s="119"/>
      <c r="B825" s="46"/>
      <c r="C825" s="46"/>
      <c r="D825" s="46"/>
      <c r="E825" s="46"/>
      <c r="F825" s="183"/>
      <c r="G825" s="48">
        <v>0</v>
      </c>
      <c r="H825" s="46">
        <v>0</v>
      </c>
      <c r="I825" s="46">
        <v>0</v>
      </c>
      <c r="J825" s="46">
        <v>0</v>
      </c>
      <c r="K825" s="46">
        <v>0</v>
      </c>
      <c r="L825" s="49">
        <v>0</v>
      </c>
      <c r="M825" s="50">
        <v>0</v>
      </c>
      <c r="N825" s="32"/>
      <c r="O825" s="31"/>
      <c r="P825" s="31"/>
      <c r="Q825" s="31"/>
      <c r="R825" s="31"/>
      <c r="S825" s="31"/>
      <c r="T825" s="31"/>
      <c r="U825" s="31"/>
      <c r="V825" s="99"/>
      <c r="W825" s="52" t="str">
        <f t="shared" si="1031"/>
        <v/>
      </c>
      <c r="X825" s="120"/>
      <c r="Y825" s="97"/>
      <c r="Z825" t="e">
        <f t="shared" si="961"/>
        <v>#N/A</v>
      </c>
      <c r="AA825" t="e">
        <f t="shared" si="962"/>
        <v>#N/A</v>
      </c>
      <c r="AB825" t="e">
        <f t="shared" si="963"/>
        <v>#N/A</v>
      </c>
      <c r="AC825" s="53" t="b">
        <f t="shared" si="964"/>
        <v>0</v>
      </c>
      <c r="AD825" s="53" t="b">
        <f t="shared" si="965"/>
        <v>0</v>
      </c>
      <c r="AE825" s="53" t="b">
        <f t="shared" si="966"/>
        <v>0</v>
      </c>
      <c r="AF825" s="53" t="b">
        <f t="shared" si="967"/>
        <v>0</v>
      </c>
      <c r="AG825" s="53" t="b">
        <f t="shared" si="968"/>
        <v>0</v>
      </c>
      <c r="AH825" s="53" t="b">
        <f t="shared" si="969"/>
        <v>0</v>
      </c>
      <c r="AI825" s="53" t="b">
        <f t="shared" si="970"/>
        <v>0</v>
      </c>
      <c r="AJ825" s="53" t="b">
        <f t="shared" si="971"/>
        <v>0</v>
      </c>
      <c r="AK825" s="53" t="b">
        <f t="shared" si="1025"/>
        <v>1</v>
      </c>
      <c r="AL825" s="53" t="b">
        <f t="shared" si="1026"/>
        <v>1</v>
      </c>
      <c r="AM825" s="53" t="b">
        <f t="shared" si="1027"/>
        <v>1</v>
      </c>
      <c r="AN825" s="53" t="b">
        <f t="shared" si="1028"/>
        <v>1</v>
      </c>
      <c r="AO825" s="53" t="b">
        <f t="shared" si="1029"/>
        <v>1</v>
      </c>
      <c r="AP825" s="53" t="b">
        <f t="shared" si="1030"/>
        <v>1</v>
      </c>
      <c r="AQ825" s="53" t="b">
        <f t="shared" si="1007"/>
        <v>0</v>
      </c>
      <c r="AR825" t="b">
        <f t="shared" si="972"/>
        <v>0</v>
      </c>
      <c r="AS825" s="54" t="e">
        <f t="shared" si="997"/>
        <v>#N/A</v>
      </c>
      <c r="AT825" t="b">
        <f t="shared" si="1008"/>
        <v>0</v>
      </c>
      <c r="AU825" t="str">
        <f t="shared" si="1009"/>
        <v/>
      </c>
      <c r="AV825" s="55" t="str">
        <f t="shared" si="998"/>
        <v/>
      </c>
      <c r="AW825" t="b">
        <f>AND(AV825&lt;&gt;"",COUNTIF($AV$11:AV824,AV825)=0)</f>
        <v>0</v>
      </c>
      <c r="AX825" s="2">
        <f>IF(AV825="",0,IF(AW825,MAX($AX$11:AX824)+1,VLOOKUP(AV825,$AV$11:AX824,3,FALSE)))</f>
        <v>0</v>
      </c>
      <c r="AY825" t="str">
        <f t="shared" si="999"/>
        <v/>
      </c>
      <c r="AZ825" t="e">
        <f t="shared" si="973"/>
        <v>#N/A</v>
      </c>
      <c r="BA825" t="e">
        <f>IF(ISNA(AZ825),NA(),COUNTIF(AZ$10:AZ825,AZ825)&gt;1)</f>
        <v>#N/A</v>
      </c>
      <c r="BB825" t="e">
        <f t="shared" si="974"/>
        <v>#N/A</v>
      </c>
      <c r="BC825" s="55" t="e">
        <f t="shared" si="975"/>
        <v>#N/A</v>
      </c>
      <c r="BD825" s="56" t="e">
        <f t="shared" si="976"/>
        <v>#N/A</v>
      </c>
      <c r="BE825" s="53">
        <f t="shared" si="977"/>
        <v>0</v>
      </c>
      <c r="BF825" s="53">
        <f t="shared" si="978"/>
        <v>0</v>
      </c>
      <c r="BG825" s="53">
        <f t="shared" si="979"/>
        <v>0</v>
      </c>
      <c r="BH825" s="53">
        <f t="shared" si="980"/>
        <v>0</v>
      </c>
      <c r="BI825" s="53">
        <f t="shared" si="981"/>
        <v>0</v>
      </c>
      <c r="BJ825" s="53">
        <f t="shared" si="982"/>
        <v>0</v>
      </c>
      <c r="BK825" s="57">
        <f t="shared" si="983"/>
        <v>0</v>
      </c>
      <c r="BL825" s="57">
        <f t="shared" si="984"/>
        <v>0</v>
      </c>
      <c r="BM825" s="57">
        <f t="shared" si="985"/>
        <v>0</v>
      </c>
      <c r="BN825" s="57">
        <f t="shared" si="986"/>
        <v>0</v>
      </c>
      <c r="BO825" s="57">
        <f t="shared" si="987"/>
        <v>0</v>
      </c>
      <c r="BP825" s="57">
        <f t="shared" si="988"/>
        <v>0</v>
      </c>
      <c r="BQ825">
        <f t="shared" si="1010"/>
        <v>0</v>
      </c>
      <c r="BR825">
        <f t="shared" si="1011"/>
        <v>0</v>
      </c>
      <c r="BS825">
        <f t="shared" si="1012"/>
        <v>0</v>
      </c>
      <c r="BT825">
        <f t="shared" si="1013"/>
        <v>0</v>
      </c>
      <c r="BU825">
        <f t="shared" si="1014"/>
        <v>0</v>
      </c>
      <c r="BV825">
        <f t="shared" si="1015"/>
        <v>0</v>
      </c>
      <c r="BW825">
        <f t="shared" si="1016"/>
        <v>0</v>
      </c>
      <c r="BX825">
        <f t="shared" si="1017"/>
        <v>0</v>
      </c>
      <c r="BY825">
        <f t="shared" si="1018"/>
        <v>0</v>
      </c>
      <c r="BZ825">
        <f t="shared" si="1019"/>
        <v>0</v>
      </c>
      <c r="CA825">
        <f t="shared" si="1020"/>
        <v>0</v>
      </c>
      <c r="CB825">
        <f t="shared" si="1021"/>
        <v>0</v>
      </c>
      <c r="CC825" t="e">
        <f>IF('Source and fuel input'!AS825,VLOOKUP(AA825,SourceIdData,8,FALSE),IF('Source and fuel input'!AQ825,V825,IF('Source and fuel input'!AR825,IF(AND(E825="Method 1",VLOOKUP(AA825,SourceIdData,8,FALSE)&gt;0),VLOOKUP(AA825,SourceIdData,8,FALSE),NA()),"")))</f>
        <v>#N/A</v>
      </c>
      <c r="CD825" s="15" t="e">
        <f t="shared" si="1032"/>
        <v>#N/A</v>
      </c>
      <c r="CE825" s="15" t="b">
        <f t="shared" si="1033"/>
        <v>1</v>
      </c>
      <c r="CF825" s="15" t="b">
        <f t="shared" si="989"/>
        <v>1</v>
      </c>
      <c r="CG825" s="15" t="b">
        <f t="shared" si="1034"/>
        <v>0</v>
      </c>
      <c r="CH825" s="15" t="b">
        <f t="shared" si="1035"/>
        <v>1</v>
      </c>
      <c r="CI825" t="e">
        <f t="shared" si="990"/>
        <v>#N/A</v>
      </c>
      <c r="CJ825" t="e">
        <f t="shared" si="991"/>
        <v>#N/A</v>
      </c>
      <c r="CK825" t="e">
        <f t="shared" si="1000"/>
        <v>#N/A</v>
      </c>
      <c r="CL825" t="b">
        <f t="shared" si="1036"/>
        <v>0</v>
      </c>
      <c r="CM825" t="e">
        <f t="shared" si="1001"/>
        <v>#N/A</v>
      </c>
      <c r="CN825" t="b">
        <f t="shared" si="1002"/>
        <v>0</v>
      </c>
      <c r="CO825" s="14">
        <f t="shared" si="1003"/>
        <v>1</v>
      </c>
      <c r="CP825" s="16" t="str">
        <f t="shared" si="992"/>
        <v/>
      </c>
      <c r="CQ825" s="15">
        <f t="shared" si="993"/>
        <v>0</v>
      </c>
      <c r="CR825" s="15">
        <f t="shared" si="994"/>
        <v>0</v>
      </c>
      <c r="CS825" s="15">
        <f t="shared" si="995"/>
        <v>0</v>
      </c>
      <c r="CT825" s="58" t="e">
        <f t="shared" si="1022"/>
        <v>#DIV/0!</v>
      </c>
      <c r="CU825" s="2">
        <f t="shared" si="996"/>
        <v>995</v>
      </c>
      <c r="CV825" t="str">
        <f t="shared" si="1004"/>
        <v/>
      </c>
      <c r="CX825" t="str">
        <f t="shared" si="1023"/>
        <v/>
      </c>
      <c r="CY825" t="b">
        <f>AND(CX825&lt;&gt;"",COUNTIF($CX$11:CX824,CX825)=0)</f>
        <v>0</v>
      </c>
      <c r="CZ825" s="2">
        <f>IF(CX825="",0,IF(CY825,MAX($CZ$11:CZ824)+1,VLOOKUP(CX825,$CX$11:CZ824,3,FALSE)))</f>
        <v>0</v>
      </c>
      <c r="DA825" s="2" t="str">
        <f t="shared" si="1005"/>
        <v/>
      </c>
      <c r="DB825" t="str">
        <f t="shared" si="1024"/>
        <v/>
      </c>
      <c r="DC825" t="b">
        <f>AND(DB825&lt;&gt;"",COUNTIF($DB$11:DB824,DB825)=0)</f>
        <v>0</v>
      </c>
      <c r="DD825" s="2">
        <f>IF(DB825="",0,IF(DC825,MAX($DD$11:DD824)+1,VLOOKUP(DB825,$DB$11:DD824,3,FALSE)))</f>
        <v>0</v>
      </c>
      <c r="DE825" s="2" t="str">
        <f t="shared" si="1006"/>
        <v/>
      </c>
    </row>
    <row r="826" spans="1:109" x14ac:dyDescent="0.35">
      <c r="A826" s="119"/>
      <c r="B826" s="46"/>
      <c r="C826" s="46"/>
      <c r="D826" s="46"/>
      <c r="E826" s="46"/>
      <c r="F826" s="183"/>
      <c r="G826" s="48">
        <v>0</v>
      </c>
      <c r="H826" s="46">
        <v>0</v>
      </c>
      <c r="I826" s="46">
        <v>0</v>
      </c>
      <c r="J826" s="46">
        <v>0</v>
      </c>
      <c r="K826" s="46">
        <v>0</v>
      </c>
      <c r="L826" s="49">
        <v>0</v>
      </c>
      <c r="M826" s="50">
        <v>0</v>
      </c>
      <c r="N826" s="32"/>
      <c r="O826" s="31"/>
      <c r="P826" s="31"/>
      <c r="Q826" s="31"/>
      <c r="R826" s="31"/>
      <c r="S826" s="31"/>
      <c r="T826" s="31"/>
      <c r="U826" s="31"/>
      <c r="V826" s="99"/>
      <c r="W826" s="52" t="str">
        <f t="shared" si="1031"/>
        <v/>
      </c>
      <c r="X826" s="120"/>
      <c r="Y826" s="97"/>
      <c r="Z826" t="e">
        <f t="shared" si="961"/>
        <v>#N/A</v>
      </c>
      <c r="AA826" t="e">
        <f t="shared" si="962"/>
        <v>#N/A</v>
      </c>
      <c r="AB826" t="e">
        <f t="shared" si="963"/>
        <v>#N/A</v>
      </c>
      <c r="AC826" s="53" t="b">
        <f t="shared" si="964"/>
        <v>0</v>
      </c>
      <c r="AD826" s="53" t="b">
        <f t="shared" si="965"/>
        <v>0</v>
      </c>
      <c r="AE826" s="53" t="b">
        <f t="shared" si="966"/>
        <v>0</v>
      </c>
      <c r="AF826" s="53" t="b">
        <f t="shared" si="967"/>
        <v>0</v>
      </c>
      <c r="AG826" s="53" t="b">
        <f t="shared" si="968"/>
        <v>0</v>
      </c>
      <c r="AH826" s="53" t="b">
        <f t="shared" si="969"/>
        <v>0</v>
      </c>
      <c r="AI826" s="53" t="b">
        <f t="shared" si="970"/>
        <v>0</v>
      </c>
      <c r="AJ826" s="53" t="b">
        <f t="shared" si="971"/>
        <v>0</v>
      </c>
      <c r="AK826" s="53" t="b">
        <f t="shared" si="1025"/>
        <v>1</v>
      </c>
      <c r="AL826" s="53" t="b">
        <f t="shared" si="1026"/>
        <v>1</v>
      </c>
      <c r="AM826" s="53" t="b">
        <f t="shared" si="1027"/>
        <v>1</v>
      </c>
      <c r="AN826" s="53" t="b">
        <f t="shared" si="1028"/>
        <v>1</v>
      </c>
      <c r="AO826" s="53" t="b">
        <f t="shared" si="1029"/>
        <v>1</v>
      </c>
      <c r="AP826" s="53" t="b">
        <f t="shared" si="1030"/>
        <v>1</v>
      </c>
      <c r="AQ826" s="53" t="b">
        <f t="shared" si="1007"/>
        <v>0</v>
      </c>
      <c r="AR826" t="b">
        <f t="shared" si="972"/>
        <v>0</v>
      </c>
      <c r="AS826" s="54" t="e">
        <f t="shared" si="997"/>
        <v>#N/A</v>
      </c>
      <c r="AT826" t="b">
        <f t="shared" si="1008"/>
        <v>0</v>
      </c>
      <c r="AU826" t="str">
        <f t="shared" si="1009"/>
        <v/>
      </c>
      <c r="AV826" s="55" t="str">
        <f t="shared" si="998"/>
        <v/>
      </c>
      <c r="AW826" t="b">
        <f>AND(AV826&lt;&gt;"",COUNTIF($AV$11:AV825,AV826)=0)</f>
        <v>0</v>
      </c>
      <c r="AX826" s="2">
        <f>IF(AV826="",0,IF(AW826,MAX($AX$11:AX825)+1,VLOOKUP(AV826,$AV$11:AX825,3,FALSE)))</f>
        <v>0</v>
      </c>
      <c r="AY826" t="str">
        <f t="shared" si="999"/>
        <v/>
      </c>
      <c r="AZ826" t="e">
        <f t="shared" si="973"/>
        <v>#N/A</v>
      </c>
      <c r="BA826" t="e">
        <f>IF(ISNA(AZ826),NA(),COUNTIF(AZ$10:AZ826,AZ826)&gt;1)</f>
        <v>#N/A</v>
      </c>
      <c r="BB826" t="e">
        <f t="shared" si="974"/>
        <v>#N/A</v>
      </c>
      <c r="BC826" s="55" t="e">
        <f t="shared" si="975"/>
        <v>#N/A</v>
      </c>
      <c r="BD826" s="56" t="e">
        <f t="shared" si="976"/>
        <v>#N/A</v>
      </c>
      <c r="BE826" s="53">
        <f t="shared" si="977"/>
        <v>0</v>
      </c>
      <c r="BF826" s="53">
        <f t="shared" si="978"/>
        <v>0</v>
      </c>
      <c r="BG826" s="53">
        <f t="shared" si="979"/>
        <v>0</v>
      </c>
      <c r="BH826" s="53">
        <f t="shared" si="980"/>
        <v>0</v>
      </c>
      <c r="BI826" s="53">
        <f t="shared" si="981"/>
        <v>0</v>
      </c>
      <c r="BJ826" s="53">
        <f t="shared" si="982"/>
        <v>0</v>
      </c>
      <c r="BK826" s="57">
        <f t="shared" si="983"/>
        <v>0</v>
      </c>
      <c r="BL826" s="57">
        <f t="shared" si="984"/>
        <v>0</v>
      </c>
      <c r="BM826" s="57">
        <f t="shared" si="985"/>
        <v>0</v>
      </c>
      <c r="BN826" s="57">
        <f t="shared" si="986"/>
        <v>0</v>
      </c>
      <c r="BO826" s="57">
        <f t="shared" si="987"/>
        <v>0</v>
      </c>
      <c r="BP826" s="57">
        <f t="shared" si="988"/>
        <v>0</v>
      </c>
      <c r="BQ826">
        <f t="shared" si="1010"/>
        <v>0</v>
      </c>
      <c r="BR826">
        <f t="shared" si="1011"/>
        <v>0</v>
      </c>
      <c r="BS826">
        <f t="shared" si="1012"/>
        <v>0</v>
      </c>
      <c r="BT826">
        <f t="shared" si="1013"/>
        <v>0</v>
      </c>
      <c r="BU826">
        <f t="shared" si="1014"/>
        <v>0</v>
      </c>
      <c r="BV826">
        <f t="shared" si="1015"/>
        <v>0</v>
      </c>
      <c r="BW826">
        <f t="shared" si="1016"/>
        <v>0</v>
      </c>
      <c r="BX826">
        <f t="shared" si="1017"/>
        <v>0</v>
      </c>
      <c r="BY826">
        <f t="shared" si="1018"/>
        <v>0</v>
      </c>
      <c r="BZ826">
        <f t="shared" si="1019"/>
        <v>0</v>
      </c>
      <c r="CA826">
        <f t="shared" si="1020"/>
        <v>0</v>
      </c>
      <c r="CB826">
        <f t="shared" si="1021"/>
        <v>0</v>
      </c>
      <c r="CC826" t="e">
        <f>IF('Source and fuel input'!AS826,VLOOKUP(AA826,SourceIdData,8,FALSE),IF('Source and fuel input'!AQ826,V826,IF('Source and fuel input'!AR826,IF(AND(E826="Method 1",VLOOKUP(AA826,SourceIdData,8,FALSE)&gt;0),VLOOKUP(AA826,SourceIdData,8,FALSE),NA()),"")))</f>
        <v>#N/A</v>
      </c>
      <c r="CD826" s="15" t="e">
        <f t="shared" si="1032"/>
        <v>#N/A</v>
      </c>
      <c r="CE826" s="15" t="b">
        <f t="shared" si="1033"/>
        <v>1</v>
      </c>
      <c r="CF826" s="15" t="b">
        <f t="shared" si="989"/>
        <v>1</v>
      </c>
      <c r="CG826" s="15" t="b">
        <f t="shared" si="1034"/>
        <v>0</v>
      </c>
      <c r="CH826" s="15" t="b">
        <f t="shared" si="1035"/>
        <v>1</v>
      </c>
      <c r="CI826" t="e">
        <f t="shared" si="990"/>
        <v>#N/A</v>
      </c>
      <c r="CJ826" t="e">
        <f t="shared" si="991"/>
        <v>#N/A</v>
      </c>
      <c r="CK826" t="e">
        <f t="shared" si="1000"/>
        <v>#N/A</v>
      </c>
      <c r="CL826" t="b">
        <f t="shared" si="1036"/>
        <v>0</v>
      </c>
      <c r="CM826" t="e">
        <f t="shared" si="1001"/>
        <v>#N/A</v>
      </c>
      <c r="CN826" t="b">
        <f t="shared" si="1002"/>
        <v>0</v>
      </c>
      <c r="CO826" s="14">
        <f t="shared" si="1003"/>
        <v>1</v>
      </c>
      <c r="CP826" s="16" t="str">
        <f t="shared" si="992"/>
        <v/>
      </c>
      <c r="CQ826" s="15">
        <f t="shared" si="993"/>
        <v>0</v>
      </c>
      <c r="CR826" s="15">
        <f t="shared" si="994"/>
        <v>0</v>
      </c>
      <c r="CS826" s="15">
        <f t="shared" si="995"/>
        <v>0</v>
      </c>
      <c r="CT826" s="58" t="e">
        <f t="shared" si="1022"/>
        <v>#DIV/0!</v>
      </c>
      <c r="CU826" s="2">
        <f t="shared" si="996"/>
        <v>995</v>
      </c>
      <c r="CV826" t="str">
        <f t="shared" si="1004"/>
        <v/>
      </c>
      <c r="CX826" t="str">
        <f t="shared" si="1023"/>
        <v/>
      </c>
      <c r="CY826" t="b">
        <f>AND(CX826&lt;&gt;"",COUNTIF($CX$11:CX825,CX826)=0)</f>
        <v>0</v>
      </c>
      <c r="CZ826" s="2">
        <f>IF(CX826="",0,IF(CY826,MAX($CZ$11:CZ825)+1,VLOOKUP(CX826,$CX$11:CZ825,3,FALSE)))</f>
        <v>0</v>
      </c>
      <c r="DA826" s="2" t="str">
        <f t="shared" si="1005"/>
        <v/>
      </c>
      <c r="DB826" t="str">
        <f t="shared" si="1024"/>
        <v/>
      </c>
      <c r="DC826" t="b">
        <f>AND(DB826&lt;&gt;"",COUNTIF($DB$11:DB825,DB826)=0)</f>
        <v>0</v>
      </c>
      <c r="DD826" s="2">
        <f>IF(DB826="",0,IF(DC826,MAX($DD$11:DD825)+1,VLOOKUP(DB826,$DB$11:DD825,3,FALSE)))</f>
        <v>0</v>
      </c>
      <c r="DE826" s="2" t="str">
        <f t="shared" si="1006"/>
        <v/>
      </c>
    </row>
    <row r="827" spans="1:109" x14ac:dyDescent="0.35">
      <c r="A827" s="119"/>
      <c r="B827" s="46"/>
      <c r="C827" s="46"/>
      <c r="D827" s="46"/>
      <c r="E827" s="46"/>
      <c r="F827" s="183"/>
      <c r="G827" s="48">
        <v>0</v>
      </c>
      <c r="H827" s="46">
        <v>0</v>
      </c>
      <c r="I827" s="46">
        <v>0</v>
      </c>
      <c r="J827" s="46">
        <v>0</v>
      </c>
      <c r="K827" s="46">
        <v>0</v>
      </c>
      <c r="L827" s="49">
        <v>0</v>
      </c>
      <c r="M827" s="50">
        <v>0</v>
      </c>
      <c r="N827" s="32"/>
      <c r="O827" s="31"/>
      <c r="P827" s="31"/>
      <c r="Q827" s="31"/>
      <c r="R827" s="31"/>
      <c r="S827" s="31"/>
      <c r="T827" s="31"/>
      <c r="U827" s="31"/>
      <c r="V827" s="99"/>
      <c r="W827" s="52" t="str">
        <f t="shared" si="1031"/>
        <v/>
      </c>
      <c r="X827" s="120"/>
      <c r="Y827" s="97"/>
      <c r="Z827" t="e">
        <f t="shared" si="961"/>
        <v>#N/A</v>
      </c>
      <c r="AA827" t="e">
        <f t="shared" si="962"/>
        <v>#N/A</v>
      </c>
      <c r="AB827" t="e">
        <f t="shared" si="963"/>
        <v>#N/A</v>
      </c>
      <c r="AC827" s="53" t="b">
        <f t="shared" si="964"/>
        <v>0</v>
      </c>
      <c r="AD827" s="53" t="b">
        <f t="shared" si="965"/>
        <v>0</v>
      </c>
      <c r="AE827" s="53" t="b">
        <f t="shared" si="966"/>
        <v>0</v>
      </c>
      <c r="AF827" s="53" t="b">
        <f t="shared" si="967"/>
        <v>0</v>
      </c>
      <c r="AG827" s="53" t="b">
        <f t="shared" si="968"/>
        <v>0</v>
      </c>
      <c r="AH827" s="53" t="b">
        <f t="shared" si="969"/>
        <v>0</v>
      </c>
      <c r="AI827" s="53" t="b">
        <f t="shared" si="970"/>
        <v>0</v>
      </c>
      <c r="AJ827" s="53" t="b">
        <f t="shared" si="971"/>
        <v>0</v>
      </c>
      <c r="AK827" s="53" t="b">
        <f t="shared" si="1025"/>
        <v>1</v>
      </c>
      <c r="AL827" s="53" t="b">
        <f t="shared" si="1026"/>
        <v>1</v>
      </c>
      <c r="AM827" s="53" t="b">
        <f t="shared" si="1027"/>
        <v>1</v>
      </c>
      <c r="AN827" s="53" t="b">
        <f t="shared" si="1028"/>
        <v>1</v>
      </c>
      <c r="AO827" s="53" t="b">
        <f t="shared" si="1029"/>
        <v>1</v>
      </c>
      <c r="AP827" s="53" t="b">
        <f t="shared" si="1030"/>
        <v>1</v>
      </c>
      <c r="AQ827" s="53" t="b">
        <f t="shared" si="1007"/>
        <v>0</v>
      </c>
      <c r="AR827" t="b">
        <f t="shared" si="972"/>
        <v>0</v>
      </c>
      <c r="AS827" s="54" t="e">
        <f t="shared" si="997"/>
        <v>#N/A</v>
      </c>
      <c r="AT827" t="b">
        <f t="shared" si="1008"/>
        <v>0</v>
      </c>
      <c r="AU827" t="str">
        <f t="shared" si="1009"/>
        <v/>
      </c>
      <c r="AV827" s="55" t="str">
        <f t="shared" si="998"/>
        <v/>
      </c>
      <c r="AW827" t="b">
        <f>AND(AV827&lt;&gt;"",COUNTIF($AV$11:AV826,AV827)=0)</f>
        <v>0</v>
      </c>
      <c r="AX827" s="2">
        <f>IF(AV827="",0,IF(AW827,MAX($AX$11:AX826)+1,VLOOKUP(AV827,$AV$11:AX826,3,FALSE)))</f>
        <v>0</v>
      </c>
      <c r="AY827" t="str">
        <f t="shared" si="999"/>
        <v/>
      </c>
      <c r="AZ827" t="e">
        <f t="shared" si="973"/>
        <v>#N/A</v>
      </c>
      <c r="BA827" t="e">
        <f>IF(ISNA(AZ827),NA(),COUNTIF(AZ$10:AZ827,AZ827)&gt;1)</f>
        <v>#N/A</v>
      </c>
      <c r="BB827" t="e">
        <f t="shared" si="974"/>
        <v>#N/A</v>
      </c>
      <c r="BC827" s="55" t="e">
        <f t="shared" si="975"/>
        <v>#N/A</v>
      </c>
      <c r="BD827" s="56" t="e">
        <f t="shared" si="976"/>
        <v>#N/A</v>
      </c>
      <c r="BE827" s="53">
        <f t="shared" si="977"/>
        <v>0</v>
      </c>
      <c r="BF827" s="53">
        <f t="shared" si="978"/>
        <v>0</v>
      </c>
      <c r="BG827" s="53">
        <f t="shared" si="979"/>
        <v>0</v>
      </c>
      <c r="BH827" s="53">
        <f t="shared" si="980"/>
        <v>0</v>
      </c>
      <c r="BI827" s="53">
        <f t="shared" si="981"/>
        <v>0</v>
      </c>
      <c r="BJ827" s="53">
        <f t="shared" si="982"/>
        <v>0</v>
      </c>
      <c r="BK827" s="57">
        <f t="shared" si="983"/>
        <v>0</v>
      </c>
      <c r="BL827" s="57">
        <f t="shared" si="984"/>
        <v>0</v>
      </c>
      <c r="BM827" s="57">
        <f t="shared" si="985"/>
        <v>0</v>
      </c>
      <c r="BN827" s="57">
        <f t="shared" si="986"/>
        <v>0</v>
      </c>
      <c r="BO827" s="57">
        <f t="shared" si="987"/>
        <v>0</v>
      </c>
      <c r="BP827" s="57">
        <f t="shared" si="988"/>
        <v>0</v>
      </c>
      <c r="BQ827">
        <f t="shared" si="1010"/>
        <v>0</v>
      </c>
      <c r="BR827">
        <f t="shared" si="1011"/>
        <v>0</v>
      </c>
      <c r="BS827">
        <f t="shared" si="1012"/>
        <v>0</v>
      </c>
      <c r="BT827">
        <f t="shared" si="1013"/>
        <v>0</v>
      </c>
      <c r="BU827">
        <f t="shared" si="1014"/>
        <v>0</v>
      </c>
      <c r="BV827">
        <f t="shared" si="1015"/>
        <v>0</v>
      </c>
      <c r="BW827">
        <f t="shared" si="1016"/>
        <v>0</v>
      </c>
      <c r="BX827">
        <f t="shared" si="1017"/>
        <v>0</v>
      </c>
      <c r="BY827">
        <f t="shared" si="1018"/>
        <v>0</v>
      </c>
      <c r="BZ827">
        <f t="shared" si="1019"/>
        <v>0</v>
      </c>
      <c r="CA827">
        <f t="shared" si="1020"/>
        <v>0</v>
      </c>
      <c r="CB827">
        <f t="shared" si="1021"/>
        <v>0</v>
      </c>
      <c r="CC827" t="e">
        <f>IF('Source and fuel input'!AS827,VLOOKUP(AA827,SourceIdData,8,FALSE),IF('Source and fuel input'!AQ827,V827,IF('Source and fuel input'!AR827,IF(AND(E827="Method 1",VLOOKUP(AA827,SourceIdData,8,FALSE)&gt;0),VLOOKUP(AA827,SourceIdData,8,FALSE),NA()),"")))</f>
        <v>#N/A</v>
      </c>
      <c r="CD827" s="15" t="e">
        <f t="shared" si="1032"/>
        <v>#N/A</v>
      </c>
      <c r="CE827" s="15" t="b">
        <f t="shared" si="1033"/>
        <v>1</v>
      </c>
      <c r="CF827" s="15" t="b">
        <f t="shared" si="989"/>
        <v>1</v>
      </c>
      <c r="CG827" s="15" t="b">
        <f t="shared" si="1034"/>
        <v>0</v>
      </c>
      <c r="CH827" s="15" t="b">
        <f t="shared" si="1035"/>
        <v>1</v>
      </c>
      <c r="CI827" t="e">
        <f t="shared" si="990"/>
        <v>#N/A</v>
      </c>
      <c r="CJ827" t="e">
        <f t="shared" si="991"/>
        <v>#N/A</v>
      </c>
      <c r="CK827" t="e">
        <f t="shared" si="1000"/>
        <v>#N/A</v>
      </c>
      <c r="CL827" t="b">
        <f t="shared" si="1036"/>
        <v>0</v>
      </c>
      <c r="CM827" t="e">
        <f t="shared" si="1001"/>
        <v>#N/A</v>
      </c>
      <c r="CN827" t="b">
        <f t="shared" si="1002"/>
        <v>0</v>
      </c>
      <c r="CO827" s="14">
        <f t="shared" si="1003"/>
        <v>1</v>
      </c>
      <c r="CP827" s="16" t="str">
        <f t="shared" si="992"/>
        <v/>
      </c>
      <c r="CQ827" s="15">
        <f t="shared" si="993"/>
        <v>0</v>
      </c>
      <c r="CR827" s="15">
        <f t="shared" si="994"/>
        <v>0</v>
      </c>
      <c r="CS827" s="15">
        <f t="shared" si="995"/>
        <v>0</v>
      </c>
      <c r="CT827" s="58" t="e">
        <f t="shared" si="1022"/>
        <v>#DIV/0!</v>
      </c>
      <c r="CU827" s="2">
        <f t="shared" si="996"/>
        <v>995</v>
      </c>
      <c r="CV827" t="str">
        <f t="shared" si="1004"/>
        <v/>
      </c>
      <c r="CX827" t="str">
        <f t="shared" si="1023"/>
        <v/>
      </c>
      <c r="CY827" t="b">
        <f>AND(CX827&lt;&gt;"",COUNTIF($CX$11:CX826,CX827)=0)</f>
        <v>0</v>
      </c>
      <c r="CZ827" s="2">
        <f>IF(CX827="",0,IF(CY827,MAX($CZ$11:CZ826)+1,VLOOKUP(CX827,$CX$11:CZ826,3,FALSE)))</f>
        <v>0</v>
      </c>
      <c r="DA827" s="2" t="str">
        <f t="shared" si="1005"/>
        <v/>
      </c>
      <c r="DB827" t="str">
        <f t="shared" si="1024"/>
        <v/>
      </c>
      <c r="DC827" t="b">
        <f>AND(DB827&lt;&gt;"",COUNTIF($DB$11:DB826,DB827)=0)</f>
        <v>0</v>
      </c>
      <c r="DD827" s="2">
        <f>IF(DB827="",0,IF(DC827,MAX($DD$11:DD826)+1,VLOOKUP(DB827,$DB$11:DD826,3,FALSE)))</f>
        <v>0</v>
      </c>
      <c r="DE827" s="2" t="str">
        <f t="shared" si="1006"/>
        <v/>
      </c>
    </row>
    <row r="828" spans="1:109" x14ac:dyDescent="0.35">
      <c r="A828" s="119"/>
      <c r="B828" s="46"/>
      <c r="C828" s="46"/>
      <c r="D828" s="46"/>
      <c r="E828" s="46"/>
      <c r="F828" s="183"/>
      <c r="G828" s="48">
        <v>0</v>
      </c>
      <c r="H828" s="46">
        <v>0</v>
      </c>
      <c r="I828" s="46">
        <v>0</v>
      </c>
      <c r="J828" s="46">
        <v>0</v>
      </c>
      <c r="K828" s="46">
        <v>0</v>
      </c>
      <c r="L828" s="49">
        <v>0</v>
      </c>
      <c r="M828" s="50">
        <v>0</v>
      </c>
      <c r="N828" s="32"/>
      <c r="O828" s="31"/>
      <c r="P828" s="31"/>
      <c r="Q828" s="31"/>
      <c r="R828" s="31"/>
      <c r="S828" s="31"/>
      <c r="T828" s="31"/>
      <c r="U828" s="31"/>
      <c r="V828" s="99"/>
      <c r="W828" s="52" t="str">
        <f t="shared" si="1031"/>
        <v/>
      </c>
      <c r="X828" s="120"/>
      <c r="Y828" s="97"/>
      <c r="Z828" t="e">
        <f t="shared" si="961"/>
        <v>#N/A</v>
      </c>
      <c r="AA828" t="e">
        <f t="shared" si="962"/>
        <v>#N/A</v>
      </c>
      <c r="AB828" t="e">
        <f t="shared" si="963"/>
        <v>#N/A</v>
      </c>
      <c r="AC828" s="53" t="b">
        <f t="shared" si="964"/>
        <v>0</v>
      </c>
      <c r="AD828" s="53" t="b">
        <f t="shared" si="965"/>
        <v>0</v>
      </c>
      <c r="AE828" s="53" t="b">
        <f t="shared" si="966"/>
        <v>0</v>
      </c>
      <c r="AF828" s="53" t="b">
        <f t="shared" si="967"/>
        <v>0</v>
      </c>
      <c r="AG828" s="53" t="b">
        <f t="shared" si="968"/>
        <v>0</v>
      </c>
      <c r="AH828" s="53" t="b">
        <f t="shared" si="969"/>
        <v>0</v>
      </c>
      <c r="AI828" s="53" t="b">
        <f t="shared" si="970"/>
        <v>0</v>
      </c>
      <c r="AJ828" s="53" t="b">
        <f t="shared" si="971"/>
        <v>0</v>
      </c>
      <c r="AK828" s="53" t="b">
        <f t="shared" si="1025"/>
        <v>1</v>
      </c>
      <c r="AL828" s="53" t="b">
        <f t="shared" si="1026"/>
        <v>1</v>
      </c>
      <c r="AM828" s="53" t="b">
        <f t="shared" si="1027"/>
        <v>1</v>
      </c>
      <c r="AN828" s="53" t="b">
        <f t="shared" si="1028"/>
        <v>1</v>
      </c>
      <c r="AO828" s="53" t="b">
        <f t="shared" si="1029"/>
        <v>1</v>
      </c>
      <c r="AP828" s="53" t="b">
        <f t="shared" si="1030"/>
        <v>1</v>
      </c>
      <c r="AQ828" s="53" t="b">
        <f t="shared" si="1007"/>
        <v>0</v>
      </c>
      <c r="AR828" t="b">
        <f t="shared" si="972"/>
        <v>0</v>
      </c>
      <c r="AS828" s="54" t="e">
        <f t="shared" si="997"/>
        <v>#N/A</v>
      </c>
      <c r="AT828" t="b">
        <f t="shared" si="1008"/>
        <v>0</v>
      </c>
      <c r="AU828" t="str">
        <f t="shared" si="1009"/>
        <v/>
      </c>
      <c r="AV828" s="55" t="str">
        <f t="shared" si="998"/>
        <v/>
      </c>
      <c r="AW828" t="b">
        <f>AND(AV828&lt;&gt;"",COUNTIF($AV$11:AV827,AV828)=0)</f>
        <v>0</v>
      </c>
      <c r="AX828" s="2">
        <f>IF(AV828="",0,IF(AW828,MAX($AX$11:AX827)+1,VLOOKUP(AV828,$AV$11:AX827,3,FALSE)))</f>
        <v>0</v>
      </c>
      <c r="AY828" t="str">
        <f t="shared" si="999"/>
        <v/>
      </c>
      <c r="AZ828" t="e">
        <f t="shared" si="973"/>
        <v>#N/A</v>
      </c>
      <c r="BA828" t="e">
        <f>IF(ISNA(AZ828),NA(),COUNTIF(AZ$10:AZ828,AZ828)&gt;1)</f>
        <v>#N/A</v>
      </c>
      <c r="BB828" t="e">
        <f t="shared" si="974"/>
        <v>#N/A</v>
      </c>
      <c r="BC828" s="55" t="e">
        <f t="shared" si="975"/>
        <v>#N/A</v>
      </c>
      <c r="BD828" s="56" t="e">
        <f t="shared" si="976"/>
        <v>#N/A</v>
      </c>
      <c r="BE828" s="53">
        <f t="shared" si="977"/>
        <v>0</v>
      </c>
      <c r="BF828" s="53">
        <f t="shared" si="978"/>
        <v>0</v>
      </c>
      <c r="BG828" s="53">
        <f t="shared" si="979"/>
        <v>0</v>
      </c>
      <c r="BH828" s="53">
        <f t="shared" si="980"/>
        <v>0</v>
      </c>
      <c r="BI828" s="53">
        <f t="shared" si="981"/>
        <v>0</v>
      </c>
      <c r="BJ828" s="53">
        <f t="shared" si="982"/>
        <v>0</v>
      </c>
      <c r="BK828" s="57">
        <f t="shared" si="983"/>
        <v>0</v>
      </c>
      <c r="BL828" s="57">
        <f t="shared" si="984"/>
        <v>0</v>
      </c>
      <c r="BM828" s="57">
        <f t="shared" si="985"/>
        <v>0</v>
      </c>
      <c r="BN828" s="57">
        <f t="shared" si="986"/>
        <v>0</v>
      </c>
      <c r="BO828" s="57">
        <f t="shared" si="987"/>
        <v>0</v>
      </c>
      <c r="BP828" s="57">
        <f t="shared" si="988"/>
        <v>0</v>
      </c>
      <c r="BQ828">
        <f t="shared" si="1010"/>
        <v>0</v>
      </c>
      <c r="BR828">
        <f t="shared" si="1011"/>
        <v>0</v>
      </c>
      <c r="BS828">
        <f t="shared" si="1012"/>
        <v>0</v>
      </c>
      <c r="BT828">
        <f t="shared" si="1013"/>
        <v>0</v>
      </c>
      <c r="BU828">
        <f t="shared" si="1014"/>
        <v>0</v>
      </c>
      <c r="BV828">
        <f t="shared" si="1015"/>
        <v>0</v>
      </c>
      <c r="BW828">
        <f t="shared" si="1016"/>
        <v>0</v>
      </c>
      <c r="BX828">
        <f t="shared" si="1017"/>
        <v>0</v>
      </c>
      <c r="BY828">
        <f t="shared" si="1018"/>
        <v>0</v>
      </c>
      <c r="BZ828">
        <f t="shared" si="1019"/>
        <v>0</v>
      </c>
      <c r="CA828">
        <f t="shared" si="1020"/>
        <v>0</v>
      </c>
      <c r="CB828">
        <f t="shared" si="1021"/>
        <v>0</v>
      </c>
      <c r="CC828" t="e">
        <f>IF('Source and fuel input'!AS828,VLOOKUP(AA828,SourceIdData,8,FALSE),IF('Source and fuel input'!AQ828,V828,IF('Source and fuel input'!AR828,IF(AND(E828="Method 1",VLOOKUP(AA828,SourceIdData,8,FALSE)&gt;0),VLOOKUP(AA828,SourceIdData,8,FALSE),NA()),"")))</f>
        <v>#N/A</v>
      </c>
      <c r="CD828" s="15" t="e">
        <f t="shared" si="1032"/>
        <v>#N/A</v>
      </c>
      <c r="CE828" s="15" t="b">
        <f t="shared" si="1033"/>
        <v>1</v>
      </c>
      <c r="CF828" s="15" t="b">
        <f t="shared" si="989"/>
        <v>1</v>
      </c>
      <c r="CG828" s="15" t="b">
        <f t="shared" si="1034"/>
        <v>0</v>
      </c>
      <c r="CH828" s="15" t="b">
        <f t="shared" si="1035"/>
        <v>1</v>
      </c>
      <c r="CI828" t="e">
        <f t="shared" si="990"/>
        <v>#N/A</v>
      </c>
      <c r="CJ828" t="e">
        <f t="shared" si="991"/>
        <v>#N/A</v>
      </c>
      <c r="CK828" t="e">
        <f t="shared" si="1000"/>
        <v>#N/A</v>
      </c>
      <c r="CL828" t="b">
        <f t="shared" si="1036"/>
        <v>0</v>
      </c>
      <c r="CM828" t="e">
        <f t="shared" si="1001"/>
        <v>#N/A</v>
      </c>
      <c r="CN828" t="b">
        <f t="shared" si="1002"/>
        <v>0</v>
      </c>
      <c r="CO828" s="14">
        <f t="shared" si="1003"/>
        <v>1</v>
      </c>
      <c r="CP828" s="16" t="str">
        <f t="shared" si="992"/>
        <v/>
      </c>
      <c r="CQ828" s="15">
        <f t="shared" si="993"/>
        <v>0</v>
      </c>
      <c r="CR828" s="15">
        <f t="shared" si="994"/>
        <v>0</v>
      </c>
      <c r="CS828" s="15">
        <f t="shared" si="995"/>
        <v>0</v>
      </c>
      <c r="CT828" s="58" t="e">
        <f t="shared" si="1022"/>
        <v>#DIV/0!</v>
      </c>
      <c r="CU828" s="2">
        <f t="shared" si="996"/>
        <v>995</v>
      </c>
      <c r="CV828" t="str">
        <f t="shared" si="1004"/>
        <v/>
      </c>
      <c r="CX828" t="str">
        <f t="shared" si="1023"/>
        <v/>
      </c>
      <c r="CY828" t="b">
        <f>AND(CX828&lt;&gt;"",COUNTIF($CX$11:CX827,CX828)=0)</f>
        <v>0</v>
      </c>
      <c r="CZ828" s="2">
        <f>IF(CX828="",0,IF(CY828,MAX($CZ$11:CZ827)+1,VLOOKUP(CX828,$CX$11:CZ827,3,FALSE)))</f>
        <v>0</v>
      </c>
      <c r="DA828" s="2" t="str">
        <f t="shared" si="1005"/>
        <v/>
      </c>
      <c r="DB828" t="str">
        <f t="shared" si="1024"/>
        <v/>
      </c>
      <c r="DC828" t="b">
        <f>AND(DB828&lt;&gt;"",COUNTIF($DB$11:DB827,DB828)=0)</f>
        <v>0</v>
      </c>
      <c r="DD828" s="2">
        <f>IF(DB828="",0,IF(DC828,MAX($DD$11:DD827)+1,VLOOKUP(DB828,$DB$11:DD827,3,FALSE)))</f>
        <v>0</v>
      </c>
      <c r="DE828" s="2" t="str">
        <f t="shared" si="1006"/>
        <v/>
      </c>
    </row>
    <row r="829" spans="1:109" x14ac:dyDescent="0.35">
      <c r="A829" s="119"/>
      <c r="B829" s="46"/>
      <c r="C829" s="46"/>
      <c r="D829" s="46"/>
      <c r="E829" s="46"/>
      <c r="F829" s="183"/>
      <c r="G829" s="48">
        <v>0</v>
      </c>
      <c r="H829" s="46">
        <v>0</v>
      </c>
      <c r="I829" s="46">
        <v>0</v>
      </c>
      <c r="J829" s="46">
        <v>0</v>
      </c>
      <c r="K829" s="46">
        <v>0</v>
      </c>
      <c r="L829" s="49">
        <v>0</v>
      </c>
      <c r="M829" s="50">
        <v>0</v>
      </c>
      <c r="N829" s="32"/>
      <c r="O829" s="31"/>
      <c r="P829" s="31"/>
      <c r="Q829" s="31"/>
      <c r="R829" s="31"/>
      <c r="S829" s="31"/>
      <c r="T829" s="31"/>
      <c r="U829" s="31"/>
      <c r="V829" s="99"/>
      <c r="W829" s="52" t="str">
        <f t="shared" si="1031"/>
        <v/>
      </c>
      <c r="X829" s="120"/>
      <c r="Y829" s="97"/>
      <c r="Z829" t="e">
        <f t="shared" si="961"/>
        <v>#N/A</v>
      </c>
      <c r="AA829" t="e">
        <f t="shared" si="962"/>
        <v>#N/A</v>
      </c>
      <c r="AB829" t="e">
        <f t="shared" si="963"/>
        <v>#N/A</v>
      </c>
      <c r="AC829" s="53" t="b">
        <f t="shared" si="964"/>
        <v>0</v>
      </c>
      <c r="AD829" s="53" t="b">
        <f t="shared" si="965"/>
        <v>0</v>
      </c>
      <c r="AE829" s="53" t="b">
        <f t="shared" si="966"/>
        <v>0</v>
      </c>
      <c r="AF829" s="53" t="b">
        <f t="shared" si="967"/>
        <v>0</v>
      </c>
      <c r="AG829" s="53" t="b">
        <f t="shared" si="968"/>
        <v>0</v>
      </c>
      <c r="AH829" s="53" t="b">
        <f t="shared" si="969"/>
        <v>0</v>
      </c>
      <c r="AI829" s="53" t="b">
        <f t="shared" si="970"/>
        <v>0</v>
      </c>
      <c r="AJ829" s="53" t="b">
        <f t="shared" si="971"/>
        <v>0</v>
      </c>
      <c r="AK829" s="53" t="b">
        <f t="shared" si="1025"/>
        <v>1</v>
      </c>
      <c r="AL829" s="53" t="b">
        <f t="shared" si="1026"/>
        <v>1</v>
      </c>
      <c r="AM829" s="53" t="b">
        <f t="shared" si="1027"/>
        <v>1</v>
      </c>
      <c r="AN829" s="53" t="b">
        <f t="shared" si="1028"/>
        <v>1</v>
      </c>
      <c r="AO829" s="53" t="b">
        <f t="shared" si="1029"/>
        <v>1</v>
      </c>
      <c r="AP829" s="53" t="b">
        <f t="shared" si="1030"/>
        <v>1</v>
      </c>
      <c r="AQ829" s="53" t="b">
        <f t="shared" si="1007"/>
        <v>0</v>
      </c>
      <c r="AR829" t="b">
        <f t="shared" si="972"/>
        <v>0</v>
      </c>
      <c r="AS829" s="54" t="e">
        <f t="shared" si="997"/>
        <v>#N/A</v>
      </c>
      <c r="AT829" t="b">
        <f t="shared" si="1008"/>
        <v>0</v>
      </c>
      <c r="AU829" t="str">
        <f t="shared" si="1009"/>
        <v/>
      </c>
      <c r="AV829" s="55" t="str">
        <f t="shared" si="998"/>
        <v/>
      </c>
      <c r="AW829" t="b">
        <f>AND(AV829&lt;&gt;"",COUNTIF($AV$11:AV828,AV829)=0)</f>
        <v>0</v>
      </c>
      <c r="AX829" s="2">
        <f>IF(AV829="",0,IF(AW829,MAX($AX$11:AX828)+1,VLOOKUP(AV829,$AV$11:AX828,3,FALSE)))</f>
        <v>0</v>
      </c>
      <c r="AY829" t="str">
        <f t="shared" si="999"/>
        <v/>
      </c>
      <c r="AZ829" t="e">
        <f t="shared" si="973"/>
        <v>#N/A</v>
      </c>
      <c r="BA829" t="e">
        <f>IF(ISNA(AZ829),NA(),COUNTIF(AZ$10:AZ829,AZ829)&gt;1)</f>
        <v>#N/A</v>
      </c>
      <c r="BB829" t="e">
        <f t="shared" si="974"/>
        <v>#N/A</v>
      </c>
      <c r="BC829" s="55" t="e">
        <f t="shared" si="975"/>
        <v>#N/A</v>
      </c>
      <c r="BD829" s="56" t="e">
        <f t="shared" si="976"/>
        <v>#N/A</v>
      </c>
      <c r="BE829" s="53">
        <f t="shared" si="977"/>
        <v>0</v>
      </c>
      <c r="BF829" s="53">
        <f t="shared" si="978"/>
        <v>0</v>
      </c>
      <c r="BG829" s="53">
        <f t="shared" si="979"/>
        <v>0</v>
      </c>
      <c r="BH829" s="53">
        <f t="shared" si="980"/>
        <v>0</v>
      </c>
      <c r="BI829" s="53">
        <f t="shared" si="981"/>
        <v>0</v>
      </c>
      <c r="BJ829" s="53">
        <f t="shared" si="982"/>
        <v>0</v>
      </c>
      <c r="BK829" s="57">
        <f t="shared" si="983"/>
        <v>0</v>
      </c>
      <c r="BL829" s="57">
        <f t="shared" si="984"/>
        <v>0</v>
      </c>
      <c r="BM829" s="57">
        <f t="shared" si="985"/>
        <v>0</v>
      </c>
      <c r="BN829" s="57">
        <f t="shared" si="986"/>
        <v>0</v>
      </c>
      <c r="BO829" s="57">
        <f t="shared" si="987"/>
        <v>0</v>
      </c>
      <c r="BP829" s="57">
        <f t="shared" si="988"/>
        <v>0</v>
      </c>
      <c r="BQ829">
        <f t="shared" si="1010"/>
        <v>0</v>
      </c>
      <c r="BR829">
        <f t="shared" si="1011"/>
        <v>0</v>
      </c>
      <c r="BS829">
        <f t="shared" si="1012"/>
        <v>0</v>
      </c>
      <c r="BT829">
        <f t="shared" si="1013"/>
        <v>0</v>
      </c>
      <c r="BU829">
        <f t="shared" si="1014"/>
        <v>0</v>
      </c>
      <c r="BV829">
        <f t="shared" si="1015"/>
        <v>0</v>
      </c>
      <c r="BW829">
        <f t="shared" si="1016"/>
        <v>0</v>
      </c>
      <c r="BX829">
        <f t="shared" si="1017"/>
        <v>0</v>
      </c>
      <c r="BY829">
        <f t="shared" si="1018"/>
        <v>0</v>
      </c>
      <c r="BZ829">
        <f t="shared" si="1019"/>
        <v>0</v>
      </c>
      <c r="CA829">
        <f t="shared" si="1020"/>
        <v>0</v>
      </c>
      <c r="CB829">
        <f t="shared" si="1021"/>
        <v>0</v>
      </c>
      <c r="CC829" t="e">
        <f>IF('Source and fuel input'!AS829,VLOOKUP(AA829,SourceIdData,8,FALSE),IF('Source and fuel input'!AQ829,V829,IF('Source and fuel input'!AR829,IF(AND(E829="Method 1",VLOOKUP(AA829,SourceIdData,8,FALSE)&gt;0),VLOOKUP(AA829,SourceIdData,8,FALSE),NA()),"")))</f>
        <v>#N/A</v>
      </c>
      <c r="CD829" s="15" t="e">
        <f t="shared" si="1032"/>
        <v>#N/A</v>
      </c>
      <c r="CE829" s="15" t="b">
        <f t="shared" si="1033"/>
        <v>1</v>
      </c>
      <c r="CF829" s="15" t="b">
        <f t="shared" si="989"/>
        <v>1</v>
      </c>
      <c r="CG829" s="15" t="b">
        <f t="shared" si="1034"/>
        <v>0</v>
      </c>
      <c r="CH829" s="15" t="b">
        <f t="shared" si="1035"/>
        <v>1</v>
      </c>
      <c r="CI829" t="e">
        <f t="shared" si="990"/>
        <v>#N/A</v>
      </c>
      <c r="CJ829" t="e">
        <f t="shared" si="991"/>
        <v>#N/A</v>
      </c>
      <c r="CK829" t="e">
        <f t="shared" si="1000"/>
        <v>#N/A</v>
      </c>
      <c r="CL829" t="b">
        <f t="shared" si="1036"/>
        <v>0</v>
      </c>
      <c r="CM829" t="e">
        <f t="shared" si="1001"/>
        <v>#N/A</v>
      </c>
      <c r="CN829" t="b">
        <f t="shared" si="1002"/>
        <v>0</v>
      </c>
      <c r="CO829" s="14">
        <f t="shared" si="1003"/>
        <v>1</v>
      </c>
      <c r="CP829" s="16" t="str">
        <f t="shared" si="992"/>
        <v/>
      </c>
      <c r="CQ829" s="15">
        <f t="shared" si="993"/>
        <v>0</v>
      </c>
      <c r="CR829" s="15">
        <f t="shared" si="994"/>
        <v>0</v>
      </c>
      <c r="CS829" s="15">
        <f t="shared" si="995"/>
        <v>0</v>
      </c>
      <c r="CT829" s="58" t="e">
        <f t="shared" si="1022"/>
        <v>#DIV/0!</v>
      </c>
      <c r="CU829" s="2">
        <f t="shared" si="996"/>
        <v>995</v>
      </c>
      <c r="CV829" t="str">
        <f t="shared" si="1004"/>
        <v/>
      </c>
      <c r="CX829" t="str">
        <f t="shared" si="1023"/>
        <v/>
      </c>
      <c r="CY829" t="b">
        <f>AND(CX829&lt;&gt;"",COUNTIF($CX$11:CX828,CX829)=0)</f>
        <v>0</v>
      </c>
      <c r="CZ829" s="2">
        <f>IF(CX829="",0,IF(CY829,MAX($CZ$11:CZ828)+1,VLOOKUP(CX829,$CX$11:CZ828,3,FALSE)))</f>
        <v>0</v>
      </c>
      <c r="DA829" s="2" t="str">
        <f t="shared" si="1005"/>
        <v/>
      </c>
      <c r="DB829" t="str">
        <f t="shared" si="1024"/>
        <v/>
      </c>
      <c r="DC829" t="b">
        <f>AND(DB829&lt;&gt;"",COUNTIF($DB$11:DB828,DB829)=0)</f>
        <v>0</v>
      </c>
      <c r="DD829" s="2">
        <f>IF(DB829="",0,IF(DC829,MAX($DD$11:DD828)+1,VLOOKUP(DB829,$DB$11:DD828,3,FALSE)))</f>
        <v>0</v>
      </c>
      <c r="DE829" s="2" t="str">
        <f t="shared" si="1006"/>
        <v/>
      </c>
    </row>
    <row r="830" spans="1:109" x14ac:dyDescent="0.35">
      <c r="A830" s="119"/>
      <c r="B830" s="46"/>
      <c r="C830" s="46"/>
      <c r="D830" s="46"/>
      <c r="E830" s="46"/>
      <c r="F830" s="183"/>
      <c r="G830" s="48">
        <v>0</v>
      </c>
      <c r="H830" s="46">
        <v>0</v>
      </c>
      <c r="I830" s="46">
        <v>0</v>
      </c>
      <c r="J830" s="46">
        <v>0</v>
      </c>
      <c r="K830" s="46">
        <v>0</v>
      </c>
      <c r="L830" s="49">
        <v>0</v>
      </c>
      <c r="M830" s="50">
        <v>0</v>
      </c>
      <c r="N830" s="32"/>
      <c r="O830" s="31"/>
      <c r="P830" s="31"/>
      <c r="Q830" s="31"/>
      <c r="R830" s="31"/>
      <c r="S830" s="31"/>
      <c r="T830" s="31"/>
      <c r="U830" s="31"/>
      <c r="V830" s="99"/>
      <c r="W830" s="52" t="str">
        <f t="shared" si="1031"/>
        <v/>
      </c>
      <c r="X830" s="120"/>
      <c r="Y830" s="97"/>
      <c r="Z830" t="e">
        <f t="shared" si="961"/>
        <v>#N/A</v>
      </c>
      <c r="AA830" t="e">
        <f t="shared" si="962"/>
        <v>#N/A</v>
      </c>
      <c r="AB830" t="e">
        <f t="shared" si="963"/>
        <v>#N/A</v>
      </c>
      <c r="AC830" s="53" t="b">
        <f t="shared" si="964"/>
        <v>0</v>
      </c>
      <c r="AD830" s="53" t="b">
        <f t="shared" si="965"/>
        <v>0</v>
      </c>
      <c r="AE830" s="53" t="b">
        <f t="shared" si="966"/>
        <v>0</v>
      </c>
      <c r="AF830" s="53" t="b">
        <f t="shared" si="967"/>
        <v>0</v>
      </c>
      <c r="AG830" s="53" t="b">
        <f t="shared" si="968"/>
        <v>0</v>
      </c>
      <c r="AH830" s="53" t="b">
        <f t="shared" si="969"/>
        <v>0</v>
      </c>
      <c r="AI830" s="53" t="b">
        <f t="shared" si="970"/>
        <v>0</v>
      </c>
      <c r="AJ830" s="53" t="b">
        <f t="shared" si="971"/>
        <v>0</v>
      </c>
      <c r="AK830" s="53" t="b">
        <f t="shared" si="1025"/>
        <v>1</v>
      </c>
      <c r="AL830" s="53" t="b">
        <f t="shared" si="1026"/>
        <v>1</v>
      </c>
      <c r="AM830" s="53" t="b">
        <f t="shared" si="1027"/>
        <v>1</v>
      </c>
      <c r="AN830" s="53" t="b">
        <f t="shared" si="1028"/>
        <v>1</v>
      </c>
      <c r="AO830" s="53" t="b">
        <f t="shared" si="1029"/>
        <v>1</v>
      </c>
      <c r="AP830" s="53" t="b">
        <f t="shared" si="1030"/>
        <v>1</v>
      </c>
      <c r="AQ830" s="53" t="b">
        <f t="shared" si="1007"/>
        <v>0</v>
      </c>
      <c r="AR830" t="b">
        <f t="shared" si="972"/>
        <v>0</v>
      </c>
      <c r="AS830" s="54" t="e">
        <f t="shared" si="997"/>
        <v>#N/A</v>
      </c>
      <c r="AT830" t="b">
        <f t="shared" si="1008"/>
        <v>0</v>
      </c>
      <c r="AU830" t="str">
        <f t="shared" si="1009"/>
        <v/>
      </c>
      <c r="AV830" s="55" t="str">
        <f t="shared" si="998"/>
        <v/>
      </c>
      <c r="AW830" t="b">
        <f>AND(AV830&lt;&gt;"",COUNTIF($AV$11:AV829,AV830)=0)</f>
        <v>0</v>
      </c>
      <c r="AX830" s="2">
        <f>IF(AV830="",0,IF(AW830,MAX($AX$11:AX829)+1,VLOOKUP(AV830,$AV$11:AX829,3,FALSE)))</f>
        <v>0</v>
      </c>
      <c r="AY830" t="str">
        <f t="shared" si="999"/>
        <v/>
      </c>
      <c r="AZ830" t="e">
        <f t="shared" si="973"/>
        <v>#N/A</v>
      </c>
      <c r="BA830" t="e">
        <f>IF(ISNA(AZ830),NA(),COUNTIF(AZ$10:AZ830,AZ830)&gt;1)</f>
        <v>#N/A</v>
      </c>
      <c r="BB830" t="e">
        <f t="shared" si="974"/>
        <v>#N/A</v>
      </c>
      <c r="BC830" s="55" t="e">
        <f t="shared" si="975"/>
        <v>#N/A</v>
      </c>
      <c r="BD830" s="56" t="e">
        <f t="shared" si="976"/>
        <v>#N/A</v>
      </c>
      <c r="BE830" s="53">
        <f t="shared" si="977"/>
        <v>0</v>
      </c>
      <c r="BF830" s="53">
        <f t="shared" si="978"/>
        <v>0</v>
      </c>
      <c r="BG830" s="53">
        <f t="shared" si="979"/>
        <v>0</v>
      </c>
      <c r="BH830" s="53">
        <f t="shared" si="980"/>
        <v>0</v>
      </c>
      <c r="BI830" s="53">
        <f t="shared" si="981"/>
        <v>0</v>
      </c>
      <c r="BJ830" s="53">
        <f t="shared" si="982"/>
        <v>0</v>
      </c>
      <c r="BK830" s="57">
        <f t="shared" si="983"/>
        <v>0</v>
      </c>
      <c r="BL830" s="57">
        <f t="shared" si="984"/>
        <v>0</v>
      </c>
      <c r="BM830" s="57">
        <f t="shared" si="985"/>
        <v>0</v>
      </c>
      <c r="BN830" s="57">
        <f t="shared" si="986"/>
        <v>0</v>
      </c>
      <c r="BO830" s="57">
        <f t="shared" si="987"/>
        <v>0</v>
      </c>
      <c r="BP830" s="57">
        <f t="shared" si="988"/>
        <v>0</v>
      </c>
      <c r="BQ830">
        <f t="shared" si="1010"/>
        <v>0</v>
      </c>
      <c r="BR830">
        <f t="shared" si="1011"/>
        <v>0</v>
      </c>
      <c r="BS830">
        <f t="shared" si="1012"/>
        <v>0</v>
      </c>
      <c r="BT830">
        <f t="shared" si="1013"/>
        <v>0</v>
      </c>
      <c r="BU830">
        <f t="shared" si="1014"/>
        <v>0</v>
      </c>
      <c r="BV830">
        <f t="shared" si="1015"/>
        <v>0</v>
      </c>
      <c r="BW830">
        <f t="shared" si="1016"/>
        <v>0</v>
      </c>
      <c r="BX830">
        <f t="shared" si="1017"/>
        <v>0</v>
      </c>
      <c r="BY830">
        <f t="shared" si="1018"/>
        <v>0</v>
      </c>
      <c r="BZ830">
        <f t="shared" si="1019"/>
        <v>0</v>
      </c>
      <c r="CA830">
        <f t="shared" si="1020"/>
        <v>0</v>
      </c>
      <c r="CB830">
        <f t="shared" si="1021"/>
        <v>0</v>
      </c>
      <c r="CC830" t="e">
        <f>IF('Source and fuel input'!AS830,VLOOKUP(AA830,SourceIdData,8,FALSE),IF('Source and fuel input'!AQ830,V830,IF('Source and fuel input'!AR830,IF(AND(E830="Method 1",VLOOKUP(AA830,SourceIdData,8,FALSE)&gt;0),VLOOKUP(AA830,SourceIdData,8,FALSE),NA()),"")))</f>
        <v>#N/A</v>
      </c>
      <c r="CD830" s="15" t="e">
        <f t="shared" si="1032"/>
        <v>#N/A</v>
      </c>
      <c r="CE830" s="15" t="b">
        <f t="shared" si="1033"/>
        <v>1</v>
      </c>
      <c r="CF830" s="15" t="b">
        <f t="shared" si="989"/>
        <v>1</v>
      </c>
      <c r="CG830" s="15" t="b">
        <f t="shared" si="1034"/>
        <v>0</v>
      </c>
      <c r="CH830" s="15" t="b">
        <f t="shared" si="1035"/>
        <v>1</v>
      </c>
      <c r="CI830" t="e">
        <f t="shared" si="990"/>
        <v>#N/A</v>
      </c>
      <c r="CJ830" t="e">
        <f t="shared" si="991"/>
        <v>#N/A</v>
      </c>
      <c r="CK830" t="e">
        <f t="shared" si="1000"/>
        <v>#N/A</v>
      </c>
      <c r="CL830" t="b">
        <f t="shared" si="1036"/>
        <v>0</v>
      </c>
      <c r="CM830" t="e">
        <f t="shared" si="1001"/>
        <v>#N/A</v>
      </c>
      <c r="CN830" t="b">
        <f t="shared" si="1002"/>
        <v>0</v>
      </c>
      <c r="CO830" s="14">
        <f t="shared" si="1003"/>
        <v>1</v>
      </c>
      <c r="CP830" s="16" t="str">
        <f t="shared" si="992"/>
        <v/>
      </c>
      <c r="CQ830" s="15">
        <f t="shared" si="993"/>
        <v>0</v>
      </c>
      <c r="CR830" s="15">
        <f t="shared" si="994"/>
        <v>0</v>
      </c>
      <c r="CS830" s="15">
        <f t="shared" si="995"/>
        <v>0</v>
      </c>
      <c r="CT830" s="58" t="e">
        <f t="shared" si="1022"/>
        <v>#DIV/0!</v>
      </c>
      <c r="CU830" s="2">
        <f t="shared" si="996"/>
        <v>995</v>
      </c>
      <c r="CV830" t="str">
        <f t="shared" si="1004"/>
        <v/>
      </c>
      <c r="CX830" t="str">
        <f t="shared" si="1023"/>
        <v/>
      </c>
      <c r="CY830" t="b">
        <f>AND(CX830&lt;&gt;"",COUNTIF($CX$11:CX829,CX830)=0)</f>
        <v>0</v>
      </c>
      <c r="CZ830" s="2">
        <f>IF(CX830="",0,IF(CY830,MAX($CZ$11:CZ829)+1,VLOOKUP(CX830,$CX$11:CZ829,3,FALSE)))</f>
        <v>0</v>
      </c>
      <c r="DA830" s="2" t="str">
        <f t="shared" si="1005"/>
        <v/>
      </c>
      <c r="DB830" t="str">
        <f t="shared" si="1024"/>
        <v/>
      </c>
      <c r="DC830" t="b">
        <f>AND(DB830&lt;&gt;"",COUNTIF($DB$11:DB829,DB830)=0)</f>
        <v>0</v>
      </c>
      <c r="DD830" s="2">
        <f>IF(DB830="",0,IF(DC830,MAX($DD$11:DD829)+1,VLOOKUP(DB830,$DB$11:DD829,3,FALSE)))</f>
        <v>0</v>
      </c>
      <c r="DE830" s="2" t="str">
        <f t="shared" si="1006"/>
        <v/>
      </c>
    </row>
    <row r="831" spans="1:109" x14ac:dyDescent="0.35">
      <c r="A831" s="119"/>
      <c r="B831" s="46"/>
      <c r="C831" s="46"/>
      <c r="D831" s="46"/>
      <c r="E831" s="46"/>
      <c r="F831" s="183"/>
      <c r="G831" s="48">
        <v>0</v>
      </c>
      <c r="H831" s="46">
        <v>0</v>
      </c>
      <c r="I831" s="46">
        <v>0</v>
      </c>
      <c r="J831" s="46">
        <v>0</v>
      </c>
      <c r="K831" s="46">
        <v>0</v>
      </c>
      <c r="L831" s="49">
        <v>0</v>
      </c>
      <c r="M831" s="50">
        <v>0</v>
      </c>
      <c r="N831" s="32"/>
      <c r="O831" s="31"/>
      <c r="P831" s="31"/>
      <c r="Q831" s="31"/>
      <c r="R831" s="31"/>
      <c r="S831" s="31"/>
      <c r="T831" s="31"/>
      <c r="U831" s="31"/>
      <c r="V831" s="99"/>
      <c r="W831" s="52" t="str">
        <f t="shared" si="1031"/>
        <v/>
      </c>
      <c r="X831" s="120"/>
      <c r="Y831" s="97"/>
      <c r="Z831" t="e">
        <f t="shared" si="961"/>
        <v>#N/A</v>
      </c>
      <c r="AA831" t="e">
        <f t="shared" si="962"/>
        <v>#N/A</v>
      </c>
      <c r="AB831" t="e">
        <f t="shared" si="963"/>
        <v>#N/A</v>
      </c>
      <c r="AC831" s="53" t="b">
        <f t="shared" si="964"/>
        <v>0</v>
      </c>
      <c r="AD831" s="53" t="b">
        <f t="shared" si="965"/>
        <v>0</v>
      </c>
      <c r="AE831" s="53" t="b">
        <f t="shared" si="966"/>
        <v>0</v>
      </c>
      <c r="AF831" s="53" t="b">
        <f t="shared" si="967"/>
        <v>0</v>
      </c>
      <c r="AG831" s="53" t="b">
        <f t="shared" si="968"/>
        <v>0</v>
      </c>
      <c r="AH831" s="53" t="b">
        <f t="shared" si="969"/>
        <v>0</v>
      </c>
      <c r="AI831" s="53" t="b">
        <f t="shared" si="970"/>
        <v>0</v>
      </c>
      <c r="AJ831" s="53" t="b">
        <f t="shared" si="971"/>
        <v>0</v>
      </c>
      <c r="AK831" s="53" t="b">
        <f t="shared" si="1025"/>
        <v>1</v>
      </c>
      <c r="AL831" s="53" t="b">
        <f t="shared" si="1026"/>
        <v>1</v>
      </c>
      <c r="AM831" s="53" t="b">
        <f t="shared" si="1027"/>
        <v>1</v>
      </c>
      <c r="AN831" s="53" t="b">
        <f t="shared" si="1028"/>
        <v>1</v>
      </c>
      <c r="AO831" s="53" t="b">
        <f t="shared" si="1029"/>
        <v>1</v>
      </c>
      <c r="AP831" s="53" t="b">
        <f t="shared" si="1030"/>
        <v>1</v>
      </c>
      <c r="AQ831" s="53" t="b">
        <f t="shared" si="1007"/>
        <v>0</v>
      </c>
      <c r="AR831" t="b">
        <f t="shared" si="972"/>
        <v>0</v>
      </c>
      <c r="AS831" s="54" t="e">
        <f t="shared" si="997"/>
        <v>#N/A</v>
      </c>
      <c r="AT831" t="b">
        <f t="shared" si="1008"/>
        <v>0</v>
      </c>
      <c r="AU831" t="str">
        <f t="shared" si="1009"/>
        <v/>
      </c>
      <c r="AV831" s="55" t="str">
        <f t="shared" si="998"/>
        <v/>
      </c>
      <c r="AW831" t="b">
        <f>AND(AV831&lt;&gt;"",COUNTIF($AV$11:AV830,AV831)=0)</f>
        <v>0</v>
      </c>
      <c r="AX831" s="2">
        <f>IF(AV831="",0,IF(AW831,MAX($AX$11:AX830)+1,VLOOKUP(AV831,$AV$11:AX830,3,FALSE)))</f>
        <v>0</v>
      </c>
      <c r="AY831" t="str">
        <f t="shared" si="999"/>
        <v/>
      </c>
      <c r="AZ831" t="e">
        <f t="shared" si="973"/>
        <v>#N/A</v>
      </c>
      <c r="BA831" t="e">
        <f>IF(ISNA(AZ831),NA(),COUNTIF(AZ$10:AZ831,AZ831)&gt;1)</f>
        <v>#N/A</v>
      </c>
      <c r="BB831" t="e">
        <f t="shared" si="974"/>
        <v>#N/A</v>
      </c>
      <c r="BC831" s="55" t="e">
        <f t="shared" si="975"/>
        <v>#N/A</v>
      </c>
      <c r="BD831" s="56" t="e">
        <f t="shared" si="976"/>
        <v>#N/A</v>
      </c>
      <c r="BE831" s="53">
        <f t="shared" si="977"/>
        <v>0</v>
      </c>
      <c r="BF831" s="53">
        <f t="shared" si="978"/>
        <v>0</v>
      </c>
      <c r="BG831" s="53">
        <f t="shared" si="979"/>
        <v>0</v>
      </c>
      <c r="BH831" s="53">
        <f t="shared" si="980"/>
        <v>0</v>
      </c>
      <c r="BI831" s="53">
        <f t="shared" si="981"/>
        <v>0</v>
      </c>
      <c r="BJ831" s="53">
        <f t="shared" si="982"/>
        <v>0</v>
      </c>
      <c r="BK831" s="57">
        <f t="shared" si="983"/>
        <v>0</v>
      </c>
      <c r="BL831" s="57">
        <f t="shared" si="984"/>
        <v>0</v>
      </c>
      <c r="BM831" s="57">
        <f t="shared" si="985"/>
        <v>0</v>
      </c>
      <c r="BN831" s="57">
        <f t="shared" si="986"/>
        <v>0</v>
      </c>
      <c r="BO831" s="57">
        <f t="shared" si="987"/>
        <v>0</v>
      </c>
      <c r="BP831" s="57">
        <f t="shared" si="988"/>
        <v>0</v>
      </c>
      <c r="BQ831">
        <f t="shared" si="1010"/>
        <v>0</v>
      </c>
      <c r="BR831">
        <f t="shared" si="1011"/>
        <v>0</v>
      </c>
      <c r="BS831">
        <f t="shared" si="1012"/>
        <v>0</v>
      </c>
      <c r="BT831">
        <f t="shared" si="1013"/>
        <v>0</v>
      </c>
      <c r="BU831">
        <f t="shared" si="1014"/>
        <v>0</v>
      </c>
      <c r="BV831">
        <f t="shared" si="1015"/>
        <v>0</v>
      </c>
      <c r="BW831">
        <f t="shared" si="1016"/>
        <v>0</v>
      </c>
      <c r="BX831">
        <f t="shared" si="1017"/>
        <v>0</v>
      </c>
      <c r="BY831">
        <f t="shared" si="1018"/>
        <v>0</v>
      </c>
      <c r="BZ831">
        <f t="shared" si="1019"/>
        <v>0</v>
      </c>
      <c r="CA831">
        <f t="shared" si="1020"/>
        <v>0</v>
      </c>
      <c r="CB831">
        <f t="shared" si="1021"/>
        <v>0</v>
      </c>
      <c r="CC831" t="e">
        <f>IF('Source and fuel input'!AS831,VLOOKUP(AA831,SourceIdData,8,FALSE),IF('Source and fuel input'!AQ831,V831,IF('Source and fuel input'!AR831,IF(AND(E831="Method 1",VLOOKUP(AA831,SourceIdData,8,FALSE)&gt;0),VLOOKUP(AA831,SourceIdData,8,FALSE),NA()),"")))</f>
        <v>#N/A</v>
      </c>
      <c r="CD831" s="15" t="e">
        <f t="shared" si="1032"/>
        <v>#N/A</v>
      </c>
      <c r="CE831" s="15" t="b">
        <f t="shared" si="1033"/>
        <v>1</v>
      </c>
      <c r="CF831" s="15" t="b">
        <f t="shared" si="989"/>
        <v>1</v>
      </c>
      <c r="CG831" s="15" t="b">
        <f t="shared" si="1034"/>
        <v>0</v>
      </c>
      <c r="CH831" s="15" t="b">
        <f t="shared" si="1035"/>
        <v>1</v>
      </c>
      <c r="CI831" t="e">
        <f t="shared" si="990"/>
        <v>#N/A</v>
      </c>
      <c r="CJ831" t="e">
        <f t="shared" si="991"/>
        <v>#N/A</v>
      </c>
      <c r="CK831" t="e">
        <f t="shared" si="1000"/>
        <v>#N/A</v>
      </c>
      <c r="CL831" t="b">
        <f t="shared" si="1036"/>
        <v>0</v>
      </c>
      <c r="CM831" t="e">
        <f t="shared" si="1001"/>
        <v>#N/A</v>
      </c>
      <c r="CN831" t="b">
        <f t="shared" si="1002"/>
        <v>0</v>
      </c>
      <c r="CO831" s="14">
        <f t="shared" si="1003"/>
        <v>1</v>
      </c>
      <c r="CP831" s="16" t="str">
        <f t="shared" si="992"/>
        <v/>
      </c>
      <c r="CQ831" s="15">
        <f t="shared" si="993"/>
        <v>0</v>
      </c>
      <c r="CR831" s="15">
        <f t="shared" si="994"/>
        <v>0</v>
      </c>
      <c r="CS831" s="15">
        <f t="shared" si="995"/>
        <v>0</v>
      </c>
      <c r="CT831" s="58" t="e">
        <f t="shared" si="1022"/>
        <v>#DIV/0!</v>
      </c>
      <c r="CU831" s="2">
        <f t="shared" si="996"/>
        <v>995</v>
      </c>
      <c r="CV831" t="str">
        <f t="shared" si="1004"/>
        <v/>
      </c>
      <c r="CX831" t="str">
        <f t="shared" si="1023"/>
        <v/>
      </c>
      <c r="CY831" t="b">
        <f>AND(CX831&lt;&gt;"",COUNTIF($CX$11:CX830,CX831)=0)</f>
        <v>0</v>
      </c>
      <c r="CZ831" s="2">
        <f>IF(CX831="",0,IF(CY831,MAX($CZ$11:CZ830)+1,VLOOKUP(CX831,$CX$11:CZ830,3,FALSE)))</f>
        <v>0</v>
      </c>
      <c r="DA831" s="2" t="str">
        <f t="shared" si="1005"/>
        <v/>
      </c>
      <c r="DB831" t="str">
        <f t="shared" si="1024"/>
        <v/>
      </c>
      <c r="DC831" t="b">
        <f>AND(DB831&lt;&gt;"",COUNTIF($DB$11:DB830,DB831)=0)</f>
        <v>0</v>
      </c>
      <c r="DD831" s="2">
        <f>IF(DB831="",0,IF(DC831,MAX($DD$11:DD830)+1,VLOOKUP(DB831,$DB$11:DD830,3,FALSE)))</f>
        <v>0</v>
      </c>
      <c r="DE831" s="2" t="str">
        <f t="shared" si="1006"/>
        <v/>
      </c>
    </row>
    <row r="832" spans="1:109" x14ac:dyDescent="0.35">
      <c r="A832" s="119"/>
      <c r="B832" s="46"/>
      <c r="C832" s="46"/>
      <c r="D832" s="46"/>
      <c r="E832" s="46"/>
      <c r="F832" s="183"/>
      <c r="G832" s="48">
        <v>0</v>
      </c>
      <c r="H832" s="46">
        <v>0</v>
      </c>
      <c r="I832" s="46">
        <v>0</v>
      </c>
      <c r="J832" s="46">
        <v>0</v>
      </c>
      <c r="K832" s="46">
        <v>0</v>
      </c>
      <c r="L832" s="49">
        <v>0</v>
      </c>
      <c r="M832" s="50">
        <v>0</v>
      </c>
      <c r="N832" s="32"/>
      <c r="O832" s="31"/>
      <c r="P832" s="31"/>
      <c r="Q832" s="31"/>
      <c r="R832" s="31"/>
      <c r="S832" s="31"/>
      <c r="T832" s="31"/>
      <c r="U832" s="31"/>
      <c r="V832" s="99"/>
      <c r="W832" s="52" t="str">
        <f t="shared" si="1031"/>
        <v/>
      </c>
      <c r="X832" s="120"/>
      <c r="Y832" s="97"/>
      <c r="Z832" t="e">
        <f t="shared" si="961"/>
        <v>#N/A</v>
      </c>
      <c r="AA832" t="e">
        <f t="shared" si="962"/>
        <v>#N/A</v>
      </c>
      <c r="AB832" t="e">
        <f t="shared" si="963"/>
        <v>#N/A</v>
      </c>
      <c r="AC832" s="53" t="b">
        <f t="shared" si="964"/>
        <v>0</v>
      </c>
      <c r="AD832" s="53" t="b">
        <f t="shared" si="965"/>
        <v>0</v>
      </c>
      <c r="AE832" s="53" t="b">
        <f t="shared" si="966"/>
        <v>0</v>
      </c>
      <c r="AF832" s="53" t="b">
        <f t="shared" si="967"/>
        <v>0</v>
      </c>
      <c r="AG832" s="53" t="b">
        <f t="shared" si="968"/>
        <v>0</v>
      </c>
      <c r="AH832" s="53" t="b">
        <f t="shared" si="969"/>
        <v>0</v>
      </c>
      <c r="AI832" s="53" t="b">
        <f t="shared" si="970"/>
        <v>0</v>
      </c>
      <c r="AJ832" s="53" t="b">
        <f t="shared" si="971"/>
        <v>0</v>
      </c>
      <c r="AK832" s="53" t="b">
        <f t="shared" si="1025"/>
        <v>1</v>
      </c>
      <c r="AL832" s="53" t="b">
        <f t="shared" si="1026"/>
        <v>1</v>
      </c>
      <c r="AM832" s="53" t="b">
        <f t="shared" si="1027"/>
        <v>1</v>
      </c>
      <c r="AN832" s="53" t="b">
        <f t="shared" si="1028"/>
        <v>1</v>
      </c>
      <c r="AO832" s="53" t="b">
        <f t="shared" si="1029"/>
        <v>1</v>
      </c>
      <c r="AP832" s="53" t="b">
        <f t="shared" si="1030"/>
        <v>1</v>
      </c>
      <c r="AQ832" s="53" t="b">
        <f t="shared" si="1007"/>
        <v>0</v>
      </c>
      <c r="AR832" t="b">
        <f t="shared" si="972"/>
        <v>0</v>
      </c>
      <c r="AS832" s="54" t="e">
        <f t="shared" si="997"/>
        <v>#N/A</v>
      </c>
      <c r="AT832" t="b">
        <f t="shared" si="1008"/>
        <v>0</v>
      </c>
      <c r="AU832" t="str">
        <f t="shared" si="1009"/>
        <v/>
      </c>
      <c r="AV832" s="55" t="str">
        <f t="shared" si="998"/>
        <v/>
      </c>
      <c r="AW832" t="b">
        <f>AND(AV832&lt;&gt;"",COUNTIF($AV$11:AV831,AV832)=0)</f>
        <v>0</v>
      </c>
      <c r="AX832" s="2">
        <f>IF(AV832="",0,IF(AW832,MAX($AX$11:AX831)+1,VLOOKUP(AV832,$AV$11:AX831,3,FALSE)))</f>
        <v>0</v>
      </c>
      <c r="AY832" t="str">
        <f t="shared" si="999"/>
        <v/>
      </c>
      <c r="AZ832" t="e">
        <f t="shared" si="973"/>
        <v>#N/A</v>
      </c>
      <c r="BA832" t="e">
        <f>IF(ISNA(AZ832),NA(),COUNTIF(AZ$10:AZ832,AZ832)&gt;1)</f>
        <v>#N/A</v>
      </c>
      <c r="BB832" t="e">
        <f t="shared" si="974"/>
        <v>#N/A</v>
      </c>
      <c r="BC832" s="55" t="e">
        <f t="shared" si="975"/>
        <v>#N/A</v>
      </c>
      <c r="BD832" s="56" t="e">
        <f t="shared" si="976"/>
        <v>#N/A</v>
      </c>
      <c r="BE832" s="53">
        <f t="shared" si="977"/>
        <v>0</v>
      </c>
      <c r="BF832" s="53">
        <f t="shared" si="978"/>
        <v>0</v>
      </c>
      <c r="BG832" s="53">
        <f t="shared" si="979"/>
        <v>0</v>
      </c>
      <c r="BH832" s="53">
        <f t="shared" si="980"/>
        <v>0</v>
      </c>
      <c r="BI832" s="53">
        <f t="shared" si="981"/>
        <v>0</v>
      </c>
      <c r="BJ832" s="53">
        <f t="shared" si="982"/>
        <v>0</v>
      </c>
      <c r="BK832" s="57">
        <f t="shared" si="983"/>
        <v>0</v>
      </c>
      <c r="BL832" s="57">
        <f t="shared" si="984"/>
        <v>0</v>
      </c>
      <c r="BM832" s="57">
        <f t="shared" si="985"/>
        <v>0</v>
      </c>
      <c r="BN832" s="57">
        <f t="shared" si="986"/>
        <v>0</v>
      </c>
      <c r="BO832" s="57">
        <f t="shared" si="987"/>
        <v>0</v>
      </c>
      <c r="BP832" s="57">
        <f t="shared" si="988"/>
        <v>0</v>
      </c>
      <c r="BQ832">
        <f t="shared" si="1010"/>
        <v>0</v>
      </c>
      <c r="BR832">
        <f t="shared" si="1011"/>
        <v>0</v>
      </c>
      <c r="BS832">
        <f t="shared" si="1012"/>
        <v>0</v>
      </c>
      <c r="BT832">
        <f t="shared" si="1013"/>
        <v>0</v>
      </c>
      <c r="BU832">
        <f t="shared" si="1014"/>
        <v>0</v>
      </c>
      <c r="BV832">
        <f t="shared" si="1015"/>
        <v>0</v>
      </c>
      <c r="BW832">
        <f t="shared" si="1016"/>
        <v>0</v>
      </c>
      <c r="BX832">
        <f t="shared" si="1017"/>
        <v>0</v>
      </c>
      <c r="BY832">
        <f t="shared" si="1018"/>
        <v>0</v>
      </c>
      <c r="BZ832">
        <f t="shared" si="1019"/>
        <v>0</v>
      </c>
      <c r="CA832">
        <f t="shared" si="1020"/>
        <v>0</v>
      </c>
      <c r="CB832">
        <f t="shared" si="1021"/>
        <v>0</v>
      </c>
      <c r="CC832" t="e">
        <f>IF('Source and fuel input'!AS832,VLOOKUP(AA832,SourceIdData,8,FALSE),IF('Source and fuel input'!AQ832,V832,IF('Source and fuel input'!AR832,IF(AND(E832="Method 1",VLOOKUP(AA832,SourceIdData,8,FALSE)&gt;0),VLOOKUP(AA832,SourceIdData,8,FALSE),NA()),"")))</f>
        <v>#N/A</v>
      </c>
      <c r="CD832" s="15" t="e">
        <f t="shared" si="1032"/>
        <v>#N/A</v>
      </c>
      <c r="CE832" s="15" t="b">
        <f t="shared" si="1033"/>
        <v>1</v>
      </c>
      <c r="CF832" s="15" t="b">
        <f t="shared" si="989"/>
        <v>1</v>
      </c>
      <c r="CG832" s="15" t="b">
        <f t="shared" si="1034"/>
        <v>0</v>
      </c>
      <c r="CH832" s="15" t="b">
        <f t="shared" si="1035"/>
        <v>1</v>
      </c>
      <c r="CI832" t="e">
        <f t="shared" si="990"/>
        <v>#N/A</v>
      </c>
      <c r="CJ832" t="e">
        <f t="shared" si="991"/>
        <v>#N/A</v>
      </c>
      <c r="CK832" t="e">
        <f t="shared" si="1000"/>
        <v>#N/A</v>
      </c>
      <c r="CL832" t="b">
        <f t="shared" si="1036"/>
        <v>0</v>
      </c>
      <c r="CM832" t="e">
        <f t="shared" si="1001"/>
        <v>#N/A</v>
      </c>
      <c r="CN832" t="b">
        <f t="shared" si="1002"/>
        <v>0</v>
      </c>
      <c r="CO832" s="14">
        <f t="shared" si="1003"/>
        <v>1</v>
      </c>
      <c r="CP832" s="16" t="str">
        <f t="shared" si="992"/>
        <v/>
      </c>
      <c r="CQ832" s="15">
        <f t="shared" si="993"/>
        <v>0</v>
      </c>
      <c r="CR832" s="15">
        <f t="shared" si="994"/>
        <v>0</v>
      </c>
      <c r="CS832" s="15">
        <f t="shared" si="995"/>
        <v>0</v>
      </c>
      <c r="CT832" s="58" t="e">
        <f t="shared" si="1022"/>
        <v>#DIV/0!</v>
      </c>
      <c r="CU832" s="2">
        <f t="shared" si="996"/>
        <v>995</v>
      </c>
      <c r="CV832" t="str">
        <f t="shared" si="1004"/>
        <v/>
      </c>
      <c r="CX832" t="str">
        <f t="shared" si="1023"/>
        <v/>
      </c>
      <c r="CY832" t="b">
        <f>AND(CX832&lt;&gt;"",COUNTIF($CX$11:CX831,CX832)=0)</f>
        <v>0</v>
      </c>
      <c r="CZ832" s="2">
        <f>IF(CX832="",0,IF(CY832,MAX($CZ$11:CZ831)+1,VLOOKUP(CX832,$CX$11:CZ831,3,FALSE)))</f>
        <v>0</v>
      </c>
      <c r="DA832" s="2" t="str">
        <f t="shared" si="1005"/>
        <v/>
      </c>
      <c r="DB832" t="str">
        <f t="shared" si="1024"/>
        <v/>
      </c>
      <c r="DC832" t="b">
        <f>AND(DB832&lt;&gt;"",COUNTIF($DB$11:DB831,DB832)=0)</f>
        <v>0</v>
      </c>
      <c r="DD832" s="2">
        <f>IF(DB832="",0,IF(DC832,MAX($DD$11:DD831)+1,VLOOKUP(DB832,$DB$11:DD831,3,FALSE)))</f>
        <v>0</v>
      </c>
      <c r="DE832" s="2" t="str">
        <f t="shared" si="1006"/>
        <v/>
      </c>
    </row>
    <row r="833" spans="1:109" x14ac:dyDescent="0.35">
      <c r="A833" s="119"/>
      <c r="B833" s="46"/>
      <c r="C833" s="46"/>
      <c r="D833" s="46"/>
      <c r="E833" s="46"/>
      <c r="F833" s="183"/>
      <c r="G833" s="48">
        <v>0</v>
      </c>
      <c r="H833" s="46">
        <v>0</v>
      </c>
      <c r="I833" s="46">
        <v>0</v>
      </c>
      <c r="J833" s="46">
        <v>0</v>
      </c>
      <c r="K833" s="46">
        <v>0</v>
      </c>
      <c r="L833" s="49">
        <v>0</v>
      </c>
      <c r="M833" s="50">
        <v>0</v>
      </c>
      <c r="N833" s="32"/>
      <c r="O833" s="31"/>
      <c r="P833" s="31"/>
      <c r="Q833" s="31"/>
      <c r="R833" s="31"/>
      <c r="S833" s="31"/>
      <c r="T833" s="31"/>
      <c r="U833" s="31"/>
      <c r="V833" s="99"/>
      <c r="W833" s="52" t="str">
        <f t="shared" si="1031"/>
        <v/>
      </c>
      <c r="X833" s="120"/>
      <c r="Y833" s="97"/>
      <c r="Z833" t="e">
        <f t="shared" si="961"/>
        <v>#N/A</v>
      </c>
      <c r="AA833" t="e">
        <f t="shared" si="962"/>
        <v>#N/A</v>
      </c>
      <c r="AB833" t="e">
        <f t="shared" si="963"/>
        <v>#N/A</v>
      </c>
      <c r="AC833" s="53" t="b">
        <f t="shared" si="964"/>
        <v>0</v>
      </c>
      <c r="AD833" s="53" t="b">
        <f t="shared" si="965"/>
        <v>0</v>
      </c>
      <c r="AE833" s="53" t="b">
        <f t="shared" si="966"/>
        <v>0</v>
      </c>
      <c r="AF833" s="53" t="b">
        <f t="shared" si="967"/>
        <v>0</v>
      </c>
      <c r="AG833" s="53" t="b">
        <f t="shared" si="968"/>
        <v>0</v>
      </c>
      <c r="AH833" s="53" t="b">
        <f t="shared" si="969"/>
        <v>0</v>
      </c>
      <c r="AI833" s="53" t="b">
        <f t="shared" si="970"/>
        <v>0</v>
      </c>
      <c r="AJ833" s="53" t="b">
        <f t="shared" si="971"/>
        <v>0</v>
      </c>
      <c r="AK833" s="53" t="b">
        <f t="shared" si="1025"/>
        <v>1</v>
      </c>
      <c r="AL833" s="53" t="b">
        <f t="shared" si="1026"/>
        <v>1</v>
      </c>
      <c r="AM833" s="53" t="b">
        <f t="shared" si="1027"/>
        <v>1</v>
      </c>
      <c r="AN833" s="53" t="b">
        <f t="shared" si="1028"/>
        <v>1</v>
      </c>
      <c r="AO833" s="53" t="b">
        <f t="shared" si="1029"/>
        <v>1</v>
      </c>
      <c r="AP833" s="53" t="b">
        <f t="shared" si="1030"/>
        <v>1</v>
      </c>
      <c r="AQ833" s="53" t="b">
        <f t="shared" si="1007"/>
        <v>0</v>
      </c>
      <c r="AR833" t="b">
        <f t="shared" si="972"/>
        <v>0</v>
      </c>
      <c r="AS833" s="54" t="e">
        <f t="shared" si="997"/>
        <v>#N/A</v>
      </c>
      <c r="AT833" t="b">
        <f t="shared" si="1008"/>
        <v>0</v>
      </c>
      <c r="AU833" t="str">
        <f t="shared" si="1009"/>
        <v/>
      </c>
      <c r="AV833" s="55" t="str">
        <f t="shared" si="998"/>
        <v/>
      </c>
      <c r="AW833" t="b">
        <f>AND(AV833&lt;&gt;"",COUNTIF($AV$11:AV832,AV833)=0)</f>
        <v>0</v>
      </c>
      <c r="AX833" s="2">
        <f>IF(AV833="",0,IF(AW833,MAX($AX$11:AX832)+1,VLOOKUP(AV833,$AV$11:AX832,3,FALSE)))</f>
        <v>0</v>
      </c>
      <c r="AY833" t="str">
        <f t="shared" si="999"/>
        <v/>
      </c>
      <c r="AZ833" t="e">
        <f t="shared" si="973"/>
        <v>#N/A</v>
      </c>
      <c r="BA833" t="e">
        <f>IF(ISNA(AZ833),NA(),COUNTIF(AZ$10:AZ833,AZ833)&gt;1)</f>
        <v>#N/A</v>
      </c>
      <c r="BB833" t="e">
        <f t="shared" si="974"/>
        <v>#N/A</v>
      </c>
      <c r="BC833" s="55" t="e">
        <f t="shared" si="975"/>
        <v>#N/A</v>
      </c>
      <c r="BD833" s="56" t="e">
        <f t="shared" si="976"/>
        <v>#N/A</v>
      </c>
      <c r="BE833" s="53">
        <f t="shared" si="977"/>
        <v>0</v>
      </c>
      <c r="BF833" s="53">
        <f t="shared" si="978"/>
        <v>0</v>
      </c>
      <c r="BG833" s="53">
        <f t="shared" si="979"/>
        <v>0</v>
      </c>
      <c r="BH833" s="53">
        <f t="shared" si="980"/>
        <v>0</v>
      </c>
      <c r="BI833" s="53">
        <f t="shared" si="981"/>
        <v>0</v>
      </c>
      <c r="BJ833" s="53">
        <f t="shared" si="982"/>
        <v>0</v>
      </c>
      <c r="BK833" s="57">
        <f t="shared" si="983"/>
        <v>0</v>
      </c>
      <c r="BL833" s="57">
        <f t="shared" si="984"/>
        <v>0</v>
      </c>
      <c r="BM833" s="57">
        <f t="shared" si="985"/>
        <v>0</v>
      </c>
      <c r="BN833" s="57">
        <f t="shared" si="986"/>
        <v>0</v>
      </c>
      <c r="BO833" s="57">
        <f t="shared" si="987"/>
        <v>0</v>
      </c>
      <c r="BP833" s="57">
        <f t="shared" si="988"/>
        <v>0</v>
      </c>
      <c r="BQ833">
        <f t="shared" si="1010"/>
        <v>0</v>
      </c>
      <c r="BR833">
        <f t="shared" si="1011"/>
        <v>0</v>
      </c>
      <c r="BS833">
        <f t="shared" si="1012"/>
        <v>0</v>
      </c>
      <c r="BT833">
        <f t="shared" si="1013"/>
        <v>0</v>
      </c>
      <c r="BU833">
        <f t="shared" si="1014"/>
        <v>0</v>
      </c>
      <c r="BV833">
        <f t="shared" si="1015"/>
        <v>0</v>
      </c>
      <c r="BW833">
        <f t="shared" si="1016"/>
        <v>0</v>
      </c>
      <c r="BX833">
        <f t="shared" si="1017"/>
        <v>0</v>
      </c>
      <c r="BY833">
        <f t="shared" si="1018"/>
        <v>0</v>
      </c>
      <c r="BZ833">
        <f t="shared" si="1019"/>
        <v>0</v>
      </c>
      <c r="CA833">
        <f t="shared" si="1020"/>
        <v>0</v>
      </c>
      <c r="CB833">
        <f t="shared" si="1021"/>
        <v>0</v>
      </c>
      <c r="CC833" t="e">
        <f>IF('Source and fuel input'!AS833,VLOOKUP(AA833,SourceIdData,8,FALSE),IF('Source and fuel input'!AQ833,V833,IF('Source and fuel input'!AR833,IF(AND(E833="Method 1",VLOOKUP(AA833,SourceIdData,8,FALSE)&gt;0),VLOOKUP(AA833,SourceIdData,8,FALSE),NA()),"")))</f>
        <v>#N/A</v>
      </c>
      <c r="CD833" s="15" t="e">
        <f t="shared" si="1032"/>
        <v>#N/A</v>
      </c>
      <c r="CE833" s="15" t="b">
        <f t="shared" si="1033"/>
        <v>1</v>
      </c>
      <c r="CF833" s="15" t="b">
        <f t="shared" si="989"/>
        <v>1</v>
      </c>
      <c r="CG833" s="15" t="b">
        <f t="shared" si="1034"/>
        <v>0</v>
      </c>
      <c r="CH833" s="15" t="b">
        <f t="shared" si="1035"/>
        <v>1</v>
      </c>
      <c r="CI833" t="e">
        <f t="shared" si="990"/>
        <v>#N/A</v>
      </c>
      <c r="CJ833" t="e">
        <f t="shared" si="991"/>
        <v>#N/A</v>
      </c>
      <c r="CK833" t="e">
        <f t="shared" si="1000"/>
        <v>#N/A</v>
      </c>
      <c r="CL833" t="b">
        <f t="shared" si="1036"/>
        <v>0</v>
      </c>
      <c r="CM833" t="e">
        <f t="shared" si="1001"/>
        <v>#N/A</v>
      </c>
      <c r="CN833" t="b">
        <f t="shared" si="1002"/>
        <v>0</v>
      </c>
      <c r="CO833" s="14">
        <f t="shared" si="1003"/>
        <v>1</v>
      </c>
      <c r="CP833" s="16" t="str">
        <f t="shared" si="992"/>
        <v/>
      </c>
      <c r="CQ833" s="15">
        <f t="shared" si="993"/>
        <v>0</v>
      </c>
      <c r="CR833" s="15">
        <f t="shared" si="994"/>
        <v>0</v>
      </c>
      <c r="CS833" s="15">
        <f t="shared" si="995"/>
        <v>0</v>
      </c>
      <c r="CT833" s="58" t="e">
        <f t="shared" si="1022"/>
        <v>#DIV/0!</v>
      </c>
      <c r="CU833" s="2">
        <f t="shared" si="996"/>
        <v>995</v>
      </c>
      <c r="CV833" t="str">
        <f t="shared" si="1004"/>
        <v/>
      </c>
      <c r="CX833" t="str">
        <f t="shared" si="1023"/>
        <v/>
      </c>
      <c r="CY833" t="b">
        <f>AND(CX833&lt;&gt;"",COUNTIF($CX$11:CX832,CX833)=0)</f>
        <v>0</v>
      </c>
      <c r="CZ833" s="2">
        <f>IF(CX833="",0,IF(CY833,MAX($CZ$11:CZ832)+1,VLOOKUP(CX833,$CX$11:CZ832,3,FALSE)))</f>
        <v>0</v>
      </c>
      <c r="DA833" s="2" t="str">
        <f t="shared" si="1005"/>
        <v/>
      </c>
      <c r="DB833" t="str">
        <f t="shared" si="1024"/>
        <v/>
      </c>
      <c r="DC833" t="b">
        <f>AND(DB833&lt;&gt;"",COUNTIF($DB$11:DB832,DB833)=0)</f>
        <v>0</v>
      </c>
      <c r="DD833" s="2">
        <f>IF(DB833="",0,IF(DC833,MAX($DD$11:DD832)+1,VLOOKUP(DB833,$DB$11:DD832,3,FALSE)))</f>
        <v>0</v>
      </c>
      <c r="DE833" s="2" t="str">
        <f t="shared" si="1006"/>
        <v/>
      </c>
    </row>
    <row r="834" spans="1:109" x14ac:dyDescent="0.35">
      <c r="A834" s="119"/>
      <c r="B834" s="46"/>
      <c r="C834" s="46"/>
      <c r="D834" s="46"/>
      <c r="E834" s="46"/>
      <c r="F834" s="183"/>
      <c r="G834" s="48">
        <v>0</v>
      </c>
      <c r="H834" s="46">
        <v>0</v>
      </c>
      <c r="I834" s="46">
        <v>0</v>
      </c>
      <c r="J834" s="46">
        <v>0</v>
      </c>
      <c r="K834" s="46">
        <v>0</v>
      </c>
      <c r="L834" s="49">
        <v>0</v>
      </c>
      <c r="M834" s="50">
        <v>0</v>
      </c>
      <c r="N834" s="32"/>
      <c r="O834" s="31"/>
      <c r="P834" s="31"/>
      <c r="Q834" s="31"/>
      <c r="R834" s="31"/>
      <c r="S834" s="31"/>
      <c r="T834" s="31"/>
      <c r="U834" s="31"/>
      <c r="V834" s="99"/>
      <c r="W834" s="52" t="str">
        <f t="shared" si="1031"/>
        <v/>
      </c>
      <c r="X834" s="120"/>
      <c r="Y834" s="97"/>
      <c r="Z834" t="e">
        <f t="shared" si="961"/>
        <v>#N/A</v>
      </c>
      <c r="AA834" t="e">
        <f t="shared" si="962"/>
        <v>#N/A</v>
      </c>
      <c r="AB834" t="e">
        <f t="shared" si="963"/>
        <v>#N/A</v>
      </c>
      <c r="AC834" s="53" t="b">
        <f t="shared" si="964"/>
        <v>0</v>
      </c>
      <c r="AD834" s="53" t="b">
        <f t="shared" si="965"/>
        <v>0</v>
      </c>
      <c r="AE834" s="53" t="b">
        <f t="shared" si="966"/>
        <v>0</v>
      </c>
      <c r="AF834" s="53" t="b">
        <f t="shared" si="967"/>
        <v>0</v>
      </c>
      <c r="AG834" s="53" t="b">
        <f t="shared" si="968"/>
        <v>0</v>
      </c>
      <c r="AH834" s="53" t="b">
        <f t="shared" si="969"/>
        <v>0</v>
      </c>
      <c r="AI834" s="53" t="b">
        <f t="shared" si="970"/>
        <v>0</v>
      </c>
      <c r="AJ834" s="53" t="b">
        <f t="shared" si="971"/>
        <v>0</v>
      </c>
      <c r="AK834" s="53" t="b">
        <f t="shared" si="1025"/>
        <v>1</v>
      </c>
      <c r="AL834" s="53" t="b">
        <f t="shared" si="1026"/>
        <v>1</v>
      </c>
      <c r="AM834" s="53" t="b">
        <f t="shared" si="1027"/>
        <v>1</v>
      </c>
      <c r="AN834" s="53" t="b">
        <f t="shared" si="1028"/>
        <v>1</v>
      </c>
      <c r="AO834" s="53" t="b">
        <f t="shared" si="1029"/>
        <v>1</v>
      </c>
      <c r="AP834" s="53" t="b">
        <f t="shared" si="1030"/>
        <v>1</v>
      </c>
      <c r="AQ834" s="53" t="b">
        <f t="shared" si="1007"/>
        <v>0</v>
      </c>
      <c r="AR834" t="b">
        <f t="shared" si="972"/>
        <v>0</v>
      </c>
      <c r="AS834" s="54" t="e">
        <f t="shared" si="997"/>
        <v>#N/A</v>
      </c>
      <c r="AT834" t="b">
        <f t="shared" si="1008"/>
        <v>0</v>
      </c>
      <c r="AU834" t="str">
        <f t="shared" si="1009"/>
        <v/>
      </c>
      <c r="AV834" s="55" t="str">
        <f t="shared" si="998"/>
        <v/>
      </c>
      <c r="AW834" t="b">
        <f>AND(AV834&lt;&gt;"",COUNTIF($AV$11:AV833,AV834)=0)</f>
        <v>0</v>
      </c>
      <c r="AX834" s="2">
        <f>IF(AV834="",0,IF(AW834,MAX($AX$11:AX833)+1,VLOOKUP(AV834,$AV$11:AX833,3,FALSE)))</f>
        <v>0</v>
      </c>
      <c r="AY834" t="str">
        <f t="shared" si="999"/>
        <v/>
      </c>
      <c r="AZ834" t="e">
        <f t="shared" si="973"/>
        <v>#N/A</v>
      </c>
      <c r="BA834" t="e">
        <f>IF(ISNA(AZ834),NA(),COUNTIF(AZ$10:AZ834,AZ834)&gt;1)</f>
        <v>#N/A</v>
      </c>
      <c r="BB834" t="e">
        <f t="shared" si="974"/>
        <v>#N/A</v>
      </c>
      <c r="BC834" s="55" t="e">
        <f t="shared" si="975"/>
        <v>#N/A</v>
      </c>
      <c r="BD834" s="56" t="e">
        <f t="shared" si="976"/>
        <v>#N/A</v>
      </c>
      <c r="BE834" s="53">
        <f t="shared" si="977"/>
        <v>0</v>
      </c>
      <c r="BF834" s="53">
        <f t="shared" si="978"/>
        <v>0</v>
      </c>
      <c r="BG834" s="53">
        <f t="shared" si="979"/>
        <v>0</v>
      </c>
      <c r="BH834" s="53">
        <f t="shared" si="980"/>
        <v>0</v>
      </c>
      <c r="BI834" s="53">
        <f t="shared" si="981"/>
        <v>0</v>
      </c>
      <c r="BJ834" s="53">
        <f t="shared" si="982"/>
        <v>0</v>
      </c>
      <c r="BK834" s="57">
        <f t="shared" si="983"/>
        <v>0</v>
      </c>
      <c r="BL834" s="57">
        <f t="shared" si="984"/>
        <v>0</v>
      </c>
      <c r="BM834" s="57">
        <f t="shared" si="985"/>
        <v>0</v>
      </c>
      <c r="BN834" s="57">
        <f t="shared" si="986"/>
        <v>0</v>
      </c>
      <c r="BO834" s="57">
        <f t="shared" si="987"/>
        <v>0</v>
      </c>
      <c r="BP834" s="57">
        <f t="shared" si="988"/>
        <v>0</v>
      </c>
      <c r="BQ834">
        <f t="shared" si="1010"/>
        <v>0</v>
      </c>
      <c r="BR834">
        <f t="shared" si="1011"/>
        <v>0</v>
      </c>
      <c r="BS834">
        <f t="shared" si="1012"/>
        <v>0</v>
      </c>
      <c r="BT834">
        <f t="shared" si="1013"/>
        <v>0</v>
      </c>
      <c r="BU834">
        <f t="shared" si="1014"/>
        <v>0</v>
      </c>
      <c r="BV834">
        <f t="shared" si="1015"/>
        <v>0</v>
      </c>
      <c r="BW834">
        <f t="shared" si="1016"/>
        <v>0</v>
      </c>
      <c r="BX834">
        <f t="shared" si="1017"/>
        <v>0</v>
      </c>
      <c r="BY834">
        <f t="shared" si="1018"/>
        <v>0</v>
      </c>
      <c r="BZ834">
        <f t="shared" si="1019"/>
        <v>0</v>
      </c>
      <c r="CA834">
        <f t="shared" si="1020"/>
        <v>0</v>
      </c>
      <c r="CB834">
        <f t="shared" si="1021"/>
        <v>0</v>
      </c>
      <c r="CC834" t="e">
        <f>IF('Source and fuel input'!AS834,VLOOKUP(AA834,SourceIdData,8,FALSE),IF('Source and fuel input'!AQ834,V834,IF('Source and fuel input'!AR834,IF(AND(E834="Method 1",VLOOKUP(AA834,SourceIdData,8,FALSE)&gt;0),VLOOKUP(AA834,SourceIdData,8,FALSE),NA()),"")))</f>
        <v>#N/A</v>
      </c>
      <c r="CD834" s="15" t="e">
        <f t="shared" si="1032"/>
        <v>#N/A</v>
      </c>
      <c r="CE834" s="15" t="b">
        <f t="shared" si="1033"/>
        <v>1</v>
      </c>
      <c r="CF834" s="15" t="b">
        <f t="shared" si="989"/>
        <v>1</v>
      </c>
      <c r="CG834" s="15" t="b">
        <f t="shared" si="1034"/>
        <v>0</v>
      </c>
      <c r="CH834" s="15" t="b">
        <f t="shared" si="1035"/>
        <v>1</v>
      </c>
      <c r="CI834" t="e">
        <f t="shared" si="990"/>
        <v>#N/A</v>
      </c>
      <c r="CJ834" t="e">
        <f t="shared" si="991"/>
        <v>#N/A</v>
      </c>
      <c r="CK834" t="e">
        <f t="shared" si="1000"/>
        <v>#N/A</v>
      </c>
      <c r="CL834" t="b">
        <f t="shared" si="1036"/>
        <v>0</v>
      </c>
      <c r="CM834" t="e">
        <f t="shared" si="1001"/>
        <v>#N/A</v>
      </c>
      <c r="CN834" t="b">
        <f t="shared" si="1002"/>
        <v>0</v>
      </c>
      <c r="CO834" s="14">
        <f t="shared" si="1003"/>
        <v>1</v>
      </c>
      <c r="CP834" s="16" t="str">
        <f t="shared" si="992"/>
        <v/>
      </c>
      <c r="CQ834" s="15">
        <f t="shared" si="993"/>
        <v>0</v>
      </c>
      <c r="CR834" s="15">
        <f t="shared" si="994"/>
        <v>0</v>
      </c>
      <c r="CS834" s="15">
        <f t="shared" si="995"/>
        <v>0</v>
      </c>
      <c r="CT834" s="58" t="e">
        <f t="shared" si="1022"/>
        <v>#DIV/0!</v>
      </c>
      <c r="CU834" s="2">
        <f t="shared" si="996"/>
        <v>995</v>
      </c>
      <c r="CV834" t="str">
        <f t="shared" si="1004"/>
        <v/>
      </c>
      <c r="CX834" t="str">
        <f t="shared" si="1023"/>
        <v/>
      </c>
      <c r="CY834" t="b">
        <f>AND(CX834&lt;&gt;"",COUNTIF($CX$11:CX833,CX834)=0)</f>
        <v>0</v>
      </c>
      <c r="CZ834" s="2">
        <f>IF(CX834="",0,IF(CY834,MAX($CZ$11:CZ833)+1,VLOOKUP(CX834,$CX$11:CZ833,3,FALSE)))</f>
        <v>0</v>
      </c>
      <c r="DA834" s="2" t="str">
        <f t="shared" si="1005"/>
        <v/>
      </c>
      <c r="DB834" t="str">
        <f t="shared" si="1024"/>
        <v/>
      </c>
      <c r="DC834" t="b">
        <f>AND(DB834&lt;&gt;"",COUNTIF($DB$11:DB833,DB834)=0)</f>
        <v>0</v>
      </c>
      <c r="DD834" s="2">
        <f>IF(DB834="",0,IF(DC834,MAX($DD$11:DD833)+1,VLOOKUP(DB834,$DB$11:DD833,3,FALSE)))</f>
        <v>0</v>
      </c>
      <c r="DE834" s="2" t="str">
        <f t="shared" si="1006"/>
        <v/>
      </c>
    </row>
    <row r="835" spans="1:109" x14ac:dyDescent="0.35">
      <c r="A835" s="119"/>
      <c r="B835" s="46"/>
      <c r="C835" s="46"/>
      <c r="D835" s="46"/>
      <c r="E835" s="46"/>
      <c r="F835" s="183"/>
      <c r="G835" s="48">
        <v>0</v>
      </c>
      <c r="H835" s="46">
        <v>0</v>
      </c>
      <c r="I835" s="46">
        <v>0</v>
      </c>
      <c r="J835" s="46">
        <v>0</v>
      </c>
      <c r="K835" s="46">
        <v>0</v>
      </c>
      <c r="L835" s="49">
        <v>0</v>
      </c>
      <c r="M835" s="50">
        <v>0</v>
      </c>
      <c r="N835" s="32"/>
      <c r="O835" s="31"/>
      <c r="P835" s="31"/>
      <c r="Q835" s="31"/>
      <c r="R835" s="31"/>
      <c r="S835" s="31"/>
      <c r="T835" s="31"/>
      <c r="U835" s="31"/>
      <c r="V835" s="99"/>
      <c r="W835" s="52" t="str">
        <f t="shared" si="1031"/>
        <v/>
      </c>
      <c r="X835" s="120"/>
      <c r="Y835" s="97"/>
      <c r="Z835" t="e">
        <f t="shared" si="961"/>
        <v>#N/A</v>
      </c>
      <c r="AA835" t="e">
        <f t="shared" si="962"/>
        <v>#N/A</v>
      </c>
      <c r="AB835" t="e">
        <f t="shared" si="963"/>
        <v>#N/A</v>
      </c>
      <c r="AC835" s="53" t="b">
        <f t="shared" si="964"/>
        <v>0</v>
      </c>
      <c r="AD835" s="53" t="b">
        <f t="shared" si="965"/>
        <v>0</v>
      </c>
      <c r="AE835" s="53" t="b">
        <f t="shared" si="966"/>
        <v>0</v>
      </c>
      <c r="AF835" s="53" t="b">
        <f t="shared" si="967"/>
        <v>0</v>
      </c>
      <c r="AG835" s="53" t="b">
        <f t="shared" si="968"/>
        <v>0</v>
      </c>
      <c r="AH835" s="53" t="b">
        <f t="shared" si="969"/>
        <v>0</v>
      </c>
      <c r="AI835" s="53" t="b">
        <f t="shared" si="970"/>
        <v>0</v>
      </c>
      <c r="AJ835" s="53" t="b">
        <f t="shared" si="971"/>
        <v>0</v>
      </c>
      <c r="AK835" s="53" t="b">
        <f t="shared" si="1025"/>
        <v>1</v>
      </c>
      <c r="AL835" s="53" t="b">
        <f t="shared" si="1026"/>
        <v>1</v>
      </c>
      <c r="AM835" s="53" t="b">
        <f t="shared" si="1027"/>
        <v>1</v>
      </c>
      <c r="AN835" s="53" t="b">
        <f t="shared" si="1028"/>
        <v>1</v>
      </c>
      <c r="AO835" s="53" t="b">
        <f t="shared" si="1029"/>
        <v>1</v>
      </c>
      <c r="AP835" s="53" t="b">
        <f t="shared" si="1030"/>
        <v>1</v>
      </c>
      <c r="AQ835" s="53" t="b">
        <f t="shared" si="1007"/>
        <v>0</v>
      </c>
      <c r="AR835" t="b">
        <f t="shared" si="972"/>
        <v>0</v>
      </c>
      <c r="AS835" s="54" t="e">
        <f t="shared" si="997"/>
        <v>#N/A</v>
      </c>
      <c r="AT835" t="b">
        <f t="shared" si="1008"/>
        <v>0</v>
      </c>
      <c r="AU835" t="str">
        <f t="shared" si="1009"/>
        <v/>
      </c>
      <c r="AV835" s="55" t="str">
        <f t="shared" si="998"/>
        <v/>
      </c>
      <c r="AW835" t="b">
        <f>AND(AV835&lt;&gt;"",COUNTIF($AV$11:AV834,AV835)=0)</f>
        <v>0</v>
      </c>
      <c r="AX835" s="2">
        <f>IF(AV835="",0,IF(AW835,MAX($AX$11:AX834)+1,VLOOKUP(AV835,$AV$11:AX834,3,FALSE)))</f>
        <v>0</v>
      </c>
      <c r="AY835" t="str">
        <f t="shared" si="999"/>
        <v/>
      </c>
      <c r="AZ835" t="e">
        <f t="shared" si="973"/>
        <v>#N/A</v>
      </c>
      <c r="BA835" t="e">
        <f>IF(ISNA(AZ835),NA(),COUNTIF(AZ$10:AZ835,AZ835)&gt;1)</f>
        <v>#N/A</v>
      </c>
      <c r="BB835" t="e">
        <f t="shared" si="974"/>
        <v>#N/A</v>
      </c>
      <c r="BC835" s="55" t="e">
        <f t="shared" si="975"/>
        <v>#N/A</v>
      </c>
      <c r="BD835" s="56" t="e">
        <f t="shared" si="976"/>
        <v>#N/A</v>
      </c>
      <c r="BE835" s="53">
        <f t="shared" si="977"/>
        <v>0</v>
      </c>
      <c r="BF835" s="53">
        <f t="shared" si="978"/>
        <v>0</v>
      </c>
      <c r="BG835" s="53">
        <f t="shared" si="979"/>
        <v>0</v>
      </c>
      <c r="BH835" s="53">
        <f t="shared" si="980"/>
        <v>0</v>
      </c>
      <c r="BI835" s="53">
        <f t="shared" si="981"/>
        <v>0</v>
      </c>
      <c r="BJ835" s="53">
        <f t="shared" si="982"/>
        <v>0</v>
      </c>
      <c r="BK835" s="57">
        <f t="shared" si="983"/>
        <v>0</v>
      </c>
      <c r="BL835" s="57">
        <f t="shared" si="984"/>
        <v>0</v>
      </c>
      <c r="BM835" s="57">
        <f t="shared" si="985"/>
        <v>0</v>
      </c>
      <c r="BN835" s="57">
        <f t="shared" si="986"/>
        <v>0</v>
      </c>
      <c r="BO835" s="57">
        <f t="shared" si="987"/>
        <v>0</v>
      </c>
      <c r="BP835" s="57">
        <f t="shared" si="988"/>
        <v>0</v>
      </c>
      <c r="BQ835">
        <f t="shared" si="1010"/>
        <v>0</v>
      </c>
      <c r="BR835">
        <f t="shared" si="1011"/>
        <v>0</v>
      </c>
      <c r="BS835">
        <f t="shared" si="1012"/>
        <v>0</v>
      </c>
      <c r="BT835">
        <f t="shared" si="1013"/>
        <v>0</v>
      </c>
      <c r="BU835">
        <f t="shared" si="1014"/>
        <v>0</v>
      </c>
      <c r="BV835">
        <f t="shared" si="1015"/>
        <v>0</v>
      </c>
      <c r="BW835">
        <f t="shared" si="1016"/>
        <v>0</v>
      </c>
      <c r="BX835">
        <f t="shared" si="1017"/>
        <v>0</v>
      </c>
      <c r="BY835">
        <f t="shared" si="1018"/>
        <v>0</v>
      </c>
      <c r="BZ835">
        <f t="shared" si="1019"/>
        <v>0</v>
      </c>
      <c r="CA835">
        <f t="shared" si="1020"/>
        <v>0</v>
      </c>
      <c r="CB835">
        <f t="shared" si="1021"/>
        <v>0</v>
      </c>
      <c r="CC835" t="e">
        <f>IF('Source and fuel input'!AS835,VLOOKUP(AA835,SourceIdData,8,FALSE),IF('Source and fuel input'!AQ835,V835,IF('Source and fuel input'!AR835,IF(AND(E835="Method 1",VLOOKUP(AA835,SourceIdData,8,FALSE)&gt;0),VLOOKUP(AA835,SourceIdData,8,FALSE),NA()),"")))</f>
        <v>#N/A</v>
      </c>
      <c r="CD835" s="15" t="e">
        <f t="shared" si="1032"/>
        <v>#N/A</v>
      </c>
      <c r="CE835" s="15" t="b">
        <f t="shared" si="1033"/>
        <v>1</v>
      </c>
      <c r="CF835" s="15" t="b">
        <f t="shared" si="989"/>
        <v>1</v>
      </c>
      <c r="CG835" s="15" t="b">
        <f t="shared" si="1034"/>
        <v>0</v>
      </c>
      <c r="CH835" s="15" t="b">
        <f t="shared" si="1035"/>
        <v>1</v>
      </c>
      <c r="CI835" t="e">
        <f t="shared" si="990"/>
        <v>#N/A</v>
      </c>
      <c r="CJ835" t="e">
        <f t="shared" si="991"/>
        <v>#N/A</v>
      </c>
      <c r="CK835" t="e">
        <f t="shared" si="1000"/>
        <v>#N/A</v>
      </c>
      <c r="CL835" t="b">
        <f t="shared" si="1036"/>
        <v>0</v>
      </c>
      <c r="CM835" t="e">
        <f t="shared" si="1001"/>
        <v>#N/A</v>
      </c>
      <c r="CN835" t="b">
        <f t="shared" si="1002"/>
        <v>0</v>
      </c>
      <c r="CO835" s="14">
        <f t="shared" si="1003"/>
        <v>1</v>
      </c>
      <c r="CP835" s="16" t="str">
        <f t="shared" si="992"/>
        <v/>
      </c>
      <c r="CQ835" s="15">
        <f t="shared" si="993"/>
        <v>0</v>
      </c>
      <c r="CR835" s="15">
        <f t="shared" si="994"/>
        <v>0</v>
      </c>
      <c r="CS835" s="15">
        <f t="shared" si="995"/>
        <v>0</v>
      </c>
      <c r="CT835" s="58" t="e">
        <f t="shared" si="1022"/>
        <v>#DIV/0!</v>
      </c>
      <c r="CU835" s="2">
        <f t="shared" si="996"/>
        <v>995</v>
      </c>
      <c r="CV835" t="str">
        <f t="shared" si="1004"/>
        <v/>
      </c>
      <c r="CX835" t="str">
        <f t="shared" si="1023"/>
        <v/>
      </c>
      <c r="CY835" t="b">
        <f>AND(CX835&lt;&gt;"",COUNTIF($CX$11:CX834,CX835)=0)</f>
        <v>0</v>
      </c>
      <c r="CZ835" s="2">
        <f>IF(CX835="",0,IF(CY835,MAX($CZ$11:CZ834)+1,VLOOKUP(CX835,$CX$11:CZ834,3,FALSE)))</f>
        <v>0</v>
      </c>
      <c r="DA835" s="2" t="str">
        <f t="shared" si="1005"/>
        <v/>
      </c>
      <c r="DB835" t="str">
        <f t="shared" si="1024"/>
        <v/>
      </c>
      <c r="DC835" t="b">
        <f>AND(DB835&lt;&gt;"",COUNTIF($DB$11:DB834,DB835)=0)</f>
        <v>0</v>
      </c>
      <c r="DD835" s="2">
        <f>IF(DB835="",0,IF(DC835,MAX($DD$11:DD834)+1,VLOOKUP(DB835,$DB$11:DD834,3,FALSE)))</f>
        <v>0</v>
      </c>
      <c r="DE835" s="2" t="str">
        <f t="shared" si="1006"/>
        <v/>
      </c>
    </row>
    <row r="836" spans="1:109" x14ac:dyDescent="0.35">
      <c r="A836" s="119"/>
      <c r="B836" s="46"/>
      <c r="C836" s="46"/>
      <c r="D836" s="46"/>
      <c r="E836" s="46"/>
      <c r="F836" s="183"/>
      <c r="G836" s="48">
        <v>0</v>
      </c>
      <c r="H836" s="46">
        <v>0</v>
      </c>
      <c r="I836" s="46">
        <v>0</v>
      </c>
      <c r="J836" s="46">
        <v>0</v>
      </c>
      <c r="K836" s="46">
        <v>0</v>
      </c>
      <c r="L836" s="49">
        <v>0</v>
      </c>
      <c r="M836" s="50">
        <v>0</v>
      </c>
      <c r="N836" s="32"/>
      <c r="O836" s="31"/>
      <c r="P836" s="31"/>
      <c r="Q836" s="31"/>
      <c r="R836" s="31"/>
      <c r="S836" s="31"/>
      <c r="T836" s="31"/>
      <c r="U836" s="31"/>
      <c r="V836" s="99"/>
      <c r="W836" s="52" t="str">
        <f t="shared" si="1031"/>
        <v/>
      </c>
      <c r="X836" s="120"/>
      <c r="Y836" s="97"/>
      <c r="Z836" t="e">
        <f t="shared" si="961"/>
        <v>#N/A</v>
      </c>
      <c r="AA836" t="e">
        <f t="shared" si="962"/>
        <v>#N/A</v>
      </c>
      <c r="AB836" t="e">
        <f t="shared" si="963"/>
        <v>#N/A</v>
      </c>
      <c r="AC836" s="53" t="b">
        <f t="shared" si="964"/>
        <v>0</v>
      </c>
      <c r="AD836" s="53" t="b">
        <f t="shared" si="965"/>
        <v>0</v>
      </c>
      <c r="AE836" s="53" t="b">
        <f t="shared" si="966"/>
        <v>0</v>
      </c>
      <c r="AF836" s="53" t="b">
        <f t="shared" si="967"/>
        <v>0</v>
      </c>
      <c r="AG836" s="53" t="b">
        <f t="shared" si="968"/>
        <v>0</v>
      </c>
      <c r="AH836" s="53" t="b">
        <f t="shared" si="969"/>
        <v>0</v>
      </c>
      <c r="AI836" s="53" t="b">
        <f t="shared" si="970"/>
        <v>0</v>
      </c>
      <c r="AJ836" s="53" t="b">
        <f t="shared" si="971"/>
        <v>0</v>
      </c>
      <c r="AK836" s="53" t="b">
        <f t="shared" si="1025"/>
        <v>1</v>
      </c>
      <c r="AL836" s="53" t="b">
        <f t="shared" si="1026"/>
        <v>1</v>
      </c>
      <c r="AM836" s="53" t="b">
        <f t="shared" si="1027"/>
        <v>1</v>
      </c>
      <c r="AN836" s="53" t="b">
        <f t="shared" si="1028"/>
        <v>1</v>
      </c>
      <c r="AO836" s="53" t="b">
        <f t="shared" si="1029"/>
        <v>1</v>
      </c>
      <c r="AP836" s="53" t="b">
        <f t="shared" si="1030"/>
        <v>1</v>
      </c>
      <c r="AQ836" s="53" t="b">
        <f t="shared" si="1007"/>
        <v>0</v>
      </c>
      <c r="AR836" t="b">
        <f t="shared" si="972"/>
        <v>0</v>
      </c>
      <c r="AS836" s="54" t="e">
        <f t="shared" si="997"/>
        <v>#N/A</v>
      </c>
      <c r="AT836" t="b">
        <f t="shared" si="1008"/>
        <v>0</v>
      </c>
      <c r="AU836" t="str">
        <f t="shared" si="1009"/>
        <v/>
      </c>
      <c r="AV836" s="55" t="str">
        <f t="shared" si="998"/>
        <v/>
      </c>
      <c r="AW836" t="b">
        <f>AND(AV836&lt;&gt;"",COUNTIF($AV$11:AV835,AV836)=0)</f>
        <v>0</v>
      </c>
      <c r="AX836" s="2">
        <f>IF(AV836="",0,IF(AW836,MAX($AX$11:AX835)+1,VLOOKUP(AV836,$AV$11:AX835,3,FALSE)))</f>
        <v>0</v>
      </c>
      <c r="AY836" t="str">
        <f t="shared" si="999"/>
        <v/>
      </c>
      <c r="AZ836" t="e">
        <f t="shared" si="973"/>
        <v>#N/A</v>
      </c>
      <c r="BA836" t="e">
        <f>IF(ISNA(AZ836),NA(),COUNTIF(AZ$10:AZ836,AZ836)&gt;1)</f>
        <v>#N/A</v>
      </c>
      <c r="BB836" t="e">
        <f t="shared" si="974"/>
        <v>#N/A</v>
      </c>
      <c r="BC836" s="55" t="e">
        <f t="shared" si="975"/>
        <v>#N/A</v>
      </c>
      <c r="BD836" s="56" t="e">
        <f t="shared" si="976"/>
        <v>#N/A</v>
      </c>
      <c r="BE836" s="53">
        <f t="shared" si="977"/>
        <v>0</v>
      </c>
      <c r="BF836" s="53">
        <f t="shared" si="978"/>
        <v>0</v>
      </c>
      <c r="BG836" s="53">
        <f t="shared" si="979"/>
        <v>0</v>
      </c>
      <c r="BH836" s="53">
        <f t="shared" si="980"/>
        <v>0</v>
      </c>
      <c r="BI836" s="53">
        <f t="shared" si="981"/>
        <v>0</v>
      </c>
      <c r="BJ836" s="53">
        <f t="shared" si="982"/>
        <v>0</v>
      </c>
      <c r="BK836" s="57">
        <f t="shared" si="983"/>
        <v>0</v>
      </c>
      <c r="BL836" s="57">
        <f t="shared" si="984"/>
        <v>0</v>
      </c>
      <c r="BM836" s="57">
        <f t="shared" si="985"/>
        <v>0</v>
      </c>
      <c r="BN836" s="57">
        <f t="shared" si="986"/>
        <v>0</v>
      </c>
      <c r="BO836" s="57">
        <f t="shared" si="987"/>
        <v>0</v>
      </c>
      <c r="BP836" s="57">
        <f t="shared" si="988"/>
        <v>0</v>
      </c>
      <c r="BQ836">
        <f t="shared" si="1010"/>
        <v>0</v>
      </c>
      <c r="BR836">
        <f t="shared" si="1011"/>
        <v>0</v>
      </c>
      <c r="BS836">
        <f t="shared" si="1012"/>
        <v>0</v>
      </c>
      <c r="BT836">
        <f t="shared" si="1013"/>
        <v>0</v>
      </c>
      <c r="BU836">
        <f t="shared" si="1014"/>
        <v>0</v>
      </c>
      <c r="BV836">
        <f t="shared" si="1015"/>
        <v>0</v>
      </c>
      <c r="BW836">
        <f t="shared" si="1016"/>
        <v>0</v>
      </c>
      <c r="BX836">
        <f t="shared" si="1017"/>
        <v>0</v>
      </c>
      <c r="BY836">
        <f t="shared" si="1018"/>
        <v>0</v>
      </c>
      <c r="BZ836">
        <f t="shared" si="1019"/>
        <v>0</v>
      </c>
      <c r="CA836">
        <f t="shared" si="1020"/>
        <v>0</v>
      </c>
      <c r="CB836">
        <f t="shared" si="1021"/>
        <v>0</v>
      </c>
      <c r="CC836" t="e">
        <f>IF('Source and fuel input'!AS836,VLOOKUP(AA836,SourceIdData,8,FALSE),IF('Source and fuel input'!AQ836,V836,IF('Source and fuel input'!AR836,IF(AND(E836="Method 1",VLOOKUP(AA836,SourceIdData,8,FALSE)&gt;0),VLOOKUP(AA836,SourceIdData,8,FALSE),NA()),"")))</f>
        <v>#N/A</v>
      </c>
      <c r="CD836" s="15" t="e">
        <f t="shared" si="1032"/>
        <v>#N/A</v>
      </c>
      <c r="CE836" s="15" t="b">
        <f t="shared" si="1033"/>
        <v>1</v>
      </c>
      <c r="CF836" s="15" t="b">
        <f t="shared" si="989"/>
        <v>1</v>
      </c>
      <c r="CG836" s="15" t="b">
        <f t="shared" si="1034"/>
        <v>0</v>
      </c>
      <c r="CH836" s="15" t="b">
        <f t="shared" si="1035"/>
        <v>1</v>
      </c>
      <c r="CI836" t="e">
        <f t="shared" si="990"/>
        <v>#N/A</v>
      </c>
      <c r="CJ836" t="e">
        <f t="shared" si="991"/>
        <v>#N/A</v>
      </c>
      <c r="CK836" t="e">
        <f t="shared" si="1000"/>
        <v>#N/A</v>
      </c>
      <c r="CL836" t="b">
        <f t="shared" si="1036"/>
        <v>0</v>
      </c>
      <c r="CM836" t="e">
        <f t="shared" si="1001"/>
        <v>#N/A</v>
      </c>
      <c r="CN836" t="b">
        <f t="shared" si="1002"/>
        <v>0</v>
      </c>
      <c r="CO836" s="14">
        <f t="shared" si="1003"/>
        <v>1</v>
      </c>
      <c r="CP836" s="16" t="str">
        <f t="shared" si="992"/>
        <v/>
      </c>
      <c r="CQ836" s="15">
        <f t="shared" si="993"/>
        <v>0</v>
      </c>
      <c r="CR836" s="15">
        <f t="shared" si="994"/>
        <v>0</v>
      </c>
      <c r="CS836" s="15">
        <f t="shared" si="995"/>
        <v>0</v>
      </c>
      <c r="CT836" s="58" t="e">
        <f t="shared" si="1022"/>
        <v>#DIV/0!</v>
      </c>
      <c r="CU836" s="2">
        <f t="shared" si="996"/>
        <v>995</v>
      </c>
      <c r="CV836" t="str">
        <f t="shared" si="1004"/>
        <v/>
      </c>
      <c r="CX836" t="str">
        <f t="shared" si="1023"/>
        <v/>
      </c>
      <c r="CY836" t="b">
        <f>AND(CX836&lt;&gt;"",COUNTIF($CX$11:CX835,CX836)=0)</f>
        <v>0</v>
      </c>
      <c r="CZ836" s="2">
        <f>IF(CX836="",0,IF(CY836,MAX($CZ$11:CZ835)+1,VLOOKUP(CX836,$CX$11:CZ835,3,FALSE)))</f>
        <v>0</v>
      </c>
      <c r="DA836" s="2" t="str">
        <f t="shared" si="1005"/>
        <v/>
      </c>
      <c r="DB836" t="str">
        <f t="shared" si="1024"/>
        <v/>
      </c>
      <c r="DC836" t="b">
        <f>AND(DB836&lt;&gt;"",COUNTIF($DB$11:DB835,DB836)=0)</f>
        <v>0</v>
      </c>
      <c r="DD836" s="2">
        <f>IF(DB836="",0,IF(DC836,MAX($DD$11:DD835)+1,VLOOKUP(DB836,$DB$11:DD835,3,FALSE)))</f>
        <v>0</v>
      </c>
      <c r="DE836" s="2" t="str">
        <f t="shared" si="1006"/>
        <v/>
      </c>
    </row>
    <row r="837" spans="1:109" x14ac:dyDescent="0.35">
      <c r="A837" s="119"/>
      <c r="B837" s="46"/>
      <c r="C837" s="46"/>
      <c r="D837" s="46"/>
      <c r="E837" s="46"/>
      <c r="F837" s="183"/>
      <c r="G837" s="48">
        <v>0</v>
      </c>
      <c r="H837" s="46">
        <v>0</v>
      </c>
      <c r="I837" s="46">
        <v>0</v>
      </c>
      <c r="J837" s="46">
        <v>0</v>
      </c>
      <c r="K837" s="46">
        <v>0</v>
      </c>
      <c r="L837" s="49">
        <v>0</v>
      </c>
      <c r="M837" s="50">
        <v>0</v>
      </c>
      <c r="N837" s="32"/>
      <c r="O837" s="31"/>
      <c r="P837" s="31"/>
      <c r="Q837" s="31"/>
      <c r="R837" s="31"/>
      <c r="S837" s="31"/>
      <c r="T837" s="31"/>
      <c r="U837" s="31"/>
      <c r="V837" s="99"/>
      <c r="W837" s="52" t="str">
        <f t="shared" si="1031"/>
        <v/>
      </c>
      <c r="X837" s="120"/>
      <c r="Y837" s="97"/>
      <c r="Z837" t="e">
        <f t="shared" si="961"/>
        <v>#N/A</v>
      </c>
      <c r="AA837" t="e">
        <f t="shared" si="962"/>
        <v>#N/A</v>
      </c>
      <c r="AB837" t="e">
        <f t="shared" si="963"/>
        <v>#N/A</v>
      </c>
      <c r="AC837" s="53" t="b">
        <f t="shared" si="964"/>
        <v>0</v>
      </c>
      <c r="AD837" s="53" t="b">
        <f t="shared" si="965"/>
        <v>0</v>
      </c>
      <c r="AE837" s="53" t="b">
        <f t="shared" si="966"/>
        <v>0</v>
      </c>
      <c r="AF837" s="53" t="b">
        <f t="shared" si="967"/>
        <v>0</v>
      </c>
      <c r="AG837" s="53" t="b">
        <f t="shared" si="968"/>
        <v>0</v>
      </c>
      <c r="AH837" s="53" t="b">
        <f t="shared" si="969"/>
        <v>0</v>
      </c>
      <c r="AI837" s="53" t="b">
        <f t="shared" si="970"/>
        <v>0</v>
      </c>
      <c r="AJ837" s="53" t="b">
        <f t="shared" si="971"/>
        <v>0</v>
      </c>
      <c r="AK837" s="53" t="b">
        <f t="shared" si="1025"/>
        <v>1</v>
      </c>
      <c r="AL837" s="53" t="b">
        <f t="shared" si="1026"/>
        <v>1</v>
      </c>
      <c r="AM837" s="53" t="b">
        <f t="shared" si="1027"/>
        <v>1</v>
      </c>
      <c r="AN837" s="53" t="b">
        <f t="shared" si="1028"/>
        <v>1</v>
      </c>
      <c r="AO837" s="53" t="b">
        <f t="shared" si="1029"/>
        <v>1</v>
      </c>
      <c r="AP837" s="53" t="b">
        <f t="shared" si="1030"/>
        <v>1</v>
      </c>
      <c r="AQ837" s="53" t="b">
        <f t="shared" si="1007"/>
        <v>0</v>
      </c>
      <c r="AR837" t="b">
        <f t="shared" si="972"/>
        <v>0</v>
      </c>
      <c r="AS837" s="54" t="e">
        <f t="shared" si="997"/>
        <v>#N/A</v>
      </c>
      <c r="AT837" t="b">
        <f t="shared" si="1008"/>
        <v>0</v>
      </c>
      <c r="AU837" t="str">
        <f t="shared" si="1009"/>
        <v/>
      </c>
      <c r="AV837" s="55" t="str">
        <f t="shared" si="998"/>
        <v/>
      </c>
      <c r="AW837" t="b">
        <f>AND(AV837&lt;&gt;"",COUNTIF($AV$11:AV836,AV837)=0)</f>
        <v>0</v>
      </c>
      <c r="AX837" s="2">
        <f>IF(AV837="",0,IF(AW837,MAX($AX$11:AX836)+1,VLOOKUP(AV837,$AV$11:AX836,3,FALSE)))</f>
        <v>0</v>
      </c>
      <c r="AY837" t="str">
        <f t="shared" si="999"/>
        <v/>
      </c>
      <c r="AZ837" t="e">
        <f t="shared" si="973"/>
        <v>#N/A</v>
      </c>
      <c r="BA837" t="e">
        <f>IF(ISNA(AZ837),NA(),COUNTIF(AZ$10:AZ837,AZ837)&gt;1)</f>
        <v>#N/A</v>
      </c>
      <c r="BB837" t="e">
        <f t="shared" si="974"/>
        <v>#N/A</v>
      </c>
      <c r="BC837" s="55" t="e">
        <f t="shared" si="975"/>
        <v>#N/A</v>
      </c>
      <c r="BD837" s="56" t="e">
        <f t="shared" si="976"/>
        <v>#N/A</v>
      </c>
      <c r="BE837" s="53">
        <f t="shared" si="977"/>
        <v>0</v>
      </c>
      <c r="BF837" s="53">
        <f t="shared" si="978"/>
        <v>0</v>
      </c>
      <c r="BG837" s="53">
        <f t="shared" si="979"/>
        <v>0</v>
      </c>
      <c r="BH837" s="53">
        <f t="shared" si="980"/>
        <v>0</v>
      </c>
      <c r="BI837" s="53">
        <f t="shared" si="981"/>
        <v>0</v>
      </c>
      <c r="BJ837" s="53">
        <f t="shared" si="982"/>
        <v>0</v>
      </c>
      <c r="BK837" s="57">
        <f t="shared" si="983"/>
        <v>0</v>
      </c>
      <c r="BL837" s="57">
        <f t="shared" si="984"/>
        <v>0</v>
      </c>
      <c r="BM837" s="57">
        <f t="shared" si="985"/>
        <v>0</v>
      </c>
      <c r="BN837" s="57">
        <f t="shared" si="986"/>
        <v>0</v>
      </c>
      <c r="BO837" s="57">
        <f t="shared" si="987"/>
        <v>0</v>
      </c>
      <c r="BP837" s="57">
        <f t="shared" si="988"/>
        <v>0</v>
      </c>
      <c r="BQ837">
        <f t="shared" si="1010"/>
        <v>0</v>
      </c>
      <c r="BR837">
        <f t="shared" si="1011"/>
        <v>0</v>
      </c>
      <c r="BS837">
        <f t="shared" si="1012"/>
        <v>0</v>
      </c>
      <c r="BT837">
        <f t="shared" si="1013"/>
        <v>0</v>
      </c>
      <c r="BU837">
        <f t="shared" si="1014"/>
        <v>0</v>
      </c>
      <c r="BV837">
        <f t="shared" si="1015"/>
        <v>0</v>
      </c>
      <c r="BW837">
        <f t="shared" si="1016"/>
        <v>0</v>
      </c>
      <c r="BX837">
        <f t="shared" si="1017"/>
        <v>0</v>
      </c>
      <c r="BY837">
        <f t="shared" si="1018"/>
        <v>0</v>
      </c>
      <c r="BZ837">
        <f t="shared" si="1019"/>
        <v>0</v>
      </c>
      <c r="CA837">
        <f t="shared" si="1020"/>
        <v>0</v>
      </c>
      <c r="CB837">
        <f t="shared" si="1021"/>
        <v>0</v>
      </c>
      <c r="CC837" t="e">
        <f>IF('Source and fuel input'!AS837,VLOOKUP(AA837,SourceIdData,8,FALSE),IF('Source and fuel input'!AQ837,V837,IF('Source and fuel input'!AR837,IF(AND(E837="Method 1",VLOOKUP(AA837,SourceIdData,8,FALSE)&gt;0),VLOOKUP(AA837,SourceIdData,8,FALSE),NA()),"")))</f>
        <v>#N/A</v>
      </c>
      <c r="CD837" s="15" t="e">
        <f t="shared" si="1032"/>
        <v>#N/A</v>
      </c>
      <c r="CE837" s="15" t="b">
        <f t="shared" si="1033"/>
        <v>1</v>
      </c>
      <c r="CF837" s="15" t="b">
        <f t="shared" si="989"/>
        <v>1</v>
      </c>
      <c r="CG837" s="15" t="b">
        <f t="shared" si="1034"/>
        <v>0</v>
      </c>
      <c r="CH837" s="15" t="b">
        <f t="shared" si="1035"/>
        <v>1</v>
      </c>
      <c r="CI837" t="e">
        <f t="shared" si="990"/>
        <v>#N/A</v>
      </c>
      <c r="CJ837" t="e">
        <f t="shared" si="991"/>
        <v>#N/A</v>
      </c>
      <c r="CK837" t="e">
        <f t="shared" si="1000"/>
        <v>#N/A</v>
      </c>
      <c r="CL837" t="b">
        <f t="shared" si="1036"/>
        <v>0</v>
      </c>
      <c r="CM837" t="e">
        <f t="shared" si="1001"/>
        <v>#N/A</v>
      </c>
      <c r="CN837" t="b">
        <f t="shared" si="1002"/>
        <v>0</v>
      </c>
      <c r="CO837" s="14">
        <f t="shared" si="1003"/>
        <v>1</v>
      </c>
      <c r="CP837" s="16" t="str">
        <f t="shared" si="992"/>
        <v/>
      </c>
      <c r="CQ837" s="15">
        <f t="shared" si="993"/>
        <v>0</v>
      </c>
      <c r="CR837" s="15">
        <f t="shared" si="994"/>
        <v>0</v>
      </c>
      <c r="CS837" s="15">
        <f t="shared" si="995"/>
        <v>0</v>
      </c>
      <c r="CT837" s="58" t="e">
        <f t="shared" si="1022"/>
        <v>#DIV/0!</v>
      </c>
      <c r="CU837" s="2">
        <f t="shared" si="996"/>
        <v>995</v>
      </c>
      <c r="CV837" t="str">
        <f t="shared" si="1004"/>
        <v/>
      </c>
      <c r="CX837" t="str">
        <f t="shared" si="1023"/>
        <v/>
      </c>
      <c r="CY837" t="b">
        <f>AND(CX837&lt;&gt;"",COUNTIF($CX$11:CX836,CX837)=0)</f>
        <v>0</v>
      </c>
      <c r="CZ837" s="2">
        <f>IF(CX837="",0,IF(CY837,MAX($CZ$11:CZ836)+1,VLOOKUP(CX837,$CX$11:CZ836,3,FALSE)))</f>
        <v>0</v>
      </c>
      <c r="DA837" s="2" t="str">
        <f t="shared" si="1005"/>
        <v/>
      </c>
      <c r="DB837" t="str">
        <f t="shared" si="1024"/>
        <v/>
      </c>
      <c r="DC837" t="b">
        <f>AND(DB837&lt;&gt;"",COUNTIF($DB$11:DB836,DB837)=0)</f>
        <v>0</v>
      </c>
      <c r="DD837" s="2">
        <f>IF(DB837="",0,IF(DC837,MAX($DD$11:DD836)+1,VLOOKUP(DB837,$DB$11:DD836,3,FALSE)))</f>
        <v>0</v>
      </c>
      <c r="DE837" s="2" t="str">
        <f t="shared" si="1006"/>
        <v/>
      </c>
    </row>
    <row r="838" spans="1:109" x14ac:dyDescent="0.35">
      <c r="A838" s="119"/>
      <c r="B838" s="46"/>
      <c r="C838" s="46"/>
      <c r="D838" s="46"/>
      <c r="E838" s="46"/>
      <c r="F838" s="183"/>
      <c r="G838" s="48">
        <v>0</v>
      </c>
      <c r="H838" s="46">
        <v>0</v>
      </c>
      <c r="I838" s="46">
        <v>0</v>
      </c>
      <c r="J838" s="46">
        <v>0</v>
      </c>
      <c r="K838" s="46">
        <v>0</v>
      </c>
      <c r="L838" s="49">
        <v>0</v>
      </c>
      <c r="M838" s="50">
        <v>0</v>
      </c>
      <c r="N838" s="32"/>
      <c r="O838" s="31"/>
      <c r="P838" s="31"/>
      <c r="Q838" s="31"/>
      <c r="R838" s="31"/>
      <c r="S838" s="31"/>
      <c r="T838" s="31"/>
      <c r="U838" s="31"/>
      <c r="V838" s="99"/>
      <c r="W838" s="52" t="str">
        <f t="shared" si="1031"/>
        <v/>
      </c>
      <c r="X838" s="120"/>
      <c r="Y838" s="97"/>
      <c r="Z838" t="e">
        <f t="shared" si="961"/>
        <v>#N/A</v>
      </c>
      <c r="AA838" t="e">
        <f t="shared" si="962"/>
        <v>#N/A</v>
      </c>
      <c r="AB838" t="e">
        <f t="shared" si="963"/>
        <v>#N/A</v>
      </c>
      <c r="AC838" s="53" t="b">
        <f t="shared" si="964"/>
        <v>0</v>
      </c>
      <c r="AD838" s="53" t="b">
        <f t="shared" si="965"/>
        <v>0</v>
      </c>
      <c r="AE838" s="53" t="b">
        <f t="shared" si="966"/>
        <v>0</v>
      </c>
      <c r="AF838" s="53" t="b">
        <f t="shared" si="967"/>
        <v>0</v>
      </c>
      <c r="AG838" s="53" t="b">
        <f t="shared" si="968"/>
        <v>0</v>
      </c>
      <c r="AH838" s="53" t="b">
        <f t="shared" si="969"/>
        <v>0</v>
      </c>
      <c r="AI838" s="53" t="b">
        <f t="shared" si="970"/>
        <v>0</v>
      </c>
      <c r="AJ838" s="53" t="b">
        <f t="shared" si="971"/>
        <v>0</v>
      </c>
      <c r="AK838" s="53" t="b">
        <f t="shared" si="1025"/>
        <v>1</v>
      </c>
      <c r="AL838" s="53" t="b">
        <f t="shared" si="1026"/>
        <v>1</v>
      </c>
      <c r="AM838" s="53" t="b">
        <f t="shared" si="1027"/>
        <v>1</v>
      </c>
      <c r="AN838" s="53" t="b">
        <f t="shared" si="1028"/>
        <v>1</v>
      </c>
      <c r="AO838" s="53" t="b">
        <f t="shared" si="1029"/>
        <v>1</v>
      </c>
      <c r="AP838" s="53" t="b">
        <f t="shared" si="1030"/>
        <v>1</v>
      </c>
      <c r="AQ838" s="53" t="b">
        <f t="shared" si="1007"/>
        <v>0</v>
      </c>
      <c r="AR838" t="b">
        <f t="shared" si="972"/>
        <v>0</v>
      </c>
      <c r="AS838" s="54" t="e">
        <f t="shared" si="997"/>
        <v>#N/A</v>
      </c>
      <c r="AT838" t="b">
        <f t="shared" si="1008"/>
        <v>0</v>
      </c>
      <c r="AU838" t="str">
        <f t="shared" si="1009"/>
        <v/>
      </c>
      <c r="AV838" s="55" t="str">
        <f t="shared" si="998"/>
        <v/>
      </c>
      <c r="AW838" t="b">
        <f>AND(AV838&lt;&gt;"",COUNTIF($AV$11:AV837,AV838)=0)</f>
        <v>0</v>
      </c>
      <c r="AX838" s="2">
        <f>IF(AV838="",0,IF(AW838,MAX($AX$11:AX837)+1,VLOOKUP(AV838,$AV$11:AX837,3,FALSE)))</f>
        <v>0</v>
      </c>
      <c r="AY838" t="str">
        <f t="shared" si="999"/>
        <v/>
      </c>
      <c r="AZ838" t="e">
        <f t="shared" si="973"/>
        <v>#N/A</v>
      </c>
      <c r="BA838" t="e">
        <f>IF(ISNA(AZ838),NA(),COUNTIF(AZ$10:AZ838,AZ838)&gt;1)</f>
        <v>#N/A</v>
      </c>
      <c r="BB838" t="e">
        <f t="shared" si="974"/>
        <v>#N/A</v>
      </c>
      <c r="BC838" s="55" t="e">
        <f t="shared" si="975"/>
        <v>#N/A</v>
      </c>
      <c r="BD838" s="56" t="e">
        <f t="shared" si="976"/>
        <v>#N/A</v>
      </c>
      <c r="BE838" s="53">
        <f t="shared" si="977"/>
        <v>0</v>
      </c>
      <c r="BF838" s="53">
        <f t="shared" si="978"/>
        <v>0</v>
      </c>
      <c r="BG838" s="53">
        <f t="shared" si="979"/>
        <v>0</v>
      </c>
      <c r="BH838" s="53">
        <f t="shared" si="980"/>
        <v>0</v>
      </c>
      <c r="BI838" s="53">
        <f t="shared" si="981"/>
        <v>0</v>
      </c>
      <c r="BJ838" s="53">
        <f t="shared" si="982"/>
        <v>0</v>
      </c>
      <c r="BK838" s="57">
        <f t="shared" si="983"/>
        <v>0</v>
      </c>
      <c r="BL838" s="57">
        <f t="shared" si="984"/>
        <v>0</v>
      </c>
      <c r="BM838" s="57">
        <f t="shared" si="985"/>
        <v>0</v>
      </c>
      <c r="BN838" s="57">
        <f t="shared" si="986"/>
        <v>0</v>
      </c>
      <c r="BO838" s="57">
        <f t="shared" si="987"/>
        <v>0</v>
      </c>
      <c r="BP838" s="57">
        <f t="shared" si="988"/>
        <v>0</v>
      </c>
      <c r="BQ838">
        <f t="shared" si="1010"/>
        <v>0</v>
      </c>
      <c r="BR838">
        <f t="shared" si="1011"/>
        <v>0</v>
      </c>
      <c r="BS838">
        <f t="shared" si="1012"/>
        <v>0</v>
      </c>
      <c r="BT838">
        <f t="shared" si="1013"/>
        <v>0</v>
      </c>
      <c r="BU838">
        <f t="shared" si="1014"/>
        <v>0</v>
      </c>
      <c r="BV838">
        <f t="shared" si="1015"/>
        <v>0</v>
      </c>
      <c r="BW838">
        <f t="shared" si="1016"/>
        <v>0</v>
      </c>
      <c r="BX838">
        <f t="shared" si="1017"/>
        <v>0</v>
      </c>
      <c r="BY838">
        <f t="shared" si="1018"/>
        <v>0</v>
      </c>
      <c r="BZ838">
        <f t="shared" si="1019"/>
        <v>0</v>
      </c>
      <c r="CA838">
        <f t="shared" si="1020"/>
        <v>0</v>
      </c>
      <c r="CB838">
        <f t="shared" si="1021"/>
        <v>0</v>
      </c>
      <c r="CC838" t="e">
        <f>IF('Source and fuel input'!AS838,VLOOKUP(AA838,SourceIdData,8,FALSE),IF('Source and fuel input'!AQ838,V838,IF('Source and fuel input'!AR838,IF(AND(E838="Method 1",VLOOKUP(AA838,SourceIdData,8,FALSE)&gt;0),VLOOKUP(AA838,SourceIdData,8,FALSE),NA()),"")))</f>
        <v>#N/A</v>
      </c>
      <c r="CD838" s="15" t="e">
        <f t="shared" si="1032"/>
        <v>#N/A</v>
      </c>
      <c r="CE838" s="15" t="b">
        <f t="shared" si="1033"/>
        <v>1</v>
      </c>
      <c r="CF838" s="15" t="b">
        <f t="shared" si="989"/>
        <v>1</v>
      </c>
      <c r="CG838" s="15" t="b">
        <f t="shared" si="1034"/>
        <v>0</v>
      </c>
      <c r="CH838" s="15" t="b">
        <f t="shared" si="1035"/>
        <v>1</v>
      </c>
      <c r="CI838" t="e">
        <f t="shared" si="990"/>
        <v>#N/A</v>
      </c>
      <c r="CJ838" t="e">
        <f t="shared" si="991"/>
        <v>#N/A</v>
      </c>
      <c r="CK838" t="e">
        <f t="shared" si="1000"/>
        <v>#N/A</v>
      </c>
      <c r="CL838" t="b">
        <f t="shared" si="1036"/>
        <v>0</v>
      </c>
      <c r="CM838" t="e">
        <f t="shared" si="1001"/>
        <v>#N/A</v>
      </c>
      <c r="CN838" t="b">
        <f t="shared" si="1002"/>
        <v>0</v>
      </c>
      <c r="CO838" s="14">
        <f t="shared" si="1003"/>
        <v>1</v>
      </c>
      <c r="CP838" s="16" t="str">
        <f t="shared" si="992"/>
        <v/>
      </c>
      <c r="CQ838" s="15">
        <f t="shared" si="993"/>
        <v>0</v>
      </c>
      <c r="CR838" s="15">
        <f t="shared" si="994"/>
        <v>0</v>
      </c>
      <c r="CS838" s="15">
        <f t="shared" si="995"/>
        <v>0</v>
      </c>
      <c r="CT838" s="58" t="e">
        <f t="shared" si="1022"/>
        <v>#DIV/0!</v>
      </c>
      <c r="CU838" s="2">
        <f t="shared" si="996"/>
        <v>995</v>
      </c>
      <c r="CV838" t="str">
        <f t="shared" si="1004"/>
        <v/>
      </c>
      <c r="CX838" t="str">
        <f t="shared" si="1023"/>
        <v/>
      </c>
      <c r="CY838" t="b">
        <f>AND(CX838&lt;&gt;"",COUNTIF($CX$11:CX837,CX838)=0)</f>
        <v>0</v>
      </c>
      <c r="CZ838" s="2">
        <f>IF(CX838="",0,IF(CY838,MAX($CZ$11:CZ837)+1,VLOOKUP(CX838,$CX$11:CZ837,3,FALSE)))</f>
        <v>0</v>
      </c>
      <c r="DA838" s="2" t="str">
        <f t="shared" si="1005"/>
        <v/>
      </c>
      <c r="DB838" t="str">
        <f t="shared" si="1024"/>
        <v/>
      </c>
      <c r="DC838" t="b">
        <f>AND(DB838&lt;&gt;"",COUNTIF($DB$11:DB837,DB838)=0)</f>
        <v>0</v>
      </c>
      <c r="DD838" s="2">
        <f>IF(DB838="",0,IF(DC838,MAX($DD$11:DD837)+1,VLOOKUP(DB838,$DB$11:DD837,3,FALSE)))</f>
        <v>0</v>
      </c>
      <c r="DE838" s="2" t="str">
        <f t="shared" si="1006"/>
        <v/>
      </c>
    </row>
    <row r="839" spans="1:109" x14ac:dyDescent="0.35">
      <c r="A839" s="119"/>
      <c r="B839" s="46"/>
      <c r="C839" s="46"/>
      <c r="D839" s="46"/>
      <c r="E839" s="46"/>
      <c r="F839" s="183"/>
      <c r="G839" s="48">
        <v>0</v>
      </c>
      <c r="H839" s="46">
        <v>0</v>
      </c>
      <c r="I839" s="46">
        <v>0</v>
      </c>
      <c r="J839" s="46">
        <v>0</v>
      </c>
      <c r="K839" s="46">
        <v>0</v>
      </c>
      <c r="L839" s="49">
        <v>0</v>
      </c>
      <c r="M839" s="50">
        <v>0</v>
      </c>
      <c r="N839" s="32"/>
      <c r="O839" s="31"/>
      <c r="P839" s="31"/>
      <c r="Q839" s="31"/>
      <c r="R839" s="31"/>
      <c r="S839" s="31"/>
      <c r="T839" s="31"/>
      <c r="U839" s="31"/>
      <c r="V839" s="99"/>
      <c r="W839" s="52" t="str">
        <f t="shared" si="1031"/>
        <v/>
      </c>
      <c r="X839" s="120"/>
      <c r="Y839" s="97"/>
      <c r="Z839" t="e">
        <f t="shared" si="961"/>
        <v>#N/A</v>
      </c>
      <c r="AA839" t="e">
        <f t="shared" si="962"/>
        <v>#N/A</v>
      </c>
      <c r="AB839" t="e">
        <f t="shared" si="963"/>
        <v>#N/A</v>
      </c>
      <c r="AC839" s="53" t="b">
        <f t="shared" si="964"/>
        <v>0</v>
      </c>
      <c r="AD839" s="53" t="b">
        <f t="shared" si="965"/>
        <v>0</v>
      </c>
      <c r="AE839" s="53" t="b">
        <f t="shared" si="966"/>
        <v>0</v>
      </c>
      <c r="AF839" s="53" t="b">
        <f t="shared" si="967"/>
        <v>0</v>
      </c>
      <c r="AG839" s="53" t="b">
        <f t="shared" si="968"/>
        <v>0</v>
      </c>
      <c r="AH839" s="53" t="b">
        <f t="shared" si="969"/>
        <v>0</v>
      </c>
      <c r="AI839" s="53" t="b">
        <f t="shared" si="970"/>
        <v>0</v>
      </c>
      <c r="AJ839" s="53" t="b">
        <f t="shared" si="971"/>
        <v>0</v>
      </c>
      <c r="AK839" s="53" t="b">
        <f t="shared" si="1025"/>
        <v>1</v>
      </c>
      <c r="AL839" s="53" t="b">
        <f t="shared" si="1026"/>
        <v>1</v>
      </c>
      <c r="AM839" s="53" t="b">
        <f t="shared" si="1027"/>
        <v>1</v>
      </c>
      <c r="AN839" s="53" t="b">
        <f t="shared" si="1028"/>
        <v>1</v>
      </c>
      <c r="AO839" s="53" t="b">
        <f t="shared" si="1029"/>
        <v>1</v>
      </c>
      <c r="AP839" s="53" t="b">
        <f t="shared" si="1030"/>
        <v>1</v>
      </c>
      <c r="AQ839" s="53" t="b">
        <f t="shared" si="1007"/>
        <v>0</v>
      </c>
      <c r="AR839" t="b">
        <f t="shared" si="972"/>
        <v>0</v>
      </c>
      <c r="AS839" s="54" t="e">
        <f t="shared" si="997"/>
        <v>#N/A</v>
      </c>
      <c r="AT839" t="b">
        <f t="shared" si="1008"/>
        <v>0</v>
      </c>
      <c r="AU839" t="str">
        <f t="shared" si="1009"/>
        <v/>
      </c>
      <c r="AV839" s="55" t="str">
        <f t="shared" si="998"/>
        <v/>
      </c>
      <c r="AW839" t="b">
        <f>AND(AV839&lt;&gt;"",COUNTIF($AV$11:AV838,AV839)=0)</f>
        <v>0</v>
      </c>
      <c r="AX839" s="2">
        <f>IF(AV839="",0,IF(AW839,MAX($AX$11:AX838)+1,VLOOKUP(AV839,$AV$11:AX838,3,FALSE)))</f>
        <v>0</v>
      </c>
      <c r="AY839" t="str">
        <f t="shared" si="999"/>
        <v/>
      </c>
      <c r="AZ839" t="e">
        <f t="shared" si="973"/>
        <v>#N/A</v>
      </c>
      <c r="BA839" t="e">
        <f>IF(ISNA(AZ839),NA(),COUNTIF(AZ$10:AZ839,AZ839)&gt;1)</f>
        <v>#N/A</v>
      </c>
      <c r="BB839" t="e">
        <f t="shared" si="974"/>
        <v>#N/A</v>
      </c>
      <c r="BC839" s="55" t="e">
        <f t="shared" si="975"/>
        <v>#N/A</v>
      </c>
      <c r="BD839" s="56" t="e">
        <f t="shared" si="976"/>
        <v>#N/A</v>
      </c>
      <c r="BE839" s="53">
        <f t="shared" si="977"/>
        <v>0</v>
      </c>
      <c r="BF839" s="53">
        <f t="shared" si="978"/>
        <v>0</v>
      </c>
      <c r="BG839" s="53">
        <f t="shared" si="979"/>
        <v>0</v>
      </c>
      <c r="BH839" s="53">
        <f t="shared" si="980"/>
        <v>0</v>
      </c>
      <c r="BI839" s="53">
        <f t="shared" si="981"/>
        <v>0</v>
      </c>
      <c r="BJ839" s="53">
        <f t="shared" si="982"/>
        <v>0</v>
      </c>
      <c r="BK839" s="57">
        <f t="shared" si="983"/>
        <v>0</v>
      </c>
      <c r="BL839" s="57">
        <f t="shared" si="984"/>
        <v>0</v>
      </c>
      <c r="BM839" s="57">
        <f t="shared" si="985"/>
        <v>0</v>
      </c>
      <c r="BN839" s="57">
        <f t="shared" si="986"/>
        <v>0</v>
      </c>
      <c r="BO839" s="57">
        <f t="shared" si="987"/>
        <v>0</v>
      </c>
      <c r="BP839" s="57">
        <f t="shared" si="988"/>
        <v>0</v>
      </c>
      <c r="BQ839">
        <f t="shared" si="1010"/>
        <v>0</v>
      </c>
      <c r="BR839">
        <f t="shared" si="1011"/>
        <v>0</v>
      </c>
      <c r="BS839">
        <f t="shared" si="1012"/>
        <v>0</v>
      </c>
      <c r="BT839">
        <f t="shared" si="1013"/>
        <v>0</v>
      </c>
      <c r="BU839">
        <f t="shared" si="1014"/>
        <v>0</v>
      </c>
      <c r="BV839">
        <f t="shared" si="1015"/>
        <v>0</v>
      </c>
      <c r="BW839">
        <f t="shared" si="1016"/>
        <v>0</v>
      </c>
      <c r="BX839">
        <f t="shared" si="1017"/>
        <v>0</v>
      </c>
      <c r="BY839">
        <f t="shared" si="1018"/>
        <v>0</v>
      </c>
      <c r="BZ839">
        <f t="shared" si="1019"/>
        <v>0</v>
      </c>
      <c r="CA839">
        <f t="shared" si="1020"/>
        <v>0</v>
      </c>
      <c r="CB839">
        <f t="shared" si="1021"/>
        <v>0</v>
      </c>
      <c r="CC839" t="e">
        <f>IF('Source and fuel input'!AS839,VLOOKUP(AA839,SourceIdData,8,FALSE),IF('Source and fuel input'!AQ839,V839,IF('Source and fuel input'!AR839,IF(AND(E839="Method 1",VLOOKUP(AA839,SourceIdData,8,FALSE)&gt;0),VLOOKUP(AA839,SourceIdData,8,FALSE),NA()),"")))</f>
        <v>#N/A</v>
      </c>
      <c r="CD839" s="15" t="e">
        <f t="shared" si="1032"/>
        <v>#N/A</v>
      </c>
      <c r="CE839" s="15" t="b">
        <f t="shared" si="1033"/>
        <v>1</v>
      </c>
      <c r="CF839" s="15" t="b">
        <f t="shared" si="989"/>
        <v>1</v>
      </c>
      <c r="CG839" s="15" t="b">
        <f t="shared" si="1034"/>
        <v>0</v>
      </c>
      <c r="CH839" s="15" t="b">
        <f t="shared" si="1035"/>
        <v>1</v>
      </c>
      <c r="CI839" t="e">
        <f t="shared" si="990"/>
        <v>#N/A</v>
      </c>
      <c r="CJ839" t="e">
        <f t="shared" si="991"/>
        <v>#N/A</v>
      </c>
      <c r="CK839" t="e">
        <f t="shared" si="1000"/>
        <v>#N/A</v>
      </c>
      <c r="CL839" t="b">
        <f t="shared" si="1036"/>
        <v>0</v>
      </c>
      <c r="CM839" t="e">
        <f t="shared" si="1001"/>
        <v>#N/A</v>
      </c>
      <c r="CN839" t="b">
        <f t="shared" si="1002"/>
        <v>0</v>
      </c>
      <c r="CO839" s="14">
        <f t="shared" si="1003"/>
        <v>1</v>
      </c>
      <c r="CP839" s="16" t="str">
        <f t="shared" si="992"/>
        <v/>
      </c>
      <c r="CQ839" s="15">
        <f t="shared" si="993"/>
        <v>0</v>
      </c>
      <c r="CR839" s="15">
        <f t="shared" si="994"/>
        <v>0</v>
      </c>
      <c r="CS839" s="15">
        <f t="shared" si="995"/>
        <v>0</v>
      </c>
      <c r="CT839" s="58" t="e">
        <f t="shared" si="1022"/>
        <v>#DIV/0!</v>
      </c>
      <c r="CU839" s="2">
        <f t="shared" si="996"/>
        <v>995</v>
      </c>
      <c r="CV839" t="str">
        <f t="shared" si="1004"/>
        <v/>
      </c>
      <c r="CX839" t="str">
        <f t="shared" si="1023"/>
        <v/>
      </c>
      <c r="CY839" t="b">
        <f>AND(CX839&lt;&gt;"",COUNTIF($CX$11:CX838,CX839)=0)</f>
        <v>0</v>
      </c>
      <c r="CZ839" s="2">
        <f>IF(CX839="",0,IF(CY839,MAX($CZ$11:CZ838)+1,VLOOKUP(CX839,$CX$11:CZ838,3,FALSE)))</f>
        <v>0</v>
      </c>
      <c r="DA839" s="2" t="str">
        <f t="shared" si="1005"/>
        <v/>
      </c>
      <c r="DB839" t="str">
        <f t="shared" si="1024"/>
        <v/>
      </c>
      <c r="DC839" t="b">
        <f>AND(DB839&lt;&gt;"",COUNTIF($DB$11:DB838,DB839)=0)</f>
        <v>0</v>
      </c>
      <c r="DD839" s="2">
        <f>IF(DB839="",0,IF(DC839,MAX($DD$11:DD838)+1,VLOOKUP(DB839,$DB$11:DD838,3,FALSE)))</f>
        <v>0</v>
      </c>
      <c r="DE839" s="2" t="str">
        <f t="shared" si="1006"/>
        <v/>
      </c>
    </row>
    <row r="840" spans="1:109" x14ac:dyDescent="0.35">
      <c r="A840" s="119"/>
      <c r="B840" s="46"/>
      <c r="C840" s="46"/>
      <c r="D840" s="46"/>
      <c r="E840" s="46"/>
      <c r="F840" s="183"/>
      <c r="G840" s="48">
        <v>0</v>
      </c>
      <c r="H840" s="46">
        <v>0</v>
      </c>
      <c r="I840" s="46">
        <v>0</v>
      </c>
      <c r="J840" s="46">
        <v>0</v>
      </c>
      <c r="K840" s="46">
        <v>0</v>
      </c>
      <c r="L840" s="49">
        <v>0</v>
      </c>
      <c r="M840" s="50">
        <v>0</v>
      </c>
      <c r="N840" s="32"/>
      <c r="O840" s="31"/>
      <c r="P840" s="31"/>
      <c r="Q840" s="31"/>
      <c r="R840" s="31"/>
      <c r="S840" s="31"/>
      <c r="T840" s="31"/>
      <c r="U840" s="31"/>
      <c r="V840" s="99"/>
      <c r="W840" s="52" t="str">
        <f t="shared" si="1031"/>
        <v/>
      </c>
      <c r="X840" s="120"/>
      <c r="Y840" s="97"/>
      <c r="Z840" t="e">
        <f t="shared" si="961"/>
        <v>#N/A</v>
      </c>
      <c r="AA840" t="e">
        <f t="shared" si="962"/>
        <v>#N/A</v>
      </c>
      <c r="AB840" t="e">
        <f t="shared" si="963"/>
        <v>#N/A</v>
      </c>
      <c r="AC840" s="53" t="b">
        <f t="shared" si="964"/>
        <v>0</v>
      </c>
      <c r="AD840" s="53" t="b">
        <f t="shared" si="965"/>
        <v>0</v>
      </c>
      <c r="AE840" s="53" t="b">
        <f t="shared" si="966"/>
        <v>0</v>
      </c>
      <c r="AF840" s="53" t="b">
        <f t="shared" si="967"/>
        <v>0</v>
      </c>
      <c r="AG840" s="53" t="b">
        <f t="shared" si="968"/>
        <v>0</v>
      </c>
      <c r="AH840" s="53" t="b">
        <f t="shared" si="969"/>
        <v>0</v>
      </c>
      <c r="AI840" s="53" t="b">
        <f t="shared" si="970"/>
        <v>0</v>
      </c>
      <c r="AJ840" s="53" t="b">
        <f t="shared" si="971"/>
        <v>0</v>
      </c>
      <c r="AK840" s="53" t="b">
        <f t="shared" si="1025"/>
        <v>1</v>
      </c>
      <c r="AL840" s="53" t="b">
        <f t="shared" si="1026"/>
        <v>1</v>
      </c>
      <c r="AM840" s="53" t="b">
        <f t="shared" si="1027"/>
        <v>1</v>
      </c>
      <c r="AN840" s="53" t="b">
        <f t="shared" si="1028"/>
        <v>1</v>
      </c>
      <c r="AO840" s="53" t="b">
        <f t="shared" si="1029"/>
        <v>1</v>
      </c>
      <c r="AP840" s="53" t="b">
        <f t="shared" si="1030"/>
        <v>1</v>
      </c>
      <c r="AQ840" s="53" t="b">
        <f t="shared" si="1007"/>
        <v>0</v>
      </c>
      <c r="AR840" t="b">
        <f t="shared" si="972"/>
        <v>0</v>
      </c>
      <c r="AS840" s="54" t="e">
        <f t="shared" si="997"/>
        <v>#N/A</v>
      </c>
      <c r="AT840" t="b">
        <f t="shared" si="1008"/>
        <v>0</v>
      </c>
      <c r="AU840" t="str">
        <f t="shared" si="1009"/>
        <v/>
      </c>
      <c r="AV840" s="55" t="str">
        <f t="shared" si="998"/>
        <v/>
      </c>
      <c r="AW840" t="b">
        <f>AND(AV840&lt;&gt;"",COUNTIF($AV$11:AV839,AV840)=0)</f>
        <v>0</v>
      </c>
      <c r="AX840" s="2">
        <f>IF(AV840="",0,IF(AW840,MAX($AX$11:AX839)+1,VLOOKUP(AV840,$AV$11:AX839,3,FALSE)))</f>
        <v>0</v>
      </c>
      <c r="AY840" t="str">
        <f t="shared" si="999"/>
        <v/>
      </c>
      <c r="AZ840" t="e">
        <f t="shared" si="973"/>
        <v>#N/A</v>
      </c>
      <c r="BA840" t="e">
        <f>IF(ISNA(AZ840),NA(),COUNTIF(AZ$10:AZ840,AZ840)&gt;1)</f>
        <v>#N/A</v>
      </c>
      <c r="BB840" t="e">
        <f t="shared" si="974"/>
        <v>#N/A</v>
      </c>
      <c r="BC840" s="55" t="e">
        <f t="shared" si="975"/>
        <v>#N/A</v>
      </c>
      <c r="BD840" s="56" t="e">
        <f t="shared" si="976"/>
        <v>#N/A</v>
      </c>
      <c r="BE840" s="53">
        <f t="shared" si="977"/>
        <v>0</v>
      </c>
      <c r="BF840" s="53">
        <f t="shared" si="978"/>
        <v>0</v>
      </c>
      <c r="BG840" s="53">
        <f t="shared" si="979"/>
        <v>0</v>
      </c>
      <c r="BH840" s="53">
        <f t="shared" si="980"/>
        <v>0</v>
      </c>
      <c r="BI840" s="53">
        <f t="shared" si="981"/>
        <v>0</v>
      </c>
      <c r="BJ840" s="53">
        <f t="shared" si="982"/>
        <v>0</v>
      </c>
      <c r="BK840" s="57">
        <f t="shared" si="983"/>
        <v>0</v>
      </c>
      <c r="BL840" s="57">
        <f t="shared" si="984"/>
        <v>0</v>
      </c>
      <c r="BM840" s="57">
        <f t="shared" si="985"/>
        <v>0</v>
      </c>
      <c r="BN840" s="57">
        <f t="shared" si="986"/>
        <v>0</v>
      </c>
      <c r="BO840" s="57">
        <f t="shared" si="987"/>
        <v>0</v>
      </c>
      <c r="BP840" s="57">
        <f t="shared" si="988"/>
        <v>0</v>
      </c>
      <c r="BQ840">
        <f t="shared" si="1010"/>
        <v>0</v>
      </c>
      <c r="BR840">
        <f t="shared" si="1011"/>
        <v>0</v>
      </c>
      <c r="BS840">
        <f t="shared" si="1012"/>
        <v>0</v>
      </c>
      <c r="BT840">
        <f t="shared" si="1013"/>
        <v>0</v>
      </c>
      <c r="BU840">
        <f t="shared" si="1014"/>
        <v>0</v>
      </c>
      <c r="BV840">
        <f t="shared" si="1015"/>
        <v>0</v>
      </c>
      <c r="BW840">
        <f t="shared" si="1016"/>
        <v>0</v>
      </c>
      <c r="BX840">
        <f t="shared" si="1017"/>
        <v>0</v>
      </c>
      <c r="BY840">
        <f t="shared" si="1018"/>
        <v>0</v>
      </c>
      <c r="BZ840">
        <f t="shared" si="1019"/>
        <v>0</v>
      </c>
      <c r="CA840">
        <f t="shared" si="1020"/>
        <v>0</v>
      </c>
      <c r="CB840">
        <f t="shared" si="1021"/>
        <v>0</v>
      </c>
      <c r="CC840" t="e">
        <f>IF('Source and fuel input'!AS840,VLOOKUP(AA840,SourceIdData,8,FALSE),IF('Source and fuel input'!AQ840,V840,IF('Source and fuel input'!AR840,IF(AND(E840="Method 1",VLOOKUP(AA840,SourceIdData,8,FALSE)&gt;0),VLOOKUP(AA840,SourceIdData,8,FALSE),NA()),"")))</f>
        <v>#N/A</v>
      </c>
      <c r="CD840" s="15" t="e">
        <f t="shared" si="1032"/>
        <v>#N/A</v>
      </c>
      <c r="CE840" s="15" t="b">
        <f t="shared" si="1033"/>
        <v>1</v>
      </c>
      <c r="CF840" s="15" t="b">
        <f t="shared" si="989"/>
        <v>1</v>
      </c>
      <c r="CG840" s="15" t="b">
        <f t="shared" si="1034"/>
        <v>0</v>
      </c>
      <c r="CH840" s="15" t="b">
        <f t="shared" si="1035"/>
        <v>1</v>
      </c>
      <c r="CI840" t="e">
        <f t="shared" si="990"/>
        <v>#N/A</v>
      </c>
      <c r="CJ840" t="e">
        <f t="shared" si="991"/>
        <v>#N/A</v>
      </c>
      <c r="CK840" t="e">
        <f t="shared" si="1000"/>
        <v>#N/A</v>
      </c>
      <c r="CL840" t="b">
        <f t="shared" si="1036"/>
        <v>0</v>
      </c>
      <c r="CM840" t="e">
        <f t="shared" si="1001"/>
        <v>#N/A</v>
      </c>
      <c r="CN840" t="b">
        <f t="shared" si="1002"/>
        <v>0</v>
      </c>
      <c r="CO840" s="14">
        <f t="shared" si="1003"/>
        <v>1</v>
      </c>
      <c r="CP840" s="16" t="str">
        <f t="shared" si="992"/>
        <v/>
      </c>
      <c r="CQ840" s="15">
        <f t="shared" si="993"/>
        <v>0</v>
      </c>
      <c r="CR840" s="15">
        <f t="shared" si="994"/>
        <v>0</v>
      </c>
      <c r="CS840" s="15">
        <f t="shared" si="995"/>
        <v>0</v>
      </c>
      <c r="CT840" s="58" t="e">
        <f t="shared" si="1022"/>
        <v>#DIV/0!</v>
      </c>
      <c r="CU840" s="2">
        <f t="shared" si="996"/>
        <v>995</v>
      </c>
      <c r="CV840" t="str">
        <f t="shared" si="1004"/>
        <v/>
      </c>
      <c r="CX840" t="str">
        <f t="shared" si="1023"/>
        <v/>
      </c>
      <c r="CY840" t="b">
        <f>AND(CX840&lt;&gt;"",COUNTIF($CX$11:CX839,CX840)=0)</f>
        <v>0</v>
      </c>
      <c r="CZ840" s="2">
        <f>IF(CX840="",0,IF(CY840,MAX($CZ$11:CZ839)+1,VLOOKUP(CX840,$CX$11:CZ839,3,FALSE)))</f>
        <v>0</v>
      </c>
      <c r="DA840" s="2" t="str">
        <f t="shared" si="1005"/>
        <v/>
      </c>
      <c r="DB840" t="str">
        <f t="shared" si="1024"/>
        <v/>
      </c>
      <c r="DC840" t="b">
        <f>AND(DB840&lt;&gt;"",COUNTIF($DB$11:DB839,DB840)=0)</f>
        <v>0</v>
      </c>
      <c r="DD840" s="2">
        <f>IF(DB840="",0,IF(DC840,MAX($DD$11:DD839)+1,VLOOKUP(DB840,$DB$11:DD839,3,FALSE)))</f>
        <v>0</v>
      </c>
      <c r="DE840" s="2" t="str">
        <f t="shared" si="1006"/>
        <v/>
      </c>
    </row>
    <row r="841" spans="1:109" x14ac:dyDescent="0.35">
      <c r="A841" s="119"/>
      <c r="B841" s="46"/>
      <c r="C841" s="46"/>
      <c r="D841" s="46"/>
      <c r="E841" s="46"/>
      <c r="F841" s="183"/>
      <c r="G841" s="48">
        <v>0</v>
      </c>
      <c r="H841" s="46">
        <v>0</v>
      </c>
      <c r="I841" s="46">
        <v>0</v>
      </c>
      <c r="J841" s="46">
        <v>0</v>
      </c>
      <c r="K841" s="46">
        <v>0</v>
      </c>
      <c r="L841" s="49">
        <v>0</v>
      </c>
      <c r="M841" s="50">
        <v>0</v>
      </c>
      <c r="N841" s="32"/>
      <c r="O841" s="31"/>
      <c r="P841" s="31"/>
      <c r="Q841" s="31"/>
      <c r="R841" s="31"/>
      <c r="S841" s="31"/>
      <c r="T841" s="31"/>
      <c r="U841" s="31"/>
      <c r="V841" s="99"/>
      <c r="W841" s="52" t="str">
        <f t="shared" si="1031"/>
        <v/>
      </c>
      <c r="X841" s="120"/>
      <c r="Y841" s="97"/>
      <c r="Z841" t="e">
        <f t="shared" si="961"/>
        <v>#N/A</v>
      </c>
      <c r="AA841" t="e">
        <f t="shared" si="962"/>
        <v>#N/A</v>
      </c>
      <c r="AB841" t="e">
        <f t="shared" si="963"/>
        <v>#N/A</v>
      </c>
      <c r="AC841" s="53" t="b">
        <f t="shared" si="964"/>
        <v>0</v>
      </c>
      <c r="AD841" s="53" t="b">
        <f t="shared" si="965"/>
        <v>0</v>
      </c>
      <c r="AE841" s="53" t="b">
        <f t="shared" si="966"/>
        <v>0</v>
      </c>
      <c r="AF841" s="53" t="b">
        <f t="shared" si="967"/>
        <v>0</v>
      </c>
      <c r="AG841" s="53" t="b">
        <f t="shared" si="968"/>
        <v>0</v>
      </c>
      <c r="AH841" s="53" t="b">
        <f t="shared" si="969"/>
        <v>0</v>
      </c>
      <c r="AI841" s="53" t="b">
        <f t="shared" si="970"/>
        <v>0</v>
      </c>
      <c r="AJ841" s="53" t="b">
        <f t="shared" si="971"/>
        <v>0</v>
      </c>
      <c r="AK841" s="53" t="b">
        <f t="shared" si="1025"/>
        <v>1</v>
      </c>
      <c r="AL841" s="53" t="b">
        <f t="shared" si="1026"/>
        <v>1</v>
      </c>
      <c r="AM841" s="53" t="b">
        <f t="shared" si="1027"/>
        <v>1</v>
      </c>
      <c r="AN841" s="53" t="b">
        <f t="shared" si="1028"/>
        <v>1</v>
      </c>
      <c r="AO841" s="53" t="b">
        <f t="shared" si="1029"/>
        <v>1</v>
      </c>
      <c r="AP841" s="53" t="b">
        <f t="shared" si="1030"/>
        <v>1</v>
      </c>
      <c r="AQ841" s="53" t="b">
        <f t="shared" si="1007"/>
        <v>0</v>
      </c>
      <c r="AR841" t="b">
        <f t="shared" si="972"/>
        <v>0</v>
      </c>
      <c r="AS841" s="54" t="e">
        <f t="shared" si="997"/>
        <v>#N/A</v>
      </c>
      <c r="AT841" t="b">
        <f t="shared" si="1008"/>
        <v>0</v>
      </c>
      <c r="AU841" t="str">
        <f t="shared" si="1009"/>
        <v/>
      </c>
      <c r="AV841" s="55" t="str">
        <f t="shared" si="998"/>
        <v/>
      </c>
      <c r="AW841" t="b">
        <f>AND(AV841&lt;&gt;"",COUNTIF($AV$11:AV840,AV841)=0)</f>
        <v>0</v>
      </c>
      <c r="AX841" s="2">
        <f>IF(AV841="",0,IF(AW841,MAX($AX$11:AX840)+1,VLOOKUP(AV841,$AV$11:AX840,3,FALSE)))</f>
        <v>0</v>
      </c>
      <c r="AY841" t="str">
        <f t="shared" si="999"/>
        <v/>
      </c>
      <c r="AZ841" t="e">
        <f t="shared" si="973"/>
        <v>#N/A</v>
      </c>
      <c r="BA841" t="e">
        <f>IF(ISNA(AZ841),NA(),COUNTIF(AZ$10:AZ841,AZ841)&gt;1)</f>
        <v>#N/A</v>
      </c>
      <c r="BB841" t="e">
        <f t="shared" si="974"/>
        <v>#N/A</v>
      </c>
      <c r="BC841" s="55" t="e">
        <f t="shared" si="975"/>
        <v>#N/A</v>
      </c>
      <c r="BD841" s="56" t="e">
        <f t="shared" si="976"/>
        <v>#N/A</v>
      </c>
      <c r="BE841" s="53">
        <f t="shared" si="977"/>
        <v>0</v>
      </c>
      <c r="BF841" s="53">
        <f t="shared" si="978"/>
        <v>0</v>
      </c>
      <c r="BG841" s="53">
        <f t="shared" si="979"/>
        <v>0</v>
      </c>
      <c r="BH841" s="53">
        <f t="shared" si="980"/>
        <v>0</v>
      </c>
      <c r="BI841" s="53">
        <f t="shared" si="981"/>
        <v>0</v>
      </c>
      <c r="BJ841" s="53">
        <f t="shared" si="982"/>
        <v>0</v>
      </c>
      <c r="BK841" s="57">
        <f t="shared" si="983"/>
        <v>0</v>
      </c>
      <c r="BL841" s="57">
        <f t="shared" si="984"/>
        <v>0</v>
      </c>
      <c r="BM841" s="57">
        <f t="shared" si="985"/>
        <v>0</v>
      </c>
      <c r="BN841" s="57">
        <f t="shared" si="986"/>
        <v>0</v>
      </c>
      <c r="BO841" s="57">
        <f t="shared" si="987"/>
        <v>0</v>
      </c>
      <c r="BP841" s="57">
        <f t="shared" si="988"/>
        <v>0</v>
      </c>
      <c r="BQ841">
        <f t="shared" si="1010"/>
        <v>0</v>
      </c>
      <c r="BR841">
        <f t="shared" si="1011"/>
        <v>0</v>
      </c>
      <c r="BS841">
        <f t="shared" si="1012"/>
        <v>0</v>
      </c>
      <c r="BT841">
        <f t="shared" si="1013"/>
        <v>0</v>
      </c>
      <c r="BU841">
        <f t="shared" si="1014"/>
        <v>0</v>
      </c>
      <c r="BV841">
        <f t="shared" si="1015"/>
        <v>0</v>
      </c>
      <c r="BW841">
        <f t="shared" si="1016"/>
        <v>0</v>
      </c>
      <c r="BX841">
        <f t="shared" si="1017"/>
        <v>0</v>
      </c>
      <c r="BY841">
        <f t="shared" si="1018"/>
        <v>0</v>
      </c>
      <c r="BZ841">
        <f t="shared" si="1019"/>
        <v>0</v>
      </c>
      <c r="CA841">
        <f t="shared" si="1020"/>
        <v>0</v>
      </c>
      <c r="CB841">
        <f t="shared" si="1021"/>
        <v>0</v>
      </c>
      <c r="CC841" t="e">
        <f>IF('Source and fuel input'!AS841,VLOOKUP(AA841,SourceIdData,8,FALSE),IF('Source and fuel input'!AQ841,V841,IF('Source and fuel input'!AR841,IF(AND(E841="Method 1",VLOOKUP(AA841,SourceIdData,8,FALSE)&gt;0),VLOOKUP(AA841,SourceIdData,8,FALSE),NA()),"")))</f>
        <v>#N/A</v>
      </c>
      <c r="CD841" s="15" t="e">
        <f t="shared" si="1032"/>
        <v>#N/A</v>
      </c>
      <c r="CE841" s="15" t="b">
        <f t="shared" si="1033"/>
        <v>1</v>
      </c>
      <c r="CF841" s="15" t="b">
        <f t="shared" si="989"/>
        <v>1</v>
      </c>
      <c r="CG841" s="15" t="b">
        <f t="shared" si="1034"/>
        <v>0</v>
      </c>
      <c r="CH841" s="15" t="b">
        <f t="shared" si="1035"/>
        <v>1</v>
      </c>
      <c r="CI841" t="e">
        <f t="shared" si="990"/>
        <v>#N/A</v>
      </c>
      <c r="CJ841" t="e">
        <f t="shared" si="991"/>
        <v>#N/A</v>
      </c>
      <c r="CK841" t="e">
        <f t="shared" si="1000"/>
        <v>#N/A</v>
      </c>
      <c r="CL841" t="b">
        <f t="shared" si="1036"/>
        <v>0</v>
      </c>
      <c r="CM841" t="e">
        <f t="shared" si="1001"/>
        <v>#N/A</v>
      </c>
      <c r="CN841" t="b">
        <f t="shared" si="1002"/>
        <v>0</v>
      </c>
      <c r="CO841" s="14">
        <f t="shared" si="1003"/>
        <v>1</v>
      </c>
      <c r="CP841" s="16" t="str">
        <f t="shared" si="992"/>
        <v/>
      </c>
      <c r="CQ841" s="15">
        <f t="shared" si="993"/>
        <v>0</v>
      </c>
      <c r="CR841" s="15">
        <f t="shared" si="994"/>
        <v>0</v>
      </c>
      <c r="CS841" s="15">
        <f t="shared" si="995"/>
        <v>0</v>
      </c>
      <c r="CT841" s="58" t="e">
        <f t="shared" si="1022"/>
        <v>#DIV/0!</v>
      </c>
      <c r="CU841" s="2">
        <f t="shared" si="996"/>
        <v>995</v>
      </c>
      <c r="CV841" t="str">
        <f t="shared" si="1004"/>
        <v/>
      </c>
      <c r="CX841" t="str">
        <f t="shared" si="1023"/>
        <v/>
      </c>
      <c r="CY841" t="b">
        <f>AND(CX841&lt;&gt;"",COUNTIF($CX$11:CX840,CX841)=0)</f>
        <v>0</v>
      </c>
      <c r="CZ841" s="2">
        <f>IF(CX841="",0,IF(CY841,MAX($CZ$11:CZ840)+1,VLOOKUP(CX841,$CX$11:CZ840,3,FALSE)))</f>
        <v>0</v>
      </c>
      <c r="DA841" s="2" t="str">
        <f t="shared" si="1005"/>
        <v/>
      </c>
      <c r="DB841" t="str">
        <f t="shared" si="1024"/>
        <v/>
      </c>
      <c r="DC841" t="b">
        <f>AND(DB841&lt;&gt;"",COUNTIF($DB$11:DB840,DB841)=0)</f>
        <v>0</v>
      </c>
      <c r="DD841" s="2">
        <f>IF(DB841="",0,IF(DC841,MAX($DD$11:DD840)+1,VLOOKUP(DB841,$DB$11:DD840,3,FALSE)))</f>
        <v>0</v>
      </c>
      <c r="DE841" s="2" t="str">
        <f t="shared" si="1006"/>
        <v/>
      </c>
    </row>
    <row r="842" spans="1:109" x14ac:dyDescent="0.35">
      <c r="A842" s="119"/>
      <c r="B842" s="46"/>
      <c r="C842" s="46"/>
      <c r="D842" s="46"/>
      <c r="E842" s="46"/>
      <c r="F842" s="183"/>
      <c r="G842" s="48">
        <v>0</v>
      </c>
      <c r="H842" s="46">
        <v>0</v>
      </c>
      <c r="I842" s="46">
        <v>0</v>
      </c>
      <c r="J842" s="46">
        <v>0</v>
      </c>
      <c r="K842" s="46">
        <v>0</v>
      </c>
      <c r="L842" s="49">
        <v>0</v>
      </c>
      <c r="M842" s="50">
        <v>0</v>
      </c>
      <c r="N842" s="32"/>
      <c r="O842" s="31"/>
      <c r="P842" s="31"/>
      <c r="Q842" s="31"/>
      <c r="R842" s="31"/>
      <c r="S842" s="31"/>
      <c r="T842" s="31"/>
      <c r="U842" s="31"/>
      <c r="V842" s="99"/>
      <c r="W842" s="52" t="str">
        <f t="shared" si="1031"/>
        <v/>
      </c>
      <c r="X842" s="120"/>
      <c r="Y842" s="97"/>
      <c r="Z842" t="e">
        <f t="shared" si="961"/>
        <v>#N/A</v>
      </c>
      <c r="AA842" t="e">
        <f t="shared" si="962"/>
        <v>#N/A</v>
      </c>
      <c r="AB842" t="e">
        <f t="shared" si="963"/>
        <v>#N/A</v>
      </c>
      <c r="AC842" s="53" t="b">
        <f t="shared" si="964"/>
        <v>0</v>
      </c>
      <c r="AD842" s="53" t="b">
        <f t="shared" si="965"/>
        <v>0</v>
      </c>
      <c r="AE842" s="53" t="b">
        <f t="shared" si="966"/>
        <v>0</v>
      </c>
      <c r="AF842" s="53" t="b">
        <f t="shared" si="967"/>
        <v>0</v>
      </c>
      <c r="AG842" s="53" t="b">
        <f t="shared" si="968"/>
        <v>0</v>
      </c>
      <c r="AH842" s="53" t="b">
        <f t="shared" si="969"/>
        <v>0</v>
      </c>
      <c r="AI842" s="53" t="b">
        <f t="shared" si="970"/>
        <v>0</v>
      </c>
      <c r="AJ842" s="53" t="b">
        <f t="shared" si="971"/>
        <v>0</v>
      </c>
      <c r="AK842" s="53" t="b">
        <f t="shared" si="1025"/>
        <v>1</v>
      </c>
      <c r="AL842" s="53" t="b">
        <f t="shared" si="1026"/>
        <v>1</v>
      </c>
      <c r="AM842" s="53" t="b">
        <f t="shared" si="1027"/>
        <v>1</v>
      </c>
      <c r="AN842" s="53" t="b">
        <f t="shared" si="1028"/>
        <v>1</v>
      </c>
      <c r="AO842" s="53" t="b">
        <f t="shared" si="1029"/>
        <v>1</v>
      </c>
      <c r="AP842" s="53" t="b">
        <f t="shared" si="1030"/>
        <v>1</v>
      </c>
      <c r="AQ842" s="53" t="b">
        <f t="shared" si="1007"/>
        <v>0</v>
      </c>
      <c r="AR842" t="b">
        <f t="shared" si="972"/>
        <v>0</v>
      </c>
      <c r="AS842" s="54" t="e">
        <f t="shared" si="997"/>
        <v>#N/A</v>
      </c>
      <c r="AT842" t="b">
        <f t="shared" si="1008"/>
        <v>0</v>
      </c>
      <c r="AU842" t="str">
        <f t="shared" si="1009"/>
        <v/>
      </c>
      <c r="AV842" s="55" t="str">
        <f t="shared" si="998"/>
        <v/>
      </c>
      <c r="AW842" t="b">
        <f>AND(AV842&lt;&gt;"",COUNTIF($AV$11:AV841,AV842)=0)</f>
        <v>0</v>
      </c>
      <c r="AX842" s="2">
        <f>IF(AV842="",0,IF(AW842,MAX($AX$11:AX841)+1,VLOOKUP(AV842,$AV$11:AX841,3,FALSE)))</f>
        <v>0</v>
      </c>
      <c r="AY842" t="str">
        <f t="shared" si="999"/>
        <v/>
      </c>
      <c r="AZ842" t="e">
        <f t="shared" si="973"/>
        <v>#N/A</v>
      </c>
      <c r="BA842" t="e">
        <f>IF(ISNA(AZ842),NA(),COUNTIF(AZ$10:AZ842,AZ842)&gt;1)</f>
        <v>#N/A</v>
      </c>
      <c r="BB842" t="e">
        <f t="shared" si="974"/>
        <v>#N/A</v>
      </c>
      <c r="BC842" s="55" t="e">
        <f t="shared" si="975"/>
        <v>#N/A</v>
      </c>
      <c r="BD842" s="56" t="e">
        <f t="shared" si="976"/>
        <v>#N/A</v>
      </c>
      <c r="BE842" s="53">
        <f t="shared" si="977"/>
        <v>0</v>
      </c>
      <c r="BF842" s="53">
        <f t="shared" si="978"/>
        <v>0</v>
      </c>
      <c r="BG842" s="53">
        <f t="shared" si="979"/>
        <v>0</v>
      </c>
      <c r="BH842" s="53">
        <f t="shared" si="980"/>
        <v>0</v>
      </c>
      <c r="BI842" s="53">
        <f t="shared" si="981"/>
        <v>0</v>
      </c>
      <c r="BJ842" s="53">
        <f t="shared" si="982"/>
        <v>0</v>
      </c>
      <c r="BK842" s="57">
        <f t="shared" si="983"/>
        <v>0</v>
      </c>
      <c r="BL842" s="57">
        <f t="shared" si="984"/>
        <v>0</v>
      </c>
      <c r="BM842" s="57">
        <f t="shared" si="985"/>
        <v>0</v>
      </c>
      <c r="BN842" s="57">
        <f t="shared" si="986"/>
        <v>0</v>
      </c>
      <c r="BO842" s="57">
        <f t="shared" si="987"/>
        <v>0</v>
      </c>
      <c r="BP842" s="57">
        <f t="shared" si="988"/>
        <v>0</v>
      </c>
      <c r="BQ842">
        <f t="shared" si="1010"/>
        <v>0</v>
      </c>
      <c r="BR842">
        <f t="shared" si="1011"/>
        <v>0</v>
      </c>
      <c r="BS842">
        <f t="shared" si="1012"/>
        <v>0</v>
      </c>
      <c r="BT842">
        <f t="shared" si="1013"/>
        <v>0</v>
      </c>
      <c r="BU842">
        <f t="shared" si="1014"/>
        <v>0</v>
      </c>
      <c r="BV842">
        <f t="shared" si="1015"/>
        <v>0</v>
      </c>
      <c r="BW842">
        <f t="shared" si="1016"/>
        <v>0</v>
      </c>
      <c r="BX842">
        <f t="shared" si="1017"/>
        <v>0</v>
      </c>
      <c r="BY842">
        <f t="shared" si="1018"/>
        <v>0</v>
      </c>
      <c r="BZ842">
        <f t="shared" si="1019"/>
        <v>0</v>
      </c>
      <c r="CA842">
        <f t="shared" si="1020"/>
        <v>0</v>
      </c>
      <c r="CB842">
        <f t="shared" si="1021"/>
        <v>0</v>
      </c>
      <c r="CC842" t="e">
        <f>IF('Source and fuel input'!AS842,VLOOKUP(AA842,SourceIdData,8,FALSE),IF('Source and fuel input'!AQ842,V842,IF('Source and fuel input'!AR842,IF(AND(E842="Method 1",VLOOKUP(AA842,SourceIdData,8,FALSE)&gt;0),VLOOKUP(AA842,SourceIdData,8,FALSE),NA()),"")))</f>
        <v>#N/A</v>
      </c>
      <c r="CD842" s="15" t="e">
        <f t="shared" si="1032"/>
        <v>#N/A</v>
      </c>
      <c r="CE842" s="15" t="b">
        <f t="shared" si="1033"/>
        <v>1</v>
      </c>
      <c r="CF842" s="15" t="b">
        <f t="shared" si="989"/>
        <v>1</v>
      </c>
      <c r="CG842" s="15" t="b">
        <f t="shared" si="1034"/>
        <v>0</v>
      </c>
      <c r="CH842" s="15" t="b">
        <f t="shared" si="1035"/>
        <v>1</v>
      </c>
      <c r="CI842" t="e">
        <f t="shared" si="990"/>
        <v>#N/A</v>
      </c>
      <c r="CJ842" t="e">
        <f t="shared" si="991"/>
        <v>#N/A</v>
      </c>
      <c r="CK842" t="e">
        <f t="shared" si="1000"/>
        <v>#N/A</v>
      </c>
      <c r="CL842" t="b">
        <f t="shared" si="1036"/>
        <v>0</v>
      </c>
      <c r="CM842" t="e">
        <f t="shared" si="1001"/>
        <v>#N/A</v>
      </c>
      <c r="CN842" t="b">
        <f t="shared" si="1002"/>
        <v>0</v>
      </c>
      <c r="CO842" s="14">
        <f t="shared" si="1003"/>
        <v>1</v>
      </c>
      <c r="CP842" s="16" t="str">
        <f t="shared" si="992"/>
        <v/>
      </c>
      <c r="CQ842" s="15">
        <f t="shared" si="993"/>
        <v>0</v>
      </c>
      <c r="CR842" s="15">
        <f t="shared" si="994"/>
        <v>0</v>
      </c>
      <c r="CS842" s="15">
        <f t="shared" si="995"/>
        <v>0</v>
      </c>
      <c r="CT842" s="58" t="e">
        <f t="shared" si="1022"/>
        <v>#DIV/0!</v>
      </c>
      <c r="CU842" s="2">
        <f t="shared" si="996"/>
        <v>995</v>
      </c>
      <c r="CV842" t="str">
        <f t="shared" si="1004"/>
        <v/>
      </c>
      <c r="CX842" t="str">
        <f t="shared" si="1023"/>
        <v/>
      </c>
      <c r="CY842" t="b">
        <f>AND(CX842&lt;&gt;"",COUNTIF($CX$11:CX841,CX842)=0)</f>
        <v>0</v>
      </c>
      <c r="CZ842" s="2">
        <f>IF(CX842="",0,IF(CY842,MAX($CZ$11:CZ841)+1,VLOOKUP(CX842,$CX$11:CZ841,3,FALSE)))</f>
        <v>0</v>
      </c>
      <c r="DA842" s="2" t="str">
        <f t="shared" si="1005"/>
        <v/>
      </c>
      <c r="DB842" t="str">
        <f t="shared" si="1024"/>
        <v/>
      </c>
      <c r="DC842" t="b">
        <f>AND(DB842&lt;&gt;"",COUNTIF($DB$11:DB841,DB842)=0)</f>
        <v>0</v>
      </c>
      <c r="DD842" s="2">
        <f>IF(DB842="",0,IF(DC842,MAX($DD$11:DD841)+1,VLOOKUP(DB842,$DB$11:DD841,3,FALSE)))</f>
        <v>0</v>
      </c>
      <c r="DE842" s="2" t="str">
        <f t="shared" si="1006"/>
        <v/>
      </c>
    </row>
    <row r="843" spans="1:109" x14ac:dyDescent="0.35">
      <c r="A843" s="119"/>
      <c r="B843" s="46"/>
      <c r="C843" s="46"/>
      <c r="D843" s="46"/>
      <c r="E843" s="46"/>
      <c r="F843" s="183"/>
      <c r="G843" s="48">
        <v>0</v>
      </c>
      <c r="H843" s="46">
        <v>0</v>
      </c>
      <c r="I843" s="46">
        <v>0</v>
      </c>
      <c r="J843" s="46">
        <v>0</v>
      </c>
      <c r="K843" s="46">
        <v>0</v>
      </c>
      <c r="L843" s="49">
        <v>0</v>
      </c>
      <c r="M843" s="50">
        <v>0</v>
      </c>
      <c r="N843" s="32"/>
      <c r="O843" s="31"/>
      <c r="P843" s="31"/>
      <c r="Q843" s="31"/>
      <c r="R843" s="31"/>
      <c r="S843" s="31"/>
      <c r="T843" s="31"/>
      <c r="U843" s="31"/>
      <c r="V843" s="99"/>
      <c r="W843" s="52" t="str">
        <f t="shared" si="1031"/>
        <v/>
      </c>
      <c r="X843" s="120"/>
      <c r="Y843" s="97"/>
      <c r="Z843" t="e">
        <f t="shared" ref="Z843:Z906" si="1037">VLOOKUP(TRIM($C843),Sources,4,FALSE)</f>
        <v>#N/A</v>
      </c>
      <c r="AA843" t="e">
        <f t="shared" ref="AA843:AA906" si="1038">VLOOKUP(LEFT(TRIM(C843),45)&amp;LEFT(TRIM(D843),75),SoFu,2,FALSE)</f>
        <v>#N/A</v>
      </c>
      <c r="AB843" t="e">
        <f t="shared" ref="AB843:AB906" si="1039">VLOOKUP(TRIM($C843),Sources,5,FALSE)</f>
        <v>#N/A</v>
      </c>
      <c r="AC843" s="53" t="b">
        <f t="shared" ref="AC843:AC906" si="1040">AND(N843&lt;&gt;"",N843&gt;=0,NOT(ISERROR(N843*1)),NOT($AR843))</f>
        <v>0</v>
      </c>
      <c r="AD843" s="53" t="b">
        <f t="shared" ref="AD843:AD906" si="1041">AND(O843&lt;&gt;"",O843&gt;=0,NOT(ISERROR(O843*1)),NOT($AR843))</f>
        <v>0</v>
      </c>
      <c r="AE843" s="53" t="b">
        <f t="shared" ref="AE843:AE906" si="1042">AND(P843&lt;&gt;"",P843&gt;=0,NOT(ISERROR(P843*1)),NOT($AR843))</f>
        <v>0</v>
      </c>
      <c r="AF843" s="53" t="b">
        <f t="shared" ref="AF843:AF906" si="1043">AND(Q843&lt;&gt;"",Q843&gt;=0,NOT(ISERROR(Q843*1)),NOT($AR843))</f>
        <v>0</v>
      </c>
      <c r="AG843" s="53" t="b">
        <f t="shared" ref="AG843:AG906" si="1044">AND(R843&lt;&gt;"",R843&gt;=0,NOT(ISERROR(R843*1)),NOT($AR843))</f>
        <v>0</v>
      </c>
      <c r="AH843" s="53" t="b">
        <f t="shared" ref="AH843:AH906" si="1045">AND(S843&lt;&gt;"",S843&gt;=0,NOT(ISERROR(S843*1)),NOT($AR843))</f>
        <v>0</v>
      </c>
      <c r="AI843" s="53" t="b">
        <f t="shared" ref="AI843:AI906" si="1046">AND(T843&lt;&gt;"",T843&gt;=0,NOT(ISERROR(T843*1)),NOT($AR843))</f>
        <v>0</v>
      </c>
      <c r="AJ843" s="53" t="b">
        <f t="shared" ref="AJ843:AJ906" si="1047">AND(U843&lt;&gt;"",U843&gt;=0,NOT(ISERROR(U843*1)),NOT($AR843))</f>
        <v>0</v>
      </c>
      <c r="AK843" s="53" t="b">
        <f t="shared" si="1025"/>
        <v>1</v>
      </c>
      <c r="AL843" s="53" t="b">
        <f t="shared" si="1026"/>
        <v>1</v>
      </c>
      <c r="AM843" s="53" t="b">
        <f t="shared" si="1027"/>
        <v>1</v>
      </c>
      <c r="AN843" s="53" t="b">
        <f t="shared" si="1028"/>
        <v>1</v>
      </c>
      <c r="AO843" s="53" t="b">
        <f t="shared" si="1029"/>
        <v>1</v>
      </c>
      <c r="AP843" s="53" t="b">
        <f t="shared" si="1030"/>
        <v>1</v>
      </c>
      <c r="AQ843" s="53" t="b">
        <f t="shared" si="1007"/>
        <v>0</v>
      </c>
      <c r="AR843" t="b">
        <f t="shared" ref="AR843:AR906" si="1048">OR(E843="Method 4",IF(ISNA(AA843),FALSE,VLOOKUP(AA843,SourceIdData,17,FALSE)))</f>
        <v>0</v>
      </c>
      <c r="AS843" s="54" t="e">
        <f t="shared" si="997"/>
        <v>#N/A</v>
      </c>
      <c r="AT843" t="b">
        <f t="shared" si="1008"/>
        <v>0</v>
      </c>
      <c r="AU843" t="str">
        <f t="shared" si="1009"/>
        <v/>
      </c>
      <c r="AV843" s="55" t="str">
        <f t="shared" si="998"/>
        <v/>
      </c>
      <c r="AW843" t="b">
        <f>AND(AV843&lt;&gt;"",COUNTIF($AV$11:AV842,AV843)=0)</f>
        <v>0</v>
      </c>
      <c r="AX843" s="2">
        <f>IF(AV843="",0,IF(AW843,MAX($AX$11:AX842)+1,VLOOKUP(AV843,$AV$11:AX842,3,FALSE)))</f>
        <v>0</v>
      </c>
      <c r="AY843" t="str">
        <f t="shared" si="999"/>
        <v/>
      </c>
      <c r="AZ843" t="e">
        <f t="shared" ref="AZ843:AZ906" si="1049">IF(OR(AB843="05",AB843="06"),VLOOKUP(AA843,SourceIdData,2,FALSE),C843)</f>
        <v>#N/A</v>
      </c>
      <c r="BA843" t="e">
        <f>IF(ISNA(AZ843),NA(),COUNTIF(AZ$10:AZ843,AZ843)&gt;1)</f>
        <v>#N/A</v>
      </c>
      <c r="BB843" t="e">
        <f t="shared" ref="BB843:BB906" si="1050">CONCATENATE(VLOOKUP(AA843,SourceIdData,6,0)," - ",F843)</f>
        <v>#N/A</v>
      </c>
      <c r="BC843" s="55" t="e">
        <f t="shared" ref="BC843:BC906" si="1051">IF($E843="Method 1",IF(N843="",VLOOKUP($AA843,SourceIdData,9,0),N843),IF(AND(VLOOKUP($AA843,SourceIdData,3,0)&lt;&gt;3,N843=""),NA(),N843))</f>
        <v>#N/A</v>
      </c>
      <c r="BD843" s="56" t="e">
        <f t="shared" ref="BD843:BD906" si="1052">IF($E843="Method 1",IF($O843="",IF(ISBLANK(VLOOKUP($AA843,SourceIdData,7,0)),NA(),IF(VLOOKUP($AA843,SourceIdData,7,0)="Fuel",VLOOKUP($BB843,ActivityDataUncert,2,0),VLOOKUP($AA843,SourceIdData,7,0))),$O843),IF($O843="",NA(),$O843))</f>
        <v>#N/A</v>
      </c>
      <c r="BE843" s="53">
        <f t="shared" ref="BE843:BE906" si="1053">IF($E843="Method 1",IF(P843="",VLOOKUP($AA843,SourceIdData,10,0),P843),P843)</f>
        <v>0</v>
      </c>
      <c r="BF843" s="53">
        <f t="shared" ref="BF843:BF906" si="1054">IF($E843="Method 1",IF(Q843="",VLOOKUP($AA843,SourceIdData,11,0),Q843),Q843)</f>
        <v>0</v>
      </c>
      <c r="BG843" s="53">
        <f t="shared" ref="BG843:BG906" si="1055">IF($E843="Method 1",IF(R843="",VLOOKUP($AA843,SourceIdData,12,0),R843),R843)</f>
        <v>0</v>
      </c>
      <c r="BH843" s="53">
        <f t="shared" ref="BH843:BH906" si="1056">IF($E843="Method 1",IF(S843="",VLOOKUP($AA843,SourceIdData,13,0),S843),S843)</f>
        <v>0</v>
      </c>
      <c r="BI843" s="53">
        <f t="shared" ref="BI843:BI906" si="1057">IF($E843="Method 1",IF(T843="",VLOOKUP($AA843,SourceIdData,14,0),T843),T843)</f>
        <v>0</v>
      </c>
      <c r="BJ843" s="53">
        <f t="shared" ref="BJ843:BJ906" si="1058">IF($E843="Method 1",IF(U843="",VLOOKUP($AA843,SourceIdData,15,0),U843),U843)</f>
        <v>0</v>
      </c>
      <c r="BK843" s="57">
        <f t="shared" ref="BK843:BK906" si="1059">G843</f>
        <v>0</v>
      </c>
      <c r="BL843" s="57">
        <f t="shared" ref="BL843:BL906" si="1060">H843</f>
        <v>0</v>
      </c>
      <c r="BM843" s="57">
        <f t="shared" ref="BM843:BM906" si="1061">I843</f>
        <v>0</v>
      </c>
      <c r="BN843" s="57">
        <f t="shared" ref="BN843:BN906" si="1062">J843</f>
        <v>0</v>
      </c>
      <c r="BO843" s="57">
        <f t="shared" ref="BO843:BO906" si="1063">K843</f>
        <v>0</v>
      </c>
      <c r="BP843" s="57">
        <f t="shared" ref="BP843:BP906" si="1064">L843</f>
        <v>0</v>
      </c>
      <c r="BQ843">
        <f t="shared" si="1010"/>
        <v>0</v>
      </c>
      <c r="BR843">
        <f t="shared" si="1011"/>
        <v>0</v>
      </c>
      <c r="BS843">
        <f t="shared" si="1012"/>
        <v>0</v>
      </c>
      <c r="BT843">
        <f t="shared" si="1013"/>
        <v>0</v>
      </c>
      <c r="BU843">
        <f t="shared" si="1014"/>
        <v>0</v>
      </c>
      <c r="BV843">
        <f t="shared" si="1015"/>
        <v>0</v>
      </c>
      <c r="BW843">
        <f t="shared" si="1016"/>
        <v>0</v>
      </c>
      <c r="BX843">
        <f t="shared" si="1017"/>
        <v>0</v>
      </c>
      <c r="BY843">
        <f t="shared" si="1018"/>
        <v>0</v>
      </c>
      <c r="BZ843">
        <f t="shared" si="1019"/>
        <v>0</v>
      </c>
      <c r="CA843">
        <f t="shared" si="1020"/>
        <v>0</v>
      </c>
      <c r="CB843">
        <f t="shared" si="1021"/>
        <v>0</v>
      </c>
      <c r="CC843" t="e">
        <f>IF('Source and fuel input'!AS843,VLOOKUP(AA843,SourceIdData,8,FALSE),IF('Source and fuel input'!AQ843,V843,IF('Source and fuel input'!AR843,IF(AND(E843="Method 1",VLOOKUP(AA843,SourceIdData,8,FALSE)&gt;0),VLOOKUP(AA843,SourceIdData,8,FALSE),NA()),"")))</f>
        <v>#N/A</v>
      </c>
      <c r="CD843" s="15" t="e">
        <f t="shared" si="1032"/>
        <v>#N/A</v>
      </c>
      <c r="CE843" s="15" t="b">
        <f t="shared" si="1033"/>
        <v>1</v>
      </c>
      <c r="CF843" s="15" t="b">
        <f t="shared" ref="CF843:CF906" si="1065">IF(ISERROR(VLOOKUP(E843,Methods,1,FALSE)),TRUE,IF(ISERROR(AA843),FALSE,IF(ISERROR(VLOOKUP(F843,_xlnm.Criteria,1,FALSE)),IF(VLOOKUP(AA843,SourceIdData,6,FALSE)="None",FALSE,TRUE),FALSE)))</f>
        <v>1</v>
      </c>
      <c r="CG843" s="15" t="b">
        <f t="shared" si="1034"/>
        <v>0</v>
      </c>
      <c r="CH843" s="15" t="b">
        <f t="shared" si="1035"/>
        <v>1</v>
      </c>
      <c r="CI843" t="e">
        <f t="shared" ref="CI843:CI906" si="1066">OR(VLOOKUP(AA843,SourceIdData,3,FALSE)&lt;&gt;1,AQ843,AR843,AS843)</f>
        <v>#N/A</v>
      </c>
      <c r="CJ843" t="e">
        <f t="shared" ref="CJ843:CJ906" si="1067">OR(VLOOKUP(AA843,SourceIdData,3,FALSE)=2,VLOOKUP(AA843,SourceIdData,3,FALSE)=4,AQ843,AR843,AS843)</f>
        <v>#N/A</v>
      </c>
      <c r="CK843" t="e">
        <f t="shared" si="1000"/>
        <v>#N/A</v>
      </c>
      <c r="CL843" t="b">
        <f t="shared" si="1036"/>
        <v>0</v>
      </c>
      <c r="CM843" t="e">
        <f t="shared" si="1001"/>
        <v>#N/A</v>
      </c>
      <c r="CN843" t="b">
        <f t="shared" si="1002"/>
        <v>0</v>
      </c>
      <c r="CO843" s="14">
        <f t="shared" si="1003"/>
        <v>1</v>
      </c>
      <c r="CP843" s="16" t="str">
        <f t="shared" ref="CP843:CP906" si="1068">IF(CO843=1,"",CD843)</f>
        <v/>
      </c>
      <c r="CQ843" s="15">
        <f t="shared" ref="CQ843:CQ906" si="1069">SUMIF($AV$11:$AV$1023,AV843,$CP$11:$CP$1023)</f>
        <v>0</v>
      </c>
      <c r="CR843" s="15">
        <f t="shared" ref="CR843:CR906" si="1070">SUM(BK843:BP843)</f>
        <v>0</v>
      </c>
      <c r="CS843" s="15">
        <f t="shared" ref="CS843:CS906" si="1071">SUMIF($AV$11:$AV$1023,AV843,$CR$11:$CR$1023)</f>
        <v>0</v>
      </c>
      <c r="CT843" s="58" t="e">
        <f t="shared" si="1022"/>
        <v>#DIV/0!</v>
      </c>
      <c r="CU843" s="2">
        <f t="shared" ref="CU843:CU906" si="1072">SUMIF($AV$11:$AV$1005,AV843,$CO$11:$CO$1023)</f>
        <v>995</v>
      </c>
      <c r="CV843" t="str">
        <f t="shared" si="1004"/>
        <v/>
      </c>
      <c r="CX843" t="str">
        <f t="shared" si="1023"/>
        <v/>
      </c>
      <c r="CY843" t="b">
        <f>AND(CX843&lt;&gt;"",COUNTIF($CX$11:CX842,CX843)=0)</f>
        <v>0</v>
      </c>
      <c r="CZ843" s="2">
        <f>IF(CX843="",0,IF(CY843,MAX($CZ$11:CZ842)+1,VLOOKUP(CX843,$CX$11:CZ842,3,FALSE)))</f>
        <v>0</v>
      </c>
      <c r="DA843" s="2" t="str">
        <f t="shared" si="1005"/>
        <v/>
      </c>
      <c r="DB843" t="str">
        <f t="shared" si="1024"/>
        <v/>
      </c>
      <c r="DC843" t="b">
        <f>AND(DB843&lt;&gt;"",COUNTIF($DB$11:DB842,DB843)=0)</f>
        <v>0</v>
      </c>
      <c r="DD843" s="2">
        <f>IF(DB843="",0,IF(DC843,MAX($DD$11:DD842)+1,VLOOKUP(DB843,$DB$11:DD842,3,FALSE)))</f>
        <v>0</v>
      </c>
      <c r="DE843" s="2" t="str">
        <f t="shared" si="1006"/>
        <v/>
      </c>
    </row>
    <row r="844" spans="1:109" x14ac:dyDescent="0.35">
      <c r="A844" s="119"/>
      <c r="B844" s="46"/>
      <c r="C844" s="46"/>
      <c r="D844" s="46"/>
      <c r="E844" s="46"/>
      <c r="F844" s="183"/>
      <c r="G844" s="48">
        <v>0</v>
      </c>
      <c r="H844" s="46">
        <v>0</v>
      </c>
      <c r="I844" s="46">
        <v>0</v>
      </c>
      <c r="J844" s="46">
        <v>0</v>
      </c>
      <c r="K844" s="46">
        <v>0</v>
      </c>
      <c r="L844" s="49">
        <v>0</v>
      </c>
      <c r="M844" s="50">
        <v>0</v>
      </c>
      <c r="N844" s="32"/>
      <c r="O844" s="31"/>
      <c r="P844" s="31"/>
      <c r="Q844" s="31"/>
      <c r="R844" s="31"/>
      <c r="S844" s="31"/>
      <c r="T844" s="31"/>
      <c r="U844" s="31"/>
      <c r="V844" s="99"/>
      <c r="W844" s="52" t="str">
        <f t="shared" si="1031"/>
        <v/>
      </c>
      <c r="X844" s="120"/>
      <c r="Y844" s="97"/>
      <c r="Z844" t="e">
        <f t="shared" si="1037"/>
        <v>#N/A</v>
      </c>
      <c r="AA844" t="e">
        <f t="shared" si="1038"/>
        <v>#N/A</v>
      </c>
      <c r="AB844" t="e">
        <f t="shared" si="1039"/>
        <v>#N/A</v>
      </c>
      <c r="AC844" s="53" t="b">
        <f t="shared" si="1040"/>
        <v>0</v>
      </c>
      <c r="AD844" s="53" t="b">
        <f t="shared" si="1041"/>
        <v>0</v>
      </c>
      <c r="AE844" s="53" t="b">
        <f t="shared" si="1042"/>
        <v>0</v>
      </c>
      <c r="AF844" s="53" t="b">
        <f t="shared" si="1043"/>
        <v>0</v>
      </c>
      <c r="AG844" s="53" t="b">
        <f t="shared" si="1044"/>
        <v>0</v>
      </c>
      <c r="AH844" s="53" t="b">
        <f t="shared" si="1045"/>
        <v>0</v>
      </c>
      <c r="AI844" s="53" t="b">
        <f t="shared" si="1046"/>
        <v>0</v>
      </c>
      <c r="AJ844" s="53" t="b">
        <f t="shared" si="1047"/>
        <v>0</v>
      </c>
      <c r="AK844" s="53" t="b">
        <f t="shared" si="1025"/>
        <v>1</v>
      </c>
      <c r="AL844" s="53" t="b">
        <f t="shared" si="1026"/>
        <v>1</v>
      </c>
      <c r="AM844" s="53" t="b">
        <f t="shared" si="1027"/>
        <v>1</v>
      </c>
      <c r="AN844" s="53" t="b">
        <f t="shared" si="1028"/>
        <v>1</v>
      </c>
      <c r="AO844" s="53" t="b">
        <f t="shared" si="1029"/>
        <v>1</v>
      </c>
      <c r="AP844" s="53" t="b">
        <f t="shared" si="1030"/>
        <v>1</v>
      </c>
      <c r="AQ844" s="53" t="b">
        <f t="shared" si="1007"/>
        <v>0</v>
      </c>
      <c r="AR844" t="b">
        <f t="shared" si="1048"/>
        <v>0</v>
      </c>
      <c r="AS844" s="54" t="e">
        <f t="shared" ref="AS844:AS907" si="1073">AND(E844="Method 1",AB844=34)</f>
        <v>#N/A</v>
      </c>
      <c r="AT844" t="b">
        <f t="shared" si="1008"/>
        <v>0</v>
      </c>
      <c r="AU844" t="str">
        <f t="shared" si="1009"/>
        <v/>
      </c>
      <c r="AV844" s="55" t="str">
        <f t="shared" ref="AV844:AV907" si="1074">IF(ISNA(AA844*1),"",IF(OR(AB844="05",AB844="06"),TRIM(A844)&amp;" "&amp;AA844,TRIM(A844)&amp;AB844))</f>
        <v/>
      </c>
      <c r="AW844" t="b">
        <f>AND(AV844&lt;&gt;"",COUNTIF($AV$11:AV843,AV844)=0)</f>
        <v>0</v>
      </c>
      <c r="AX844" s="2">
        <f>IF(AV844="",0,IF(AW844,MAX($AX$11:AX843)+1,VLOOKUP(AV844,$AV$11:AX843,3,FALSE)))</f>
        <v>0</v>
      </c>
      <c r="AY844" t="str">
        <f t="shared" ref="AY844:AY907" si="1075">TRIM(B844)</f>
        <v/>
      </c>
      <c r="AZ844" t="e">
        <f t="shared" si="1049"/>
        <v>#N/A</v>
      </c>
      <c r="BA844" t="e">
        <f>IF(ISNA(AZ844),NA(),COUNTIF(AZ$10:AZ844,AZ844)&gt;1)</f>
        <v>#N/A</v>
      </c>
      <c r="BB844" t="e">
        <f t="shared" si="1050"/>
        <v>#N/A</v>
      </c>
      <c r="BC844" s="55" t="e">
        <f t="shared" si="1051"/>
        <v>#N/A</v>
      </c>
      <c r="BD844" s="56" t="e">
        <f t="shared" si="1052"/>
        <v>#N/A</v>
      </c>
      <c r="BE844" s="53">
        <f t="shared" si="1053"/>
        <v>0</v>
      </c>
      <c r="BF844" s="53">
        <f t="shared" si="1054"/>
        <v>0</v>
      </c>
      <c r="BG844" s="53">
        <f t="shared" si="1055"/>
        <v>0</v>
      </c>
      <c r="BH844" s="53">
        <f t="shared" si="1056"/>
        <v>0</v>
      </c>
      <c r="BI844" s="53">
        <f t="shared" si="1057"/>
        <v>0</v>
      </c>
      <c r="BJ844" s="53">
        <f t="shared" si="1058"/>
        <v>0</v>
      </c>
      <c r="BK844" s="57">
        <f t="shared" si="1059"/>
        <v>0</v>
      </c>
      <c r="BL844" s="57">
        <f t="shared" si="1060"/>
        <v>0</v>
      </c>
      <c r="BM844" s="57">
        <f t="shared" si="1061"/>
        <v>0</v>
      </c>
      <c r="BN844" s="57">
        <f t="shared" si="1062"/>
        <v>0</v>
      </c>
      <c r="BO844" s="57">
        <f t="shared" si="1063"/>
        <v>0</v>
      </c>
      <c r="BP844" s="57">
        <f t="shared" si="1064"/>
        <v>0</v>
      </c>
      <c r="BQ844">
        <f t="shared" si="1010"/>
        <v>0</v>
      </c>
      <c r="BR844">
        <f t="shared" si="1011"/>
        <v>0</v>
      </c>
      <c r="BS844">
        <f t="shared" si="1012"/>
        <v>0</v>
      </c>
      <c r="BT844">
        <f t="shared" si="1013"/>
        <v>0</v>
      </c>
      <c r="BU844">
        <f t="shared" si="1014"/>
        <v>0</v>
      </c>
      <c r="BV844">
        <f t="shared" si="1015"/>
        <v>0</v>
      </c>
      <c r="BW844">
        <f t="shared" si="1016"/>
        <v>0</v>
      </c>
      <c r="BX844">
        <f t="shared" si="1017"/>
        <v>0</v>
      </c>
      <c r="BY844">
        <f t="shared" si="1018"/>
        <v>0</v>
      </c>
      <c r="BZ844">
        <f t="shared" si="1019"/>
        <v>0</v>
      </c>
      <c r="CA844">
        <f t="shared" si="1020"/>
        <v>0</v>
      </c>
      <c r="CB844">
        <f t="shared" si="1021"/>
        <v>0</v>
      </c>
      <c r="CC844" t="e">
        <f>IF('Source and fuel input'!AS844,VLOOKUP(AA844,SourceIdData,8,FALSE),IF('Source and fuel input'!AQ844,V844,IF('Source and fuel input'!AR844,IF(AND(E844="Method 1",VLOOKUP(AA844,SourceIdData,8,FALSE)&gt;0),VLOOKUP(AA844,SourceIdData,8,FALSE),NA()),"")))</f>
        <v>#N/A</v>
      </c>
      <c r="CD844" s="15" t="e">
        <f t="shared" si="1032"/>
        <v>#N/A</v>
      </c>
      <c r="CE844" s="15" t="b">
        <f t="shared" si="1033"/>
        <v>1</v>
      </c>
      <c r="CF844" s="15" t="b">
        <f t="shared" si="1065"/>
        <v>1</v>
      </c>
      <c r="CG844" s="15" t="b">
        <f t="shared" si="1034"/>
        <v>0</v>
      </c>
      <c r="CH844" s="15" t="b">
        <f t="shared" si="1035"/>
        <v>1</v>
      </c>
      <c r="CI844" t="e">
        <f t="shared" si="1066"/>
        <v>#N/A</v>
      </c>
      <c r="CJ844" t="e">
        <f t="shared" si="1067"/>
        <v>#N/A</v>
      </c>
      <c r="CK844" t="e">
        <f t="shared" ref="CK844:CK907" si="1076">NOT(OR(CI844,N844&gt;0,E844="Method 1"))</f>
        <v>#N/A</v>
      </c>
      <c r="CL844" t="b">
        <f t="shared" si="1036"/>
        <v>0</v>
      </c>
      <c r="CM844" t="e">
        <f t="shared" ref="CM844:CM907" si="1077">NOT(OR(CJ844,CL844,E844="Method 1"))</f>
        <v>#N/A</v>
      </c>
      <c r="CN844" t="b">
        <f t="shared" ref="CN844:CN907" si="1078">AND(E844&lt;&gt;"Method 1",AR844,NOT(AQ844))</f>
        <v>0</v>
      </c>
      <c r="CO844" s="14">
        <f t="shared" ref="CO844:CO907" si="1079">IF(ISERROR(OR(CE844,CF844,CG844,CH844,CK844,CM844,CN844)),1,IF(OR(CE844,CF844,CG844,CH844,CK844,CM844,CN844),1,0))</f>
        <v>1</v>
      </c>
      <c r="CP844" s="16" t="str">
        <f t="shared" si="1068"/>
        <v/>
      </c>
      <c r="CQ844" s="15">
        <f t="shared" si="1069"/>
        <v>0</v>
      </c>
      <c r="CR844" s="15">
        <f t="shared" si="1070"/>
        <v>0</v>
      </c>
      <c r="CS844" s="15">
        <f t="shared" si="1071"/>
        <v>0</v>
      </c>
      <c r="CT844" s="58" t="e">
        <f t="shared" si="1022"/>
        <v>#DIV/0!</v>
      </c>
      <c r="CU844" s="2">
        <f t="shared" si="1072"/>
        <v>995</v>
      </c>
      <c r="CV844" t="str">
        <f t="shared" ref="CV844:CV907" si="1080">IF(A844="","",A844)</f>
        <v/>
      </c>
      <c r="CX844" t="str">
        <f t="shared" si="1023"/>
        <v/>
      </c>
      <c r="CY844" t="b">
        <f>AND(CX844&lt;&gt;"",COUNTIF($CX$11:CX843,CX844)=0)</f>
        <v>0</v>
      </c>
      <c r="CZ844" s="2">
        <f>IF(CX844="",0,IF(CY844,MAX($CZ$11:CZ843)+1,VLOOKUP(CX844,$CX$11:CZ843,3,FALSE)))</f>
        <v>0</v>
      </c>
      <c r="DA844" s="2" t="str">
        <f t="shared" ref="DA844:DA907" si="1081">CX844</f>
        <v/>
      </c>
      <c r="DB844" t="str">
        <f t="shared" si="1024"/>
        <v/>
      </c>
      <c r="DC844" t="b">
        <f>AND(DB844&lt;&gt;"",COUNTIF($DB$11:DB843,DB844)=0)</f>
        <v>0</v>
      </c>
      <c r="DD844" s="2">
        <f>IF(DB844="",0,IF(DC844,MAX($DD$11:DD843)+1,VLOOKUP(DB844,$DB$11:DD843,3,FALSE)))</f>
        <v>0</v>
      </c>
      <c r="DE844" s="2" t="str">
        <f t="shared" ref="DE844:DE907" si="1082">DB844</f>
        <v/>
      </c>
    </row>
    <row r="845" spans="1:109" x14ac:dyDescent="0.35">
      <c r="A845" s="119"/>
      <c r="B845" s="46"/>
      <c r="C845" s="46"/>
      <c r="D845" s="46"/>
      <c r="E845" s="46"/>
      <c r="F845" s="183"/>
      <c r="G845" s="48">
        <v>0</v>
      </c>
      <c r="H845" s="46">
        <v>0</v>
      </c>
      <c r="I845" s="46">
        <v>0</v>
      </c>
      <c r="J845" s="46">
        <v>0</v>
      </c>
      <c r="K845" s="46">
        <v>0</v>
      </c>
      <c r="L845" s="49">
        <v>0</v>
      </c>
      <c r="M845" s="50">
        <v>0</v>
      </c>
      <c r="N845" s="32"/>
      <c r="O845" s="31"/>
      <c r="P845" s="31"/>
      <c r="Q845" s="31"/>
      <c r="R845" s="31"/>
      <c r="S845" s="31"/>
      <c r="T845" s="31"/>
      <c r="U845" s="31"/>
      <c r="V845" s="99"/>
      <c r="W845" s="52" t="str">
        <f t="shared" si="1031"/>
        <v/>
      </c>
      <c r="X845" s="120"/>
      <c r="Y845" s="97"/>
      <c r="Z845" t="e">
        <f t="shared" si="1037"/>
        <v>#N/A</v>
      </c>
      <c r="AA845" t="e">
        <f t="shared" si="1038"/>
        <v>#N/A</v>
      </c>
      <c r="AB845" t="e">
        <f t="shared" si="1039"/>
        <v>#N/A</v>
      </c>
      <c r="AC845" s="53" t="b">
        <f t="shared" si="1040"/>
        <v>0</v>
      </c>
      <c r="AD845" s="53" t="b">
        <f t="shared" si="1041"/>
        <v>0</v>
      </c>
      <c r="AE845" s="53" t="b">
        <f t="shared" si="1042"/>
        <v>0</v>
      </c>
      <c r="AF845" s="53" t="b">
        <f t="shared" si="1043"/>
        <v>0</v>
      </c>
      <c r="AG845" s="53" t="b">
        <f t="shared" si="1044"/>
        <v>0</v>
      </c>
      <c r="AH845" s="53" t="b">
        <f t="shared" si="1045"/>
        <v>0</v>
      </c>
      <c r="AI845" s="53" t="b">
        <f t="shared" si="1046"/>
        <v>0</v>
      </c>
      <c r="AJ845" s="53" t="b">
        <f t="shared" si="1047"/>
        <v>0</v>
      </c>
      <c r="AK845" s="53" t="b">
        <f t="shared" si="1025"/>
        <v>1</v>
      </c>
      <c r="AL845" s="53" t="b">
        <f t="shared" si="1026"/>
        <v>1</v>
      </c>
      <c r="AM845" s="53" t="b">
        <f t="shared" si="1027"/>
        <v>1</v>
      </c>
      <c r="AN845" s="53" t="b">
        <f t="shared" si="1028"/>
        <v>1</v>
      </c>
      <c r="AO845" s="53" t="b">
        <f t="shared" si="1029"/>
        <v>1</v>
      </c>
      <c r="AP845" s="53" t="b">
        <f t="shared" si="1030"/>
        <v>1</v>
      </c>
      <c r="AQ845" s="53" t="b">
        <f t="shared" si="1007"/>
        <v>0</v>
      </c>
      <c r="AR845" t="b">
        <f t="shared" si="1048"/>
        <v>0</v>
      </c>
      <c r="AS845" s="54" t="e">
        <f t="shared" si="1073"/>
        <v>#N/A</v>
      </c>
      <c r="AT845" t="b">
        <f t="shared" si="1008"/>
        <v>0</v>
      </c>
      <c r="AU845" t="str">
        <f t="shared" si="1009"/>
        <v/>
      </c>
      <c r="AV845" s="55" t="str">
        <f t="shared" si="1074"/>
        <v/>
      </c>
      <c r="AW845" t="b">
        <f>AND(AV845&lt;&gt;"",COUNTIF($AV$11:AV844,AV845)=0)</f>
        <v>0</v>
      </c>
      <c r="AX845" s="2">
        <f>IF(AV845="",0,IF(AW845,MAX($AX$11:AX844)+1,VLOOKUP(AV845,$AV$11:AX844,3,FALSE)))</f>
        <v>0</v>
      </c>
      <c r="AY845" t="str">
        <f t="shared" si="1075"/>
        <v/>
      </c>
      <c r="AZ845" t="e">
        <f t="shared" si="1049"/>
        <v>#N/A</v>
      </c>
      <c r="BA845" t="e">
        <f>IF(ISNA(AZ845),NA(),COUNTIF(AZ$10:AZ845,AZ845)&gt;1)</f>
        <v>#N/A</v>
      </c>
      <c r="BB845" t="e">
        <f t="shared" si="1050"/>
        <v>#N/A</v>
      </c>
      <c r="BC845" s="55" t="e">
        <f t="shared" si="1051"/>
        <v>#N/A</v>
      </c>
      <c r="BD845" s="56" t="e">
        <f t="shared" si="1052"/>
        <v>#N/A</v>
      </c>
      <c r="BE845" s="53">
        <f t="shared" si="1053"/>
        <v>0</v>
      </c>
      <c r="BF845" s="53">
        <f t="shared" si="1054"/>
        <v>0</v>
      </c>
      <c r="BG845" s="53">
        <f t="shared" si="1055"/>
        <v>0</v>
      </c>
      <c r="BH845" s="53">
        <f t="shared" si="1056"/>
        <v>0</v>
      </c>
      <c r="BI845" s="53">
        <f t="shared" si="1057"/>
        <v>0</v>
      </c>
      <c r="BJ845" s="53">
        <f t="shared" si="1058"/>
        <v>0</v>
      </c>
      <c r="BK845" s="57">
        <f t="shared" si="1059"/>
        <v>0</v>
      </c>
      <c r="BL845" s="57">
        <f t="shared" si="1060"/>
        <v>0</v>
      </c>
      <c r="BM845" s="57">
        <f t="shared" si="1061"/>
        <v>0</v>
      </c>
      <c r="BN845" s="57">
        <f t="shared" si="1062"/>
        <v>0</v>
      </c>
      <c r="BO845" s="57">
        <f t="shared" si="1063"/>
        <v>0</v>
      </c>
      <c r="BP845" s="57">
        <f t="shared" si="1064"/>
        <v>0</v>
      </c>
      <c r="BQ845">
        <f t="shared" si="1010"/>
        <v>0</v>
      </c>
      <c r="BR845">
        <f t="shared" si="1011"/>
        <v>0</v>
      </c>
      <c r="BS845">
        <f t="shared" si="1012"/>
        <v>0</v>
      </c>
      <c r="BT845">
        <f t="shared" si="1013"/>
        <v>0</v>
      </c>
      <c r="BU845">
        <f t="shared" si="1014"/>
        <v>0</v>
      </c>
      <c r="BV845">
        <f t="shared" si="1015"/>
        <v>0</v>
      </c>
      <c r="BW845">
        <f t="shared" si="1016"/>
        <v>0</v>
      </c>
      <c r="BX845">
        <f t="shared" si="1017"/>
        <v>0</v>
      </c>
      <c r="BY845">
        <f t="shared" si="1018"/>
        <v>0</v>
      </c>
      <c r="BZ845">
        <f t="shared" si="1019"/>
        <v>0</v>
      </c>
      <c r="CA845">
        <f t="shared" si="1020"/>
        <v>0</v>
      </c>
      <c r="CB845">
        <f t="shared" si="1021"/>
        <v>0</v>
      </c>
      <c r="CC845" t="e">
        <f>IF('Source and fuel input'!AS845,VLOOKUP(AA845,SourceIdData,8,FALSE),IF('Source and fuel input'!AQ845,V845,IF('Source and fuel input'!AR845,IF(AND(E845="Method 1",VLOOKUP(AA845,SourceIdData,8,FALSE)&gt;0),VLOOKUP(AA845,SourceIdData,8,FALSE),NA()),"")))</f>
        <v>#N/A</v>
      </c>
      <c r="CD845" s="15" t="e">
        <f t="shared" si="1032"/>
        <v>#N/A</v>
      </c>
      <c r="CE845" s="15" t="b">
        <f t="shared" si="1033"/>
        <v>1</v>
      </c>
      <c r="CF845" s="15" t="b">
        <f t="shared" si="1065"/>
        <v>1</v>
      </c>
      <c r="CG845" s="15" t="b">
        <f t="shared" si="1034"/>
        <v>0</v>
      </c>
      <c r="CH845" s="15" t="b">
        <f t="shared" si="1035"/>
        <v>1</v>
      </c>
      <c r="CI845" t="e">
        <f t="shared" si="1066"/>
        <v>#N/A</v>
      </c>
      <c r="CJ845" t="e">
        <f t="shared" si="1067"/>
        <v>#N/A</v>
      </c>
      <c r="CK845" t="e">
        <f t="shared" si="1076"/>
        <v>#N/A</v>
      </c>
      <c r="CL845" t="b">
        <f t="shared" si="1036"/>
        <v>0</v>
      </c>
      <c r="CM845" t="e">
        <f t="shared" si="1077"/>
        <v>#N/A</v>
      </c>
      <c r="CN845" t="b">
        <f t="shared" si="1078"/>
        <v>0</v>
      </c>
      <c r="CO845" s="14">
        <f t="shared" si="1079"/>
        <v>1</v>
      </c>
      <c r="CP845" s="16" t="str">
        <f t="shared" si="1068"/>
        <v/>
      </c>
      <c r="CQ845" s="15">
        <f t="shared" si="1069"/>
        <v>0</v>
      </c>
      <c r="CR845" s="15">
        <f t="shared" si="1070"/>
        <v>0</v>
      </c>
      <c r="CS845" s="15">
        <f t="shared" si="1071"/>
        <v>0</v>
      </c>
      <c r="CT845" s="58" t="e">
        <f t="shared" si="1022"/>
        <v>#DIV/0!</v>
      </c>
      <c r="CU845" s="2">
        <f t="shared" si="1072"/>
        <v>995</v>
      </c>
      <c r="CV845" t="str">
        <f t="shared" si="1080"/>
        <v/>
      </c>
      <c r="CX845" t="str">
        <f t="shared" si="1023"/>
        <v/>
      </c>
      <c r="CY845" t="b">
        <f>AND(CX845&lt;&gt;"",COUNTIF($CX$11:CX844,CX845)=0)</f>
        <v>0</v>
      </c>
      <c r="CZ845" s="2">
        <f>IF(CX845="",0,IF(CY845,MAX($CZ$11:CZ844)+1,VLOOKUP(CX845,$CX$11:CZ844,3,FALSE)))</f>
        <v>0</v>
      </c>
      <c r="DA845" s="2" t="str">
        <f t="shared" si="1081"/>
        <v/>
      </c>
      <c r="DB845" t="str">
        <f t="shared" si="1024"/>
        <v/>
      </c>
      <c r="DC845" t="b">
        <f>AND(DB845&lt;&gt;"",COUNTIF($DB$11:DB844,DB845)=0)</f>
        <v>0</v>
      </c>
      <c r="DD845" s="2">
        <f>IF(DB845="",0,IF(DC845,MAX($DD$11:DD844)+1,VLOOKUP(DB845,$DB$11:DD844,3,FALSE)))</f>
        <v>0</v>
      </c>
      <c r="DE845" s="2" t="str">
        <f t="shared" si="1082"/>
        <v/>
      </c>
    </row>
    <row r="846" spans="1:109" x14ac:dyDescent="0.35">
      <c r="A846" s="119"/>
      <c r="B846" s="46"/>
      <c r="C846" s="46"/>
      <c r="D846" s="46"/>
      <c r="E846" s="46"/>
      <c r="F846" s="183"/>
      <c r="G846" s="48">
        <v>0</v>
      </c>
      <c r="H846" s="46">
        <v>0</v>
      </c>
      <c r="I846" s="46">
        <v>0</v>
      </c>
      <c r="J846" s="46">
        <v>0</v>
      </c>
      <c r="K846" s="46">
        <v>0</v>
      </c>
      <c r="L846" s="49">
        <v>0</v>
      </c>
      <c r="M846" s="50">
        <v>0</v>
      </c>
      <c r="N846" s="32"/>
      <c r="O846" s="31"/>
      <c r="P846" s="31"/>
      <c r="Q846" s="31"/>
      <c r="R846" s="31"/>
      <c r="S846" s="31"/>
      <c r="T846" s="31"/>
      <c r="U846" s="31"/>
      <c r="V846" s="99"/>
      <c r="W846" s="52" t="str">
        <f t="shared" si="1031"/>
        <v/>
      </c>
      <c r="X846" s="120"/>
      <c r="Y846" s="97"/>
      <c r="Z846" t="e">
        <f t="shared" si="1037"/>
        <v>#N/A</v>
      </c>
      <c r="AA846" t="e">
        <f t="shared" si="1038"/>
        <v>#N/A</v>
      </c>
      <c r="AB846" t="e">
        <f t="shared" si="1039"/>
        <v>#N/A</v>
      </c>
      <c r="AC846" s="53" t="b">
        <f t="shared" si="1040"/>
        <v>0</v>
      </c>
      <c r="AD846" s="53" t="b">
        <f t="shared" si="1041"/>
        <v>0</v>
      </c>
      <c r="AE846" s="53" t="b">
        <f t="shared" si="1042"/>
        <v>0</v>
      </c>
      <c r="AF846" s="53" t="b">
        <f t="shared" si="1043"/>
        <v>0</v>
      </c>
      <c r="AG846" s="53" t="b">
        <f t="shared" si="1044"/>
        <v>0</v>
      </c>
      <c r="AH846" s="53" t="b">
        <f t="shared" si="1045"/>
        <v>0</v>
      </c>
      <c r="AI846" s="53" t="b">
        <f t="shared" si="1046"/>
        <v>0</v>
      </c>
      <c r="AJ846" s="53" t="b">
        <f t="shared" si="1047"/>
        <v>0</v>
      </c>
      <c r="AK846" s="53" t="b">
        <f t="shared" si="1025"/>
        <v>1</v>
      </c>
      <c r="AL846" s="53" t="b">
        <f t="shared" si="1026"/>
        <v>1</v>
      </c>
      <c r="AM846" s="53" t="b">
        <f t="shared" si="1027"/>
        <v>1</v>
      </c>
      <c r="AN846" s="53" t="b">
        <f t="shared" si="1028"/>
        <v>1</v>
      </c>
      <c r="AO846" s="53" t="b">
        <f t="shared" si="1029"/>
        <v>1</v>
      </c>
      <c r="AP846" s="53" t="b">
        <f t="shared" si="1030"/>
        <v>1</v>
      </c>
      <c r="AQ846" s="53" t="b">
        <f t="shared" ref="AQ846:AQ909" si="1083">AND(V846&lt;&gt;"",V846&gt;0,NOT(ISERROR(V846*1)))</f>
        <v>0</v>
      </c>
      <c r="AR846" t="b">
        <f t="shared" si="1048"/>
        <v>0</v>
      </c>
      <c r="AS846" s="54" t="e">
        <f t="shared" si="1073"/>
        <v>#N/A</v>
      </c>
      <c r="AT846" t="b">
        <f t="shared" ref="AT846:AT909" si="1084">CO846=0</f>
        <v>0</v>
      </c>
      <c r="AU846" t="str">
        <f t="shared" ref="AU846:AU909" si="1085">IF(ISERROR(AT846),"",IF(AT846,"OK",""))</f>
        <v/>
      </c>
      <c r="AV846" s="55" t="str">
        <f t="shared" si="1074"/>
        <v/>
      </c>
      <c r="AW846" t="b">
        <f>AND(AV846&lt;&gt;"",COUNTIF($AV$11:AV845,AV846)=0)</f>
        <v>0</v>
      </c>
      <c r="AX846" s="2">
        <f>IF(AV846="",0,IF(AW846,MAX($AX$11:AX845)+1,VLOOKUP(AV846,$AV$11:AX845,3,FALSE)))</f>
        <v>0</v>
      </c>
      <c r="AY846" t="str">
        <f t="shared" si="1075"/>
        <v/>
      </c>
      <c r="AZ846" t="e">
        <f t="shared" si="1049"/>
        <v>#N/A</v>
      </c>
      <c r="BA846" t="e">
        <f>IF(ISNA(AZ846),NA(),COUNTIF(AZ$10:AZ846,AZ846)&gt;1)</f>
        <v>#N/A</v>
      </c>
      <c r="BB846" t="e">
        <f t="shared" si="1050"/>
        <v>#N/A</v>
      </c>
      <c r="BC846" s="55" t="e">
        <f t="shared" si="1051"/>
        <v>#N/A</v>
      </c>
      <c r="BD846" s="56" t="e">
        <f t="shared" si="1052"/>
        <v>#N/A</v>
      </c>
      <c r="BE846" s="53">
        <f t="shared" si="1053"/>
        <v>0</v>
      </c>
      <c r="BF846" s="53">
        <f t="shared" si="1054"/>
        <v>0</v>
      </c>
      <c r="BG846" s="53">
        <f t="shared" si="1055"/>
        <v>0</v>
      </c>
      <c r="BH846" s="53">
        <f t="shared" si="1056"/>
        <v>0</v>
      </c>
      <c r="BI846" s="53">
        <f t="shared" si="1057"/>
        <v>0</v>
      </c>
      <c r="BJ846" s="53">
        <f t="shared" si="1058"/>
        <v>0</v>
      </c>
      <c r="BK846" s="57">
        <f t="shared" si="1059"/>
        <v>0</v>
      </c>
      <c r="BL846" s="57">
        <f t="shared" si="1060"/>
        <v>0</v>
      </c>
      <c r="BM846" s="57">
        <f t="shared" si="1061"/>
        <v>0</v>
      </c>
      <c r="BN846" s="57">
        <f t="shared" si="1062"/>
        <v>0</v>
      </c>
      <c r="BO846" s="57">
        <f t="shared" si="1063"/>
        <v>0</v>
      </c>
      <c r="BP846" s="57">
        <f t="shared" si="1064"/>
        <v>0</v>
      </c>
      <c r="BQ846">
        <f t="shared" ref="BQ846:BQ909" si="1086">IF(ISERROR(BE846*1),0,IF(BE846&gt;0,SUMSQ(BE846,$BC846,$BD846),0))</f>
        <v>0</v>
      </c>
      <c r="BR846">
        <f t="shared" ref="BR846:BR909" si="1087">IF(ISERROR(BF846*1),0,IF(BF846&gt;0,SUMSQ(BF846,$BC846,$BD846),0))</f>
        <v>0</v>
      </c>
      <c r="BS846">
        <f t="shared" ref="BS846:BS909" si="1088">IF(ISERROR(BG846*1),0,IF(BG846&gt;0,SUMSQ(BG846,$BC846,$BD846),0))</f>
        <v>0</v>
      </c>
      <c r="BT846">
        <f t="shared" ref="BT846:BT909" si="1089">IF(ISERROR(BH846*1),0,IF(BH846&gt;0,SUMSQ(BH846,$BC846,$BD846),0))</f>
        <v>0</v>
      </c>
      <c r="BU846">
        <f t="shared" ref="BU846:BU909" si="1090">IF(ISERROR(BI846*1),0,IF(BI846&gt;0,SUMSQ(BI846,$BC846,$BD846),0))</f>
        <v>0</v>
      </c>
      <c r="BV846">
        <f t="shared" ref="BV846:BV909" si="1091">IF(ISERROR(BJ846*1),0,IF(BJ846&gt;0,SUMSQ(BJ846,$BC846,$BD846),0))</f>
        <v>0</v>
      </c>
      <c r="BW846">
        <f t="shared" ref="BW846:BW909" si="1092">BQ846*(BK846^2)</f>
        <v>0</v>
      </c>
      <c r="BX846">
        <f t="shared" ref="BX846:BX909" si="1093">BR846*(BL846^2)</f>
        <v>0</v>
      </c>
      <c r="BY846">
        <f t="shared" ref="BY846:BY909" si="1094">BS846*(BM846^2)</f>
        <v>0</v>
      </c>
      <c r="BZ846">
        <f t="shared" ref="BZ846:BZ909" si="1095">BT846*(BN846^2)</f>
        <v>0</v>
      </c>
      <c r="CA846">
        <f t="shared" ref="CA846:CA909" si="1096">BU846*(BO846^2)</f>
        <v>0</v>
      </c>
      <c r="CB846">
        <f t="shared" ref="CB846:CB909" si="1097">BV846*(BP846^2)</f>
        <v>0</v>
      </c>
      <c r="CC846" t="e">
        <f>IF('Source and fuel input'!AS846,VLOOKUP(AA846,SourceIdData,8,FALSE),IF('Source and fuel input'!AQ846,V846,IF('Source and fuel input'!AR846,IF(AND(E846="Method 1",VLOOKUP(AA846,SourceIdData,8,FALSE)&gt;0),VLOOKUP(AA846,SourceIdData,8,FALSE),NA()),"")))</f>
        <v>#N/A</v>
      </c>
      <c r="CD846" s="15" t="e">
        <f t="shared" si="1032"/>
        <v>#N/A</v>
      </c>
      <c r="CE846" s="15" t="b">
        <f t="shared" si="1033"/>
        <v>1</v>
      </c>
      <c r="CF846" s="15" t="b">
        <f t="shared" si="1065"/>
        <v>1</v>
      </c>
      <c r="CG846" s="15" t="b">
        <f t="shared" si="1034"/>
        <v>0</v>
      </c>
      <c r="CH846" s="15" t="b">
        <f t="shared" si="1035"/>
        <v>1</v>
      </c>
      <c r="CI846" t="e">
        <f t="shared" si="1066"/>
        <v>#N/A</v>
      </c>
      <c r="CJ846" t="e">
        <f t="shared" si="1067"/>
        <v>#N/A</v>
      </c>
      <c r="CK846" t="e">
        <f t="shared" si="1076"/>
        <v>#N/A</v>
      </c>
      <c r="CL846" t="b">
        <f t="shared" si="1036"/>
        <v>0</v>
      </c>
      <c r="CM846" t="e">
        <f t="shared" si="1077"/>
        <v>#N/A</v>
      </c>
      <c r="CN846" t="b">
        <f t="shared" si="1078"/>
        <v>0</v>
      </c>
      <c r="CO846" s="14">
        <f t="shared" si="1079"/>
        <v>1</v>
      </c>
      <c r="CP846" s="16" t="str">
        <f t="shared" si="1068"/>
        <v/>
      </c>
      <c r="CQ846" s="15">
        <f t="shared" si="1069"/>
        <v>0</v>
      </c>
      <c r="CR846" s="15">
        <f t="shared" si="1070"/>
        <v>0</v>
      </c>
      <c r="CS846" s="15">
        <f t="shared" si="1071"/>
        <v>0</v>
      </c>
      <c r="CT846" s="58" t="e">
        <f t="shared" ref="CT846:CT909" si="1098">CQ846/CS846</f>
        <v>#DIV/0!</v>
      </c>
      <c r="CU846" s="2">
        <f t="shared" si="1072"/>
        <v>995</v>
      </c>
      <c r="CV846" t="str">
        <f t="shared" si="1080"/>
        <v/>
      </c>
      <c r="CX846" t="str">
        <f t="shared" ref="CX846:CX909" si="1099">TRIM(A846)</f>
        <v/>
      </c>
      <c r="CY846" t="b">
        <f>AND(CX846&lt;&gt;"",COUNTIF($CX$11:CX845,CX846)=0)</f>
        <v>0</v>
      </c>
      <c r="CZ846" s="2">
        <f>IF(CX846="",0,IF(CY846,MAX($CZ$11:CZ845)+1,VLOOKUP(CX846,$CX$11:CZ845,3,FALSE)))</f>
        <v>0</v>
      </c>
      <c r="DA846" s="2" t="str">
        <f t="shared" si="1081"/>
        <v/>
      </c>
      <c r="DB846" t="str">
        <f t="shared" ref="DB846:DB909" si="1100">TRIM(B846)</f>
        <v/>
      </c>
      <c r="DC846" t="b">
        <f>AND(DB846&lt;&gt;"",COUNTIF($DB$11:DB845,DB846)=0)</f>
        <v>0</v>
      </c>
      <c r="DD846" s="2">
        <f>IF(DB846="",0,IF(DC846,MAX($DD$11:DD845)+1,VLOOKUP(DB846,$DB$11:DD845,3,FALSE)))</f>
        <v>0</v>
      </c>
      <c r="DE846" s="2" t="str">
        <f t="shared" si="1082"/>
        <v/>
      </c>
    </row>
    <row r="847" spans="1:109" x14ac:dyDescent="0.35">
      <c r="A847" s="119"/>
      <c r="B847" s="46"/>
      <c r="C847" s="46"/>
      <c r="D847" s="46"/>
      <c r="E847" s="46"/>
      <c r="F847" s="183"/>
      <c r="G847" s="48">
        <v>0</v>
      </c>
      <c r="H847" s="46">
        <v>0</v>
      </c>
      <c r="I847" s="46">
        <v>0</v>
      </c>
      <c r="J847" s="46">
        <v>0</v>
      </c>
      <c r="K847" s="46">
        <v>0</v>
      </c>
      <c r="L847" s="49">
        <v>0</v>
      </c>
      <c r="M847" s="50">
        <v>0</v>
      </c>
      <c r="N847" s="32"/>
      <c r="O847" s="31"/>
      <c r="P847" s="31"/>
      <c r="Q847" s="31"/>
      <c r="R847" s="31"/>
      <c r="S847" s="31"/>
      <c r="T847" s="31"/>
      <c r="U847" s="31"/>
      <c r="V847" s="99"/>
      <c r="W847" s="52" t="str">
        <f t="shared" si="1031"/>
        <v/>
      </c>
      <c r="X847" s="120"/>
      <c r="Y847" s="97"/>
      <c r="Z847" t="e">
        <f t="shared" si="1037"/>
        <v>#N/A</v>
      </c>
      <c r="AA847" t="e">
        <f t="shared" si="1038"/>
        <v>#N/A</v>
      </c>
      <c r="AB847" t="e">
        <f t="shared" si="1039"/>
        <v>#N/A</v>
      </c>
      <c r="AC847" s="53" t="b">
        <f t="shared" si="1040"/>
        <v>0</v>
      </c>
      <c r="AD847" s="53" t="b">
        <f t="shared" si="1041"/>
        <v>0</v>
      </c>
      <c r="AE847" s="53" t="b">
        <f t="shared" si="1042"/>
        <v>0</v>
      </c>
      <c r="AF847" s="53" t="b">
        <f t="shared" si="1043"/>
        <v>0</v>
      </c>
      <c r="AG847" s="53" t="b">
        <f t="shared" si="1044"/>
        <v>0</v>
      </c>
      <c r="AH847" s="53" t="b">
        <f t="shared" si="1045"/>
        <v>0</v>
      </c>
      <c r="AI847" s="53" t="b">
        <f t="shared" si="1046"/>
        <v>0</v>
      </c>
      <c r="AJ847" s="53" t="b">
        <f t="shared" si="1047"/>
        <v>0</v>
      </c>
      <c r="AK847" s="53" t="b">
        <f t="shared" si="1025"/>
        <v>1</v>
      </c>
      <c r="AL847" s="53" t="b">
        <f t="shared" si="1026"/>
        <v>1</v>
      </c>
      <c r="AM847" s="53" t="b">
        <f t="shared" si="1027"/>
        <v>1</v>
      </c>
      <c r="AN847" s="53" t="b">
        <f t="shared" si="1028"/>
        <v>1</v>
      </c>
      <c r="AO847" s="53" t="b">
        <f t="shared" si="1029"/>
        <v>1</v>
      </c>
      <c r="AP847" s="53" t="b">
        <f t="shared" si="1030"/>
        <v>1</v>
      </c>
      <c r="AQ847" s="53" t="b">
        <f t="shared" si="1083"/>
        <v>0</v>
      </c>
      <c r="AR847" t="b">
        <f t="shared" si="1048"/>
        <v>0</v>
      </c>
      <c r="AS847" s="54" t="e">
        <f t="shared" si="1073"/>
        <v>#N/A</v>
      </c>
      <c r="AT847" t="b">
        <f t="shared" si="1084"/>
        <v>0</v>
      </c>
      <c r="AU847" t="str">
        <f t="shared" si="1085"/>
        <v/>
      </c>
      <c r="AV847" s="55" t="str">
        <f t="shared" si="1074"/>
        <v/>
      </c>
      <c r="AW847" t="b">
        <f>AND(AV847&lt;&gt;"",COUNTIF($AV$11:AV846,AV847)=0)</f>
        <v>0</v>
      </c>
      <c r="AX847" s="2">
        <f>IF(AV847="",0,IF(AW847,MAX($AX$11:AX846)+1,VLOOKUP(AV847,$AV$11:AX846,3,FALSE)))</f>
        <v>0</v>
      </c>
      <c r="AY847" t="str">
        <f t="shared" si="1075"/>
        <v/>
      </c>
      <c r="AZ847" t="e">
        <f t="shared" si="1049"/>
        <v>#N/A</v>
      </c>
      <c r="BA847" t="e">
        <f>IF(ISNA(AZ847),NA(),COUNTIF(AZ$10:AZ847,AZ847)&gt;1)</f>
        <v>#N/A</v>
      </c>
      <c r="BB847" t="e">
        <f t="shared" si="1050"/>
        <v>#N/A</v>
      </c>
      <c r="BC847" s="55" t="e">
        <f t="shared" si="1051"/>
        <v>#N/A</v>
      </c>
      <c r="BD847" s="56" t="e">
        <f t="shared" si="1052"/>
        <v>#N/A</v>
      </c>
      <c r="BE847" s="53">
        <f t="shared" si="1053"/>
        <v>0</v>
      </c>
      <c r="BF847" s="53">
        <f t="shared" si="1054"/>
        <v>0</v>
      </c>
      <c r="BG847" s="53">
        <f t="shared" si="1055"/>
        <v>0</v>
      </c>
      <c r="BH847" s="53">
        <f t="shared" si="1056"/>
        <v>0</v>
      </c>
      <c r="BI847" s="53">
        <f t="shared" si="1057"/>
        <v>0</v>
      </c>
      <c r="BJ847" s="53">
        <f t="shared" si="1058"/>
        <v>0</v>
      </c>
      <c r="BK847" s="57">
        <f t="shared" si="1059"/>
        <v>0</v>
      </c>
      <c r="BL847" s="57">
        <f t="shared" si="1060"/>
        <v>0</v>
      </c>
      <c r="BM847" s="57">
        <f t="shared" si="1061"/>
        <v>0</v>
      </c>
      <c r="BN847" s="57">
        <f t="shared" si="1062"/>
        <v>0</v>
      </c>
      <c r="BO847" s="57">
        <f t="shared" si="1063"/>
        <v>0</v>
      </c>
      <c r="BP847" s="57">
        <f t="shared" si="1064"/>
        <v>0</v>
      </c>
      <c r="BQ847">
        <f t="shared" si="1086"/>
        <v>0</v>
      </c>
      <c r="BR847">
        <f t="shared" si="1087"/>
        <v>0</v>
      </c>
      <c r="BS847">
        <f t="shared" si="1088"/>
        <v>0</v>
      </c>
      <c r="BT847">
        <f t="shared" si="1089"/>
        <v>0</v>
      </c>
      <c r="BU847">
        <f t="shared" si="1090"/>
        <v>0</v>
      </c>
      <c r="BV847">
        <f t="shared" si="1091"/>
        <v>0</v>
      </c>
      <c r="BW847">
        <f t="shared" si="1092"/>
        <v>0</v>
      </c>
      <c r="BX847">
        <f t="shared" si="1093"/>
        <v>0</v>
      </c>
      <c r="BY847">
        <f t="shared" si="1094"/>
        <v>0</v>
      </c>
      <c r="BZ847">
        <f t="shared" si="1095"/>
        <v>0</v>
      </c>
      <c r="CA847">
        <f t="shared" si="1096"/>
        <v>0</v>
      </c>
      <c r="CB847">
        <f t="shared" si="1097"/>
        <v>0</v>
      </c>
      <c r="CC847" t="e">
        <f>IF('Source and fuel input'!AS847,VLOOKUP(AA847,SourceIdData,8,FALSE),IF('Source and fuel input'!AQ847,V847,IF('Source and fuel input'!AR847,IF(AND(E847="Method 1",VLOOKUP(AA847,SourceIdData,8,FALSE)&gt;0),VLOOKUP(AA847,SourceIdData,8,FALSE),NA()),"")))</f>
        <v>#N/A</v>
      </c>
      <c r="CD847" s="15" t="e">
        <f t="shared" si="1032"/>
        <v>#N/A</v>
      </c>
      <c r="CE847" s="15" t="b">
        <f t="shared" si="1033"/>
        <v>1</v>
      </c>
      <c r="CF847" s="15" t="b">
        <f t="shared" si="1065"/>
        <v>1</v>
      </c>
      <c r="CG847" s="15" t="b">
        <f t="shared" si="1034"/>
        <v>0</v>
      </c>
      <c r="CH847" s="15" t="b">
        <f t="shared" si="1035"/>
        <v>1</v>
      </c>
      <c r="CI847" t="e">
        <f t="shared" si="1066"/>
        <v>#N/A</v>
      </c>
      <c r="CJ847" t="e">
        <f t="shared" si="1067"/>
        <v>#N/A</v>
      </c>
      <c r="CK847" t="e">
        <f t="shared" si="1076"/>
        <v>#N/A</v>
      </c>
      <c r="CL847" t="b">
        <f t="shared" si="1036"/>
        <v>0</v>
      </c>
      <c r="CM847" t="e">
        <f t="shared" si="1077"/>
        <v>#N/A</v>
      </c>
      <c r="CN847" t="b">
        <f t="shared" si="1078"/>
        <v>0</v>
      </c>
      <c r="CO847" s="14">
        <f t="shared" si="1079"/>
        <v>1</v>
      </c>
      <c r="CP847" s="16" t="str">
        <f t="shared" si="1068"/>
        <v/>
      </c>
      <c r="CQ847" s="15">
        <f t="shared" si="1069"/>
        <v>0</v>
      </c>
      <c r="CR847" s="15">
        <f t="shared" si="1070"/>
        <v>0</v>
      </c>
      <c r="CS847" s="15">
        <f t="shared" si="1071"/>
        <v>0</v>
      </c>
      <c r="CT847" s="58" t="e">
        <f t="shared" si="1098"/>
        <v>#DIV/0!</v>
      </c>
      <c r="CU847" s="2">
        <f t="shared" si="1072"/>
        <v>995</v>
      </c>
      <c r="CV847" t="str">
        <f t="shared" si="1080"/>
        <v/>
      </c>
      <c r="CX847" t="str">
        <f t="shared" si="1099"/>
        <v/>
      </c>
      <c r="CY847" t="b">
        <f>AND(CX847&lt;&gt;"",COUNTIF($CX$11:CX846,CX847)=0)</f>
        <v>0</v>
      </c>
      <c r="CZ847" s="2">
        <f>IF(CX847="",0,IF(CY847,MAX($CZ$11:CZ846)+1,VLOOKUP(CX847,$CX$11:CZ846,3,FALSE)))</f>
        <v>0</v>
      </c>
      <c r="DA847" s="2" t="str">
        <f t="shared" si="1081"/>
        <v/>
      </c>
      <c r="DB847" t="str">
        <f t="shared" si="1100"/>
        <v/>
      </c>
      <c r="DC847" t="b">
        <f>AND(DB847&lt;&gt;"",COUNTIF($DB$11:DB846,DB847)=0)</f>
        <v>0</v>
      </c>
      <c r="DD847" s="2">
        <f>IF(DB847="",0,IF(DC847,MAX($DD$11:DD846)+1,VLOOKUP(DB847,$DB$11:DD846,3,FALSE)))</f>
        <v>0</v>
      </c>
      <c r="DE847" s="2" t="str">
        <f t="shared" si="1082"/>
        <v/>
      </c>
    </row>
    <row r="848" spans="1:109" x14ac:dyDescent="0.35">
      <c r="A848" s="119"/>
      <c r="B848" s="46"/>
      <c r="C848" s="46"/>
      <c r="D848" s="46"/>
      <c r="E848" s="46"/>
      <c r="F848" s="183"/>
      <c r="G848" s="48">
        <v>0</v>
      </c>
      <c r="H848" s="46">
        <v>0</v>
      </c>
      <c r="I848" s="46">
        <v>0</v>
      </c>
      <c r="J848" s="46">
        <v>0</v>
      </c>
      <c r="K848" s="46">
        <v>0</v>
      </c>
      <c r="L848" s="49">
        <v>0</v>
      </c>
      <c r="M848" s="50">
        <v>0</v>
      </c>
      <c r="N848" s="32"/>
      <c r="O848" s="31"/>
      <c r="P848" s="31"/>
      <c r="Q848" s="31"/>
      <c r="R848" s="31"/>
      <c r="S848" s="31"/>
      <c r="T848" s="31"/>
      <c r="U848" s="31"/>
      <c r="V848" s="99"/>
      <c r="W848" s="52" t="str">
        <f t="shared" si="1031"/>
        <v/>
      </c>
      <c r="X848" s="120"/>
      <c r="Y848" s="97"/>
      <c r="Z848" t="e">
        <f t="shared" si="1037"/>
        <v>#N/A</v>
      </c>
      <c r="AA848" t="e">
        <f t="shared" si="1038"/>
        <v>#N/A</v>
      </c>
      <c r="AB848" t="e">
        <f t="shared" si="1039"/>
        <v>#N/A</v>
      </c>
      <c r="AC848" s="53" t="b">
        <f t="shared" si="1040"/>
        <v>0</v>
      </c>
      <c r="AD848" s="53" t="b">
        <f t="shared" si="1041"/>
        <v>0</v>
      </c>
      <c r="AE848" s="53" t="b">
        <f t="shared" si="1042"/>
        <v>0</v>
      </c>
      <c r="AF848" s="53" t="b">
        <f t="shared" si="1043"/>
        <v>0</v>
      </c>
      <c r="AG848" s="53" t="b">
        <f t="shared" si="1044"/>
        <v>0</v>
      </c>
      <c r="AH848" s="53" t="b">
        <f t="shared" si="1045"/>
        <v>0</v>
      </c>
      <c r="AI848" s="53" t="b">
        <f t="shared" si="1046"/>
        <v>0</v>
      </c>
      <c r="AJ848" s="53" t="b">
        <f t="shared" si="1047"/>
        <v>0</v>
      </c>
      <c r="AK848" s="53" t="b">
        <f t="shared" si="1025"/>
        <v>1</v>
      </c>
      <c r="AL848" s="53" t="b">
        <f t="shared" si="1026"/>
        <v>1</v>
      </c>
      <c r="AM848" s="53" t="b">
        <f t="shared" si="1027"/>
        <v>1</v>
      </c>
      <c r="AN848" s="53" t="b">
        <f t="shared" si="1028"/>
        <v>1</v>
      </c>
      <c r="AO848" s="53" t="b">
        <f t="shared" si="1029"/>
        <v>1</v>
      </c>
      <c r="AP848" s="53" t="b">
        <f t="shared" si="1030"/>
        <v>1</v>
      </c>
      <c r="AQ848" s="53" t="b">
        <f t="shared" si="1083"/>
        <v>0</v>
      </c>
      <c r="AR848" t="b">
        <f t="shared" si="1048"/>
        <v>0</v>
      </c>
      <c r="AS848" s="54" t="e">
        <f t="shared" si="1073"/>
        <v>#N/A</v>
      </c>
      <c r="AT848" t="b">
        <f t="shared" si="1084"/>
        <v>0</v>
      </c>
      <c r="AU848" t="str">
        <f t="shared" si="1085"/>
        <v/>
      </c>
      <c r="AV848" s="55" t="str">
        <f t="shared" si="1074"/>
        <v/>
      </c>
      <c r="AW848" t="b">
        <f>AND(AV848&lt;&gt;"",COUNTIF($AV$11:AV847,AV848)=0)</f>
        <v>0</v>
      </c>
      <c r="AX848" s="2">
        <f>IF(AV848="",0,IF(AW848,MAX($AX$11:AX847)+1,VLOOKUP(AV848,$AV$11:AX847,3,FALSE)))</f>
        <v>0</v>
      </c>
      <c r="AY848" t="str">
        <f t="shared" si="1075"/>
        <v/>
      </c>
      <c r="AZ848" t="e">
        <f t="shared" si="1049"/>
        <v>#N/A</v>
      </c>
      <c r="BA848" t="e">
        <f>IF(ISNA(AZ848),NA(),COUNTIF(AZ$10:AZ848,AZ848)&gt;1)</f>
        <v>#N/A</v>
      </c>
      <c r="BB848" t="e">
        <f t="shared" si="1050"/>
        <v>#N/A</v>
      </c>
      <c r="BC848" s="55" t="e">
        <f t="shared" si="1051"/>
        <v>#N/A</v>
      </c>
      <c r="BD848" s="56" t="e">
        <f t="shared" si="1052"/>
        <v>#N/A</v>
      </c>
      <c r="BE848" s="53">
        <f t="shared" si="1053"/>
        <v>0</v>
      </c>
      <c r="BF848" s="53">
        <f t="shared" si="1054"/>
        <v>0</v>
      </c>
      <c r="BG848" s="53">
        <f t="shared" si="1055"/>
        <v>0</v>
      </c>
      <c r="BH848" s="53">
        <f t="shared" si="1056"/>
        <v>0</v>
      </c>
      <c r="BI848" s="53">
        <f t="shared" si="1057"/>
        <v>0</v>
      </c>
      <c r="BJ848" s="53">
        <f t="shared" si="1058"/>
        <v>0</v>
      </c>
      <c r="BK848" s="57">
        <f t="shared" si="1059"/>
        <v>0</v>
      </c>
      <c r="BL848" s="57">
        <f t="shared" si="1060"/>
        <v>0</v>
      </c>
      <c r="BM848" s="57">
        <f t="shared" si="1061"/>
        <v>0</v>
      </c>
      <c r="BN848" s="57">
        <f t="shared" si="1062"/>
        <v>0</v>
      </c>
      <c r="BO848" s="57">
        <f t="shared" si="1063"/>
        <v>0</v>
      </c>
      <c r="BP848" s="57">
        <f t="shared" si="1064"/>
        <v>0</v>
      </c>
      <c r="BQ848">
        <f t="shared" si="1086"/>
        <v>0</v>
      </c>
      <c r="BR848">
        <f t="shared" si="1087"/>
        <v>0</v>
      </c>
      <c r="BS848">
        <f t="shared" si="1088"/>
        <v>0</v>
      </c>
      <c r="BT848">
        <f t="shared" si="1089"/>
        <v>0</v>
      </c>
      <c r="BU848">
        <f t="shared" si="1090"/>
        <v>0</v>
      </c>
      <c r="BV848">
        <f t="shared" si="1091"/>
        <v>0</v>
      </c>
      <c r="BW848">
        <f t="shared" si="1092"/>
        <v>0</v>
      </c>
      <c r="BX848">
        <f t="shared" si="1093"/>
        <v>0</v>
      </c>
      <c r="BY848">
        <f t="shared" si="1094"/>
        <v>0</v>
      </c>
      <c r="BZ848">
        <f t="shared" si="1095"/>
        <v>0</v>
      </c>
      <c r="CA848">
        <f t="shared" si="1096"/>
        <v>0</v>
      </c>
      <c r="CB848">
        <f t="shared" si="1097"/>
        <v>0</v>
      </c>
      <c r="CC848" t="e">
        <f>IF('Source and fuel input'!AS848,VLOOKUP(AA848,SourceIdData,8,FALSE),IF('Source and fuel input'!AQ848,V848,IF('Source and fuel input'!AR848,IF(AND(E848="Method 1",VLOOKUP(AA848,SourceIdData,8,FALSE)&gt;0),VLOOKUP(AA848,SourceIdData,8,FALSE),NA()),"")))</f>
        <v>#N/A</v>
      </c>
      <c r="CD848" s="15" t="e">
        <f t="shared" si="1032"/>
        <v>#N/A</v>
      </c>
      <c r="CE848" s="15" t="b">
        <f t="shared" si="1033"/>
        <v>1</v>
      </c>
      <c r="CF848" s="15" t="b">
        <f t="shared" si="1065"/>
        <v>1</v>
      </c>
      <c r="CG848" s="15" t="b">
        <f t="shared" si="1034"/>
        <v>0</v>
      </c>
      <c r="CH848" s="15" t="b">
        <f t="shared" si="1035"/>
        <v>1</v>
      </c>
      <c r="CI848" t="e">
        <f t="shared" si="1066"/>
        <v>#N/A</v>
      </c>
      <c r="CJ848" t="e">
        <f t="shared" si="1067"/>
        <v>#N/A</v>
      </c>
      <c r="CK848" t="e">
        <f t="shared" si="1076"/>
        <v>#N/A</v>
      </c>
      <c r="CL848" t="b">
        <f t="shared" si="1036"/>
        <v>0</v>
      </c>
      <c r="CM848" t="e">
        <f t="shared" si="1077"/>
        <v>#N/A</v>
      </c>
      <c r="CN848" t="b">
        <f t="shared" si="1078"/>
        <v>0</v>
      </c>
      <c r="CO848" s="14">
        <f t="shared" si="1079"/>
        <v>1</v>
      </c>
      <c r="CP848" s="16" t="str">
        <f t="shared" si="1068"/>
        <v/>
      </c>
      <c r="CQ848" s="15">
        <f t="shared" si="1069"/>
        <v>0</v>
      </c>
      <c r="CR848" s="15">
        <f t="shared" si="1070"/>
        <v>0</v>
      </c>
      <c r="CS848" s="15">
        <f t="shared" si="1071"/>
        <v>0</v>
      </c>
      <c r="CT848" s="58" t="e">
        <f t="shared" si="1098"/>
        <v>#DIV/0!</v>
      </c>
      <c r="CU848" s="2">
        <f t="shared" si="1072"/>
        <v>995</v>
      </c>
      <c r="CV848" t="str">
        <f t="shared" si="1080"/>
        <v/>
      </c>
      <c r="CX848" t="str">
        <f t="shared" si="1099"/>
        <v/>
      </c>
      <c r="CY848" t="b">
        <f>AND(CX848&lt;&gt;"",COUNTIF($CX$11:CX847,CX848)=0)</f>
        <v>0</v>
      </c>
      <c r="CZ848" s="2">
        <f>IF(CX848="",0,IF(CY848,MAX($CZ$11:CZ847)+1,VLOOKUP(CX848,$CX$11:CZ847,3,FALSE)))</f>
        <v>0</v>
      </c>
      <c r="DA848" s="2" t="str">
        <f t="shared" si="1081"/>
        <v/>
      </c>
      <c r="DB848" t="str">
        <f t="shared" si="1100"/>
        <v/>
      </c>
      <c r="DC848" t="b">
        <f>AND(DB848&lt;&gt;"",COUNTIF($DB$11:DB847,DB848)=0)</f>
        <v>0</v>
      </c>
      <c r="DD848" s="2">
        <f>IF(DB848="",0,IF(DC848,MAX($DD$11:DD847)+1,VLOOKUP(DB848,$DB$11:DD847,3,FALSE)))</f>
        <v>0</v>
      </c>
      <c r="DE848" s="2" t="str">
        <f t="shared" si="1082"/>
        <v/>
      </c>
    </row>
    <row r="849" spans="1:109" x14ac:dyDescent="0.35">
      <c r="A849" s="119"/>
      <c r="B849" s="46"/>
      <c r="C849" s="46"/>
      <c r="D849" s="46"/>
      <c r="E849" s="46"/>
      <c r="F849" s="183"/>
      <c r="G849" s="48">
        <v>0</v>
      </c>
      <c r="H849" s="46">
        <v>0</v>
      </c>
      <c r="I849" s="46">
        <v>0</v>
      </c>
      <c r="J849" s="46">
        <v>0</v>
      </c>
      <c r="K849" s="46">
        <v>0</v>
      </c>
      <c r="L849" s="49">
        <v>0</v>
      </c>
      <c r="M849" s="50">
        <v>0</v>
      </c>
      <c r="N849" s="32"/>
      <c r="O849" s="31"/>
      <c r="P849" s="31"/>
      <c r="Q849" s="31"/>
      <c r="R849" s="31"/>
      <c r="S849" s="31"/>
      <c r="T849" s="31"/>
      <c r="U849" s="31"/>
      <c r="V849" s="99"/>
      <c r="W849" s="52" t="str">
        <f t="shared" si="1031"/>
        <v/>
      </c>
      <c r="X849" s="120"/>
      <c r="Y849" s="97"/>
      <c r="Z849" t="e">
        <f t="shared" si="1037"/>
        <v>#N/A</v>
      </c>
      <c r="AA849" t="e">
        <f t="shared" si="1038"/>
        <v>#N/A</v>
      </c>
      <c r="AB849" t="e">
        <f t="shared" si="1039"/>
        <v>#N/A</v>
      </c>
      <c r="AC849" s="53" t="b">
        <f t="shared" si="1040"/>
        <v>0</v>
      </c>
      <c r="AD849" s="53" t="b">
        <f t="shared" si="1041"/>
        <v>0</v>
      </c>
      <c r="AE849" s="53" t="b">
        <f t="shared" si="1042"/>
        <v>0</v>
      </c>
      <c r="AF849" s="53" t="b">
        <f t="shared" si="1043"/>
        <v>0</v>
      </c>
      <c r="AG849" s="53" t="b">
        <f t="shared" si="1044"/>
        <v>0</v>
      </c>
      <c r="AH849" s="53" t="b">
        <f t="shared" si="1045"/>
        <v>0</v>
      </c>
      <c r="AI849" s="53" t="b">
        <f t="shared" si="1046"/>
        <v>0</v>
      </c>
      <c r="AJ849" s="53" t="b">
        <f t="shared" si="1047"/>
        <v>0</v>
      </c>
      <c r="AK849" s="53" t="b">
        <f t="shared" si="1025"/>
        <v>1</v>
      </c>
      <c r="AL849" s="53" t="b">
        <f t="shared" si="1026"/>
        <v>1</v>
      </c>
      <c r="AM849" s="53" t="b">
        <f t="shared" si="1027"/>
        <v>1</v>
      </c>
      <c r="AN849" s="53" t="b">
        <f t="shared" si="1028"/>
        <v>1</v>
      </c>
      <c r="AO849" s="53" t="b">
        <f t="shared" si="1029"/>
        <v>1</v>
      </c>
      <c r="AP849" s="53" t="b">
        <f t="shared" si="1030"/>
        <v>1</v>
      </c>
      <c r="AQ849" s="53" t="b">
        <f t="shared" si="1083"/>
        <v>0</v>
      </c>
      <c r="AR849" t="b">
        <f t="shared" si="1048"/>
        <v>0</v>
      </c>
      <c r="AS849" s="54" t="e">
        <f t="shared" si="1073"/>
        <v>#N/A</v>
      </c>
      <c r="AT849" t="b">
        <f t="shared" si="1084"/>
        <v>0</v>
      </c>
      <c r="AU849" t="str">
        <f t="shared" si="1085"/>
        <v/>
      </c>
      <c r="AV849" s="55" t="str">
        <f t="shared" si="1074"/>
        <v/>
      </c>
      <c r="AW849" t="b">
        <f>AND(AV849&lt;&gt;"",COUNTIF($AV$11:AV848,AV849)=0)</f>
        <v>0</v>
      </c>
      <c r="AX849" s="2">
        <f>IF(AV849="",0,IF(AW849,MAX($AX$11:AX848)+1,VLOOKUP(AV849,$AV$11:AX848,3,FALSE)))</f>
        <v>0</v>
      </c>
      <c r="AY849" t="str">
        <f t="shared" si="1075"/>
        <v/>
      </c>
      <c r="AZ849" t="e">
        <f t="shared" si="1049"/>
        <v>#N/A</v>
      </c>
      <c r="BA849" t="e">
        <f>IF(ISNA(AZ849),NA(),COUNTIF(AZ$10:AZ849,AZ849)&gt;1)</f>
        <v>#N/A</v>
      </c>
      <c r="BB849" t="e">
        <f t="shared" si="1050"/>
        <v>#N/A</v>
      </c>
      <c r="BC849" s="55" t="e">
        <f t="shared" si="1051"/>
        <v>#N/A</v>
      </c>
      <c r="BD849" s="56" t="e">
        <f t="shared" si="1052"/>
        <v>#N/A</v>
      </c>
      <c r="BE849" s="53">
        <f t="shared" si="1053"/>
        <v>0</v>
      </c>
      <c r="BF849" s="53">
        <f t="shared" si="1054"/>
        <v>0</v>
      </c>
      <c r="BG849" s="53">
        <f t="shared" si="1055"/>
        <v>0</v>
      </c>
      <c r="BH849" s="53">
        <f t="shared" si="1056"/>
        <v>0</v>
      </c>
      <c r="BI849" s="53">
        <f t="shared" si="1057"/>
        <v>0</v>
      </c>
      <c r="BJ849" s="53">
        <f t="shared" si="1058"/>
        <v>0</v>
      </c>
      <c r="BK849" s="57">
        <f t="shared" si="1059"/>
        <v>0</v>
      </c>
      <c r="BL849" s="57">
        <f t="shared" si="1060"/>
        <v>0</v>
      </c>
      <c r="BM849" s="57">
        <f t="shared" si="1061"/>
        <v>0</v>
      </c>
      <c r="BN849" s="57">
        <f t="shared" si="1062"/>
        <v>0</v>
      </c>
      <c r="BO849" s="57">
        <f t="shared" si="1063"/>
        <v>0</v>
      </c>
      <c r="BP849" s="57">
        <f t="shared" si="1064"/>
        <v>0</v>
      </c>
      <c r="BQ849">
        <f t="shared" si="1086"/>
        <v>0</v>
      </c>
      <c r="BR849">
        <f t="shared" si="1087"/>
        <v>0</v>
      </c>
      <c r="BS849">
        <f t="shared" si="1088"/>
        <v>0</v>
      </c>
      <c r="BT849">
        <f t="shared" si="1089"/>
        <v>0</v>
      </c>
      <c r="BU849">
        <f t="shared" si="1090"/>
        <v>0</v>
      </c>
      <c r="BV849">
        <f t="shared" si="1091"/>
        <v>0</v>
      </c>
      <c r="BW849">
        <f t="shared" si="1092"/>
        <v>0</v>
      </c>
      <c r="BX849">
        <f t="shared" si="1093"/>
        <v>0</v>
      </c>
      <c r="BY849">
        <f t="shared" si="1094"/>
        <v>0</v>
      </c>
      <c r="BZ849">
        <f t="shared" si="1095"/>
        <v>0</v>
      </c>
      <c r="CA849">
        <f t="shared" si="1096"/>
        <v>0</v>
      </c>
      <c r="CB849">
        <f t="shared" si="1097"/>
        <v>0</v>
      </c>
      <c r="CC849" t="e">
        <f>IF('Source and fuel input'!AS849,VLOOKUP(AA849,SourceIdData,8,FALSE),IF('Source and fuel input'!AQ849,V849,IF('Source and fuel input'!AR849,IF(AND(E849="Method 1",VLOOKUP(AA849,SourceIdData,8,FALSE)&gt;0),VLOOKUP(AA849,SourceIdData,8,FALSE),NA()),"")))</f>
        <v>#N/A</v>
      </c>
      <c r="CD849" s="15" t="e">
        <f t="shared" si="1032"/>
        <v>#N/A</v>
      </c>
      <c r="CE849" s="15" t="b">
        <f t="shared" si="1033"/>
        <v>1</v>
      </c>
      <c r="CF849" s="15" t="b">
        <f t="shared" si="1065"/>
        <v>1</v>
      </c>
      <c r="CG849" s="15" t="b">
        <f t="shared" si="1034"/>
        <v>0</v>
      </c>
      <c r="CH849" s="15" t="b">
        <f t="shared" si="1035"/>
        <v>1</v>
      </c>
      <c r="CI849" t="e">
        <f t="shared" si="1066"/>
        <v>#N/A</v>
      </c>
      <c r="CJ849" t="e">
        <f t="shared" si="1067"/>
        <v>#N/A</v>
      </c>
      <c r="CK849" t="e">
        <f t="shared" si="1076"/>
        <v>#N/A</v>
      </c>
      <c r="CL849" t="b">
        <f t="shared" si="1036"/>
        <v>0</v>
      </c>
      <c r="CM849" t="e">
        <f t="shared" si="1077"/>
        <v>#N/A</v>
      </c>
      <c r="CN849" t="b">
        <f t="shared" si="1078"/>
        <v>0</v>
      </c>
      <c r="CO849" s="14">
        <f t="shared" si="1079"/>
        <v>1</v>
      </c>
      <c r="CP849" s="16" t="str">
        <f t="shared" si="1068"/>
        <v/>
      </c>
      <c r="CQ849" s="15">
        <f t="shared" si="1069"/>
        <v>0</v>
      </c>
      <c r="CR849" s="15">
        <f t="shared" si="1070"/>
        <v>0</v>
      </c>
      <c r="CS849" s="15">
        <f t="shared" si="1071"/>
        <v>0</v>
      </c>
      <c r="CT849" s="58" t="e">
        <f t="shared" si="1098"/>
        <v>#DIV/0!</v>
      </c>
      <c r="CU849" s="2">
        <f t="shared" si="1072"/>
        <v>995</v>
      </c>
      <c r="CV849" t="str">
        <f t="shared" si="1080"/>
        <v/>
      </c>
      <c r="CX849" t="str">
        <f t="shared" si="1099"/>
        <v/>
      </c>
      <c r="CY849" t="b">
        <f>AND(CX849&lt;&gt;"",COUNTIF($CX$11:CX848,CX849)=0)</f>
        <v>0</v>
      </c>
      <c r="CZ849" s="2">
        <f>IF(CX849="",0,IF(CY849,MAX($CZ$11:CZ848)+1,VLOOKUP(CX849,$CX$11:CZ848,3,FALSE)))</f>
        <v>0</v>
      </c>
      <c r="DA849" s="2" t="str">
        <f t="shared" si="1081"/>
        <v/>
      </c>
      <c r="DB849" t="str">
        <f t="shared" si="1100"/>
        <v/>
      </c>
      <c r="DC849" t="b">
        <f>AND(DB849&lt;&gt;"",COUNTIF($DB$11:DB848,DB849)=0)</f>
        <v>0</v>
      </c>
      <c r="DD849" s="2">
        <f>IF(DB849="",0,IF(DC849,MAX($DD$11:DD848)+1,VLOOKUP(DB849,$DB$11:DD848,3,FALSE)))</f>
        <v>0</v>
      </c>
      <c r="DE849" s="2" t="str">
        <f t="shared" si="1082"/>
        <v/>
      </c>
    </row>
    <row r="850" spans="1:109" x14ac:dyDescent="0.35">
      <c r="A850" s="119"/>
      <c r="B850" s="46"/>
      <c r="C850" s="46"/>
      <c r="D850" s="46"/>
      <c r="E850" s="46"/>
      <c r="F850" s="183"/>
      <c r="G850" s="48">
        <v>0</v>
      </c>
      <c r="H850" s="46">
        <v>0</v>
      </c>
      <c r="I850" s="46">
        <v>0</v>
      </c>
      <c r="J850" s="46">
        <v>0</v>
      </c>
      <c r="K850" s="46">
        <v>0</v>
      </c>
      <c r="L850" s="49">
        <v>0</v>
      </c>
      <c r="M850" s="50">
        <v>0</v>
      </c>
      <c r="N850" s="32"/>
      <c r="O850" s="31"/>
      <c r="P850" s="31"/>
      <c r="Q850" s="31"/>
      <c r="R850" s="31"/>
      <c r="S850" s="31"/>
      <c r="T850" s="31"/>
      <c r="U850" s="31"/>
      <c r="V850" s="99"/>
      <c r="W850" s="52" t="str">
        <f t="shared" si="1031"/>
        <v/>
      </c>
      <c r="X850" s="120"/>
      <c r="Y850" s="97"/>
      <c r="Z850" t="e">
        <f t="shared" si="1037"/>
        <v>#N/A</v>
      </c>
      <c r="AA850" t="e">
        <f t="shared" si="1038"/>
        <v>#N/A</v>
      </c>
      <c r="AB850" t="e">
        <f t="shared" si="1039"/>
        <v>#N/A</v>
      </c>
      <c r="AC850" s="53" t="b">
        <f t="shared" si="1040"/>
        <v>0</v>
      </c>
      <c r="AD850" s="53" t="b">
        <f t="shared" si="1041"/>
        <v>0</v>
      </c>
      <c r="AE850" s="53" t="b">
        <f t="shared" si="1042"/>
        <v>0</v>
      </c>
      <c r="AF850" s="53" t="b">
        <f t="shared" si="1043"/>
        <v>0</v>
      </c>
      <c r="AG850" s="53" t="b">
        <f t="shared" si="1044"/>
        <v>0</v>
      </c>
      <c r="AH850" s="53" t="b">
        <f t="shared" si="1045"/>
        <v>0</v>
      </c>
      <c r="AI850" s="53" t="b">
        <f t="shared" si="1046"/>
        <v>0</v>
      </c>
      <c r="AJ850" s="53" t="b">
        <f t="shared" si="1047"/>
        <v>0</v>
      </c>
      <c r="AK850" s="53" t="b">
        <f t="shared" si="1025"/>
        <v>1</v>
      </c>
      <c r="AL850" s="53" t="b">
        <f t="shared" si="1026"/>
        <v>1</v>
      </c>
      <c r="AM850" s="53" t="b">
        <f t="shared" si="1027"/>
        <v>1</v>
      </c>
      <c r="AN850" s="53" t="b">
        <f t="shared" si="1028"/>
        <v>1</v>
      </c>
      <c r="AO850" s="53" t="b">
        <f t="shared" si="1029"/>
        <v>1</v>
      </c>
      <c r="AP850" s="53" t="b">
        <f t="shared" si="1030"/>
        <v>1</v>
      </c>
      <c r="AQ850" s="53" t="b">
        <f t="shared" si="1083"/>
        <v>0</v>
      </c>
      <c r="AR850" t="b">
        <f t="shared" si="1048"/>
        <v>0</v>
      </c>
      <c r="AS850" s="54" t="e">
        <f t="shared" si="1073"/>
        <v>#N/A</v>
      </c>
      <c r="AT850" t="b">
        <f t="shared" si="1084"/>
        <v>0</v>
      </c>
      <c r="AU850" t="str">
        <f t="shared" si="1085"/>
        <v/>
      </c>
      <c r="AV850" s="55" t="str">
        <f t="shared" si="1074"/>
        <v/>
      </c>
      <c r="AW850" t="b">
        <f>AND(AV850&lt;&gt;"",COUNTIF($AV$11:AV849,AV850)=0)</f>
        <v>0</v>
      </c>
      <c r="AX850" s="2">
        <f>IF(AV850="",0,IF(AW850,MAX($AX$11:AX849)+1,VLOOKUP(AV850,$AV$11:AX849,3,FALSE)))</f>
        <v>0</v>
      </c>
      <c r="AY850" t="str">
        <f t="shared" si="1075"/>
        <v/>
      </c>
      <c r="AZ850" t="e">
        <f t="shared" si="1049"/>
        <v>#N/A</v>
      </c>
      <c r="BA850" t="e">
        <f>IF(ISNA(AZ850),NA(),COUNTIF(AZ$10:AZ850,AZ850)&gt;1)</f>
        <v>#N/A</v>
      </c>
      <c r="BB850" t="e">
        <f t="shared" si="1050"/>
        <v>#N/A</v>
      </c>
      <c r="BC850" s="55" t="e">
        <f t="shared" si="1051"/>
        <v>#N/A</v>
      </c>
      <c r="BD850" s="56" t="e">
        <f t="shared" si="1052"/>
        <v>#N/A</v>
      </c>
      <c r="BE850" s="53">
        <f t="shared" si="1053"/>
        <v>0</v>
      </c>
      <c r="BF850" s="53">
        <f t="shared" si="1054"/>
        <v>0</v>
      </c>
      <c r="BG850" s="53">
        <f t="shared" si="1055"/>
        <v>0</v>
      </c>
      <c r="BH850" s="53">
        <f t="shared" si="1056"/>
        <v>0</v>
      </c>
      <c r="BI850" s="53">
        <f t="shared" si="1057"/>
        <v>0</v>
      </c>
      <c r="BJ850" s="53">
        <f t="shared" si="1058"/>
        <v>0</v>
      </c>
      <c r="BK850" s="57">
        <f t="shared" si="1059"/>
        <v>0</v>
      </c>
      <c r="BL850" s="57">
        <f t="shared" si="1060"/>
        <v>0</v>
      </c>
      <c r="BM850" s="57">
        <f t="shared" si="1061"/>
        <v>0</v>
      </c>
      <c r="BN850" s="57">
        <f t="shared" si="1062"/>
        <v>0</v>
      </c>
      <c r="BO850" s="57">
        <f t="shared" si="1063"/>
        <v>0</v>
      </c>
      <c r="BP850" s="57">
        <f t="shared" si="1064"/>
        <v>0</v>
      </c>
      <c r="BQ850">
        <f t="shared" si="1086"/>
        <v>0</v>
      </c>
      <c r="BR850">
        <f t="shared" si="1087"/>
        <v>0</v>
      </c>
      <c r="BS850">
        <f t="shared" si="1088"/>
        <v>0</v>
      </c>
      <c r="BT850">
        <f t="shared" si="1089"/>
        <v>0</v>
      </c>
      <c r="BU850">
        <f t="shared" si="1090"/>
        <v>0</v>
      </c>
      <c r="BV850">
        <f t="shared" si="1091"/>
        <v>0</v>
      </c>
      <c r="BW850">
        <f t="shared" si="1092"/>
        <v>0</v>
      </c>
      <c r="BX850">
        <f t="shared" si="1093"/>
        <v>0</v>
      </c>
      <c r="BY850">
        <f t="shared" si="1094"/>
        <v>0</v>
      </c>
      <c r="BZ850">
        <f t="shared" si="1095"/>
        <v>0</v>
      </c>
      <c r="CA850">
        <f t="shared" si="1096"/>
        <v>0</v>
      </c>
      <c r="CB850">
        <f t="shared" si="1097"/>
        <v>0</v>
      </c>
      <c r="CC850" t="e">
        <f>IF('Source and fuel input'!AS850,VLOOKUP(AA850,SourceIdData,8,FALSE),IF('Source and fuel input'!AQ850,V850,IF('Source and fuel input'!AR850,IF(AND(E850="Method 1",VLOOKUP(AA850,SourceIdData,8,FALSE)&gt;0),VLOOKUP(AA850,SourceIdData,8,FALSE),NA()),"")))</f>
        <v>#N/A</v>
      </c>
      <c r="CD850" s="15" t="e">
        <f t="shared" si="1032"/>
        <v>#N/A</v>
      </c>
      <c r="CE850" s="15" t="b">
        <f t="shared" si="1033"/>
        <v>1</v>
      </c>
      <c r="CF850" s="15" t="b">
        <f t="shared" si="1065"/>
        <v>1</v>
      </c>
      <c r="CG850" s="15" t="b">
        <f t="shared" si="1034"/>
        <v>0</v>
      </c>
      <c r="CH850" s="15" t="b">
        <f t="shared" si="1035"/>
        <v>1</v>
      </c>
      <c r="CI850" t="e">
        <f t="shared" si="1066"/>
        <v>#N/A</v>
      </c>
      <c r="CJ850" t="e">
        <f t="shared" si="1067"/>
        <v>#N/A</v>
      </c>
      <c r="CK850" t="e">
        <f t="shared" si="1076"/>
        <v>#N/A</v>
      </c>
      <c r="CL850" t="b">
        <f t="shared" si="1036"/>
        <v>0</v>
      </c>
      <c r="CM850" t="e">
        <f t="shared" si="1077"/>
        <v>#N/A</v>
      </c>
      <c r="CN850" t="b">
        <f t="shared" si="1078"/>
        <v>0</v>
      </c>
      <c r="CO850" s="14">
        <f t="shared" si="1079"/>
        <v>1</v>
      </c>
      <c r="CP850" s="16" t="str">
        <f t="shared" si="1068"/>
        <v/>
      </c>
      <c r="CQ850" s="15">
        <f t="shared" si="1069"/>
        <v>0</v>
      </c>
      <c r="CR850" s="15">
        <f t="shared" si="1070"/>
        <v>0</v>
      </c>
      <c r="CS850" s="15">
        <f t="shared" si="1071"/>
        <v>0</v>
      </c>
      <c r="CT850" s="58" t="e">
        <f t="shared" si="1098"/>
        <v>#DIV/0!</v>
      </c>
      <c r="CU850" s="2">
        <f t="shared" si="1072"/>
        <v>995</v>
      </c>
      <c r="CV850" t="str">
        <f t="shared" si="1080"/>
        <v/>
      </c>
      <c r="CX850" t="str">
        <f t="shared" si="1099"/>
        <v/>
      </c>
      <c r="CY850" t="b">
        <f>AND(CX850&lt;&gt;"",COUNTIF($CX$11:CX849,CX850)=0)</f>
        <v>0</v>
      </c>
      <c r="CZ850" s="2">
        <f>IF(CX850="",0,IF(CY850,MAX($CZ$11:CZ849)+1,VLOOKUP(CX850,$CX$11:CZ849,3,FALSE)))</f>
        <v>0</v>
      </c>
      <c r="DA850" s="2" t="str">
        <f t="shared" si="1081"/>
        <v/>
      </c>
      <c r="DB850" t="str">
        <f t="shared" si="1100"/>
        <v/>
      </c>
      <c r="DC850" t="b">
        <f>AND(DB850&lt;&gt;"",COUNTIF($DB$11:DB849,DB850)=0)</f>
        <v>0</v>
      </c>
      <c r="DD850" s="2">
        <f>IF(DB850="",0,IF(DC850,MAX($DD$11:DD849)+1,VLOOKUP(DB850,$DB$11:DD849,3,FALSE)))</f>
        <v>0</v>
      </c>
      <c r="DE850" s="2" t="str">
        <f t="shared" si="1082"/>
        <v/>
      </c>
    </row>
    <row r="851" spans="1:109" x14ac:dyDescent="0.35">
      <c r="A851" s="119"/>
      <c r="B851" s="46"/>
      <c r="C851" s="46"/>
      <c r="D851" s="46"/>
      <c r="E851" s="46"/>
      <c r="F851" s="183"/>
      <c r="G851" s="48">
        <v>0</v>
      </c>
      <c r="H851" s="46">
        <v>0</v>
      </c>
      <c r="I851" s="46">
        <v>0</v>
      </c>
      <c r="J851" s="46">
        <v>0</v>
      </c>
      <c r="K851" s="46">
        <v>0</v>
      </c>
      <c r="L851" s="49">
        <v>0</v>
      </c>
      <c r="M851" s="50">
        <v>0</v>
      </c>
      <c r="N851" s="32"/>
      <c r="O851" s="31"/>
      <c r="P851" s="31"/>
      <c r="Q851" s="31"/>
      <c r="R851" s="31"/>
      <c r="S851" s="31"/>
      <c r="T851" s="31"/>
      <c r="U851" s="31"/>
      <c r="V851" s="99"/>
      <c r="W851" s="52" t="str">
        <f t="shared" si="1031"/>
        <v/>
      </c>
      <c r="X851" s="120"/>
      <c r="Y851" s="97"/>
      <c r="Z851" t="e">
        <f t="shared" si="1037"/>
        <v>#N/A</v>
      </c>
      <c r="AA851" t="e">
        <f t="shared" si="1038"/>
        <v>#N/A</v>
      </c>
      <c r="AB851" t="e">
        <f t="shared" si="1039"/>
        <v>#N/A</v>
      </c>
      <c r="AC851" s="53" t="b">
        <f t="shared" si="1040"/>
        <v>0</v>
      </c>
      <c r="AD851" s="53" t="b">
        <f t="shared" si="1041"/>
        <v>0</v>
      </c>
      <c r="AE851" s="53" t="b">
        <f t="shared" si="1042"/>
        <v>0</v>
      </c>
      <c r="AF851" s="53" t="b">
        <f t="shared" si="1043"/>
        <v>0</v>
      </c>
      <c r="AG851" s="53" t="b">
        <f t="shared" si="1044"/>
        <v>0</v>
      </c>
      <c r="AH851" s="53" t="b">
        <f t="shared" si="1045"/>
        <v>0</v>
      </c>
      <c r="AI851" s="53" t="b">
        <f t="shared" si="1046"/>
        <v>0</v>
      </c>
      <c r="AJ851" s="53" t="b">
        <f t="shared" si="1047"/>
        <v>0</v>
      </c>
      <c r="AK851" s="53" t="b">
        <f t="shared" si="1025"/>
        <v>1</v>
      </c>
      <c r="AL851" s="53" t="b">
        <f t="shared" si="1026"/>
        <v>1</v>
      </c>
      <c r="AM851" s="53" t="b">
        <f t="shared" si="1027"/>
        <v>1</v>
      </c>
      <c r="AN851" s="53" t="b">
        <f t="shared" si="1028"/>
        <v>1</v>
      </c>
      <c r="AO851" s="53" t="b">
        <f t="shared" si="1029"/>
        <v>1</v>
      </c>
      <c r="AP851" s="53" t="b">
        <f t="shared" si="1030"/>
        <v>1</v>
      </c>
      <c r="AQ851" s="53" t="b">
        <f t="shared" si="1083"/>
        <v>0</v>
      </c>
      <c r="AR851" t="b">
        <f t="shared" si="1048"/>
        <v>0</v>
      </c>
      <c r="AS851" s="54" t="e">
        <f t="shared" si="1073"/>
        <v>#N/A</v>
      </c>
      <c r="AT851" t="b">
        <f t="shared" si="1084"/>
        <v>0</v>
      </c>
      <c r="AU851" t="str">
        <f t="shared" si="1085"/>
        <v/>
      </c>
      <c r="AV851" s="55" t="str">
        <f t="shared" si="1074"/>
        <v/>
      </c>
      <c r="AW851" t="b">
        <f>AND(AV851&lt;&gt;"",COUNTIF($AV$11:AV850,AV851)=0)</f>
        <v>0</v>
      </c>
      <c r="AX851" s="2">
        <f>IF(AV851="",0,IF(AW851,MAX($AX$11:AX850)+1,VLOOKUP(AV851,$AV$11:AX850,3,FALSE)))</f>
        <v>0</v>
      </c>
      <c r="AY851" t="str">
        <f t="shared" si="1075"/>
        <v/>
      </c>
      <c r="AZ851" t="e">
        <f t="shared" si="1049"/>
        <v>#N/A</v>
      </c>
      <c r="BA851" t="e">
        <f>IF(ISNA(AZ851),NA(),COUNTIF(AZ$10:AZ851,AZ851)&gt;1)</f>
        <v>#N/A</v>
      </c>
      <c r="BB851" t="e">
        <f t="shared" si="1050"/>
        <v>#N/A</v>
      </c>
      <c r="BC851" s="55" t="e">
        <f t="shared" si="1051"/>
        <v>#N/A</v>
      </c>
      <c r="BD851" s="56" t="e">
        <f t="shared" si="1052"/>
        <v>#N/A</v>
      </c>
      <c r="BE851" s="53">
        <f t="shared" si="1053"/>
        <v>0</v>
      </c>
      <c r="BF851" s="53">
        <f t="shared" si="1054"/>
        <v>0</v>
      </c>
      <c r="BG851" s="53">
        <f t="shared" si="1055"/>
        <v>0</v>
      </c>
      <c r="BH851" s="53">
        <f t="shared" si="1056"/>
        <v>0</v>
      </c>
      <c r="BI851" s="53">
        <f t="shared" si="1057"/>
        <v>0</v>
      </c>
      <c r="BJ851" s="53">
        <f t="shared" si="1058"/>
        <v>0</v>
      </c>
      <c r="BK851" s="57">
        <f t="shared" si="1059"/>
        <v>0</v>
      </c>
      <c r="BL851" s="57">
        <f t="shared" si="1060"/>
        <v>0</v>
      </c>
      <c r="BM851" s="57">
        <f t="shared" si="1061"/>
        <v>0</v>
      </c>
      <c r="BN851" s="57">
        <f t="shared" si="1062"/>
        <v>0</v>
      </c>
      <c r="BO851" s="57">
        <f t="shared" si="1063"/>
        <v>0</v>
      </c>
      <c r="BP851" s="57">
        <f t="shared" si="1064"/>
        <v>0</v>
      </c>
      <c r="BQ851">
        <f t="shared" si="1086"/>
        <v>0</v>
      </c>
      <c r="BR851">
        <f t="shared" si="1087"/>
        <v>0</v>
      </c>
      <c r="BS851">
        <f t="shared" si="1088"/>
        <v>0</v>
      </c>
      <c r="BT851">
        <f t="shared" si="1089"/>
        <v>0</v>
      </c>
      <c r="BU851">
        <f t="shared" si="1090"/>
        <v>0</v>
      </c>
      <c r="BV851">
        <f t="shared" si="1091"/>
        <v>0</v>
      </c>
      <c r="BW851">
        <f t="shared" si="1092"/>
        <v>0</v>
      </c>
      <c r="BX851">
        <f t="shared" si="1093"/>
        <v>0</v>
      </c>
      <c r="BY851">
        <f t="shared" si="1094"/>
        <v>0</v>
      </c>
      <c r="BZ851">
        <f t="shared" si="1095"/>
        <v>0</v>
      </c>
      <c r="CA851">
        <f t="shared" si="1096"/>
        <v>0</v>
      </c>
      <c r="CB851">
        <f t="shared" si="1097"/>
        <v>0</v>
      </c>
      <c r="CC851" t="e">
        <f>IF('Source and fuel input'!AS851,VLOOKUP(AA851,SourceIdData,8,FALSE),IF('Source and fuel input'!AQ851,V851,IF('Source and fuel input'!AR851,IF(AND(E851="Method 1",VLOOKUP(AA851,SourceIdData,8,FALSE)&gt;0),VLOOKUP(AA851,SourceIdData,8,FALSE),NA()),"")))</f>
        <v>#N/A</v>
      </c>
      <c r="CD851" s="15" t="e">
        <f t="shared" si="1032"/>
        <v>#N/A</v>
      </c>
      <c r="CE851" s="15" t="b">
        <f t="shared" si="1033"/>
        <v>1</v>
      </c>
      <c r="CF851" s="15" t="b">
        <f t="shared" si="1065"/>
        <v>1</v>
      </c>
      <c r="CG851" s="15" t="b">
        <f t="shared" si="1034"/>
        <v>0</v>
      </c>
      <c r="CH851" s="15" t="b">
        <f t="shared" si="1035"/>
        <v>1</v>
      </c>
      <c r="CI851" t="e">
        <f t="shared" si="1066"/>
        <v>#N/A</v>
      </c>
      <c r="CJ851" t="e">
        <f t="shared" si="1067"/>
        <v>#N/A</v>
      </c>
      <c r="CK851" t="e">
        <f t="shared" si="1076"/>
        <v>#N/A</v>
      </c>
      <c r="CL851" t="b">
        <f t="shared" si="1036"/>
        <v>0</v>
      </c>
      <c r="CM851" t="e">
        <f t="shared" si="1077"/>
        <v>#N/A</v>
      </c>
      <c r="CN851" t="b">
        <f t="shared" si="1078"/>
        <v>0</v>
      </c>
      <c r="CO851" s="14">
        <f t="shared" si="1079"/>
        <v>1</v>
      </c>
      <c r="CP851" s="16" t="str">
        <f t="shared" si="1068"/>
        <v/>
      </c>
      <c r="CQ851" s="15">
        <f t="shared" si="1069"/>
        <v>0</v>
      </c>
      <c r="CR851" s="15">
        <f t="shared" si="1070"/>
        <v>0</v>
      </c>
      <c r="CS851" s="15">
        <f t="shared" si="1071"/>
        <v>0</v>
      </c>
      <c r="CT851" s="58" t="e">
        <f t="shared" si="1098"/>
        <v>#DIV/0!</v>
      </c>
      <c r="CU851" s="2">
        <f t="shared" si="1072"/>
        <v>995</v>
      </c>
      <c r="CV851" t="str">
        <f t="shared" si="1080"/>
        <v/>
      </c>
      <c r="CX851" t="str">
        <f t="shared" si="1099"/>
        <v/>
      </c>
      <c r="CY851" t="b">
        <f>AND(CX851&lt;&gt;"",COUNTIF($CX$11:CX850,CX851)=0)</f>
        <v>0</v>
      </c>
      <c r="CZ851" s="2">
        <f>IF(CX851="",0,IF(CY851,MAX($CZ$11:CZ850)+1,VLOOKUP(CX851,$CX$11:CZ850,3,FALSE)))</f>
        <v>0</v>
      </c>
      <c r="DA851" s="2" t="str">
        <f t="shared" si="1081"/>
        <v/>
      </c>
      <c r="DB851" t="str">
        <f t="shared" si="1100"/>
        <v/>
      </c>
      <c r="DC851" t="b">
        <f>AND(DB851&lt;&gt;"",COUNTIF($DB$11:DB850,DB851)=0)</f>
        <v>0</v>
      </c>
      <c r="DD851" s="2">
        <f>IF(DB851="",0,IF(DC851,MAX($DD$11:DD850)+1,VLOOKUP(DB851,$DB$11:DD850,3,FALSE)))</f>
        <v>0</v>
      </c>
      <c r="DE851" s="2" t="str">
        <f t="shared" si="1082"/>
        <v/>
      </c>
    </row>
    <row r="852" spans="1:109" x14ac:dyDescent="0.35">
      <c r="A852" s="119"/>
      <c r="B852" s="46"/>
      <c r="C852" s="46"/>
      <c r="D852" s="46"/>
      <c r="E852" s="46"/>
      <c r="F852" s="183"/>
      <c r="G852" s="48">
        <v>0</v>
      </c>
      <c r="H852" s="46">
        <v>0</v>
      </c>
      <c r="I852" s="46">
        <v>0</v>
      </c>
      <c r="J852" s="46">
        <v>0</v>
      </c>
      <c r="K852" s="46">
        <v>0</v>
      </c>
      <c r="L852" s="49">
        <v>0</v>
      </c>
      <c r="M852" s="50">
        <v>0</v>
      </c>
      <c r="N852" s="32"/>
      <c r="O852" s="31"/>
      <c r="P852" s="31"/>
      <c r="Q852" s="31"/>
      <c r="R852" s="31"/>
      <c r="S852" s="31"/>
      <c r="T852" s="31"/>
      <c r="U852" s="31"/>
      <c r="V852" s="99"/>
      <c r="W852" s="52" t="str">
        <f t="shared" si="1031"/>
        <v/>
      </c>
      <c r="X852" s="120"/>
      <c r="Y852" s="97"/>
      <c r="Z852" t="e">
        <f t="shared" si="1037"/>
        <v>#N/A</v>
      </c>
      <c r="AA852" t="e">
        <f t="shared" si="1038"/>
        <v>#N/A</v>
      </c>
      <c r="AB852" t="e">
        <f t="shared" si="1039"/>
        <v>#N/A</v>
      </c>
      <c r="AC852" s="53" t="b">
        <f t="shared" si="1040"/>
        <v>0</v>
      </c>
      <c r="AD852" s="53" t="b">
        <f t="shared" si="1041"/>
        <v>0</v>
      </c>
      <c r="AE852" s="53" t="b">
        <f t="shared" si="1042"/>
        <v>0</v>
      </c>
      <c r="AF852" s="53" t="b">
        <f t="shared" si="1043"/>
        <v>0</v>
      </c>
      <c r="AG852" s="53" t="b">
        <f t="shared" si="1044"/>
        <v>0</v>
      </c>
      <c r="AH852" s="53" t="b">
        <f t="shared" si="1045"/>
        <v>0</v>
      </c>
      <c r="AI852" s="53" t="b">
        <f t="shared" si="1046"/>
        <v>0</v>
      </c>
      <c r="AJ852" s="53" t="b">
        <f t="shared" si="1047"/>
        <v>0</v>
      </c>
      <c r="AK852" s="53" t="b">
        <f t="shared" si="1025"/>
        <v>1</v>
      </c>
      <c r="AL852" s="53" t="b">
        <f t="shared" si="1026"/>
        <v>1</v>
      </c>
      <c r="AM852" s="53" t="b">
        <f t="shared" si="1027"/>
        <v>1</v>
      </c>
      <c r="AN852" s="53" t="b">
        <f t="shared" si="1028"/>
        <v>1</v>
      </c>
      <c r="AO852" s="53" t="b">
        <f t="shared" si="1029"/>
        <v>1</v>
      </c>
      <c r="AP852" s="53" t="b">
        <f t="shared" si="1030"/>
        <v>1</v>
      </c>
      <c r="AQ852" s="53" t="b">
        <f t="shared" si="1083"/>
        <v>0</v>
      </c>
      <c r="AR852" t="b">
        <f t="shared" si="1048"/>
        <v>0</v>
      </c>
      <c r="AS852" s="54" t="e">
        <f t="shared" si="1073"/>
        <v>#N/A</v>
      </c>
      <c r="AT852" t="b">
        <f t="shared" si="1084"/>
        <v>0</v>
      </c>
      <c r="AU852" t="str">
        <f t="shared" si="1085"/>
        <v/>
      </c>
      <c r="AV852" s="55" t="str">
        <f t="shared" si="1074"/>
        <v/>
      </c>
      <c r="AW852" t="b">
        <f>AND(AV852&lt;&gt;"",COUNTIF($AV$11:AV851,AV852)=0)</f>
        <v>0</v>
      </c>
      <c r="AX852" s="2">
        <f>IF(AV852="",0,IF(AW852,MAX($AX$11:AX851)+1,VLOOKUP(AV852,$AV$11:AX851,3,FALSE)))</f>
        <v>0</v>
      </c>
      <c r="AY852" t="str">
        <f t="shared" si="1075"/>
        <v/>
      </c>
      <c r="AZ852" t="e">
        <f t="shared" si="1049"/>
        <v>#N/A</v>
      </c>
      <c r="BA852" t="e">
        <f>IF(ISNA(AZ852),NA(),COUNTIF(AZ$10:AZ852,AZ852)&gt;1)</f>
        <v>#N/A</v>
      </c>
      <c r="BB852" t="e">
        <f t="shared" si="1050"/>
        <v>#N/A</v>
      </c>
      <c r="BC852" s="55" t="e">
        <f t="shared" si="1051"/>
        <v>#N/A</v>
      </c>
      <c r="BD852" s="56" t="e">
        <f t="shared" si="1052"/>
        <v>#N/A</v>
      </c>
      <c r="BE852" s="53">
        <f t="shared" si="1053"/>
        <v>0</v>
      </c>
      <c r="BF852" s="53">
        <f t="shared" si="1054"/>
        <v>0</v>
      </c>
      <c r="BG852" s="53">
        <f t="shared" si="1055"/>
        <v>0</v>
      </c>
      <c r="BH852" s="53">
        <f t="shared" si="1056"/>
        <v>0</v>
      </c>
      <c r="BI852" s="53">
        <f t="shared" si="1057"/>
        <v>0</v>
      </c>
      <c r="BJ852" s="53">
        <f t="shared" si="1058"/>
        <v>0</v>
      </c>
      <c r="BK852" s="57">
        <f t="shared" si="1059"/>
        <v>0</v>
      </c>
      <c r="BL852" s="57">
        <f t="shared" si="1060"/>
        <v>0</v>
      </c>
      <c r="BM852" s="57">
        <f t="shared" si="1061"/>
        <v>0</v>
      </c>
      <c r="BN852" s="57">
        <f t="shared" si="1062"/>
        <v>0</v>
      </c>
      <c r="BO852" s="57">
        <f t="shared" si="1063"/>
        <v>0</v>
      </c>
      <c r="BP852" s="57">
        <f t="shared" si="1064"/>
        <v>0</v>
      </c>
      <c r="BQ852">
        <f t="shared" si="1086"/>
        <v>0</v>
      </c>
      <c r="BR852">
        <f t="shared" si="1087"/>
        <v>0</v>
      </c>
      <c r="BS852">
        <f t="shared" si="1088"/>
        <v>0</v>
      </c>
      <c r="BT852">
        <f t="shared" si="1089"/>
        <v>0</v>
      </c>
      <c r="BU852">
        <f t="shared" si="1090"/>
        <v>0</v>
      </c>
      <c r="BV852">
        <f t="shared" si="1091"/>
        <v>0</v>
      </c>
      <c r="BW852">
        <f t="shared" si="1092"/>
        <v>0</v>
      </c>
      <c r="BX852">
        <f t="shared" si="1093"/>
        <v>0</v>
      </c>
      <c r="BY852">
        <f t="shared" si="1094"/>
        <v>0</v>
      </c>
      <c r="BZ852">
        <f t="shared" si="1095"/>
        <v>0</v>
      </c>
      <c r="CA852">
        <f t="shared" si="1096"/>
        <v>0</v>
      </c>
      <c r="CB852">
        <f t="shared" si="1097"/>
        <v>0</v>
      </c>
      <c r="CC852" t="e">
        <f>IF('Source and fuel input'!AS852,VLOOKUP(AA852,SourceIdData,8,FALSE),IF('Source and fuel input'!AQ852,V852,IF('Source and fuel input'!AR852,IF(AND(E852="Method 1",VLOOKUP(AA852,SourceIdData,8,FALSE)&gt;0),VLOOKUP(AA852,SourceIdData,8,FALSE),NA()),"")))</f>
        <v>#N/A</v>
      </c>
      <c r="CD852" s="15" t="e">
        <f t="shared" si="1032"/>
        <v>#N/A</v>
      </c>
      <c r="CE852" s="15" t="b">
        <f t="shared" si="1033"/>
        <v>1</v>
      </c>
      <c r="CF852" s="15" t="b">
        <f t="shared" si="1065"/>
        <v>1</v>
      </c>
      <c r="CG852" s="15" t="b">
        <f t="shared" si="1034"/>
        <v>0</v>
      </c>
      <c r="CH852" s="15" t="b">
        <f t="shared" si="1035"/>
        <v>1</v>
      </c>
      <c r="CI852" t="e">
        <f t="shared" si="1066"/>
        <v>#N/A</v>
      </c>
      <c r="CJ852" t="e">
        <f t="shared" si="1067"/>
        <v>#N/A</v>
      </c>
      <c r="CK852" t="e">
        <f t="shared" si="1076"/>
        <v>#N/A</v>
      </c>
      <c r="CL852" t="b">
        <f t="shared" si="1036"/>
        <v>0</v>
      </c>
      <c r="CM852" t="e">
        <f t="shared" si="1077"/>
        <v>#N/A</v>
      </c>
      <c r="CN852" t="b">
        <f t="shared" si="1078"/>
        <v>0</v>
      </c>
      <c r="CO852" s="14">
        <f t="shared" si="1079"/>
        <v>1</v>
      </c>
      <c r="CP852" s="16" t="str">
        <f t="shared" si="1068"/>
        <v/>
      </c>
      <c r="CQ852" s="15">
        <f t="shared" si="1069"/>
        <v>0</v>
      </c>
      <c r="CR852" s="15">
        <f t="shared" si="1070"/>
        <v>0</v>
      </c>
      <c r="CS852" s="15">
        <f t="shared" si="1071"/>
        <v>0</v>
      </c>
      <c r="CT852" s="58" t="e">
        <f t="shared" si="1098"/>
        <v>#DIV/0!</v>
      </c>
      <c r="CU852" s="2">
        <f t="shared" si="1072"/>
        <v>995</v>
      </c>
      <c r="CV852" t="str">
        <f t="shared" si="1080"/>
        <v/>
      </c>
      <c r="CX852" t="str">
        <f t="shared" si="1099"/>
        <v/>
      </c>
      <c r="CY852" t="b">
        <f>AND(CX852&lt;&gt;"",COUNTIF($CX$11:CX851,CX852)=0)</f>
        <v>0</v>
      </c>
      <c r="CZ852" s="2">
        <f>IF(CX852="",0,IF(CY852,MAX($CZ$11:CZ851)+1,VLOOKUP(CX852,$CX$11:CZ851,3,FALSE)))</f>
        <v>0</v>
      </c>
      <c r="DA852" s="2" t="str">
        <f t="shared" si="1081"/>
        <v/>
      </c>
      <c r="DB852" t="str">
        <f t="shared" si="1100"/>
        <v/>
      </c>
      <c r="DC852" t="b">
        <f>AND(DB852&lt;&gt;"",COUNTIF($DB$11:DB851,DB852)=0)</f>
        <v>0</v>
      </c>
      <c r="DD852" s="2">
        <f>IF(DB852="",0,IF(DC852,MAX($DD$11:DD851)+1,VLOOKUP(DB852,$DB$11:DD851,3,FALSE)))</f>
        <v>0</v>
      </c>
      <c r="DE852" s="2" t="str">
        <f t="shared" si="1082"/>
        <v/>
      </c>
    </row>
    <row r="853" spans="1:109" x14ac:dyDescent="0.35">
      <c r="A853" s="119"/>
      <c r="B853" s="46"/>
      <c r="C853" s="46"/>
      <c r="D853" s="46"/>
      <c r="E853" s="46"/>
      <c r="F853" s="183"/>
      <c r="G853" s="48">
        <v>0</v>
      </c>
      <c r="H853" s="46">
        <v>0</v>
      </c>
      <c r="I853" s="46">
        <v>0</v>
      </c>
      <c r="J853" s="46">
        <v>0</v>
      </c>
      <c r="K853" s="46">
        <v>0</v>
      </c>
      <c r="L853" s="49">
        <v>0</v>
      </c>
      <c r="M853" s="50">
        <v>0</v>
      </c>
      <c r="N853" s="32"/>
      <c r="O853" s="31"/>
      <c r="P853" s="31"/>
      <c r="Q853" s="31"/>
      <c r="R853" s="31"/>
      <c r="S853" s="31"/>
      <c r="T853" s="31"/>
      <c r="U853" s="31"/>
      <c r="V853" s="99"/>
      <c r="W853" s="52" t="str">
        <f t="shared" si="1031"/>
        <v/>
      </c>
      <c r="X853" s="120"/>
      <c r="Y853" s="97"/>
      <c r="Z853" t="e">
        <f t="shared" si="1037"/>
        <v>#N/A</v>
      </c>
      <c r="AA853" t="e">
        <f t="shared" si="1038"/>
        <v>#N/A</v>
      </c>
      <c r="AB853" t="e">
        <f t="shared" si="1039"/>
        <v>#N/A</v>
      </c>
      <c r="AC853" s="53" t="b">
        <f t="shared" si="1040"/>
        <v>0</v>
      </c>
      <c r="AD853" s="53" t="b">
        <f t="shared" si="1041"/>
        <v>0</v>
      </c>
      <c r="AE853" s="53" t="b">
        <f t="shared" si="1042"/>
        <v>0</v>
      </c>
      <c r="AF853" s="53" t="b">
        <f t="shared" si="1043"/>
        <v>0</v>
      </c>
      <c r="AG853" s="53" t="b">
        <f t="shared" si="1044"/>
        <v>0</v>
      </c>
      <c r="AH853" s="53" t="b">
        <f t="shared" si="1045"/>
        <v>0</v>
      </c>
      <c r="AI853" s="53" t="b">
        <f t="shared" si="1046"/>
        <v>0</v>
      </c>
      <c r="AJ853" s="53" t="b">
        <f t="shared" si="1047"/>
        <v>0</v>
      </c>
      <c r="AK853" s="53" t="b">
        <f t="shared" si="1025"/>
        <v>1</v>
      </c>
      <c r="AL853" s="53" t="b">
        <f t="shared" si="1026"/>
        <v>1</v>
      </c>
      <c r="AM853" s="53" t="b">
        <f t="shared" si="1027"/>
        <v>1</v>
      </c>
      <c r="AN853" s="53" t="b">
        <f t="shared" si="1028"/>
        <v>1</v>
      </c>
      <c r="AO853" s="53" t="b">
        <f t="shared" si="1029"/>
        <v>1</v>
      </c>
      <c r="AP853" s="53" t="b">
        <f t="shared" si="1030"/>
        <v>1</v>
      </c>
      <c r="AQ853" s="53" t="b">
        <f t="shared" si="1083"/>
        <v>0</v>
      </c>
      <c r="AR853" t="b">
        <f t="shared" si="1048"/>
        <v>0</v>
      </c>
      <c r="AS853" s="54" t="e">
        <f t="shared" si="1073"/>
        <v>#N/A</v>
      </c>
      <c r="AT853" t="b">
        <f t="shared" si="1084"/>
        <v>0</v>
      </c>
      <c r="AU853" t="str">
        <f t="shared" si="1085"/>
        <v/>
      </c>
      <c r="AV853" s="55" t="str">
        <f t="shared" si="1074"/>
        <v/>
      </c>
      <c r="AW853" t="b">
        <f>AND(AV853&lt;&gt;"",COUNTIF($AV$11:AV852,AV853)=0)</f>
        <v>0</v>
      </c>
      <c r="AX853" s="2">
        <f>IF(AV853="",0,IF(AW853,MAX($AX$11:AX852)+1,VLOOKUP(AV853,$AV$11:AX852,3,FALSE)))</f>
        <v>0</v>
      </c>
      <c r="AY853" t="str">
        <f t="shared" si="1075"/>
        <v/>
      </c>
      <c r="AZ853" t="e">
        <f t="shared" si="1049"/>
        <v>#N/A</v>
      </c>
      <c r="BA853" t="e">
        <f>IF(ISNA(AZ853),NA(),COUNTIF(AZ$10:AZ853,AZ853)&gt;1)</f>
        <v>#N/A</v>
      </c>
      <c r="BB853" t="e">
        <f t="shared" si="1050"/>
        <v>#N/A</v>
      </c>
      <c r="BC853" s="55" t="e">
        <f t="shared" si="1051"/>
        <v>#N/A</v>
      </c>
      <c r="BD853" s="56" t="e">
        <f t="shared" si="1052"/>
        <v>#N/A</v>
      </c>
      <c r="BE853" s="53">
        <f t="shared" si="1053"/>
        <v>0</v>
      </c>
      <c r="BF853" s="53">
        <f t="shared" si="1054"/>
        <v>0</v>
      </c>
      <c r="BG853" s="53">
        <f t="shared" si="1055"/>
        <v>0</v>
      </c>
      <c r="BH853" s="53">
        <f t="shared" si="1056"/>
        <v>0</v>
      </c>
      <c r="BI853" s="53">
        <f t="shared" si="1057"/>
        <v>0</v>
      </c>
      <c r="BJ853" s="53">
        <f t="shared" si="1058"/>
        <v>0</v>
      </c>
      <c r="BK853" s="57">
        <f t="shared" si="1059"/>
        <v>0</v>
      </c>
      <c r="BL853" s="57">
        <f t="shared" si="1060"/>
        <v>0</v>
      </c>
      <c r="BM853" s="57">
        <f t="shared" si="1061"/>
        <v>0</v>
      </c>
      <c r="BN853" s="57">
        <f t="shared" si="1062"/>
        <v>0</v>
      </c>
      <c r="BO853" s="57">
        <f t="shared" si="1063"/>
        <v>0</v>
      </c>
      <c r="BP853" s="57">
        <f t="shared" si="1064"/>
        <v>0</v>
      </c>
      <c r="BQ853">
        <f t="shared" si="1086"/>
        <v>0</v>
      </c>
      <c r="BR853">
        <f t="shared" si="1087"/>
        <v>0</v>
      </c>
      <c r="BS853">
        <f t="shared" si="1088"/>
        <v>0</v>
      </c>
      <c r="BT853">
        <f t="shared" si="1089"/>
        <v>0</v>
      </c>
      <c r="BU853">
        <f t="shared" si="1090"/>
        <v>0</v>
      </c>
      <c r="BV853">
        <f t="shared" si="1091"/>
        <v>0</v>
      </c>
      <c r="BW853">
        <f t="shared" si="1092"/>
        <v>0</v>
      </c>
      <c r="BX853">
        <f t="shared" si="1093"/>
        <v>0</v>
      </c>
      <c r="BY853">
        <f t="shared" si="1094"/>
        <v>0</v>
      </c>
      <c r="BZ853">
        <f t="shared" si="1095"/>
        <v>0</v>
      </c>
      <c r="CA853">
        <f t="shared" si="1096"/>
        <v>0</v>
      </c>
      <c r="CB853">
        <f t="shared" si="1097"/>
        <v>0</v>
      </c>
      <c r="CC853" t="e">
        <f>IF('Source and fuel input'!AS853,VLOOKUP(AA853,SourceIdData,8,FALSE),IF('Source and fuel input'!AQ853,V853,IF('Source and fuel input'!AR853,IF(AND(E853="Method 1",VLOOKUP(AA853,SourceIdData,8,FALSE)&gt;0),VLOOKUP(AA853,SourceIdData,8,FALSE),NA()),"")))</f>
        <v>#N/A</v>
      </c>
      <c r="CD853" s="15" t="e">
        <f t="shared" si="1032"/>
        <v>#N/A</v>
      </c>
      <c r="CE853" s="15" t="b">
        <f t="shared" si="1033"/>
        <v>1</v>
      </c>
      <c r="CF853" s="15" t="b">
        <f t="shared" si="1065"/>
        <v>1</v>
      </c>
      <c r="CG853" s="15" t="b">
        <f t="shared" si="1034"/>
        <v>0</v>
      </c>
      <c r="CH853" s="15" t="b">
        <f t="shared" si="1035"/>
        <v>1</v>
      </c>
      <c r="CI853" t="e">
        <f t="shared" si="1066"/>
        <v>#N/A</v>
      </c>
      <c r="CJ853" t="e">
        <f t="shared" si="1067"/>
        <v>#N/A</v>
      </c>
      <c r="CK853" t="e">
        <f t="shared" si="1076"/>
        <v>#N/A</v>
      </c>
      <c r="CL853" t="b">
        <f t="shared" si="1036"/>
        <v>0</v>
      </c>
      <c r="CM853" t="e">
        <f t="shared" si="1077"/>
        <v>#N/A</v>
      </c>
      <c r="CN853" t="b">
        <f t="shared" si="1078"/>
        <v>0</v>
      </c>
      <c r="CO853" s="14">
        <f t="shared" si="1079"/>
        <v>1</v>
      </c>
      <c r="CP853" s="16" t="str">
        <f t="shared" si="1068"/>
        <v/>
      </c>
      <c r="CQ853" s="15">
        <f t="shared" si="1069"/>
        <v>0</v>
      </c>
      <c r="CR853" s="15">
        <f t="shared" si="1070"/>
        <v>0</v>
      </c>
      <c r="CS853" s="15">
        <f t="shared" si="1071"/>
        <v>0</v>
      </c>
      <c r="CT853" s="58" t="e">
        <f t="shared" si="1098"/>
        <v>#DIV/0!</v>
      </c>
      <c r="CU853" s="2">
        <f t="shared" si="1072"/>
        <v>995</v>
      </c>
      <c r="CV853" t="str">
        <f t="shared" si="1080"/>
        <v/>
      </c>
      <c r="CX853" t="str">
        <f t="shared" si="1099"/>
        <v/>
      </c>
      <c r="CY853" t="b">
        <f>AND(CX853&lt;&gt;"",COUNTIF($CX$11:CX852,CX853)=0)</f>
        <v>0</v>
      </c>
      <c r="CZ853" s="2">
        <f>IF(CX853="",0,IF(CY853,MAX($CZ$11:CZ852)+1,VLOOKUP(CX853,$CX$11:CZ852,3,FALSE)))</f>
        <v>0</v>
      </c>
      <c r="DA853" s="2" t="str">
        <f t="shared" si="1081"/>
        <v/>
      </c>
      <c r="DB853" t="str">
        <f t="shared" si="1100"/>
        <v/>
      </c>
      <c r="DC853" t="b">
        <f>AND(DB853&lt;&gt;"",COUNTIF($DB$11:DB852,DB853)=0)</f>
        <v>0</v>
      </c>
      <c r="DD853" s="2">
        <f>IF(DB853="",0,IF(DC853,MAX($DD$11:DD852)+1,VLOOKUP(DB853,$DB$11:DD852,3,FALSE)))</f>
        <v>0</v>
      </c>
      <c r="DE853" s="2" t="str">
        <f t="shared" si="1082"/>
        <v/>
      </c>
    </row>
    <row r="854" spans="1:109" x14ac:dyDescent="0.35">
      <c r="A854" s="119"/>
      <c r="B854" s="46"/>
      <c r="C854" s="46"/>
      <c r="D854" s="46"/>
      <c r="E854" s="46"/>
      <c r="F854" s="183"/>
      <c r="G854" s="48">
        <v>0</v>
      </c>
      <c r="H854" s="46">
        <v>0</v>
      </c>
      <c r="I854" s="46">
        <v>0</v>
      </c>
      <c r="J854" s="46">
        <v>0</v>
      </c>
      <c r="K854" s="46">
        <v>0</v>
      </c>
      <c r="L854" s="49">
        <v>0</v>
      </c>
      <c r="M854" s="50">
        <v>0</v>
      </c>
      <c r="N854" s="32"/>
      <c r="O854" s="31"/>
      <c r="P854" s="31"/>
      <c r="Q854" s="31"/>
      <c r="R854" s="31"/>
      <c r="S854" s="31"/>
      <c r="T854" s="31"/>
      <c r="U854" s="31"/>
      <c r="V854" s="99"/>
      <c r="W854" s="52" t="str">
        <f t="shared" si="1031"/>
        <v/>
      </c>
      <c r="X854" s="120"/>
      <c r="Y854" s="97"/>
      <c r="Z854" t="e">
        <f t="shared" si="1037"/>
        <v>#N/A</v>
      </c>
      <c r="AA854" t="e">
        <f t="shared" si="1038"/>
        <v>#N/A</v>
      </c>
      <c r="AB854" t="e">
        <f t="shared" si="1039"/>
        <v>#N/A</v>
      </c>
      <c r="AC854" s="53" t="b">
        <f t="shared" si="1040"/>
        <v>0</v>
      </c>
      <c r="AD854" s="53" t="b">
        <f t="shared" si="1041"/>
        <v>0</v>
      </c>
      <c r="AE854" s="53" t="b">
        <f t="shared" si="1042"/>
        <v>0</v>
      </c>
      <c r="AF854" s="53" t="b">
        <f t="shared" si="1043"/>
        <v>0</v>
      </c>
      <c r="AG854" s="53" t="b">
        <f t="shared" si="1044"/>
        <v>0</v>
      </c>
      <c r="AH854" s="53" t="b">
        <f t="shared" si="1045"/>
        <v>0</v>
      </c>
      <c r="AI854" s="53" t="b">
        <f t="shared" si="1046"/>
        <v>0</v>
      </c>
      <c r="AJ854" s="53" t="b">
        <f t="shared" si="1047"/>
        <v>0</v>
      </c>
      <c r="AK854" s="53" t="b">
        <f t="shared" si="1025"/>
        <v>1</v>
      </c>
      <c r="AL854" s="53" t="b">
        <f t="shared" si="1026"/>
        <v>1</v>
      </c>
      <c r="AM854" s="53" t="b">
        <f t="shared" si="1027"/>
        <v>1</v>
      </c>
      <c r="AN854" s="53" t="b">
        <f t="shared" si="1028"/>
        <v>1</v>
      </c>
      <c r="AO854" s="53" t="b">
        <f t="shared" si="1029"/>
        <v>1</v>
      </c>
      <c r="AP854" s="53" t="b">
        <f t="shared" si="1030"/>
        <v>1</v>
      </c>
      <c r="AQ854" s="53" t="b">
        <f t="shared" si="1083"/>
        <v>0</v>
      </c>
      <c r="AR854" t="b">
        <f t="shared" si="1048"/>
        <v>0</v>
      </c>
      <c r="AS854" s="54" t="e">
        <f t="shared" si="1073"/>
        <v>#N/A</v>
      </c>
      <c r="AT854" t="b">
        <f t="shared" si="1084"/>
        <v>0</v>
      </c>
      <c r="AU854" t="str">
        <f t="shared" si="1085"/>
        <v/>
      </c>
      <c r="AV854" s="55" t="str">
        <f t="shared" si="1074"/>
        <v/>
      </c>
      <c r="AW854" t="b">
        <f>AND(AV854&lt;&gt;"",COUNTIF($AV$11:AV853,AV854)=0)</f>
        <v>0</v>
      </c>
      <c r="AX854" s="2">
        <f>IF(AV854="",0,IF(AW854,MAX($AX$11:AX853)+1,VLOOKUP(AV854,$AV$11:AX853,3,FALSE)))</f>
        <v>0</v>
      </c>
      <c r="AY854" t="str">
        <f t="shared" si="1075"/>
        <v/>
      </c>
      <c r="AZ854" t="e">
        <f t="shared" si="1049"/>
        <v>#N/A</v>
      </c>
      <c r="BA854" t="e">
        <f>IF(ISNA(AZ854),NA(),COUNTIF(AZ$10:AZ854,AZ854)&gt;1)</f>
        <v>#N/A</v>
      </c>
      <c r="BB854" t="e">
        <f t="shared" si="1050"/>
        <v>#N/A</v>
      </c>
      <c r="BC854" s="55" t="e">
        <f t="shared" si="1051"/>
        <v>#N/A</v>
      </c>
      <c r="BD854" s="56" t="e">
        <f t="shared" si="1052"/>
        <v>#N/A</v>
      </c>
      <c r="BE854" s="53">
        <f t="shared" si="1053"/>
        <v>0</v>
      </c>
      <c r="BF854" s="53">
        <f t="shared" si="1054"/>
        <v>0</v>
      </c>
      <c r="BG854" s="53">
        <f t="shared" si="1055"/>
        <v>0</v>
      </c>
      <c r="BH854" s="53">
        <f t="shared" si="1056"/>
        <v>0</v>
      </c>
      <c r="BI854" s="53">
        <f t="shared" si="1057"/>
        <v>0</v>
      </c>
      <c r="BJ854" s="53">
        <f t="shared" si="1058"/>
        <v>0</v>
      </c>
      <c r="BK854" s="57">
        <f t="shared" si="1059"/>
        <v>0</v>
      </c>
      <c r="BL854" s="57">
        <f t="shared" si="1060"/>
        <v>0</v>
      </c>
      <c r="BM854" s="57">
        <f t="shared" si="1061"/>
        <v>0</v>
      </c>
      <c r="BN854" s="57">
        <f t="shared" si="1062"/>
        <v>0</v>
      </c>
      <c r="BO854" s="57">
        <f t="shared" si="1063"/>
        <v>0</v>
      </c>
      <c r="BP854" s="57">
        <f t="shared" si="1064"/>
        <v>0</v>
      </c>
      <c r="BQ854">
        <f t="shared" si="1086"/>
        <v>0</v>
      </c>
      <c r="BR854">
        <f t="shared" si="1087"/>
        <v>0</v>
      </c>
      <c r="BS854">
        <f t="shared" si="1088"/>
        <v>0</v>
      </c>
      <c r="BT854">
        <f t="shared" si="1089"/>
        <v>0</v>
      </c>
      <c r="BU854">
        <f t="shared" si="1090"/>
        <v>0</v>
      </c>
      <c r="BV854">
        <f t="shared" si="1091"/>
        <v>0</v>
      </c>
      <c r="BW854">
        <f t="shared" si="1092"/>
        <v>0</v>
      </c>
      <c r="BX854">
        <f t="shared" si="1093"/>
        <v>0</v>
      </c>
      <c r="BY854">
        <f t="shared" si="1094"/>
        <v>0</v>
      </c>
      <c r="BZ854">
        <f t="shared" si="1095"/>
        <v>0</v>
      </c>
      <c r="CA854">
        <f t="shared" si="1096"/>
        <v>0</v>
      </c>
      <c r="CB854">
        <f t="shared" si="1097"/>
        <v>0</v>
      </c>
      <c r="CC854" t="e">
        <f>IF('Source and fuel input'!AS854,VLOOKUP(AA854,SourceIdData,8,FALSE),IF('Source and fuel input'!AQ854,V854,IF('Source and fuel input'!AR854,IF(AND(E854="Method 1",VLOOKUP(AA854,SourceIdData,8,FALSE)&gt;0),VLOOKUP(AA854,SourceIdData,8,FALSE),NA()),"")))</f>
        <v>#N/A</v>
      </c>
      <c r="CD854" s="15" t="e">
        <f t="shared" si="1032"/>
        <v>#N/A</v>
      </c>
      <c r="CE854" s="15" t="b">
        <f t="shared" si="1033"/>
        <v>1</v>
      </c>
      <c r="CF854" s="15" t="b">
        <f t="shared" si="1065"/>
        <v>1</v>
      </c>
      <c r="CG854" s="15" t="b">
        <f t="shared" si="1034"/>
        <v>0</v>
      </c>
      <c r="CH854" s="15" t="b">
        <f t="shared" si="1035"/>
        <v>1</v>
      </c>
      <c r="CI854" t="e">
        <f t="shared" si="1066"/>
        <v>#N/A</v>
      </c>
      <c r="CJ854" t="e">
        <f t="shared" si="1067"/>
        <v>#N/A</v>
      </c>
      <c r="CK854" t="e">
        <f t="shared" si="1076"/>
        <v>#N/A</v>
      </c>
      <c r="CL854" t="b">
        <f t="shared" si="1036"/>
        <v>0</v>
      </c>
      <c r="CM854" t="e">
        <f t="shared" si="1077"/>
        <v>#N/A</v>
      </c>
      <c r="CN854" t="b">
        <f t="shared" si="1078"/>
        <v>0</v>
      </c>
      <c r="CO854" s="14">
        <f t="shared" si="1079"/>
        <v>1</v>
      </c>
      <c r="CP854" s="16" t="str">
        <f t="shared" si="1068"/>
        <v/>
      </c>
      <c r="CQ854" s="15">
        <f t="shared" si="1069"/>
        <v>0</v>
      </c>
      <c r="CR854" s="15">
        <f t="shared" si="1070"/>
        <v>0</v>
      </c>
      <c r="CS854" s="15">
        <f t="shared" si="1071"/>
        <v>0</v>
      </c>
      <c r="CT854" s="58" t="e">
        <f t="shared" si="1098"/>
        <v>#DIV/0!</v>
      </c>
      <c r="CU854" s="2">
        <f t="shared" si="1072"/>
        <v>995</v>
      </c>
      <c r="CV854" t="str">
        <f t="shared" si="1080"/>
        <v/>
      </c>
      <c r="CX854" t="str">
        <f t="shared" si="1099"/>
        <v/>
      </c>
      <c r="CY854" t="b">
        <f>AND(CX854&lt;&gt;"",COUNTIF($CX$11:CX853,CX854)=0)</f>
        <v>0</v>
      </c>
      <c r="CZ854" s="2">
        <f>IF(CX854="",0,IF(CY854,MAX($CZ$11:CZ853)+1,VLOOKUP(CX854,$CX$11:CZ853,3,FALSE)))</f>
        <v>0</v>
      </c>
      <c r="DA854" s="2" t="str">
        <f t="shared" si="1081"/>
        <v/>
      </c>
      <c r="DB854" t="str">
        <f t="shared" si="1100"/>
        <v/>
      </c>
      <c r="DC854" t="b">
        <f>AND(DB854&lt;&gt;"",COUNTIF($DB$11:DB853,DB854)=0)</f>
        <v>0</v>
      </c>
      <c r="DD854" s="2">
        <f>IF(DB854="",0,IF(DC854,MAX($DD$11:DD853)+1,VLOOKUP(DB854,$DB$11:DD853,3,FALSE)))</f>
        <v>0</v>
      </c>
      <c r="DE854" s="2" t="str">
        <f t="shared" si="1082"/>
        <v/>
      </c>
    </row>
    <row r="855" spans="1:109" x14ac:dyDescent="0.35">
      <c r="A855" s="119"/>
      <c r="B855" s="46"/>
      <c r="C855" s="46"/>
      <c r="D855" s="46"/>
      <c r="E855" s="46"/>
      <c r="F855" s="183"/>
      <c r="G855" s="48">
        <v>0</v>
      </c>
      <c r="H855" s="46">
        <v>0</v>
      </c>
      <c r="I855" s="46">
        <v>0</v>
      </c>
      <c r="J855" s="46">
        <v>0</v>
      </c>
      <c r="K855" s="46">
        <v>0</v>
      </c>
      <c r="L855" s="49">
        <v>0</v>
      </c>
      <c r="M855" s="50">
        <v>0</v>
      </c>
      <c r="N855" s="32"/>
      <c r="O855" s="31"/>
      <c r="P855" s="31"/>
      <c r="Q855" s="31"/>
      <c r="R855" s="31"/>
      <c r="S855" s="31"/>
      <c r="T855" s="31"/>
      <c r="U855" s="31"/>
      <c r="V855" s="99"/>
      <c r="W855" s="52" t="str">
        <f t="shared" si="1031"/>
        <v/>
      </c>
      <c r="X855" s="120"/>
      <c r="Y855" s="97"/>
      <c r="Z855" t="e">
        <f t="shared" si="1037"/>
        <v>#N/A</v>
      </c>
      <c r="AA855" t="e">
        <f t="shared" si="1038"/>
        <v>#N/A</v>
      </c>
      <c r="AB855" t="e">
        <f t="shared" si="1039"/>
        <v>#N/A</v>
      </c>
      <c r="AC855" s="53" t="b">
        <f t="shared" si="1040"/>
        <v>0</v>
      </c>
      <c r="AD855" s="53" t="b">
        <f t="shared" si="1041"/>
        <v>0</v>
      </c>
      <c r="AE855" s="53" t="b">
        <f t="shared" si="1042"/>
        <v>0</v>
      </c>
      <c r="AF855" s="53" t="b">
        <f t="shared" si="1043"/>
        <v>0</v>
      </c>
      <c r="AG855" s="53" t="b">
        <f t="shared" si="1044"/>
        <v>0</v>
      </c>
      <c r="AH855" s="53" t="b">
        <f t="shared" si="1045"/>
        <v>0</v>
      </c>
      <c r="AI855" s="53" t="b">
        <f t="shared" si="1046"/>
        <v>0</v>
      </c>
      <c r="AJ855" s="53" t="b">
        <f t="shared" si="1047"/>
        <v>0</v>
      </c>
      <c r="AK855" s="53" t="b">
        <f t="shared" si="1025"/>
        <v>1</v>
      </c>
      <c r="AL855" s="53" t="b">
        <f t="shared" si="1026"/>
        <v>1</v>
      </c>
      <c r="AM855" s="53" t="b">
        <f t="shared" si="1027"/>
        <v>1</v>
      </c>
      <c r="AN855" s="53" t="b">
        <f t="shared" si="1028"/>
        <v>1</v>
      </c>
      <c r="AO855" s="53" t="b">
        <f t="shared" si="1029"/>
        <v>1</v>
      </c>
      <c r="AP855" s="53" t="b">
        <f t="shared" si="1030"/>
        <v>1</v>
      </c>
      <c r="AQ855" s="53" t="b">
        <f t="shared" si="1083"/>
        <v>0</v>
      </c>
      <c r="AR855" t="b">
        <f t="shared" si="1048"/>
        <v>0</v>
      </c>
      <c r="AS855" s="54" t="e">
        <f t="shared" si="1073"/>
        <v>#N/A</v>
      </c>
      <c r="AT855" t="b">
        <f t="shared" si="1084"/>
        <v>0</v>
      </c>
      <c r="AU855" t="str">
        <f t="shared" si="1085"/>
        <v/>
      </c>
      <c r="AV855" s="55" t="str">
        <f t="shared" si="1074"/>
        <v/>
      </c>
      <c r="AW855" t="b">
        <f>AND(AV855&lt;&gt;"",COUNTIF($AV$11:AV854,AV855)=0)</f>
        <v>0</v>
      </c>
      <c r="AX855" s="2">
        <f>IF(AV855="",0,IF(AW855,MAX($AX$11:AX854)+1,VLOOKUP(AV855,$AV$11:AX854,3,FALSE)))</f>
        <v>0</v>
      </c>
      <c r="AY855" t="str">
        <f t="shared" si="1075"/>
        <v/>
      </c>
      <c r="AZ855" t="e">
        <f t="shared" si="1049"/>
        <v>#N/A</v>
      </c>
      <c r="BA855" t="e">
        <f>IF(ISNA(AZ855),NA(),COUNTIF(AZ$10:AZ855,AZ855)&gt;1)</f>
        <v>#N/A</v>
      </c>
      <c r="BB855" t="e">
        <f t="shared" si="1050"/>
        <v>#N/A</v>
      </c>
      <c r="BC855" s="55" t="e">
        <f t="shared" si="1051"/>
        <v>#N/A</v>
      </c>
      <c r="BD855" s="56" t="e">
        <f t="shared" si="1052"/>
        <v>#N/A</v>
      </c>
      <c r="BE855" s="53">
        <f t="shared" si="1053"/>
        <v>0</v>
      </c>
      <c r="BF855" s="53">
        <f t="shared" si="1054"/>
        <v>0</v>
      </c>
      <c r="BG855" s="53">
        <f t="shared" si="1055"/>
        <v>0</v>
      </c>
      <c r="BH855" s="53">
        <f t="shared" si="1056"/>
        <v>0</v>
      </c>
      <c r="BI855" s="53">
        <f t="shared" si="1057"/>
        <v>0</v>
      </c>
      <c r="BJ855" s="53">
        <f t="shared" si="1058"/>
        <v>0</v>
      </c>
      <c r="BK855" s="57">
        <f t="shared" si="1059"/>
        <v>0</v>
      </c>
      <c r="BL855" s="57">
        <f t="shared" si="1060"/>
        <v>0</v>
      </c>
      <c r="BM855" s="57">
        <f t="shared" si="1061"/>
        <v>0</v>
      </c>
      <c r="BN855" s="57">
        <f t="shared" si="1062"/>
        <v>0</v>
      </c>
      <c r="BO855" s="57">
        <f t="shared" si="1063"/>
        <v>0</v>
      </c>
      <c r="BP855" s="57">
        <f t="shared" si="1064"/>
        <v>0</v>
      </c>
      <c r="BQ855">
        <f t="shared" si="1086"/>
        <v>0</v>
      </c>
      <c r="BR855">
        <f t="shared" si="1087"/>
        <v>0</v>
      </c>
      <c r="BS855">
        <f t="shared" si="1088"/>
        <v>0</v>
      </c>
      <c r="BT855">
        <f t="shared" si="1089"/>
        <v>0</v>
      </c>
      <c r="BU855">
        <f t="shared" si="1090"/>
        <v>0</v>
      </c>
      <c r="BV855">
        <f t="shared" si="1091"/>
        <v>0</v>
      </c>
      <c r="BW855">
        <f t="shared" si="1092"/>
        <v>0</v>
      </c>
      <c r="BX855">
        <f t="shared" si="1093"/>
        <v>0</v>
      </c>
      <c r="BY855">
        <f t="shared" si="1094"/>
        <v>0</v>
      </c>
      <c r="BZ855">
        <f t="shared" si="1095"/>
        <v>0</v>
      </c>
      <c r="CA855">
        <f t="shared" si="1096"/>
        <v>0</v>
      </c>
      <c r="CB855">
        <f t="shared" si="1097"/>
        <v>0</v>
      </c>
      <c r="CC855" t="e">
        <f>IF('Source and fuel input'!AS855,VLOOKUP(AA855,SourceIdData,8,FALSE),IF('Source and fuel input'!AQ855,V855,IF('Source and fuel input'!AR855,IF(AND(E855="Method 1",VLOOKUP(AA855,SourceIdData,8,FALSE)&gt;0),VLOOKUP(AA855,SourceIdData,8,FALSE),NA()),"")))</f>
        <v>#N/A</v>
      </c>
      <c r="CD855" s="15" t="e">
        <f t="shared" si="1032"/>
        <v>#N/A</v>
      </c>
      <c r="CE855" s="15" t="b">
        <f t="shared" si="1033"/>
        <v>1</v>
      </c>
      <c r="CF855" s="15" t="b">
        <f t="shared" si="1065"/>
        <v>1</v>
      </c>
      <c r="CG855" s="15" t="b">
        <f t="shared" si="1034"/>
        <v>0</v>
      </c>
      <c r="CH855" s="15" t="b">
        <f t="shared" si="1035"/>
        <v>1</v>
      </c>
      <c r="CI855" t="e">
        <f t="shared" si="1066"/>
        <v>#N/A</v>
      </c>
      <c r="CJ855" t="e">
        <f t="shared" si="1067"/>
        <v>#N/A</v>
      </c>
      <c r="CK855" t="e">
        <f t="shared" si="1076"/>
        <v>#N/A</v>
      </c>
      <c r="CL855" t="b">
        <f t="shared" si="1036"/>
        <v>0</v>
      </c>
      <c r="CM855" t="e">
        <f t="shared" si="1077"/>
        <v>#N/A</v>
      </c>
      <c r="CN855" t="b">
        <f t="shared" si="1078"/>
        <v>0</v>
      </c>
      <c r="CO855" s="14">
        <f t="shared" si="1079"/>
        <v>1</v>
      </c>
      <c r="CP855" s="16" t="str">
        <f t="shared" si="1068"/>
        <v/>
      </c>
      <c r="CQ855" s="15">
        <f t="shared" si="1069"/>
        <v>0</v>
      </c>
      <c r="CR855" s="15">
        <f t="shared" si="1070"/>
        <v>0</v>
      </c>
      <c r="CS855" s="15">
        <f t="shared" si="1071"/>
        <v>0</v>
      </c>
      <c r="CT855" s="58" t="e">
        <f t="shared" si="1098"/>
        <v>#DIV/0!</v>
      </c>
      <c r="CU855" s="2">
        <f t="shared" si="1072"/>
        <v>995</v>
      </c>
      <c r="CV855" t="str">
        <f t="shared" si="1080"/>
        <v/>
      </c>
      <c r="CX855" t="str">
        <f t="shared" si="1099"/>
        <v/>
      </c>
      <c r="CY855" t="b">
        <f>AND(CX855&lt;&gt;"",COUNTIF($CX$11:CX854,CX855)=0)</f>
        <v>0</v>
      </c>
      <c r="CZ855" s="2">
        <f>IF(CX855="",0,IF(CY855,MAX($CZ$11:CZ854)+1,VLOOKUP(CX855,$CX$11:CZ854,3,FALSE)))</f>
        <v>0</v>
      </c>
      <c r="DA855" s="2" t="str">
        <f t="shared" si="1081"/>
        <v/>
      </c>
      <c r="DB855" t="str">
        <f t="shared" si="1100"/>
        <v/>
      </c>
      <c r="DC855" t="b">
        <f>AND(DB855&lt;&gt;"",COUNTIF($DB$11:DB854,DB855)=0)</f>
        <v>0</v>
      </c>
      <c r="DD855" s="2">
        <f>IF(DB855="",0,IF(DC855,MAX($DD$11:DD854)+1,VLOOKUP(DB855,$DB$11:DD854,3,FALSE)))</f>
        <v>0</v>
      </c>
      <c r="DE855" s="2" t="str">
        <f t="shared" si="1082"/>
        <v/>
      </c>
    </row>
    <row r="856" spans="1:109" x14ac:dyDescent="0.35">
      <c r="A856" s="119"/>
      <c r="B856" s="46"/>
      <c r="C856" s="46"/>
      <c r="D856" s="46"/>
      <c r="E856" s="46"/>
      <c r="F856" s="183"/>
      <c r="G856" s="48">
        <v>0</v>
      </c>
      <c r="H856" s="46">
        <v>0</v>
      </c>
      <c r="I856" s="46">
        <v>0</v>
      </c>
      <c r="J856" s="46">
        <v>0</v>
      </c>
      <c r="K856" s="46">
        <v>0</v>
      </c>
      <c r="L856" s="49">
        <v>0</v>
      </c>
      <c r="M856" s="50">
        <v>0</v>
      </c>
      <c r="N856" s="32"/>
      <c r="O856" s="31"/>
      <c r="P856" s="31"/>
      <c r="Q856" s="31"/>
      <c r="R856" s="31"/>
      <c r="S856" s="31"/>
      <c r="T856" s="31"/>
      <c r="U856" s="31"/>
      <c r="V856" s="99"/>
      <c r="W856" s="52" t="str">
        <f t="shared" si="1031"/>
        <v/>
      </c>
      <c r="X856" s="120"/>
      <c r="Y856" s="97"/>
      <c r="Z856" t="e">
        <f t="shared" si="1037"/>
        <v>#N/A</v>
      </c>
      <c r="AA856" t="e">
        <f t="shared" si="1038"/>
        <v>#N/A</v>
      </c>
      <c r="AB856" t="e">
        <f t="shared" si="1039"/>
        <v>#N/A</v>
      </c>
      <c r="AC856" s="53" t="b">
        <f t="shared" si="1040"/>
        <v>0</v>
      </c>
      <c r="AD856" s="53" t="b">
        <f t="shared" si="1041"/>
        <v>0</v>
      </c>
      <c r="AE856" s="53" t="b">
        <f t="shared" si="1042"/>
        <v>0</v>
      </c>
      <c r="AF856" s="53" t="b">
        <f t="shared" si="1043"/>
        <v>0</v>
      </c>
      <c r="AG856" s="53" t="b">
        <f t="shared" si="1044"/>
        <v>0</v>
      </c>
      <c r="AH856" s="53" t="b">
        <f t="shared" si="1045"/>
        <v>0</v>
      </c>
      <c r="AI856" s="53" t="b">
        <f t="shared" si="1046"/>
        <v>0</v>
      </c>
      <c r="AJ856" s="53" t="b">
        <f t="shared" si="1047"/>
        <v>0</v>
      </c>
      <c r="AK856" s="53" t="b">
        <f t="shared" si="1025"/>
        <v>1</v>
      </c>
      <c r="AL856" s="53" t="b">
        <f t="shared" si="1026"/>
        <v>1</v>
      </c>
      <c r="AM856" s="53" t="b">
        <f t="shared" si="1027"/>
        <v>1</v>
      </c>
      <c r="AN856" s="53" t="b">
        <f t="shared" si="1028"/>
        <v>1</v>
      </c>
      <c r="AO856" s="53" t="b">
        <f t="shared" si="1029"/>
        <v>1</v>
      </c>
      <c r="AP856" s="53" t="b">
        <f t="shared" si="1030"/>
        <v>1</v>
      </c>
      <c r="AQ856" s="53" t="b">
        <f t="shared" si="1083"/>
        <v>0</v>
      </c>
      <c r="AR856" t="b">
        <f t="shared" si="1048"/>
        <v>0</v>
      </c>
      <c r="AS856" s="54" t="e">
        <f t="shared" si="1073"/>
        <v>#N/A</v>
      </c>
      <c r="AT856" t="b">
        <f t="shared" si="1084"/>
        <v>0</v>
      </c>
      <c r="AU856" t="str">
        <f t="shared" si="1085"/>
        <v/>
      </c>
      <c r="AV856" s="55" t="str">
        <f t="shared" si="1074"/>
        <v/>
      </c>
      <c r="AW856" t="b">
        <f>AND(AV856&lt;&gt;"",COUNTIF($AV$11:AV855,AV856)=0)</f>
        <v>0</v>
      </c>
      <c r="AX856" s="2">
        <f>IF(AV856="",0,IF(AW856,MAX($AX$11:AX855)+1,VLOOKUP(AV856,$AV$11:AX855,3,FALSE)))</f>
        <v>0</v>
      </c>
      <c r="AY856" t="str">
        <f t="shared" si="1075"/>
        <v/>
      </c>
      <c r="AZ856" t="e">
        <f t="shared" si="1049"/>
        <v>#N/A</v>
      </c>
      <c r="BA856" t="e">
        <f>IF(ISNA(AZ856),NA(),COUNTIF(AZ$10:AZ856,AZ856)&gt;1)</f>
        <v>#N/A</v>
      </c>
      <c r="BB856" t="e">
        <f t="shared" si="1050"/>
        <v>#N/A</v>
      </c>
      <c r="BC856" s="55" t="e">
        <f t="shared" si="1051"/>
        <v>#N/A</v>
      </c>
      <c r="BD856" s="56" t="e">
        <f t="shared" si="1052"/>
        <v>#N/A</v>
      </c>
      <c r="BE856" s="53">
        <f t="shared" si="1053"/>
        <v>0</v>
      </c>
      <c r="BF856" s="53">
        <f t="shared" si="1054"/>
        <v>0</v>
      </c>
      <c r="BG856" s="53">
        <f t="shared" si="1055"/>
        <v>0</v>
      </c>
      <c r="BH856" s="53">
        <f t="shared" si="1056"/>
        <v>0</v>
      </c>
      <c r="BI856" s="53">
        <f t="shared" si="1057"/>
        <v>0</v>
      </c>
      <c r="BJ856" s="53">
        <f t="shared" si="1058"/>
        <v>0</v>
      </c>
      <c r="BK856" s="57">
        <f t="shared" si="1059"/>
        <v>0</v>
      </c>
      <c r="BL856" s="57">
        <f t="shared" si="1060"/>
        <v>0</v>
      </c>
      <c r="BM856" s="57">
        <f t="shared" si="1061"/>
        <v>0</v>
      </c>
      <c r="BN856" s="57">
        <f t="shared" si="1062"/>
        <v>0</v>
      </c>
      <c r="BO856" s="57">
        <f t="shared" si="1063"/>
        <v>0</v>
      </c>
      <c r="BP856" s="57">
        <f t="shared" si="1064"/>
        <v>0</v>
      </c>
      <c r="BQ856">
        <f t="shared" si="1086"/>
        <v>0</v>
      </c>
      <c r="BR856">
        <f t="shared" si="1087"/>
        <v>0</v>
      </c>
      <c r="BS856">
        <f t="shared" si="1088"/>
        <v>0</v>
      </c>
      <c r="BT856">
        <f t="shared" si="1089"/>
        <v>0</v>
      </c>
      <c r="BU856">
        <f t="shared" si="1090"/>
        <v>0</v>
      </c>
      <c r="BV856">
        <f t="shared" si="1091"/>
        <v>0</v>
      </c>
      <c r="BW856">
        <f t="shared" si="1092"/>
        <v>0</v>
      </c>
      <c r="BX856">
        <f t="shared" si="1093"/>
        <v>0</v>
      </c>
      <c r="BY856">
        <f t="shared" si="1094"/>
        <v>0</v>
      </c>
      <c r="BZ856">
        <f t="shared" si="1095"/>
        <v>0</v>
      </c>
      <c r="CA856">
        <f t="shared" si="1096"/>
        <v>0</v>
      </c>
      <c r="CB856">
        <f t="shared" si="1097"/>
        <v>0</v>
      </c>
      <c r="CC856" t="e">
        <f>IF('Source and fuel input'!AS856,VLOOKUP(AA856,SourceIdData,8,FALSE),IF('Source and fuel input'!AQ856,V856,IF('Source and fuel input'!AR856,IF(AND(E856="Method 1",VLOOKUP(AA856,SourceIdData,8,FALSE)&gt;0),VLOOKUP(AA856,SourceIdData,8,FALSE),NA()),"")))</f>
        <v>#N/A</v>
      </c>
      <c r="CD856" s="15" t="e">
        <f t="shared" si="1032"/>
        <v>#N/A</v>
      </c>
      <c r="CE856" s="15" t="b">
        <f t="shared" si="1033"/>
        <v>1</v>
      </c>
      <c r="CF856" s="15" t="b">
        <f t="shared" si="1065"/>
        <v>1</v>
      </c>
      <c r="CG856" s="15" t="b">
        <f t="shared" si="1034"/>
        <v>0</v>
      </c>
      <c r="CH856" s="15" t="b">
        <f t="shared" si="1035"/>
        <v>1</v>
      </c>
      <c r="CI856" t="e">
        <f t="shared" si="1066"/>
        <v>#N/A</v>
      </c>
      <c r="CJ856" t="e">
        <f t="shared" si="1067"/>
        <v>#N/A</v>
      </c>
      <c r="CK856" t="e">
        <f t="shared" si="1076"/>
        <v>#N/A</v>
      </c>
      <c r="CL856" t="b">
        <f t="shared" si="1036"/>
        <v>0</v>
      </c>
      <c r="CM856" t="e">
        <f t="shared" si="1077"/>
        <v>#N/A</v>
      </c>
      <c r="CN856" t="b">
        <f t="shared" si="1078"/>
        <v>0</v>
      </c>
      <c r="CO856" s="14">
        <f t="shared" si="1079"/>
        <v>1</v>
      </c>
      <c r="CP856" s="16" t="str">
        <f t="shared" si="1068"/>
        <v/>
      </c>
      <c r="CQ856" s="15">
        <f t="shared" si="1069"/>
        <v>0</v>
      </c>
      <c r="CR856" s="15">
        <f t="shared" si="1070"/>
        <v>0</v>
      </c>
      <c r="CS856" s="15">
        <f t="shared" si="1071"/>
        <v>0</v>
      </c>
      <c r="CT856" s="58" t="e">
        <f t="shared" si="1098"/>
        <v>#DIV/0!</v>
      </c>
      <c r="CU856" s="2">
        <f t="shared" si="1072"/>
        <v>995</v>
      </c>
      <c r="CV856" t="str">
        <f t="shared" si="1080"/>
        <v/>
      </c>
      <c r="CX856" t="str">
        <f t="shared" si="1099"/>
        <v/>
      </c>
      <c r="CY856" t="b">
        <f>AND(CX856&lt;&gt;"",COUNTIF($CX$11:CX855,CX856)=0)</f>
        <v>0</v>
      </c>
      <c r="CZ856" s="2">
        <f>IF(CX856="",0,IF(CY856,MAX($CZ$11:CZ855)+1,VLOOKUP(CX856,$CX$11:CZ855,3,FALSE)))</f>
        <v>0</v>
      </c>
      <c r="DA856" s="2" t="str">
        <f t="shared" si="1081"/>
        <v/>
      </c>
      <c r="DB856" t="str">
        <f t="shared" si="1100"/>
        <v/>
      </c>
      <c r="DC856" t="b">
        <f>AND(DB856&lt;&gt;"",COUNTIF($DB$11:DB855,DB856)=0)</f>
        <v>0</v>
      </c>
      <c r="DD856" s="2">
        <f>IF(DB856="",0,IF(DC856,MAX($DD$11:DD855)+1,VLOOKUP(DB856,$DB$11:DD855,3,FALSE)))</f>
        <v>0</v>
      </c>
      <c r="DE856" s="2" t="str">
        <f t="shared" si="1082"/>
        <v/>
      </c>
    </row>
    <row r="857" spans="1:109" x14ac:dyDescent="0.35">
      <c r="A857" s="119"/>
      <c r="B857" s="46"/>
      <c r="C857" s="46"/>
      <c r="D857" s="46"/>
      <c r="E857" s="46"/>
      <c r="F857" s="183"/>
      <c r="G857" s="48">
        <v>0</v>
      </c>
      <c r="H857" s="46">
        <v>0</v>
      </c>
      <c r="I857" s="46">
        <v>0</v>
      </c>
      <c r="J857" s="46">
        <v>0</v>
      </c>
      <c r="K857" s="46">
        <v>0</v>
      </c>
      <c r="L857" s="49">
        <v>0</v>
      </c>
      <c r="M857" s="50">
        <v>0</v>
      </c>
      <c r="N857" s="32"/>
      <c r="O857" s="31"/>
      <c r="P857" s="31"/>
      <c r="Q857" s="31"/>
      <c r="R857" s="31"/>
      <c r="S857" s="31"/>
      <c r="T857" s="31"/>
      <c r="U857" s="31"/>
      <c r="V857" s="99"/>
      <c r="W857" s="52" t="str">
        <f t="shared" si="1031"/>
        <v/>
      </c>
      <c r="X857" s="120"/>
      <c r="Y857" s="97"/>
      <c r="Z857" t="e">
        <f t="shared" si="1037"/>
        <v>#N/A</v>
      </c>
      <c r="AA857" t="e">
        <f t="shared" si="1038"/>
        <v>#N/A</v>
      </c>
      <c r="AB857" t="e">
        <f t="shared" si="1039"/>
        <v>#N/A</v>
      </c>
      <c r="AC857" s="53" t="b">
        <f t="shared" si="1040"/>
        <v>0</v>
      </c>
      <c r="AD857" s="53" t="b">
        <f t="shared" si="1041"/>
        <v>0</v>
      </c>
      <c r="AE857" s="53" t="b">
        <f t="shared" si="1042"/>
        <v>0</v>
      </c>
      <c r="AF857" s="53" t="b">
        <f t="shared" si="1043"/>
        <v>0</v>
      </c>
      <c r="AG857" s="53" t="b">
        <f t="shared" si="1044"/>
        <v>0</v>
      </c>
      <c r="AH857" s="53" t="b">
        <f t="shared" si="1045"/>
        <v>0</v>
      </c>
      <c r="AI857" s="53" t="b">
        <f t="shared" si="1046"/>
        <v>0</v>
      </c>
      <c r="AJ857" s="53" t="b">
        <f t="shared" si="1047"/>
        <v>0</v>
      </c>
      <c r="AK857" s="53" t="b">
        <f t="shared" ref="AK857:AK920" si="1101">AND(G857&lt;&gt;"",G857&gt;=0,NOT(ISERROR(G857*1)))</f>
        <v>1</v>
      </c>
      <c r="AL857" s="53" t="b">
        <f t="shared" ref="AL857:AL920" si="1102">AND(H857&lt;&gt;"",H857&gt;=0,NOT(ISERROR(H857*1)))</f>
        <v>1</v>
      </c>
      <c r="AM857" s="53" t="b">
        <f t="shared" ref="AM857:AM920" si="1103">AND(I857&lt;&gt;"",I857&gt;=0,NOT(ISERROR(I857*1)))</f>
        <v>1</v>
      </c>
      <c r="AN857" s="53" t="b">
        <f t="shared" ref="AN857:AN920" si="1104">AND(J857&lt;&gt;"",J857&gt;=0,NOT(ISERROR(J857*1)))</f>
        <v>1</v>
      </c>
      <c r="AO857" s="53" t="b">
        <f t="shared" ref="AO857:AO920" si="1105">AND(K857&lt;&gt;"",K857&gt;=0,NOT(ISERROR(K857*1)))</f>
        <v>1</v>
      </c>
      <c r="AP857" s="53" t="b">
        <f t="shared" ref="AP857:AP920" si="1106">AND(L857&lt;&gt;"",L857&gt;=0,NOT(ISERROR(L857*1)))</f>
        <v>1</v>
      </c>
      <c r="AQ857" s="53" t="b">
        <f t="shared" si="1083"/>
        <v>0</v>
      </c>
      <c r="AR857" t="b">
        <f t="shared" si="1048"/>
        <v>0</v>
      </c>
      <c r="AS857" s="54" t="e">
        <f t="shared" si="1073"/>
        <v>#N/A</v>
      </c>
      <c r="AT857" t="b">
        <f t="shared" si="1084"/>
        <v>0</v>
      </c>
      <c r="AU857" t="str">
        <f t="shared" si="1085"/>
        <v/>
      </c>
      <c r="AV857" s="55" t="str">
        <f t="shared" si="1074"/>
        <v/>
      </c>
      <c r="AW857" t="b">
        <f>AND(AV857&lt;&gt;"",COUNTIF($AV$11:AV856,AV857)=0)</f>
        <v>0</v>
      </c>
      <c r="AX857" s="2">
        <f>IF(AV857="",0,IF(AW857,MAX($AX$11:AX856)+1,VLOOKUP(AV857,$AV$11:AX856,3,FALSE)))</f>
        <v>0</v>
      </c>
      <c r="AY857" t="str">
        <f t="shared" si="1075"/>
        <v/>
      </c>
      <c r="AZ857" t="e">
        <f t="shared" si="1049"/>
        <v>#N/A</v>
      </c>
      <c r="BA857" t="e">
        <f>IF(ISNA(AZ857),NA(),COUNTIF(AZ$10:AZ857,AZ857)&gt;1)</f>
        <v>#N/A</v>
      </c>
      <c r="BB857" t="e">
        <f t="shared" si="1050"/>
        <v>#N/A</v>
      </c>
      <c r="BC857" s="55" t="e">
        <f t="shared" si="1051"/>
        <v>#N/A</v>
      </c>
      <c r="BD857" s="56" t="e">
        <f t="shared" si="1052"/>
        <v>#N/A</v>
      </c>
      <c r="BE857" s="53">
        <f t="shared" si="1053"/>
        <v>0</v>
      </c>
      <c r="BF857" s="53">
        <f t="shared" si="1054"/>
        <v>0</v>
      </c>
      <c r="BG857" s="53">
        <f t="shared" si="1055"/>
        <v>0</v>
      </c>
      <c r="BH857" s="53">
        <f t="shared" si="1056"/>
        <v>0</v>
      </c>
      <c r="BI857" s="53">
        <f t="shared" si="1057"/>
        <v>0</v>
      </c>
      <c r="BJ857" s="53">
        <f t="shared" si="1058"/>
        <v>0</v>
      </c>
      <c r="BK857" s="57">
        <f t="shared" si="1059"/>
        <v>0</v>
      </c>
      <c r="BL857" s="57">
        <f t="shared" si="1060"/>
        <v>0</v>
      </c>
      <c r="BM857" s="57">
        <f t="shared" si="1061"/>
        <v>0</v>
      </c>
      <c r="BN857" s="57">
        <f t="shared" si="1062"/>
        <v>0</v>
      </c>
      <c r="BO857" s="57">
        <f t="shared" si="1063"/>
        <v>0</v>
      </c>
      <c r="BP857" s="57">
        <f t="shared" si="1064"/>
        <v>0</v>
      </c>
      <c r="BQ857">
        <f t="shared" si="1086"/>
        <v>0</v>
      </c>
      <c r="BR857">
        <f t="shared" si="1087"/>
        <v>0</v>
      </c>
      <c r="BS857">
        <f t="shared" si="1088"/>
        <v>0</v>
      </c>
      <c r="BT857">
        <f t="shared" si="1089"/>
        <v>0</v>
      </c>
      <c r="BU857">
        <f t="shared" si="1090"/>
        <v>0</v>
      </c>
      <c r="BV857">
        <f t="shared" si="1091"/>
        <v>0</v>
      </c>
      <c r="BW857">
        <f t="shared" si="1092"/>
        <v>0</v>
      </c>
      <c r="BX857">
        <f t="shared" si="1093"/>
        <v>0</v>
      </c>
      <c r="BY857">
        <f t="shared" si="1094"/>
        <v>0</v>
      </c>
      <c r="BZ857">
        <f t="shared" si="1095"/>
        <v>0</v>
      </c>
      <c r="CA857">
        <f t="shared" si="1096"/>
        <v>0</v>
      </c>
      <c r="CB857">
        <f t="shared" si="1097"/>
        <v>0</v>
      </c>
      <c r="CC857" t="e">
        <f>IF('Source and fuel input'!AS857,VLOOKUP(AA857,SourceIdData,8,FALSE),IF('Source and fuel input'!AQ857,V857,IF('Source and fuel input'!AR857,IF(AND(E857="Method 1",VLOOKUP(AA857,SourceIdData,8,FALSE)&gt;0),VLOOKUP(AA857,SourceIdData,8,FALSE),NA()),"")))</f>
        <v>#N/A</v>
      </c>
      <c r="CD857" s="15" t="e">
        <f t="shared" si="1032"/>
        <v>#N/A</v>
      </c>
      <c r="CE857" s="15" t="b">
        <f t="shared" si="1033"/>
        <v>1</v>
      </c>
      <c r="CF857" s="15" t="b">
        <f t="shared" si="1065"/>
        <v>1</v>
      </c>
      <c r="CG857" s="15" t="b">
        <f t="shared" si="1034"/>
        <v>0</v>
      </c>
      <c r="CH857" s="15" t="b">
        <f t="shared" si="1035"/>
        <v>1</v>
      </c>
      <c r="CI857" t="e">
        <f t="shared" si="1066"/>
        <v>#N/A</v>
      </c>
      <c r="CJ857" t="e">
        <f t="shared" si="1067"/>
        <v>#N/A</v>
      </c>
      <c r="CK857" t="e">
        <f t="shared" si="1076"/>
        <v>#N/A</v>
      </c>
      <c r="CL857" t="b">
        <f t="shared" si="1036"/>
        <v>0</v>
      </c>
      <c r="CM857" t="e">
        <f t="shared" si="1077"/>
        <v>#N/A</v>
      </c>
      <c r="CN857" t="b">
        <f t="shared" si="1078"/>
        <v>0</v>
      </c>
      <c r="CO857" s="14">
        <f t="shared" si="1079"/>
        <v>1</v>
      </c>
      <c r="CP857" s="16" t="str">
        <f t="shared" si="1068"/>
        <v/>
      </c>
      <c r="CQ857" s="15">
        <f t="shared" si="1069"/>
        <v>0</v>
      </c>
      <c r="CR857" s="15">
        <f t="shared" si="1070"/>
        <v>0</v>
      </c>
      <c r="CS857" s="15">
        <f t="shared" si="1071"/>
        <v>0</v>
      </c>
      <c r="CT857" s="58" t="e">
        <f t="shared" si="1098"/>
        <v>#DIV/0!</v>
      </c>
      <c r="CU857" s="2">
        <f t="shared" si="1072"/>
        <v>995</v>
      </c>
      <c r="CV857" t="str">
        <f t="shared" si="1080"/>
        <v/>
      </c>
      <c r="CX857" t="str">
        <f t="shared" si="1099"/>
        <v/>
      </c>
      <c r="CY857" t="b">
        <f>AND(CX857&lt;&gt;"",COUNTIF($CX$11:CX856,CX857)=0)</f>
        <v>0</v>
      </c>
      <c r="CZ857" s="2">
        <f>IF(CX857="",0,IF(CY857,MAX($CZ$11:CZ856)+1,VLOOKUP(CX857,$CX$11:CZ856,3,FALSE)))</f>
        <v>0</v>
      </c>
      <c r="DA857" s="2" t="str">
        <f t="shared" si="1081"/>
        <v/>
      </c>
      <c r="DB857" t="str">
        <f t="shared" si="1100"/>
        <v/>
      </c>
      <c r="DC857" t="b">
        <f>AND(DB857&lt;&gt;"",COUNTIF($DB$11:DB856,DB857)=0)</f>
        <v>0</v>
      </c>
      <c r="DD857" s="2">
        <f>IF(DB857="",0,IF(DC857,MAX($DD$11:DD856)+1,VLOOKUP(DB857,$DB$11:DD856,3,FALSE)))</f>
        <v>0</v>
      </c>
      <c r="DE857" s="2" t="str">
        <f t="shared" si="1082"/>
        <v/>
      </c>
    </row>
    <row r="858" spans="1:109" x14ac:dyDescent="0.35">
      <c r="A858" s="119"/>
      <c r="B858" s="46"/>
      <c r="C858" s="46"/>
      <c r="D858" s="46"/>
      <c r="E858" s="46"/>
      <c r="F858" s="183"/>
      <c r="G858" s="48">
        <v>0</v>
      </c>
      <c r="H858" s="46">
        <v>0</v>
      </c>
      <c r="I858" s="46">
        <v>0</v>
      </c>
      <c r="J858" s="46">
        <v>0</v>
      </c>
      <c r="K858" s="46">
        <v>0</v>
      </c>
      <c r="L858" s="49">
        <v>0</v>
      </c>
      <c r="M858" s="50">
        <v>0</v>
      </c>
      <c r="N858" s="32"/>
      <c r="O858" s="31"/>
      <c r="P858" s="31"/>
      <c r="Q858" s="31"/>
      <c r="R858" s="31"/>
      <c r="S858" s="31"/>
      <c r="T858" s="31"/>
      <c r="U858" s="31"/>
      <c r="V858" s="99"/>
      <c r="W858" s="52" t="str">
        <f t="shared" si="1031"/>
        <v/>
      </c>
      <c r="X858" s="120"/>
      <c r="Y858" s="97"/>
      <c r="Z858" t="e">
        <f t="shared" si="1037"/>
        <v>#N/A</v>
      </c>
      <c r="AA858" t="e">
        <f t="shared" si="1038"/>
        <v>#N/A</v>
      </c>
      <c r="AB858" t="e">
        <f t="shared" si="1039"/>
        <v>#N/A</v>
      </c>
      <c r="AC858" s="53" t="b">
        <f t="shared" si="1040"/>
        <v>0</v>
      </c>
      <c r="AD858" s="53" t="b">
        <f t="shared" si="1041"/>
        <v>0</v>
      </c>
      <c r="AE858" s="53" t="b">
        <f t="shared" si="1042"/>
        <v>0</v>
      </c>
      <c r="AF858" s="53" t="b">
        <f t="shared" si="1043"/>
        <v>0</v>
      </c>
      <c r="AG858" s="53" t="b">
        <f t="shared" si="1044"/>
        <v>0</v>
      </c>
      <c r="AH858" s="53" t="b">
        <f t="shared" si="1045"/>
        <v>0</v>
      </c>
      <c r="AI858" s="53" t="b">
        <f t="shared" si="1046"/>
        <v>0</v>
      </c>
      <c r="AJ858" s="53" t="b">
        <f t="shared" si="1047"/>
        <v>0</v>
      </c>
      <c r="AK858" s="53" t="b">
        <f t="shared" si="1101"/>
        <v>1</v>
      </c>
      <c r="AL858" s="53" t="b">
        <f t="shared" si="1102"/>
        <v>1</v>
      </c>
      <c r="AM858" s="53" t="b">
        <f t="shared" si="1103"/>
        <v>1</v>
      </c>
      <c r="AN858" s="53" t="b">
        <f t="shared" si="1104"/>
        <v>1</v>
      </c>
      <c r="AO858" s="53" t="b">
        <f t="shared" si="1105"/>
        <v>1</v>
      </c>
      <c r="AP858" s="53" t="b">
        <f t="shared" si="1106"/>
        <v>1</v>
      </c>
      <c r="AQ858" s="53" t="b">
        <f t="shared" si="1083"/>
        <v>0</v>
      </c>
      <c r="AR858" t="b">
        <f t="shared" si="1048"/>
        <v>0</v>
      </c>
      <c r="AS858" s="54" t="e">
        <f t="shared" si="1073"/>
        <v>#N/A</v>
      </c>
      <c r="AT858" t="b">
        <f t="shared" si="1084"/>
        <v>0</v>
      </c>
      <c r="AU858" t="str">
        <f t="shared" si="1085"/>
        <v/>
      </c>
      <c r="AV858" s="55" t="str">
        <f t="shared" si="1074"/>
        <v/>
      </c>
      <c r="AW858" t="b">
        <f>AND(AV858&lt;&gt;"",COUNTIF($AV$11:AV857,AV858)=0)</f>
        <v>0</v>
      </c>
      <c r="AX858" s="2">
        <f>IF(AV858="",0,IF(AW858,MAX($AX$11:AX857)+1,VLOOKUP(AV858,$AV$11:AX857,3,FALSE)))</f>
        <v>0</v>
      </c>
      <c r="AY858" t="str">
        <f t="shared" si="1075"/>
        <v/>
      </c>
      <c r="AZ858" t="e">
        <f t="shared" si="1049"/>
        <v>#N/A</v>
      </c>
      <c r="BA858" t="e">
        <f>IF(ISNA(AZ858),NA(),COUNTIF(AZ$10:AZ858,AZ858)&gt;1)</f>
        <v>#N/A</v>
      </c>
      <c r="BB858" t="e">
        <f t="shared" si="1050"/>
        <v>#N/A</v>
      </c>
      <c r="BC858" s="55" t="e">
        <f t="shared" si="1051"/>
        <v>#N/A</v>
      </c>
      <c r="BD858" s="56" t="e">
        <f t="shared" si="1052"/>
        <v>#N/A</v>
      </c>
      <c r="BE858" s="53">
        <f t="shared" si="1053"/>
        <v>0</v>
      </c>
      <c r="BF858" s="53">
        <f t="shared" si="1054"/>
        <v>0</v>
      </c>
      <c r="BG858" s="53">
        <f t="shared" si="1055"/>
        <v>0</v>
      </c>
      <c r="BH858" s="53">
        <f t="shared" si="1056"/>
        <v>0</v>
      </c>
      <c r="BI858" s="53">
        <f t="shared" si="1057"/>
        <v>0</v>
      </c>
      <c r="BJ858" s="53">
        <f t="shared" si="1058"/>
        <v>0</v>
      </c>
      <c r="BK858" s="57">
        <f t="shared" si="1059"/>
        <v>0</v>
      </c>
      <c r="BL858" s="57">
        <f t="shared" si="1060"/>
        <v>0</v>
      </c>
      <c r="BM858" s="57">
        <f t="shared" si="1061"/>
        <v>0</v>
      </c>
      <c r="BN858" s="57">
        <f t="shared" si="1062"/>
        <v>0</v>
      </c>
      <c r="BO858" s="57">
        <f t="shared" si="1063"/>
        <v>0</v>
      </c>
      <c r="BP858" s="57">
        <f t="shared" si="1064"/>
        <v>0</v>
      </c>
      <c r="BQ858">
        <f t="shared" si="1086"/>
        <v>0</v>
      </c>
      <c r="BR858">
        <f t="shared" si="1087"/>
        <v>0</v>
      </c>
      <c r="BS858">
        <f t="shared" si="1088"/>
        <v>0</v>
      </c>
      <c r="BT858">
        <f t="shared" si="1089"/>
        <v>0</v>
      </c>
      <c r="BU858">
        <f t="shared" si="1090"/>
        <v>0</v>
      </c>
      <c r="BV858">
        <f t="shared" si="1091"/>
        <v>0</v>
      </c>
      <c r="BW858">
        <f t="shared" si="1092"/>
        <v>0</v>
      </c>
      <c r="BX858">
        <f t="shared" si="1093"/>
        <v>0</v>
      </c>
      <c r="BY858">
        <f t="shared" si="1094"/>
        <v>0</v>
      </c>
      <c r="BZ858">
        <f t="shared" si="1095"/>
        <v>0</v>
      </c>
      <c r="CA858">
        <f t="shared" si="1096"/>
        <v>0</v>
      </c>
      <c r="CB858">
        <f t="shared" si="1097"/>
        <v>0</v>
      </c>
      <c r="CC858" t="e">
        <f>IF('Source and fuel input'!AS858,VLOOKUP(AA858,SourceIdData,8,FALSE),IF('Source and fuel input'!AQ858,V858,IF('Source and fuel input'!AR858,IF(AND(E858="Method 1",VLOOKUP(AA858,SourceIdData,8,FALSE)&gt;0),VLOOKUP(AA858,SourceIdData,8,FALSE),NA()),"")))</f>
        <v>#N/A</v>
      </c>
      <c r="CD858" s="15" t="e">
        <f t="shared" si="1032"/>
        <v>#N/A</v>
      </c>
      <c r="CE858" s="15" t="b">
        <f t="shared" si="1033"/>
        <v>1</v>
      </c>
      <c r="CF858" s="15" t="b">
        <f t="shared" si="1065"/>
        <v>1</v>
      </c>
      <c r="CG858" s="15" t="b">
        <f t="shared" si="1034"/>
        <v>0</v>
      </c>
      <c r="CH858" s="15" t="b">
        <f t="shared" si="1035"/>
        <v>1</v>
      </c>
      <c r="CI858" t="e">
        <f t="shared" si="1066"/>
        <v>#N/A</v>
      </c>
      <c r="CJ858" t="e">
        <f t="shared" si="1067"/>
        <v>#N/A</v>
      </c>
      <c r="CK858" t="e">
        <f t="shared" si="1076"/>
        <v>#N/A</v>
      </c>
      <c r="CL858" t="b">
        <f t="shared" si="1036"/>
        <v>0</v>
      </c>
      <c r="CM858" t="e">
        <f t="shared" si="1077"/>
        <v>#N/A</v>
      </c>
      <c r="CN858" t="b">
        <f t="shared" si="1078"/>
        <v>0</v>
      </c>
      <c r="CO858" s="14">
        <f t="shared" si="1079"/>
        <v>1</v>
      </c>
      <c r="CP858" s="16" t="str">
        <f t="shared" si="1068"/>
        <v/>
      </c>
      <c r="CQ858" s="15">
        <f t="shared" si="1069"/>
        <v>0</v>
      </c>
      <c r="CR858" s="15">
        <f t="shared" si="1070"/>
        <v>0</v>
      </c>
      <c r="CS858" s="15">
        <f t="shared" si="1071"/>
        <v>0</v>
      </c>
      <c r="CT858" s="58" t="e">
        <f t="shared" si="1098"/>
        <v>#DIV/0!</v>
      </c>
      <c r="CU858" s="2">
        <f t="shared" si="1072"/>
        <v>995</v>
      </c>
      <c r="CV858" t="str">
        <f t="shared" si="1080"/>
        <v/>
      </c>
      <c r="CX858" t="str">
        <f t="shared" si="1099"/>
        <v/>
      </c>
      <c r="CY858" t="b">
        <f>AND(CX858&lt;&gt;"",COUNTIF($CX$11:CX857,CX858)=0)</f>
        <v>0</v>
      </c>
      <c r="CZ858" s="2">
        <f>IF(CX858="",0,IF(CY858,MAX($CZ$11:CZ857)+1,VLOOKUP(CX858,$CX$11:CZ857,3,FALSE)))</f>
        <v>0</v>
      </c>
      <c r="DA858" s="2" t="str">
        <f t="shared" si="1081"/>
        <v/>
      </c>
      <c r="DB858" t="str">
        <f t="shared" si="1100"/>
        <v/>
      </c>
      <c r="DC858" t="b">
        <f>AND(DB858&lt;&gt;"",COUNTIF($DB$11:DB857,DB858)=0)</f>
        <v>0</v>
      </c>
      <c r="DD858" s="2">
        <f>IF(DB858="",0,IF(DC858,MAX($DD$11:DD857)+1,VLOOKUP(DB858,$DB$11:DD857,3,FALSE)))</f>
        <v>0</v>
      </c>
      <c r="DE858" s="2" t="str">
        <f t="shared" si="1082"/>
        <v/>
      </c>
    </row>
    <row r="859" spans="1:109" x14ac:dyDescent="0.35">
      <c r="A859" s="119"/>
      <c r="B859" s="46"/>
      <c r="C859" s="46"/>
      <c r="D859" s="46"/>
      <c r="E859" s="46"/>
      <c r="F859" s="183"/>
      <c r="G859" s="48">
        <v>0</v>
      </c>
      <c r="H859" s="46">
        <v>0</v>
      </c>
      <c r="I859" s="46">
        <v>0</v>
      </c>
      <c r="J859" s="46">
        <v>0</v>
      </c>
      <c r="K859" s="46">
        <v>0</v>
      </c>
      <c r="L859" s="49">
        <v>0</v>
      </c>
      <c r="M859" s="50">
        <v>0</v>
      </c>
      <c r="N859" s="32"/>
      <c r="O859" s="31"/>
      <c r="P859" s="31"/>
      <c r="Q859" s="31"/>
      <c r="R859" s="31"/>
      <c r="S859" s="31"/>
      <c r="T859" s="31"/>
      <c r="U859" s="31"/>
      <c r="V859" s="99"/>
      <c r="W859" s="52" t="str">
        <f t="shared" si="1031"/>
        <v/>
      </c>
      <c r="X859" s="120"/>
      <c r="Y859" s="97"/>
      <c r="Z859" t="e">
        <f t="shared" si="1037"/>
        <v>#N/A</v>
      </c>
      <c r="AA859" t="e">
        <f t="shared" si="1038"/>
        <v>#N/A</v>
      </c>
      <c r="AB859" t="e">
        <f t="shared" si="1039"/>
        <v>#N/A</v>
      </c>
      <c r="AC859" s="53" t="b">
        <f t="shared" si="1040"/>
        <v>0</v>
      </c>
      <c r="AD859" s="53" t="b">
        <f t="shared" si="1041"/>
        <v>0</v>
      </c>
      <c r="AE859" s="53" t="b">
        <f t="shared" si="1042"/>
        <v>0</v>
      </c>
      <c r="AF859" s="53" t="b">
        <f t="shared" si="1043"/>
        <v>0</v>
      </c>
      <c r="AG859" s="53" t="b">
        <f t="shared" si="1044"/>
        <v>0</v>
      </c>
      <c r="AH859" s="53" t="b">
        <f t="shared" si="1045"/>
        <v>0</v>
      </c>
      <c r="AI859" s="53" t="b">
        <f t="shared" si="1046"/>
        <v>0</v>
      </c>
      <c r="AJ859" s="53" t="b">
        <f t="shared" si="1047"/>
        <v>0</v>
      </c>
      <c r="AK859" s="53" t="b">
        <f t="shared" si="1101"/>
        <v>1</v>
      </c>
      <c r="AL859" s="53" t="b">
        <f t="shared" si="1102"/>
        <v>1</v>
      </c>
      <c r="AM859" s="53" t="b">
        <f t="shared" si="1103"/>
        <v>1</v>
      </c>
      <c r="AN859" s="53" t="b">
        <f t="shared" si="1104"/>
        <v>1</v>
      </c>
      <c r="AO859" s="53" t="b">
        <f t="shared" si="1105"/>
        <v>1</v>
      </c>
      <c r="AP859" s="53" t="b">
        <f t="shared" si="1106"/>
        <v>1</v>
      </c>
      <c r="AQ859" s="53" t="b">
        <f t="shared" si="1083"/>
        <v>0</v>
      </c>
      <c r="AR859" t="b">
        <f t="shared" si="1048"/>
        <v>0</v>
      </c>
      <c r="AS859" s="54" t="e">
        <f t="shared" si="1073"/>
        <v>#N/A</v>
      </c>
      <c r="AT859" t="b">
        <f t="shared" si="1084"/>
        <v>0</v>
      </c>
      <c r="AU859" t="str">
        <f t="shared" si="1085"/>
        <v/>
      </c>
      <c r="AV859" s="55" t="str">
        <f t="shared" si="1074"/>
        <v/>
      </c>
      <c r="AW859" t="b">
        <f>AND(AV859&lt;&gt;"",COUNTIF($AV$11:AV858,AV859)=0)</f>
        <v>0</v>
      </c>
      <c r="AX859" s="2">
        <f>IF(AV859="",0,IF(AW859,MAX($AX$11:AX858)+1,VLOOKUP(AV859,$AV$11:AX858,3,FALSE)))</f>
        <v>0</v>
      </c>
      <c r="AY859" t="str">
        <f t="shared" si="1075"/>
        <v/>
      </c>
      <c r="AZ859" t="e">
        <f t="shared" si="1049"/>
        <v>#N/A</v>
      </c>
      <c r="BA859" t="e">
        <f>IF(ISNA(AZ859),NA(),COUNTIF(AZ$10:AZ859,AZ859)&gt;1)</f>
        <v>#N/A</v>
      </c>
      <c r="BB859" t="e">
        <f t="shared" si="1050"/>
        <v>#N/A</v>
      </c>
      <c r="BC859" s="55" t="e">
        <f t="shared" si="1051"/>
        <v>#N/A</v>
      </c>
      <c r="BD859" s="56" t="e">
        <f t="shared" si="1052"/>
        <v>#N/A</v>
      </c>
      <c r="BE859" s="53">
        <f t="shared" si="1053"/>
        <v>0</v>
      </c>
      <c r="BF859" s="53">
        <f t="shared" si="1054"/>
        <v>0</v>
      </c>
      <c r="BG859" s="53">
        <f t="shared" si="1055"/>
        <v>0</v>
      </c>
      <c r="BH859" s="53">
        <f t="shared" si="1056"/>
        <v>0</v>
      </c>
      <c r="BI859" s="53">
        <f t="shared" si="1057"/>
        <v>0</v>
      </c>
      <c r="BJ859" s="53">
        <f t="shared" si="1058"/>
        <v>0</v>
      </c>
      <c r="BK859" s="57">
        <f t="shared" si="1059"/>
        <v>0</v>
      </c>
      <c r="BL859" s="57">
        <f t="shared" si="1060"/>
        <v>0</v>
      </c>
      <c r="BM859" s="57">
        <f t="shared" si="1061"/>
        <v>0</v>
      </c>
      <c r="BN859" s="57">
        <f t="shared" si="1062"/>
        <v>0</v>
      </c>
      <c r="BO859" s="57">
        <f t="shared" si="1063"/>
        <v>0</v>
      </c>
      <c r="BP859" s="57">
        <f t="shared" si="1064"/>
        <v>0</v>
      </c>
      <c r="BQ859">
        <f t="shared" si="1086"/>
        <v>0</v>
      </c>
      <c r="BR859">
        <f t="shared" si="1087"/>
        <v>0</v>
      </c>
      <c r="BS859">
        <f t="shared" si="1088"/>
        <v>0</v>
      </c>
      <c r="BT859">
        <f t="shared" si="1089"/>
        <v>0</v>
      </c>
      <c r="BU859">
        <f t="shared" si="1090"/>
        <v>0</v>
      </c>
      <c r="BV859">
        <f t="shared" si="1091"/>
        <v>0</v>
      </c>
      <c r="BW859">
        <f t="shared" si="1092"/>
        <v>0</v>
      </c>
      <c r="BX859">
        <f t="shared" si="1093"/>
        <v>0</v>
      </c>
      <c r="BY859">
        <f t="shared" si="1094"/>
        <v>0</v>
      </c>
      <c r="BZ859">
        <f t="shared" si="1095"/>
        <v>0</v>
      </c>
      <c r="CA859">
        <f t="shared" si="1096"/>
        <v>0</v>
      </c>
      <c r="CB859">
        <f t="shared" si="1097"/>
        <v>0</v>
      </c>
      <c r="CC859" t="e">
        <f>IF('Source and fuel input'!AS859,VLOOKUP(AA859,SourceIdData,8,FALSE),IF('Source and fuel input'!AQ859,V859,IF('Source and fuel input'!AR859,IF(AND(E859="Method 1",VLOOKUP(AA859,SourceIdData,8,FALSE)&gt;0),VLOOKUP(AA859,SourceIdData,8,FALSE),NA()),"")))</f>
        <v>#N/A</v>
      </c>
      <c r="CD859" s="15" t="e">
        <f t="shared" si="1032"/>
        <v>#N/A</v>
      </c>
      <c r="CE859" s="15" t="b">
        <f t="shared" si="1033"/>
        <v>1</v>
      </c>
      <c r="CF859" s="15" t="b">
        <f t="shared" si="1065"/>
        <v>1</v>
      </c>
      <c r="CG859" s="15" t="b">
        <f t="shared" si="1034"/>
        <v>0</v>
      </c>
      <c r="CH859" s="15" t="b">
        <f t="shared" si="1035"/>
        <v>1</v>
      </c>
      <c r="CI859" t="e">
        <f t="shared" si="1066"/>
        <v>#N/A</v>
      </c>
      <c r="CJ859" t="e">
        <f t="shared" si="1067"/>
        <v>#N/A</v>
      </c>
      <c r="CK859" t="e">
        <f t="shared" si="1076"/>
        <v>#N/A</v>
      </c>
      <c r="CL859" t="b">
        <f t="shared" si="1036"/>
        <v>0</v>
      </c>
      <c r="CM859" t="e">
        <f t="shared" si="1077"/>
        <v>#N/A</v>
      </c>
      <c r="CN859" t="b">
        <f t="shared" si="1078"/>
        <v>0</v>
      </c>
      <c r="CO859" s="14">
        <f t="shared" si="1079"/>
        <v>1</v>
      </c>
      <c r="CP859" s="16" t="str">
        <f t="shared" si="1068"/>
        <v/>
      </c>
      <c r="CQ859" s="15">
        <f t="shared" si="1069"/>
        <v>0</v>
      </c>
      <c r="CR859" s="15">
        <f t="shared" si="1070"/>
        <v>0</v>
      </c>
      <c r="CS859" s="15">
        <f t="shared" si="1071"/>
        <v>0</v>
      </c>
      <c r="CT859" s="58" t="e">
        <f t="shared" si="1098"/>
        <v>#DIV/0!</v>
      </c>
      <c r="CU859" s="2">
        <f t="shared" si="1072"/>
        <v>995</v>
      </c>
      <c r="CV859" t="str">
        <f t="shared" si="1080"/>
        <v/>
      </c>
      <c r="CX859" t="str">
        <f t="shared" si="1099"/>
        <v/>
      </c>
      <c r="CY859" t="b">
        <f>AND(CX859&lt;&gt;"",COUNTIF($CX$11:CX858,CX859)=0)</f>
        <v>0</v>
      </c>
      <c r="CZ859" s="2">
        <f>IF(CX859="",0,IF(CY859,MAX($CZ$11:CZ858)+1,VLOOKUP(CX859,$CX$11:CZ858,3,FALSE)))</f>
        <v>0</v>
      </c>
      <c r="DA859" s="2" t="str">
        <f t="shared" si="1081"/>
        <v/>
      </c>
      <c r="DB859" t="str">
        <f t="shared" si="1100"/>
        <v/>
      </c>
      <c r="DC859" t="b">
        <f>AND(DB859&lt;&gt;"",COUNTIF($DB$11:DB858,DB859)=0)</f>
        <v>0</v>
      </c>
      <c r="DD859" s="2">
        <f>IF(DB859="",0,IF(DC859,MAX($DD$11:DD858)+1,VLOOKUP(DB859,$DB$11:DD858,3,FALSE)))</f>
        <v>0</v>
      </c>
      <c r="DE859" s="2" t="str">
        <f t="shared" si="1082"/>
        <v/>
      </c>
    </row>
    <row r="860" spans="1:109" x14ac:dyDescent="0.35">
      <c r="A860" s="119"/>
      <c r="B860" s="46"/>
      <c r="C860" s="46"/>
      <c r="D860" s="46"/>
      <c r="E860" s="46"/>
      <c r="F860" s="183"/>
      <c r="G860" s="48">
        <v>0</v>
      </c>
      <c r="H860" s="46">
        <v>0</v>
      </c>
      <c r="I860" s="46">
        <v>0</v>
      </c>
      <c r="J860" s="46">
        <v>0</v>
      </c>
      <c r="K860" s="46">
        <v>0</v>
      </c>
      <c r="L860" s="49">
        <v>0</v>
      </c>
      <c r="M860" s="50">
        <v>0</v>
      </c>
      <c r="N860" s="32"/>
      <c r="O860" s="31"/>
      <c r="P860" s="31"/>
      <c r="Q860" s="31"/>
      <c r="R860" s="31"/>
      <c r="S860" s="31"/>
      <c r="T860" s="31"/>
      <c r="U860" s="31"/>
      <c r="V860" s="99"/>
      <c r="W860" s="52" t="str">
        <f t="shared" si="1031"/>
        <v/>
      </c>
      <c r="X860" s="120"/>
      <c r="Y860" s="97"/>
      <c r="Z860" t="e">
        <f t="shared" si="1037"/>
        <v>#N/A</v>
      </c>
      <c r="AA860" t="e">
        <f t="shared" si="1038"/>
        <v>#N/A</v>
      </c>
      <c r="AB860" t="e">
        <f t="shared" si="1039"/>
        <v>#N/A</v>
      </c>
      <c r="AC860" s="53" t="b">
        <f t="shared" si="1040"/>
        <v>0</v>
      </c>
      <c r="AD860" s="53" t="b">
        <f t="shared" si="1041"/>
        <v>0</v>
      </c>
      <c r="AE860" s="53" t="b">
        <f t="shared" si="1042"/>
        <v>0</v>
      </c>
      <c r="AF860" s="53" t="b">
        <f t="shared" si="1043"/>
        <v>0</v>
      </c>
      <c r="AG860" s="53" t="b">
        <f t="shared" si="1044"/>
        <v>0</v>
      </c>
      <c r="AH860" s="53" t="b">
        <f t="shared" si="1045"/>
        <v>0</v>
      </c>
      <c r="AI860" s="53" t="b">
        <f t="shared" si="1046"/>
        <v>0</v>
      </c>
      <c r="AJ860" s="53" t="b">
        <f t="shared" si="1047"/>
        <v>0</v>
      </c>
      <c r="AK860" s="53" t="b">
        <f t="shared" si="1101"/>
        <v>1</v>
      </c>
      <c r="AL860" s="53" t="b">
        <f t="shared" si="1102"/>
        <v>1</v>
      </c>
      <c r="AM860" s="53" t="b">
        <f t="shared" si="1103"/>
        <v>1</v>
      </c>
      <c r="AN860" s="53" t="b">
        <f t="shared" si="1104"/>
        <v>1</v>
      </c>
      <c r="AO860" s="53" t="b">
        <f t="shared" si="1105"/>
        <v>1</v>
      </c>
      <c r="AP860" s="53" t="b">
        <f t="shared" si="1106"/>
        <v>1</v>
      </c>
      <c r="AQ860" s="53" t="b">
        <f t="shared" si="1083"/>
        <v>0</v>
      </c>
      <c r="AR860" t="b">
        <f t="shared" si="1048"/>
        <v>0</v>
      </c>
      <c r="AS860" s="54" t="e">
        <f t="shared" si="1073"/>
        <v>#N/A</v>
      </c>
      <c r="AT860" t="b">
        <f t="shared" si="1084"/>
        <v>0</v>
      </c>
      <c r="AU860" t="str">
        <f t="shared" si="1085"/>
        <v/>
      </c>
      <c r="AV860" s="55" t="str">
        <f t="shared" si="1074"/>
        <v/>
      </c>
      <c r="AW860" t="b">
        <f>AND(AV860&lt;&gt;"",COUNTIF($AV$11:AV859,AV860)=0)</f>
        <v>0</v>
      </c>
      <c r="AX860" s="2">
        <f>IF(AV860="",0,IF(AW860,MAX($AX$11:AX859)+1,VLOOKUP(AV860,$AV$11:AX859,3,FALSE)))</f>
        <v>0</v>
      </c>
      <c r="AY860" t="str">
        <f t="shared" si="1075"/>
        <v/>
      </c>
      <c r="AZ860" t="e">
        <f t="shared" si="1049"/>
        <v>#N/A</v>
      </c>
      <c r="BA860" t="e">
        <f>IF(ISNA(AZ860),NA(),COUNTIF(AZ$10:AZ860,AZ860)&gt;1)</f>
        <v>#N/A</v>
      </c>
      <c r="BB860" t="e">
        <f t="shared" si="1050"/>
        <v>#N/A</v>
      </c>
      <c r="BC860" s="55" t="e">
        <f t="shared" si="1051"/>
        <v>#N/A</v>
      </c>
      <c r="BD860" s="56" t="e">
        <f t="shared" si="1052"/>
        <v>#N/A</v>
      </c>
      <c r="BE860" s="53">
        <f t="shared" si="1053"/>
        <v>0</v>
      </c>
      <c r="BF860" s="53">
        <f t="shared" si="1054"/>
        <v>0</v>
      </c>
      <c r="BG860" s="53">
        <f t="shared" si="1055"/>
        <v>0</v>
      </c>
      <c r="BH860" s="53">
        <f t="shared" si="1056"/>
        <v>0</v>
      </c>
      <c r="BI860" s="53">
        <f t="shared" si="1057"/>
        <v>0</v>
      </c>
      <c r="BJ860" s="53">
        <f t="shared" si="1058"/>
        <v>0</v>
      </c>
      <c r="BK860" s="57">
        <f t="shared" si="1059"/>
        <v>0</v>
      </c>
      <c r="BL860" s="57">
        <f t="shared" si="1060"/>
        <v>0</v>
      </c>
      <c r="BM860" s="57">
        <f t="shared" si="1061"/>
        <v>0</v>
      </c>
      <c r="BN860" s="57">
        <f t="shared" si="1062"/>
        <v>0</v>
      </c>
      <c r="BO860" s="57">
        <f t="shared" si="1063"/>
        <v>0</v>
      </c>
      <c r="BP860" s="57">
        <f t="shared" si="1064"/>
        <v>0</v>
      </c>
      <c r="BQ860">
        <f t="shared" si="1086"/>
        <v>0</v>
      </c>
      <c r="BR860">
        <f t="shared" si="1087"/>
        <v>0</v>
      </c>
      <c r="BS860">
        <f t="shared" si="1088"/>
        <v>0</v>
      </c>
      <c r="BT860">
        <f t="shared" si="1089"/>
        <v>0</v>
      </c>
      <c r="BU860">
        <f t="shared" si="1090"/>
        <v>0</v>
      </c>
      <c r="BV860">
        <f t="shared" si="1091"/>
        <v>0</v>
      </c>
      <c r="BW860">
        <f t="shared" si="1092"/>
        <v>0</v>
      </c>
      <c r="BX860">
        <f t="shared" si="1093"/>
        <v>0</v>
      </c>
      <c r="BY860">
        <f t="shared" si="1094"/>
        <v>0</v>
      </c>
      <c r="BZ860">
        <f t="shared" si="1095"/>
        <v>0</v>
      </c>
      <c r="CA860">
        <f t="shared" si="1096"/>
        <v>0</v>
      </c>
      <c r="CB860">
        <f t="shared" si="1097"/>
        <v>0</v>
      </c>
      <c r="CC860" t="e">
        <f>IF('Source and fuel input'!AS860,VLOOKUP(AA860,SourceIdData,8,FALSE),IF('Source and fuel input'!AQ860,V860,IF('Source and fuel input'!AR860,IF(AND(E860="Method 1",VLOOKUP(AA860,SourceIdData,8,FALSE)&gt;0),VLOOKUP(AA860,SourceIdData,8,FALSE),NA()),"")))</f>
        <v>#N/A</v>
      </c>
      <c r="CD860" s="15" t="e">
        <f t="shared" si="1032"/>
        <v>#N/A</v>
      </c>
      <c r="CE860" s="15" t="b">
        <f t="shared" si="1033"/>
        <v>1</v>
      </c>
      <c r="CF860" s="15" t="b">
        <f t="shared" si="1065"/>
        <v>1</v>
      </c>
      <c r="CG860" s="15" t="b">
        <f t="shared" si="1034"/>
        <v>0</v>
      </c>
      <c r="CH860" s="15" t="b">
        <f t="shared" si="1035"/>
        <v>1</v>
      </c>
      <c r="CI860" t="e">
        <f t="shared" si="1066"/>
        <v>#N/A</v>
      </c>
      <c r="CJ860" t="e">
        <f t="shared" si="1067"/>
        <v>#N/A</v>
      </c>
      <c r="CK860" t="e">
        <f t="shared" si="1076"/>
        <v>#N/A</v>
      </c>
      <c r="CL860" t="b">
        <f t="shared" si="1036"/>
        <v>0</v>
      </c>
      <c r="CM860" t="e">
        <f t="shared" si="1077"/>
        <v>#N/A</v>
      </c>
      <c r="CN860" t="b">
        <f t="shared" si="1078"/>
        <v>0</v>
      </c>
      <c r="CO860" s="14">
        <f t="shared" si="1079"/>
        <v>1</v>
      </c>
      <c r="CP860" s="16" t="str">
        <f t="shared" si="1068"/>
        <v/>
      </c>
      <c r="CQ860" s="15">
        <f t="shared" si="1069"/>
        <v>0</v>
      </c>
      <c r="CR860" s="15">
        <f t="shared" si="1070"/>
        <v>0</v>
      </c>
      <c r="CS860" s="15">
        <f t="shared" si="1071"/>
        <v>0</v>
      </c>
      <c r="CT860" s="58" t="e">
        <f t="shared" si="1098"/>
        <v>#DIV/0!</v>
      </c>
      <c r="CU860" s="2">
        <f t="shared" si="1072"/>
        <v>995</v>
      </c>
      <c r="CV860" t="str">
        <f t="shared" si="1080"/>
        <v/>
      </c>
      <c r="CX860" t="str">
        <f t="shared" si="1099"/>
        <v/>
      </c>
      <c r="CY860" t="b">
        <f>AND(CX860&lt;&gt;"",COUNTIF($CX$11:CX859,CX860)=0)</f>
        <v>0</v>
      </c>
      <c r="CZ860" s="2">
        <f>IF(CX860="",0,IF(CY860,MAX($CZ$11:CZ859)+1,VLOOKUP(CX860,$CX$11:CZ859,3,FALSE)))</f>
        <v>0</v>
      </c>
      <c r="DA860" s="2" t="str">
        <f t="shared" si="1081"/>
        <v/>
      </c>
      <c r="DB860" t="str">
        <f t="shared" si="1100"/>
        <v/>
      </c>
      <c r="DC860" t="b">
        <f>AND(DB860&lt;&gt;"",COUNTIF($DB$11:DB859,DB860)=0)</f>
        <v>0</v>
      </c>
      <c r="DD860" s="2">
        <f>IF(DB860="",0,IF(DC860,MAX($DD$11:DD859)+1,VLOOKUP(DB860,$DB$11:DD859,3,FALSE)))</f>
        <v>0</v>
      </c>
      <c r="DE860" s="2" t="str">
        <f t="shared" si="1082"/>
        <v/>
      </c>
    </row>
    <row r="861" spans="1:109" x14ac:dyDescent="0.35">
      <c r="A861" s="119"/>
      <c r="B861" s="46"/>
      <c r="C861" s="46"/>
      <c r="D861" s="46"/>
      <c r="E861" s="46"/>
      <c r="F861" s="183"/>
      <c r="G861" s="48">
        <v>0</v>
      </c>
      <c r="H861" s="46">
        <v>0</v>
      </c>
      <c r="I861" s="46">
        <v>0</v>
      </c>
      <c r="J861" s="46">
        <v>0</v>
      </c>
      <c r="K861" s="46">
        <v>0</v>
      </c>
      <c r="L861" s="49">
        <v>0</v>
      </c>
      <c r="M861" s="50">
        <v>0</v>
      </c>
      <c r="N861" s="32"/>
      <c r="O861" s="31"/>
      <c r="P861" s="31"/>
      <c r="Q861" s="31"/>
      <c r="R861" s="31"/>
      <c r="S861" s="31"/>
      <c r="T861" s="31"/>
      <c r="U861" s="31"/>
      <c r="V861" s="99"/>
      <c r="W861" s="52" t="str">
        <f t="shared" si="1031"/>
        <v/>
      </c>
      <c r="X861" s="120"/>
      <c r="Y861" s="97"/>
      <c r="Z861" t="e">
        <f t="shared" si="1037"/>
        <v>#N/A</v>
      </c>
      <c r="AA861" t="e">
        <f t="shared" si="1038"/>
        <v>#N/A</v>
      </c>
      <c r="AB861" t="e">
        <f t="shared" si="1039"/>
        <v>#N/A</v>
      </c>
      <c r="AC861" s="53" t="b">
        <f t="shared" si="1040"/>
        <v>0</v>
      </c>
      <c r="AD861" s="53" t="b">
        <f t="shared" si="1041"/>
        <v>0</v>
      </c>
      <c r="AE861" s="53" t="b">
        <f t="shared" si="1042"/>
        <v>0</v>
      </c>
      <c r="AF861" s="53" t="b">
        <f t="shared" si="1043"/>
        <v>0</v>
      </c>
      <c r="AG861" s="53" t="b">
        <f t="shared" si="1044"/>
        <v>0</v>
      </c>
      <c r="AH861" s="53" t="b">
        <f t="shared" si="1045"/>
        <v>0</v>
      </c>
      <c r="AI861" s="53" t="b">
        <f t="shared" si="1046"/>
        <v>0</v>
      </c>
      <c r="AJ861" s="53" t="b">
        <f t="shared" si="1047"/>
        <v>0</v>
      </c>
      <c r="AK861" s="53" t="b">
        <f t="shared" si="1101"/>
        <v>1</v>
      </c>
      <c r="AL861" s="53" t="b">
        <f t="shared" si="1102"/>
        <v>1</v>
      </c>
      <c r="AM861" s="53" t="b">
        <f t="shared" si="1103"/>
        <v>1</v>
      </c>
      <c r="AN861" s="53" t="b">
        <f t="shared" si="1104"/>
        <v>1</v>
      </c>
      <c r="AO861" s="53" t="b">
        <f t="shared" si="1105"/>
        <v>1</v>
      </c>
      <c r="AP861" s="53" t="b">
        <f t="shared" si="1106"/>
        <v>1</v>
      </c>
      <c r="AQ861" s="53" t="b">
        <f t="shared" si="1083"/>
        <v>0</v>
      </c>
      <c r="AR861" t="b">
        <f t="shared" si="1048"/>
        <v>0</v>
      </c>
      <c r="AS861" s="54" t="e">
        <f t="shared" si="1073"/>
        <v>#N/A</v>
      </c>
      <c r="AT861" t="b">
        <f t="shared" si="1084"/>
        <v>0</v>
      </c>
      <c r="AU861" t="str">
        <f t="shared" si="1085"/>
        <v/>
      </c>
      <c r="AV861" s="55" t="str">
        <f t="shared" si="1074"/>
        <v/>
      </c>
      <c r="AW861" t="b">
        <f>AND(AV861&lt;&gt;"",COUNTIF($AV$11:AV860,AV861)=0)</f>
        <v>0</v>
      </c>
      <c r="AX861" s="2">
        <f>IF(AV861="",0,IF(AW861,MAX($AX$11:AX860)+1,VLOOKUP(AV861,$AV$11:AX860,3,FALSE)))</f>
        <v>0</v>
      </c>
      <c r="AY861" t="str">
        <f t="shared" si="1075"/>
        <v/>
      </c>
      <c r="AZ861" t="e">
        <f t="shared" si="1049"/>
        <v>#N/A</v>
      </c>
      <c r="BA861" t="e">
        <f>IF(ISNA(AZ861),NA(),COUNTIF(AZ$10:AZ861,AZ861)&gt;1)</f>
        <v>#N/A</v>
      </c>
      <c r="BB861" t="e">
        <f t="shared" si="1050"/>
        <v>#N/A</v>
      </c>
      <c r="BC861" s="55" t="e">
        <f t="shared" si="1051"/>
        <v>#N/A</v>
      </c>
      <c r="BD861" s="56" t="e">
        <f t="shared" si="1052"/>
        <v>#N/A</v>
      </c>
      <c r="BE861" s="53">
        <f t="shared" si="1053"/>
        <v>0</v>
      </c>
      <c r="BF861" s="53">
        <f t="shared" si="1054"/>
        <v>0</v>
      </c>
      <c r="BG861" s="53">
        <f t="shared" si="1055"/>
        <v>0</v>
      </c>
      <c r="BH861" s="53">
        <f t="shared" si="1056"/>
        <v>0</v>
      </c>
      <c r="BI861" s="53">
        <f t="shared" si="1057"/>
        <v>0</v>
      </c>
      <c r="BJ861" s="53">
        <f t="shared" si="1058"/>
        <v>0</v>
      </c>
      <c r="BK861" s="57">
        <f t="shared" si="1059"/>
        <v>0</v>
      </c>
      <c r="BL861" s="57">
        <f t="shared" si="1060"/>
        <v>0</v>
      </c>
      <c r="BM861" s="57">
        <f t="shared" si="1061"/>
        <v>0</v>
      </c>
      <c r="BN861" s="57">
        <f t="shared" si="1062"/>
        <v>0</v>
      </c>
      <c r="BO861" s="57">
        <f t="shared" si="1063"/>
        <v>0</v>
      </c>
      <c r="BP861" s="57">
        <f t="shared" si="1064"/>
        <v>0</v>
      </c>
      <c r="BQ861">
        <f t="shared" si="1086"/>
        <v>0</v>
      </c>
      <c r="BR861">
        <f t="shared" si="1087"/>
        <v>0</v>
      </c>
      <c r="BS861">
        <f t="shared" si="1088"/>
        <v>0</v>
      </c>
      <c r="BT861">
        <f t="shared" si="1089"/>
        <v>0</v>
      </c>
      <c r="BU861">
        <f t="shared" si="1090"/>
        <v>0</v>
      </c>
      <c r="BV861">
        <f t="shared" si="1091"/>
        <v>0</v>
      </c>
      <c r="BW861">
        <f t="shared" si="1092"/>
        <v>0</v>
      </c>
      <c r="BX861">
        <f t="shared" si="1093"/>
        <v>0</v>
      </c>
      <c r="BY861">
        <f t="shared" si="1094"/>
        <v>0</v>
      </c>
      <c r="BZ861">
        <f t="shared" si="1095"/>
        <v>0</v>
      </c>
      <c r="CA861">
        <f t="shared" si="1096"/>
        <v>0</v>
      </c>
      <c r="CB861">
        <f t="shared" si="1097"/>
        <v>0</v>
      </c>
      <c r="CC861" t="e">
        <f>IF('Source and fuel input'!AS861,VLOOKUP(AA861,SourceIdData,8,FALSE),IF('Source and fuel input'!AQ861,V861,IF('Source and fuel input'!AR861,IF(AND(E861="Method 1",VLOOKUP(AA861,SourceIdData,8,FALSE)&gt;0),VLOOKUP(AA861,SourceIdData,8,FALSE),NA()),"")))</f>
        <v>#N/A</v>
      </c>
      <c r="CD861" s="15" t="e">
        <f t="shared" si="1032"/>
        <v>#N/A</v>
      </c>
      <c r="CE861" s="15" t="b">
        <f t="shared" si="1033"/>
        <v>1</v>
      </c>
      <c r="CF861" s="15" t="b">
        <f t="shared" si="1065"/>
        <v>1</v>
      </c>
      <c r="CG861" s="15" t="b">
        <f t="shared" si="1034"/>
        <v>0</v>
      </c>
      <c r="CH861" s="15" t="b">
        <f t="shared" si="1035"/>
        <v>1</v>
      </c>
      <c r="CI861" t="e">
        <f t="shared" si="1066"/>
        <v>#N/A</v>
      </c>
      <c r="CJ861" t="e">
        <f t="shared" si="1067"/>
        <v>#N/A</v>
      </c>
      <c r="CK861" t="e">
        <f t="shared" si="1076"/>
        <v>#N/A</v>
      </c>
      <c r="CL861" t="b">
        <f t="shared" si="1036"/>
        <v>0</v>
      </c>
      <c r="CM861" t="e">
        <f t="shared" si="1077"/>
        <v>#N/A</v>
      </c>
      <c r="CN861" t="b">
        <f t="shared" si="1078"/>
        <v>0</v>
      </c>
      <c r="CO861" s="14">
        <f t="shared" si="1079"/>
        <v>1</v>
      </c>
      <c r="CP861" s="16" t="str">
        <f t="shared" si="1068"/>
        <v/>
      </c>
      <c r="CQ861" s="15">
        <f t="shared" si="1069"/>
        <v>0</v>
      </c>
      <c r="CR861" s="15">
        <f t="shared" si="1070"/>
        <v>0</v>
      </c>
      <c r="CS861" s="15">
        <f t="shared" si="1071"/>
        <v>0</v>
      </c>
      <c r="CT861" s="58" t="e">
        <f t="shared" si="1098"/>
        <v>#DIV/0!</v>
      </c>
      <c r="CU861" s="2">
        <f t="shared" si="1072"/>
        <v>995</v>
      </c>
      <c r="CV861" t="str">
        <f t="shared" si="1080"/>
        <v/>
      </c>
      <c r="CX861" t="str">
        <f t="shared" si="1099"/>
        <v/>
      </c>
      <c r="CY861" t="b">
        <f>AND(CX861&lt;&gt;"",COUNTIF($CX$11:CX860,CX861)=0)</f>
        <v>0</v>
      </c>
      <c r="CZ861" s="2">
        <f>IF(CX861="",0,IF(CY861,MAX($CZ$11:CZ860)+1,VLOOKUP(CX861,$CX$11:CZ860,3,FALSE)))</f>
        <v>0</v>
      </c>
      <c r="DA861" s="2" t="str">
        <f t="shared" si="1081"/>
        <v/>
      </c>
      <c r="DB861" t="str">
        <f t="shared" si="1100"/>
        <v/>
      </c>
      <c r="DC861" t="b">
        <f>AND(DB861&lt;&gt;"",COUNTIF($DB$11:DB860,DB861)=0)</f>
        <v>0</v>
      </c>
      <c r="DD861" s="2">
        <f>IF(DB861="",0,IF(DC861,MAX($DD$11:DD860)+1,VLOOKUP(DB861,$DB$11:DD860,3,FALSE)))</f>
        <v>0</v>
      </c>
      <c r="DE861" s="2" t="str">
        <f t="shared" si="1082"/>
        <v/>
      </c>
    </row>
    <row r="862" spans="1:109" x14ac:dyDescent="0.35">
      <c r="A862" s="119"/>
      <c r="B862" s="46"/>
      <c r="C862" s="46"/>
      <c r="D862" s="46"/>
      <c r="E862" s="46"/>
      <c r="F862" s="183"/>
      <c r="G862" s="48">
        <v>0</v>
      </c>
      <c r="H862" s="46">
        <v>0</v>
      </c>
      <c r="I862" s="46">
        <v>0</v>
      </c>
      <c r="J862" s="46">
        <v>0</v>
      </c>
      <c r="K862" s="46">
        <v>0</v>
      </c>
      <c r="L862" s="49">
        <v>0</v>
      </c>
      <c r="M862" s="50">
        <v>0</v>
      </c>
      <c r="N862" s="32"/>
      <c r="O862" s="31"/>
      <c r="P862" s="31"/>
      <c r="Q862" s="31"/>
      <c r="R862" s="31"/>
      <c r="S862" s="31"/>
      <c r="T862" s="31"/>
      <c r="U862" s="31"/>
      <c r="V862" s="99"/>
      <c r="W862" s="52" t="str">
        <f t="shared" si="1031"/>
        <v/>
      </c>
      <c r="X862" s="120"/>
      <c r="Y862" s="97"/>
      <c r="Z862" t="e">
        <f t="shared" si="1037"/>
        <v>#N/A</v>
      </c>
      <c r="AA862" t="e">
        <f t="shared" si="1038"/>
        <v>#N/A</v>
      </c>
      <c r="AB862" t="e">
        <f t="shared" si="1039"/>
        <v>#N/A</v>
      </c>
      <c r="AC862" s="53" t="b">
        <f t="shared" si="1040"/>
        <v>0</v>
      </c>
      <c r="AD862" s="53" t="b">
        <f t="shared" si="1041"/>
        <v>0</v>
      </c>
      <c r="AE862" s="53" t="b">
        <f t="shared" si="1042"/>
        <v>0</v>
      </c>
      <c r="AF862" s="53" t="b">
        <f t="shared" si="1043"/>
        <v>0</v>
      </c>
      <c r="AG862" s="53" t="b">
        <f t="shared" si="1044"/>
        <v>0</v>
      </c>
      <c r="AH862" s="53" t="b">
        <f t="shared" si="1045"/>
        <v>0</v>
      </c>
      <c r="AI862" s="53" t="b">
        <f t="shared" si="1046"/>
        <v>0</v>
      </c>
      <c r="AJ862" s="53" t="b">
        <f t="shared" si="1047"/>
        <v>0</v>
      </c>
      <c r="AK862" s="53" t="b">
        <f t="shared" si="1101"/>
        <v>1</v>
      </c>
      <c r="AL862" s="53" t="b">
        <f t="shared" si="1102"/>
        <v>1</v>
      </c>
      <c r="AM862" s="53" t="b">
        <f t="shared" si="1103"/>
        <v>1</v>
      </c>
      <c r="AN862" s="53" t="b">
        <f t="shared" si="1104"/>
        <v>1</v>
      </c>
      <c r="AO862" s="53" t="b">
        <f t="shared" si="1105"/>
        <v>1</v>
      </c>
      <c r="AP862" s="53" t="b">
        <f t="shared" si="1106"/>
        <v>1</v>
      </c>
      <c r="AQ862" s="53" t="b">
        <f t="shared" si="1083"/>
        <v>0</v>
      </c>
      <c r="AR862" t="b">
        <f t="shared" si="1048"/>
        <v>0</v>
      </c>
      <c r="AS862" s="54" t="e">
        <f t="shared" si="1073"/>
        <v>#N/A</v>
      </c>
      <c r="AT862" t="b">
        <f t="shared" si="1084"/>
        <v>0</v>
      </c>
      <c r="AU862" t="str">
        <f t="shared" si="1085"/>
        <v/>
      </c>
      <c r="AV862" s="55" t="str">
        <f t="shared" si="1074"/>
        <v/>
      </c>
      <c r="AW862" t="b">
        <f>AND(AV862&lt;&gt;"",COUNTIF($AV$11:AV861,AV862)=0)</f>
        <v>0</v>
      </c>
      <c r="AX862" s="2">
        <f>IF(AV862="",0,IF(AW862,MAX($AX$11:AX861)+1,VLOOKUP(AV862,$AV$11:AX861,3,FALSE)))</f>
        <v>0</v>
      </c>
      <c r="AY862" t="str">
        <f t="shared" si="1075"/>
        <v/>
      </c>
      <c r="AZ862" t="e">
        <f t="shared" si="1049"/>
        <v>#N/A</v>
      </c>
      <c r="BA862" t="e">
        <f>IF(ISNA(AZ862),NA(),COUNTIF(AZ$10:AZ862,AZ862)&gt;1)</f>
        <v>#N/A</v>
      </c>
      <c r="BB862" t="e">
        <f t="shared" si="1050"/>
        <v>#N/A</v>
      </c>
      <c r="BC862" s="55" t="e">
        <f t="shared" si="1051"/>
        <v>#N/A</v>
      </c>
      <c r="BD862" s="56" t="e">
        <f t="shared" si="1052"/>
        <v>#N/A</v>
      </c>
      <c r="BE862" s="53">
        <f t="shared" si="1053"/>
        <v>0</v>
      </c>
      <c r="BF862" s="53">
        <f t="shared" si="1054"/>
        <v>0</v>
      </c>
      <c r="BG862" s="53">
        <f t="shared" si="1055"/>
        <v>0</v>
      </c>
      <c r="BH862" s="53">
        <f t="shared" si="1056"/>
        <v>0</v>
      </c>
      <c r="BI862" s="53">
        <f t="shared" si="1057"/>
        <v>0</v>
      </c>
      <c r="BJ862" s="53">
        <f t="shared" si="1058"/>
        <v>0</v>
      </c>
      <c r="BK862" s="57">
        <f t="shared" si="1059"/>
        <v>0</v>
      </c>
      <c r="BL862" s="57">
        <f t="shared" si="1060"/>
        <v>0</v>
      </c>
      <c r="BM862" s="57">
        <f t="shared" si="1061"/>
        <v>0</v>
      </c>
      <c r="BN862" s="57">
        <f t="shared" si="1062"/>
        <v>0</v>
      </c>
      <c r="BO862" s="57">
        <f t="shared" si="1063"/>
        <v>0</v>
      </c>
      <c r="BP862" s="57">
        <f t="shared" si="1064"/>
        <v>0</v>
      </c>
      <c r="BQ862">
        <f t="shared" si="1086"/>
        <v>0</v>
      </c>
      <c r="BR862">
        <f t="shared" si="1087"/>
        <v>0</v>
      </c>
      <c r="BS862">
        <f t="shared" si="1088"/>
        <v>0</v>
      </c>
      <c r="BT862">
        <f t="shared" si="1089"/>
        <v>0</v>
      </c>
      <c r="BU862">
        <f t="shared" si="1090"/>
        <v>0</v>
      </c>
      <c r="BV862">
        <f t="shared" si="1091"/>
        <v>0</v>
      </c>
      <c r="BW862">
        <f t="shared" si="1092"/>
        <v>0</v>
      </c>
      <c r="BX862">
        <f t="shared" si="1093"/>
        <v>0</v>
      </c>
      <c r="BY862">
        <f t="shared" si="1094"/>
        <v>0</v>
      </c>
      <c r="BZ862">
        <f t="shared" si="1095"/>
        <v>0</v>
      </c>
      <c r="CA862">
        <f t="shared" si="1096"/>
        <v>0</v>
      </c>
      <c r="CB862">
        <f t="shared" si="1097"/>
        <v>0</v>
      </c>
      <c r="CC862" t="e">
        <f>IF('Source and fuel input'!AS862,VLOOKUP(AA862,SourceIdData,8,FALSE),IF('Source and fuel input'!AQ862,V862,IF('Source and fuel input'!AR862,IF(AND(E862="Method 1",VLOOKUP(AA862,SourceIdData,8,FALSE)&gt;0),VLOOKUP(AA862,SourceIdData,8,FALSE),NA()),"")))</f>
        <v>#N/A</v>
      </c>
      <c r="CD862" s="15" t="e">
        <f t="shared" si="1032"/>
        <v>#N/A</v>
      </c>
      <c r="CE862" s="15" t="b">
        <f t="shared" si="1033"/>
        <v>1</v>
      </c>
      <c r="CF862" s="15" t="b">
        <f t="shared" si="1065"/>
        <v>1</v>
      </c>
      <c r="CG862" s="15" t="b">
        <f t="shared" si="1034"/>
        <v>0</v>
      </c>
      <c r="CH862" s="15" t="b">
        <f t="shared" si="1035"/>
        <v>1</v>
      </c>
      <c r="CI862" t="e">
        <f t="shared" si="1066"/>
        <v>#N/A</v>
      </c>
      <c r="CJ862" t="e">
        <f t="shared" si="1067"/>
        <v>#N/A</v>
      </c>
      <c r="CK862" t="e">
        <f t="shared" si="1076"/>
        <v>#N/A</v>
      </c>
      <c r="CL862" t="b">
        <f t="shared" si="1036"/>
        <v>0</v>
      </c>
      <c r="CM862" t="e">
        <f t="shared" si="1077"/>
        <v>#N/A</v>
      </c>
      <c r="CN862" t="b">
        <f t="shared" si="1078"/>
        <v>0</v>
      </c>
      <c r="CO862" s="14">
        <f t="shared" si="1079"/>
        <v>1</v>
      </c>
      <c r="CP862" s="16" t="str">
        <f t="shared" si="1068"/>
        <v/>
      </c>
      <c r="CQ862" s="15">
        <f t="shared" si="1069"/>
        <v>0</v>
      </c>
      <c r="CR862" s="15">
        <f t="shared" si="1070"/>
        <v>0</v>
      </c>
      <c r="CS862" s="15">
        <f t="shared" si="1071"/>
        <v>0</v>
      </c>
      <c r="CT862" s="58" t="e">
        <f t="shared" si="1098"/>
        <v>#DIV/0!</v>
      </c>
      <c r="CU862" s="2">
        <f t="shared" si="1072"/>
        <v>995</v>
      </c>
      <c r="CV862" t="str">
        <f t="shared" si="1080"/>
        <v/>
      </c>
      <c r="CX862" t="str">
        <f t="shared" si="1099"/>
        <v/>
      </c>
      <c r="CY862" t="b">
        <f>AND(CX862&lt;&gt;"",COUNTIF($CX$11:CX861,CX862)=0)</f>
        <v>0</v>
      </c>
      <c r="CZ862" s="2">
        <f>IF(CX862="",0,IF(CY862,MAX($CZ$11:CZ861)+1,VLOOKUP(CX862,$CX$11:CZ861,3,FALSE)))</f>
        <v>0</v>
      </c>
      <c r="DA862" s="2" t="str">
        <f t="shared" si="1081"/>
        <v/>
      </c>
      <c r="DB862" t="str">
        <f t="shared" si="1100"/>
        <v/>
      </c>
      <c r="DC862" t="b">
        <f>AND(DB862&lt;&gt;"",COUNTIF($DB$11:DB861,DB862)=0)</f>
        <v>0</v>
      </c>
      <c r="DD862" s="2">
        <f>IF(DB862="",0,IF(DC862,MAX($DD$11:DD861)+1,VLOOKUP(DB862,$DB$11:DD861,3,FALSE)))</f>
        <v>0</v>
      </c>
      <c r="DE862" s="2" t="str">
        <f t="shared" si="1082"/>
        <v/>
      </c>
    </row>
    <row r="863" spans="1:109" x14ac:dyDescent="0.35">
      <c r="A863" s="119"/>
      <c r="B863" s="46"/>
      <c r="C863" s="46"/>
      <c r="D863" s="46"/>
      <c r="E863" s="46"/>
      <c r="F863" s="183"/>
      <c r="G863" s="48">
        <v>0</v>
      </c>
      <c r="H863" s="46">
        <v>0</v>
      </c>
      <c r="I863" s="46">
        <v>0</v>
      </c>
      <c r="J863" s="46">
        <v>0</v>
      </c>
      <c r="K863" s="46">
        <v>0</v>
      </c>
      <c r="L863" s="49">
        <v>0</v>
      </c>
      <c r="M863" s="50">
        <v>0</v>
      </c>
      <c r="N863" s="32"/>
      <c r="O863" s="31"/>
      <c r="P863" s="31"/>
      <c r="Q863" s="31"/>
      <c r="R863" s="31"/>
      <c r="S863" s="31"/>
      <c r="T863" s="31"/>
      <c r="U863" s="31"/>
      <c r="V863" s="99"/>
      <c r="W863" s="52" t="str">
        <f t="shared" si="1031"/>
        <v/>
      </c>
      <c r="X863" s="120"/>
      <c r="Y863" s="97"/>
      <c r="Z863" t="e">
        <f t="shared" si="1037"/>
        <v>#N/A</v>
      </c>
      <c r="AA863" t="e">
        <f t="shared" si="1038"/>
        <v>#N/A</v>
      </c>
      <c r="AB863" t="e">
        <f t="shared" si="1039"/>
        <v>#N/A</v>
      </c>
      <c r="AC863" s="53" t="b">
        <f t="shared" si="1040"/>
        <v>0</v>
      </c>
      <c r="AD863" s="53" t="b">
        <f t="shared" si="1041"/>
        <v>0</v>
      </c>
      <c r="AE863" s="53" t="b">
        <f t="shared" si="1042"/>
        <v>0</v>
      </c>
      <c r="AF863" s="53" t="b">
        <f t="shared" si="1043"/>
        <v>0</v>
      </c>
      <c r="AG863" s="53" t="b">
        <f t="shared" si="1044"/>
        <v>0</v>
      </c>
      <c r="AH863" s="53" t="b">
        <f t="shared" si="1045"/>
        <v>0</v>
      </c>
      <c r="AI863" s="53" t="b">
        <f t="shared" si="1046"/>
        <v>0</v>
      </c>
      <c r="AJ863" s="53" t="b">
        <f t="shared" si="1047"/>
        <v>0</v>
      </c>
      <c r="AK863" s="53" t="b">
        <f t="shared" si="1101"/>
        <v>1</v>
      </c>
      <c r="AL863" s="53" t="b">
        <f t="shared" si="1102"/>
        <v>1</v>
      </c>
      <c r="AM863" s="53" t="b">
        <f t="shared" si="1103"/>
        <v>1</v>
      </c>
      <c r="AN863" s="53" t="b">
        <f t="shared" si="1104"/>
        <v>1</v>
      </c>
      <c r="AO863" s="53" t="b">
        <f t="shared" si="1105"/>
        <v>1</v>
      </c>
      <c r="AP863" s="53" t="b">
        <f t="shared" si="1106"/>
        <v>1</v>
      </c>
      <c r="AQ863" s="53" t="b">
        <f t="shared" si="1083"/>
        <v>0</v>
      </c>
      <c r="AR863" t="b">
        <f t="shared" si="1048"/>
        <v>0</v>
      </c>
      <c r="AS863" s="54" t="e">
        <f t="shared" si="1073"/>
        <v>#N/A</v>
      </c>
      <c r="AT863" t="b">
        <f t="shared" si="1084"/>
        <v>0</v>
      </c>
      <c r="AU863" t="str">
        <f t="shared" si="1085"/>
        <v/>
      </c>
      <c r="AV863" s="55" t="str">
        <f t="shared" si="1074"/>
        <v/>
      </c>
      <c r="AW863" t="b">
        <f>AND(AV863&lt;&gt;"",COUNTIF($AV$11:AV862,AV863)=0)</f>
        <v>0</v>
      </c>
      <c r="AX863" s="2">
        <f>IF(AV863="",0,IF(AW863,MAX($AX$11:AX862)+1,VLOOKUP(AV863,$AV$11:AX862,3,FALSE)))</f>
        <v>0</v>
      </c>
      <c r="AY863" t="str">
        <f t="shared" si="1075"/>
        <v/>
      </c>
      <c r="AZ863" t="e">
        <f t="shared" si="1049"/>
        <v>#N/A</v>
      </c>
      <c r="BA863" t="e">
        <f>IF(ISNA(AZ863),NA(),COUNTIF(AZ$10:AZ863,AZ863)&gt;1)</f>
        <v>#N/A</v>
      </c>
      <c r="BB863" t="e">
        <f t="shared" si="1050"/>
        <v>#N/A</v>
      </c>
      <c r="BC863" s="55" t="e">
        <f t="shared" si="1051"/>
        <v>#N/A</v>
      </c>
      <c r="BD863" s="56" t="e">
        <f t="shared" si="1052"/>
        <v>#N/A</v>
      </c>
      <c r="BE863" s="53">
        <f t="shared" si="1053"/>
        <v>0</v>
      </c>
      <c r="BF863" s="53">
        <f t="shared" si="1054"/>
        <v>0</v>
      </c>
      <c r="BG863" s="53">
        <f t="shared" si="1055"/>
        <v>0</v>
      </c>
      <c r="BH863" s="53">
        <f t="shared" si="1056"/>
        <v>0</v>
      </c>
      <c r="BI863" s="53">
        <f t="shared" si="1057"/>
        <v>0</v>
      </c>
      <c r="BJ863" s="53">
        <f t="shared" si="1058"/>
        <v>0</v>
      </c>
      <c r="BK863" s="57">
        <f t="shared" si="1059"/>
        <v>0</v>
      </c>
      <c r="BL863" s="57">
        <f t="shared" si="1060"/>
        <v>0</v>
      </c>
      <c r="BM863" s="57">
        <f t="shared" si="1061"/>
        <v>0</v>
      </c>
      <c r="BN863" s="57">
        <f t="shared" si="1062"/>
        <v>0</v>
      </c>
      <c r="BO863" s="57">
        <f t="shared" si="1063"/>
        <v>0</v>
      </c>
      <c r="BP863" s="57">
        <f t="shared" si="1064"/>
        <v>0</v>
      </c>
      <c r="BQ863">
        <f t="shared" si="1086"/>
        <v>0</v>
      </c>
      <c r="BR863">
        <f t="shared" si="1087"/>
        <v>0</v>
      </c>
      <c r="BS863">
        <f t="shared" si="1088"/>
        <v>0</v>
      </c>
      <c r="BT863">
        <f t="shared" si="1089"/>
        <v>0</v>
      </c>
      <c r="BU863">
        <f t="shared" si="1090"/>
        <v>0</v>
      </c>
      <c r="BV863">
        <f t="shared" si="1091"/>
        <v>0</v>
      </c>
      <c r="BW863">
        <f t="shared" si="1092"/>
        <v>0</v>
      </c>
      <c r="BX863">
        <f t="shared" si="1093"/>
        <v>0</v>
      </c>
      <c r="BY863">
        <f t="shared" si="1094"/>
        <v>0</v>
      </c>
      <c r="BZ863">
        <f t="shared" si="1095"/>
        <v>0</v>
      </c>
      <c r="CA863">
        <f t="shared" si="1096"/>
        <v>0</v>
      </c>
      <c r="CB863">
        <f t="shared" si="1097"/>
        <v>0</v>
      </c>
      <c r="CC863" t="e">
        <f>IF('Source and fuel input'!AS863,VLOOKUP(AA863,SourceIdData,8,FALSE),IF('Source and fuel input'!AQ863,V863,IF('Source and fuel input'!AR863,IF(AND(E863="Method 1",VLOOKUP(AA863,SourceIdData,8,FALSE)&gt;0),VLOOKUP(AA863,SourceIdData,8,FALSE),NA()),"")))</f>
        <v>#N/A</v>
      </c>
      <c r="CD863" s="15" t="e">
        <f t="shared" si="1032"/>
        <v>#N/A</v>
      </c>
      <c r="CE863" s="15" t="b">
        <f t="shared" si="1033"/>
        <v>1</v>
      </c>
      <c r="CF863" s="15" t="b">
        <f t="shared" si="1065"/>
        <v>1</v>
      </c>
      <c r="CG863" s="15" t="b">
        <f t="shared" si="1034"/>
        <v>0</v>
      </c>
      <c r="CH863" s="15" t="b">
        <f t="shared" si="1035"/>
        <v>1</v>
      </c>
      <c r="CI863" t="e">
        <f t="shared" si="1066"/>
        <v>#N/A</v>
      </c>
      <c r="CJ863" t="e">
        <f t="shared" si="1067"/>
        <v>#N/A</v>
      </c>
      <c r="CK863" t="e">
        <f t="shared" si="1076"/>
        <v>#N/A</v>
      </c>
      <c r="CL863" t="b">
        <f t="shared" si="1036"/>
        <v>0</v>
      </c>
      <c r="CM863" t="e">
        <f t="shared" si="1077"/>
        <v>#N/A</v>
      </c>
      <c r="CN863" t="b">
        <f t="shared" si="1078"/>
        <v>0</v>
      </c>
      <c r="CO863" s="14">
        <f t="shared" si="1079"/>
        <v>1</v>
      </c>
      <c r="CP863" s="16" t="str">
        <f t="shared" si="1068"/>
        <v/>
      </c>
      <c r="CQ863" s="15">
        <f t="shared" si="1069"/>
        <v>0</v>
      </c>
      <c r="CR863" s="15">
        <f t="shared" si="1070"/>
        <v>0</v>
      </c>
      <c r="CS863" s="15">
        <f t="shared" si="1071"/>
        <v>0</v>
      </c>
      <c r="CT863" s="58" t="e">
        <f t="shared" si="1098"/>
        <v>#DIV/0!</v>
      </c>
      <c r="CU863" s="2">
        <f t="shared" si="1072"/>
        <v>995</v>
      </c>
      <c r="CV863" t="str">
        <f t="shared" si="1080"/>
        <v/>
      </c>
      <c r="CX863" t="str">
        <f t="shared" si="1099"/>
        <v/>
      </c>
      <c r="CY863" t="b">
        <f>AND(CX863&lt;&gt;"",COUNTIF($CX$11:CX862,CX863)=0)</f>
        <v>0</v>
      </c>
      <c r="CZ863" s="2">
        <f>IF(CX863="",0,IF(CY863,MAX($CZ$11:CZ862)+1,VLOOKUP(CX863,$CX$11:CZ862,3,FALSE)))</f>
        <v>0</v>
      </c>
      <c r="DA863" s="2" t="str">
        <f t="shared" si="1081"/>
        <v/>
      </c>
      <c r="DB863" t="str">
        <f t="shared" si="1100"/>
        <v/>
      </c>
      <c r="DC863" t="b">
        <f>AND(DB863&lt;&gt;"",COUNTIF($DB$11:DB862,DB863)=0)</f>
        <v>0</v>
      </c>
      <c r="DD863" s="2">
        <f>IF(DB863="",0,IF(DC863,MAX($DD$11:DD862)+1,VLOOKUP(DB863,$DB$11:DD862,3,FALSE)))</f>
        <v>0</v>
      </c>
      <c r="DE863" s="2" t="str">
        <f t="shared" si="1082"/>
        <v/>
      </c>
    </row>
    <row r="864" spans="1:109" x14ac:dyDescent="0.35">
      <c r="A864" s="119"/>
      <c r="B864" s="46"/>
      <c r="C864" s="46"/>
      <c r="D864" s="46"/>
      <c r="E864" s="46"/>
      <c r="F864" s="183"/>
      <c r="G864" s="48">
        <v>0</v>
      </c>
      <c r="H864" s="46">
        <v>0</v>
      </c>
      <c r="I864" s="46">
        <v>0</v>
      </c>
      <c r="J864" s="46">
        <v>0</v>
      </c>
      <c r="K864" s="46">
        <v>0</v>
      </c>
      <c r="L864" s="49">
        <v>0</v>
      </c>
      <c r="M864" s="50">
        <v>0</v>
      </c>
      <c r="N864" s="32"/>
      <c r="O864" s="31"/>
      <c r="P864" s="31"/>
      <c r="Q864" s="31"/>
      <c r="R864" s="31"/>
      <c r="S864" s="31"/>
      <c r="T864" s="31"/>
      <c r="U864" s="31"/>
      <c r="V864" s="99"/>
      <c r="W864" s="52" t="str">
        <f t="shared" ref="W864:W927" si="1107">AU864</f>
        <v/>
      </c>
      <c r="X864" s="120"/>
      <c r="Y864" s="97"/>
      <c r="Z864" t="e">
        <f t="shared" si="1037"/>
        <v>#N/A</v>
      </c>
      <c r="AA864" t="e">
        <f t="shared" si="1038"/>
        <v>#N/A</v>
      </c>
      <c r="AB864" t="e">
        <f t="shared" si="1039"/>
        <v>#N/A</v>
      </c>
      <c r="AC864" s="53" t="b">
        <f t="shared" si="1040"/>
        <v>0</v>
      </c>
      <c r="AD864" s="53" t="b">
        <f t="shared" si="1041"/>
        <v>0</v>
      </c>
      <c r="AE864" s="53" t="b">
        <f t="shared" si="1042"/>
        <v>0</v>
      </c>
      <c r="AF864" s="53" t="b">
        <f t="shared" si="1043"/>
        <v>0</v>
      </c>
      <c r="AG864" s="53" t="b">
        <f t="shared" si="1044"/>
        <v>0</v>
      </c>
      <c r="AH864" s="53" t="b">
        <f t="shared" si="1045"/>
        <v>0</v>
      </c>
      <c r="AI864" s="53" t="b">
        <f t="shared" si="1046"/>
        <v>0</v>
      </c>
      <c r="AJ864" s="53" t="b">
        <f t="shared" si="1047"/>
        <v>0</v>
      </c>
      <c r="AK864" s="53" t="b">
        <f t="shared" si="1101"/>
        <v>1</v>
      </c>
      <c r="AL864" s="53" t="b">
        <f t="shared" si="1102"/>
        <v>1</v>
      </c>
      <c r="AM864" s="53" t="b">
        <f t="shared" si="1103"/>
        <v>1</v>
      </c>
      <c r="AN864" s="53" t="b">
        <f t="shared" si="1104"/>
        <v>1</v>
      </c>
      <c r="AO864" s="53" t="b">
        <f t="shared" si="1105"/>
        <v>1</v>
      </c>
      <c r="AP864" s="53" t="b">
        <f t="shared" si="1106"/>
        <v>1</v>
      </c>
      <c r="AQ864" s="53" t="b">
        <f t="shared" si="1083"/>
        <v>0</v>
      </c>
      <c r="AR864" t="b">
        <f t="shared" si="1048"/>
        <v>0</v>
      </c>
      <c r="AS864" s="54" t="e">
        <f t="shared" si="1073"/>
        <v>#N/A</v>
      </c>
      <c r="AT864" t="b">
        <f t="shared" si="1084"/>
        <v>0</v>
      </c>
      <c r="AU864" t="str">
        <f t="shared" si="1085"/>
        <v/>
      </c>
      <c r="AV864" s="55" t="str">
        <f t="shared" si="1074"/>
        <v/>
      </c>
      <c r="AW864" t="b">
        <f>AND(AV864&lt;&gt;"",COUNTIF($AV$11:AV863,AV864)=0)</f>
        <v>0</v>
      </c>
      <c r="AX864" s="2">
        <f>IF(AV864="",0,IF(AW864,MAX($AX$11:AX863)+1,VLOOKUP(AV864,$AV$11:AX863,3,FALSE)))</f>
        <v>0</v>
      </c>
      <c r="AY864" t="str">
        <f t="shared" si="1075"/>
        <v/>
      </c>
      <c r="AZ864" t="e">
        <f t="shared" si="1049"/>
        <v>#N/A</v>
      </c>
      <c r="BA864" t="e">
        <f>IF(ISNA(AZ864),NA(),COUNTIF(AZ$10:AZ864,AZ864)&gt;1)</f>
        <v>#N/A</v>
      </c>
      <c r="BB864" t="e">
        <f t="shared" si="1050"/>
        <v>#N/A</v>
      </c>
      <c r="BC864" s="55" t="e">
        <f t="shared" si="1051"/>
        <v>#N/A</v>
      </c>
      <c r="BD864" s="56" t="e">
        <f t="shared" si="1052"/>
        <v>#N/A</v>
      </c>
      <c r="BE864" s="53">
        <f t="shared" si="1053"/>
        <v>0</v>
      </c>
      <c r="BF864" s="53">
        <f t="shared" si="1054"/>
        <v>0</v>
      </c>
      <c r="BG864" s="53">
        <f t="shared" si="1055"/>
        <v>0</v>
      </c>
      <c r="BH864" s="53">
        <f t="shared" si="1056"/>
        <v>0</v>
      </c>
      <c r="BI864" s="53">
        <f t="shared" si="1057"/>
        <v>0</v>
      </c>
      <c r="BJ864" s="53">
        <f t="shared" si="1058"/>
        <v>0</v>
      </c>
      <c r="BK864" s="57">
        <f t="shared" si="1059"/>
        <v>0</v>
      </c>
      <c r="BL864" s="57">
        <f t="shared" si="1060"/>
        <v>0</v>
      </c>
      <c r="BM864" s="57">
        <f t="shared" si="1061"/>
        <v>0</v>
      </c>
      <c r="BN864" s="57">
        <f t="shared" si="1062"/>
        <v>0</v>
      </c>
      <c r="BO864" s="57">
        <f t="shared" si="1063"/>
        <v>0</v>
      </c>
      <c r="BP864" s="57">
        <f t="shared" si="1064"/>
        <v>0</v>
      </c>
      <c r="BQ864">
        <f t="shared" si="1086"/>
        <v>0</v>
      </c>
      <c r="BR864">
        <f t="shared" si="1087"/>
        <v>0</v>
      </c>
      <c r="BS864">
        <f t="shared" si="1088"/>
        <v>0</v>
      </c>
      <c r="BT864">
        <f t="shared" si="1089"/>
        <v>0</v>
      </c>
      <c r="BU864">
        <f t="shared" si="1090"/>
        <v>0</v>
      </c>
      <c r="BV864">
        <f t="shared" si="1091"/>
        <v>0</v>
      </c>
      <c r="BW864">
        <f t="shared" si="1092"/>
        <v>0</v>
      </c>
      <c r="BX864">
        <f t="shared" si="1093"/>
        <v>0</v>
      </c>
      <c r="BY864">
        <f t="shared" si="1094"/>
        <v>0</v>
      </c>
      <c r="BZ864">
        <f t="shared" si="1095"/>
        <v>0</v>
      </c>
      <c r="CA864">
        <f t="shared" si="1096"/>
        <v>0</v>
      </c>
      <c r="CB864">
        <f t="shared" si="1097"/>
        <v>0</v>
      </c>
      <c r="CC864" t="e">
        <f>IF('Source and fuel input'!AS864,VLOOKUP(AA864,SourceIdData,8,FALSE),IF('Source and fuel input'!AQ864,V864,IF('Source and fuel input'!AR864,IF(AND(E864="Method 1",VLOOKUP(AA864,SourceIdData,8,FALSE)&gt;0),VLOOKUP(AA864,SourceIdData,8,FALSE),NA()),"")))</f>
        <v>#N/A</v>
      </c>
      <c r="CD864" s="15" t="e">
        <f t="shared" si="1032"/>
        <v>#N/A</v>
      </c>
      <c r="CE864" s="15" t="b">
        <f t="shared" si="1033"/>
        <v>1</v>
      </c>
      <c r="CF864" s="15" t="b">
        <f t="shared" si="1065"/>
        <v>1</v>
      </c>
      <c r="CG864" s="15" t="b">
        <f t="shared" si="1034"/>
        <v>0</v>
      </c>
      <c r="CH864" s="15" t="b">
        <f t="shared" si="1035"/>
        <v>1</v>
      </c>
      <c r="CI864" t="e">
        <f t="shared" si="1066"/>
        <v>#N/A</v>
      </c>
      <c r="CJ864" t="e">
        <f t="shared" si="1067"/>
        <v>#N/A</v>
      </c>
      <c r="CK864" t="e">
        <f t="shared" si="1076"/>
        <v>#N/A</v>
      </c>
      <c r="CL864" t="b">
        <f t="shared" si="1036"/>
        <v>0</v>
      </c>
      <c r="CM864" t="e">
        <f t="shared" si="1077"/>
        <v>#N/A</v>
      </c>
      <c r="CN864" t="b">
        <f t="shared" si="1078"/>
        <v>0</v>
      </c>
      <c r="CO864" s="14">
        <f t="shared" si="1079"/>
        <v>1</v>
      </c>
      <c r="CP864" s="16" t="str">
        <f t="shared" si="1068"/>
        <v/>
      </c>
      <c r="CQ864" s="15">
        <f t="shared" si="1069"/>
        <v>0</v>
      </c>
      <c r="CR864" s="15">
        <f t="shared" si="1070"/>
        <v>0</v>
      </c>
      <c r="CS864" s="15">
        <f t="shared" si="1071"/>
        <v>0</v>
      </c>
      <c r="CT864" s="58" t="e">
        <f t="shared" si="1098"/>
        <v>#DIV/0!</v>
      </c>
      <c r="CU864" s="2">
        <f t="shared" si="1072"/>
        <v>995</v>
      </c>
      <c r="CV864" t="str">
        <f t="shared" si="1080"/>
        <v/>
      </c>
      <c r="CX864" t="str">
        <f t="shared" si="1099"/>
        <v/>
      </c>
      <c r="CY864" t="b">
        <f>AND(CX864&lt;&gt;"",COUNTIF($CX$11:CX863,CX864)=0)</f>
        <v>0</v>
      </c>
      <c r="CZ864" s="2">
        <f>IF(CX864="",0,IF(CY864,MAX($CZ$11:CZ863)+1,VLOOKUP(CX864,$CX$11:CZ863,3,FALSE)))</f>
        <v>0</v>
      </c>
      <c r="DA864" s="2" t="str">
        <f t="shared" si="1081"/>
        <v/>
      </c>
      <c r="DB864" t="str">
        <f t="shared" si="1100"/>
        <v/>
      </c>
      <c r="DC864" t="b">
        <f>AND(DB864&lt;&gt;"",COUNTIF($DB$11:DB863,DB864)=0)</f>
        <v>0</v>
      </c>
      <c r="DD864" s="2">
        <f>IF(DB864="",0,IF(DC864,MAX($DD$11:DD863)+1,VLOOKUP(DB864,$DB$11:DD863,3,FALSE)))</f>
        <v>0</v>
      </c>
      <c r="DE864" s="2" t="str">
        <f t="shared" si="1082"/>
        <v/>
      </c>
    </row>
    <row r="865" spans="1:109" x14ac:dyDescent="0.35">
      <c r="A865" s="119"/>
      <c r="B865" s="46"/>
      <c r="C865" s="46"/>
      <c r="D865" s="46"/>
      <c r="E865" s="46"/>
      <c r="F865" s="183"/>
      <c r="G865" s="48">
        <v>0</v>
      </c>
      <c r="H865" s="46">
        <v>0</v>
      </c>
      <c r="I865" s="46">
        <v>0</v>
      </c>
      <c r="J865" s="46">
        <v>0</v>
      </c>
      <c r="K865" s="46">
        <v>0</v>
      </c>
      <c r="L865" s="49">
        <v>0</v>
      </c>
      <c r="M865" s="50">
        <v>0</v>
      </c>
      <c r="N865" s="32"/>
      <c r="O865" s="31"/>
      <c r="P865" s="31"/>
      <c r="Q865" s="31"/>
      <c r="R865" s="31"/>
      <c r="S865" s="31"/>
      <c r="T865" s="31"/>
      <c r="U865" s="31"/>
      <c r="V865" s="99"/>
      <c r="W865" s="52" t="str">
        <f t="shared" si="1107"/>
        <v/>
      </c>
      <c r="X865" s="120"/>
      <c r="Y865" s="97"/>
      <c r="Z865" t="e">
        <f t="shared" si="1037"/>
        <v>#N/A</v>
      </c>
      <c r="AA865" t="e">
        <f t="shared" si="1038"/>
        <v>#N/A</v>
      </c>
      <c r="AB865" t="e">
        <f t="shared" si="1039"/>
        <v>#N/A</v>
      </c>
      <c r="AC865" s="53" t="b">
        <f t="shared" si="1040"/>
        <v>0</v>
      </c>
      <c r="AD865" s="53" t="b">
        <f t="shared" si="1041"/>
        <v>0</v>
      </c>
      <c r="AE865" s="53" t="b">
        <f t="shared" si="1042"/>
        <v>0</v>
      </c>
      <c r="AF865" s="53" t="b">
        <f t="shared" si="1043"/>
        <v>0</v>
      </c>
      <c r="AG865" s="53" t="b">
        <f t="shared" si="1044"/>
        <v>0</v>
      </c>
      <c r="AH865" s="53" t="b">
        <f t="shared" si="1045"/>
        <v>0</v>
      </c>
      <c r="AI865" s="53" t="b">
        <f t="shared" si="1046"/>
        <v>0</v>
      </c>
      <c r="AJ865" s="53" t="b">
        <f t="shared" si="1047"/>
        <v>0</v>
      </c>
      <c r="AK865" s="53" t="b">
        <f t="shared" si="1101"/>
        <v>1</v>
      </c>
      <c r="AL865" s="53" t="b">
        <f t="shared" si="1102"/>
        <v>1</v>
      </c>
      <c r="AM865" s="53" t="b">
        <f t="shared" si="1103"/>
        <v>1</v>
      </c>
      <c r="AN865" s="53" t="b">
        <f t="shared" si="1104"/>
        <v>1</v>
      </c>
      <c r="AO865" s="53" t="b">
        <f t="shared" si="1105"/>
        <v>1</v>
      </c>
      <c r="AP865" s="53" t="b">
        <f t="shared" si="1106"/>
        <v>1</v>
      </c>
      <c r="AQ865" s="53" t="b">
        <f t="shared" si="1083"/>
        <v>0</v>
      </c>
      <c r="AR865" t="b">
        <f t="shared" si="1048"/>
        <v>0</v>
      </c>
      <c r="AS865" s="54" t="e">
        <f t="shared" si="1073"/>
        <v>#N/A</v>
      </c>
      <c r="AT865" t="b">
        <f t="shared" si="1084"/>
        <v>0</v>
      </c>
      <c r="AU865" t="str">
        <f t="shared" si="1085"/>
        <v/>
      </c>
      <c r="AV865" s="55" t="str">
        <f t="shared" si="1074"/>
        <v/>
      </c>
      <c r="AW865" t="b">
        <f>AND(AV865&lt;&gt;"",COUNTIF($AV$11:AV864,AV865)=0)</f>
        <v>0</v>
      </c>
      <c r="AX865" s="2">
        <f>IF(AV865="",0,IF(AW865,MAX($AX$11:AX864)+1,VLOOKUP(AV865,$AV$11:AX864,3,FALSE)))</f>
        <v>0</v>
      </c>
      <c r="AY865" t="str">
        <f t="shared" si="1075"/>
        <v/>
      </c>
      <c r="AZ865" t="e">
        <f t="shared" si="1049"/>
        <v>#N/A</v>
      </c>
      <c r="BA865" t="e">
        <f>IF(ISNA(AZ865),NA(),COUNTIF(AZ$10:AZ865,AZ865)&gt;1)</f>
        <v>#N/A</v>
      </c>
      <c r="BB865" t="e">
        <f t="shared" si="1050"/>
        <v>#N/A</v>
      </c>
      <c r="BC865" s="55" t="e">
        <f t="shared" si="1051"/>
        <v>#N/A</v>
      </c>
      <c r="BD865" s="56" t="e">
        <f t="shared" si="1052"/>
        <v>#N/A</v>
      </c>
      <c r="BE865" s="53">
        <f t="shared" si="1053"/>
        <v>0</v>
      </c>
      <c r="BF865" s="53">
        <f t="shared" si="1054"/>
        <v>0</v>
      </c>
      <c r="BG865" s="53">
        <f t="shared" si="1055"/>
        <v>0</v>
      </c>
      <c r="BH865" s="53">
        <f t="shared" si="1056"/>
        <v>0</v>
      </c>
      <c r="BI865" s="53">
        <f t="shared" si="1057"/>
        <v>0</v>
      </c>
      <c r="BJ865" s="53">
        <f t="shared" si="1058"/>
        <v>0</v>
      </c>
      <c r="BK865" s="57">
        <f t="shared" si="1059"/>
        <v>0</v>
      </c>
      <c r="BL865" s="57">
        <f t="shared" si="1060"/>
        <v>0</v>
      </c>
      <c r="BM865" s="57">
        <f t="shared" si="1061"/>
        <v>0</v>
      </c>
      <c r="BN865" s="57">
        <f t="shared" si="1062"/>
        <v>0</v>
      </c>
      <c r="BO865" s="57">
        <f t="shared" si="1063"/>
        <v>0</v>
      </c>
      <c r="BP865" s="57">
        <f t="shared" si="1064"/>
        <v>0</v>
      </c>
      <c r="BQ865">
        <f t="shared" si="1086"/>
        <v>0</v>
      </c>
      <c r="BR865">
        <f t="shared" si="1087"/>
        <v>0</v>
      </c>
      <c r="BS865">
        <f t="shared" si="1088"/>
        <v>0</v>
      </c>
      <c r="BT865">
        <f t="shared" si="1089"/>
        <v>0</v>
      </c>
      <c r="BU865">
        <f t="shared" si="1090"/>
        <v>0</v>
      </c>
      <c r="BV865">
        <f t="shared" si="1091"/>
        <v>0</v>
      </c>
      <c r="BW865">
        <f t="shared" si="1092"/>
        <v>0</v>
      </c>
      <c r="BX865">
        <f t="shared" si="1093"/>
        <v>0</v>
      </c>
      <c r="BY865">
        <f t="shared" si="1094"/>
        <v>0</v>
      </c>
      <c r="BZ865">
        <f t="shared" si="1095"/>
        <v>0</v>
      </c>
      <c r="CA865">
        <f t="shared" si="1096"/>
        <v>0</v>
      </c>
      <c r="CB865">
        <f t="shared" si="1097"/>
        <v>0</v>
      </c>
      <c r="CC865" t="e">
        <f>IF('Source and fuel input'!AS865,VLOOKUP(AA865,SourceIdData,8,FALSE),IF('Source and fuel input'!AQ865,V865,IF('Source and fuel input'!AR865,IF(AND(E865="Method 1",VLOOKUP(AA865,SourceIdData,8,FALSE)&gt;0),VLOOKUP(AA865,SourceIdData,8,FALSE),NA()),"")))</f>
        <v>#N/A</v>
      </c>
      <c r="CD865" s="15" t="e">
        <f t="shared" si="1032"/>
        <v>#N/A</v>
      </c>
      <c r="CE865" s="15" t="b">
        <f t="shared" si="1033"/>
        <v>1</v>
      </c>
      <c r="CF865" s="15" t="b">
        <f t="shared" si="1065"/>
        <v>1</v>
      </c>
      <c r="CG865" s="15" t="b">
        <f t="shared" si="1034"/>
        <v>0</v>
      </c>
      <c r="CH865" s="15" t="b">
        <f t="shared" si="1035"/>
        <v>1</v>
      </c>
      <c r="CI865" t="e">
        <f t="shared" si="1066"/>
        <v>#N/A</v>
      </c>
      <c r="CJ865" t="e">
        <f t="shared" si="1067"/>
        <v>#N/A</v>
      </c>
      <c r="CK865" t="e">
        <f t="shared" si="1076"/>
        <v>#N/A</v>
      </c>
      <c r="CL865" t="b">
        <f t="shared" si="1036"/>
        <v>0</v>
      </c>
      <c r="CM865" t="e">
        <f t="shared" si="1077"/>
        <v>#N/A</v>
      </c>
      <c r="CN865" t="b">
        <f t="shared" si="1078"/>
        <v>0</v>
      </c>
      <c r="CO865" s="14">
        <f t="shared" si="1079"/>
        <v>1</v>
      </c>
      <c r="CP865" s="16" t="str">
        <f t="shared" si="1068"/>
        <v/>
      </c>
      <c r="CQ865" s="15">
        <f t="shared" si="1069"/>
        <v>0</v>
      </c>
      <c r="CR865" s="15">
        <f t="shared" si="1070"/>
        <v>0</v>
      </c>
      <c r="CS865" s="15">
        <f t="shared" si="1071"/>
        <v>0</v>
      </c>
      <c r="CT865" s="58" t="e">
        <f t="shared" si="1098"/>
        <v>#DIV/0!</v>
      </c>
      <c r="CU865" s="2">
        <f t="shared" si="1072"/>
        <v>995</v>
      </c>
      <c r="CV865" t="str">
        <f t="shared" si="1080"/>
        <v/>
      </c>
      <c r="CX865" t="str">
        <f t="shared" si="1099"/>
        <v/>
      </c>
      <c r="CY865" t="b">
        <f>AND(CX865&lt;&gt;"",COUNTIF($CX$11:CX864,CX865)=0)</f>
        <v>0</v>
      </c>
      <c r="CZ865" s="2">
        <f>IF(CX865="",0,IF(CY865,MAX($CZ$11:CZ864)+1,VLOOKUP(CX865,$CX$11:CZ864,3,FALSE)))</f>
        <v>0</v>
      </c>
      <c r="DA865" s="2" t="str">
        <f t="shared" si="1081"/>
        <v/>
      </c>
      <c r="DB865" t="str">
        <f t="shared" si="1100"/>
        <v/>
      </c>
      <c r="DC865" t="b">
        <f>AND(DB865&lt;&gt;"",COUNTIF($DB$11:DB864,DB865)=0)</f>
        <v>0</v>
      </c>
      <c r="DD865" s="2">
        <f>IF(DB865="",0,IF(DC865,MAX($DD$11:DD864)+1,VLOOKUP(DB865,$DB$11:DD864,3,FALSE)))</f>
        <v>0</v>
      </c>
      <c r="DE865" s="2" t="str">
        <f t="shared" si="1082"/>
        <v/>
      </c>
    </row>
    <row r="866" spans="1:109" x14ac:dyDescent="0.35">
      <c r="A866" s="119"/>
      <c r="B866" s="46"/>
      <c r="C866" s="46"/>
      <c r="D866" s="46"/>
      <c r="E866" s="46"/>
      <c r="F866" s="183"/>
      <c r="G866" s="48">
        <v>0</v>
      </c>
      <c r="H866" s="46">
        <v>0</v>
      </c>
      <c r="I866" s="46">
        <v>0</v>
      </c>
      <c r="J866" s="46">
        <v>0</v>
      </c>
      <c r="K866" s="46">
        <v>0</v>
      </c>
      <c r="L866" s="49">
        <v>0</v>
      </c>
      <c r="M866" s="50">
        <v>0</v>
      </c>
      <c r="N866" s="32"/>
      <c r="O866" s="31"/>
      <c r="P866" s="31"/>
      <c r="Q866" s="31"/>
      <c r="R866" s="31"/>
      <c r="S866" s="31"/>
      <c r="T866" s="31"/>
      <c r="U866" s="31"/>
      <c r="V866" s="99"/>
      <c r="W866" s="52" t="str">
        <f t="shared" si="1107"/>
        <v/>
      </c>
      <c r="X866" s="120"/>
      <c r="Y866" s="97"/>
      <c r="Z866" t="e">
        <f t="shared" si="1037"/>
        <v>#N/A</v>
      </c>
      <c r="AA866" t="e">
        <f t="shared" si="1038"/>
        <v>#N/A</v>
      </c>
      <c r="AB866" t="e">
        <f t="shared" si="1039"/>
        <v>#N/A</v>
      </c>
      <c r="AC866" s="53" t="b">
        <f t="shared" si="1040"/>
        <v>0</v>
      </c>
      <c r="AD866" s="53" t="b">
        <f t="shared" si="1041"/>
        <v>0</v>
      </c>
      <c r="AE866" s="53" t="b">
        <f t="shared" si="1042"/>
        <v>0</v>
      </c>
      <c r="AF866" s="53" t="b">
        <f t="shared" si="1043"/>
        <v>0</v>
      </c>
      <c r="AG866" s="53" t="b">
        <f t="shared" si="1044"/>
        <v>0</v>
      </c>
      <c r="AH866" s="53" t="b">
        <f t="shared" si="1045"/>
        <v>0</v>
      </c>
      <c r="AI866" s="53" t="b">
        <f t="shared" si="1046"/>
        <v>0</v>
      </c>
      <c r="AJ866" s="53" t="b">
        <f t="shared" si="1047"/>
        <v>0</v>
      </c>
      <c r="AK866" s="53" t="b">
        <f t="shared" si="1101"/>
        <v>1</v>
      </c>
      <c r="AL866" s="53" t="b">
        <f t="shared" si="1102"/>
        <v>1</v>
      </c>
      <c r="AM866" s="53" t="b">
        <f t="shared" si="1103"/>
        <v>1</v>
      </c>
      <c r="AN866" s="53" t="b">
        <f t="shared" si="1104"/>
        <v>1</v>
      </c>
      <c r="AO866" s="53" t="b">
        <f t="shared" si="1105"/>
        <v>1</v>
      </c>
      <c r="AP866" s="53" t="b">
        <f t="shared" si="1106"/>
        <v>1</v>
      </c>
      <c r="AQ866" s="53" t="b">
        <f t="shared" si="1083"/>
        <v>0</v>
      </c>
      <c r="AR866" t="b">
        <f t="shared" si="1048"/>
        <v>0</v>
      </c>
      <c r="AS866" s="54" t="e">
        <f t="shared" si="1073"/>
        <v>#N/A</v>
      </c>
      <c r="AT866" t="b">
        <f t="shared" si="1084"/>
        <v>0</v>
      </c>
      <c r="AU866" t="str">
        <f t="shared" si="1085"/>
        <v/>
      </c>
      <c r="AV866" s="55" t="str">
        <f t="shared" si="1074"/>
        <v/>
      </c>
      <c r="AW866" t="b">
        <f>AND(AV866&lt;&gt;"",COUNTIF($AV$11:AV865,AV866)=0)</f>
        <v>0</v>
      </c>
      <c r="AX866" s="2">
        <f>IF(AV866="",0,IF(AW866,MAX($AX$11:AX865)+1,VLOOKUP(AV866,$AV$11:AX865,3,FALSE)))</f>
        <v>0</v>
      </c>
      <c r="AY866" t="str">
        <f t="shared" si="1075"/>
        <v/>
      </c>
      <c r="AZ866" t="e">
        <f t="shared" si="1049"/>
        <v>#N/A</v>
      </c>
      <c r="BA866" t="e">
        <f>IF(ISNA(AZ866),NA(),COUNTIF(AZ$10:AZ866,AZ866)&gt;1)</f>
        <v>#N/A</v>
      </c>
      <c r="BB866" t="e">
        <f t="shared" si="1050"/>
        <v>#N/A</v>
      </c>
      <c r="BC866" s="55" t="e">
        <f t="shared" si="1051"/>
        <v>#N/A</v>
      </c>
      <c r="BD866" s="56" t="e">
        <f t="shared" si="1052"/>
        <v>#N/A</v>
      </c>
      <c r="BE866" s="53">
        <f t="shared" si="1053"/>
        <v>0</v>
      </c>
      <c r="BF866" s="53">
        <f t="shared" si="1054"/>
        <v>0</v>
      </c>
      <c r="BG866" s="53">
        <f t="shared" si="1055"/>
        <v>0</v>
      </c>
      <c r="BH866" s="53">
        <f t="shared" si="1056"/>
        <v>0</v>
      </c>
      <c r="BI866" s="53">
        <f t="shared" si="1057"/>
        <v>0</v>
      </c>
      <c r="BJ866" s="53">
        <f t="shared" si="1058"/>
        <v>0</v>
      </c>
      <c r="BK866" s="57">
        <f t="shared" si="1059"/>
        <v>0</v>
      </c>
      <c r="BL866" s="57">
        <f t="shared" si="1060"/>
        <v>0</v>
      </c>
      <c r="BM866" s="57">
        <f t="shared" si="1061"/>
        <v>0</v>
      </c>
      <c r="BN866" s="57">
        <f t="shared" si="1062"/>
        <v>0</v>
      </c>
      <c r="BO866" s="57">
        <f t="shared" si="1063"/>
        <v>0</v>
      </c>
      <c r="BP866" s="57">
        <f t="shared" si="1064"/>
        <v>0</v>
      </c>
      <c r="BQ866">
        <f t="shared" si="1086"/>
        <v>0</v>
      </c>
      <c r="BR866">
        <f t="shared" si="1087"/>
        <v>0</v>
      </c>
      <c r="BS866">
        <f t="shared" si="1088"/>
        <v>0</v>
      </c>
      <c r="BT866">
        <f t="shared" si="1089"/>
        <v>0</v>
      </c>
      <c r="BU866">
        <f t="shared" si="1090"/>
        <v>0</v>
      </c>
      <c r="BV866">
        <f t="shared" si="1091"/>
        <v>0</v>
      </c>
      <c r="BW866">
        <f t="shared" si="1092"/>
        <v>0</v>
      </c>
      <c r="BX866">
        <f t="shared" si="1093"/>
        <v>0</v>
      </c>
      <c r="BY866">
        <f t="shared" si="1094"/>
        <v>0</v>
      </c>
      <c r="BZ866">
        <f t="shared" si="1095"/>
        <v>0</v>
      </c>
      <c r="CA866">
        <f t="shared" si="1096"/>
        <v>0</v>
      </c>
      <c r="CB866">
        <f t="shared" si="1097"/>
        <v>0</v>
      </c>
      <c r="CC866" t="e">
        <f>IF('Source and fuel input'!AS866,VLOOKUP(AA866,SourceIdData,8,FALSE),IF('Source and fuel input'!AQ866,V866,IF('Source and fuel input'!AR866,IF(AND(E866="Method 1",VLOOKUP(AA866,SourceIdData,8,FALSE)&gt;0),VLOOKUP(AA866,SourceIdData,8,FALSE),NA()),"")))</f>
        <v>#N/A</v>
      </c>
      <c r="CD866" s="15" t="e">
        <f t="shared" si="1032"/>
        <v>#N/A</v>
      </c>
      <c r="CE866" s="15" t="b">
        <f t="shared" si="1033"/>
        <v>1</v>
      </c>
      <c r="CF866" s="15" t="b">
        <f t="shared" si="1065"/>
        <v>1</v>
      </c>
      <c r="CG866" s="15" t="b">
        <f t="shared" si="1034"/>
        <v>0</v>
      </c>
      <c r="CH866" s="15" t="b">
        <f t="shared" si="1035"/>
        <v>1</v>
      </c>
      <c r="CI866" t="e">
        <f t="shared" si="1066"/>
        <v>#N/A</v>
      </c>
      <c r="CJ866" t="e">
        <f t="shared" si="1067"/>
        <v>#N/A</v>
      </c>
      <c r="CK866" t="e">
        <f t="shared" si="1076"/>
        <v>#N/A</v>
      </c>
      <c r="CL866" t="b">
        <f t="shared" si="1036"/>
        <v>0</v>
      </c>
      <c r="CM866" t="e">
        <f t="shared" si="1077"/>
        <v>#N/A</v>
      </c>
      <c r="CN866" t="b">
        <f t="shared" si="1078"/>
        <v>0</v>
      </c>
      <c r="CO866" s="14">
        <f t="shared" si="1079"/>
        <v>1</v>
      </c>
      <c r="CP866" s="16" t="str">
        <f t="shared" si="1068"/>
        <v/>
      </c>
      <c r="CQ866" s="15">
        <f t="shared" si="1069"/>
        <v>0</v>
      </c>
      <c r="CR866" s="15">
        <f t="shared" si="1070"/>
        <v>0</v>
      </c>
      <c r="CS866" s="15">
        <f t="shared" si="1071"/>
        <v>0</v>
      </c>
      <c r="CT866" s="58" t="e">
        <f t="shared" si="1098"/>
        <v>#DIV/0!</v>
      </c>
      <c r="CU866" s="2">
        <f t="shared" si="1072"/>
        <v>995</v>
      </c>
      <c r="CV866" t="str">
        <f t="shared" si="1080"/>
        <v/>
      </c>
      <c r="CX866" t="str">
        <f t="shared" si="1099"/>
        <v/>
      </c>
      <c r="CY866" t="b">
        <f>AND(CX866&lt;&gt;"",COUNTIF($CX$11:CX865,CX866)=0)</f>
        <v>0</v>
      </c>
      <c r="CZ866" s="2">
        <f>IF(CX866="",0,IF(CY866,MAX($CZ$11:CZ865)+1,VLOOKUP(CX866,$CX$11:CZ865,3,FALSE)))</f>
        <v>0</v>
      </c>
      <c r="DA866" s="2" t="str">
        <f t="shared" si="1081"/>
        <v/>
      </c>
      <c r="DB866" t="str">
        <f t="shared" si="1100"/>
        <v/>
      </c>
      <c r="DC866" t="b">
        <f>AND(DB866&lt;&gt;"",COUNTIF($DB$11:DB865,DB866)=0)</f>
        <v>0</v>
      </c>
      <c r="DD866" s="2">
        <f>IF(DB866="",0,IF(DC866,MAX($DD$11:DD865)+1,VLOOKUP(DB866,$DB$11:DD865,3,FALSE)))</f>
        <v>0</v>
      </c>
      <c r="DE866" s="2" t="str">
        <f t="shared" si="1082"/>
        <v/>
      </c>
    </row>
    <row r="867" spans="1:109" x14ac:dyDescent="0.35">
      <c r="A867" s="119"/>
      <c r="B867" s="46"/>
      <c r="C867" s="46"/>
      <c r="D867" s="46"/>
      <c r="E867" s="46"/>
      <c r="F867" s="183"/>
      <c r="G867" s="48">
        <v>0</v>
      </c>
      <c r="H867" s="46">
        <v>0</v>
      </c>
      <c r="I867" s="46">
        <v>0</v>
      </c>
      <c r="J867" s="46">
        <v>0</v>
      </c>
      <c r="K867" s="46">
        <v>0</v>
      </c>
      <c r="L867" s="49">
        <v>0</v>
      </c>
      <c r="M867" s="50">
        <v>0</v>
      </c>
      <c r="N867" s="32"/>
      <c r="O867" s="31"/>
      <c r="P867" s="31"/>
      <c r="Q867" s="31"/>
      <c r="R867" s="31"/>
      <c r="S867" s="31"/>
      <c r="T867" s="31"/>
      <c r="U867" s="31"/>
      <c r="V867" s="99"/>
      <c r="W867" s="52" t="str">
        <f t="shared" si="1107"/>
        <v/>
      </c>
      <c r="X867" s="120"/>
      <c r="Y867" s="97"/>
      <c r="Z867" t="e">
        <f t="shared" si="1037"/>
        <v>#N/A</v>
      </c>
      <c r="AA867" t="e">
        <f t="shared" si="1038"/>
        <v>#N/A</v>
      </c>
      <c r="AB867" t="e">
        <f t="shared" si="1039"/>
        <v>#N/A</v>
      </c>
      <c r="AC867" s="53" t="b">
        <f t="shared" si="1040"/>
        <v>0</v>
      </c>
      <c r="AD867" s="53" t="b">
        <f t="shared" si="1041"/>
        <v>0</v>
      </c>
      <c r="AE867" s="53" t="b">
        <f t="shared" si="1042"/>
        <v>0</v>
      </c>
      <c r="AF867" s="53" t="b">
        <f t="shared" si="1043"/>
        <v>0</v>
      </c>
      <c r="AG867" s="53" t="b">
        <f t="shared" si="1044"/>
        <v>0</v>
      </c>
      <c r="AH867" s="53" t="b">
        <f t="shared" si="1045"/>
        <v>0</v>
      </c>
      <c r="AI867" s="53" t="b">
        <f t="shared" si="1046"/>
        <v>0</v>
      </c>
      <c r="AJ867" s="53" t="b">
        <f t="shared" si="1047"/>
        <v>0</v>
      </c>
      <c r="AK867" s="53" t="b">
        <f t="shared" si="1101"/>
        <v>1</v>
      </c>
      <c r="AL867" s="53" t="b">
        <f t="shared" si="1102"/>
        <v>1</v>
      </c>
      <c r="AM867" s="53" t="b">
        <f t="shared" si="1103"/>
        <v>1</v>
      </c>
      <c r="AN867" s="53" t="b">
        <f t="shared" si="1104"/>
        <v>1</v>
      </c>
      <c r="AO867" s="53" t="b">
        <f t="shared" si="1105"/>
        <v>1</v>
      </c>
      <c r="AP867" s="53" t="b">
        <f t="shared" si="1106"/>
        <v>1</v>
      </c>
      <c r="AQ867" s="53" t="b">
        <f t="shared" si="1083"/>
        <v>0</v>
      </c>
      <c r="AR867" t="b">
        <f t="shared" si="1048"/>
        <v>0</v>
      </c>
      <c r="AS867" s="54" t="e">
        <f t="shared" si="1073"/>
        <v>#N/A</v>
      </c>
      <c r="AT867" t="b">
        <f t="shared" si="1084"/>
        <v>0</v>
      </c>
      <c r="AU867" t="str">
        <f t="shared" si="1085"/>
        <v/>
      </c>
      <c r="AV867" s="55" t="str">
        <f t="shared" si="1074"/>
        <v/>
      </c>
      <c r="AW867" t="b">
        <f>AND(AV867&lt;&gt;"",COUNTIF($AV$11:AV866,AV867)=0)</f>
        <v>0</v>
      </c>
      <c r="AX867" s="2">
        <f>IF(AV867="",0,IF(AW867,MAX($AX$11:AX866)+1,VLOOKUP(AV867,$AV$11:AX866,3,FALSE)))</f>
        <v>0</v>
      </c>
      <c r="AY867" t="str">
        <f t="shared" si="1075"/>
        <v/>
      </c>
      <c r="AZ867" t="e">
        <f t="shared" si="1049"/>
        <v>#N/A</v>
      </c>
      <c r="BA867" t="e">
        <f>IF(ISNA(AZ867),NA(),COUNTIF(AZ$10:AZ867,AZ867)&gt;1)</f>
        <v>#N/A</v>
      </c>
      <c r="BB867" t="e">
        <f t="shared" si="1050"/>
        <v>#N/A</v>
      </c>
      <c r="BC867" s="55" t="e">
        <f t="shared" si="1051"/>
        <v>#N/A</v>
      </c>
      <c r="BD867" s="56" t="e">
        <f t="shared" si="1052"/>
        <v>#N/A</v>
      </c>
      <c r="BE867" s="53">
        <f t="shared" si="1053"/>
        <v>0</v>
      </c>
      <c r="BF867" s="53">
        <f t="shared" si="1054"/>
        <v>0</v>
      </c>
      <c r="BG867" s="53">
        <f t="shared" si="1055"/>
        <v>0</v>
      </c>
      <c r="BH867" s="53">
        <f t="shared" si="1056"/>
        <v>0</v>
      </c>
      <c r="BI867" s="53">
        <f t="shared" si="1057"/>
        <v>0</v>
      </c>
      <c r="BJ867" s="53">
        <f t="shared" si="1058"/>
        <v>0</v>
      </c>
      <c r="BK867" s="57">
        <f t="shared" si="1059"/>
        <v>0</v>
      </c>
      <c r="BL867" s="57">
        <f t="shared" si="1060"/>
        <v>0</v>
      </c>
      <c r="BM867" s="57">
        <f t="shared" si="1061"/>
        <v>0</v>
      </c>
      <c r="BN867" s="57">
        <f t="shared" si="1062"/>
        <v>0</v>
      </c>
      <c r="BO867" s="57">
        <f t="shared" si="1063"/>
        <v>0</v>
      </c>
      <c r="BP867" s="57">
        <f t="shared" si="1064"/>
        <v>0</v>
      </c>
      <c r="BQ867">
        <f t="shared" si="1086"/>
        <v>0</v>
      </c>
      <c r="BR867">
        <f t="shared" si="1087"/>
        <v>0</v>
      </c>
      <c r="BS867">
        <f t="shared" si="1088"/>
        <v>0</v>
      </c>
      <c r="BT867">
        <f t="shared" si="1089"/>
        <v>0</v>
      </c>
      <c r="BU867">
        <f t="shared" si="1090"/>
        <v>0</v>
      </c>
      <c r="BV867">
        <f t="shared" si="1091"/>
        <v>0</v>
      </c>
      <c r="BW867">
        <f t="shared" si="1092"/>
        <v>0</v>
      </c>
      <c r="BX867">
        <f t="shared" si="1093"/>
        <v>0</v>
      </c>
      <c r="BY867">
        <f t="shared" si="1094"/>
        <v>0</v>
      </c>
      <c r="BZ867">
        <f t="shared" si="1095"/>
        <v>0</v>
      </c>
      <c r="CA867">
        <f t="shared" si="1096"/>
        <v>0</v>
      </c>
      <c r="CB867">
        <f t="shared" si="1097"/>
        <v>0</v>
      </c>
      <c r="CC867" t="e">
        <f>IF('Source and fuel input'!AS867,VLOOKUP(AA867,SourceIdData,8,FALSE),IF('Source and fuel input'!AQ867,V867,IF('Source and fuel input'!AR867,IF(AND(E867="Method 1",VLOOKUP(AA867,SourceIdData,8,FALSE)&gt;0),VLOOKUP(AA867,SourceIdData,8,FALSE),NA()),"")))</f>
        <v>#N/A</v>
      </c>
      <c r="CD867" s="15" t="e">
        <f t="shared" si="1032"/>
        <v>#N/A</v>
      </c>
      <c r="CE867" s="15" t="b">
        <f t="shared" si="1033"/>
        <v>1</v>
      </c>
      <c r="CF867" s="15" t="b">
        <f t="shared" si="1065"/>
        <v>1</v>
      </c>
      <c r="CG867" s="15" t="b">
        <f t="shared" si="1034"/>
        <v>0</v>
      </c>
      <c r="CH867" s="15" t="b">
        <f t="shared" si="1035"/>
        <v>1</v>
      </c>
      <c r="CI867" t="e">
        <f t="shared" si="1066"/>
        <v>#N/A</v>
      </c>
      <c r="CJ867" t="e">
        <f t="shared" si="1067"/>
        <v>#N/A</v>
      </c>
      <c r="CK867" t="e">
        <f t="shared" si="1076"/>
        <v>#N/A</v>
      </c>
      <c r="CL867" t="b">
        <f t="shared" si="1036"/>
        <v>0</v>
      </c>
      <c r="CM867" t="e">
        <f t="shared" si="1077"/>
        <v>#N/A</v>
      </c>
      <c r="CN867" t="b">
        <f t="shared" si="1078"/>
        <v>0</v>
      </c>
      <c r="CO867" s="14">
        <f t="shared" si="1079"/>
        <v>1</v>
      </c>
      <c r="CP867" s="16" t="str">
        <f t="shared" si="1068"/>
        <v/>
      </c>
      <c r="CQ867" s="15">
        <f t="shared" si="1069"/>
        <v>0</v>
      </c>
      <c r="CR867" s="15">
        <f t="shared" si="1070"/>
        <v>0</v>
      </c>
      <c r="CS867" s="15">
        <f t="shared" si="1071"/>
        <v>0</v>
      </c>
      <c r="CT867" s="58" t="e">
        <f t="shared" si="1098"/>
        <v>#DIV/0!</v>
      </c>
      <c r="CU867" s="2">
        <f t="shared" si="1072"/>
        <v>995</v>
      </c>
      <c r="CV867" t="str">
        <f t="shared" si="1080"/>
        <v/>
      </c>
      <c r="CX867" t="str">
        <f t="shared" si="1099"/>
        <v/>
      </c>
      <c r="CY867" t="b">
        <f>AND(CX867&lt;&gt;"",COUNTIF($CX$11:CX866,CX867)=0)</f>
        <v>0</v>
      </c>
      <c r="CZ867" s="2">
        <f>IF(CX867="",0,IF(CY867,MAX($CZ$11:CZ866)+1,VLOOKUP(CX867,$CX$11:CZ866,3,FALSE)))</f>
        <v>0</v>
      </c>
      <c r="DA867" s="2" t="str">
        <f t="shared" si="1081"/>
        <v/>
      </c>
      <c r="DB867" t="str">
        <f t="shared" si="1100"/>
        <v/>
      </c>
      <c r="DC867" t="b">
        <f>AND(DB867&lt;&gt;"",COUNTIF($DB$11:DB866,DB867)=0)</f>
        <v>0</v>
      </c>
      <c r="DD867" s="2">
        <f>IF(DB867="",0,IF(DC867,MAX($DD$11:DD866)+1,VLOOKUP(DB867,$DB$11:DD866,3,FALSE)))</f>
        <v>0</v>
      </c>
      <c r="DE867" s="2" t="str">
        <f t="shared" si="1082"/>
        <v/>
      </c>
    </row>
    <row r="868" spans="1:109" x14ac:dyDescent="0.35">
      <c r="A868" s="119"/>
      <c r="B868" s="46"/>
      <c r="C868" s="46"/>
      <c r="D868" s="46"/>
      <c r="E868" s="46"/>
      <c r="F868" s="183"/>
      <c r="G868" s="48">
        <v>0</v>
      </c>
      <c r="H868" s="46">
        <v>0</v>
      </c>
      <c r="I868" s="46">
        <v>0</v>
      </c>
      <c r="J868" s="46">
        <v>0</v>
      </c>
      <c r="K868" s="46">
        <v>0</v>
      </c>
      <c r="L868" s="49">
        <v>0</v>
      </c>
      <c r="M868" s="50">
        <v>0</v>
      </c>
      <c r="N868" s="32"/>
      <c r="O868" s="31"/>
      <c r="P868" s="31"/>
      <c r="Q868" s="31"/>
      <c r="R868" s="31"/>
      <c r="S868" s="31"/>
      <c r="T868" s="31"/>
      <c r="U868" s="31"/>
      <c r="V868" s="99"/>
      <c r="W868" s="52" t="str">
        <f t="shared" si="1107"/>
        <v/>
      </c>
      <c r="X868" s="120"/>
      <c r="Y868" s="97"/>
      <c r="Z868" t="e">
        <f t="shared" si="1037"/>
        <v>#N/A</v>
      </c>
      <c r="AA868" t="e">
        <f t="shared" si="1038"/>
        <v>#N/A</v>
      </c>
      <c r="AB868" t="e">
        <f t="shared" si="1039"/>
        <v>#N/A</v>
      </c>
      <c r="AC868" s="53" t="b">
        <f t="shared" si="1040"/>
        <v>0</v>
      </c>
      <c r="AD868" s="53" t="b">
        <f t="shared" si="1041"/>
        <v>0</v>
      </c>
      <c r="AE868" s="53" t="b">
        <f t="shared" si="1042"/>
        <v>0</v>
      </c>
      <c r="AF868" s="53" t="b">
        <f t="shared" si="1043"/>
        <v>0</v>
      </c>
      <c r="AG868" s="53" t="b">
        <f t="shared" si="1044"/>
        <v>0</v>
      </c>
      <c r="AH868" s="53" t="b">
        <f t="shared" si="1045"/>
        <v>0</v>
      </c>
      <c r="AI868" s="53" t="b">
        <f t="shared" si="1046"/>
        <v>0</v>
      </c>
      <c r="AJ868" s="53" t="b">
        <f t="shared" si="1047"/>
        <v>0</v>
      </c>
      <c r="AK868" s="53" t="b">
        <f t="shared" si="1101"/>
        <v>1</v>
      </c>
      <c r="AL868" s="53" t="b">
        <f t="shared" si="1102"/>
        <v>1</v>
      </c>
      <c r="AM868" s="53" t="b">
        <f t="shared" si="1103"/>
        <v>1</v>
      </c>
      <c r="AN868" s="53" t="b">
        <f t="shared" si="1104"/>
        <v>1</v>
      </c>
      <c r="AO868" s="53" t="b">
        <f t="shared" si="1105"/>
        <v>1</v>
      </c>
      <c r="AP868" s="53" t="b">
        <f t="shared" si="1106"/>
        <v>1</v>
      </c>
      <c r="AQ868" s="53" t="b">
        <f t="shared" si="1083"/>
        <v>0</v>
      </c>
      <c r="AR868" t="b">
        <f t="shared" si="1048"/>
        <v>0</v>
      </c>
      <c r="AS868" s="54" t="e">
        <f t="shared" si="1073"/>
        <v>#N/A</v>
      </c>
      <c r="AT868" t="b">
        <f t="shared" si="1084"/>
        <v>0</v>
      </c>
      <c r="AU868" t="str">
        <f t="shared" si="1085"/>
        <v/>
      </c>
      <c r="AV868" s="55" t="str">
        <f t="shared" si="1074"/>
        <v/>
      </c>
      <c r="AW868" t="b">
        <f>AND(AV868&lt;&gt;"",COUNTIF($AV$11:AV867,AV868)=0)</f>
        <v>0</v>
      </c>
      <c r="AX868" s="2">
        <f>IF(AV868="",0,IF(AW868,MAX($AX$11:AX867)+1,VLOOKUP(AV868,$AV$11:AX867,3,FALSE)))</f>
        <v>0</v>
      </c>
      <c r="AY868" t="str">
        <f t="shared" si="1075"/>
        <v/>
      </c>
      <c r="AZ868" t="e">
        <f t="shared" si="1049"/>
        <v>#N/A</v>
      </c>
      <c r="BA868" t="e">
        <f>IF(ISNA(AZ868),NA(),COUNTIF(AZ$10:AZ868,AZ868)&gt;1)</f>
        <v>#N/A</v>
      </c>
      <c r="BB868" t="e">
        <f t="shared" si="1050"/>
        <v>#N/A</v>
      </c>
      <c r="BC868" s="55" t="e">
        <f t="shared" si="1051"/>
        <v>#N/A</v>
      </c>
      <c r="BD868" s="56" t="e">
        <f t="shared" si="1052"/>
        <v>#N/A</v>
      </c>
      <c r="BE868" s="53">
        <f t="shared" si="1053"/>
        <v>0</v>
      </c>
      <c r="BF868" s="53">
        <f t="shared" si="1054"/>
        <v>0</v>
      </c>
      <c r="BG868" s="53">
        <f t="shared" si="1055"/>
        <v>0</v>
      </c>
      <c r="BH868" s="53">
        <f t="shared" si="1056"/>
        <v>0</v>
      </c>
      <c r="BI868" s="53">
        <f t="shared" si="1057"/>
        <v>0</v>
      </c>
      <c r="BJ868" s="53">
        <f t="shared" si="1058"/>
        <v>0</v>
      </c>
      <c r="BK868" s="57">
        <f t="shared" si="1059"/>
        <v>0</v>
      </c>
      <c r="BL868" s="57">
        <f t="shared" si="1060"/>
        <v>0</v>
      </c>
      <c r="BM868" s="57">
        <f t="shared" si="1061"/>
        <v>0</v>
      </c>
      <c r="BN868" s="57">
        <f t="shared" si="1062"/>
        <v>0</v>
      </c>
      <c r="BO868" s="57">
        <f t="shared" si="1063"/>
        <v>0</v>
      </c>
      <c r="BP868" s="57">
        <f t="shared" si="1064"/>
        <v>0</v>
      </c>
      <c r="BQ868">
        <f t="shared" si="1086"/>
        <v>0</v>
      </c>
      <c r="BR868">
        <f t="shared" si="1087"/>
        <v>0</v>
      </c>
      <c r="BS868">
        <f t="shared" si="1088"/>
        <v>0</v>
      </c>
      <c r="BT868">
        <f t="shared" si="1089"/>
        <v>0</v>
      </c>
      <c r="BU868">
        <f t="shared" si="1090"/>
        <v>0</v>
      </c>
      <c r="BV868">
        <f t="shared" si="1091"/>
        <v>0</v>
      </c>
      <c r="BW868">
        <f t="shared" si="1092"/>
        <v>0</v>
      </c>
      <c r="BX868">
        <f t="shared" si="1093"/>
        <v>0</v>
      </c>
      <c r="BY868">
        <f t="shared" si="1094"/>
        <v>0</v>
      </c>
      <c r="BZ868">
        <f t="shared" si="1095"/>
        <v>0</v>
      </c>
      <c r="CA868">
        <f t="shared" si="1096"/>
        <v>0</v>
      </c>
      <c r="CB868">
        <f t="shared" si="1097"/>
        <v>0</v>
      </c>
      <c r="CC868" t="e">
        <f>IF('Source and fuel input'!AS868,VLOOKUP(AA868,SourceIdData,8,FALSE),IF('Source and fuel input'!AQ868,V868,IF('Source and fuel input'!AR868,IF(AND(E868="Method 1",VLOOKUP(AA868,SourceIdData,8,FALSE)&gt;0),VLOOKUP(AA868,SourceIdData,8,FALSE),NA()),"")))</f>
        <v>#N/A</v>
      </c>
      <c r="CD868" s="15" t="e">
        <f t="shared" si="1032"/>
        <v>#N/A</v>
      </c>
      <c r="CE868" s="15" t="b">
        <f t="shared" si="1033"/>
        <v>1</v>
      </c>
      <c r="CF868" s="15" t="b">
        <f t="shared" si="1065"/>
        <v>1</v>
      </c>
      <c r="CG868" s="15" t="b">
        <f t="shared" si="1034"/>
        <v>0</v>
      </c>
      <c r="CH868" s="15" t="b">
        <f t="shared" si="1035"/>
        <v>1</v>
      </c>
      <c r="CI868" t="e">
        <f t="shared" si="1066"/>
        <v>#N/A</v>
      </c>
      <c r="CJ868" t="e">
        <f t="shared" si="1067"/>
        <v>#N/A</v>
      </c>
      <c r="CK868" t="e">
        <f t="shared" si="1076"/>
        <v>#N/A</v>
      </c>
      <c r="CL868" t="b">
        <f t="shared" si="1036"/>
        <v>0</v>
      </c>
      <c r="CM868" t="e">
        <f t="shared" si="1077"/>
        <v>#N/A</v>
      </c>
      <c r="CN868" t="b">
        <f t="shared" si="1078"/>
        <v>0</v>
      </c>
      <c r="CO868" s="14">
        <f t="shared" si="1079"/>
        <v>1</v>
      </c>
      <c r="CP868" s="16" t="str">
        <f t="shared" si="1068"/>
        <v/>
      </c>
      <c r="CQ868" s="15">
        <f t="shared" si="1069"/>
        <v>0</v>
      </c>
      <c r="CR868" s="15">
        <f t="shared" si="1070"/>
        <v>0</v>
      </c>
      <c r="CS868" s="15">
        <f t="shared" si="1071"/>
        <v>0</v>
      </c>
      <c r="CT868" s="58" t="e">
        <f t="shared" si="1098"/>
        <v>#DIV/0!</v>
      </c>
      <c r="CU868" s="2">
        <f t="shared" si="1072"/>
        <v>995</v>
      </c>
      <c r="CV868" t="str">
        <f t="shared" si="1080"/>
        <v/>
      </c>
      <c r="CX868" t="str">
        <f t="shared" si="1099"/>
        <v/>
      </c>
      <c r="CY868" t="b">
        <f>AND(CX868&lt;&gt;"",COUNTIF($CX$11:CX867,CX868)=0)</f>
        <v>0</v>
      </c>
      <c r="CZ868" s="2">
        <f>IF(CX868="",0,IF(CY868,MAX($CZ$11:CZ867)+1,VLOOKUP(CX868,$CX$11:CZ867,3,FALSE)))</f>
        <v>0</v>
      </c>
      <c r="DA868" s="2" t="str">
        <f t="shared" si="1081"/>
        <v/>
      </c>
      <c r="DB868" t="str">
        <f t="shared" si="1100"/>
        <v/>
      </c>
      <c r="DC868" t="b">
        <f>AND(DB868&lt;&gt;"",COUNTIF($DB$11:DB867,DB868)=0)</f>
        <v>0</v>
      </c>
      <c r="DD868" s="2">
        <f>IF(DB868="",0,IF(DC868,MAX($DD$11:DD867)+1,VLOOKUP(DB868,$DB$11:DD867,3,FALSE)))</f>
        <v>0</v>
      </c>
      <c r="DE868" s="2" t="str">
        <f t="shared" si="1082"/>
        <v/>
      </c>
    </row>
    <row r="869" spans="1:109" x14ac:dyDescent="0.35">
      <c r="A869" s="119"/>
      <c r="B869" s="46"/>
      <c r="C869" s="46"/>
      <c r="D869" s="46"/>
      <c r="E869" s="46"/>
      <c r="F869" s="183"/>
      <c r="G869" s="48">
        <v>0</v>
      </c>
      <c r="H869" s="46">
        <v>0</v>
      </c>
      <c r="I869" s="46">
        <v>0</v>
      </c>
      <c r="J869" s="46">
        <v>0</v>
      </c>
      <c r="K869" s="46">
        <v>0</v>
      </c>
      <c r="L869" s="49">
        <v>0</v>
      </c>
      <c r="M869" s="50">
        <v>0</v>
      </c>
      <c r="N869" s="32"/>
      <c r="O869" s="31"/>
      <c r="P869" s="31"/>
      <c r="Q869" s="31"/>
      <c r="R869" s="31"/>
      <c r="S869" s="31"/>
      <c r="T869" s="31"/>
      <c r="U869" s="31"/>
      <c r="V869" s="99"/>
      <c r="W869" s="52" t="str">
        <f t="shared" si="1107"/>
        <v/>
      </c>
      <c r="X869" s="120"/>
      <c r="Y869" s="97"/>
      <c r="Z869" t="e">
        <f t="shared" si="1037"/>
        <v>#N/A</v>
      </c>
      <c r="AA869" t="e">
        <f t="shared" si="1038"/>
        <v>#N/A</v>
      </c>
      <c r="AB869" t="e">
        <f t="shared" si="1039"/>
        <v>#N/A</v>
      </c>
      <c r="AC869" s="53" t="b">
        <f t="shared" si="1040"/>
        <v>0</v>
      </c>
      <c r="AD869" s="53" t="b">
        <f t="shared" si="1041"/>
        <v>0</v>
      </c>
      <c r="AE869" s="53" t="b">
        <f t="shared" si="1042"/>
        <v>0</v>
      </c>
      <c r="AF869" s="53" t="b">
        <f t="shared" si="1043"/>
        <v>0</v>
      </c>
      <c r="AG869" s="53" t="b">
        <f t="shared" si="1044"/>
        <v>0</v>
      </c>
      <c r="AH869" s="53" t="b">
        <f t="shared" si="1045"/>
        <v>0</v>
      </c>
      <c r="AI869" s="53" t="b">
        <f t="shared" si="1046"/>
        <v>0</v>
      </c>
      <c r="AJ869" s="53" t="b">
        <f t="shared" si="1047"/>
        <v>0</v>
      </c>
      <c r="AK869" s="53" t="b">
        <f t="shared" si="1101"/>
        <v>1</v>
      </c>
      <c r="AL869" s="53" t="b">
        <f t="shared" si="1102"/>
        <v>1</v>
      </c>
      <c r="AM869" s="53" t="b">
        <f t="shared" si="1103"/>
        <v>1</v>
      </c>
      <c r="AN869" s="53" t="b">
        <f t="shared" si="1104"/>
        <v>1</v>
      </c>
      <c r="AO869" s="53" t="b">
        <f t="shared" si="1105"/>
        <v>1</v>
      </c>
      <c r="AP869" s="53" t="b">
        <f t="shared" si="1106"/>
        <v>1</v>
      </c>
      <c r="AQ869" s="53" t="b">
        <f t="shared" si="1083"/>
        <v>0</v>
      </c>
      <c r="AR869" t="b">
        <f t="shared" si="1048"/>
        <v>0</v>
      </c>
      <c r="AS869" s="54" t="e">
        <f t="shared" si="1073"/>
        <v>#N/A</v>
      </c>
      <c r="AT869" t="b">
        <f t="shared" si="1084"/>
        <v>0</v>
      </c>
      <c r="AU869" t="str">
        <f t="shared" si="1085"/>
        <v/>
      </c>
      <c r="AV869" s="55" t="str">
        <f t="shared" si="1074"/>
        <v/>
      </c>
      <c r="AW869" t="b">
        <f>AND(AV869&lt;&gt;"",COUNTIF($AV$11:AV868,AV869)=0)</f>
        <v>0</v>
      </c>
      <c r="AX869" s="2">
        <f>IF(AV869="",0,IF(AW869,MAX($AX$11:AX868)+1,VLOOKUP(AV869,$AV$11:AX868,3,FALSE)))</f>
        <v>0</v>
      </c>
      <c r="AY869" t="str">
        <f t="shared" si="1075"/>
        <v/>
      </c>
      <c r="AZ869" t="e">
        <f t="shared" si="1049"/>
        <v>#N/A</v>
      </c>
      <c r="BA869" t="e">
        <f>IF(ISNA(AZ869),NA(),COUNTIF(AZ$10:AZ869,AZ869)&gt;1)</f>
        <v>#N/A</v>
      </c>
      <c r="BB869" t="e">
        <f t="shared" si="1050"/>
        <v>#N/A</v>
      </c>
      <c r="BC869" s="55" t="e">
        <f t="shared" si="1051"/>
        <v>#N/A</v>
      </c>
      <c r="BD869" s="56" t="e">
        <f t="shared" si="1052"/>
        <v>#N/A</v>
      </c>
      <c r="BE869" s="53">
        <f t="shared" si="1053"/>
        <v>0</v>
      </c>
      <c r="BF869" s="53">
        <f t="shared" si="1054"/>
        <v>0</v>
      </c>
      <c r="BG869" s="53">
        <f t="shared" si="1055"/>
        <v>0</v>
      </c>
      <c r="BH869" s="53">
        <f t="shared" si="1056"/>
        <v>0</v>
      </c>
      <c r="BI869" s="53">
        <f t="shared" si="1057"/>
        <v>0</v>
      </c>
      <c r="BJ869" s="53">
        <f t="shared" si="1058"/>
        <v>0</v>
      </c>
      <c r="BK869" s="57">
        <f t="shared" si="1059"/>
        <v>0</v>
      </c>
      <c r="BL869" s="57">
        <f t="shared" si="1060"/>
        <v>0</v>
      </c>
      <c r="BM869" s="57">
        <f t="shared" si="1061"/>
        <v>0</v>
      </c>
      <c r="BN869" s="57">
        <f t="shared" si="1062"/>
        <v>0</v>
      </c>
      <c r="BO869" s="57">
        <f t="shared" si="1063"/>
        <v>0</v>
      </c>
      <c r="BP869" s="57">
        <f t="shared" si="1064"/>
        <v>0</v>
      </c>
      <c r="BQ869">
        <f t="shared" si="1086"/>
        <v>0</v>
      </c>
      <c r="BR869">
        <f t="shared" si="1087"/>
        <v>0</v>
      </c>
      <c r="BS869">
        <f t="shared" si="1088"/>
        <v>0</v>
      </c>
      <c r="BT869">
        <f t="shared" si="1089"/>
        <v>0</v>
      </c>
      <c r="BU869">
        <f t="shared" si="1090"/>
        <v>0</v>
      </c>
      <c r="BV869">
        <f t="shared" si="1091"/>
        <v>0</v>
      </c>
      <c r="BW869">
        <f t="shared" si="1092"/>
        <v>0</v>
      </c>
      <c r="BX869">
        <f t="shared" si="1093"/>
        <v>0</v>
      </c>
      <c r="BY869">
        <f t="shared" si="1094"/>
        <v>0</v>
      </c>
      <c r="BZ869">
        <f t="shared" si="1095"/>
        <v>0</v>
      </c>
      <c r="CA869">
        <f t="shared" si="1096"/>
        <v>0</v>
      </c>
      <c r="CB869">
        <f t="shared" si="1097"/>
        <v>0</v>
      </c>
      <c r="CC869" t="e">
        <f>IF('Source and fuel input'!AS869,VLOOKUP(AA869,SourceIdData,8,FALSE),IF('Source and fuel input'!AQ869,V869,IF('Source and fuel input'!AR869,IF(AND(E869="Method 1",VLOOKUP(AA869,SourceIdData,8,FALSE)&gt;0),VLOOKUP(AA869,SourceIdData,8,FALSE),NA()),"")))</f>
        <v>#N/A</v>
      </c>
      <c r="CD869" s="15" t="e">
        <f t="shared" si="1032"/>
        <v>#N/A</v>
      </c>
      <c r="CE869" s="15" t="b">
        <f t="shared" si="1033"/>
        <v>1</v>
      </c>
      <c r="CF869" s="15" t="b">
        <f t="shared" si="1065"/>
        <v>1</v>
      </c>
      <c r="CG869" s="15" t="b">
        <f t="shared" si="1034"/>
        <v>0</v>
      </c>
      <c r="CH869" s="15" t="b">
        <f t="shared" si="1035"/>
        <v>1</v>
      </c>
      <c r="CI869" t="e">
        <f t="shared" si="1066"/>
        <v>#N/A</v>
      </c>
      <c r="CJ869" t="e">
        <f t="shared" si="1067"/>
        <v>#N/A</v>
      </c>
      <c r="CK869" t="e">
        <f t="shared" si="1076"/>
        <v>#N/A</v>
      </c>
      <c r="CL869" t="b">
        <f t="shared" si="1036"/>
        <v>0</v>
      </c>
      <c r="CM869" t="e">
        <f t="shared" si="1077"/>
        <v>#N/A</v>
      </c>
      <c r="CN869" t="b">
        <f t="shared" si="1078"/>
        <v>0</v>
      </c>
      <c r="CO869" s="14">
        <f t="shared" si="1079"/>
        <v>1</v>
      </c>
      <c r="CP869" s="16" t="str">
        <f t="shared" si="1068"/>
        <v/>
      </c>
      <c r="CQ869" s="15">
        <f t="shared" si="1069"/>
        <v>0</v>
      </c>
      <c r="CR869" s="15">
        <f t="shared" si="1070"/>
        <v>0</v>
      </c>
      <c r="CS869" s="15">
        <f t="shared" si="1071"/>
        <v>0</v>
      </c>
      <c r="CT869" s="58" t="e">
        <f t="shared" si="1098"/>
        <v>#DIV/0!</v>
      </c>
      <c r="CU869" s="2">
        <f t="shared" si="1072"/>
        <v>995</v>
      </c>
      <c r="CV869" t="str">
        <f t="shared" si="1080"/>
        <v/>
      </c>
      <c r="CX869" t="str">
        <f t="shared" si="1099"/>
        <v/>
      </c>
      <c r="CY869" t="b">
        <f>AND(CX869&lt;&gt;"",COUNTIF($CX$11:CX868,CX869)=0)</f>
        <v>0</v>
      </c>
      <c r="CZ869" s="2">
        <f>IF(CX869="",0,IF(CY869,MAX($CZ$11:CZ868)+1,VLOOKUP(CX869,$CX$11:CZ868,3,FALSE)))</f>
        <v>0</v>
      </c>
      <c r="DA869" s="2" t="str">
        <f t="shared" si="1081"/>
        <v/>
      </c>
      <c r="DB869" t="str">
        <f t="shared" si="1100"/>
        <v/>
      </c>
      <c r="DC869" t="b">
        <f>AND(DB869&lt;&gt;"",COUNTIF($DB$11:DB868,DB869)=0)</f>
        <v>0</v>
      </c>
      <c r="DD869" s="2">
        <f>IF(DB869="",0,IF(DC869,MAX($DD$11:DD868)+1,VLOOKUP(DB869,$DB$11:DD868,3,FALSE)))</f>
        <v>0</v>
      </c>
      <c r="DE869" s="2" t="str">
        <f t="shared" si="1082"/>
        <v/>
      </c>
    </row>
    <row r="870" spans="1:109" x14ac:dyDescent="0.35">
      <c r="A870" s="119"/>
      <c r="B870" s="46"/>
      <c r="C870" s="46"/>
      <c r="D870" s="46"/>
      <c r="E870" s="46"/>
      <c r="F870" s="183"/>
      <c r="G870" s="48">
        <v>0</v>
      </c>
      <c r="H870" s="46">
        <v>0</v>
      </c>
      <c r="I870" s="46">
        <v>0</v>
      </c>
      <c r="J870" s="46">
        <v>0</v>
      </c>
      <c r="K870" s="46">
        <v>0</v>
      </c>
      <c r="L870" s="49">
        <v>0</v>
      </c>
      <c r="M870" s="50">
        <v>0</v>
      </c>
      <c r="N870" s="32"/>
      <c r="O870" s="31"/>
      <c r="P870" s="31"/>
      <c r="Q870" s="31"/>
      <c r="R870" s="31"/>
      <c r="S870" s="31"/>
      <c r="T870" s="31"/>
      <c r="U870" s="31"/>
      <c r="V870" s="99"/>
      <c r="W870" s="52" t="str">
        <f t="shared" si="1107"/>
        <v/>
      </c>
      <c r="X870" s="120"/>
      <c r="Y870" s="97"/>
      <c r="Z870" t="e">
        <f t="shared" si="1037"/>
        <v>#N/A</v>
      </c>
      <c r="AA870" t="e">
        <f t="shared" si="1038"/>
        <v>#N/A</v>
      </c>
      <c r="AB870" t="e">
        <f t="shared" si="1039"/>
        <v>#N/A</v>
      </c>
      <c r="AC870" s="53" t="b">
        <f t="shared" si="1040"/>
        <v>0</v>
      </c>
      <c r="AD870" s="53" t="b">
        <f t="shared" si="1041"/>
        <v>0</v>
      </c>
      <c r="AE870" s="53" t="b">
        <f t="shared" si="1042"/>
        <v>0</v>
      </c>
      <c r="AF870" s="53" t="b">
        <f t="shared" si="1043"/>
        <v>0</v>
      </c>
      <c r="AG870" s="53" t="b">
        <f t="shared" si="1044"/>
        <v>0</v>
      </c>
      <c r="AH870" s="53" t="b">
        <f t="shared" si="1045"/>
        <v>0</v>
      </c>
      <c r="AI870" s="53" t="b">
        <f t="shared" si="1046"/>
        <v>0</v>
      </c>
      <c r="AJ870" s="53" t="b">
        <f t="shared" si="1047"/>
        <v>0</v>
      </c>
      <c r="AK870" s="53" t="b">
        <f t="shared" si="1101"/>
        <v>1</v>
      </c>
      <c r="AL870" s="53" t="b">
        <f t="shared" si="1102"/>
        <v>1</v>
      </c>
      <c r="AM870" s="53" t="b">
        <f t="shared" si="1103"/>
        <v>1</v>
      </c>
      <c r="AN870" s="53" t="b">
        <f t="shared" si="1104"/>
        <v>1</v>
      </c>
      <c r="AO870" s="53" t="b">
        <f t="shared" si="1105"/>
        <v>1</v>
      </c>
      <c r="AP870" s="53" t="b">
        <f t="shared" si="1106"/>
        <v>1</v>
      </c>
      <c r="AQ870" s="53" t="b">
        <f t="shared" si="1083"/>
        <v>0</v>
      </c>
      <c r="AR870" t="b">
        <f t="shared" si="1048"/>
        <v>0</v>
      </c>
      <c r="AS870" s="54" t="e">
        <f t="shared" si="1073"/>
        <v>#N/A</v>
      </c>
      <c r="AT870" t="b">
        <f t="shared" si="1084"/>
        <v>0</v>
      </c>
      <c r="AU870" t="str">
        <f t="shared" si="1085"/>
        <v/>
      </c>
      <c r="AV870" s="55" t="str">
        <f t="shared" si="1074"/>
        <v/>
      </c>
      <c r="AW870" t="b">
        <f>AND(AV870&lt;&gt;"",COUNTIF($AV$11:AV869,AV870)=0)</f>
        <v>0</v>
      </c>
      <c r="AX870" s="2">
        <f>IF(AV870="",0,IF(AW870,MAX($AX$11:AX869)+1,VLOOKUP(AV870,$AV$11:AX869,3,FALSE)))</f>
        <v>0</v>
      </c>
      <c r="AY870" t="str">
        <f t="shared" si="1075"/>
        <v/>
      </c>
      <c r="AZ870" t="e">
        <f t="shared" si="1049"/>
        <v>#N/A</v>
      </c>
      <c r="BA870" t="e">
        <f>IF(ISNA(AZ870),NA(),COUNTIF(AZ$10:AZ870,AZ870)&gt;1)</f>
        <v>#N/A</v>
      </c>
      <c r="BB870" t="e">
        <f t="shared" si="1050"/>
        <v>#N/A</v>
      </c>
      <c r="BC870" s="55" t="e">
        <f t="shared" si="1051"/>
        <v>#N/A</v>
      </c>
      <c r="BD870" s="56" t="e">
        <f t="shared" si="1052"/>
        <v>#N/A</v>
      </c>
      <c r="BE870" s="53">
        <f t="shared" si="1053"/>
        <v>0</v>
      </c>
      <c r="BF870" s="53">
        <f t="shared" si="1054"/>
        <v>0</v>
      </c>
      <c r="BG870" s="53">
        <f t="shared" si="1055"/>
        <v>0</v>
      </c>
      <c r="BH870" s="53">
        <f t="shared" si="1056"/>
        <v>0</v>
      </c>
      <c r="BI870" s="53">
        <f t="shared" si="1057"/>
        <v>0</v>
      </c>
      <c r="BJ870" s="53">
        <f t="shared" si="1058"/>
        <v>0</v>
      </c>
      <c r="BK870" s="57">
        <f t="shared" si="1059"/>
        <v>0</v>
      </c>
      <c r="BL870" s="57">
        <f t="shared" si="1060"/>
        <v>0</v>
      </c>
      <c r="BM870" s="57">
        <f t="shared" si="1061"/>
        <v>0</v>
      </c>
      <c r="BN870" s="57">
        <f t="shared" si="1062"/>
        <v>0</v>
      </c>
      <c r="BO870" s="57">
        <f t="shared" si="1063"/>
        <v>0</v>
      </c>
      <c r="BP870" s="57">
        <f t="shared" si="1064"/>
        <v>0</v>
      </c>
      <c r="BQ870">
        <f t="shared" si="1086"/>
        <v>0</v>
      </c>
      <c r="BR870">
        <f t="shared" si="1087"/>
        <v>0</v>
      </c>
      <c r="BS870">
        <f t="shared" si="1088"/>
        <v>0</v>
      </c>
      <c r="BT870">
        <f t="shared" si="1089"/>
        <v>0</v>
      </c>
      <c r="BU870">
        <f t="shared" si="1090"/>
        <v>0</v>
      </c>
      <c r="BV870">
        <f t="shared" si="1091"/>
        <v>0</v>
      </c>
      <c r="BW870">
        <f t="shared" si="1092"/>
        <v>0</v>
      </c>
      <c r="BX870">
        <f t="shared" si="1093"/>
        <v>0</v>
      </c>
      <c r="BY870">
        <f t="shared" si="1094"/>
        <v>0</v>
      </c>
      <c r="BZ870">
        <f t="shared" si="1095"/>
        <v>0</v>
      </c>
      <c r="CA870">
        <f t="shared" si="1096"/>
        <v>0</v>
      </c>
      <c r="CB870">
        <f t="shared" si="1097"/>
        <v>0</v>
      </c>
      <c r="CC870" t="e">
        <f>IF('Source and fuel input'!AS870,VLOOKUP(AA870,SourceIdData,8,FALSE),IF('Source and fuel input'!AQ870,V870,IF('Source and fuel input'!AR870,IF(AND(E870="Method 1",VLOOKUP(AA870,SourceIdData,8,FALSE)&gt;0),VLOOKUP(AA870,SourceIdData,8,FALSE),NA()),"")))</f>
        <v>#N/A</v>
      </c>
      <c r="CD870" s="15" t="e">
        <f t="shared" si="1032"/>
        <v>#N/A</v>
      </c>
      <c r="CE870" s="15" t="b">
        <f t="shared" si="1033"/>
        <v>1</v>
      </c>
      <c r="CF870" s="15" t="b">
        <f t="shared" si="1065"/>
        <v>1</v>
      </c>
      <c r="CG870" s="15" t="b">
        <f t="shared" si="1034"/>
        <v>0</v>
      </c>
      <c r="CH870" s="15" t="b">
        <f t="shared" si="1035"/>
        <v>1</v>
      </c>
      <c r="CI870" t="e">
        <f t="shared" si="1066"/>
        <v>#N/A</v>
      </c>
      <c r="CJ870" t="e">
        <f t="shared" si="1067"/>
        <v>#N/A</v>
      </c>
      <c r="CK870" t="e">
        <f t="shared" si="1076"/>
        <v>#N/A</v>
      </c>
      <c r="CL870" t="b">
        <f t="shared" si="1036"/>
        <v>0</v>
      </c>
      <c r="CM870" t="e">
        <f t="shared" si="1077"/>
        <v>#N/A</v>
      </c>
      <c r="CN870" t="b">
        <f t="shared" si="1078"/>
        <v>0</v>
      </c>
      <c r="CO870" s="14">
        <f t="shared" si="1079"/>
        <v>1</v>
      </c>
      <c r="CP870" s="16" t="str">
        <f t="shared" si="1068"/>
        <v/>
      </c>
      <c r="CQ870" s="15">
        <f t="shared" si="1069"/>
        <v>0</v>
      </c>
      <c r="CR870" s="15">
        <f t="shared" si="1070"/>
        <v>0</v>
      </c>
      <c r="CS870" s="15">
        <f t="shared" si="1071"/>
        <v>0</v>
      </c>
      <c r="CT870" s="58" t="e">
        <f t="shared" si="1098"/>
        <v>#DIV/0!</v>
      </c>
      <c r="CU870" s="2">
        <f t="shared" si="1072"/>
        <v>995</v>
      </c>
      <c r="CV870" t="str">
        <f t="shared" si="1080"/>
        <v/>
      </c>
      <c r="CX870" t="str">
        <f t="shared" si="1099"/>
        <v/>
      </c>
      <c r="CY870" t="b">
        <f>AND(CX870&lt;&gt;"",COUNTIF($CX$11:CX869,CX870)=0)</f>
        <v>0</v>
      </c>
      <c r="CZ870" s="2">
        <f>IF(CX870="",0,IF(CY870,MAX($CZ$11:CZ869)+1,VLOOKUP(CX870,$CX$11:CZ869,3,FALSE)))</f>
        <v>0</v>
      </c>
      <c r="DA870" s="2" t="str">
        <f t="shared" si="1081"/>
        <v/>
      </c>
      <c r="DB870" t="str">
        <f t="shared" si="1100"/>
        <v/>
      </c>
      <c r="DC870" t="b">
        <f>AND(DB870&lt;&gt;"",COUNTIF($DB$11:DB869,DB870)=0)</f>
        <v>0</v>
      </c>
      <c r="DD870" s="2">
        <f>IF(DB870="",0,IF(DC870,MAX($DD$11:DD869)+1,VLOOKUP(DB870,$DB$11:DD869,3,FALSE)))</f>
        <v>0</v>
      </c>
      <c r="DE870" s="2" t="str">
        <f t="shared" si="1082"/>
        <v/>
      </c>
    </row>
    <row r="871" spans="1:109" x14ac:dyDescent="0.35">
      <c r="A871" s="119"/>
      <c r="B871" s="46"/>
      <c r="C871" s="46"/>
      <c r="D871" s="46"/>
      <c r="E871" s="46"/>
      <c r="F871" s="183"/>
      <c r="G871" s="48">
        <v>0</v>
      </c>
      <c r="H871" s="46">
        <v>0</v>
      </c>
      <c r="I871" s="46">
        <v>0</v>
      </c>
      <c r="J871" s="46">
        <v>0</v>
      </c>
      <c r="K871" s="46">
        <v>0</v>
      </c>
      <c r="L871" s="49">
        <v>0</v>
      </c>
      <c r="M871" s="50">
        <v>0</v>
      </c>
      <c r="N871" s="32"/>
      <c r="O871" s="31"/>
      <c r="P871" s="31"/>
      <c r="Q871" s="31"/>
      <c r="R871" s="31"/>
      <c r="S871" s="31"/>
      <c r="T871" s="31"/>
      <c r="U871" s="31"/>
      <c r="V871" s="99"/>
      <c r="W871" s="52" t="str">
        <f t="shared" si="1107"/>
        <v/>
      </c>
      <c r="X871" s="120"/>
      <c r="Y871" s="97"/>
      <c r="Z871" t="e">
        <f t="shared" si="1037"/>
        <v>#N/A</v>
      </c>
      <c r="AA871" t="e">
        <f t="shared" si="1038"/>
        <v>#N/A</v>
      </c>
      <c r="AB871" t="e">
        <f t="shared" si="1039"/>
        <v>#N/A</v>
      </c>
      <c r="AC871" s="53" t="b">
        <f t="shared" si="1040"/>
        <v>0</v>
      </c>
      <c r="AD871" s="53" t="b">
        <f t="shared" si="1041"/>
        <v>0</v>
      </c>
      <c r="AE871" s="53" t="b">
        <f t="shared" si="1042"/>
        <v>0</v>
      </c>
      <c r="AF871" s="53" t="b">
        <f t="shared" si="1043"/>
        <v>0</v>
      </c>
      <c r="AG871" s="53" t="b">
        <f t="shared" si="1044"/>
        <v>0</v>
      </c>
      <c r="AH871" s="53" t="b">
        <f t="shared" si="1045"/>
        <v>0</v>
      </c>
      <c r="AI871" s="53" t="b">
        <f t="shared" si="1046"/>
        <v>0</v>
      </c>
      <c r="AJ871" s="53" t="b">
        <f t="shared" si="1047"/>
        <v>0</v>
      </c>
      <c r="AK871" s="53" t="b">
        <f t="shared" si="1101"/>
        <v>1</v>
      </c>
      <c r="AL871" s="53" t="b">
        <f t="shared" si="1102"/>
        <v>1</v>
      </c>
      <c r="AM871" s="53" t="b">
        <f t="shared" si="1103"/>
        <v>1</v>
      </c>
      <c r="AN871" s="53" t="b">
        <f t="shared" si="1104"/>
        <v>1</v>
      </c>
      <c r="AO871" s="53" t="b">
        <f t="shared" si="1105"/>
        <v>1</v>
      </c>
      <c r="AP871" s="53" t="b">
        <f t="shared" si="1106"/>
        <v>1</v>
      </c>
      <c r="AQ871" s="53" t="b">
        <f t="shared" si="1083"/>
        <v>0</v>
      </c>
      <c r="AR871" t="b">
        <f t="shared" si="1048"/>
        <v>0</v>
      </c>
      <c r="AS871" s="54" t="e">
        <f t="shared" si="1073"/>
        <v>#N/A</v>
      </c>
      <c r="AT871" t="b">
        <f t="shared" si="1084"/>
        <v>0</v>
      </c>
      <c r="AU871" t="str">
        <f t="shared" si="1085"/>
        <v/>
      </c>
      <c r="AV871" s="55" t="str">
        <f t="shared" si="1074"/>
        <v/>
      </c>
      <c r="AW871" t="b">
        <f>AND(AV871&lt;&gt;"",COUNTIF($AV$11:AV870,AV871)=0)</f>
        <v>0</v>
      </c>
      <c r="AX871" s="2">
        <f>IF(AV871="",0,IF(AW871,MAX($AX$11:AX870)+1,VLOOKUP(AV871,$AV$11:AX870,3,FALSE)))</f>
        <v>0</v>
      </c>
      <c r="AY871" t="str">
        <f t="shared" si="1075"/>
        <v/>
      </c>
      <c r="AZ871" t="e">
        <f t="shared" si="1049"/>
        <v>#N/A</v>
      </c>
      <c r="BA871" t="e">
        <f>IF(ISNA(AZ871),NA(),COUNTIF(AZ$10:AZ871,AZ871)&gt;1)</f>
        <v>#N/A</v>
      </c>
      <c r="BB871" t="e">
        <f t="shared" si="1050"/>
        <v>#N/A</v>
      </c>
      <c r="BC871" s="55" t="e">
        <f t="shared" si="1051"/>
        <v>#N/A</v>
      </c>
      <c r="BD871" s="56" t="e">
        <f t="shared" si="1052"/>
        <v>#N/A</v>
      </c>
      <c r="BE871" s="53">
        <f t="shared" si="1053"/>
        <v>0</v>
      </c>
      <c r="BF871" s="53">
        <f t="shared" si="1054"/>
        <v>0</v>
      </c>
      <c r="BG871" s="53">
        <f t="shared" si="1055"/>
        <v>0</v>
      </c>
      <c r="BH871" s="53">
        <f t="shared" si="1056"/>
        <v>0</v>
      </c>
      <c r="BI871" s="53">
        <f t="shared" si="1057"/>
        <v>0</v>
      </c>
      <c r="BJ871" s="53">
        <f t="shared" si="1058"/>
        <v>0</v>
      </c>
      <c r="BK871" s="57">
        <f t="shared" si="1059"/>
        <v>0</v>
      </c>
      <c r="BL871" s="57">
        <f t="shared" si="1060"/>
        <v>0</v>
      </c>
      <c r="BM871" s="57">
        <f t="shared" si="1061"/>
        <v>0</v>
      </c>
      <c r="BN871" s="57">
        <f t="shared" si="1062"/>
        <v>0</v>
      </c>
      <c r="BO871" s="57">
        <f t="shared" si="1063"/>
        <v>0</v>
      </c>
      <c r="BP871" s="57">
        <f t="shared" si="1064"/>
        <v>0</v>
      </c>
      <c r="BQ871">
        <f t="shared" si="1086"/>
        <v>0</v>
      </c>
      <c r="BR871">
        <f t="shared" si="1087"/>
        <v>0</v>
      </c>
      <c r="BS871">
        <f t="shared" si="1088"/>
        <v>0</v>
      </c>
      <c r="BT871">
        <f t="shared" si="1089"/>
        <v>0</v>
      </c>
      <c r="BU871">
        <f t="shared" si="1090"/>
        <v>0</v>
      </c>
      <c r="BV871">
        <f t="shared" si="1091"/>
        <v>0</v>
      </c>
      <c r="BW871">
        <f t="shared" si="1092"/>
        <v>0</v>
      </c>
      <c r="BX871">
        <f t="shared" si="1093"/>
        <v>0</v>
      </c>
      <c r="BY871">
        <f t="shared" si="1094"/>
        <v>0</v>
      </c>
      <c r="BZ871">
        <f t="shared" si="1095"/>
        <v>0</v>
      </c>
      <c r="CA871">
        <f t="shared" si="1096"/>
        <v>0</v>
      </c>
      <c r="CB871">
        <f t="shared" si="1097"/>
        <v>0</v>
      </c>
      <c r="CC871" t="e">
        <f>IF('Source and fuel input'!AS871,VLOOKUP(AA871,SourceIdData,8,FALSE),IF('Source and fuel input'!AQ871,V871,IF('Source and fuel input'!AR871,IF(AND(E871="Method 1",VLOOKUP(AA871,SourceIdData,8,FALSE)&gt;0),VLOOKUP(AA871,SourceIdData,8,FALSE),NA()),"")))</f>
        <v>#N/A</v>
      </c>
      <c r="CD871" s="15" t="e">
        <f t="shared" si="1032"/>
        <v>#N/A</v>
      </c>
      <c r="CE871" s="15" t="b">
        <f t="shared" si="1033"/>
        <v>1</v>
      </c>
      <c r="CF871" s="15" t="b">
        <f t="shared" si="1065"/>
        <v>1</v>
      </c>
      <c r="CG871" s="15" t="b">
        <f t="shared" si="1034"/>
        <v>0</v>
      </c>
      <c r="CH871" s="15" t="b">
        <f t="shared" si="1035"/>
        <v>1</v>
      </c>
      <c r="CI871" t="e">
        <f t="shared" si="1066"/>
        <v>#N/A</v>
      </c>
      <c r="CJ871" t="e">
        <f t="shared" si="1067"/>
        <v>#N/A</v>
      </c>
      <c r="CK871" t="e">
        <f t="shared" si="1076"/>
        <v>#N/A</v>
      </c>
      <c r="CL871" t="b">
        <f t="shared" si="1036"/>
        <v>0</v>
      </c>
      <c r="CM871" t="e">
        <f t="shared" si="1077"/>
        <v>#N/A</v>
      </c>
      <c r="CN871" t="b">
        <f t="shared" si="1078"/>
        <v>0</v>
      </c>
      <c r="CO871" s="14">
        <f t="shared" si="1079"/>
        <v>1</v>
      </c>
      <c r="CP871" s="16" t="str">
        <f t="shared" si="1068"/>
        <v/>
      </c>
      <c r="CQ871" s="15">
        <f t="shared" si="1069"/>
        <v>0</v>
      </c>
      <c r="CR871" s="15">
        <f t="shared" si="1070"/>
        <v>0</v>
      </c>
      <c r="CS871" s="15">
        <f t="shared" si="1071"/>
        <v>0</v>
      </c>
      <c r="CT871" s="58" t="e">
        <f t="shared" si="1098"/>
        <v>#DIV/0!</v>
      </c>
      <c r="CU871" s="2">
        <f t="shared" si="1072"/>
        <v>995</v>
      </c>
      <c r="CV871" t="str">
        <f t="shared" si="1080"/>
        <v/>
      </c>
      <c r="CX871" t="str">
        <f t="shared" si="1099"/>
        <v/>
      </c>
      <c r="CY871" t="b">
        <f>AND(CX871&lt;&gt;"",COUNTIF($CX$11:CX870,CX871)=0)</f>
        <v>0</v>
      </c>
      <c r="CZ871" s="2">
        <f>IF(CX871="",0,IF(CY871,MAX($CZ$11:CZ870)+1,VLOOKUP(CX871,$CX$11:CZ870,3,FALSE)))</f>
        <v>0</v>
      </c>
      <c r="DA871" s="2" t="str">
        <f t="shared" si="1081"/>
        <v/>
      </c>
      <c r="DB871" t="str">
        <f t="shared" si="1100"/>
        <v/>
      </c>
      <c r="DC871" t="b">
        <f>AND(DB871&lt;&gt;"",COUNTIF($DB$11:DB870,DB871)=0)</f>
        <v>0</v>
      </c>
      <c r="DD871" s="2">
        <f>IF(DB871="",0,IF(DC871,MAX($DD$11:DD870)+1,VLOOKUP(DB871,$DB$11:DD870,3,FALSE)))</f>
        <v>0</v>
      </c>
      <c r="DE871" s="2" t="str">
        <f t="shared" si="1082"/>
        <v/>
      </c>
    </row>
    <row r="872" spans="1:109" x14ac:dyDescent="0.35">
      <c r="A872" s="119"/>
      <c r="B872" s="46"/>
      <c r="C872" s="46"/>
      <c r="D872" s="46"/>
      <c r="E872" s="46"/>
      <c r="F872" s="183"/>
      <c r="G872" s="48">
        <v>0</v>
      </c>
      <c r="H872" s="46">
        <v>0</v>
      </c>
      <c r="I872" s="46">
        <v>0</v>
      </c>
      <c r="J872" s="46">
        <v>0</v>
      </c>
      <c r="K872" s="46">
        <v>0</v>
      </c>
      <c r="L872" s="49">
        <v>0</v>
      </c>
      <c r="M872" s="50">
        <v>0</v>
      </c>
      <c r="N872" s="32"/>
      <c r="O872" s="31"/>
      <c r="P872" s="31"/>
      <c r="Q872" s="31"/>
      <c r="R872" s="31"/>
      <c r="S872" s="31"/>
      <c r="T872" s="31"/>
      <c r="U872" s="31"/>
      <c r="V872" s="99"/>
      <c r="W872" s="52" t="str">
        <f t="shared" si="1107"/>
        <v/>
      </c>
      <c r="X872" s="120"/>
      <c r="Y872" s="97"/>
      <c r="Z872" t="e">
        <f t="shared" si="1037"/>
        <v>#N/A</v>
      </c>
      <c r="AA872" t="e">
        <f t="shared" si="1038"/>
        <v>#N/A</v>
      </c>
      <c r="AB872" t="e">
        <f t="shared" si="1039"/>
        <v>#N/A</v>
      </c>
      <c r="AC872" s="53" t="b">
        <f t="shared" si="1040"/>
        <v>0</v>
      </c>
      <c r="AD872" s="53" t="b">
        <f t="shared" si="1041"/>
        <v>0</v>
      </c>
      <c r="AE872" s="53" t="b">
        <f t="shared" si="1042"/>
        <v>0</v>
      </c>
      <c r="AF872" s="53" t="b">
        <f t="shared" si="1043"/>
        <v>0</v>
      </c>
      <c r="AG872" s="53" t="b">
        <f t="shared" si="1044"/>
        <v>0</v>
      </c>
      <c r="AH872" s="53" t="b">
        <f t="shared" si="1045"/>
        <v>0</v>
      </c>
      <c r="AI872" s="53" t="b">
        <f t="shared" si="1046"/>
        <v>0</v>
      </c>
      <c r="AJ872" s="53" t="b">
        <f t="shared" si="1047"/>
        <v>0</v>
      </c>
      <c r="AK872" s="53" t="b">
        <f t="shared" si="1101"/>
        <v>1</v>
      </c>
      <c r="AL872" s="53" t="b">
        <f t="shared" si="1102"/>
        <v>1</v>
      </c>
      <c r="AM872" s="53" t="b">
        <f t="shared" si="1103"/>
        <v>1</v>
      </c>
      <c r="AN872" s="53" t="b">
        <f t="shared" si="1104"/>
        <v>1</v>
      </c>
      <c r="AO872" s="53" t="b">
        <f t="shared" si="1105"/>
        <v>1</v>
      </c>
      <c r="AP872" s="53" t="b">
        <f t="shared" si="1106"/>
        <v>1</v>
      </c>
      <c r="AQ872" s="53" t="b">
        <f t="shared" si="1083"/>
        <v>0</v>
      </c>
      <c r="AR872" t="b">
        <f t="shared" si="1048"/>
        <v>0</v>
      </c>
      <c r="AS872" s="54" t="e">
        <f t="shared" si="1073"/>
        <v>#N/A</v>
      </c>
      <c r="AT872" t="b">
        <f t="shared" si="1084"/>
        <v>0</v>
      </c>
      <c r="AU872" t="str">
        <f t="shared" si="1085"/>
        <v/>
      </c>
      <c r="AV872" s="55" t="str">
        <f t="shared" si="1074"/>
        <v/>
      </c>
      <c r="AW872" t="b">
        <f>AND(AV872&lt;&gt;"",COUNTIF($AV$11:AV871,AV872)=0)</f>
        <v>0</v>
      </c>
      <c r="AX872" s="2">
        <f>IF(AV872="",0,IF(AW872,MAX($AX$11:AX871)+1,VLOOKUP(AV872,$AV$11:AX871,3,FALSE)))</f>
        <v>0</v>
      </c>
      <c r="AY872" t="str">
        <f t="shared" si="1075"/>
        <v/>
      </c>
      <c r="AZ872" t="e">
        <f t="shared" si="1049"/>
        <v>#N/A</v>
      </c>
      <c r="BA872" t="e">
        <f>IF(ISNA(AZ872),NA(),COUNTIF(AZ$10:AZ872,AZ872)&gt;1)</f>
        <v>#N/A</v>
      </c>
      <c r="BB872" t="e">
        <f t="shared" si="1050"/>
        <v>#N/A</v>
      </c>
      <c r="BC872" s="55" t="e">
        <f t="shared" si="1051"/>
        <v>#N/A</v>
      </c>
      <c r="BD872" s="56" t="e">
        <f t="shared" si="1052"/>
        <v>#N/A</v>
      </c>
      <c r="BE872" s="53">
        <f t="shared" si="1053"/>
        <v>0</v>
      </c>
      <c r="BF872" s="53">
        <f t="shared" si="1054"/>
        <v>0</v>
      </c>
      <c r="BG872" s="53">
        <f t="shared" si="1055"/>
        <v>0</v>
      </c>
      <c r="BH872" s="53">
        <f t="shared" si="1056"/>
        <v>0</v>
      </c>
      <c r="BI872" s="53">
        <f t="shared" si="1057"/>
        <v>0</v>
      </c>
      <c r="BJ872" s="53">
        <f t="shared" si="1058"/>
        <v>0</v>
      </c>
      <c r="BK872" s="57">
        <f t="shared" si="1059"/>
        <v>0</v>
      </c>
      <c r="BL872" s="57">
        <f t="shared" si="1060"/>
        <v>0</v>
      </c>
      <c r="BM872" s="57">
        <f t="shared" si="1061"/>
        <v>0</v>
      </c>
      <c r="BN872" s="57">
        <f t="shared" si="1062"/>
        <v>0</v>
      </c>
      <c r="BO872" s="57">
        <f t="shared" si="1063"/>
        <v>0</v>
      </c>
      <c r="BP872" s="57">
        <f t="shared" si="1064"/>
        <v>0</v>
      </c>
      <c r="BQ872">
        <f t="shared" si="1086"/>
        <v>0</v>
      </c>
      <c r="BR872">
        <f t="shared" si="1087"/>
        <v>0</v>
      </c>
      <c r="BS872">
        <f t="shared" si="1088"/>
        <v>0</v>
      </c>
      <c r="BT872">
        <f t="shared" si="1089"/>
        <v>0</v>
      </c>
      <c r="BU872">
        <f t="shared" si="1090"/>
        <v>0</v>
      </c>
      <c r="BV872">
        <f t="shared" si="1091"/>
        <v>0</v>
      </c>
      <c r="BW872">
        <f t="shared" si="1092"/>
        <v>0</v>
      </c>
      <c r="BX872">
        <f t="shared" si="1093"/>
        <v>0</v>
      </c>
      <c r="BY872">
        <f t="shared" si="1094"/>
        <v>0</v>
      </c>
      <c r="BZ872">
        <f t="shared" si="1095"/>
        <v>0</v>
      </c>
      <c r="CA872">
        <f t="shared" si="1096"/>
        <v>0</v>
      </c>
      <c r="CB872">
        <f t="shared" si="1097"/>
        <v>0</v>
      </c>
      <c r="CC872" t="e">
        <f>IF('Source and fuel input'!AS872,VLOOKUP(AA872,SourceIdData,8,FALSE),IF('Source and fuel input'!AQ872,V872,IF('Source and fuel input'!AR872,IF(AND(E872="Method 1",VLOOKUP(AA872,SourceIdData,8,FALSE)&gt;0),VLOOKUP(AA872,SourceIdData,8,FALSE),NA()),"")))</f>
        <v>#N/A</v>
      </c>
      <c r="CD872" s="15" t="e">
        <f t="shared" si="1032"/>
        <v>#N/A</v>
      </c>
      <c r="CE872" s="15" t="b">
        <f t="shared" si="1033"/>
        <v>1</v>
      </c>
      <c r="CF872" s="15" t="b">
        <f t="shared" si="1065"/>
        <v>1</v>
      </c>
      <c r="CG872" s="15" t="b">
        <f t="shared" si="1034"/>
        <v>0</v>
      </c>
      <c r="CH872" s="15" t="b">
        <f t="shared" si="1035"/>
        <v>1</v>
      </c>
      <c r="CI872" t="e">
        <f t="shared" si="1066"/>
        <v>#N/A</v>
      </c>
      <c r="CJ872" t="e">
        <f t="shared" si="1067"/>
        <v>#N/A</v>
      </c>
      <c r="CK872" t="e">
        <f t="shared" si="1076"/>
        <v>#N/A</v>
      </c>
      <c r="CL872" t="b">
        <f t="shared" si="1036"/>
        <v>0</v>
      </c>
      <c r="CM872" t="e">
        <f t="shared" si="1077"/>
        <v>#N/A</v>
      </c>
      <c r="CN872" t="b">
        <f t="shared" si="1078"/>
        <v>0</v>
      </c>
      <c r="CO872" s="14">
        <f t="shared" si="1079"/>
        <v>1</v>
      </c>
      <c r="CP872" s="16" t="str">
        <f t="shared" si="1068"/>
        <v/>
      </c>
      <c r="CQ872" s="15">
        <f t="shared" si="1069"/>
        <v>0</v>
      </c>
      <c r="CR872" s="15">
        <f t="shared" si="1070"/>
        <v>0</v>
      </c>
      <c r="CS872" s="15">
        <f t="shared" si="1071"/>
        <v>0</v>
      </c>
      <c r="CT872" s="58" t="e">
        <f t="shared" si="1098"/>
        <v>#DIV/0!</v>
      </c>
      <c r="CU872" s="2">
        <f t="shared" si="1072"/>
        <v>995</v>
      </c>
      <c r="CV872" t="str">
        <f t="shared" si="1080"/>
        <v/>
      </c>
      <c r="CX872" t="str">
        <f t="shared" si="1099"/>
        <v/>
      </c>
      <c r="CY872" t="b">
        <f>AND(CX872&lt;&gt;"",COUNTIF($CX$11:CX871,CX872)=0)</f>
        <v>0</v>
      </c>
      <c r="CZ872" s="2">
        <f>IF(CX872="",0,IF(CY872,MAX($CZ$11:CZ871)+1,VLOOKUP(CX872,$CX$11:CZ871,3,FALSE)))</f>
        <v>0</v>
      </c>
      <c r="DA872" s="2" t="str">
        <f t="shared" si="1081"/>
        <v/>
      </c>
      <c r="DB872" t="str">
        <f t="shared" si="1100"/>
        <v/>
      </c>
      <c r="DC872" t="b">
        <f>AND(DB872&lt;&gt;"",COUNTIF($DB$11:DB871,DB872)=0)</f>
        <v>0</v>
      </c>
      <c r="DD872" s="2">
        <f>IF(DB872="",0,IF(DC872,MAX($DD$11:DD871)+1,VLOOKUP(DB872,$DB$11:DD871,3,FALSE)))</f>
        <v>0</v>
      </c>
      <c r="DE872" s="2" t="str">
        <f t="shared" si="1082"/>
        <v/>
      </c>
    </row>
    <row r="873" spans="1:109" x14ac:dyDescent="0.35">
      <c r="A873" s="119"/>
      <c r="B873" s="46"/>
      <c r="C873" s="46"/>
      <c r="D873" s="46"/>
      <c r="E873" s="46"/>
      <c r="F873" s="183"/>
      <c r="G873" s="48">
        <v>0</v>
      </c>
      <c r="H873" s="46">
        <v>0</v>
      </c>
      <c r="I873" s="46">
        <v>0</v>
      </c>
      <c r="J873" s="46">
        <v>0</v>
      </c>
      <c r="K873" s="46">
        <v>0</v>
      </c>
      <c r="L873" s="49">
        <v>0</v>
      </c>
      <c r="M873" s="50">
        <v>0</v>
      </c>
      <c r="N873" s="32"/>
      <c r="O873" s="31"/>
      <c r="P873" s="31"/>
      <c r="Q873" s="31"/>
      <c r="R873" s="31"/>
      <c r="S873" s="31"/>
      <c r="T873" s="31"/>
      <c r="U873" s="31"/>
      <c r="V873" s="99"/>
      <c r="W873" s="52" t="str">
        <f t="shared" si="1107"/>
        <v/>
      </c>
      <c r="X873" s="120"/>
      <c r="Y873" s="97"/>
      <c r="Z873" t="e">
        <f t="shared" si="1037"/>
        <v>#N/A</v>
      </c>
      <c r="AA873" t="e">
        <f t="shared" si="1038"/>
        <v>#N/A</v>
      </c>
      <c r="AB873" t="e">
        <f t="shared" si="1039"/>
        <v>#N/A</v>
      </c>
      <c r="AC873" s="53" t="b">
        <f t="shared" si="1040"/>
        <v>0</v>
      </c>
      <c r="AD873" s="53" t="b">
        <f t="shared" si="1041"/>
        <v>0</v>
      </c>
      <c r="AE873" s="53" t="b">
        <f t="shared" si="1042"/>
        <v>0</v>
      </c>
      <c r="AF873" s="53" t="b">
        <f t="shared" si="1043"/>
        <v>0</v>
      </c>
      <c r="AG873" s="53" t="b">
        <f t="shared" si="1044"/>
        <v>0</v>
      </c>
      <c r="AH873" s="53" t="b">
        <f t="shared" si="1045"/>
        <v>0</v>
      </c>
      <c r="AI873" s="53" t="b">
        <f t="shared" si="1046"/>
        <v>0</v>
      </c>
      <c r="AJ873" s="53" t="b">
        <f t="shared" si="1047"/>
        <v>0</v>
      </c>
      <c r="AK873" s="53" t="b">
        <f t="shared" si="1101"/>
        <v>1</v>
      </c>
      <c r="AL873" s="53" t="b">
        <f t="shared" si="1102"/>
        <v>1</v>
      </c>
      <c r="AM873" s="53" t="b">
        <f t="shared" si="1103"/>
        <v>1</v>
      </c>
      <c r="AN873" s="53" t="b">
        <f t="shared" si="1104"/>
        <v>1</v>
      </c>
      <c r="AO873" s="53" t="b">
        <f t="shared" si="1105"/>
        <v>1</v>
      </c>
      <c r="AP873" s="53" t="b">
        <f t="shared" si="1106"/>
        <v>1</v>
      </c>
      <c r="AQ873" s="53" t="b">
        <f t="shared" si="1083"/>
        <v>0</v>
      </c>
      <c r="AR873" t="b">
        <f t="shared" si="1048"/>
        <v>0</v>
      </c>
      <c r="AS873" s="54" t="e">
        <f t="shared" si="1073"/>
        <v>#N/A</v>
      </c>
      <c r="AT873" t="b">
        <f t="shared" si="1084"/>
        <v>0</v>
      </c>
      <c r="AU873" t="str">
        <f t="shared" si="1085"/>
        <v/>
      </c>
      <c r="AV873" s="55" t="str">
        <f t="shared" si="1074"/>
        <v/>
      </c>
      <c r="AW873" t="b">
        <f>AND(AV873&lt;&gt;"",COUNTIF($AV$11:AV872,AV873)=0)</f>
        <v>0</v>
      </c>
      <c r="AX873" s="2">
        <f>IF(AV873="",0,IF(AW873,MAX($AX$11:AX872)+1,VLOOKUP(AV873,$AV$11:AX872,3,FALSE)))</f>
        <v>0</v>
      </c>
      <c r="AY873" t="str">
        <f t="shared" si="1075"/>
        <v/>
      </c>
      <c r="AZ873" t="e">
        <f t="shared" si="1049"/>
        <v>#N/A</v>
      </c>
      <c r="BA873" t="e">
        <f>IF(ISNA(AZ873),NA(),COUNTIF(AZ$10:AZ873,AZ873)&gt;1)</f>
        <v>#N/A</v>
      </c>
      <c r="BB873" t="e">
        <f t="shared" si="1050"/>
        <v>#N/A</v>
      </c>
      <c r="BC873" s="55" t="e">
        <f t="shared" si="1051"/>
        <v>#N/A</v>
      </c>
      <c r="BD873" s="56" t="e">
        <f t="shared" si="1052"/>
        <v>#N/A</v>
      </c>
      <c r="BE873" s="53">
        <f t="shared" si="1053"/>
        <v>0</v>
      </c>
      <c r="BF873" s="53">
        <f t="shared" si="1054"/>
        <v>0</v>
      </c>
      <c r="BG873" s="53">
        <f t="shared" si="1055"/>
        <v>0</v>
      </c>
      <c r="BH873" s="53">
        <f t="shared" si="1056"/>
        <v>0</v>
      </c>
      <c r="BI873" s="53">
        <f t="shared" si="1057"/>
        <v>0</v>
      </c>
      <c r="BJ873" s="53">
        <f t="shared" si="1058"/>
        <v>0</v>
      </c>
      <c r="BK873" s="57">
        <f t="shared" si="1059"/>
        <v>0</v>
      </c>
      <c r="BL873" s="57">
        <f t="shared" si="1060"/>
        <v>0</v>
      </c>
      <c r="BM873" s="57">
        <f t="shared" si="1061"/>
        <v>0</v>
      </c>
      <c r="BN873" s="57">
        <f t="shared" si="1062"/>
        <v>0</v>
      </c>
      <c r="BO873" s="57">
        <f t="shared" si="1063"/>
        <v>0</v>
      </c>
      <c r="BP873" s="57">
        <f t="shared" si="1064"/>
        <v>0</v>
      </c>
      <c r="BQ873">
        <f t="shared" si="1086"/>
        <v>0</v>
      </c>
      <c r="BR873">
        <f t="shared" si="1087"/>
        <v>0</v>
      </c>
      <c r="BS873">
        <f t="shared" si="1088"/>
        <v>0</v>
      </c>
      <c r="BT873">
        <f t="shared" si="1089"/>
        <v>0</v>
      </c>
      <c r="BU873">
        <f t="shared" si="1090"/>
        <v>0</v>
      </c>
      <c r="BV873">
        <f t="shared" si="1091"/>
        <v>0</v>
      </c>
      <c r="BW873">
        <f t="shared" si="1092"/>
        <v>0</v>
      </c>
      <c r="BX873">
        <f t="shared" si="1093"/>
        <v>0</v>
      </c>
      <c r="BY873">
        <f t="shared" si="1094"/>
        <v>0</v>
      </c>
      <c r="BZ873">
        <f t="shared" si="1095"/>
        <v>0</v>
      </c>
      <c r="CA873">
        <f t="shared" si="1096"/>
        <v>0</v>
      </c>
      <c r="CB873">
        <f t="shared" si="1097"/>
        <v>0</v>
      </c>
      <c r="CC873" t="e">
        <f>IF('Source and fuel input'!AS873,VLOOKUP(AA873,SourceIdData,8,FALSE),IF('Source and fuel input'!AQ873,V873,IF('Source and fuel input'!AR873,IF(AND(E873="Method 1",VLOOKUP(AA873,SourceIdData,8,FALSE)&gt;0),VLOOKUP(AA873,SourceIdData,8,FALSE),NA()),"")))</f>
        <v>#N/A</v>
      </c>
      <c r="CD873" s="15" t="e">
        <f t="shared" si="1032"/>
        <v>#N/A</v>
      </c>
      <c r="CE873" s="15" t="b">
        <f t="shared" si="1033"/>
        <v>1</v>
      </c>
      <c r="CF873" s="15" t="b">
        <f t="shared" si="1065"/>
        <v>1</v>
      </c>
      <c r="CG873" s="15" t="b">
        <f t="shared" si="1034"/>
        <v>0</v>
      </c>
      <c r="CH873" s="15" t="b">
        <f t="shared" si="1035"/>
        <v>1</v>
      </c>
      <c r="CI873" t="e">
        <f t="shared" si="1066"/>
        <v>#N/A</v>
      </c>
      <c r="CJ873" t="e">
        <f t="shared" si="1067"/>
        <v>#N/A</v>
      </c>
      <c r="CK873" t="e">
        <f t="shared" si="1076"/>
        <v>#N/A</v>
      </c>
      <c r="CL873" t="b">
        <f t="shared" si="1036"/>
        <v>0</v>
      </c>
      <c r="CM873" t="e">
        <f t="shared" si="1077"/>
        <v>#N/A</v>
      </c>
      <c r="CN873" t="b">
        <f t="shared" si="1078"/>
        <v>0</v>
      </c>
      <c r="CO873" s="14">
        <f t="shared" si="1079"/>
        <v>1</v>
      </c>
      <c r="CP873" s="16" t="str">
        <f t="shared" si="1068"/>
        <v/>
      </c>
      <c r="CQ873" s="15">
        <f t="shared" si="1069"/>
        <v>0</v>
      </c>
      <c r="CR873" s="15">
        <f t="shared" si="1070"/>
        <v>0</v>
      </c>
      <c r="CS873" s="15">
        <f t="shared" si="1071"/>
        <v>0</v>
      </c>
      <c r="CT873" s="58" t="e">
        <f t="shared" si="1098"/>
        <v>#DIV/0!</v>
      </c>
      <c r="CU873" s="2">
        <f t="shared" si="1072"/>
        <v>995</v>
      </c>
      <c r="CV873" t="str">
        <f t="shared" si="1080"/>
        <v/>
      </c>
      <c r="CX873" t="str">
        <f t="shared" si="1099"/>
        <v/>
      </c>
      <c r="CY873" t="b">
        <f>AND(CX873&lt;&gt;"",COUNTIF($CX$11:CX872,CX873)=0)</f>
        <v>0</v>
      </c>
      <c r="CZ873" s="2">
        <f>IF(CX873="",0,IF(CY873,MAX($CZ$11:CZ872)+1,VLOOKUP(CX873,$CX$11:CZ872,3,FALSE)))</f>
        <v>0</v>
      </c>
      <c r="DA873" s="2" t="str">
        <f t="shared" si="1081"/>
        <v/>
      </c>
      <c r="DB873" t="str">
        <f t="shared" si="1100"/>
        <v/>
      </c>
      <c r="DC873" t="b">
        <f>AND(DB873&lt;&gt;"",COUNTIF($DB$11:DB872,DB873)=0)</f>
        <v>0</v>
      </c>
      <c r="DD873" s="2">
        <f>IF(DB873="",0,IF(DC873,MAX($DD$11:DD872)+1,VLOOKUP(DB873,$DB$11:DD872,3,FALSE)))</f>
        <v>0</v>
      </c>
      <c r="DE873" s="2" t="str">
        <f t="shared" si="1082"/>
        <v/>
      </c>
    </row>
    <row r="874" spans="1:109" x14ac:dyDescent="0.35">
      <c r="A874" s="119"/>
      <c r="B874" s="46"/>
      <c r="C874" s="46"/>
      <c r="D874" s="46"/>
      <c r="E874" s="46"/>
      <c r="F874" s="183"/>
      <c r="G874" s="48">
        <v>0</v>
      </c>
      <c r="H874" s="46">
        <v>0</v>
      </c>
      <c r="I874" s="46">
        <v>0</v>
      </c>
      <c r="J874" s="46">
        <v>0</v>
      </c>
      <c r="K874" s="46">
        <v>0</v>
      </c>
      <c r="L874" s="49">
        <v>0</v>
      </c>
      <c r="M874" s="50">
        <v>0</v>
      </c>
      <c r="N874" s="32"/>
      <c r="O874" s="31"/>
      <c r="P874" s="31"/>
      <c r="Q874" s="31"/>
      <c r="R874" s="31"/>
      <c r="S874" s="31"/>
      <c r="T874" s="31"/>
      <c r="U874" s="31"/>
      <c r="V874" s="99"/>
      <c r="W874" s="52" t="str">
        <f t="shared" si="1107"/>
        <v/>
      </c>
      <c r="X874" s="120"/>
      <c r="Y874" s="97"/>
      <c r="Z874" t="e">
        <f t="shared" si="1037"/>
        <v>#N/A</v>
      </c>
      <c r="AA874" t="e">
        <f t="shared" si="1038"/>
        <v>#N/A</v>
      </c>
      <c r="AB874" t="e">
        <f t="shared" si="1039"/>
        <v>#N/A</v>
      </c>
      <c r="AC874" s="53" t="b">
        <f t="shared" si="1040"/>
        <v>0</v>
      </c>
      <c r="AD874" s="53" t="b">
        <f t="shared" si="1041"/>
        <v>0</v>
      </c>
      <c r="AE874" s="53" t="b">
        <f t="shared" si="1042"/>
        <v>0</v>
      </c>
      <c r="AF874" s="53" t="b">
        <f t="shared" si="1043"/>
        <v>0</v>
      </c>
      <c r="AG874" s="53" t="b">
        <f t="shared" si="1044"/>
        <v>0</v>
      </c>
      <c r="AH874" s="53" t="b">
        <f t="shared" si="1045"/>
        <v>0</v>
      </c>
      <c r="AI874" s="53" t="b">
        <f t="shared" si="1046"/>
        <v>0</v>
      </c>
      <c r="AJ874" s="53" t="b">
        <f t="shared" si="1047"/>
        <v>0</v>
      </c>
      <c r="AK874" s="53" t="b">
        <f t="shared" si="1101"/>
        <v>1</v>
      </c>
      <c r="AL874" s="53" t="b">
        <f t="shared" si="1102"/>
        <v>1</v>
      </c>
      <c r="AM874" s="53" t="b">
        <f t="shared" si="1103"/>
        <v>1</v>
      </c>
      <c r="AN874" s="53" t="b">
        <f t="shared" si="1104"/>
        <v>1</v>
      </c>
      <c r="AO874" s="53" t="b">
        <f t="shared" si="1105"/>
        <v>1</v>
      </c>
      <c r="AP874" s="53" t="b">
        <f t="shared" si="1106"/>
        <v>1</v>
      </c>
      <c r="AQ874" s="53" t="b">
        <f t="shared" si="1083"/>
        <v>0</v>
      </c>
      <c r="AR874" t="b">
        <f t="shared" si="1048"/>
        <v>0</v>
      </c>
      <c r="AS874" s="54" t="e">
        <f t="shared" si="1073"/>
        <v>#N/A</v>
      </c>
      <c r="AT874" t="b">
        <f t="shared" si="1084"/>
        <v>0</v>
      </c>
      <c r="AU874" t="str">
        <f t="shared" si="1085"/>
        <v/>
      </c>
      <c r="AV874" s="55" t="str">
        <f t="shared" si="1074"/>
        <v/>
      </c>
      <c r="AW874" t="b">
        <f>AND(AV874&lt;&gt;"",COUNTIF($AV$11:AV873,AV874)=0)</f>
        <v>0</v>
      </c>
      <c r="AX874" s="2">
        <f>IF(AV874="",0,IF(AW874,MAX($AX$11:AX873)+1,VLOOKUP(AV874,$AV$11:AX873,3,FALSE)))</f>
        <v>0</v>
      </c>
      <c r="AY874" t="str">
        <f t="shared" si="1075"/>
        <v/>
      </c>
      <c r="AZ874" t="e">
        <f t="shared" si="1049"/>
        <v>#N/A</v>
      </c>
      <c r="BA874" t="e">
        <f>IF(ISNA(AZ874),NA(),COUNTIF(AZ$10:AZ874,AZ874)&gt;1)</f>
        <v>#N/A</v>
      </c>
      <c r="BB874" t="e">
        <f t="shared" si="1050"/>
        <v>#N/A</v>
      </c>
      <c r="BC874" s="55" t="e">
        <f t="shared" si="1051"/>
        <v>#N/A</v>
      </c>
      <c r="BD874" s="56" t="e">
        <f t="shared" si="1052"/>
        <v>#N/A</v>
      </c>
      <c r="BE874" s="53">
        <f t="shared" si="1053"/>
        <v>0</v>
      </c>
      <c r="BF874" s="53">
        <f t="shared" si="1054"/>
        <v>0</v>
      </c>
      <c r="BG874" s="53">
        <f t="shared" si="1055"/>
        <v>0</v>
      </c>
      <c r="BH874" s="53">
        <f t="shared" si="1056"/>
        <v>0</v>
      </c>
      <c r="BI874" s="53">
        <f t="shared" si="1057"/>
        <v>0</v>
      </c>
      <c r="BJ874" s="53">
        <f t="shared" si="1058"/>
        <v>0</v>
      </c>
      <c r="BK874" s="57">
        <f t="shared" si="1059"/>
        <v>0</v>
      </c>
      <c r="BL874" s="57">
        <f t="shared" si="1060"/>
        <v>0</v>
      </c>
      <c r="BM874" s="57">
        <f t="shared" si="1061"/>
        <v>0</v>
      </c>
      <c r="BN874" s="57">
        <f t="shared" si="1062"/>
        <v>0</v>
      </c>
      <c r="BO874" s="57">
        <f t="shared" si="1063"/>
        <v>0</v>
      </c>
      <c r="BP874" s="57">
        <f t="shared" si="1064"/>
        <v>0</v>
      </c>
      <c r="BQ874">
        <f t="shared" si="1086"/>
        <v>0</v>
      </c>
      <c r="BR874">
        <f t="shared" si="1087"/>
        <v>0</v>
      </c>
      <c r="BS874">
        <f t="shared" si="1088"/>
        <v>0</v>
      </c>
      <c r="BT874">
        <f t="shared" si="1089"/>
        <v>0</v>
      </c>
      <c r="BU874">
        <f t="shared" si="1090"/>
        <v>0</v>
      </c>
      <c r="BV874">
        <f t="shared" si="1091"/>
        <v>0</v>
      </c>
      <c r="BW874">
        <f t="shared" si="1092"/>
        <v>0</v>
      </c>
      <c r="BX874">
        <f t="shared" si="1093"/>
        <v>0</v>
      </c>
      <c r="BY874">
        <f t="shared" si="1094"/>
        <v>0</v>
      </c>
      <c r="BZ874">
        <f t="shared" si="1095"/>
        <v>0</v>
      </c>
      <c r="CA874">
        <f t="shared" si="1096"/>
        <v>0</v>
      </c>
      <c r="CB874">
        <f t="shared" si="1097"/>
        <v>0</v>
      </c>
      <c r="CC874" t="e">
        <f>IF('Source and fuel input'!AS874,VLOOKUP(AA874,SourceIdData,8,FALSE),IF('Source and fuel input'!AQ874,V874,IF('Source and fuel input'!AR874,IF(AND(E874="Method 1",VLOOKUP(AA874,SourceIdData,8,FALSE)&gt;0),VLOOKUP(AA874,SourceIdData,8,FALSE),NA()),"")))</f>
        <v>#N/A</v>
      </c>
      <c r="CD874" s="15" t="e">
        <f t="shared" ref="CD874:CD937" si="1108">IF(AND(CC874&lt;&gt;"",CC874&gt;0),(CC874*CR874)^2,SUM(BW874:CB874))</f>
        <v>#N/A</v>
      </c>
      <c r="CE874" s="15" t="b">
        <f t="shared" ref="CE874:CE937" si="1109">OR(A874="",B874="")</f>
        <v>1</v>
      </c>
      <c r="CF874" s="15" t="b">
        <f t="shared" si="1065"/>
        <v>1</v>
      </c>
      <c r="CG874" s="15" t="b">
        <f t="shared" ref="CG874:CG937" si="1110">OR(G874&lt;0,H874&lt;0,I874&lt;0,J874&lt;0,K874&lt;0,L874&lt;0)</f>
        <v>0</v>
      </c>
      <c r="CH874" s="15" t="b">
        <f t="shared" ref="CH874:CH937" si="1111">ISNA(AA874)</f>
        <v>1</v>
      </c>
      <c r="CI874" t="e">
        <f t="shared" si="1066"/>
        <v>#N/A</v>
      </c>
      <c r="CJ874" t="e">
        <f t="shared" si="1067"/>
        <v>#N/A</v>
      </c>
      <c r="CK874" t="e">
        <f t="shared" si="1076"/>
        <v>#N/A</v>
      </c>
      <c r="CL874" t="b">
        <f t="shared" ref="CL874:CL937" si="1112">AND(O874&gt;0,IF(G874&gt;0,P874&gt;0,TRUE),IF(H874&gt;0,Q874&gt;0,TRUE),IF(I874&gt;0,R874&gt;0,TRUE),IF(J874&gt;0,S874&gt;0,TRUE),IF(K874&gt;0,T874&gt;0,TRUE),IF(L874&gt;0,U874&gt;0,TRUE))</f>
        <v>0</v>
      </c>
      <c r="CM874" t="e">
        <f t="shared" si="1077"/>
        <v>#N/A</v>
      </c>
      <c r="CN874" t="b">
        <f t="shared" si="1078"/>
        <v>0</v>
      </c>
      <c r="CO874" s="14">
        <f t="shared" si="1079"/>
        <v>1</v>
      </c>
      <c r="CP874" s="16" t="str">
        <f t="shared" si="1068"/>
        <v/>
      </c>
      <c r="CQ874" s="15">
        <f t="shared" si="1069"/>
        <v>0</v>
      </c>
      <c r="CR874" s="15">
        <f t="shared" si="1070"/>
        <v>0</v>
      </c>
      <c r="CS874" s="15">
        <f t="shared" si="1071"/>
        <v>0</v>
      </c>
      <c r="CT874" s="58" t="e">
        <f t="shared" si="1098"/>
        <v>#DIV/0!</v>
      </c>
      <c r="CU874" s="2">
        <f t="shared" si="1072"/>
        <v>995</v>
      </c>
      <c r="CV874" t="str">
        <f t="shared" si="1080"/>
        <v/>
      </c>
      <c r="CX874" t="str">
        <f t="shared" si="1099"/>
        <v/>
      </c>
      <c r="CY874" t="b">
        <f>AND(CX874&lt;&gt;"",COUNTIF($CX$11:CX873,CX874)=0)</f>
        <v>0</v>
      </c>
      <c r="CZ874" s="2">
        <f>IF(CX874="",0,IF(CY874,MAX($CZ$11:CZ873)+1,VLOOKUP(CX874,$CX$11:CZ873,3,FALSE)))</f>
        <v>0</v>
      </c>
      <c r="DA874" s="2" t="str">
        <f t="shared" si="1081"/>
        <v/>
      </c>
      <c r="DB874" t="str">
        <f t="shared" si="1100"/>
        <v/>
      </c>
      <c r="DC874" t="b">
        <f>AND(DB874&lt;&gt;"",COUNTIF($DB$11:DB873,DB874)=0)</f>
        <v>0</v>
      </c>
      <c r="DD874" s="2">
        <f>IF(DB874="",0,IF(DC874,MAX($DD$11:DD873)+1,VLOOKUP(DB874,$DB$11:DD873,3,FALSE)))</f>
        <v>0</v>
      </c>
      <c r="DE874" s="2" t="str">
        <f t="shared" si="1082"/>
        <v/>
      </c>
    </row>
    <row r="875" spans="1:109" x14ac:dyDescent="0.35">
      <c r="A875" s="119"/>
      <c r="B875" s="46"/>
      <c r="C875" s="46"/>
      <c r="D875" s="46"/>
      <c r="E875" s="46"/>
      <c r="F875" s="183"/>
      <c r="G875" s="48">
        <v>0</v>
      </c>
      <c r="H875" s="46">
        <v>0</v>
      </c>
      <c r="I875" s="46">
        <v>0</v>
      </c>
      <c r="J875" s="46">
        <v>0</v>
      </c>
      <c r="K875" s="46">
        <v>0</v>
      </c>
      <c r="L875" s="49">
        <v>0</v>
      </c>
      <c r="M875" s="50">
        <v>0</v>
      </c>
      <c r="N875" s="32"/>
      <c r="O875" s="31"/>
      <c r="P875" s="31"/>
      <c r="Q875" s="31"/>
      <c r="R875" s="31"/>
      <c r="S875" s="31"/>
      <c r="T875" s="31"/>
      <c r="U875" s="31"/>
      <c r="V875" s="99"/>
      <c r="W875" s="52" t="str">
        <f t="shared" si="1107"/>
        <v/>
      </c>
      <c r="X875" s="120"/>
      <c r="Y875" s="97"/>
      <c r="Z875" t="e">
        <f t="shared" si="1037"/>
        <v>#N/A</v>
      </c>
      <c r="AA875" t="e">
        <f t="shared" si="1038"/>
        <v>#N/A</v>
      </c>
      <c r="AB875" t="e">
        <f t="shared" si="1039"/>
        <v>#N/A</v>
      </c>
      <c r="AC875" s="53" t="b">
        <f t="shared" si="1040"/>
        <v>0</v>
      </c>
      <c r="AD875" s="53" t="b">
        <f t="shared" si="1041"/>
        <v>0</v>
      </c>
      <c r="AE875" s="53" t="b">
        <f t="shared" si="1042"/>
        <v>0</v>
      </c>
      <c r="AF875" s="53" t="b">
        <f t="shared" si="1043"/>
        <v>0</v>
      </c>
      <c r="AG875" s="53" t="b">
        <f t="shared" si="1044"/>
        <v>0</v>
      </c>
      <c r="AH875" s="53" t="b">
        <f t="shared" si="1045"/>
        <v>0</v>
      </c>
      <c r="AI875" s="53" t="b">
        <f t="shared" si="1046"/>
        <v>0</v>
      </c>
      <c r="AJ875" s="53" t="b">
        <f t="shared" si="1047"/>
        <v>0</v>
      </c>
      <c r="AK875" s="53" t="b">
        <f t="shared" si="1101"/>
        <v>1</v>
      </c>
      <c r="AL875" s="53" t="b">
        <f t="shared" si="1102"/>
        <v>1</v>
      </c>
      <c r="AM875" s="53" t="b">
        <f t="shared" si="1103"/>
        <v>1</v>
      </c>
      <c r="AN875" s="53" t="b">
        <f t="shared" si="1104"/>
        <v>1</v>
      </c>
      <c r="AO875" s="53" t="b">
        <f t="shared" si="1105"/>
        <v>1</v>
      </c>
      <c r="AP875" s="53" t="b">
        <f t="shared" si="1106"/>
        <v>1</v>
      </c>
      <c r="AQ875" s="53" t="b">
        <f t="shared" si="1083"/>
        <v>0</v>
      </c>
      <c r="AR875" t="b">
        <f t="shared" si="1048"/>
        <v>0</v>
      </c>
      <c r="AS875" s="54" t="e">
        <f t="shared" si="1073"/>
        <v>#N/A</v>
      </c>
      <c r="AT875" t="b">
        <f t="shared" si="1084"/>
        <v>0</v>
      </c>
      <c r="AU875" t="str">
        <f t="shared" si="1085"/>
        <v/>
      </c>
      <c r="AV875" s="55" t="str">
        <f t="shared" si="1074"/>
        <v/>
      </c>
      <c r="AW875" t="b">
        <f>AND(AV875&lt;&gt;"",COUNTIF($AV$11:AV874,AV875)=0)</f>
        <v>0</v>
      </c>
      <c r="AX875" s="2">
        <f>IF(AV875="",0,IF(AW875,MAX($AX$11:AX874)+1,VLOOKUP(AV875,$AV$11:AX874,3,FALSE)))</f>
        <v>0</v>
      </c>
      <c r="AY875" t="str">
        <f t="shared" si="1075"/>
        <v/>
      </c>
      <c r="AZ875" t="e">
        <f t="shared" si="1049"/>
        <v>#N/A</v>
      </c>
      <c r="BA875" t="e">
        <f>IF(ISNA(AZ875),NA(),COUNTIF(AZ$10:AZ875,AZ875)&gt;1)</f>
        <v>#N/A</v>
      </c>
      <c r="BB875" t="e">
        <f t="shared" si="1050"/>
        <v>#N/A</v>
      </c>
      <c r="BC875" s="55" t="e">
        <f t="shared" si="1051"/>
        <v>#N/A</v>
      </c>
      <c r="BD875" s="56" t="e">
        <f t="shared" si="1052"/>
        <v>#N/A</v>
      </c>
      <c r="BE875" s="53">
        <f t="shared" si="1053"/>
        <v>0</v>
      </c>
      <c r="BF875" s="53">
        <f t="shared" si="1054"/>
        <v>0</v>
      </c>
      <c r="BG875" s="53">
        <f t="shared" si="1055"/>
        <v>0</v>
      </c>
      <c r="BH875" s="53">
        <f t="shared" si="1056"/>
        <v>0</v>
      </c>
      <c r="BI875" s="53">
        <f t="shared" si="1057"/>
        <v>0</v>
      </c>
      <c r="BJ875" s="53">
        <f t="shared" si="1058"/>
        <v>0</v>
      </c>
      <c r="BK875" s="57">
        <f t="shared" si="1059"/>
        <v>0</v>
      </c>
      <c r="BL875" s="57">
        <f t="shared" si="1060"/>
        <v>0</v>
      </c>
      <c r="BM875" s="57">
        <f t="shared" si="1061"/>
        <v>0</v>
      </c>
      <c r="BN875" s="57">
        <f t="shared" si="1062"/>
        <v>0</v>
      </c>
      <c r="BO875" s="57">
        <f t="shared" si="1063"/>
        <v>0</v>
      </c>
      <c r="BP875" s="57">
        <f t="shared" si="1064"/>
        <v>0</v>
      </c>
      <c r="BQ875">
        <f t="shared" si="1086"/>
        <v>0</v>
      </c>
      <c r="BR875">
        <f t="shared" si="1087"/>
        <v>0</v>
      </c>
      <c r="BS875">
        <f t="shared" si="1088"/>
        <v>0</v>
      </c>
      <c r="BT875">
        <f t="shared" si="1089"/>
        <v>0</v>
      </c>
      <c r="BU875">
        <f t="shared" si="1090"/>
        <v>0</v>
      </c>
      <c r="BV875">
        <f t="shared" si="1091"/>
        <v>0</v>
      </c>
      <c r="BW875">
        <f t="shared" si="1092"/>
        <v>0</v>
      </c>
      <c r="BX875">
        <f t="shared" si="1093"/>
        <v>0</v>
      </c>
      <c r="BY875">
        <f t="shared" si="1094"/>
        <v>0</v>
      </c>
      <c r="BZ875">
        <f t="shared" si="1095"/>
        <v>0</v>
      </c>
      <c r="CA875">
        <f t="shared" si="1096"/>
        <v>0</v>
      </c>
      <c r="CB875">
        <f t="shared" si="1097"/>
        <v>0</v>
      </c>
      <c r="CC875" t="e">
        <f>IF('Source and fuel input'!AS875,VLOOKUP(AA875,SourceIdData,8,FALSE),IF('Source and fuel input'!AQ875,V875,IF('Source and fuel input'!AR875,IF(AND(E875="Method 1",VLOOKUP(AA875,SourceIdData,8,FALSE)&gt;0),VLOOKUP(AA875,SourceIdData,8,FALSE),NA()),"")))</f>
        <v>#N/A</v>
      </c>
      <c r="CD875" s="15" t="e">
        <f t="shared" si="1108"/>
        <v>#N/A</v>
      </c>
      <c r="CE875" s="15" t="b">
        <f t="shared" si="1109"/>
        <v>1</v>
      </c>
      <c r="CF875" s="15" t="b">
        <f t="shared" si="1065"/>
        <v>1</v>
      </c>
      <c r="CG875" s="15" t="b">
        <f t="shared" si="1110"/>
        <v>0</v>
      </c>
      <c r="CH875" s="15" t="b">
        <f t="shared" si="1111"/>
        <v>1</v>
      </c>
      <c r="CI875" t="e">
        <f t="shared" si="1066"/>
        <v>#N/A</v>
      </c>
      <c r="CJ875" t="e">
        <f t="shared" si="1067"/>
        <v>#N/A</v>
      </c>
      <c r="CK875" t="e">
        <f t="shared" si="1076"/>
        <v>#N/A</v>
      </c>
      <c r="CL875" t="b">
        <f t="shared" si="1112"/>
        <v>0</v>
      </c>
      <c r="CM875" t="e">
        <f t="shared" si="1077"/>
        <v>#N/A</v>
      </c>
      <c r="CN875" t="b">
        <f t="shared" si="1078"/>
        <v>0</v>
      </c>
      <c r="CO875" s="14">
        <f t="shared" si="1079"/>
        <v>1</v>
      </c>
      <c r="CP875" s="16" t="str">
        <f t="shared" si="1068"/>
        <v/>
      </c>
      <c r="CQ875" s="15">
        <f t="shared" si="1069"/>
        <v>0</v>
      </c>
      <c r="CR875" s="15">
        <f t="shared" si="1070"/>
        <v>0</v>
      </c>
      <c r="CS875" s="15">
        <f t="shared" si="1071"/>
        <v>0</v>
      </c>
      <c r="CT875" s="58" t="e">
        <f t="shared" si="1098"/>
        <v>#DIV/0!</v>
      </c>
      <c r="CU875" s="2">
        <f t="shared" si="1072"/>
        <v>995</v>
      </c>
      <c r="CV875" t="str">
        <f t="shared" si="1080"/>
        <v/>
      </c>
      <c r="CX875" t="str">
        <f t="shared" si="1099"/>
        <v/>
      </c>
      <c r="CY875" t="b">
        <f>AND(CX875&lt;&gt;"",COUNTIF($CX$11:CX874,CX875)=0)</f>
        <v>0</v>
      </c>
      <c r="CZ875" s="2">
        <f>IF(CX875="",0,IF(CY875,MAX($CZ$11:CZ874)+1,VLOOKUP(CX875,$CX$11:CZ874,3,FALSE)))</f>
        <v>0</v>
      </c>
      <c r="DA875" s="2" t="str">
        <f t="shared" si="1081"/>
        <v/>
      </c>
      <c r="DB875" t="str">
        <f t="shared" si="1100"/>
        <v/>
      </c>
      <c r="DC875" t="b">
        <f>AND(DB875&lt;&gt;"",COUNTIF($DB$11:DB874,DB875)=0)</f>
        <v>0</v>
      </c>
      <c r="DD875" s="2">
        <f>IF(DB875="",0,IF(DC875,MAX($DD$11:DD874)+1,VLOOKUP(DB875,$DB$11:DD874,3,FALSE)))</f>
        <v>0</v>
      </c>
      <c r="DE875" s="2" t="str">
        <f t="shared" si="1082"/>
        <v/>
      </c>
    </row>
    <row r="876" spans="1:109" x14ac:dyDescent="0.35">
      <c r="A876" s="119"/>
      <c r="B876" s="46"/>
      <c r="C876" s="46"/>
      <c r="D876" s="46"/>
      <c r="E876" s="46"/>
      <c r="F876" s="183"/>
      <c r="G876" s="48">
        <v>0</v>
      </c>
      <c r="H876" s="46">
        <v>0</v>
      </c>
      <c r="I876" s="46">
        <v>0</v>
      </c>
      <c r="J876" s="46">
        <v>0</v>
      </c>
      <c r="K876" s="46">
        <v>0</v>
      </c>
      <c r="L876" s="49">
        <v>0</v>
      </c>
      <c r="M876" s="50">
        <v>0</v>
      </c>
      <c r="N876" s="32"/>
      <c r="O876" s="31"/>
      <c r="P876" s="31"/>
      <c r="Q876" s="31"/>
      <c r="R876" s="31"/>
      <c r="S876" s="31"/>
      <c r="T876" s="31"/>
      <c r="U876" s="31"/>
      <c r="V876" s="99"/>
      <c r="W876" s="52" t="str">
        <f t="shared" si="1107"/>
        <v/>
      </c>
      <c r="X876" s="120"/>
      <c r="Y876" s="97"/>
      <c r="Z876" t="e">
        <f t="shared" si="1037"/>
        <v>#N/A</v>
      </c>
      <c r="AA876" t="e">
        <f t="shared" si="1038"/>
        <v>#N/A</v>
      </c>
      <c r="AB876" t="e">
        <f t="shared" si="1039"/>
        <v>#N/A</v>
      </c>
      <c r="AC876" s="53" t="b">
        <f t="shared" si="1040"/>
        <v>0</v>
      </c>
      <c r="AD876" s="53" t="b">
        <f t="shared" si="1041"/>
        <v>0</v>
      </c>
      <c r="AE876" s="53" t="b">
        <f t="shared" si="1042"/>
        <v>0</v>
      </c>
      <c r="AF876" s="53" t="b">
        <f t="shared" si="1043"/>
        <v>0</v>
      </c>
      <c r="AG876" s="53" t="b">
        <f t="shared" si="1044"/>
        <v>0</v>
      </c>
      <c r="AH876" s="53" t="b">
        <f t="shared" si="1045"/>
        <v>0</v>
      </c>
      <c r="AI876" s="53" t="b">
        <f t="shared" si="1046"/>
        <v>0</v>
      </c>
      <c r="AJ876" s="53" t="b">
        <f t="shared" si="1047"/>
        <v>0</v>
      </c>
      <c r="AK876" s="53" t="b">
        <f t="shared" si="1101"/>
        <v>1</v>
      </c>
      <c r="AL876" s="53" t="b">
        <f t="shared" si="1102"/>
        <v>1</v>
      </c>
      <c r="AM876" s="53" t="b">
        <f t="shared" si="1103"/>
        <v>1</v>
      </c>
      <c r="AN876" s="53" t="b">
        <f t="shared" si="1104"/>
        <v>1</v>
      </c>
      <c r="AO876" s="53" t="b">
        <f t="shared" si="1105"/>
        <v>1</v>
      </c>
      <c r="AP876" s="53" t="b">
        <f t="shared" si="1106"/>
        <v>1</v>
      </c>
      <c r="AQ876" s="53" t="b">
        <f t="shared" si="1083"/>
        <v>0</v>
      </c>
      <c r="AR876" t="b">
        <f t="shared" si="1048"/>
        <v>0</v>
      </c>
      <c r="AS876" s="54" t="e">
        <f t="shared" si="1073"/>
        <v>#N/A</v>
      </c>
      <c r="AT876" t="b">
        <f t="shared" si="1084"/>
        <v>0</v>
      </c>
      <c r="AU876" t="str">
        <f t="shared" si="1085"/>
        <v/>
      </c>
      <c r="AV876" s="55" t="str">
        <f t="shared" si="1074"/>
        <v/>
      </c>
      <c r="AW876" t="b">
        <f>AND(AV876&lt;&gt;"",COUNTIF($AV$11:AV875,AV876)=0)</f>
        <v>0</v>
      </c>
      <c r="AX876" s="2">
        <f>IF(AV876="",0,IF(AW876,MAX($AX$11:AX875)+1,VLOOKUP(AV876,$AV$11:AX875,3,FALSE)))</f>
        <v>0</v>
      </c>
      <c r="AY876" t="str">
        <f t="shared" si="1075"/>
        <v/>
      </c>
      <c r="AZ876" t="e">
        <f t="shared" si="1049"/>
        <v>#N/A</v>
      </c>
      <c r="BA876" t="e">
        <f>IF(ISNA(AZ876),NA(),COUNTIF(AZ$10:AZ876,AZ876)&gt;1)</f>
        <v>#N/A</v>
      </c>
      <c r="BB876" t="e">
        <f t="shared" si="1050"/>
        <v>#N/A</v>
      </c>
      <c r="BC876" s="55" t="e">
        <f t="shared" si="1051"/>
        <v>#N/A</v>
      </c>
      <c r="BD876" s="56" t="e">
        <f t="shared" si="1052"/>
        <v>#N/A</v>
      </c>
      <c r="BE876" s="53">
        <f t="shared" si="1053"/>
        <v>0</v>
      </c>
      <c r="BF876" s="53">
        <f t="shared" si="1054"/>
        <v>0</v>
      </c>
      <c r="BG876" s="53">
        <f t="shared" si="1055"/>
        <v>0</v>
      </c>
      <c r="BH876" s="53">
        <f t="shared" si="1056"/>
        <v>0</v>
      </c>
      <c r="BI876" s="53">
        <f t="shared" si="1057"/>
        <v>0</v>
      </c>
      <c r="BJ876" s="53">
        <f t="shared" si="1058"/>
        <v>0</v>
      </c>
      <c r="BK876" s="57">
        <f t="shared" si="1059"/>
        <v>0</v>
      </c>
      <c r="BL876" s="57">
        <f t="shared" si="1060"/>
        <v>0</v>
      </c>
      <c r="BM876" s="57">
        <f t="shared" si="1061"/>
        <v>0</v>
      </c>
      <c r="BN876" s="57">
        <f t="shared" si="1062"/>
        <v>0</v>
      </c>
      <c r="BO876" s="57">
        <f t="shared" si="1063"/>
        <v>0</v>
      </c>
      <c r="BP876" s="57">
        <f t="shared" si="1064"/>
        <v>0</v>
      </c>
      <c r="BQ876">
        <f t="shared" si="1086"/>
        <v>0</v>
      </c>
      <c r="BR876">
        <f t="shared" si="1087"/>
        <v>0</v>
      </c>
      <c r="BS876">
        <f t="shared" si="1088"/>
        <v>0</v>
      </c>
      <c r="BT876">
        <f t="shared" si="1089"/>
        <v>0</v>
      </c>
      <c r="BU876">
        <f t="shared" si="1090"/>
        <v>0</v>
      </c>
      <c r="BV876">
        <f t="shared" si="1091"/>
        <v>0</v>
      </c>
      <c r="BW876">
        <f t="shared" si="1092"/>
        <v>0</v>
      </c>
      <c r="BX876">
        <f t="shared" si="1093"/>
        <v>0</v>
      </c>
      <c r="BY876">
        <f t="shared" si="1094"/>
        <v>0</v>
      </c>
      <c r="BZ876">
        <f t="shared" si="1095"/>
        <v>0</v>
      </c>
      <c r="CA876">
        <f t="shared" si="1096"/>
        <v>0</v>
      </c>
      <c r="CB876">
        <f t="shared" si="1097"/>
        <v>0</v>
      </c>
      <c r="CC876" t="e">
        <f>IF('Source and fuel input'!AS876,VLOOKUP(AA876,SourceIdData,8,FALSE),IF('Source and fuel input'!AQ876,V876,IF('Source and fuel input'!AR876,IF(AND(E876="Method 1",VLOOKUP(AA876,SourceIdData,8,FALSE)&gt;0),VLOOKUP(AA876,SourceIdData,8,FALSE),NA()),"")))</f>
        <v>#N/A</v>
      </c>
      <c r="CD876" s="15" t="e">
        <f t="shared" si="1108"/>
        <v>#N/A</v>
      </c>
      <c r="CE876" s="15" t="b">
        <f t="shared" si="1109"/>
        <v>1</v>
      </c>
      <c r="CF876" s="15" t="b">
        <f t="shared" si="1065"/>
        <v>1</v>
      </c>
      <c r="CG876" s="15" t="b">
        <f t="shared" si="1110"/>
        <v>0</v>
      </c>
      <c r="CH876" s="15" t="b">
        <f t="shared" si="1111"/>
        <v>1</v>
      </c>
      <c r="CI876" t="e">
        <f t="shared" si="1066"/>
        <v>#N/A</v>
      </c>
      <c r="CJ876" t="e">
        <f t="shared" si="1067"/>
        <v>#N/A</v>
      </c>
      <c r="CK876" t="e">
        <f t="shared" si="1076"/>
        <v>#N/A</v>
      </c>
      <c r="CL876" t="b">
        <f t="shared" si="1112"/>
        <v>0</v>
      </c>
      <c r="CM876" t="e">
        <f t="shared" si="1077"/>
        <v>#N/A</v>
      </c>
      <c r="CN876" t="b">
        <f t="shared" si="1078"/>
        <v>0</v>
      </c>
      <c r="CO876" s="14">
        <f t="shared" si="1079"/>
        <v>1</v>
      </c>
      <c r="CP876" s="16" t="str">
        <f t="shared" si="1068"/>
        <v/>
      </c>
      <c r="CQ876" s="15">
        <f t="shared" si="1069"/>
        <v>0</v>
      </c>
      <c r="CR876" s="15">
        <f t="shared" si="1070"/>
        <v>0</v>
      </c>
      <c r="CS876" s="15">
        <f t="shared" si="1071"/>
        <v>0</v>
      </c>
      <c r="CT876" s="58" t="e">
        <f t="shared" si="1098"/>
        <v>#DIV/0!</v>
      </c>
      <c r="CU876" s="2">
        <f t="shared" si="1072"/>
        <v>995</v>
      </c>
      <c r="CV876" t="str">
        <f t="shared" si="1080"/>
        <v/>
      </c>
      <c r="CX876" t="str">
        <f t="shared" si="1099"/>
        <v/>
      </c>
      <c r="CY876" t="b">
        <f>AND(CX876&lt;&gt;"",COUNTIF($CX$11:CX875,CX876)=0)</f>
        <v>0</v>
      </c>
      <c r="CZ876" s="2">
        <f>IF(CX876="",0,IF(CY876,MAX($CZ$11:CZ875)+1,VLOOKUP(CX876,$CX$11:CZ875,3,FALSE)))</f>
        <v>0</v>
      </c>
      <c r="DA876" s="2" t="str">
        <f t="shared" si="1081"/>
        <v/>
      </c>
      <c r="DB876" t="str">
        <f t="shared" si="1100"/>
        <v/>
      </c>
      <c r="DC876" t="b">
        <f>AND(DB876&lt;&gt;"",COUNTIF($DB$11:DB875,DB876)=0)</f>
        <v>0</v>
      </c>
      <c r="DD876" s="2">
        <f>IF(DB876="",0,IF(DC876,MAX($DD$11:DD875)+1,VLOOKUP(DB876,$DB$11:DD875,3,FALSE)))</f>
        <v>0</v>
      </c>
      <c r="DE876" s="2" t="str">
        <f t="shared" si="1082"/>
        <v/>
      </c>
    </row>
    <row r="877" spans="1:109" x14ac:dyDescent="0.35">
      <c r="A877" s="119"/>
      <c r="B877" s="46"/>
      <c r="C877" s="46"/>
      <c r="D877" s="46"/>
      <c r="E877" s="46"/>
      <c r="F877" s="183"/>
      <c r="G877" s="48">
        <v>0</v>
      </c>
      <c r="H877" s="46">
        <v>0</v>
      </c>
      <c r="I877" s="46">
        <v>0</v>
      </c>
      <c r="J877" s="46">
        <v>0</v>
      </c>
      <c r="K877" s="46">
        <v>0</v>
      </c>
      <c r="L877" s="49">
        <v>0</v>
      </c>
      <c r="M877" s="50">
        <v>0</v>
      </c>
      <c r="N877" s="32"/>
      <c r="O877" s="31"/>
      <c r="P877" s="31"/>
      <c r="Q877" s="31"/>
      <c r="R877" s="31"/>
      <c r="S877" s="31"/>
      <c r="T877" s="31"/>
      <c r="U877" s="31"/>
      <c r="V877" s="99"/>
      <c r="W877" s="52" t="str">
        <f t="shared" si="1107"/>
        <v/>
      </c>
      <c r="X877" s="120"/>
      <c r="Y877" s="97"/>
      <c r="Z877" t="e">
        <f t="shared" si="1037"/>
        <v>#N/A</v>
      </c>
      <c r="AA877" t="e">
        <f t="shared" si="1038"/>
        <v>#N/A</v>
      </c>
      <c r="AB877" t="e">
        <f t="shared" si="1039"/>
        <v>#N/A</v>
      </c>
      <c r="AC877" s="53" t="b">
        <f t="shared" si="1040"/>
        <v>0</v>
      </c>
      <c r="AD877" s="53" t="b">
        <f t="shared" si="1041"/>
        <v>0</v>
      </c>
      <c r="AE877" s="53" t="b">
        <f t="shared" si="1042"/>
        <v>0</v>
      </c>
      <c r="AF877" s="53" t="b">
        <f t="shared" si="1043"/>
        <v>0</v>
      </c>
      <c r="AG877" s="53" t="b">
        <f t="shared" si="1044"/>
        <v>0</v>
      </c>
      <c r="AH877" s="53" t="b">
        <f t="shared" si="1045"/>
        <v>0</v>
      </c>
      <c r="AI877" s="53" t="b">
        <f t="shared" si="1046"/>
        <v>0</v>
      </c>
      <c r="AJ877" s="53" t="b">
        <f t="shared" si="1047"/>
        <v>0</v>
      </c>
      <c r="AK877" s="53" t="b">
        <f t="shared" si="1101"/>
        <v>1</v>
      </c>
      <c r="AL877" s="53" t="b">
        <f t="shared" si="1102"/>
        <v>1</v>
      </c>
      <c r="AM877" s="53" t="b">
        <f t="shared" si="1103"/>
        <v>1</v>
      </c>
      <c r="AN877" s="53" t="b">
        <f t="shared" si="1104"/>
        <v>1</v>
      </c>
      <c r="AO877" s="53" t="b">
        <f t="shared" si="1105"/>
        <v>1</v>
      </c>
      <c r="AP877" s="53" t="b">
        <f t="shared" si="1106"/>
        <v>1</v>
      </c>
      <c r="AQ877" s="53" t="b">
        <f t="shared" si="1083"/>
        <v>0</v>
      </c>
      <c r="AR877" t="b">
        <f t="shared" si="1048"/>
        <v>0</v>
      </c>
      <c r="AS877" s="54" t="e">
        <f t="shared" si="1073"/>
        <v>#N/A</v>
      </c>
      <c r="AT877" t="b">
        <f t="shared" si="1084"/>
        <v>0</v>
      </c>
      <c r="AU877" t="str">
        <f t="shared" si="1085"/>
        <v/>
      </c>
      <c r="AV877" s="55" t="str">
        <f t="shared" si="1074"/>
        <v/>
      </c>
      <c r="AW877" t="b">
        <f>AND(AV877&lt;&gt;"",COUNTIF($AV$11:AV876,AV877)=0)</f>
        <v>0</v>
      </c>
      <c r="AX877" s="2">
        <f>IF(AV877="",0,IF(AW877,MAX($AX$11:AX876)+1,VLOOKUP(AV877,$AV$11:AX876,3,FALSE)))</f>
        <v>0</v>
      </c>
      <c r="AY877" t="str">
        <f t="shared" si="1075"/>
        <v/>
      </c>
      <c r="AZ877" t="e">
        <f t="shared" si="1049"/>
        <v>#N/A</v>
      </c>
      <c r="BA877" t="e">
        <f>IF(ISNA(AZ877),NA(),COUNTIF(AZ$10:AZ877,AZ877)&gt;1)</f>
        <v>#N/A</v>
      </c>
      <c r="BB877" t="e">
        <f t="shared" si="1050"/>
        <v>#N/A</v>
      </c>
      <c r="BC877" s="55" t="e">
        <f t="shared" si="1051"/>
        <v>#N/A</v>
      </c>
      <c r="BD877" s="56" t="e">
        <f t="shared" si="1052"/>
        <v>#N/A</v>
      </c>
      <c r="BE877" s="53">
        <f t="shared" si="1053"/>
        <v>0</v>
      </c>
      <c r="BF877" s="53">
        <f t="shared" si="1054"/>
        <v>0</v>
      </c>
      <c r="BG877" s="53">
        <f t="shared" si="1055"/>
        <v>0</v>
      </c>
      <c r="BH877" s="53">
        <f t="shared" si="1056"/>
        <v>0</v>
      </c>
      <c r="BI877" s="53">
        <f t="shared" si="1057"/>
        <v>0</v>
      </c>
      <c r="BJ877" s="53">
        <f t="shared" si="1058"/>
        <v>0</v>
      </c>
      <c r="BK877" s="57">
        <f t="shared" si="1059"/>
        <v>0</v>
      </c>
      <c r="BL877" s="57">
        <f t="shared" si="1060"/>
        <v>0</v>
      </c>
      <c r="BM877" s="57">
        <f t="shared" si="1061"/>
        <v>0</v>
      </c>
      <c r="BN877" s="57">
        <f t="shared" si="1062"/>
        <v>0</v>
      </c>
      <c r="BO877" s="57">
        <f t="shared" si="1063"/>
        <v>0</v>
      </c>
      <c r="BP877" s="57">
        <f t="shared" si="1064"/>
        <v>0</v>
      </c>
      <c r="BQ877">
        <f t="shared" si="1086"/>
        <v>0</v>
      </c>
      <c r="BR877">
        <f t="shared" si="1087"/>
        <v>0</v>
      </c>
      <c r="BS877">
        <f t="shared" si="1088"/>
        <v>0</v>
      </c>
      <c r="BT877">
        <f t="shared" si="1089"/>
        <v>0</v>
      </c>
      <c r="BU877">
        <f t="shared" si="1090"/>
        <v>0</v>
      </c>
      <c r="BV877">
        <f t="shared" si="1091"/>
        <v>0</v>
      </c>
      <c r="BW877">
        <f t="shared" si="1092"/>
        <v>0</v>
      </c>
      <c r="BX877">
        <f t="shared" si="1093"/>
        <v>0</v>
      </c>
      <c r="BY877">
        <f t="shared" si="1094"/>
        <v>0</v>
      </c>
      <c r="BZ877">
        <f t="shared" si="1095"/>
        <v>0</v>
      </c>
      <c r="CA877">
        <f t="shared" si="1096"/>
        <v>0</v>
      </c>
      <c r="CB877">
        <f t="shared" si="1097"/>
        <v>0</v>
      </c>
      <c r="CC877" t="e">
        <f>IF('Source and fuel input'!AS877,VLOOKUP(AA877,SourceIdData,8,FALSE),IF('Source and fuel input'!AQ877,V877,IF('Source and fuel input'!AR877,IF(AND(E877="Method 1",VLOOKUP(AA877,SourceIdData,8,FALSE)&gt;0),VLOOKUP(AA877,SourceIdData,8,FALSE),NA()),"")))</f>
        <v>#N/A</v>
      </c>
      <c r="CD877" s="15" t="e">
        <f t="shared" si="1108"/>
        <v>#N/A</v>
      </c>
      <c r="CE877" s="15" t="b">
        <f t="shared" si="1109"/>
        <v>1</v>
      </c>
      <c r="CF877" s="15" t="b">
        <f t="shared" si="1065"/>
        <v>1</v>
      </c>
      <c r="CG877" s="15" t="b">
        <f t="shared" si="1110"/>
        <v>0</v>
      </c>
      <c r="CH877" s="15" t="b">
        <f t="shared" si="1111"/>
        <v>1</v>
      </c>
      <c r="CI877" t="e">
        <f t="shared" si="1066"/>
        <v>#N/A</v>
      </c>
      <c r="CJ877" t="e">
        <f t="shared" si="1067"/>
        <v>#N/A</v>
      </c>
      <c r="CK877" t="e">
        <f t="shared" si="1076"/>
        <v>#N/A</v>
      </c>
      <c r="CL877" t="b">
        <f t="shared" si="1112"/>
        <v>0</v>
      </c>
      <c r="CM877" t="e">
        <f t="shared" si="1077"/>
        <v>#N/A</v>
      </c>
      <c r="CN877" t="b">
        <f t="shared" si="1078"/>
        <v>0</v>
      </c>
      <c r="CO877" s="14">
        <f t="shared" si="1079"/>
        <v>1</v>
      </c>
      <c r="CP877" s="16" t="str">
        <f t="shared" si="1068"/>
        <v/>
      </c>
      <c r="CQ877" s="15">
        <f t="shared" si="1069"/>
        <v>0</v>
      </c>
      <c r="CR877" s="15">
        <f t="shared" si="1070"/>
        <v>0</v>
      </c>
      <c r="CS877" s="15">
        <f t="shared" si="1071"/>
        <v>0</v>
      </c>
      <c r="CT877" s="58" t="e">
        <f t="shared" si="1098"/>
        <v>#DIV/0!</v>
      </c>
      <c r="CU877" s="2">
        <f t="shared" si="1072"/>
        <v>995</v>
      </c>
      <c r="CV877" t="str">
        <f t="shared" si="1080"/>
        <v/>
      </c>
      <c r="CX877" t="str">
        <f t="shared" si="1099"/>
        <v/>
      </c>
      <c r="CY877" t="b">
        <f>AND(CX877&lt;&gt;"",COUNTIF($CX$11:CX876,CX877)=0)</f>
        <v>0</v>
      </c>
      <c r="CZ877" s="2">
        <f>IF(CX877="",0,IF(CY877,MAX($CZ$11:CZ876)+1,VLOOKUP(CX877,$CX$11:CZ876,3,FALSE)))</f>
        <v>0</v>
      </c>
      <c r="DA877" s="2" t="str">
        <f t="shared" si="1081"/>
        <v/>
      </c>
      <c r="DB877" t="str">
        <f t="shared" si="1100"/>
        <v/>
      </c>
      <c r="DC877" t="b">
        <f>AND(DB877&lt;&gt;"",COUNTIF($DB$11:DB876,DB877)=0)</f>
        <v>0</v>
      </c>
      <c r="DD877" s="2">
        <f>IF(DB877="",0,IF(DC877,MAX($DD$11:DD876)+1,VLOOKUP(DB877,$DB$11:DD876,3,FALSE)))</f>
        <v>0</v>
      </c>
      <c r="DE877" s="2" t="str">
        <f t="shared" si="1082"/>
        <v/>
      </c>
    </row>
    <row r="878" spans="1:109" x14ac:dyDescent="0.35">
      <c r="A878" s="119"/>
      <c r="B878" s="46"/>
      <c r="C878" s="46"/>
      <c r="D878" s="46"/>
      <c r="E878" s="46"/>
      <c r="F878" s="183"/>
      <c r="G878" s="48">
        <v>0</v>
      </c>
      <c r="H878" s="46">
        <v>0</v>
      </c>
      <c r="I878" s="46">
        <v>0</v>
      </c>
      <c r="J878" s="46">
        <v>0</v>
      </c>
      <c r="K878" s="46">
        <v>0</v>
      </c>
      <c r="L878" s="49">
        <v>0</v>
      </c>
      <c r="M878" s="50">
        <v>0</v>
      </c>
      <c r="N878" s="32"/>
      <c r="O878" s="31"/>
      <c r="P878" s="31"/>
      <c r="Q878" s="31"/>
      <c r="R878" s="31"/>
      <c r="S878" s="31"/>
      <c r="T878" s="31"/>
      <c r="U878" s="31"/>
      <c r="V878" s="99"/>
      <c r="W878" s="52" t="str">
        <f t="shared" si="1107"/>
        <v/>
      </c>
      <c r="X878" s="120"/>
      <c r="Y878" s="97"/>
      <c r="Z878" t="e">
        <f t="shared" si="1037"/>
        <v>#N/A</v>
      </c>
      <c r="AA878" t="e">
        <f t="shared" si="1038"/>
        <v>#N/A</v>
      </c>
      <c r="AB878" t="e">
        <f t="shared" si="1039"/>
        <v>#N/A</v>
      </c>
      <c r="AC878" s="53" t="b">
        <f t="shared" si="1040"/>
        <v>0</v>
      </c>
      <c r="AD878" s="53" t="b">
        <f t="shared" si="1041"/>
        <v>0</v>
      </c>
      <c r="AE878" s="53" t="b">
        <f t="shared" si="1042"/>
        <v>0</v>
      </c>
      <c r="AF878" s="53" t="b">
        <f t="shared" si="1043"/>
        <v>0</v>
      </c>
      <c r="AG878" s="53" t="b">
        <f t="shared" si="1044"/>
        <v>0</v>
      </c>
      <c r="AH878" s="53" t="b">
        <f t="shared" si="1045"/>
        <v>0</v>
      </c>
      <c r="AI878" s="53" t="b">
        <f t="shared" si="1046"/>
        <v>0</v>
      </c>
      <c r="AJ878" s="53" t="b">
        <f t="shared" si="1047"/>
        <v>0</v>
      </c>
      <c r="AK878" s="53" t="b">
        <f t="shared" si="1101"/>
        <v>1</v>
      </c>
      <c r="AL878" s="53" t="b">
        <f t="shared" si="1102"/>
        <v>1</v>
      </c>
      <c r="AM878" s="53" t="b">
        <f t="shared" si="1103"/>
        <v>1</v>
      </c>
      <c r="AN878" s="53" t="b">
        <f t="shared" si="1104"/>
        <v>1</v>
      </c>
      <c r="AO878" s="53" t="b">
        <f t="shared" si="1105"/>
        <v>1</v>
      </c>
      <c r="AP878" s="53" t="b">
        <f t="shared" si="1106"/>
        <v>1</v>
      </c>
      <c r="AQ878" s="53" t="b">
        <f t="shared" si="1083"/>
        <v>0</v>
      </c>
      <c r="AR878" t="b">
        <f t="shared" si="1048"/>
        <v>0</v>
      </c>
      <c r="AS878" s="54" t="e">
        <f t="shared" si="1073"/>
        <v>#N/A</v>
      </c>
      <c r="AT878" t="b">
        <f t="shared" si="1084"/>
        <v>0</v>
      </c>
      <c r="AU878" t="str">
        <f t="shared" si="1085"/>
        <v/>
      </c>
      <c r="AV878" s="55" t="str">
        <f t="shared" si="1074"/>
        <v/>
      </c>
      <c r="AW878" t="b">
        <f>AND(AV878&lt;&gt;"",COUNTIF($AV$11:AV877,AV878)=0)</f>
        <v>0</v>
      </c>
      <c r="AX878" s="2">
        <f>IF(AV878="",0,IF(AW878,MAX($AX$11:AX877)+1,VLOOKUP(AV878,$AV$11:AX877,3,FALSE)))</f>
        <v>0</v>
      </c>
      <c r="AY878" t="str">
        <f t="shared" si="1075"/>
        <v/>
      </c>
      <c r="AZ878" t="e">
        <f t="shared" si="1049"/>
        <v>#N/A</v>
      </c>
      <c r="BA878" t="e">
        <f>IF(ISNA(AZ878),NA(),COUNTIF(AZ$10:AZ878,AZ878)&gt;1)</f>
        <v>#N/A</v>
      </c>
      <c r="BB878" t="e">
        <f t="shared" si="1050"/>
        <v>#N/A</v>
      </c>
      <c r="BC878" s="55" t="e">
        <f t="shared" si="1051"/>
        <v>#N/A</v>
      </c>
      <c r="BD878" s="56" t="e">
        <f t="shared" si="1052"/>
        <v>#N/A</v>
      </c>
      <c r="BE878" s="53">
        <f t="shared" si="1053"/>
        <v>0</v>
      </c>
      <c r="BF878" s="53">
        <f t="shared" si="1054"/>
        <v>0</v>
      </c>
      <c r="BG878" s="53">
        <f t="shared" si="1055"/>
        <v>0</v>
      </c>
      <c r="BH878" s="53">
        <f t="shared" si="1056"/>
        <v>0</v>
      </c>
      <c r="BI878" s="53">
        <f t="shared" si="1057"/>
        <v>0</v>
      </c>
      <c r="BJ878" s="53">
        <f t="shared" si="1058"/>
        <v>0</v>
      </c>
      <c r="BK878" s="57">
        <f t="shared" si="1059"/>
        <v>0</v>
      </c>
      <c r="BL878" s="57">
        <f t="shared" si="1060"/>
        <v>0</v>
      </c>
      <c r="BM878" s="57">
        <f t="shared" si="1061"/>
        <v>0</v>
      </c>
      <c r="BN878" s="57">
        <f t="shared" si="1062"/>
        <v>0</v>
      </c>
      <c r="BO878" s="57">
        <f t="shared" si="1063"/>
        <v>0</v>
      </c>
      <c r="BP878" s="57">
        <f t="shared" si="1064"/>
        <v>0</v>
      </c>
      <c r="BQ878">
        <f t="shared" si="1086"/>
        <v>0</v>
      </c>
      <c r="BR878">
        <f t="shared" si="1087"/>
        <v>0</v>
      </c>
      <c r="BS878">
        <f t="shared" si="1088"/>
        <v>0</v>
      </c>
      <c r="BT878">
        <f t="shared" si="1089"/>
        <v>0</v>
      </c>
      <c r="BU878">
        <f t="shared" si="1090"/>
        <v>0</v>
      </c>
      <c r="BV878">
        <f t="shared" si="1091"/>
        <v>0</v>
      </c>
      <c r="BW878">
        <f t="shared" si="1092"/>
        <v>0</v>
      </c>
      <c r="BX878">
        <f t="shared" si="1093"/>
        <v>0</v>
      </c>
      <c r="BY878">
        <f t="shared" si="1094"/>
        <v>0</v>
      </c>
      <c r="BZ878">
        <f t="shared" si="1095"/>
        <v>0</v>
      </c>
      <c r="CA878">
        <f t="shared" si="1096"/>
        <v>0</v>
      </c>
      <c r="CB878">
        <f t="shared" si="1097"/>
        <v>0</v>
      </c>
      <c r="CC878" t="e">
        <f>IF('Source and fuel input'!AS878,VLOOKUP(AA878,SourceIdData,8,FALSE),IF('Source and fuel input'!AQ878,V878,IF('Source and fuel input'!AR878,IF(AND(E878="Method 1",VLOOKUP(AA878,SourceIdData,8,FALSE)&gt;0),VLOOKUP(AA878,SourceIdData,8,FALSE),NA()),"")))</f>
        <v>#N/A</v>
      </c>
      <c r="CD878" s="15" t="e">
        <f t="shared" si="1108"/>
        <v>#N/A</v>
      </c>
      <c r="CE878" s="15" t="b">
        <f t="shared" si="1109"/>
        <v>1</v>
      </c>
      <c r="CF878" s="15" t="b">
        <f t="shared" si="1065"/>
        <v>1</v>
      </c>
      <c r="CG878" s="15" t="b">
        <f t="shared" si="1110"/>
        <v>0</v>
      </c>
      <c r="CH878" s="15" t="b">
        <f t="shared" si="1111"/>
        <v>1</v>
      </c>
      <c r="CI878" t="e">
        <f t="shared" si="1066"/>
        <v>#N/A</v>
      </c>
      <c r="CJ878" t="e">
        <f t="shared" si="1067"/>
        <v>#N/A</v>
      </c>
      <c r="CK878" t="e">
        <f t="shared" si="1076"/>
        <v>#N/A</v>
      </c>
      <c r="CL878" t="b">
        <f t="shared" si="1112"/>
        <v>0</v>
      </c>
      <c r="CM878" t="e">
        <f t="shared" si="1077"/>
        <v>#N/A</v>
      </c>
      <c r="CN878" t="b">
        <f t="shared" si="1078"/>
        <v>0</v>
      </c>
      <c r="CO878" s="14">
        <f t="shared" si="1079"/>
        <v>1</v>
      </c>
      <c r="CP878" s="16" t="str">
        <f t="shared" si="1068"/>
        <v/>
      </c>
      <c r="CQ878" s="15">
        <f t="shared" si="1069"/>
        <v>0</v>
      </c>
      <c r="CR878" s="15">
        <f t="shared" si="1070"/>
        <v>0</v>
      </c>
      <c r="CS878" s="15">
        <f t="shared" si="1071"/>
        <v>0</v>
      </c>
      <c r="CT878" s="58" t="e">
        <f t="shared" si="1098"/>
        <v>#DIV/0!</v>
      </c>
      <c r="CU878" s="2">
        <f t="shared" si="1072"/>
        <v>995</v>
      </c>
      <c r="CV878" t="str">
        <f t="shared" si="1080"/>
        <v/>
      </c>
      <c r="CX878" t="str">
        <f t="shared" si="1099"/>
        <v/>
      </c>
      <c r="CY878" t="b">
        <f>AND(CX878&lt;&gt;"",COUNTIF($CX$11:CX877,CX878)=0)</f>
        <v>0</v>
      </c>
      <c r="CZ878" s="2">
        <f>IF(CX878="",0,IF(CY878,MAX($CZ$11:CZ877)+1,VLOOKUP(CX878,$CX$11:CZ877,3,FALSE)))</f>
        <v>0</v>
      </c>
      <c r="DA878" s="2" t="str">
        <f t="shared" si="1081"/>
        <v/>
      </c>
      <c r="DB878" t="str">
        <f t="shared" si="1100"/>
        <v/>
      </c>
      <c r="DC878" t="b">
        <f>AND(DB878&lt;&gt;"",COUNTIF($DB$11:DB877,DB878)=0)</f>
        <v>0</v>
      </c>
      <c r="DD878" s="2">
        <f>IF(DB878="",0,IF(DC878,MAX($DD$11:DD877)+1,VLOOKUP(DB878,$DB$11:DD877,3,FALSE)))</f>
        <v>0</v>
      </c>
      <c r="DE878" s="2" t="str">
        <f t="shared" si="1082"/>
        <v/>
      </c>
    </row>
    <row r="879" spans="1:109" x14ac:dyDescent="0.35">
      <c r="A879" s="119"/>
      <c r="B879" s="46"/>
      <c r="C879" s="46"/>
      <c r="D879" s="46"/>
      <c r="E879" s="46"/>
      <c r="F879" s="183"/>
      <c r="G879" s="48">
        <v>0</v>
      </c>
      <c r="H879" s="46">
        <v>0</v>
      </c>
      <c r="I879" s="46">
        <v>0</v>
      </c>
      <c r="J879" s="46">
        <v>0</v>
      </c>
      <c r="K879" s="46">
        <v>0</v>
      </c>
      <c r="L879" s="49">
        <v>0</v>
      </c>
      <c r="M879" s="50">
        <v>0</v>
      </c>
      <c r="N879" s="32"/>
      <c r="O879" s="31"/>
      <c r="P879" s="31"/>
      <c r="Q879" s="31"/>
      <c r="R879" s="31"/>
      <c r="S879" s="31"/>
      <c r="T879" s="31"/>
      <c r="U879" s="31"/>
      <c r="V879" s="99"/>
      <c r="W879" s="52" t="str">
        <f t="shared" si="1107"/>
        <v/>
      </c>
      <c r="X879" s="120"/>
      <c r="Y879" s="97"/>
      <c r="Z879" t="e">
        <f t="shared" si="1037"/>
        <v>#N/A</v>
      </c>
      <c r="AA879" t="e">
        <f t="shared" si="1038"/>
        <v>#N/A</v>
      </c>
      <c r="AB879" t="e">
        <f t="shared" si="1039"/>
        <v>#N/A</v>
      </c>
      <c r="AC879" s="53" t="b">
        <f t="shared" si="1040"/>
        <v>0</v>
      </c>
      <c r="AD879" s="53" t="b">
        <f t="shared" si="1041"/>
        <v>0</v>
      </c>
      <c r="AE879" s="53" t="b">
        <f t="shared" si="1042"/>
        <v>0</v>
      </c>
      <c r="AF879" s="53" t="b">
        <f t="shared" si="1043"/>
        <v>0</v>
      </c>
      <c r="AG879" s="53" t="b">
        <f t="shared" si="1044"/>
        <v>0</v>
      </c>
      <c r="AH879" s="53" t="b">
        <f t="shared" si="1045"/>
        <v>0</v>
      </c>
      <c r="AI879" s="53" t="b">
        <f t="shared" si="1046"/>
        <v>0</v>
      </c>
      <c r="AJ879" s="53" t="b">
        <f t="shared" si="1047"/>
        <v>0</v>
      </c>
      <c r="AK879" s="53" t="b">
        <f t="shared" si="1101"/>
        <v>1</v>
      </c>
      <c r="AL879" s="53" t="b">
        <f t="shared" si="1102"/>
        <v>1</v>
      </c>
      <c r="AM879" s="53" t="b">
        <f t="shared" si="1103"/>
        <v>1</v>
      </c>
      <c r="AN879" s="53" t="b">
        <f t="shared" si="1104"/>
        <v>1</v>
      </c>
      <c r="AO879" s="53" t="b">
        <f t="shared" si="1105"/>
        <v>1</v>
      </c>
      <c r="AP879" s="53" t="b">
        <f t="shared" si="1106"/>
        <v>1</v>
      </c>
      <c r="AQ879" s="53" t="b">
        <f t="shared" si="1083"/>
        <v>0</v>
      </c>
      <c r="AR879" t="b">
        <f t="shared" si="1048"/>
        <v>0</v>
      </c>
      <c r="AS879" s="54" t="e">
        <f t="shared" si="1073"/>
        <v>#N/A</v>
      </c>
      <c r="AT879" t="b">
        <f t="shared" si="1084"/>
        <v>0</v>
      </c>
      <c r="AU879" t="str">
        <f t="shared" si="1085"/>
        <v/>
      </c>
      <c r="AV879" s="55" t="str">
        <f t="shared" si="1074"/>
        <v/>
      </c>
      <c r="AW879" t="b">
        <f>AND(AV879&lt;&gt;"",COUNTIF($AV$11:AV878,AV879)=0)</f>
        <v>0</v>
      </c>
      <c r="AX879" s="2">
        <f>IF(AV879="",0,IF(AW879,MAX($AX$11:AX878)+1,VLOOKUP(AV879,$AV$11:AX878,3,FALSE)))</f>
        <v>0</v>
      </c>
      <c r="AY879" t="str">
        <f t="shared" si="1075"/>
        <v/>
      </c>
      <c r="AZ879" t="e">
        <f t="shared" si="1049"/>
        <v>#N/A</v>
      </c>
      <c r="BA879" t="e">
        <f>IF(ISNA(AZ879),NA(),COUNTIF(AZ$10:AZ879,AZ879)&gt;1)</f>
        <v>#N/A</v>
      </c>
      <c r="BB879" t="e">
        <f t="shared" si="1050"/>
        <v>#N/A</v>
      </c>
      <c r="BC879" s="55" t="e">
        <f t="shared" si="1051"/>
        <v>#N/A</v>
      </c>
      <c r="BD879" s="56" t="e">
        <f t="shared" si="1052"/>
        <v>#N/A</v>
      </c>
      <c r="BE879" s="53">
        <f t="shared" si="1053"/>
        <v>0</v>
      </c>
      <c r="BF879" s="53">
        <f t="shared" si="1054"/>
        <v>0</v>
      </c>
      <c r="BG879" s="53">
        <f t="shared" si="1055"/>
        <v>0</v>
      </c>
      <c r="BH879" s="53">
        <f t="shared" si="1056"/>
        <v>0</v>
      </c>
      <c r="BI879" s="53">
        <f t="shared" si="1057"/>
        <v>0</v>
      </c>
      <c r="BJ879" s="53">
        <f t="shared" si="1058"/>
        <v>0</v>
      </c>
      <c r="BK879" s="57">
        <f t="shared" si="1059"/>
        <v>0</v>
      </c>
      <c r="BL879" s="57">
        <f t="shared" si="1060"/>
        <v>0</v>
      </c>
      <c r="BM879" s="57">
        <f t="shared" si="1061"/>
        <v>0</v>
      </c>
      <c r="BN879" s="57">
        <f t="shared" si="1062"/>
        <v>0</v>
      </c>
      <c r="BO879" s="57">
        <f t="shared" si="1063"/>
        <v>0</v>
      </c>
      <c r="BP879" s="57">
        <f t="shared" si="1064"/>
        <v>0</v>
      </c>
      <c r="BQ879">
        <f t="shared" si="1086"/>
        <v>0</v>
      </c>
      <c r="BR879">
        <f t="shared" si="1087"/>
        <v>0</v>
      </c>
      <c r="BS879">
        <f t="shared" si="1088"/>
        <v>0</v>
      </c>
      <c r="BT879">
        <f t="shared" si="1089"/>
        <v>0</v>
      </c>
      <c r="BU879">
        <f t="shared" si="1090"/>
        <v>0</v>
      </c>
      <c r="BV879">
        <f t="shared" si="1091"/>
        <v>0</v>
      </c>
      <c r="BW879">
        <f t="shared" si="1092"/>
        <v>0</v>
      </c>
      <c r="BX879">
        <f t="shared" si="1093"/>
        <v>0</v>
      </c>
      <c r="BY879">
        <f t="shared" si="1094"/>
        <v>0</v>
      </c>
      <c r="BZ879">
        <f t="shared" si="1095"/>
        <v>0</v>
      </c>
      <c r="CA879">
        <f t="shared" si="1096"/>
        <v>0</v>
      </c>
      <c r="CB879">
        <f t="shared" si="1097"/>
        <v>0</v>
      </c>
      <c r="CC879" t="e">
        <f>IF('Source and fuel input'!AS879,VLOOKUP(AA879,SourceIdData,8,FALSE),IF('Source and fuel input'!AQ879,V879,IF('Source and fuel input'!AR879,IF(AND(E879="Method 1",VLOOKUP(AA879,SourceIdData,8,FALSE)&gt;0),VLOOKUP(AA879,SourceIdData,8,FALSE),NA()),"")))</f>
        <v>#N/A</v>
      </c>
      <c r="CD879" s="15" t="e">
        <f t="shared" si="1108"/>
        <v>#N/A</v>
      </c>
      <c r="CE879" s="15" t="b">
        <f t="shared" si="1109"/>
        <v>1</v>
      </c>
      <c r="CF879" s="15" t="b">
        <f t="shared" si="1065"/>
        <v>1</v>
      </c>
      <c r="CG879" s="15" t="b">
        <f t="shared" si="1110"/>
        <v>0</v>
      </c>
      <c r="CH879" s="15" t="b">
        <f t="shared" si="1111"/>
        <v>1</v>
      </c>
      <c r="CI879" t="e">
        <f t="shared" si="1066"/>
        <v>#N/A</v>
      </c>
      <c r="CJ879" t="e">
        <f t="shared" si="1067"/>
        <v>#N/A</v>
      </c>
      <c r="CK879" t="e">
        <f t="shared" si="1076"/>
        <v>#N/A</v>
      </c>
      <c r="CL879" t="b">
        <f t="shared" si="1112"/>
        <v>0</v>
      </c>
      <c r="CM879" t="e">
        <f t="shared" si="1077"/>
        <v>#N/A</v>
      </c>
      <c r="CN879" t="b">
        <f t="shared" si="1078"/>
        <v>0</v>
      </c>
      <c r="CO879" s="14">
        <f t="shared" si="1079"/>
        <v>1</v>
      </c>
      <c r="CP879" s="16" t="str">
        <f t="shared" si="1068"/>
        <v/>
      </c>
      <c r="CQ879" s="15">
        <f t="shared" si="1069"/>
        <v>0</v>
      </c>
      <c r="CR879" s="15">
        <f t="shared" si="1070"/>
        <v>0</v>
      </c>
      <c r="CS879" s="15">
        <f t="shared" si="1071"/>
        <v>0</v>
      </c>
      <c r="CT879" s="58" t="e">
        <f t="shared" si="1098"/>
        <v>#DIV/0!</v>
      </c>
      <c r="CU879" s="2">
        <f t="shared" si="1072"/>
        <v>995</v>
      </c>
      <c r="CV879" t="str">
        <f t="shared" si="1080"/>
        <v/>
      </c>
      <c r="CX879" t="str">
        <f t="shared" si="1099"/>
        <v/>
      </c>
      <c r="CY879" t="b">
        <f>AND(CX879&lt;&gt;"",COUNTIF($CX$11:CX878,CX879)=0)</f>
        <v>0</v>
      </c>
      <c r="CZ879" s="2">
        <f>IF(CX879="",0,IF(CY879,MAX($CZ$11:CZ878)+1,VLOOKUP(CX879,$CX$11:CZ878,3,FALSE)))</f>
        <v>0</v>
      </c>
      <c r="DA879" s="2" t="str">
        <f t="shared" si="1081"/>
        <v/>
      </c>
      <c r="DB879" t="str">
        <f t="shared" si="1100"/>
        <v/>
      </c>
      <c r="DC879" t="b">
        <f>AND(DB879&lt;&gt;"",COUNTIF($DB$11:DB878,DB879)=0)</f>
        <v>0</v>
      </c>
      <c r="DD879" s="2">
        <f>IF(DB879="",0,IF(DC879,MAX($DD$11:DD878)+1,VLOOKUP(DB879,$DB$11:DD878,3,FALSE)))</f>
        <v>0</v>
      </c>
      <c r="DE879" s="2" t="str">
        <f t="shared" si="1082"/>
        <v/>
      </c>
    </row>
    <row r="880" spans="1:109" x14ac:dyDescent="0.35">
      <c r="A880" s="119"/>
      <c r="B880" s="46"/>
      <c r="C880" s="46"/>
      <c r="D880" s="46"/>
      <c r="E880" s="46"/>
      <c r="F880" s="183"/>
      <c r="G880" s="48">
        <v>0</v>
      </c>
      <c r="H880" s="46">
        <v>0</v>
      </c>
      <c r="I880" s="46">
        <v>0</v>
      </c>
      <c r="J880" s="46">
        <v>0</v>
      </c>
      <c r="K880" s="46">
        <v>0</v>
      </c>
      <c r="L880" s="49">
        <v>0</v>
      </c>
      <c r="M880" s="50">
        <v>0</v>
      </c>
      <c r="N880" s="32"/>
      <c r="O880" s="31"/>
      <c r="P880" s="31"/>
      <c r="Q880" s="31"/>
      <c r="R880" s="31"/>
      <c r="S880" s="31"/>
      <c r="T880" s="31"/>
      <c r="U880" s="31"/>
      <c r="V880" s="99"/>
      <c r="W880" s="52" t="str">
        <f t="shared" si="1107"/>
        <v/>
      </c>
      <c r="X880" s="120"/>
      <c r="Y880" s="97"/>
      <c r="Z880" t="e">
        <f t="shared" si="1037"/>
        <v>#N/A</v>
      </c>
      <c r="AA880" t="e">
        <f t="shared" si="1038"/>
        <v>#N/A</v>
      </c>
      <c r="AB880" t="e">
        <f t="shared" si="1039"/>
        <v>#N/A</v>
      </c>
      <c r="AC880" s="53" t="b">
        <f t="shared" si="1040"/>
        <v>0</v>
      </c>
      <c r="AD880" s="53" t="b">
        <f t="shared" si="1041"/>
        <v>0</v>
      </c>
      <c r="AE880" s="53" t="b">
        <f t="shared" si="1042"/>
        <v>0</v>
      </c>
      <c r="AF880" s="53" t="b">
        <f t="shared" si="1043"/>
        <v>0</v>
      </c>
      <c r="AG880" s="53" t="b">
        <f t="shared" si="1044"/>
        <v>0</v>
      </c>
      <c r="AH880" s="53" t="b">
        <f t="shared" si="1045"/>
        <v>0</v>
      </c>
      <c r="AI880" s="53" t="b">
        <f t="shared" si="1046"/>
        <v>0</v>
      </c>
      <c r="AJ880" s="53" t="b">
        <f t="shared" si="1047"/>
        <v>0</v>
      </c>
      <c r="AK880" s="53" t="b">
        <f t="shared" si="1101"/>
        <v>1</v>
      </c>
      <c r="AL880" s="53" t="b">
        <f t="shared" si="1102"/>
        <v>1</v>
      </c>
      <c r="AM880" s="53" t="b">
        <f t="shared" si="1103"/>
        <v>1</v>
      </c>
      <c r="AN880" s="53" t="b">
        <f t="shared" si="1104"/>
        <v>1</v>
      </c>
      <c r="AO880" s="53" t="b">
        <f t="shared" si="1105"/>
        <v>1</v>
      </c>
      <c r="AP880" s="53" t="b">
        <f t="shared" si="1106"/>
        <v>1</v>
      </c>
      <c r="AQ880" s="53" t="b">
        <f t="shared" si="1083"/>
        <v>0</v>
      </c>
      <c r="AR880" t="b">
        <f t="shared" si="1048"/>
        <v>0</v>
      </c>
      <c r="AS880" s="54" t="e">
        <f t="shared" si="1073"/>
        <v>#N/A</v>
      </c>
      <c r="AT880" t="b">
        <f t="shared" si="1084"/>
        <v>0</v>
      </c>
      <c r="AU880" t="str">
        <f t="shared" si="1085"/>
        <v/>
      </c>
      <c r="AV880" s="55" t="str">
        <f t="shared" si="1074"/>
        <v/>
      </c>
      <c r="AW880" t="b">
        <f>AND(AV880&lt;&gt;"",COUNTIF($AV$11:AV879,AV880)=0)</f>
        <v>0</v>
      </c>
      <c r="AX880" s="2">
        <f>IF(AV880="",0,IF(AW880,MAX($AX$11:AX879)+1,VLOOKUP(AV880,$AV$11:AX879,3,FALSE)))</f>
        <v>0</v>
      </c>
      <c r="AY880" t="str">
        <f t="shared" si="1075"/>
        <v/>
      </c>
      <c r="AZ880" t="e">
        <f t="shared" si="1049"/>
        <v>#N/A</v>
      </c>
      <c r="BA880" t="e">
        <f>IF(ISNA(AZ880),NA(),COUNTIF(AZ$10:AZ880,AZ880)&gt;1)</f>
        <v>#N/A</v>
      </c>
      <c r="BB880" t="e">
        <f t="shared" si="1050"/>
        <v>#N/A</v>
      </c>
      <c r="BC880" s="55" t="e">
        <f t="shared" si="1051"/>
        <v>#N/A</v>
      </c>
      <c r="BD880" s="56" t="e">
        <f t="shared" si="1052"/>
        <v>#N/A</v>
      </c>
      <c r="BE880" s="53">
        <f t="shared" si="1053"/>
        <v>0</v>
      </c>
      <c r="BF880" s="53">
        <f t="shared" si="1054"/>
        <v>0</v>
      </c>
      <c r="BG880" s="53">
        <f t="shared" si="1055"/>
        <v>0</v>
      </c>
      <c r="BH880" s="53">
        <f t="shared" si="1056"/>
        <v>0</v>
      </c>
      <c r="BI880" s="53">
        <f t="shared" si="1057"/>
        <v>0</v>
      </c>
      <c r="BJ880" s="53">
        <f t="shared" si="1058"/>
        <v>0</v>
      </c>
      <c r="BK880" s="57">
        <f t="shared" si="1059"/>
        <v>0</v>
      </c>
      <c r="BL880" s="57">
        <f t="shared" si="1060"/>
        <v>0</v>
      </c>
      <c r="BM880" s="57">
        <f t="shared" si="1061"/>
        <v>0</v>
      </c>
      <c r="BN880" s="57">
        <f t="shared" si="1062"/>
        <v>0</v>
      </c>
      <c r="BO880" s="57">
        <f t="shared" si="1063"/>
        <v>0</v>
      </c>
      <c r="BP880" s="57">
        <f t="shared" si="1064"/>
        <v>0</v>
      </c>
      <c r="BQ880">
        <f t="shared" si="1086"/>
        <v>0</v>
      </c>
      <c r="BR880">
        <f t="shared" si="1087"/>
        <v>0</v>
      </c>
      <c r="BS880">
        <f t="shared" si="1088"/>
        <v>0</v>
      </c>
      <c r="BT880">
        <f t="shared" si="1089"/>
        <v>0</v>
      </c>
      <c r="BU880">
        <f t="shared" si="1090"/>
        <v>0</v>
      </c>
      <c r="BV880">
        <f t="shared" si="1091"/>
        <v>0</v>
      </c>
      <c r="BW880">
        <f t="shared" si="1092"/>
        <v>0</v>
      </c>
      <c r="BX880">
        <f t="shared" si="1093"/>
        <v>0</v>
      </c>
      <c r="BY880">
        <f t="shared" si="1094"/>
        <v>0</v>
      </c>
      <c r="BZ880">
        <f t="shared" si="1095"/>
        <v>0</v>
      </c>
      <c r="CA880">
        <f t="shared" si="1096"/>
        <v>0</v>
      </c>
      <c r="CB880">
        <f t="shared" si="1097"/>
        <v>0</v>
      </c>
      <c r="CC880" t="e">
        <f>IF('Source and fuel input'!AS880,VLOOKUP(AA880,SourceIdData,8,FALSE),IF('Source and fuel input'!AQ880,V880,IF('Source and fuel input'!AR880,IF(AND(E880="Method 1",VLOOKUP(AA880,SourceIdData,8,FALSE)&gt;0),VLOOKUP(AA880,SourceIdData,8,FALSE),NA()),"")))</f>
        <v>#N/A</v>
      </c>
      <c r="CD880" s="15" t="e">
        <f t="shared" si="1108"/>
        <v>#N/A</v>
      </c>
      <c r="CE880" s="15" t="b">
        <f t="shared" si="1109"/>
        <v>1</v>
      </c>
      <c r="CF880" s="15" t="b">
        <f t="shared" si="1065"/>
        <v>1</v>
      </c>
      <c r="CG880" s="15" t="b">
        <f t="shared" si="1110"/>
        <v>0</v>
      </c>
      <c r="CH880" s="15" t="b">
        <f t="shared" si="1111"/>
        <v>1</v>
      </c>
      <c r="CI880" t="e">
        <f t="shared" si="1066"/>
        <v>#N/A</v>
      </c>
      <c r="CJ880" t="e">
        <f t="shared" si="1067"/>
        <v>#N/A</v>
      </c>
      <c r="CK880" t="e">
        <f t="shared" si="1076"/>
        <v>#N/A</v>
      </c>
      <c r="CL880" t="b">
        <f t="shared" si="1112"/>
        <v>0</v>
      </c>
      <c r="CM880" t="e">
        <f t="shared" si="1077"/>
        <v>#N/A</v>
      </c>
      <c r="CN880" t="b">
        <f t="shared" si="1078"/>
        <v>0</v>
      </c>
      <c r="CO880" s="14">
        <f t="shared" si="1079"/>
        <v>1</v>
      </c>
      <c r="CP880" s="16" t="str">
        <f t="shared" si="1068"/>
        <v/>
      </c>
      <c r="CQ880" s="15">
        <f t="shared" si="1069"/>
        <v>0</v>
      </c>
      <c r="CR880" s="15">
        <f t="shared" si="1070"/>
        <v>0</v>
      </c>
      <c r="CS880" s="15">
        <f t="shared" si="1071"/>
        <v>0</v>
      </c>
      <c r="CT880" s="58" t="e">
        <f t="shared" si="1098"/>
        <v>#DIV/0!</v>
      </c>
      <c r="CU880" s="2">
        <f t="shared" si="1072"/>
        <v>995</v>
      </c>
      <c r="CV880" t="str">
        <f t="shared" si="1080"/>
        <v/>
      </c>
      <c r="CX880" t="str">
        <f t="shared" si="1099"/>
        <v/>
      </c>
      <c r="CY880" t="b">
        <f>AND(CX880&lt;&gt;"",COUNTIF($CX$11:CX879,CX880)=0)</f>
        <v>0</v>
      </c>
      <c r="CZ880" s="2">
        <f>IF(CX880="",0,IF(CY880,MAX($CZ$11:CZ879)+1,VLOOKUP(CX880,$CX$11:CZ879,3,FALSE)))</f>
        <v>0</v>
      </c>
      <c r="DA880" s="2" t="str">
        <f t="shared" si="1081"/>
        <v/>
      </c>
      <c r="DB880" t="str">
        <f t="shared" si="1100"/>
        <v/>
      </c>
      <c r="DC880" t="b">
        <f>AND(DB880&lt;&gt;"",COUNTIF($DB$11:DB879,DB880)=0)</f>
        <v>0</v>
      </c>
      <c r="DD880" s="2">
        <f>IF(DB880="",0,IF(DC880,MAX($DD$11:DD879)+1,VLOOKUP(DB880,$DB$11:DD879,3,FALSE)))</f>
        <v>0</v>
      </c>
      <c r="DE880" s="2" t="str">
        <f t="shared" si="1082"/>
        <v/>
      </c>
    </row>
    <row r="881" spans="1:109" x14ac:dyDescent="0.35">
      <c r="A881" s="119"/>
      <c r="B881" s="46"/>
      <c r="C881" s="46"/>
      <c r="D881" s="46"/>
      <c r="E881" s="46"/>
      <c r="F881" s="183"/>
      <c r="G881" s="48">
        <v>0</v>
      </c>
      <c r="H881" s="46">
        <v>0</v>
      </c>
      <c r="I881" s="46">
        <v>0</v>
      </c>
      <c r="J881" s="46">
        <v>0</v>
      </c>
      <c r="K881" s="46">
        <v>0</v>
      </c>
      <c r="L881" s="49">
        <v>0</v>
      </c>
      <c r="M881" s="50">
        <v>0</v>
      </c>
      <c r="N881" s="32"/>
      <c r="O881" s="31"/>
      <c r="P881" s="31"/>
      <c r="Q881" s="31"/>
      <c r="R881" s="31"/>
      <c r="S881" s="31"/>
      <c r="T881" s="31"/>
      <c r="U881" s="31"/>
      <c r="V881" s="99"/>
      <c r="W881" s="52" t="str">
        <f t="shared" si="1107"/>
        <v/>
      </c>
      <c r="X881" s="120"/>
      <c r="Y881" s="97"/>
      <c r="Z881" t="e">
        <f t="shared" si="1037"/>
        <v>#N/A</v>
      </c>
      <c r="AA881" t="e">
        <f t="shared" si="1038"/>
        <v>#N/A</v>
      </c>
      <c r="AB881" t="e">
        <f t="shared" si="1039"/>
        <v>#N/A</v>
      </c>
      <c r="AC881" s="53" t="b">
        <f t="shared" si="1040"/>
        <v>0</v>
      </c>
      <c r="AD881" s="53" t="b">
        <f t="shared" si="1041"/>
        <v>0</v>
      </c>
      <c r="AE881" s="53" t="b">
        <f t="shared" si="1042"/>
        <v>0</v>
      </c>
      <c r="AF881" s="53" t="b">
        <f t="shared" si="1043"/>
        <v>0</v>
      </c>
      <c r="AG881" s="53" t="b">
        <f t="shared" si="1044"/>
        <v>0</v>
      </c>
      <c r="AH881" s="53" t="b">
        <f t="shared" si="1045"/>
        <v>0</v>
      </c>
      <c r="AI881" s="53" t="b">
        <f t="shared" si="1046"/>
        <v>0</v>
      </c>
      <c r="AJ881" s="53" t="b">
        <f t="shared" si="1047"/>
        <v>0</v>
      </c>
      <c r="AK881" s="53" t="b">
        <f t="shared" si="1101"/>
        <v>1</v>
      </c>
      <c r="AL881" s="53" t="b">
        <f t="shared" si="1102"/>
        <v>1</v>
      </c>
      <c r="AM881" s="53" t="b">
        <f t="shared" si="1103"/>
        <v>1</v>
      </c>
      <c r="AN881" s="53" t="b">
        <f t="shared" si="1104"/>
        <v>1</v>
      </c>
      <c r="AO881" s="53" t="b">
        <f t="shared" si="1105"/>
        <v>1</v>
      </c>
      <c r="AP881" s="53" t="b">
        <f t="shared" si="1106"/>
        <v>1</v>
      </c>
      <c r="AQ881" s="53" t="b">
        <f t="shared" si="1083"/>
        <v>0</v>
      </c>
      <c r="AR881" t="b">
        <f t="shared" si="1048"/>
        <v>0</v>
      </c>
      <c r="AS881" s="54" t="e">
        <f t="shared" si="1073"/>
        <v>#N/A</v>
      </c>
      <c r="AT881" t="b">
        <f t="shared" si="1084"/>
        <v>0</v>
      </c>
      <c r="AU881" t="str">
        <f t="shared" si="1085"/>
        <v/>
      </c>
      <c r="AV881" s="55" t="str">
        <f t="shared" si="1074"/>
        <v/>
      </c>
      <c r="AW881" t="b">
        <f>AND(AV881&lt;&gt;"",COUNTIF($AV$11:AV880,AV881)=0)</f>
        <v>0</v>
      </c>
      <c r="AX881" s="2">
        <f>IF(AV881="",0,IF(AW881,MAX($AX$11:AX880)+1,VLOOKUP(AV881,$AV$11:AX880,3,FALSE)))</f>
        <v>0</v>
      </c>
      <c r="AY881" t="str">
        <f t="shared" si="1075"/>
        <v/>
      </c>
      <c r="AZ881" t="e">
        <f t="shared" si="1049"/>
        <v>#N/A</v>
      </c>
      <c r="BA881" t="e">
        <f>IF(ISNA(AZ881),NA(),COUNTIF(AZ$10:AZ881,AZ881)&gt;1)</f>
        <v>#N/A</v>
      </c>
      <c r="BB881" t="e">
        <f t="shared" si="1050"/>
        <v>#N/A</v>
      </c>
      <c r="BC881" s="55" t="e">
        <f t="shared" si="1051"/>
        <v>#N/A</v>
      </c>
      <c r="BD881" s="56" t="e">
        <f t="shared" si="1052"/>
        <v>#N/A</v>
      </c>
      <c r="BE881" s="53">
        <f t="shared" si="1053"/>
        <v>0</v>
      </c>
      <c r="BF881" s="53">
        <f t="shared" si="1054"/>
        <v>0</v>
      </c>
      <c r="BG881" s="53">
        <f t="shared" si="1055"/>
        <v>0</v>
      </c>
      <c r="BH881" s="53">
        <f t="shared" si="1056"/>
        <v>0</v>
      </c>
      <c r="BI881" s="53">
        <f t="shared" si="1057"/>
        <v>0</v>
      </c>
      <c r="BJ881" s="53">
        <f t="shared" si="1058"/>
        <v>0</v>
      </c>
      <c r="BK881" s="57">
        <f t="shared" si="1059"/>
        <v>0</v>
      </c>
      <c r="BL881" s="57">
        <f t="shared" si="1060"/>
        <v>0</v>
      </c>
      <c r="BM881" s="57">
        <f t="shared" si="1061"/>
        <v>0</v>
      </c>
      <c r="BN881" s="57">
        <f t="shared" si="1062"/>
        <v>0</v>
      </c>
      <c r="BO881" s="57">
        <f t="shared" si="1063"/>
        <v>0</v>
      </c>
      <c r="BP881" s="57">
        <f t="shared" si="1064"/>
        <v>0</v>
      </c>
      <c r="BQ881">
        <f t="shared" si="1086"/>
        <v>0</v>
      </c>
      <c r="BR881">
        <f t="shared" si="1087"/>
        <v>0</v>
      </c>
      <c r="BS881">
        <f t="shared" si="1088"/>
        <v>0</v>
      </c>
      <c r="BT881">
        <f t="shared" si="1089"/>
        <v>0</v>
      </c>
      <c r="BU881">
        <f t="shared" si="1090"/>
        <v>0</v>
      </c>
      <c r="BV881">
        <f t="shared" si="1091"/>
        <v>0</v>
      </c>
      <c r="BW881">
        <f t="shared" si="1092"/>
        <v>0</v>
      </c>
      <c r="BX881">
        <f t="shared" si="1093"/>
        <v>0</v>
      </c>
      <c r="BY881">
        <f t="shared" si="1094"/>
        <v>0</v>
      </c>
      <c r="BZ881">
        <f t="shared" si="1095"/>
        <v>0</v>
      </c>
      <c r="CA881">
        <f t="shared" si="1096"/>
        <v>0</v>
      </c>
      <c r="CB881">
        <f t="shared" si="1097"/>
        <v>0</v>
      </c>
      <c r="CC881" t="e">
        <f>IF('Source and fuel input'!AS881,VLOOKUP(AA881,SourceIdData,8,FALSE),IF('Source and fuel input'!AQ881,V881,IF('Source and fuel input'!AR881,IF(AND(E881="Method 1",VLOOKUP(AA881,SourceIdData,8,FALSE)&gt;0),VLOOKUP(AA881,SourceIdData,8,FALSE),NA()),"")))</f>
        <v>#N/A</v>
      </c>
      <c r="CD881" s="15" t="e">
        <f t="shared" si="1108"/>
        <v>#N/A</v>
      </c>
      <c r="CE881" s="15" t="b">
        <f t="shared" si="1109"/>
        <v>1</v>
      </c>
      <c r="CF881" s="15" t="b">
        <f t="shared" si="1065"/>
        <v>1</v>
      </c>
      <c r="CG881" s="15" t="b">
        <f t="shared" si="1110"/>
        <v>0</v>
      </c>
      <c r="CH881" s="15" t="b">
        <f t="shared" si="1111"/>
        <v>1</v>
      </c>
      <c r="CI881" t="e">
        <f t="shared" si="1066"/>
        <v>#N/A</v>
      </c>
      <c r="CJ881" t="e">
        <f t="shared" si="1067"/>
        <v>#N/A</v>
      </c>
      <c r="CK881" t="e">
        <f t="shared" si="1076"/>
        <v>#N/A</v>
      </c>
      <c r="CL881" t="b">
        <f t="shared" si="1112"/>
        <v>0</v>
      </c>
      <c r="CM881" t="e">
        <f t="shared" si="1077"/>
        <v>#N/A</v>
      </c>
      <c r="CN881" t="b">
        <f t="shared" si="1078"/>
        <v>0</v>
      </c>
      <c r="CO881" s="14">
        <f t="shared" si="1079"/>
        <v>1</v>
      </c>
      <c r="CP881" s="16" t="str">
        <f t="shared" si="1068"/>
        <v/>
      </c>
      <c r="CQ881" s="15">
        <f t="shared" si="1069"/>
        <v>0</v>
      </c>
      <c r="CR881" s="15">
        <f t="shared" si="1070"/>
        <v>0</v>
      </c>
      <c r="CS881" s="15">
        <f t="shared" si="1071"/>
        <v>0</v>
      </c>
      <c r="CT881" s="58" t="e">
        <f t="shared" si="1098"/>
        <v>#DIV/0!</v>
      </c>
      <c r="CU881" s="2">
        <f t="shared" si="1072"/>
        <v>995</v>
      </c>
      <c r="CV881" t="str">
        <f t="shared" si="1080"/>
        <v/>
      </c>
      <c r="CX881" t="str">
        <f t="shared" si="1099"/>
        <v/>
      </c>
      <c r="CY881" t="b">
        <f>AND(CX881&lt;&gt;"",COUNTIF($CX$11:CX880,CX881)=0)</f>
        <v>0</v>
      </c>
      <c r="CZ881" s="2">
        <f>IF(CX881="",0,IF(CY881,MAX($CZ$11:CZ880)+1,VLOOKUP(CX881,$CX$11:CZ880,3,FALSE)))</f>
        <v>0</v>
      </c>
      <c r="DA881" s="2" t="str">
        <f t="shared" si="1081"/>
        <v/>
      </c>
      <c r="DB881" t="str">
        <f t="shared" si="1100"/>
        <v/>
      </c>
      <c r="DC881" t="b">
        <f>AND(DB881&lt;&gt;"",COUNTIF($DB$11:DB880,DB881)=0)</f>
        <v>0</v>
      </c>
      <c r="DD881" s="2">
        <f>IF(DB881="",0,IF(DC881,MAX($DD$11:DD880)+1,VLOOKUP(DB881,$DB$11:DD880,3,FALSE)))</f>
        <v>0</v>
      </c>
      <c r="DE881" s="2" t="str">
        <f t="shared" si="1082"/>
        <v/>
      </c>
    </row>
    <row r="882" spans="1:109" x14ac:dyDescent="0.35">
      <c r="A882" s="119"/>
      <c r="B882" s="46"/>
      <c r="C882" s="46"/>
      <c r="D882" s="46"/>
      <c r="E882" s="46"/>
      <c r="F882" s="183"/>
      <c r="G882" s="48">
        <v>0</v>
      </c>
      <c r="H882" s="46">
        <v>0</v>
      </c>
      <c r="I882" s="46">
        <v>0</v>
      </c>
      <c r="J882" s="46">
        <v>0</v>
      </c>
      <c r="K882" s="46">
        <v>0</v>
      </c>
      <c r="L882" s="49">
        <v>0</v>
      </c>
      <c r="M882" s="50">
        <v>0</v>
      </c>
      <c r="N882" s="32"/>
      <c r="O882" s="31"/>
      <c r="P882" s="31"/>
      <c r="Q882" s="31"/>
      <c r="R882" s="31"/>
      <c r="S882" s="31"/>
      <c r="T882" s="31"/>
      <c r="U882" s="31"/>
      <c r="V882" s="99"/>
      <c r="W882" s="52" t="str">
        <f t="shared" si="1107"/>
        <v/>
      </c>
      <c r="X882" s="120"/>
      <c r="Y882" s="97"/>
      <c r="Z882" t="e">
        <f t="shared" si="1037"/>
        <v>#N/A</v>
      </c>
      <c r="AA882" t="e">
        <f t="shared" si="1038"/>
        <v>#N/A</v>
      </c>
      <c r="AB882" t="e">
        <f t="shared" si="1039"/>
        <v>#N/A</v>
      </c>
      <c r="AC882" s="53" t="b">
        <f t="shared" si="1040"/>
        <v>0</v>
      </c>
      <c r="AD882" s="53" t="b">
        <f t="shared" si="1041"/>
        <v>0</v>
      </c>
      <c r="AE882" s="53" t="b">
        <f t="shared" si="1042"/>
        <v>0</v>
      </c>
      <c r="AF882" s="53" t="b">
        <f t="shared" si="1043"/>
        <v>0</v>
      </c>
      <c r="AG882" s="53" t="b">
        <f t="shared" si="1044"/>
        <v>0</v>
      </c>
      <c r="AH882" s="53" t="b">
        <f t="shared" si="1045"/>
        <v>0</v>
      </c>
      <c r="AI882" s="53" t="b">
        <f t="shared" si="1046"/>
        <v>0</v>
      </c>
      <c r="AJ882" s="53" t="b">
        <f t="shared" si="1047"/>
        <v>0</v>
      </c>
      <c r="AK882" s="53" t="b">
        <f t="shared" si="1101"/>
        <v>1</v>
      </c>
      <c r="AL882" s="53" t="b">
        <f t="shared" si="1102"/>
        <v>1</v>
      </c>
      <c r="AM882" s="53" t="b">
        <f t="shared" si="1103"/>
        <v>1</v>
      </c>
      <c r="AN882" s="53" t="b">
        <f t="shared" si="1104"/>
        <v>1</v>
      </c>
      <c r="AO882" s="53" t="b">
        <f t="shared" si="1105"/>
        <v>1</v>
      </c>
      <c r="AP882" s="53" t="b">
        <f t="shared" si="1106"/>
        <v>1</v>
      </c>
      <c r="AQ882" s="53" t="b">
        <f t="shared" si="1083"/>
        <v>0</v>
      </c>
      <c r="AR882" t="b">
        <f t="shared" si="1048"/>
        <v>0</v>
      </c>
      <c r="AS882" s="54" t="e">
        <f t="shared" si="1073"/>
        <v>#N/A</v>
      </c>
      <c r="AT882" t="b">
        <f t="shared" si="1084"/>
        <v>0</v>
      </c>
      <c r="AU882" t="str">
        <f t="shared" si="1085"/>
        <v/>
      </c>
      <c r="AV882" s="55" t="str">
        <f t="shared" si="1074"/>
        <v/>
      </c>
      <c r="AW882" t="b">
        <f>AND(AV882&lt;&gt;"",COUNTIF($AV$11:AV881,AV882)=0)</f>
        <v>0</v>
      </c>
      <c r="AX882" s="2">
        <f>IF(AV882="",0,IF(AW882,MAX($AX$11:AX881)+1,VLOOKUP(AV882,$AV$11:AX881,3,FALSE)))</f>
        <v>0</v>
      </c>
      <c r="AY882" t="str">
        <f t="shared" si="1075"/>
        <v/>
      </c>
      <c r="AZ882" t="e">
        <f t="shared" si="1049"/>
        <v>#N/A</v>
      </c>
      <c r="BA882" t="e">
        <f>IF(ISNA(AZ882),NA(),COUNTIF(AZ$10:AZ882,AZ882)&gt;1)</f>
        <v>#N/A</v>
      </c>
      <c r="BB882" t="e">
        <f t="shared" si="1050"/>
        <v>#N/A</v>
      </c>
      <c r="BC882" s="55" t="e">
        <f t="shared" si="1051"/>
        <v>#N/A</v>
      </c>
      <c r="BD882" s="56" t="e">
        <f t="shared" si="1052"/>
        <v>#N/A</v>
      </c>
      <c r="BE882" s="53">
        <f t="shared" si="1053"/>
        <v>0</v>
      </c>
      <c r="BF882" s="53">
        <f t="shared" si="1054"/>
        <v>0</v>
      </c>
      <c r="BG882" s="53">
        <f t="shared" si="1055"/>
        <v>0</v>
      </c>
      <c r="BH882" s="53">
        <f t="shared" si="1056"/>
        <v>0</v>
      </c>
      <c r="BI882" s="53">
        <f t="shared" si="1057"/>
        <v>0</v>
      </c>
      <c r="BJ882" s="53">
        <f t="shared" si="1058"/>
        <v>0</v>
      </c>
      <c r="BK882" s="57">
        <f t="shared" si="1059"/>
        <v>0</v>
      </c>
      <c r="BL882" s="57">
        <f t="shared" si="1060"/>
        <v>0</v>
      </c>
      <c r="BM882" s="57">
        <f t="shared" si="1061"/>
        <v>0</v>
      </c>
      <c r="BN882" s="57">
        <f t="shared" si="1062"/>
        <v>0</v>
      </c>
      <c r="BO882" s="57">
        <f t="shared" si="1063"/>
        <v>0</v>
      </c>
      <c r="BP882" s="57">
        <f t="shared" si="1064"/>
        <v>0</v>
      </c>
      <c r="BQ882">
        <f t="shared" si="1086"/>
        <v>0</v>
      </c>
      <c r="BR882">
        <f t="shared" si="1087"/>
        <v>0</v>
      </c>
      <c r="BS882">
        <f t="shared" si="1088"/>
        <v>0</v>
      </c>
      <c r="BT882">
        <f t="shared" si="1089"/>
        <v>0</v>
      </c>
      <c r="BU882">
        <f t="shared" si="1090"/>
        <v>0</v>
      </c>
      <c r="BV882">
        <f t="shared" si="1091"/>
        <v>0</v>
      </c>
      <c r="BW882">
        <f t="shared" si="1092"/>
        <v>0</v>
      </c>
      <c r="BX882">
        <f t="shared" si="1093"/>
        <v>0</v>
      </c>
      <c r="BY882">
        <f t="shared" si="1094"/>
        <v>0</v>
      </c>
      <c r="BZ882">
        <f t="shared" si="1095"/>
        <v>0</v>
      </c>
      <c r="CA882">
        <f t="shared" si="1096"/>
        <v>0</v>
      </c>
      <c r="CB882">
        <f t="shared" si="1097"/>
        <v>0</v>
      </c>
      <c r="CC882" t="e">
        <f>IF('Source and fuel input'!AS882,VLOOKUP(AA882,SourceIdData,8,FALSE),IF('Source and fuel input'!AQ882,V882,IF('Source and fuel input'!AR882,IF(AND(E882="Method 1",VLOOKUP(AA882,SourceIdData,8,FALSE)&gt;0),VLOOKUP(AA882,SourceIdData,8,FALSE),NA()),"")))</f>
        <v>#N/A</v>
      </c>
      <c r="CD882" s="15" t="e">
        <f t="shared" si="1108"/>
        <v>#N/A</v>
      </c>
      <c r="CE882" s="15" t="b">
        <f t="shared" si="1109"/>
        <v>1</v>
      </c>
      <c r="CF882" s="15" t="b">
        <f t="shared" si="1065"/>
        <v>1</v>
      </c>
      <c r="CG882" s="15" t="b">
        <f t="shared" si="1110"/>
        <v>0</v>
      </c>
      <c r="CH882" s="15" t="b">
        <f t="shared" si="1111"/>
        <v>1</v>
      </c>
      <c r="CI882" t="e">
        <f t="shared" si="1066"/>
        <v>#N/A</v>
      </c>
      <c r="CJ882" t="e">
        <f t="shared" si="1067"/>
        <v>#N/A</v>
      </c>
      <c r="CK882" t="e">
        <f t="shared" si="1076"/>
        <v>#N/A</v>
      </c>
      <c r="CL882" t="b">
        <f t="shared" si="1112"/>
        <v>0</v>
      </c>
      <c r="CM882" t="e">
        <f t="shared" si="1077"/>
        <v>#N/A</v>
      </c>
      <c r="CN882" t="b">
        <f t="shared" si="1078"/>
        <v>0</v>
      </c>
      <c r="CO882" s="14">
        <f t="shared" si="1079"/>
        <v>1</v>
      </c>
      <c r="CP882" s="16" t="str">
        <f t="shared" si="1068"/>
        <v/>
      </c>
      <c r="CQ882" s="15">
        <f t="shared" si="1069"/>
        <v>0</v>
      </c>
      <c r="CR882" s="15">
        <f t="shared" si="1070"/>
        <v>0</v>
      </c>
      <c r="CS882" s="15">
        <f t="shared" si="1071"/>
        <v>0</v>
      </c>
      <c r="CT882" s="58" t="e">
        <f t="shared" si="1098"/>
        <v>#DIV/0!</v>
      </c>
      <c r="CU882" s="2">
        <f t="shared" si="1072"/>
        <v>995</v>
      </c>
      <c r="CV882" t="str">
        <f t="shared" si="1080"/>
        <v/>
      </c>
      <c r="CX882" t="str">
        <f t="shared" si="1099"/>
        <v/>
      </c>
      <c r="CY882" t="b">
        <f>AND(CX882&lt;&gt;"",COUNTIF($CX$11:CX881,CX882)=0)</f>
        <v>0</v>
      </c>
      <c r="CZ882" s="2">
        <f>IF(CX882="",0,IF(CY882,MAX($CZ$11:CZ881)+1,VLOOKUP(CX882,$CX$11:CZ881,3,FALSE)))</f>
        <v>0</v>
      </c>
      <c r="DA882" s="2" t="str">
        <f t="shared" si="1081"/>
        <v/>
      </c>
      <c r="DB882" t="str">
        <f t="shared" si="1100"/>
        <v/>
      </c>
      <c r="DC882" t="b">
        <f>AND(DB882&lt;&gt;"",COUNTIF($DB$11:DB881,DB882)=0)</f>
        <v>0</v>
      </c>
      <c r="DD882" s="2">
        <f>IF(DB882="",0,IF(DC882,MAX($DD$11:DD881)+1,VLOOKUP(DB882,$DB$11:DD881,3,FALSE)))</f>
        <v>0</v>
      </c>
      <c r="DE882" s="2" t="str">
        <f t="shared" si="1082"/>
        <v/>
      </c>
    </row>
    <row r="883" spans="1:109" x14ac:dyDescent="0.35">
      <c r="A883" s="119"/>
      <c r="B883" s="46"/>
      <c r="C883" s="46"/>
      <c r="D883" s="46"/>
      <c r="E883" s="46"/>
      <c r="F883" s="183"/>
      <c r="G883" s="48">
        <v>0</v>
      </c>
      <c r="H883" s="46">
        <v>0</v>
      </c>
      <c r="I883" s="46">
        <v>0</v>
      </c>
      <c r="J883" s="46">
        <v>0</v>
      </c>
      <c r="K883" s="46">
        <v>0</v>
      </c>
      <c r="L883" s="49">
        <v>0</v>
      </c>
      <c r="M883" s="50">
        <v>0</v>
      </c>
      <c r="N883" s="32"/>
      <c r="O883" s="31"/>
      <c r="P883" s="31"/>
      <c r="Q883" s="31"/>
      <c r="R883" s="31"/>
      <c r="S883" s="31"/>
      <c r="T883" s="31"/>
      <c r="U883" s="31"/>
      <c r="V883" s="99"/>
      <c r="W883" s="52" t="str">
        <f t="shared" si="1107"/>
        <v/>
      </c>
      <c r="X883" s="120"/>
      <c r="Y883" s="97"/>
      <c r="Z883" t="e">
        <f t="shared" si="1037"/>
        <v>#N/A</v>
      </c>
      <c r="AA883" t="e">
        <f t="shared" si="1038"/>
        <v>#N/A</v>
      </c>
      <c r="AB883" t="e">
        <f t="shared" si="1039"/>
        <v>#N/A</v>
      </c>
      <c r="AC883" s="53" t="b">
        <f t="shared" si="1040"/>
        <v>0</v>
      </c>
      <c r="AD883" s="53" t="b">
        <f t="shared" si="1041"/>
        <v>0</v>
      </c>
      <c r="AE883" s="53" t="b">
        <f t="shared" si="1042"/>
        <v>0</v>
      </c>
      <c r="AF883" s="53" t="b">
        <f t="shared" si="1043"/>
        <v>0</v>
      </c>
      <c r="AG883" s="53" t="b">
        <f t="shared" si="1044"/>
        <v>0</v>
      </c>
      <c r="AH883" s="53" t="b">
        <f t="shared" si="1045"/>
        <v>0</v>
      </c>
      <c r="AI883" s="53" t="b">
        <f t="shared" si="1046"/>
        <v>0</v>
      </c>
      <c r="AJ883" s="53" t="b">
        <f t="shared" si="1047"/>
        <v>0</v>
      </c>
      <c r="AK883" s="53" t="b">
        <f t="shared" si="1101"/>
        <v>1</v>
      </c>
      <c r="AL883" s="53" t="b">
        <f t="shared" si="1102"/>
        <v>1</v>
      </c>
      <c r="AM883" s="53" t="b">
        <f t="shared" si="1103"/>
        <v>1</v>
      </c>
      <c r="AN883" s="53" t="b">
        <f t="shared" si="1104"/>
        <v>1</v>
      </c>
      <c r="AO883" s="53" t="b">
        <f t="shared" si="1105"/>
        <v>1</v>
      </c>
      <c r="AP883" s="53" t="b">
        <f t="shared" si="1106"/>
        <v>1</v>
      </c>
      <c r="AQ883" s="53" t="b">
        <f t="shared" si="1083"/>
        <v>0</v>
      </c>
      <c r="AR883" t="b">
        <f t="shared" si="1048"/>
        <v>0</v>
      </c>
      <c r="AS883" s="54" t="e">
        <f t="shared" si="1073"/>
        <v>#N/A</v>
      </c>
      <c r="AT883" t="b">
        <f t="shared" si="1084"/>
        <v>0</v>
      </c>
      <c r="AU883" t="str">
        <f t="shared" si="1085"/>
        <v/>
      </c>
      <c r="AV883" s="55" t="str">
        <f t="shared" si="1074"/>
        <v/>
      </c>
      <c r="AW883" t="b">
        <f>AND(AV883&lt;&gt;"",COUNTIF($AV$11:AV882,AV883)=0)</f>
        <v>0</v>
      </c>
      <c r="AX883" s="2">
        <f>IF(AV883="",0,IF(AW883,MAX($AX$11:AX882)+1,VLOOKUP(AV883,$AV$11:AX882,3,FALSE)))</f>
        <v>0</v>
      </c>
      <c r="AY883" t="str">
        <f t="shared" si="1075"/>
        <v/>
      </c>
      <c r="AZ883" t="e">
        <f t="shared" si="1049"/>
        <v>#N/A</v>
      </c>
      <c r="BA883" t="e">
        <f>IF(ISNA(AZ883),NA(),COUNTIF(AZ$10:AZ883,AZ883)&gt;1)</f>
        <v>#N/A</v>
      </c>
      <c r="BB883" t="e">
        <f t="shared" si="1050"/>
        <v>#N/A</v>
      </c>
      <c r="BC883" s="55" t="e">
        <f t="shared" si="1051"/>
        <v>#N/A</v>
      </c>
      <c r="BD883" s="56" t="e">
        <f t="shared" si="1052"/>
        <v>#N/A</v>
      </c>
      <c r="BE883" s="53">
        <f t="shared" si="1053"/>
        <v>0</v>
      </c>
      <c r="BF883" s="53">
        <f t="shared" si="1054"/>
        <v>0</v>
      </c>
      <c r="BG883" s="53">
        <f t="shared" si="1055"/>
        <v>0</v>
      </c>
      <c r="BH883" s="53">
        <f t="shared" si="1056"/>
        <v>0</v>
      </c>
      <c r="BI883" s="53">
        <f t="shared" si="1057"/>
        <v>0</v>
      </c>
      <c r="BJ883" s="53">
        <f t="shared" si="1058"/>
        <v>0</v>
      </c>
      <c r="BK883" s="57">
        <f t="shared" si="1059"/>
        <v>0</v>
      </c>
      <c r="BL883" s="57">
        <f t="shared" si="1060"/>
        <v>0</v>
      </c>
      <c r="BM883" s="57">
        <f t="shared" si="1061"/>
        <v>0</v>
      </c>
      <c r="BN883" s="57">
        <f t="shared" si="1062"/>
        <v>0</v>
      </c>
      <c r="BO883" s="57">
        <f t="shared" si="1063"/>
        <v>0</v>
      </c>
      <c r="BP883" s="57">
        <f t="shared" si="1064"/>
        <v>0</v>
      </c>
      <c r="BQ883">
        <f t="shared" si="1086"/>
        <v>0</v>
      </c>
      <c r="BR883">
        <f t="shared" si="1087"/>
        <v>0</v>
      </c>
      <c r="BS883">
        <f t="shared" si="1088"/>
        <v>0</v>
      </c>
      <c r="BT883">
        <f t="shared" si="1089"/>
        <v>0</v>
      </c>
      <c r="BU883">
        <f t="shared" si="1090"/>
        <v>0</v>
      </c>
      <c r="BV883">
        <f t="shared" si="1091"/>
        <v>0</v>
      </c>
      <c r="BW883">
        <f t="shared" si="1092"/>
        <v>0</v>
      </c>
      <c r="BX883">
        <f t="shared" si="1093"/>
        <v>0</v>
      </c>
      <c r="BY883">
        <f t="shared" si="1094"/>
        <v>0</v>
      </c>
      <c r="BZ883">
        <f t="shared" si="1095"/>
        <v>0</v>
      </c>
      <c r="CA883">
        <f t="shared" si="1096"/>
        <v>0</v>
      </c>
      <c r="CB883">
        <f t="shared" si="1097"/>
        <v>0</v>
      </c>
      <c r="CC883" t="e">
        <f>IF('Source and fuel input'!AS883,VLOOKUP(AA883,SourceIdData,8,FALSE),IF('Source and fuel input'!AQ883,V883,IF('Source and fuel input'!AR883,IF(AND(E883="Method 1",VLOOKUP(AA883,SourceIdData,8,FALSE)&gt;0),VLOOKUP(AA883,SourceIdData,8,FALSE),NA()),"")))</f>
        <v>#N/A</v>
      </c>
      <c r="CD883" s="15" t="e">
        <f t="shared" si="1108"/>
        <v>#N/A</v>
      </c>
      <c r="CE883" s="15" t="b">
        <f t="shared" si="1109"/>
        <v>1</v>
      </c>
      <c r="CF883" s="15" t="b">
        <f t="shared" si="1065"/>
        <v>1</v>
      </c>
      <c r="CG883" s="15" t="b">
        <f t="shared" si="1110"/>
        <v>0</v>
      </c>
      <c r="CH883" s="15" t="b">
        <f t="shared" si="1111"/>
        <v>1</v>
      </c>
      <c r="CI883" t="e">
        <f t="shared" si="1066"/>
        <v>#N/A</v>
      </c>
      <c r="CJ883" t="e">
        <f t="shared" si="1067"/>
        <v>#N/A</v>
      </c>
      <c r="CK883" t="e">
        <f t="shared" si="1076"/>
        <v>#N/A</v>
      </c>
      <c r="CL883" t="b">
        <f t="shared" si="1112"/>
        <v>0</v>
      </c>
      <c r="CM883" t="e">
        <f t="shared" si="1077"/>
        <v>#N/A</v>
      </c>
      <c r="CN883" t="b">
        <f t="shared" si="1078"/>
        <v>0</v>
      </c>
      <c r="CO883" s="14">
        <f t="shared" si="1079"/>
        <v>1</v>
      </c>
      <c r="CP883" s="16" t="str">
        <f t="shared" si="1068"/>
        <v/>
      </c>
      <c r="CQ883" s="15">
        <f t="shared" si="1069"/>
        <v>0</v>
      </c>
      <c r="CR883" s="15">
        <f t="shared" si="1070"/>
        <v>0</v>
      </c>
      <c r="CS883" s="15">
        <f t="shared" si="1071"/>
        <v>0</v>
      </c>
      <c r="CT883" s="58" t="e">
        <f t="shared" si="1098"/>
        <v>#DIV/0!</v>
      </c>
      <c r="CU883" s="2">
        <f t="shared" si="1072"/>
        <v>995</v>
      </c>
      <c r="CV883" t="str">
        <f t="shared" si="1080"/>
        <v/>
      </c>
      <c r="CX883" t="str">
        <f t="shared" si="1099"/>
        <v/>
      </c>
      <c r="CY883" t="b">
        <f>AND(CX883&lt;&gt;"",COUNTIF($CX$11:CX882,CX883)=0)</f>
        <v>0</v>
      </c>
      <c r="CZ883" s="2">
        <f>IF(CX883="",0,IF(CY883,MAX($CZ$11:CZ882)+1,VLOOKUP(CX883,$CX$11:CZ882,3,FALSE)))</f>
        <v>0</v>
      </c>
      <c r="DA883" s="2" t="str">
        <f t="shared" si="1081"/>
        <v/>
      </c>
      <c r="DB883" t="str">
        <f t="shared" si="1100"/>
        <v/>
      </c>
      <c r="DC883" t="b">
        <f>AND(DB883&lt;&gt;"",COUNTIF($DB$11:DB882,DB883)=0)</f>
        <v>0</v>
      </c>
      <c r="DD883" s="2">
        <f>IF(DB883="",0,IF(DC883,MAX($DD$11:DD882)+1,VLOOKUP(DB883,$DB$11:DD882,3,FALSE)))</f>
        <v>0</v>
      </c>
      <c r="DE883" s="2" t="str">
        <f t="shared" si="1082"/>
        <v/>
      </c>
    </row>
    <row r="884" spans="1:109" x14ac:dyDescent="0.35">
      <c r="A884" s="119"/>
      <c r="B884" s="46"/>
      <c r="C884" s="46"/>
      <c r="D884" s="46"/>
      <c r="E884" s="46"/>
      <c r="F884" s="183"/>
      <c r="G884" s="48">
        <v>0</v>
      </c>
      <c r="H884" s="46">
        <v>0</v>
      </c>
      <c r="I884" s="46">
        <v>0</v>
      </c>
      <c r="J884" s="46">
        <v>0</v>
      </c>
      <c r="K884" s="46">
        <v>0</v>
      </c>
      <c r="L884" s="49">
        <v>0</v>
      </c>
      <c r="M884" s="50">
        <v>0</v>
      </c>
      <c r="N884" s="32"/>
      <c r="O884" s="31"/>
      <c r="P884" s="31"/>
      <c r="Q884" s="31"/>
      <c r="R884" s="31"/>
      <c r="S884" s="31"/>
      <c r="T884" s="31"/>
      <c r="U884" s="31"/>
      <c r="V884" s="99"/>
      <c r="W884" s="52" t="str">
        <f t="shared" si="1107"/>
        <v/>
      </c>
      <c r="X884" s="120"/>
      <c r="Y884" s="97"/>
      <c r="Z884" t="e">
        <f t="shared" si="1037"/>
        <v>#N/A</v>
      </c>
      <c r="AA884" t="e">
        <f t="shared" si="1038"/>
        <v>#N/A</v>
      </c>
      <c r="AB884" t="e">
        <f t="shared" si="1039"/>
        <v>#N/A</v>
      </c>
      <c r="AC884" s="53" t="b">
        <f t="shared" si="1040"/>
        <v>0</v>
      </c>
      <c r="AD884" s="53" t="b">
        <f t="shared" si="1041"/>
        <v>0</v>
      </c>
      <c r="AE884" s="53" t="b">
        <f t="shared" si="1042"/>
        <v>0</v>
      </c>
      <c r="AF884" s="53" t="b">
        <f t="shared" si="1043"/>
        <v>0</v>
      </c>
      <c r="AG884" s="53" t="b">
        <f t="shared" si="1044"/>
        <v>0</v>
      </c>
      <c r="AH884" s="53" t="b">
        <f t="shared" si="1045"/>
        <v>0</v>
      </c>
      <c r="AI884" s="53" t="b">
        <f t="shared" si="1046"/>
        <v>0</v>
      </c>
      <c r="AJ884" s="53" t="b">
        <f t="shared" si="1047"/>
        <v>0</v>
      </c>
      <c r="AK884" s="53" t="b">
        <f t="shared" si="1101"/>
        <v>1</v>
      </c>
      <c r="AL884" s="53" t="b">
        <f t="shared" si="1102"/>
        <v>1</v>
      </c>
      <c r="AM884" s="53" t="b">
        <f t="shared" si="1103"/>
        <v>1</v>
      </c>
      <c r="AN884" s="53" t="b">
        <f t="shared" si="1104"/>
        <v>1</v>
      </c>
      <c r="AO884" s="53" t="b">
        <f t="shared" si="1105"/>
        <v>1</v>
      </c>
      <c r="AP884" s="53" t="b">
        <f t="shared" si="1106"/>
        <v>1</v>
      </c>
      <c r="AQ884" s="53" t="b">
        <f t="shared" si="1083"/>
        <v>0</v>
      </c>
      <c r="AR884" t="b">
        <f t="shared" si="1048"/>
        <v>0</v>
      </c>
      <c r="AS884" s="54" t="e">
        <f t="shared" si="1073"/>
        <v>#N/A</v>
      </c>
      <c r="AT884" t="b">
        <f t="shared" si="1084"/>
        <v>0</v>
      </c>
      <c r="AU884" t="str">
        <f t="shared" si="1085"/>
        <v/>
      </c>
      <c r="AV884" s="55" t="str">
        <f t="shared" si="1074"/>
        <v/>
      </c>
      <c r="AW884" t="b">
        <f>AND(AV884&lt;&gt;"",COUNTIF($AV$11:AV883,AV884)=0)</f>
        <v>0</v>
      </c>
      <c r="AX884" s="2">
        <f>IF(AV884="",0,IF(AW884,MAX($AX$11:AX883)+1,VLOOKUP(AV884,$AV$11:AX883,3,FALSE)))</f>
        <v>0</v>
      </c>
      <c r="AY884" t="str">
        <f t="shared" si="1075"/>
        <v/>
      </c>
      <c r="AZ884" t="e">
        <f t="shared" si="1049"/>
        <v>#N/A</v>
      </c>
      <c r="BA884" t="e">
        <f>IF(ISNA(AZ884),NA(),COUNTIF(AZ$10:AZ884,AZ884)&gt;1)</f>
        <v>#N/A</v>
      </c>
      <c r="BB884" t="e">
        <f t="shared" si="1050"/>
        <v>#N/A</v>
      </c>
      <c r="BC884" s="55" t="e">
        <f t="shared" si="1051"/>
        <v>#N/A</v>
      </c>
      <c r="BD884" s="56" t="e">
        <f t="shared" si="1052"/>
        <v>#N/A</v>
      </c>
      <c r="BE884" s="53">
        <f t="shared" si="1053"/>
        <v>0</v>
      </c>
      <c r="BF884" s="53">
        <f t="shared" si="1054"/>
        <v>0</v>
      </c>
      <c r="BG884" s="53">
        <f t="shared" si="1055"/>
        <v>0</v>
      </c>
      <c r="BH884" s="53">
        <f t="shared" si="1056"/>
        <v>0</v>
      </c>
      <c r="BI884" s="53">
        <f t="shared" si="1057"/>
        <v>0</v>
      </c>
      <c r="BJ884" s="53">
        <f t="shared" si="1058"/>
        <v>0</v>
      </c>
      <c r="BK884" s="57">
        <f t="shared" si="1059"/>
        <v>0</v>
      </c>
      <c r="BL884" s="57">
        <f t="shared" si="1060"/>
        <v>0</v>
      </c>
      <c r="BM884" s="57">
        <f t="shared" si="1061"/>
        <v>0</v>
      </c>
      <c r="BN884" s="57">
        <f t="shared" si="1062"/>
        <v>0</v>
      </c>
      <c r="BO884" s="57">
        <f t="shared" si="1063"/>
        <v>0</v>
      </c>
      <c r="BP884" s="57">
        <f t="shared" si="1064"/>
        <v>0</v>
      </c>
      <c r="BQ884">
        <f t="shared" si="1086"/>
        <v>0</v>
      </c>
      <c r="BR884">
        <f t="shared" si="1087"/>
        <v>0</v>
      </c>
      <c r="BS884">
        <f t="shared" si="1088"/>
        <v>0</v>
      </c>
      <c r="BT884">
        <f t="shared" si="1089"/>
        <v>0</v>
      </c>
      <c r="BU884">
        <f t="shared" si="1090"/>
        <v>0</v>
      </c>
      <c r="BV884">
        <f t="shared" si="1091"/>
        <v>0</v>
      </c>
      <c r="BW884">
        <f t="shared" si="1092"/>
        <v>0</v>
      </c>
      <c r="BX884">
        <f t="shared" si="1093"/>
        <v>0</v>
      </c>
      <c r="BY884">
        <f t="shared" si="1094"/>
        <v>0</v>
      </c>
      <c r="BZ884">
        <f t="shared" si="1095"/>
        <v>0</v>
      </c>
      <c r="CA884">
        <f t="shared" si="1096"/>
        <v>0</v>
      </c>
      <c r="CB884">
        <f t="shared" si="1097"/>
        <v>0</v>
      </c>
      <c r="CC884" t="e">
        <f>IF('Source and fuel input'!AS884,VLOOKUP(AA884,SourceIdData,8,FALSE),IF('Source and fuel input'!AQ884,V884,IF('Source and fuel input'!AR884,IF(AND(E884="Method 1",VLOOKUP(AA884,SourceIdData,8,FALSE)&gt;0),VLOOKUP(AA884,SourceIdData,8,FALSE),NA()),"")))</f>
        <v>#N/A</v>
      </c>
      <c r="CD884" s="15" t="e">
        <f t="shared" si="1108"/>
        <v>#N/A</v>
      </c>
      <c r="CE884" s="15" t="b">
        <f t="shared" si="1109"/>
        <v>1</v>
      </c>
      <c r="CF884" s="15" t="b">
        <f t="shared" si="1065"/>
        <v>1</v>
      </c>
      <c r="CG884" s="15" t="b">
        <f t="shared" si="1110"/>
        <v>0</v>
      </c>
      <c r="CH884" s="15" t="b">
        <f t="shared" si="1111"/>
        <v>1</v>
      </c>
      <c r="CI884" t="e">
        <f t="shared" si="1066"/>
        <v>#N/A</v>
      </c>
      <c r="CJ884" t="e">
        <f t="shared" si="1067"/>
        <v>#N/A</v>
      </c>
      <c r="CK884" t="e">
        <f t="shared" si="1076"/>
        <v>#N/A</v>
      </c>
      <c r="CL884" t="b">
        <f t="shared" si="1112"/>
        <v>0</v>
      </c>
      <c r="CM884" t="e">
        <f t="shared" si="1077"/>
        <v>#N/A</v>
      </c>
      <c r="CN884" t="b">
        <f t="shared" si="1078"/>
        <v>0</v>
      </c>
      <c r="CO884" s="14">
        <f t="shared" si="1079"/>
        <v>1</v>
      </c>
      <c r="CP884" s="16" t="str">
        <f t="shared" si="1068"/>
        <v/>
      </c>
      <c r="CQ884" s="15">
        <f t="shared" si="1069"/>
        <v>0</v>
      </c>
      <c r="CR884" s="15">
        <f t="shared" si="1070"/>
        <v>0</v>
      </c>
      <c r="CS884" s="15">
        <f t="shared" si="1071"/>
        <v>0</v>
      </c>
      <c r="CT884" s="58" t="e">
        <f t="shared" si="1098"/>
        <v>#DIV/0!</v>
      </c>
      <c r="CU884" s="2">
        <f t="shared" si="1072"/>
        <v>995</v>
      </c>
      <c r="CV884" t="str">
        <f t="shared" si="1080"/>
        <v/>
      </c>
      <c r="CX884" t="str">
        <f t="shared" si="1099"/>
        <v/>
      </c>
      <c r="CY884" t="b">
        <f>AND(CX884&lt;&gt;"",COUNTIF($CX$11:CX883,CX884)=0)</f>
        <v>0</v>
      </c>
      <c r="CZ884" s="2">
        <f>IF(CX884="",0,IF(CY884,MAX($CZ$11:CZ883)+1,VLOOKUP(CX884,$CX$11:CZ883,3,FALSE)))</f>
        <v>0</v>
      </c>
      <c r="DA884" s="2" t="str">
        <f t="shared" si="1081"/>
        <v/>
      </c>
      <c r="DB884" t="str">
        <f t="shared" si="1100"/>
        <v/>
      </c>
      <c r="DC884" t="b">
        <f>AND(DB884&lt;&gt;"",COUNTIF($DB$11:DB883,DB884)=0)</f>
        <v>0</v>
      </c>
      <c r="DD884" s="2">
        <f>IF(DB884="",0,IF(DC884,MAX($DD$11:DD883)+1,VLOOKUP(DB884,$DB$11:DD883,3,FALSE)))</f>
        <v>0</v>
      </c>
      <c r="DE884" s="2" t="str">
        <f t="shared" si="1082"/>
        <v/>
      </c>
    </row>
    <row r="885" spans="1:109" x14ac:dyDescent="0.35">
      <c r="A885" s="119"/>
      <c r="B885" s="46"/>
      <c r="C885" s="46"/>
      <c r="D885" s="46"/>
      <c r="E885" s="46"/>
      <c r="F885" s="183"/>
      <c r="G885" s="48">
        <v>0</v>
      </c>
      <c r="H885" s="46">
        <v>0</v>
      </c>
      <c r="I885" s="46">
        <v>0</v>
      </c>
      <c r="J885" s="46">
        <v>0</v>
      </c>
      <c r="K885" s="46">
        <v>0</v>
      </c>
      <c r="L885" s="49">
        <v>0</v>
      </c>
      <c r="M885" s="50">
        <v>0</v>
      </c>
      <c r="N885" s="32"/>
      <c r="O885" s="31"/>
      <c r="P885" s="31"/>
      <c r="Q885" s="31"/>
      <c r="R885" s="31"/>
      <c r="S885" s="31"/>
      <c r="T885" s="31"/>
      <c r="U885" s="31"/>
      <c r="V885" s="99"/>
      <c r="W885" s="52" t="str">
        <f t="shared" si="1107"/>
        <v/>
      </c>
      <c r="X885" s="120"/>
      <c r="Y885" s="97"/>
      <c r="Z885" t="e">
        <f t="shared" si="1037"/>
        <v>#N/A</v>
      </c>
      <c r="AA885" t="e">
        <f t="shared" si="1038"/>
        <v>#N/A</v>
      </c>
      <c r="AB885" t="e">
        <f t="shared" si="1039"/>
        <v>#N/A</v>
      </c>
      <c r="AC885" s="53" t="b">
        <f t="shared" si="1040"/>
        <v>0</v>
      </c>
      <c r="AD885" s="53" t="b">
        <f t="shared" si="1041"/>
        <v>0</v>
      </c>
      <c r="AE885" s="53" t="b">
        <f t="shared" si="1042"/>
        <v>0</v>
      </c>
      <c r="AF885" s="53" t="b">
        <f t="shared" si="1043"/>
        <v>0</v>
      </c>
      <c r="AG885" s="53" t="b">
        <f t="shared" si="1044"/>
        <v>0</v>
      </c>
      <c r="AH885" s="53" t="b">
        <f t="shared" si="1045"/>
        <v>0</v>
      </c>
      <c r="AI885" s="53" t="b">
        <f t="shared" si="1046"/>
        <v>0</v>
      </c>
      <c r="AJ885" s="53" t="b">
        <f t="shared" si="1047"/>
        <v>0</v>
      </c>
      <c r="AK885" s="53" t="b">
        <f t="shared" si="1101"/>
        <v>1</v>
      </c>
      <c r="AL885" s="53" t="b">
        <f t="shared" si="1102"/>
        <v>1</v>
      </c>
      <c r="AM885" s="53" t="b">
        <f t="shared" si="1103"/>
        <v>1</v>
      </c>
      <c r="AN885" s="53" t="b">
        <f t="shared" si="1104"/>
        <v>1</v>
      </c>
      <c r="AO885" s="53" t="b">
        <f t="shared" si="1105"/>
        <v>1</v>
      </c>
      <c r="AP885" s="53" t="b">
        <f t="shared" si="1106"/>
        <v>1</v>
      </c>
      <c r="AQ885" s="53" t="b">
        <f t="shared" si="1083"/>
        <v>0</v>
      </c>
      <c r="AR885" t="b">
        <f t="shared" si="1048"/>
        <v>0</v>
      </c>
      <c r="AS885" s="54" t="e">
        <f t="shared" si="1073"/>
        <v>#N/A</v>
      </c>
      <c r="AT885" t="b">
        <f t="shared" si="1084"/>
        <v>0</v>
      </c>
      <c r="AU885" t="str">
        <f t="shared" si="1085"/>
        <v/>
      </c>
      <c r="AV885" s="55" t="str">
        <f t="shared" si="1074"/>
        <v/>
      </c>
      <c r="AW885" t="b">
        <f>AND(AV885&lt;&gt;"",COUNTIF($AV$11:AV884,AV885)=0)</f>
        <v>0</v>
      </c>
      <c r="AX885" s="2">
        <f>IF(AV885="",0,IF(AW885,MAX($AX$11:AX884)+1,VLOOKUP(AV885,$AV$11:AX884,3,FALSE)))</f>
        <v>0</v>
      </c>
      <c r="AY885" t="str">
        <f t="shared" si="1075"/>
        <v/>
      </c>
      <c r="AZ885" t="e">
        <f t="shared" si="1049"/>
        <v>#N/A</v>
      </c>
      <c r="BA885" t="e">
        <f>IF(ISNA(AZ885),NA(),COUNTIF(AZ$10:AZ885,AZ885)&gt;1)</f>
        <v>#N/A</v>
      </c>
      <c r="BB885" t="e">
        <f t="shared" si="1050"/>
        <v>#N/A</v>
      </c>
      <c r="BC885" s="55" t="e">
        <f t="shared" si="1051"/>
        <v>#N/A</v>
      </c>
      <c r="BD885" s="56" t="e">
        <f t="shared" si="1052"/>
        <v>#N/A</v>
      </c>
      <c r="BE885" s="53">
        <f t="shared" si="1053"/>
        <v>0</v>
      </c>
      <c r="BF885" s="53">
        <f t="shared" si="1054"/>
        <v>0</v>
      </c>
      <c r="BG885" s="53">
        <f t="shared" si="1055"/>
        <v>0</v>
      </c>
      <c r="BH885" s="53">
        <f t="shared" si="1056"/>
        <v>0</v>
      </c>
      <c r="BI885" s="53">
        <f t="shared" si="1057"/>
        <v>0</v>
      </c>
      <c r="BJ885" s="53">
        <f t="shared" si="1058"/>
        <v>0</v>
      </c>
      <c r="BK885" s="57">
        <f t="shared" si="1059"/>
        <v>0</v>
      </c>
      <c r="BL885" s="57">
        <f t="shared" si="1060"/>
        <v>0</v>
      </c>
      <c r="BM885" s="57">
        <f t="shared" si="1061"/>
        <v>0</v>
      </c>
      <c r="BN885" s="57">
        <f t="shared" si="1062"/>
        <v>0</v>
      </c>
      <c r="BO885" s="57">
        <f t="shared" si="1063"/>
        <v>0</v>
      </c>
      <c r="BP885" s="57">
        <f t="shared" si="1064"/>
        <v>0</v>
      </c>
      <c r="BQ885">
        <f t="shared" si="1086"/>
        <v>0</v>
      </c>
      <c r="BR885">
        <f t="shared" si="1087"/>
        <v>0</v>
      </c>
      <c r="BS885">
        <f t="shared" si="1088"/>
        <v>0</v>
      </c>
      <c r="BT885">
        <f t="shared" si="1089"/>
        <v>0</v>
      </c>
      <c r="BU885">
        <f t="shared" si="1090"/>
        <v>0</v>
      </c>
      <c r="BV885">
        <f t="shared" si="1091"/>
        <v>0</v>
      </c>
      <c r="BW885">
        <f t="shared" si="1092"/>
        <v>0</v>
      </c>
      <c r="BX885">
        <f t="shared" si="1093"/>
        <v>0</v>
      </c>
      <c r="BY885">
        <f t="shared" si="1094"/>
        <v>0</v>
      </c>
      <c r="BZ885">
        <f t="shared" si="1095"/>
        <v>0</v>
      </c>
      <c r="CA885">
        <f t="shared" si="1096"/>
        <v>0</v>
      </c>
      <c r="CB885">
        <f t="shared" si="1097"/>
        <v>0</v>
      </c>
      <c r="CC885" t="e">
        <f>IF('Source and fuel input'!AS885,VLOOKUP(AA885,SourceIdData,8,FALSE),IF('Source and fuel input'!AQ885,V885,IF('Source and fuel input'!AR885,IF(AND(E885="Method 1",VLOOKUP(AA885,SourceIdData,8,FALSE)&gt;0),VLOOKUP(AA885,SourceIdData,8,FALSE),NA()),"")))</f>
        <v>#N/A</v>
      </c>
      <c r="CD885" s="15" t="e">
        <f t="shared" si="1108"/>
        <v>#N/A</v>
      </c>
      <c r="CE885" s="15" t="b">
        <f t="shared" si="1109"/>
        <v>1</v>
      </c>
      <c r="CF885" s="15" t="b">
        <f t="shared" si="1065"/>
        <v>1</v>
      </c>
      <c r="CG885" s="15" t="b">
        <f t="shared" si="1110"/>
        <v>0</v>
      </c>
      <c r="CH885" s="15" t="b">
        <f t="shared" si="1111"/>
        <v>1</v>
      </c>
      <c r="CI885" t="e">
        <f t="shared" si="1066"/>
        <v>#N/A</v>
      </c>
      <c r="CJ885" t="e">
        <f t="shared" si="1067"/>
        <v>#N/A</v>
      </c>
      <c r="CK885" t="e">
        <f t="shared" si="1076"/>
        <v>#N/A</v>
      </c>
      <c r="CL885" t="b">
        <f t="shared" si="1112"/>
        <v>0</v>
      </c>
      <c r="CM885" t="e">
        <f t="shared" si="1077"/>
        <v>#N/A</v>
      </c>
      <c r="CN885" t="b">
        <f t="shared" si="1078"/>
        <v>0</v>
      </c>
      <c r="CO885" s="14">
        <f t="shared" si="1079"/>
        <v>1</v>
      </c>
      <c r="CP885" s="16" t="str">
        <f t="shared" si="1068"/>
        <v/>
      </c>
      <c r="CQ885" s="15">
        <f t="shared" si="1069"/>
        <v>0</v>
      </c>
      <c r="CR885" s="15">
        <f t="shared" si="1070"/>
        <v>0</v>
      </c>
      <c r="CS885" s="15">
        <f t="shared" si="1071"/>
        <v>0</v>
      </c>
      <c r="CT885" s="58" t="e">
        <f t="shared" si="1098"/>
        <v>#DIV/0!</v>
      </c>
      <c r="CU885" s="2">
        <f t="shared" si="1072"/>
        <v>995</v>
      </c>
      <c r="CV885" t="str">
        <f t="shared" si="1080"/>
        <v/>
      </c>
      <c r="CX885" t="str">
        <f t="shared" si="1099"/>
        <v/>
      </c>
      <c r="CY885" t="b">
        <f>AND(CX885&lt;&gt;"",COUNTIF($CX$11:CX884,CX885)=0)</f>
        <v>0</v>
      </c>
      <c r="CZ885" s="2">
        <f>IF(CX885="",0,IF(CY885,MAX($CZ$11:CZ884)+1,VLOOKUP(CX885,$CX$11:CZ884,3,FALSE)))</f>
        <v>0</v>
      </c>
      <c r="DA885" s="2" t="str">
        <f t="shared" si="1081"/>
        <v/>
      </c>
      <c r="DB885" t="str">
        <f t="shared" si="1100"/>
        <v/>
      </c>
      <c r="DC885" t="b">
        <f>AND(DB885&lt;&gt;"",COUNTIF($DB$11:DB884,DB885)=0)</f>
        <v>0</v>
      </c>
      <c r="DD885" s="2">
        <f>IF(DB885="",0,IF(DC885,MAX($DD$11:DD884)+1,VLOOKUP(DB885,$DB$11:DD884,3,FALSE)))</f>
        <v>0</v>
      </c>
      <c r="DE885" s="2" t="str">
        <f t="shared" si="1082"/>
        <v/>
      </c>
    </row>
    <row r="886" spans="1:109" x14ac:dyDescent="0.35">
      <c r="A886" s="119"/>
      <c r="B886" s="46"/>
      <c r="C886" s="46"/>
      <c r="D886" s="46"/>
      <c r="E886" s="46"/>
      <c r="F886" s="183"/>
      <c r="G886" s="48">
        <v>0</v>
      </c>
      <c r="H886" s="46">
        <v>0</v>
      </c>
      <c r="I886" s="46">
        <v>0</v>
      </c>
      <c r="J886" s="46">
        <v>0</v>
      </c>
      <c r="K886" s="46">
        <v>0</v>
      </c>
      <c r="L886" s="49">
        <v>0</v>
      </c>
      <c r="M886" s="50">
        <v>0</v>
      </c>
      <c r="N886" s="32"/>
      <c r="O886" s="31"/>
      <c r="P886" s="31"/>
      <c r="Q886" s="31"/>
      <c r="R886" s="31"/>
      <c r="S886" s="31"/>
      <c r="T886" s="31"/>
      <c r="U886" s="31"/>
      <c r="V886" s="99"/>
      <c r="W886" s="52" t="str">
        <f t="shared" si="1107"/>
        <v/>
      </c>
      <c r="X886" s="120"/>
      <c r="Y886" s="97"/>
      <c r="Z886" t="e">
        <f t="shared" si="1037"/>
        <v>#N/A</v>
      </c>
      <c r="AA886" t="e">
        <f t="shared" si="1038"/>
        <v>#N/A</v>
      </c>
      <c r="AB886" t="e">
        <f t="shared" si="1039"/>
        <v>#N/A</v>
      </c>
      <c r="AC886" s="53" t="b">
        <f t="shared" si="1040"/>
        <v>0</v>
      </c>
      <c r="AD886" s="53" t="b">
        <f t="shared" si="1041"/>
        <v>0</v>
      </c>
      <c r="AE886" s="53" t="b">
        <f t="shared" si="1042"/>
        <v>0</v>
      </c>
      <c r="AF886" s="53" t="b">
        <f t="shared" si="1043"/>
        <v>0</v>
      </c>
      <c r="AG886" s="53" t="b">
        <f t="shared" si="1044"/>
        <v>0</v>
      </c>
      <c r="AH886" s="53" t="b">
        <f t="shared" si="1045"/>
        <v>0</v>
      </c>
      <c r="AI886" s="53" t="b">
        <f t="shared" si="1046"/>
        <v>0</v>
      </c>
      <c r="AJ886" s="53" t="b">
        <f t="shared" si="1047"/>
        <v>0</v>
      </c>
      <c r="AK886" s="53" t="b">
        <f t="shared" si="1101"/>
        <v>1</v>
      </c>
      <c r="AL886" s="53" t="b">
        <f t="shared" si="1102"/>
        <v>1</v>
      </c>
      <c r="AM886" s="53" t="b">
        <f t="shared" si="1103"/>
        <v>1</v>
      </c>
      <c r="AN886" s="53" t="b">
        <f t="shared" si="1104"/>
        <v>1</v>
      </c>
      <c r="AO886" s="53" t="b">
        <f t="shared" si="1105"/>
        <v>1</v>
      </c>
      <c r="AP886" s="53" t="b">
        <f t="shared" si="1106"/>
        <v>1</v>
      </c>
      <c r="AQ886" s="53" t="b">
        <f t="shared" si="1083"/>
        <v>0</v>
      </c>
      <c r="AR886" t="b">
        <f t="shared" si="1048"/>
        <v>0</v>
      </c>
      <c r="AS886" s="54" t="e">
        <f t="shared" si="1073"/>
        <v>#N/A</v>
      </c>
      <c r="AT886" t="b">
        <f t="shared" si="1084"/>
        <v>0</v>
      </c>
      <c r="AU886" t="str">
        <f t="shared" si="1085"/>
        <v/>
      </c>
      <c r="AV886" s="55" t="str">
        <f t="shared" si="1074"/>
        <v/>
      </c>
      <c r="AW886" t="b">
        <f>AND(AV886&lt;&gt;"",COUNTIF($AV$11:AV885,AV886)=0)</f>
        <v>0</v>
      </c>
      <c r="AX886" s="2">
        <f>IF(AV886="",0,IF(AW886,MAX($AX$11:AX885)+1,VLOOKUP(AV886,$AV$11:AX885,3,FALSE)))</f>
        <v>0</v>
      </c>
      <c r="AY886" t="str">
        <f t="shared" si="1075"/>
        <v/>
      </c>
      <c r="AZ886" t="e">
        <f t="shared" si="1049"/>
        <v>#N/A</v>
      </c>
      <c r="BA886" t="e">
        <f>IF(ISNA(AZ886),NA(),COUNTIF(AZ$10:AZ886,AZ886)&gt;1)</f>
        <v>#N/A</v>
      </c>
      <c r="BB886" t="e">
        <f t="shared" si="1050"/>
        <v>#N/A</v>
      </c>
      <c r="BC886" s="55" t="e">
        <f t="shared" si="1051"/>
        <v>#N/A</v>
      </c>
      <c r="BD886" s="56" t="e">
        <f t="shared" si="1052"/>
        <v>#N/A</v>
      </c>
      <c r="BE886" s="53">
        <f t="shared" si="1053"/>
        <v>0</v>
      </c>
      <c r="BF886" s="53">
        <f t="shared" si="1054"/>
        <v>0</v>
      </c>
      <c r="BG886" s="53">
        <f t="shared" si="1055"/>
        <v>0</v>
      </c>
      <c r="BH886" s="53">
        <f t="shared" si="1056"/>
        <v>0</v>
      </c>
      <c r="BI886" s="53">
        <f t="shared" si="1057"/>
        <v>0</v>
      </c>
      <c r="BJ886" s="53">
        <f t="shared" si="1058"/>
        <v>0</v>
      </c>
      <c r="BK886" s="57">
        <f t="shared" si="1059"/>
        <v>0</v>
      </c>
      <c r="BL886" s="57">
        <f t="shared" si="1060"/>
        <v>0</v>
      </c>
      <c r="BM886" s="57">
        <f t="shared" si="1061"/>
        <v>0</v>
      </c>
      <c r="BN886" s="57">
        <f t="shared" si="1062"/>
        <v>0</v>
      </c>
      <c r="BO886" s="57">
        <f t="shared" si="1063"/>
        <v>0</v>
      </c>
      <c r="BP886" s="57">
        <f t="shared" si="1064"/>
        <v>0</v>
      </c>
      <c r="BQ886">
        <f t="shared" si="1086"/>
        <v>0</v>
      </c>
      <c r="BR886">
        <f t="shared" si="1087"/>
        <v>0</v>
      </c>
      <c r="BS886">
        <f t="shared" si="1088"/>
        <v>0</v>
      </c>
      <c r="BT886">
        <f t="shared" si="1089"/>
        <v>0</v>
      </c>
      <c r="BU886">
        <f t="shared" si="1090"/>
        <v>0</v>
      </c>
      <c r="BV886">
        <f t="shared" si="1091"/>
        <v>0</v>
      </c>
      <c r="BW886">
        <f t="shared" si="1092"/>
        <v>0</v>
      </c>
      <c r="BX886">
        <f t="shared" si="1093"/>
        <v>0</v>
      </c>
      <c r="BY886">
        <f t="shared" si="1094"/>
        <v>0</v>
      </c>
      <c r="BZ886">
        <f t="shared" si="1095"/>
        <v>0</v>
      </c>
      <c r="CA886">
        <f t="shared" si="1096"/>
        <v>0</v>
      </c>
      <c r="CB886">
        <f t="shared" si="1097"/>
        <v>0</v>
      </c>
      <c r="CC886" t="e">
        <f>IF('Source and fuel input'!AS886,VLOOKUP(AA886,SourceIdData,8,FALSE),IF('Source and fuel input'!AQ886,V886,IF('Source and fuel input'!AR886,IF(AND(E886="Method 1",VLOOKUP(AA886,SourceIdData,8,FALSE)&gt;0),VLOOKUP(AA886,SourceIdData,8,FALSE),NA()),"")))</f>
        <v>#N/A</v>
      </c>
      <c r="CD886" s="15" t="e">
        <f t="shared" si="1108"/>
        <v>#N/A</v>
      </c>
      <c r="CE886" s="15" t="b">
        <f t="shared" si="1109"/>
        <v>1</v>
      </c>
      <c r="CF886" s="15" t="b">
        <f t="shared" si="1065"/>
        <v>1</v>
      </c>
      <c r="CG886" s="15" t="b">
        <f t="shared" si="1110"/>
        <v>0</v>
      </c>
      <c r="CH886" s="15" t="b">
        <f t="shared" si="1111"/>
        <v>1</v>
      </c>
      <c r="CI886" t="e">
        <f t="shared" si="1066"/>
        <v>#N/A</v>
      </c>
      <c r="CJ886" t="e">
        <f t="shared" si="1067"/>
        <v>#N/A</v>
      </c>
      <c r="CK886" t="e">
        <f t="shared" si="1076"/>
        <v>#N/A</v>
      </c>
      <c r="CL886" t="b">
        <f t="shared" si="1112"/>
        <v>0</v>
      </c>
      <c r="CM886" t="e">
        <f t="shared" si="1077"/>
        <v>#N/A</v>
      </c>
      <c r="CN886" t="b">
        <f t="shared" si="1078"/>
        <v>0</v>
      </c>
      <c r="CO886" s="14">
        <f t="shared" si="1079"/>
        <v>1</v>
      </c>
      <c r="CP886" s="16" t="str">
        <f t="shared" si="1068"/>
        <v/>
      </c>
      <c r="CQ886" s="15">
        <f t="shared" si="1069"/>
        <v>0</v>
      </c>
      <c r="CR886" s="15">
        <f t="shared" si="1070"/>
        <v>0</v>
      </c>
      <c r="CS886" s="15">
        <f t="shared" si="1071"/>
        <v>0</v>
      </c>
      <c r="CT886" s="58" t="e">
        <f t="shared" si="1098"/>
        <v>#DIV/0!</v>
      </c>
      <c r="CU886" s="2">
        <f t="shared" si="1072"/>
        <v>995</v>
      </c>
      <c r="CV886" t="str">
        <f t="shared" si="1080"/>
        <v/>
      </c>
      <c r="CX886" t="str">
        <f t="shared" si="1099"/>
        <v/>
      </c>
      <c r="CY886" t="b">
        <f>AND(CX886&lt;&gt;"",COUNTIF($CX$11:CX885,CX886)=0)</f>
        <v>0</v>
      </c>
      <c r="CZ886" s="2">
        <f>IF(CX886="",0,IF(CY886,MAX($CZ$11:CZ885)+1,VLOOKUP(CX886,$CX$11:CZ885,3,FALSE)))</f>
        <v>0</v>
      </c>
      <c r="DA886" s="2" t="str">
        <f t="shared" si="1081"/>
        <v/>
      </c>
      <c r="DB886" t="str">
        <f t="shared" si="1100"/>
        <v/>
      </c>
      <c r="DC886" t="b">
        <f>AND(DB886&lt;&gt;"",COUNTIF($DB$11:DB885,DB886)=0)</f>
        <v>0</v>
      </c>
      <c r="DD886" s="2">
        <f>IF(DB886="",0,IF(DC886,MAX($DD$11:DD885)+1,VLOOKUP(DB886,$DB$11:DD885,3,FALSE)))</f>
        <v>0</v>
      </c>
      <c r="DE886" s="2" t="str">
        <f t="shared" si="1082"/>
        <v/>
      </c>
    </row>
    <row r="887" spans="1:109" x14ac:dyDescent="0.35">
      <c r="A887" s="119"/>
      <c r="B887" s="46"/>
      <c r="C887" s="46"/>
      <c r="D887" s="46"/>
      <c r="E887" s="46"/>
      <c r="F887" s="183"/>
      <c r="G887" s="48">
        <v>0</v>
      </c>
      <c r="H887" s="46">
        <v>0</v>
      </c>
      <c r="I887" s="46">
        <v>0</v>
      </c>
      <c r="J887" s="46">
        <v>0</v>
      </c>
      <c r="K887" s="46">
        <v>0</v>
      </c>
      <c r="L887" s="49">
        <v>0</v>
      </c>
      <c r="M887" s="50">
        <v>0</v>
      </c>
      <c r="N887" s="32"/>
      <c r="O887" s="31"/>
      <c r="P887" s="31"/>
      <c r="Q887" s="31"/>
      <c r="R887" s="31"/>
      <c r="S887" s="31"/>
      <c r="T887" s="31"/>
      <c r="U887" s="31"/>
      <c r="V887" s="99"/>
      <c r="W887" s="52" t="str">
        <f t="shared" si="1107"/>
        <v/>
      </c>
      <c r="X887" s="120"/>
      <c r="Y887" s="97"/>
      <c r="Z887" t="e">
        <f t="shared" si="1037"/>
        <v>#N/A</v>
      </c>
      <c r="AA887" t="e">
        <f t="shared" si="1038"/>
        <v>#N/A</v>
      </c>
      <c r="AB887" t="e">
        <f t="shared" si="1039"/>
        <v>#N/A</v>
      </c>
      <c r="AC887" s="53" t="b">
        <f t="shared" si="1040"/>
        <v>0</v>
      </c>
      <c r="AD887" s="53" t="b">
        <f t="shared" si="1041"/>
        <v>0</v>
      </c>
      <c r="AE887" s="53" t="b">
        <f t="shared" si="1042"/>
        <v>0</v>
      </c>
      <c r="AF887" s="53" t="b">
        <f t="shared" si="1043"/>
        <v>0</v>
      </c>
      <c r="AG887" s="53" t="b">
        <f t="shared" si="1044"/>
        <v>0</v>
      </c>
      <c r="AH887" s="53" t="b">
        <f t="shared" si="1045"/>
        <v>0</v>
      </c>
      <c r="AI887" s="53" t="b">
        <f t="shared" si="1046"/>
        <v>0</v>
      </c>
      <c r="AJ887" s="53" t="b">
        <f t="shared" si="1047"/>
        <v>0</v>
      </c>
      <c r="AK887" s="53" t="b">
        <f t="shared" si="1101"/>
        <v>1</v>
      </c>
      <c r="AL887" s="53" t="b">
        <f t="shared" si="1102"/>
        <v>1</v>
      </c>
      <c r="AM887" s="53" t="b">
        <f t="shared" si="1103"/>
        <v>1</v>
      </c>
      <c r="AN887" s="53" t="b">
        <f t="shared" si="1104"/>
        <v>1</v>
      </c>
      <c r="AO887" s="53" t="b">
        <f t="shared" si="1105"/>
        <v>1</v>
      </c>
      <c r="AP887" s="53" t="b">
        <f t="shared" si="1106"/>
        <v>1</v>
      </c>
      <c r="AQ887" s="53" t="b">
        <f t="shared" si="1083"/>
        <v>0</v>
      </c>
      <c r="AR887" t="b">
        <f t="shared" si="1048"/>
        <v>0</v>
      </c>
      <c r="AS887" s="54" t="e">
        <f t="shared" si="1073"/>
        <v>#N/A</v>
      </c>
      <c r="AT887" t="b">
        <f t="shared" si="1084"/>
        <v>0</v>
      </c>
      <c r="AU887" t="str">
        <f t="shared" si="1085"/>
        <v/>
      </c>
      <c r="AV887" s="55" t="str">
        <f t="shared" si="1074"/>
        <v/>
      </c>
      <c r="AW887" t="b">
        <f>AND(AV887&lt;&gt;"",COUNTIF($AV$11:AV886,AV887)=0)</f>
        <v>0</v>
      </c>
      <c r="AX887" s="2">
        <f>IF(AV887="",0,IF(AW887,MAX($AX$11:AX886)+1,VLOOKUP(AV887,$AV$11:AX886,3,FALSE)))</f>
        <v>0</v>
      </c>
      <c r="AY887" t="str">
        <f t="shared" si="1075"/>
        <v/>
      </c>
      <c r="AZ887" t="e">
        <f t="shared" si="1049"/>
        <v>#N/A</v>
      </c>
      <c r="BA887" t="e">
        <f>IF(ISNA(AZ887),NA(),COUNTIF(AZ$10:AZ887,AZ887)&gt;1)</f>
        <v>#N/A</v>
      </c>
      <c r="BB887" t="e">
        <f t="shared" si="1050"/>
        <v>#N/A</v>
      </c>
      <c r="BC887" s="55" t="e">
        <f t="shared" si="1051"/>
        <v>#N/A</v>
      </c>
      <c r="BD887" s="56" t="e">
        <f t="shared" si="1052"/>
        <v>#N/A</v>
      </c>
      <c r="BE887" s="53">
        <f t="shared" si="1053"/>
        <v>0</v>
      </c>
      <c r="BF887" s="53">
        <f t="shared" si="1054"/>
        <v>0</v>
      </c>
      <c r="BG887" s="53">
        <f t="shared" si="1055"/>
        <v>0</v>
      </c>
      <c r="BH887" s="53">
        <f t="shared" si="1056"/>
        <v>0</v>
      </c>
      <c r="BI887" s="53">
        <f t="shared" si="1057"/>
        <v>0</v>
      </c>
      <c r="BJ887" s="53">
        <f t="shared" si="1058"/>
        <v>0</v>
      </c>
      <c r="BK887" s="57">
        <f t="shared" si="1059"/>
        <v>0</v>
      </c>
      <c r="BL887" s="57">
        <f t="shared" si="1060"/>
        <v>0</v>
      </c>
      <c r="BM887" s="57">
        <f t="shared" si="1061"/>
        <v>0</v>
      </c>
      <c r="BN887" s="57">
        <f t="shared" si="1062"/>
        <v>0</v>
      </c>
      <c r="BO887" s="57">
        <f t="shared" si="1063"/>
        <v>0</v>
      </c>
      <c r="BP887" s="57">
        <f t="shared" si="1064"/>
        <v>0</v>
      </c>
      <c r="BQ887">
        <f t="shared" si="1086"/>
        <v>0</v>
      </c>
      <c r="BR887">
        <f t="shared" si="1087"/>
        <v>0</v>
      </c>
      <c r="BS887">
        <f t="shared" si="1088"/>
        <v>0</v>
      </c>
      <c r="BT887">
        <f t="shared" si="1089"/>
        <v>0</v>
      </c>
      <c r="BU887">
        <f t="shared" si="1090"/>
        <v>0</v>
      </c>
      <c r="BV887">
        <f t="shared" si="1091"/>
        <v>0</v>
      </c>
      <c r="BW887">
        <f t="shared" si="1092"/>
        <v>0</v>
      </c>
      <c r="BX887">
        <f t="shared" si="1093"/>
        <v>0</v>
      </c>
      <c r="BY887">
        <f t="shared" si="1094"/>
        <v>0</v>
      </c>
      <c r="BZ887">
        <f t="shared" si="1095"/>
        <v>0</v>
      </c>
      <c r="CA887">
        <f t="shared" si="1096"/>
        <v>0</v>
      </c>
      <c r="CB887">
        <f t="shared" si="1097"/>
        <v>0</v>
      </c>
      <c r="CC887" t="e">
        <f>IF('Source and fuel input'!AS887,VLOOKUP(AA887,SourceIdData,8,FALSE),IF('Source and fuel input'!AQ887,V887,IF('Source and fuel input'!AR887,IF(AND(E887="Method 1",VLOOKUP(AA887,SourceIdData,8,FALSE)&gt;0),VLOOKUP(AA887,SourceIdData,8,FALSE),NA()),"")))</f>
        <v>#N/A</v>
      </c>
      <c r="CD887" s="15" t="e">
        <f t="shared" si="1108"/>
        <v>#N/A</v>
      </c>
      <c r="CE887" s="15" t="b">
        <f t="shared" si="1109"/>
        <v>1</v>
      </c>
      <c r="CF887" s="15" t="b">
        <f t="shared" si="1065"/>
        <v>1</v>
      </c>
      <c r="CG887" s="15" t="b">
        <f t="shared" si="1110"/>
        <v>0</v>
      </c>
      <c r="CH887" s="15" t="b">
        <f t="shared" si="1111"/>
        <v>1</v>
      </c>
      <c r="CI887" t="e">
        <f t="shared" si="1066"/>
        <v>#N/A</v>
      </c>
      <c r="CJ887" t="e">
        <f t="shared" si="1067"/>
        <v>#N/A</v>
      </c>
      <c r="CK887" t="e">
        <f t="shared" si="1076"/>
        <v>#N/A</v>
      </c>
      <c r="CL887" t="b">
        <f t="shared" si="1112"/>
        <v>0</v>
      </c>
      <c r="CM887" t="e">
        <f t="shared" si="1077"/>
        <v>#N/A</v>
      </c>
      <c r="CN887" t="b">
        <f t="shared" si="1078"/>
        <v>0</v>
      </c>
      <c r="CO887" s="14">
        <f t="shared" si="1079"/>
        <v>1</v>
      </c>
      <c r="CP887" s="16" t="str">
        <f t="shared" si="1068"/>
        <v/>
      </c>
      <c r="CQ887" s="15">
        <f t="shared" si="1069"/>
        <v>0</v>
      </c>
      <c r="CR887" s="15">
        <f t="shared" si="1070"/>
        <v>0</v>
      </c>
      <c r="CS887" s="15">
        <f t="shared" si="1071"/>
        <v>0</v>
      </c>
      <c r="CT887" s="58" t="e">
        <f t="shared" si="1098"/>
        <v>#DIV/0!</v>
      </c>
      <c r="CU887" s="2">
        <f t="shared" si="1072"/>
        <v>995</v>
      </c>
      <c r="CV887" t="str">
        <f t="shared" si="1080"/>
        <v/>
      </c>
      <c r="CX887" t="str">
        <f t="shared" si="1099"/>
        <v/>
      </c>
      <c r="CY887" t="b">
        <f>AND(CX887&lt;&gt;"",COUNTIF($CX$11:CX886,CX887)=0)</f>
        <v>0</v>
      </c>
      <c r="CZ887" s="2">
        <f>IF(CX887="",0,IF(CY887,MAX($CZ$11:CZ886)+1,VLOOKUP(CX887,$CX$11:CZ886,3,FALSE)))</f>
        <v>0</v>
      </c>
      <c r="DA887" s="2" t="str">
        <f t="shared" si="1081"/>
        <v/>
      </c>
      <c r="DB887" t="str">
        <f t="shared" si="1100"/>
        <v/>
      </c>
      <c r="DC887" t="b">
        <f>AND(DB887&lt;&gt;"",COUNTIF($DB$11:DB886,DB887)=0)</f>
        <v>0</v>
      </c>
      <c r="DD887" s="2">
        <f>IF(DB887="",0,IF(DC887,MAX($DD$11:DD886)+1,VLOOKUP(DB887,$DB$11:DD886,3,FALSE)))</f>
        <v>0</v>
      </c>
      <c r="DE887" s="2" t="str">
        <f t="shared" si="1082"/>
        <v/>
      </c>
    </row>
    <row r="888" spans="1:109" x14ac:dyDescent="0.35">
      <c r="A888" s="119"/>
      <c r="B888" s="46"/>
      <c r="C888" s="46"/>
      <c r="D888" s="46"/>
      <c r="E888" s="46"/>
      <c r="F888" s="183"/>
      <c r="G888" s="48">
        <v>0</v>
      </c>
      <c r="H888" s="46">
        <v>0</v>
      </c>
      <c r="I888" s="46">
        <v>0</v>
      </c>
      <c r="J888" s="46">
        <v>0</v>
      </c>
      <c r="K888" s="46">
        <v>0</v>
      </c>
      <c r="L888" s="49">
        <v>0</v>
      </c>
      <c r="M888" s="50">
        <v>0</v>
      </c>
      <c r="N888" s="32"/>
      <c r="O888" s="31"/>
      <c r="P888" s="31"/>
      <c r="Q888" s="31"/>
      <c r="R888" s="31"/>
      <c r="S888" s="31"/>
      <c r="T888" s="31"/>
      <c r="U888" s="31"/>
      <c r="V888" s="99"/>
      <c r="W888" s="52" t="str">
        <f t="shared" si="1107"/>
        <v/>
      </c>
      <c r="X888" s="120"/>
      <c r="Y888" s="97"/>
      <c r="Z888" t="e">
        <f t="shared" si="1037"/>
        <v>#N/A</v>
      </c>
      <c r="AA888" t="e">
        <f t="shared" si="1038"/>
        <v>#N/A</v>
      </c>
      <c r="AB888" t="e">
        <f t="shared" si="1039"/>
        <v>#N/A</v>
      </c>
      <c r="AC888" s="53" t="b">
        <f t="shared" si="1040"/>
        <v>0</v>
      </c>
      <c r="AD888" s="53" t="b">
        <f t="shared" si="1041"/>
        <v>0</v>
      </c>
      <c r="AE888" s="53" t="b">
        <f t="shared" si="1042"/>
        <v>0</v>
      </c>
      <c r="AF888" s="53" t="b">
        <f t="shared" si="1043"/>
        <v>0</v>
      </c>
      <c r="AG888" s="53" t="b">
        <f t="shared" si="1044"/>
        <v>0</v>
      </c>
      <c r="AH888" s="53" t="b">
        <f t="shared" si="1045"/>
        <v>0</v>
      </c>
      <c r="AI888" s="53" t="b">
        <f t="shared" si="1046"/>
        <v>0</v>
      </c>
      <c r="AJ888" s="53" t="b">
        <f t="shared" si="1047"/>
        <v>0</v>
      </c>
      <c r="AK888" s="53" t="b">
        <f t="shared" si="1101"/>
        <v>1</v>
      </c>
      <c r="AL888" s="53" t="b">
        <f t="shared" si="1102"/>
        <v>1</v>
      </c>
      <c r="AM888" s="53" t="b">
        <f t="shared" si="1103"/>
        <v>1</v>
      </c>
      <c r="AN888" s="53" t="b">
        <f t="shared" si="1104"/>
        <v>1</v>
      </c>
      <c r="AO888" s="53" t="b">
        <f t="shared" si="1105"/>
        <v>1</v>
      </c>
      <c r="AP888" s="53" t="b">
        <f t="shared" si="1106"/>
        <v>1</v>
      </c>
      <c r="AQ888" s="53" t="b">
        <f t="shared" si="1083"/>
        <v>0</v>
      </c>
      <c r="AR888" t="b">
        <f t="shared" si="1048"/>
        <v>0</v>
      </c>
      <c r="AS888" s="54" t="e">
        <f t="shared" si="1073"/>
        <v>#N/A</v>
      </c>
      <c r="AT888" t="b">
        <f t="shared" si="1084"/>
        <v>0</v>
      </c>
      <c r="AU888" t="str">
        <f t="shared" si="1085"/>
        <v/>
      </c>
      <c r="AV888" s="55" t="str">
        <f t="shared" si="1074"/>
        <v/>
      </c>
      <c r="AW888" t="b">
        <f>AND(AV888&lt;&gt;"",COUNTIF($AV$11:AV887,AV888)=0)</f>
        <v>0</v>
      </c>
      <c r="AX888" s="2">
        <f>IF(AV888="",0,IF(AW888,MAX($AX$11:AX887)+1,VLOOKUP(AV888,$AV$11:AX887,3,FALSE)))</f>
        <v>0</v>
      </c>
      <c r="AY888" t="str">
        <f t="shared" si="1075"/>
        <v/>
      </c>
      <c r="AZ888" t="e">
        <f t="shared" si="1049"/>
        <v>#N/A</v>
      </c>
      <c r="BA888" t="e">
        <f>IF(ISNA(AZ888),NA(),COUNTIF(AZ$10:AZ888,AZ888)&gt;1)</f>
        <v>#N/A</v>
      </c>
      <c r="BB888" t="e">
        <f t="shared" si="1050"/>
        <v>#N/A</v>
      </c>
      <c r="BC888" s="55" t="e">
        <f t="shared" si="1051"/>
        <v>#N/A</v>
      </c>
      <c r="BD888" s="56" t="e">
        <f t="shared" si="1052"/>
        <v>#N/A</v>
      </c>
      <c r="BE888" s="53">
        <f t="shared" si="1053"/>
        <v>0</v>
      </c>
      <c r="BF888" s="53">
        <f t="shared" si="1054"/>
        <v>0</v>
      </c>
      <c r="BG888" s="53">
        <f t="shared" si="1055"/>
        <v>0</v>
      </c>
      <c r="BH888" s="53">
        <f t="shared" si="1056"/>
        <v>0</v>
      </c>
      <c r="BI888" s="53">
        <f t="shared" si="1057"/>
        <v>0</v>
      </c>
      <c r="BJ888" s="53">
        <f t="shared" si="1058"/>
        <v>0</v>
      </c>
      <c r="BK888" s="57">
        <f t="shared" si="1059"/>
        <v>0</v>
      </c>
      <c r="BL888" s="57">
        <f t="shared" si="1060"/>
        <v>0</v>
      </c>
      <c r="BM888" s="57">
        <f t="shared" si="1061"/>
        <v>0</v>
      </c>
      <c r="BN888" s="57">
        <f t="shared" si="1062"/>
        <v>0</v>
      </c>
      <c r="BO888" s="57">
        <f t="shared" si="1063"/>
        <v>0</v>
      </c>
      <c r="BP888" s="57">
        <f t="shared" si="1064"/>
        <v>0</v>
      </c>
      <c r="BQ888">
        <f t="shared" si="1086"/>
        <v>0</v>
      </c>
      <c r="BR888">
        <f t="shared" si="1087"/>
        <v>0</v>
      </c>
      <c r="BS888">
        <f t="shared" si="1088"/>
        <v>0</v>
      </c>
      <c r="BT888">
        <f t="shared" si="1089"/>
        <v>0</v>
      </c>
      <c r="BU888">
        <f t="shared" si="1090"/>
        <v>0</v>
      </c>
      <c r="BV888">
        <f t="shared" si="1091"/>
        <v>0</v>
      </c>
      <c r="BW888">
        <f t="shared" si="1092"/>
        <v>0</v>
      </c>
      <c r="BX888">
        <f t="shared" si="1093"/>
        <v>0</v>
      </c>
      <c r="BY888">
        <f t="shared" si="1094"/>
        <v>0</v>
      </c>
      <c r="BZ888">
        <f t="shared" si="1095"/>
        <v>0</v>
      </c>
      <c r="CA888">
        <f t="shared" si="1096"/>
        <v>0</v>
      </c>
      <c r="CB888">
        <f t="shared" si="1097"/>
        <v>0</v>
      </c>
      <c r="CC888" t="e">
        <f>IF('Source and fuel input'!AS888,VLOOKUP(AA888,SourceIdData,8,FALSE),IF('Source and fuel input'!AQ888,V888,IF('Source and fuel input'!AR888,IF(AND(E888="Method 1",VLOOKUP(AA888,SourceIdData,8,FALSE)&gt;0),VLOOKUP(AA888,SourceIdData,8,FALSE),NA()),"")))</f>
        <v>#N/A</v>
      </c>
      <c r="CD888" s="15" t="e">
        <f t="shared" si="1108"/>
        <v>#N/A</v>
      </c>
      <c r="CE888" s="15" t="b">
        <f t="shared" si="1109"/>
        <v>1</v>
      </c>
      <c r="CF888" s="15" t="b">
        <f t="shared" si="1065"/>
        <v>1</v>
      </c>
      <c r="CG888" s="15" t="b">
        <f t="shared" si="1110"/>
        <v>0</v>
      </c>
      <c r="CH888" s="15" t="b">
        <f t="shared" si="1111"/>
        <v>1</v>
      </c>
      <c r="CI888" t="e">
        <f t="shared" si="1066"/>
        <v>#N/A</v>
      </c>
      <c r="CJ888" t="e">
        <f t="shared" si="1067"/>
        <v>#N/A</v>
      </c>
      <c r="CK888" t="e">
        <f t="shared" si="1076"/>
        <v>#N/A</v>
      </c>
      <c r="CL888" t="b">
        <f t="shared" si="1112"/>
        <v>0</v>
      </c>
      <c r="CM888" t="e">
        <f t="shared" si="1077"/>
        <v>#N/A</v>
      </c>
      <c r="CN888" t="b">
        <f t="shared" si="1078"/>
        <v>0</v>
      </c>
      <c r="CO888" s="14">
        <f t="shared" si="1079"/>
        <v>1</v>
      </c>
      <c r="CP888" s="16" t="str">
        <f t="shared" si="1068"/>
        <v/>
      </c>
      <c r="CQ888" s="15">
        <f t="shared" si="1069"/>
        <v>0</v>
      </c>
      <c r="CR888" s="15">
        <f t="shared" si="1070"/>
        <v>0</v>
      </c>
      <c r="CS888" s="15">
        <f t="shared" si="1071"/>
        <v>0</v>
      </c>
      <c r="CT888" s="58" t="e">
        <f t="shared" si="1098"/>
        <v>#DIV/0!</v>
      </c>
      <c r="CU888" s="2">
        <f t="shared" si="1072"/>
        <v>995</v>
      </c>
      <c r="CV888" t="str">
        <f t="shared" si="1080"/>
        <v/>
      </c>
      <c r="CX888" t="str">
        <f t="shared" si="1099"/>
        <v/>
      </c>
      <c r="CY888" t="b">
        <f>AND(CX888&lt;&gt;"",COUNTIF($CX$11:CX887,CX888)=0)</f>
        <v>0</v>
      </c>
      <c r="CZ888" s="2">
        <f>IF(CX888="",0,IF(CY888,MAX($CZ$11:CZ887)+1,VLOOKUP(CX888,$CX$11:CZ887,3,FALSE)))</f>
        <v>0</v>
      </c>
      <c r="DA888" s="2" t="str">
        <f t="shared" si="1081"/>
        <v/>
      </c>
      <c r="DB888" t="str">
        <f t="shared" si="1100"/>
        <v/>
      </c>
      <c r="DC888" t="b">
        <f>AND(DB888&lt;&gt;"",COUNTIF($DB$11:DB887,DB888)=0)</f>
        <v>0</v>
      </c>
      <c r="DD888" s="2">
        <f>IF(DB888="",0,IF(DC888,MAX($DD$11:DD887)+1,VLOOKUP(DB888,$DB$11:DD887,3,FALSE)))</f>
        <v>0</v>
      </c>
      <c r="DE888" s="2" t="str">
        <f t="shared" si="1082"/>
        <v/>
      </c>
    </row>
    <row r="889" spans="1:109" x14ac:dyDescent="0.35">
      <c r="A889" s="119"/>
      <c r="B889" s="46"/>
      <c r="C889" s="46"/>
      <c r="D889" s="46"/>
      <c r="E889" s="46"/>
      <c r="F889" s="183"/>
      <c r="G889" s="48">
        <v>0</v>
      </c>
      <c r="H889" s="46">
        <v>0</v>
      </c>
      <c r="I889" s="46">
        <v>0</v>
      </c>
      <c r="J889" s="46">
        <v>0</v>
      </c>
      <c r="K889" s="46">
        <v>0</v>
      </c>
      <c r="L889" s="49">
        <v>0</v>
      </c>
      <c r="M889" s="50">
        <v>0</v>
      </c>
      <c r="N889" s="32"/>
      <c r="O889" s="31"/>
      <c r="P889" s="31"/>
      <c r="Q889" s="31"/>
      <c r="R889" s="31"/>
      <c r="S889" s="31"/>
      <c r="T889" s="31"/>
      <c r="U889" s="31"/>
      <c r="V889" s="99"/>
      <c r="W889" s="52" t="str">
        <f t="shared" si="1107"/>
        <v/>
      </c>
      <c r="X889" s="120"/>
      <c r="Y889" s="97"/>
      <c r="Z889" t="e">
        <f t="shared" si="1037"/>
        <v>#N/A</v>
      </c>
      <c r="AA889" t="e">
        <f t="shared" si="1038"/>
        <v>#N/A</v>
      </c>
      <c r="AB889" t="e">
        <f t="shared" si="1039"/>
        <v>#N/A</v>
      </c>
      <c r="AC889" s="53" t="b">
        <f t="shared" si="1040"/>
        <v>0</v>
      </c>
      <c r="AD889" s="53" t="b">
        <f t="shared" si="1041"/>
        <v>0</v>
      </c>
      <c r="AE889" s="53" t="b">
        <f t="shared" si="1042"/>
        <v>0</v>
      </c>
      <c r="AF889" s="53" t="b">
        <f t="shared" si="1043"/>
        <v>0</v>
      </c>
      <c r="AG889" s="53" t="b">
        <f t="shared" si="1044"/>
        <v>0</v>
      </c>
      <c r="AH889" s="53" t="b">
        <f t="shared" si="1045"/>
        <v>0</v>
      </c>
      <c r="AI889" s="53" t="b">
        <f t="shared" si="1046"/>
        <v>0</v>
      </c>
      <c r="AJ889" s="53" t="b">
        <f t="shared" si="1047"/>
        <v>0</v>
      </c>
      <c r="AK889" s="53" t="b">
        <f t="shared" si="1101"/>
        <v>1</v>
      </c>
      <c r="AL889" s="53" t="b">
        <f t="shared" si="1102"/>
        <v>1</v>
      </c>
      <c r="AM889" s="53" t="b">
        <f t="shared" si="1103"/>
        <v>1</v>
      </c>
      <c r="AN889" s="53" t="b">
        <f t="shared" si="1104"/>
        <v>1</v>
      </c>
      <c r="AO889" s="53" t="b">
        <f t="shared" si="1105"/>
        <v>1</v>
      </c>
      <c r="AP889" s="53" t="b">
        <f t="shared" si="1106"/>
        <v>1</v>
      </c>
      <c r="AQ889" s="53" t="b">
        <f t="shared" si="1083"/>
        <v>0</v>
      </c>
      <c r="AR889" t="b">
        <f t="shared" si="1048"/>
        <v>0</v>
      </c>
      <c r="AS889" s="54" t="e">
        <f t="shared" si="1073"/>
        <v>#N/A</v>
      </c>
      <c r="AT889" t="b">
        <f t="shared" si="1084"/>
        <v>0</v>
      </c>
      <c r="AU889" t="str">
        <f t="shared" si="1085"/>
        <v/>
      </c>
      <c r="AV889" s="55" t="str">
        <f t="shared" si="1074"/>
        <v/>
      </c>
      <c r="AW889" t="b">
        <f>AND(AV889&lt;&gt;"",COUNTIF($AV$11:AV888,AV889)=0)</f>
        <v>0</v>
      </c>
      <c r="AX889" s="2">
        <f>IF(AV889="",0,IF(AW889,MAX($AX$11:AX888)+1,VLOOKUP(AV889,$AV$11:AX888,3,FALSE)))</f>
        <v>0</v>
      </c>
      <c r="AY889" t="str">
        <f t="shared" si="1075"/>
        <v/>
      </c>
      <c r="AZ889" t="e">
        <f t="shared" si="1049"/>
        <v>#N/A</v>
      </c>
      <c r="BA889" t="e">
        <f>IF(ISNA(AZ889),NA(),COUNTIF(AZ$10:AZ889,AZ889)&gt;1)</f>
        <v>#N/A</v>
      </c>
      <c r="BB889" t="e">
        <f t="shared" si="1050"/>
        <v>#N/A</v>
      </c>
      <c r="BC889" s="55" t="e">
        <f t="shared" si="1051"/>
        <v>#N/A</v>
      </c>
      <c r="BD889" s="56" t="e">
        <f t="shared" si="1052"/>
        <v>#N/A</v>
      </c>
      <c r="BE889" s="53">
        <f t="shared" si="1053"/>
        <v>0</v>
      </c>
      <c r="BF889" s="53">
        <f t="shared" si="1054"/>
        <v>0</v>
      </c>
      <c r="BG889" s="53">
        <f t="shared" si="1055"/>
        <v>0</v>
      </c>
      <c r="BH889" s="53">
        <f t="shared" si="1056"/>
        <v>0</v>
      </c>
      <c r="BI889" s="53">
        <f t="shared" si="1057"/>
        <v>0</v>
      </c>
      <c r="BJ889" s="53">
        <f t="shared" si="1058"/>
        <v>0</v>
      </c>
      <c r="BK889" s="57">
        <f t="shared" si="1059"/>
        <v>0</v>
      </c>
      <c r="BL889" s="57">
        <f t="shared" si="1060"/>
        <v>0</v>
      </c>
      <c r="BM889" s="57">
        <f t="shared" si="1061"/>
        <v>0</v>
      </c>
      <c r="BN889" s="57">
        <f t="shared" si="1062"/>
        <v>0</v>
      </c>
      <c r="BO889" s="57">
        <f t="shared" si="1063"/>
        <v>0</v>
      </c>
      <c r="BP889" s="57">
        <f t="shared" si="1064"/>
        <v>0</v>
      </c>
      <c r="BQ889">
        <f t="shared" si="1086"/>
        <v>0</v>
      </c>
      <c r="BR889">
        <f t="shared" si="1087"/>
        <v>0</v>
      </c>
      <c r="BS889">
        <f t="shared" si="1088"/>
        <v>0</v>
      </c>
      <c r="BT889">
        <f t="shared" si="1089"/>
        <v>0</v>
      </c>
      <c r="BU889">
        <f t="shared" si="1090"/>
        <v>0</v>
      </c>
      <c r="BV889">
        <f t="shared" si="1091"/>
        <v>0</v>
      </c>
      <c r="BW889">
        <f t="shared" si="1092"/>
        <v>0</v>
      </c>
      <c r="BX889">
        <f t="shared" si="1093"/>
        <v>0</v>
      </c>
      <c r="BY889">
        <f t="shared" si="1094"/>
        <v>0</v>
      </c>
      <c r="BZ889">
        <f t="shared" si="1095"/>
        <v>0</v>
      </c>
      <c r="CA889">
        <f t="shared" si="1096"/>
        <v>0</v>
      </c>
      <c r="CB889">
        <f t="shared" si="1097"/>
        <v>0</v>
      </c>
      <c r="CC889" t="e">
        <f>IF('Source and fuel input'!AS889,VLOOKUP(AA889,SourceIdData,8,FALSE),IF('Source and fuel input'!AQ889,V889,IF('Source and fuel input'!AR889,IF(AND(E889="Method 1",VLOOKUP(AA889,SourceIdData,8,FALSE)&gt;0),VLOOKUP(AA889,SourceIdData,8,FALSE),NA()),"")))</f>
        <v>#N/A</v>
      </c>
      <c r="CD889" s="15" t="e">
        <f t="shared" si="1108"/>
        <v>#N/A</v>
      </c>
      <c r="CE889" s="15" t="b">
        <f t="shared" si="1109"/>
        <v>1</v>
      </c>
      <c r="CF889" s="15" t="b">
        <f t="shared" si="1065"/>
        <v>1</v>
      </c>
      <c r="CG889" s="15" t="b">
        <f t="shared" si="1110"/>
        <v>0</v>
      </c>
      <c r="CH889" s="15" t="b">
        <f t="shared" si="1111"/>
        <v>1</v>
      </c>
      <c r="CI889" t="e">
        <f t="shared" si="1066"/>
        <v>#N/A</v>
      </c>
      <c r="CJ889" t="e">
        <f t="shared" si="1067"/>
        <v>#N/A</v>
      </c>
      <c r="CK889" t="e">
        <f t="shared" si="1076"/>
        <v>#N/A</v>
      </c>
      <c r="CL889" t="b">
        <f t="shared" si="1112"/>
        <v>0</v>
      </c>
      <c r="CM889" t="e">
        <f t="shared" si="1077"/>
        <v>#N/A</v>
      </c>
      <c r="CN889" t="b">
        <f t="shared" si="1078"/>
        <v>0</v>
      </c>
      <c r="CO889" s="14">
        <f t="shared" si="1079"/>
        <v>1</v>
      </c>
      <c r="CP889" s="16" t="str">
        <f t="shared" si="1068"/>
        <v/>
      </c>
      <c r="CQ889" s="15">
        <f t="shared" si="1069"/>
        <v>0</v>
      </c>
      <c r="CR889" s="15">
        <f t="shared" si="1070"/>
        <v>0</v>
      </c>
      <c r="CS889" s="15">
        <f t="shared" si="1071"/>
        <v>0</v>
      </c>
      <c r="CT889" s="58" t="e">
        <f t="shared" si="1098"/>
        <v>#DIV/0!</v>
      </c>
      <c r="CU889" s="2">
        <f t="shared" si="1072"/>
        <v>995</v>
      </c>
      <c r="CV889" t="str">
        <f t="shared" si="1080"/>
        <v/>
      </c>
      <c r="CX889" t="str">
        <f t="shared" si="1099"/>
        <v/>
      </c>
      <c r="CY889" t="b">
        <f>AND(CX889&lt;&gt;"",COUNTIF($CX$11:CX888,CX889)=0)</f>
        <v>0</v>
      </c>
      <c r="CZ889" s="2">
        <f>IF(CX889="",0,IF(CY889,MAX($CZ$11:CZ888)+1,VLOOKUP(CX889,$CX$11:CZ888,3,FALSE)))</f>
        <v>0</v>
      </c>
      <c r="DA889" s="2" t="str">
        <f t="shared" si="1081"/>
        <v/>
      </c>
      <c r="DB889" t="str">
        <f t="shared" si="1100"/>
        <v/>
      </c>
      <c r="DC889" t="b">
        <f>AND(DB889&lt;&gt;"",COUNTIF($DB$11:DB888,DB889)=0)</f>
        <v>0</v>
      </c>
      <c r="DD889" s="2">
        <f>IF(DB889="",0,IF(DC889,MAX($DD$11:DD888)+1,VLOOKUP(DB889,$DB$11:DD888,3,FALSE)))</f>
        <v>0</v>
      </c>
      <c r="DE889" s="2" t="str">
        <f t="shared" si="1082"/>
        <v/>
      </c>
    </row>
    <row r="890" spans="1:109" x14ac:dyDescent="0.35">
      <c r="A890" s="119"/>
      <c r="B890" s="46"/>
      <c r="C890" s="46"/>
      <c r="D890" s="46"/>
      <c r="E890" s="46"/>
      <c r="F890" s="183"/>
      <c r="G890" s="48">
        <v>0</v>
      </c>
      <c r="H890" s="46">
        <v>0</v>
      </c>
      <c r="I890" s="46">
        <v>0</v>
      </c>
      <c r="J890" s="46">
        <v>0</v>
      </c>
      <c r="K890" s="46">
        <v>0</v>
      </c>
      <c r="L890" s="49">
        <v>0</v>
      </c>
      <c r="M890" s="50">
        <v>0</v>
      </c>
      <c r="N890" s="32"/>
      <c r="O890" s="31"/>
      <c r="P890" s="31"/>
      <c r="Q890" s="31"/>
      <c r="R890" s="31"/>
      <c r="S890" s="31"/>
      <c r="T890" s="31"/>
      <c r="U890" s="31"/>
      <c r="V890" s="99"/>
      <c r="W890" s="52" t="str">
        <f t="shared" si="1107"/>
        <v/>
      </c>
      <c r="X890" s="120"/>
      <c r="Y890" s="97"/>
      <c r="Z890" t="e">
        <f t="shared" si="1037"/>
        <v>#N/A</v>
      </c>
      <c r="AA890" t="e">
        <f t="shared" si="1038"/>
        <v>#N/A</v>
      </c>
      <c r="AB890" t="e">
        <f t="shared" si="1039"/>
        <v>#N/A</v>
      </c>
      <c r="AC890" s="53" t="b">
        <f t="shared" si="1040"/>
        <v>0</v>
      </c>
      <c r="AD890" s="53" t="b">
        <f t="shared" si="1041"/>
        <v>0</v>
      </c>
      <c r="AE890" s="53" t="b">
        <f t="shared" si="1042"/>
        <v>0</v>
      </c>
      <c r="AF890" s="53" t="b">
        <f t="shared" si="1043"/>
        <v>0</v>
      </c>
      <c r="AG890" s="53" t="b">
        <f t="shared" si="1044"/>
        <v>0</v>
      </c>
      <c r="AH890" s="53" t="b">
        <f t="shared" si="1045"/>
        <v>0</v>
      </c>
      <c r="AI890" s="53" t="b">
        <f t="shared" si="1046"/>
        <v>0</v>
      </c>
      <c r="AJ890" s="53" t="b">
        <f t="shared" si="1047"/>
        <v>0</v>
      </c>
      <c r="AK890" s="53" t="b">
        <f t="shared" si="1101"/>
        <v>1</v>
      </c>
      <c r="AL890" s="53" t="b">
        <f t="shared" si="1102"/>
        <v>1</v>
      </c>
      <c r="AM890" s="53" t="b">
        <f t="shared" si="1103"/>
        <v>1</v>
      </c>
      <c r="AN890" s="53" t="b">
        <f t="shared" si="1104"/>
        <v>1</v>
      </c>
      <c r="AO890" s="53" t="b">
        <f t="shared" si="1105"/>
        <v>1</v>
      </c>
      <c r="AP890" s="53" t="b">
        <f t="shared" si="1106"/>
        <v>1</v>
      </c>
      <c r="AQ890" s="53" t="b">
        <f t="shared" si="1083"/>
        <v>0</v>
      </c>
      <c r="AR890" t="b">
        <f t="shared" si="1048"/>
        <v>0</v>
      </c>
      <c r="AS890" s="54" t="e">
        <f t="shared" si="1073"/>
        <v>#N/A</v>
      </c>
      <c r="AT890" t="b">
        <f t="shared" si="1084"/>
        <v>0</v>
      </c>
      <c r="AU890" t="str">
        <f t="shared" si="1085"/>
        <v/>
      </c>
      <c r="AV890" s="55" t="str">
        <f t="shared" si="1074"/>
        <v/>
      </c>
      <c r="AW890" t="b">
        <f>AND(AV890&lt;&gt;"",COUNTIF($AV$11:AV889,AV890)=0)</f>
        <v>0</v>
      </c>
      <c r="AX890" s="2">
        <f>IF(AV890="",0,IF(AW890,MAX($AX$11:AX889)+1,VLOOKUP(AV890,$AV$11:AX889,3,FALSE)))</f>
        <v>0</v>
      </c>
      <c r="AY890" t="str">
        <f t="shared" si="1075"/>
        <v/>
      </c>
      <c r="AZ890" t="e">
        <f t="shared" si="1049"/>
        <v>#N/A</v>
      </c>
      <c r="BA890" t="e">
        <f>IF(ISNA(AZ890),NA(),COUNTIF(AZ$10:AZ890,AZ890)&gt;1)</f>
        <v>#N/A</v>
      </c>
      <c r="BB890" t="e">
        <f t="shared" si="1050"/>
        <v>#N/A</v>
      </c>
      <c r="BC890" s="55" t="e">
        <f t="shared" si="1051"/>
        <v>#N/A</v>
      </c>
      <c r="BD890" s="56" t="e">
        <f t="shared" si="1052"/>
        <v>#N/A</v>
      </c>
      <c r="BE890" s="53">
        <f t="shared" si="1053"/>
        <v>0</v>
      </c>
      <c r="BF890" s="53">
        <f t="shared" si="1054"/>
        <v>0</v>
      </c>
      <c r="BG890" s="53">
        <f t="shared" si="1055"/>
        <v>0</v>
      </c>
      <c r="BH890" s="53">
        <f t="shared" si="1056"/>
        <v>0</v>
      </c>
      <c r="BI890" s="53">
        <f t="shared" si="1057"/>
        <v>0</v>
      </c>
      <c r="BJ890" s="53">
        <f t="shared" si="1058"/>
        <v>0</v>
      </c>
      <c r="BK890" s="57">
        <f t="shared" si="1059"/>
        <v>0</v>
      </c>
      <c r="BL890" s="57">
        <f t="shared" si="1060"/>
        <v>0</v>
      </c>
      <c r="BM890" s="57">
        <f t="shared" si="1061"/>
        <v>0</v>
      </c>
      <c r="BN890" s="57">
        <f t="shared" si="1062"/>
        <v>0</v>
      </c>
      <c r="BO890" s="57">
        <f t="shared" si="1063"/>
        <v>0</v>
      </c>
      <c r="BP890" s="57">
        <f t="shared" si="1064"/>
        <v>0</v>
      </c>
      <c r="BQ890">
        <f t="shared" si="1086"/>
        <v>0</v>
      </c>
      <c r="BR890">
        <f t="shared" si="1087"/>
        <v>0</v>
      </c>
      <c r="BS890">
        <f t="shared" si="1088"/>
        <v>0</v>
      </c>
      <c r="BT890">
        <f t="shared" si="1089"/>
        <v>0</v>
      </c>
      <c r="BU890">
        <f t="shared" si="1090"/>
        <v>0</v>
      </c>
      <c r="BV890">
        <f t="shared" si="1091"/>
        <v>0</v>
      </c>
      <c r="BW890">
        <f t="shared" si="1092"/>
        <v>0</v>
      </c>
      <c r="BX890">
        <f t="shared" si="1093"/>
        <v>0</v>
      </c>
      <c r="BY890">
        <f t="shared" si="1094"/>
        <v>0</v>
      </c>
      <c r="BZ890">
        <f t="shared" si="1095"/>
        <v>0</v>
      </c>
      <c r="CA890">
        <f t="shared" si="1096"/>
        <v>0</v>
      </c>
      <c r="CB890">
        <f t="shared" si="1097"/>
        <v>0</v>
      </c>
      <c r="CC890" t="e">
        <f>IF('Source and fuel input'!AS890,VLOOKUP(AA890,SourceIdData,8,FALSE),IF('Source and fuel input'!AQ890,V890,IF('Source and fuel input'!AR890,IF(AND(E890="Method 1",VLOOKUP(AA890,SourceIdData,8,FALSE)&gt;0),VLOOKUP(AA890,SourceIdData,8,FALSE),NA()),"")))</f>
        <v>#N/A</v>
      </c>
      <c r="CD890" s="15" t="e">
        <f t="shared" si="1108"/>
        <v>#N/A</v>
      </c>
      <c r="CE890" s="15" t="b">
        <f t="shared" si="1109"/>
        <v>1</v>
      </c>
      <c r="CF890" s="15" t="b">
        <f t="shared" si="1065"/>
        <v>1</v>
      </c>
      <c r="CG890" s="15" t="b">
        <f t="shared" si="1110"/>
        <v>0</v>
      </c>
      <c r="CH890" s="15" t="b">
        <f t="shared" si="1111"/>
        <v>1</v>
      </c>
      <c r="CI890" t="e">
        <f t="shared" si="1066"/>
        <v>#N/A</v>
      </c>
      <c r="CJ890" t="e">
        <f t="shared" si="1067"/>
        <v>#N/A</v>
      </c>
      <c r="CK890" t="e">
        <f t="shared" si="1076"/>
        <v>#N/A</v>
      </c>
      <c r="CL890" t="b">
        <f t="shared" si="1112"/>
        <v>0</v>
      </c>
      <c r="CM890" t="e">
        <f t="shared" si="1077"/>
        <v>#N/A</v>
      </c>
      <c r="CN890" t="b">
        <f t="shared" si="1078"/>
        <v>0</v>
      </c>
      <c r="CO890" s="14">
        <f t="shared" si="1079"/>
        <v>1</v>
      </c>
      <c r="CP890" s="16" t="str">
        <f t="shared" si="1068"/>
        <v/>
      </c>
      <c r="CQ890" s="15">
        <f t="shared" si="1069"/>
        <v>0</v>
      </c>
      <c r="CR890" s="15">
        <f t="shared" si="1070"/>
        <v>0</v>
      </c>
      <c r="CS890" s="15">
        <f t="shared" si="1071"/>
        <v>0</v>
      </c>
      <c r="CT890" s="58" t="e">
        <f t="shared" si="1098"/>
        <v>#DIV/0!</v>
      </c>
      <c r="CU890" s="2">
        <f t="shared" si="1072"/>
        <v>995</v>
      </c>
      <c r="CV890" t="str">
        <f t="shared" si="1080"/>
        <v/>
      </c>
      <c r="CX890" t="str">
        <f t="shared" si="1099"/>
        <v/>
      </c>
      <c r="CY890" t="b">
        <f>AND(CX890&lt;&gt;"",COUNTIF($CX$11:CX889,CX890)=0)</f>
        <v>0</v>
      </c>
      <c r="CZ890" s="2">
        <f>IF(CX890="",0,IF(CY890,MAX($CZ$11:CZ889)+1,VLOOKUP(CX890,$CX$11:CZ889,3,FALSE)))</f>
        <v>0</v>
      </c>
      <c r="DA890" s="2" t="str">
        <f t="shared" si="1081"/>
        <v/>
      </c>
      <c r="DB890" t="str">
        <f t="shared" si="1100"/>
        <v/>
      </c>
      <c r="DC890" t="b">
        <f>AND(DB890&lt;&gt;"",COUNTIF($DB$11:DB889,DB890)=0)</f>
        <v>0</v>
      </c>
      <c r="DD890" s="2">
        <f>IF(DB890="",0,IF(DC890,MAX($DD$11:DD889)+1,VLOOKUP(DB890,$DB$11:DD889,3,FALSE)))</f>
        <v>0</v>
      </c>
      <c r="DE890" s="2" t="str">
        <f t="shared" si="1082"/>
        <v/>
      </c>
    </row>
    <row r="891" spans="1:109" x14ac:dyDescent="0.35">
      <c r="A891" s="119"/>
      <c r="B891" s="46"/>
      <c r="C891" s="46"/>
      <c r="D891" s="46"/>
      <c r="E891" s="46"/>
      <c r="F891" s="183"/>
      <c r="G891" s="48">
        <v>0</v>
      </c>
      <c r="H891" s="46">
        <v>0</v>
      </c>
      <c r="I891" s="46">
        <v>0</v>
      </c>
      <c r="J891" s="46">
        <v>0</v>
      </c>
      <c r="K891" s="46">
        <v>0</v>
      </c>
      <c r="L891" s="49">
        <v>0</v>
      </c>
      <c r="M891" s="50">
        <v>0</v>
      </c>
      <c r="N891" s="32"/>
      <c r="O891" s="31"/>
      <c r="P891" s="31"/>
      <c r="Q891" s="31"/>
      <c r="R891" s="31"/>
      <c r="S891" s="31"/>
      <c r="T891" s="31"/>
      <c r="U891" s="31"/>
      <c r="V891" s="99"/>
      <c r="W891" s="52" t="str">
        <f t="shared" si="1107"/>
        <v/>
      </c>
      <c r="X891" s="120"/>
      <c r="Y891" s="97"/>
      <c r="Z891" t="e">
        <f t="shared" si="1037"/>
        <v>#N/A</v>
      </c>
      <c r="AA891" t="e">
        <f t="shared" si="1038"/>
        <v>#N/A</v>
      </c>
      <c r="AB891" t="e">
        <f t="shared" si="1039"/>
        <v>#N/A</v>
      </c>
      <c r="AC891" s="53" t="b">
        <f t="shared" si="1040"/>
        <v>0</v>
      </c>
      <c r="AD891" s="53" t="b">
        <f t="shared" si="1041"/>
        <v>0</v>
      </c>
      <c r="AE891" s="53" t="b">
        <f t="shared" si="1042"/>
        <v>0</v>
      </c>
      <c r="AF891" s="53" t="b">
        <f t="shared" si="1043"/>
        <v>0</v>
      </c>
      <c r="AG891" s="53" t="b">
        <f t="shared" si="1044"/>
        <v>0</v>
      </c>
      <c r="AH891" s="53" t="b">
        <f t="shared" si="1045"/>
        <v>0</v>
      </c>
      <c r="AI891" s="53" t="b">
        <f t="shared" si="1046"/>
        <v>0</v>
      </c>
      <c r="AJ891" s="53" t="b">
        <f t="shared" si="1047"/>
        <v>0</v>
      </c>
      <c r="AK891" s="53" t="b">
        <f t="shared" si="1101"/>
        <v>1</v>
      </c>
      <c r="AL891" s="53" t="b">
        <f t="shared" si="1102"/>
        <v>1</v>
      </c>
      <c r="AM891" s="53" t="b">
        <f t="shared" si="1103"/>
        <v>1</v>
      </c>
      <c r="AN891" s="53" t="b">
        <f t="shared" si="1104"/>
        <v>1</v>
      </c>
      <c r="AO891" s="53" t="b">
        <f t="shared" si="1105"/>
        <v>1</v>
      </c>
      <c r="AP891" s="53" t="b">
        <f t="shared" si="1106"/>
        <v>1</v>
      </c>
      <c r="AQ891" s="53" t="b">
        <f t="shared" si="1083"/>
        <v>0</v>
      </c>
      <c r="AR891" t="b">
        <f t="shared" si="1048"/>
        <v>0</v>
      </c>
      <c r="AS891" s="54" t="e">
        <f t="shared" si="1073"/>
        <v>#N/A</v>
      </c>
      <c r="AT891" t="b">
        <f t="shared" si="1084"/>
        <v>0</v>
      </c>
      <c r="AU891" t="str">
        <f t="shared" si="1085"/>
        <v/>
      </c>
      <c r="AV891" s="55" t="str">
        <f t="shared" si="1074"/>
        <v/>
      </c>
      <c r="AW891" t="b">
        <f>AND(AV891&lt;&gt;"",COUNTIF($AV$11:AV890,AV891)=0)</f>
        <v>0</v>
      </c>
      <c r="AX891" s="2">
        <f>IF(AV891="",0,IF(AW891,MAX($AX$11:AX890)+1,VLOOKUP(AV891,$AV$11:AX890,3,FALSE)))</f>
        <v>0</v>
      </c>
      <c r="AY891" t="str">
        <f t="shared" si="1075"/>
        <v/>
      </c>
      <c r="AZ891" t="e">
        <f t="shared" si="1049"/>
        <v>#N/A</v>
      </c>
      <c r="BA891" t="e">
        <f>IF(ISNA(AZ891),NA(),COUNTIF(AZ$10:AZ891,AZ891)&gt;1)</f>
        <v>#N/A</v>
      </c>
      <c r="BB891" t="e">
        <f t="shared" si="1050"/>
        <v>#N/A</v>
      </c>
      <c r="BC891" s="55" t="e">
        <f t="shared" si="1051"/>
        <v>#N/A</v>
      </c>
      <c r="BD891" s="56" t="e">
        <f t="shared" si="1052"/>
        <v>#N/A</v>
      </c>
      <c r="BE891" s="53">
        <f t="shared" si="1053"/>
        <v>0</v>
      </c>
      <c r="BF891" s="53">
        <f t="shared" si="1054"/>
        <v>0</v>
      </c>
      <c r="BG891" s="53">
        <f t="shared" si="1055"/>
        <v>0</v>
      </c>
      <c r="BH891" s="53">
        <f t="shared" si="1056"/>
        <v>0</v>
      </c>
      <c r="BI891" s="53">
        <f t="shared" si="1057"/>
        <v>0</v>
      </c>
      <c r="BJ891" s="53">
        <f t="shared" si="1058"/>
        <v>0</v>
      </c>
      <c r="BK891" s="57">
        <f t="shared" si="1059"/>
        <v>0</v>
      </c>
      <c r="BL891" s="57">
        <f t="shared" si="1060"/>
        <v>0</v>
      </c>
      <c r="BM891" s="57">
        <f t="shared" si="1061"/>
        <v>0</v>
      </c>
      <c r="BN891" s="57">
        <f t="shared" si="1062"/>
        <v>0</v>
      </c>
      <c r="BO891" s="57">
        <f t="shared" si="1063"/>
        <v>0</v>
      </c>
      <c r="BP891" s="57">
        <f t="shared" si="1064"/>
        <v>0</v>
      </c>
      <c r="BQ891">
        <f t="shared" si="1086"/>
        <v>0</v>
      </c>
      <c r="BR891">
        <f t="shared" si="1087"/>
        <v>0</v>
      </c>
      <c r="BS891">
        <f t="shared" si="1088"/>
        <v>0</v>
      </c>
      <c r="BT891">
        <f t="shared" si="1089"/>
        <v>0</v>
      </c>
      <c r="BU891">
        <f t="shared" si="1090"/>
        <v>0</v>
      </c>
      <c r="BV891">
        <f t="shared" si="1091"/>
        <v>0</v>
      </c>
      <c r="BW891">
        <f t="shared" si="1092"/>
        <v>0</v>
      </c>
      <c r="BX891">
        <f t="shared" si="1093"/>
        <v>0</v>
      </c>
      <c r="BY891">
        <f t="shared" si="1094"/>
        <v>0</v>
      </c>
      <c r="BZ891">
        <f t="shared" si="1095"/>
        <v>0</v>
      </c>
      <c r="CA891">
        <f t="shared" si="1096"/>
        <v>0</v>
      </c>
      <c r="CB891">
        <f t="shared" si="1097"/>
        <v>0</v>
      </c>
      <c r="CC891" t="e">
        <f>IF('Source and fuel input'!AS891,VLOOKUP(AA891,SourceIdData,8,FALSE),IF('Source and fuel input'!AQ891,V891,IF('Source and fuel input'!AR891,IF(AND(E891="Method 1",VLOOKUP(AA891,SourceIdData,8,FALSE)&gt;0),VLOOKUP(AA891,SourceIdData,8,FALSE),NA()),"")))</f>
        <v>#N/A</v>
      </c>
      <c r="CD891" s="15" t="e">
        <f t="shared" si="1108"/>
        <v>#N/A</v>
      </c>
      <c r="CE891" s="15" t="b">
        <f t="shared" si="1109"/>
        <v>1</v>
      </c>
      <c r="CF891" s="15" t="b">
        <f t="shared" si="1065"/>
        <v>1</v>
      </c>
      <c r="CG891" s="15" t="b">
        <f t="shared" si="1110"/>
        <v>0</v>
      </c>
      <c r="CH891" s="15" t="b">
        <f t="shared" si="1111"/>
        <v>1</v>
      </c>
      <c r="CI891" t="e">
        <f t="shared" si="1066"/>
        <v>#N/A</v>
      </c>
      <c r="CJ891" t="e">
        <f t="shared" si="1067"/>
        <v>#N/A</v>
      </c>
      <c r="CK891" t="e">
        <f t="shared" si="1076"/>
        <v>#N/A</v>
      </c>
      <c r="CL891" t="b">
        <f t="shared" si="1112"/>
        <v>0</v>
      </c>
      <c r="CM891" t="e">
        <f t="shared" si="1077"/>
        <v>#N/A</v>
      </c>
      <c r="CN891" t="b">
        <f t="shared" si="1078"/>
        <v>0</v>
      </c>
      <c r="CO891" s="14">
        <f t="shared" si="1079"/>
        <v>1</v>
      </c>
      <c r="CP891" s="16" t="str">
        <f t="shared" si="1068"/>
        <v/>
      </c>
      <c r="CQ891" s="15">
        <f t="shared" si="1069"/>
        <v>0</v>
      </c>
      <c r="CR891" s="15">
        <f t="shared" si="1070"/>
        <v>0</v>
      </c>
      <c r="CS891" s="15">
        <f t="shared" si="1071"/>
        <v>0</v>
      </c>
      <c r="CT891" s="58" t="e">
        <f t="shared" si="1098"/>
        <v>#DIV/0!</v>
      </c>
      <c r="CU891" s="2">
        <f t="shared" si="1072"/>
        <v>995</v>
      </c>
      <c r="CV891" t="str">
        <f t="shared" si="1080"/>
        <v/>
      </c>
      <c r="CX891" t="str">
        <f t="shared" si="1099"/>
        <v/>
      </c>
      <c r="CY891" t="b">
        <f>AND(CX891&lt;&gt;"",COUNTIF($CX$11:CX890,CX891)=0)</f>
        <v>0</v>
      </c>
      <c r="CZ891" s="2">
        <f>IF(CX891="",0,IF(CY891,MAX($CZ$11:CZ890)+1,VLOOKUP(CX891,$CX$11:CZ890,3,FALSE)))</f>
        <v>0</v>
      </c>
      <c r="DA891" s="2" t="str">
        <f t="shared" si="1081"/>
        <v/>
      </c>
      <c r="DB891" t="str">
        <f t="shared" si="1100"/>
        <v/>
      </c>
      <c r="DC891" t="b">
        <f>AND(DB891&lt;&gt;"",COUNTIF($DB$11:DB890,DB891)=0)</f>
        <v>0</v>
      </c>
      <c r="DD891" s="2">
        <f>IF(DB891="",0,IF(DC891,MAX($DD$11:DD890)+1,VLOOKUP(DB891,$DB$11:DD890,3,FALSE)))</f>
        <v>0</v>
      </c>
      <c r="DE891" s="2" t="str">
        <f t="shared" si="1082"/>
        <v/>
      </c>
    </row>
    <row r="892" spans="1:109" x14ac:dyDescent="0.35">
      <c r="A892" s="119"/>
      <c r="B892" s="46"/>
      <c r="C892" s="46"/>
      <c r="D892" s="46"/>
      <c r="E892" s="46"/>
      <c r="F892" s="183"/>
      <c r="G892" s="48">
        <v>0</v>
      </c>
      <c r="H892" s="46">
        <v>0</v>
      </c>
      <c r="I892" s="46">
        <v>0</v>
      </c>
      <c r="J892" s="46">
        <v>0</v>
      </c>
      <c r="K892" s="46">
        <v>0</v>
      </c>
      <c r="L892" s="49">
        <v>0</v>
      </c>
      <c r="M892" s="50">
        <v>0</v>
      </c>
      <c r="N892" s="32"/>
      <c r="O892" s="31"/>
      <c r="P892" s="31"/>
      <c r="Q892" s="31"/>
      <c r="R892" s="31"/>
      <c r="S892" s="31"/>
      <c r="T892" s="31"/>
      <c r="U892" s="31"/>
      <c r="V892" s="99"/>
      <c r="W892" s="52" t="str">
        <f t="shared" si="1107"/>
        <v/>
      </c>
      <c r="X892" s="120"/>
      <c r="Y892" s="97"/>
      <c r="Z892" t="e">
        <f t="shared" si="1037"/>
        <v>#N/A</v>
      </c>
      <c r="AA892" t="e">
        <f t="shared" si="1038"/>
        <v>#N/A</v>
      </c>
      <c r="AB892" t="e">
        <f t="shared" si="1039"/>
        <v>#N/A</v>
      </c>
      <c r="AC892" s="53" t="b">
        <f t="shared" si="1040"/>
        <v>0</v>
      </c>
      <c r="AD892" s="53" t="b">
        <f t="shared" si="1041"/>
        <v>0</v>
      </c>
      <c r="AE892" s="53" t="b">
        <f t="shared" si="1042"/>
        <v>0</v>
      </c>
      <c r="AF892" s="53" t="b">
        <f t="shared" si="1043"/>
        <v>0</v>
      </c>
      <c r="AG892" s="53" t="b">
        <f t="shared" si="1044"/>
        <v>0</v>
      </c>
      <c r="AH892" s="53" t="b">
        <f t="shared" si="1045"/>
        <v>0</v>
      </c>
      <c r="AI892" s="53" t="b">
        <f t="shared" si="1046"/>
        <v>0</v>
      </c>
      <c r="AJ892" s="53" t="b">
        <f t="shared" si="1047"/>
        <v>0</v>
      </c>
      <c r="AK892" s="53" t="b">
        <f t="shared" si="1101"/>
        <v>1</v>
      </c>
      <c r="AL892" s="53" t="b">
        <f t="shared" si="1102"/>
        <v>1</v>
      </c>
      <c r="AM892" s="53" t="b">
        <f t="shared" si="1103"/>
        <v>1</v>
      </c>
      <c r="AN892" s="53" t="b">
        <f t="shared" si="1104"/>
        <v>1</v>
      </c>
      <c r="AO892" s="53" t="b">
        <f t="shared" si="1105"/>
        <v>1</v>
      </c>
      <c r="AP892" s="53" t="b">
        <f t="shared" si="1106"/>
        <v>1</v>
      </c>
      <c r="AQ892" s="53" t="b">
        <f t="shared" si="1083"/>
        <v>0</v>
      </c>
      <c r="AR892" t="b">
        <f t="shared" si="1048"/>
        <v>0</v>
      </c>
      <c r="AS892" s="54" t="e">
        <f t="shared" si="1073"/>
        <v>#N/A</v>
      </c>
      <c r="AT892" t="b">
        <f t="shared" si="1084"/>
        <v>0</v>
      </c>
      <c r="AU892" t="str">
        <f t="shared" si="1085"/>
        <v/>
      </c>
      <c r="AV892" s="55" t="str">
        <f t="shared" si="1074"/>
        <v/>
      </c>
      <c r="AW892" t="b">
        <f>AND(AV892&lt;&gt;"",COUNTIF($AV$11:AV891,AV892)=0)</f>
        <v>0</v>
      </c>
      <c r="AX892" s="2">
        <f>IF(AV892="",0,IF(AW892,MAX($AX$11:AX891)+1,VLOOKUP(AV892,$AV$11:AX891,3,FALSE)))</f>
        <v>0</v>
      </c>
      <c r="AY892" t="str">
        <f t="shared" si="1075"/>
        <v/>
      </c>
      <c r="AZ892" t="e">
        <f t="shared" si="1049"/>
        <v>#N/A</v>
      </c>
      <c r="BA892" t="e">
        <f>IF(ISNA(AZ892),NA(),COUNTIF(AZ$10:AZ892,AZ892)&gt;1)</f>
        <v>#N/A</v>
      </c>
      <c r="BB892" t="e">
        <f t="shared" si="1050"/>
        <v>#N/A</v>
      </c>
      <c r="BC892" s="55" t="e">
        <f t="shared" si="1051"/>
        <v>#N/A</v>
      </c>
      <c r="BD892" s="56" t="e">
        <f t="shared" si="1052"/>
        <v>#N/A</v>
      </c>
      <c r="BE892" s="53">
        <f t="shared" si="1053"/>
        <v>0</v>
      </c>
      <c r="BF892" s="53">
        <f t="shared" si="1054"/>
        <v>0</v>
      </c>
      <c r="BG892" s="53">
        <f t="shared" si="1055"/>
        <v>0</v>
      </c>
      <c r="BH892" s="53">
        <f t="shared" si="1056"/>
        <v>0</v>
      </c>
      <c r="BI892" s="53">
        <f t="shared" si="1057"/>
        <v>0</v>
      </c>
      <c r="BJ892" s="53">
        <f t="shared" si="1058"/>
        <v>0</v>
      </c>
      <c r="BK892" s="57">
        <f t="shared" si="1059"/>
        <v>0</v>
      </c>
      <c r="BL892" s="57">
        <f t="shared" si="1060"/>
        <v>0</v>
      </c>
      <c r="BM892" s="57">
        <f t="shared" si="1061"/>
        <v>0</v>
      </c>
      <c r="BN892" s="57">
        <f t="shared" si="1062"/>
        <v>0</v>
      </c>
      <c r="BO892" s="57">
        <f t="shared" si="1063"/>
        <v>0</v>
      </c>
      <c r="BP892" s="57">
        <f t="shared" si="1064"/>
        <v>0</v>
      </c>
      <c r="BQ892">
        <f t="shared" si="1086"/>
        <v>0</v>
      </c>
      <c r="BR892">
        <f t="shared" si="1087"/>
        <v>0</v>
      </c>
      <c r="BS892">
        <f t="shared" si="1088"/>
        <v>0</v>
      </c>
      <c r="BT892">
        <f t="shared" si="1089"/>
        <v>0</v>
      </c>
      <c r="BU892">
        <f t="shared" si="1090"/>
        <v>0</v>
      </c>
      <c r="BV892">
        <f t="shared" si="1091"/>
        <v>0</v>
      </c>
      <c r="BW892">
        <f t="shared" si="1092"/>
        <v>0</v>
      </c>
      <c r="BX892">
        <f t="shared" si="1093"/>
        <v>0</v>
      </c>
      <c r="BY892">
        <f t="shared" si="1094"/>
        <v>0</v>
      </c>
      <c r="BZ892">
        <f t="shared" si="1095"/>
        <v>0</v>
      </c>
      <c r="CA892">
        <f t="shared" si="1096"/>
        <v>0</v>
      </c>
      <c r="CB892">
        <f t="shared" si="1097"/>
        <v>0</v>
      </c>
      <c r="CC892" t="e">
        <f>IF('Source and fuel input'!AS892,VLOOKUP(AA892,SourceIdData,8,FALSE),IF('Source and fuel input'!AQ892,V892,IF('Source and fuel input'!AR892,IF(AND(E892="Method 1",VLOOKUP(AA892,SourceIdData,8,FALSE)&gt;0),VLOOKUP(AA892,SourceIdData,8,FALSE),NA()),"")))</f>
        <v>#N/A</v>
      </c>
      <c r="CD892" s="15" t="e">
        <f t="shared" si="1108"/>
        <v>#N/A</v>
      </c>
      <c r="CE892" s="15" t="b">
        <f t="shared" si="1109"/>
        <v>1</v>
      </c>
      <c r="CF892" s="15" t="b">
        <f t="shared" si="1065"/>
        <v>1</v>
      </c>
      <c r="CG892" s="15" t="b">
        <f t="shared" si="1110"/>
        <v>0</v>
      </c>
      <c r="CH892" s="15" t="b">
        <f t="shared" si="1111"/>
        <v>1</v>
      </c>
      <c r="CI892" t="e">
        <f t="shared" si="1066"/>
        <v>#N/A</v>
      </c>
      <c r="CJ892" t="e">
        <f t="shared" si="1067"/>
        <v>#N/A</v>
      </c>
      <c r="CK892" t="e">
        <f t="shared" si="1076"/>
        <v>#N/A</v>
      </c>
      <c r="CL892" t="b">
        <f t="shared" si="1112"/>
        <v>0</v>
      </c>
      <c r="CM892" t="e">
        <f t="shared" si="1077"/>
        <v>#N/A</v>
      </c>
      <c r="CN892" t="b">
        <f t="shared" si="1078"/>
        <v>0</v>
      </c>
      <c r="CO892" s="14">
        <f t="shared" si="1079"/>
        <v>1</v>
      </c>
      <c r="CP892" s="16" t="str">
        <f t="shared" si="1068"/>
        <v/>
      </c>
      <c r="CQ892" s="15">
        <f t="shared" si="1069"/>
        <v>0</v>
      </c>
      <c r="CR892" s="15">
        <f t="shared" si="1070"/>
        <v>0</v>
      </c>
      <c r="CS892" s="15">
        <f t="shared" si="1071"/>
        <v>0</v>
      </c>
      <c r="CT892" s="58" t="e">
        <f t="shared" si="1098"/>
        <v>#DIV/0!</v>
      </c>
      <c r="CU892" s="2">
        <f t="shared" si="1072"/>
        <v>995</v>
      </c>
      <c r="CV892" t="str">
        <f t="shared" si="1080"/>
        <v/>
      </c>
      <c r="CX892" t="str">
        <f t="shared" si="1099"/>
        <v/>
      </c>
      <c r="CY892" t="b">
        <f>AND(CX892&lt;&gt;"",COUNTIF($CX$11:CX891,CX892)=0)</f>
        <v>0</v>
      </c>
      <c r="CZ892" s="2">
        <f>IF(CX892="",0,IF(CY892,MAX($CZ$11:CZ891)+1,VLOOKUP(CX892,$CX$11:CZ891,3,FALSE)))</f>
        <v>0</v>
      </c>
      <c r="DA892" s="2" t="str">
        <f t="shared" si="1081"/>
        <v/>
      </c>
      <c r="DB892" t="str">
        <f t="shared" si="1100"/>
        <v/>
      </c>
      <c r="DC892" t="b">
        <f>AND(DB892&lt;&gt;"",COUNTIF($DB$11:DB891,DB892)=0)</f>
        <v>0</v>
      </c>
      <c r="DD892" s="2">
        <f>IF(DB892="",0,IF(DC892,MAX($DD$11:DD891)+1,VLOOKUP(DB892,$DB$11:DD891,3,FALSE)))</f>
        <v>0</v>
      </c>
      <c r="DE892" s="2" t="str">
        <f t="shared" si="1082"/>
        <v/>
      </c>
    </row>
    <row r="893" spans="1:109" x14ac:dyDescent="0.35">
      <c r="A893" s="119"/>
      <c r="B893" s="46"/>
      <c r="C893" s="46"/>
      <c r="D893" s="46"/>
      <c r="E893" s="46"/>
      <c r="F893" s="183"/>
      <c r="G893" s="48">
        <v>0</v>
      </c>
      <c r="H893" s="46">
        <v>0</v>
      </c>
      <c r="I893" s="46">
        <v>0</v>
      </c>
      <c r="J893" s="46">
        <v>0</v>
      </c>
      <c r="K893" s="46">
        <v>0</v>
      </c>
      <c r="L893" s="49">
        <v>0</v>
      </c>
      <c r="M893" s="50">
        <v>0</v>
      </c>
      <c r="N893" s="32"/>
      <c r="O893" s="31"/>
      <c r="P893" s="31"/>
      <c r="Q893" s="31"/>
      <c r="R893" s="31"/>
      <c r="S893" s="31"/>
      <c r="T893" s="31"/>
      <c r="U893" s="31"/>
      <c r="V893" s="99"/>
      <c r="W893" s="52" t="str">
        <f t="shared" si="1107"/>
        <v/>
      </c>
      <c r="X893" s="120"/>
      <c r="Y893" s="97"/>
      <c r="Z893" t="e">
        <f t="shared" si="1037"/>
        <v>#N/A</v>
      </c>
      <c r="AA893" t="e">
        <f t="shared" si="1038"/>
        <v>#N/A</v>
      </c>
      <c r="AB893" t="e">
        <f t="shared" si="1039"/>
        <v>#N/A</v>
      </c>
      <c r="AC893" s="53" t="b">
        <f t="shared" si="1040"/>
        <v>0</v>
      </c>
      <c r="AD893" s="53" t="b">
        <f t="shared" si="1041"/>
        <v>0</v>
      </c>
      <c r="AE893" s="53" t="b">
        <f t="shared" si="1042"/>
        <v>0</v>
      </c>
      <c r="AF893" s="53" t="b">
        <f t="shared" si="1043"/>
        <v>0</v>
      </c>
      <c r="AG893" s="53" t="b">
        <f t="shared" si="1044"/>
        <v>0</v>
      </c>
      <c r="AH893" s="53" t="b">
        <f t="shared" si="1045"/>
        <v>0</v>
      </c>
      <c r="AI893" s="53" t="b">
        <f t="shared" si="1046"/>
        <v>0</v>
      </c>
      <c r="AJ893" s="53" t="b">
        <f t="shared" si="1047"/>
        <v>0</v>
      </c>
      <c r="AK893" s="53" t="b">
        <f t="shared" si="1101"/>
        <v>1</v>
      </c>
      <c r="AL893" s="53" t="b">
        <f t="shared" si="1102"/>
        <v>1</v>
      </c>
      <c r="AM893" s="53" t="b">
        <f t="shared" si="1103"/>
        <v>1</v>
      </c>
      <c r="AN893" s="53" t="b">
        <f t="shared" si="1104"/>
        <v>1</v>
      </c>
      <c r="AO893" s="53" t="b">
        <f t="shared" si="1105"/>
        <v>1</v>
      </c>
      <c r="AP893" s="53" t="b">
        <f t="shared" si="1106"/>
        <v>1</v>
      </c>
      <c r="AQ893" s="53" t="b">
        <f t="shared" si="1083"/>
        <v>0</v>
      </c>
      <c r="AR893" t="b">
        <f t="shared" si="1048"/>
        <v>0</v>
      </c>
      <c r="AS893" s="54" t="e">
        <f t="shared" si="1073"/>
        <v>#N/A</v>
      </c>
      <c r="AT893" t="b">
        <f t="shared" si="1084"/>
        <v>0</v>
      </c>
      <c r="AU893" t="str">
        <f t="shared" si="1085"/>
        <v/>
      </c>
      <c r="AV893" s="55" t="str">
        <f t="shared" si="1074"/>
        <v/>
      </c>
      <c r="AW893" t="b">
        <f>AND(AV893&lt;&gt;"",COUNTIF($AV$11:AV892,AV893)=0)</f>
        <v>0</v>
      </c>
      <c r="AX893" s="2">
        <f>IF(AV893="",0,IF(AW893,MAX($AX$11:AX892)+1,VLOOKUP(AV893,$AV$11:AX892,3,FALSE)))</f>
        <v>0</v>
      </c>
      <c r="AY893" t="str">
        <f t="shared" si="1075"/>
        <v/>
      </c>
      <c r="AZ893" t="e">
        <f t="shared" si="1049"/>
        <v>#N/A</v>
      </c>
      <c r="BA893" t="e">
        <f>IF(ISNA(AZ893),NA(),COUNTIF(AZ$10:AZ893,AZ893)&gt;1)</f>
        <v>#N/A</v>
      </c>
      <c r="BB893" t="e">
        <f t="shared" si="1050"/>
        <v>#N/A</v>
      </c>
      <c r="BC893" s="55" t="e">
        <f t="shared" si="1051"/>
        <v>#N/A</v>
      </c>
      <c r="BD893" s="56" t="e">
        <f t="shared" si="1052"/>
        <v>#N/A</v>
      </c>
      <c r="BE893" s="53">
        <f t="shared" si="1053"/>
        <v>0</v>
      </c>
      <c r="BF893" s="53">
        <f t="shared" si="1054"/>
        <v>0</v>
      </c>
      <c r="BG893" s="53">
        <f t="shared" si="1055"/>
        <v>0</v>
      </c>
      <c r="BH893" s="53">
        <f t="shared" si="1056"/>
        <v>0</v>
      </c>
      <c r="BI893" s="53">
        <f t="shared" si="1057"/>
        <v>0</v>
      </c>
      <c r="BJ893" s="53">
        <f t="shared" si="1058"/>
        <v>0</v>
      </c>
      <c r="BK893" s="57">
        <f t="shared" si="1059"/>
        <v>0</v>
      </c>
      <c r="BL893" s="57">
        <f t="shared" si="1060"/>
        <v>0</v>
      </c>
      <c r="BM893" s="57">
        <f t="shared" si="1061"/>
        <v>0</v>
      </c>
      <c r="BN893" s="57">
        <f t="shared" si="1062"/>
        <v>0</v>
      </c>
      <c r="BO893" s="57">
        <f t="shared" si="1063"/>
        <v>0</v>
      </c>
      <c r="BP893" s="57">
        <f t="shared" si="1064"/>
        <v>0</v>
      </c>
      <c r="BQ893">
        <f t="shared" si="1086"/>
        <v>0</v>
      </c>
      <c r="BR893">
        <f t="shared" si="1087"/>
        <v>0</v>
      </c>
      <c r="BS893">
        <f t="shared" si="1088"/>
        <v>0</v>
      </c>
      <c r="BT893">
        <f t="shared" si="1089"/>
        <v>0</v>
      </c>
      <c r="BU893">
        <f t="shared" si="1090"/>
        <v>0</v>
      </c>
      <c r="BV893">
        <f t="shared" si="1091"/>
        <v>0</v>
      </c>
      <c r="BW893">
        <f t="shared" si="1092"/>
        <v>0</v>
      </c>
      <c r="BX893">
        <f t="shared" si="1093"/>
        <v>0</v>
      </c>
      <c r="BY893">
        <f t="shared" si="1094"/>
        <v>0</v>
      </c>
      <c r="BZ893">
        <f t="shared" si="1095"/>
        <v>0</v>
      </c>
      <c r="CA893">
        <f t="shared" si="1096"/>
        <v>0</v>
      </c>
      <c r="CB893">
        <f t="shared" si="1097"/>
        <v>0</v>
      </c>
      <c r="CC893" t="e">
        <f>IF('Source and fuel input'!AS893,VLOOKUP(AA893,SourceIdData,8,FALSE),IF('Source and fuel input'!AQ893,V893,IF('Source and fuel input'!AR893,IF(AND(E893="Method 1",VLOOKUP(AA893,SourceIdData,8,FALSE)&gt;0),VLOOKUP(AA893,SourceIdData,8,FALSE),NA()),"")))</f>
        <v>#N/A</v>
      </c>
      <c r="CD893" s="15" t="e">
        <f t="shared" si="1108"/>
        <v>#N/A</v>
      </c>
      <c r="CE893" s="15" t="b">
        <f t="shared" si="1109"/>
        <v>1</v>
      </c>
      <c r="CF893" s="15" t="b">
        <f t="shared" si="1065"/>
        <v>1</v>
      </c>
      <c r="CG893" s="15" t="b">
        <f t="shared" si="1110"/>
        <v>0</v>
      </c>
      <c r="CH893" s="15" t="b">
        <f t="shared" si="1111"/>
        <v>1</v>
      </c>
      <c r="CI893" t="e">
        <f t="shared" si="1066"/>
        <v>#N/A</v>
      </c>
      <c r="CJ893" t="e">
        <f t="shared" si="1067"/>
        <v>#N/A</v>
      </c>
      <c r="CK893" t="e">
        <f t="shared" si="1076"/>
        <v>#N/A</v>
      </c>
      <c r="CL893" t="b">
        <f t="shared" si="1112"/>
        <v>0</v>
      </c>
      <c r="CM893" t="e">
        <f t="shared" si="1077"/>
        <v>#N/A</v>
      </c>
      <c r="CN893" t="b">
        <f t="shared" si="1078"/>
        <v>0</v>
      </c>
      <c r="CO893" s="14">
        <f t="shared" si="1079"/>
        <v>1</v>
      </c>
      <c r="CP893" s="16" t="str">
        <f t="shared" si="1068"/>
        <v/>
      </c>
      <c r="CQ893" s="15">
        <f t="shared" si="1069"/>
        <v>0</v>
      </c>
      <c r="CR893" s="15">
        <f t="shared" si="1070"/>
        <v>0</v>
      </c>
      <c r="CS893" s="15">
        <f t="shared" si="1071"/>
        <v>0</v>
      </c>
      <c r="CT893" s="58" t="e">
        <f t="shared" si="1098"/>
        <v>#DIV/0!</v>
      </c>
      <c r="CU893" s="2">
        <f t="shared" si="1072"/>
        <v>995</v>
      </c>
      <c r="CV893" t="str">
        <f t="shared" si="1080"/>
        <v/>
      </c>
      <c r="CX893" t="str">
        <f t="shared" si="1099"/>
        <v/>
      </c>
      <c r="CY893" t="b">
        <f>AND(CX893&lt;&gt;"",COUNTIF($CX$11:CX892,CX893)=0)</f>
        <v>0</v>
      </c>
      <c r="CZ893" s="2">
        <f>IF(CX893="",0,IF(CY893,MAX($CZ$11:CZ892)+1,VLOOKUP(CX893,$CX$11:CZ892,3,FALSE)))</f>
        <v>0</v>
      </c>
      <c r="DA893" s="2" t="str">
        <f t="shared" si="1081"/>
        <v/>
      </c>
      <c r="DB893" t="str">
        <f t="shared" si="1100"/>
        <v/>
      </c>
      <c r="DC893" t="b">
        <f>AND(DB893&lt;&gt;"",COUNTIF($DB$11:DB892,DB893)=0)</f>
        <v>0</v>
      </c>
      <c r="DD893" s="2">
        <f>IF(DB893="",0,IF(DC893,MAX($DD$11:DD892)+1,VLOOKUP(DB893,$DB$11:DD892,3,FALSE)))</f>
        <v>0</v>
      </c>
      <c r="DE893" s="2" t="str">
        <f t="shared" si="1082"/>
        <v/>
      </c>
    </row>
    <row r="894" spans="1:109" x14ac:dyDescent="0.35">
      <c r="A894" s="119"/>
      <c r="B894" s="46"/>
      <c r="C894" s="46"/>
      <c r="D894" s="46"/>
      <c r="E894" s="46"/>
      <c r="F894" s="183"/>
      <c r="G894" s="48">
        <v>0</v>
      </c>
      <c r="H894" s="46">
        <v>0</v>
      </c>
      <c r="I894" s="46">
        <v>0</v>
      </c>
      <c r="J894" s="46">
        <v>0</v>
      </c>
      <c r="K894" s="46">
        <v>0</v>
      </c>
      <c r="L894" s="49">
        <v>0</v>
      </c>
      <c r="M894" s="50">
        <v>0</v>
      </c>
      <c r="N894" s="32"/>
      <c r="O894" s="31"/>
      <c r="P894" s="31"/>
      <c r="Q894" s="31"/>
      <c r="R894" s="31"/>
      <c r="S894" s="31"/>
      <c r="T894" s="31"/>
      <c r="U894" s="31"/>
      <c r="V894" s="99"/>
      <c r="W894" s="52" t="str">
        <f t="shared" si="1107"/>
        <v/>
      </c>
      <c r="X894" s="120"/>
      <c r="Y894" s="97"/>
      <c r="Z894" t="e">
        <f t="shared" si="1037"/>
        <v>#N/A</v>
      </c>
      <c r="AA894" t="e">
        <f t="shared" si="1038"/>
        <v>#N/A</v>
      </c>
      <c r="AB894" t="e">
        <f t="shared" si="1039"/>
        <v>#N/A</v>
      </c>
      <c r="AC894" s="53" t="b">
        <f t="shared" si="1040"/>
        <v>0</v>
      </c>
      <c r="AD894" s="53" t="b">
        <f t="shared" si="1041"/>
        <v>0</v>
      </c>
      <c r="AE894" s="53" t="b">
        <f t="shared" si="1042"/>
        <v>0</v>
      </c>
      <c r="AF894" s="53" t="b">
        <f t="shared" si="1043"/>
        <v>0</v>
      </c>
      <c r="AG894" s="53" t="b">
        <f t="shared" si="1044"/>
        <v>0</v>
      </c>
      <c r="AH894" s="53" t="b">
        <f t="shared" si="1045"/>
        <v>0</v>
      </c>
      <c r="AI894" s="53" t="b">
        <f t="shared" si="1046"/>
        <v>0</v>
      </c>
      <c r="AJ894" s="53" t="b">
        <f t="shared" si="1047"/>
        <v>0</v>
      </c>
      <c r="AK894" s="53" t="b">
        <f t="shared" si="1101"/>
        <v>1</v>
      </c>
      <c r="AL894" s="53" t="b">
        <f t="shared" si="1102"/>
        <v>1</v>
      </c>
      <c r="AM894" s="53" t="b">
        <f t="shared" si="1103"/>
        <v>1</v>
      </c>
      <c r="AN894" s="53" t="b">
        <f t="shared" si="1104"/>
        <v>1</v>
      </c>
      <c r="AO894" s="53" t="b">
        <f t="shared" si="1105"/>
        <v>1</v>
      </c>
      <c r="AP894" s="53" t="b">
        <f t="shared" si="1106"/>
        <v>1</v>
      </c>
      <c r="AQ894" s="53" t="b">
        <f t="shared" si="1083"/>
        <v>0</v>
      </c>
      <c r="AR894" t="b">
        <f t="shared" si="1048"/>
        <v>0</v>
      </c>
      <c r="AS894" s="54" t="e">
        <f t="shared" si="1073"/>
        <v>#N/A</v>
      </c>
      <c r="AT894" t="b">
        <f t="shared" si="1084"/>
        <v>0</v>
      </c>
      <c r="AU894" t="str">
        <f t="shared" si="1085"/>
        <v/>
      </c>
      <c r="AV894" s="55" t="str">
        <f t="shared" si="1074"/>
        <v/>
      </c>
      <c r="AW894" t="b">
        <f>AND(AV894&lt;&gt;"",COUNTIF($AV$11:AV893,AV894)=0)</f>
        <v>0</v>
      </c>
      <c r="AX894" s="2">
        <f>IF(AV894="",0,IF(AW894,MAX($AX$11:AX893)+1,VLOOKUP(AV894,$AV$11:AX893,3,FALSE)))</f>
        <v>0</v>
      </c>
      <c r="AY894" t="str">
        <f t="shared" si="1075"/>
        <v/>
      </c>
      <c r="AZ894" t="e">
        <f t="shared" si="1049"/>
        <v>#N/A</v>
      </c>
      <c r="BA894" t="e">
        <f>IF(ISNA(AZ894),NA(),COUNTIF(AZ$10:AZ894,AZ894)&gt;1)</f>
        <v>#N/A</v>
      </c>
      <c r="BB894" t="e">
        <f t="shared" si="1050"/>
        <v>#N/A</v>
      </c>
      <c r="BC894" s="55" t="e">
        <f t="shared" si="1051"/>
        <v>#N/A</v>
      </c>
      <c r="BD894" s="56" t="e">
        <f t="shared" si="1052"/>
        <v>#N/A</v>
      </c>
      <c r="BE894" s="53">
        <f t="shared" si="1053"/>
        <v>0</v>
      </c>
      <c r="BF894" s="53">
        <f t="shared" si="1054"/>
        <v>0</v>
      </c>
      <c r="BG894" s="53">
        <f t="shared" si="1055"/>
        <v>0</v>
      </c>
      <c r="BH894" s="53">
        <f t="shared" si="1056"/>
        <v>0</v>
      </c>
      <c r="BI894" s="53">
        <f t="shared" si="1057"/>
        <v>0</v>
      </c>
      <c r="BJ894" s="53">
        <f t="shared" si="1058"/>
        <v>0</v>
      </c>
      <c r="BK894" s="57">
        <f t="shared" si="1059"/>
        <v>0</v>
      </c>
      <c r="BL894" s="57">
        <f t="shared" si="1060"/>
        <v>0</v>
      </c>
      <c r="BM894" s="57">
        <f t="shared" si="1061"/>
        <v>0</v>
      </c>
      <c r="BN894" s="57">
        <f t="shared" si="1062"/>
        <v>0</v>
      </c>
      <c r="BO894" s="57">
        <f t="shared" si="1063"/>
        <v>0</v>
      </c>
      <c r="BP894" s="57">
        <f t="shared" si="1064"/>
        <v>0</v>
      </c>
      <c r="BQ894">
        <f t="shared" si="1086"/>
        <v>0</v>
      </c>
      <c r="BR894">
        <f t="shared" si="1087"/>
        <v>0</v>
      </c>
      <c r="BS894">
        <f t="shared" si="1088"/>
        <v>0</v>
      </c>
      <c r="BT894">
        <f t="shared" si="1089"/>
        <v>0</v>
      </c>
      <c r="BU894">
        <f t="shared" si="1090"/>
        <v>0</v>
      </c>
      <c r="BV894">
        <f t="shared" si="1091"/>
        <v>0</v>
      </c>
      <c r="BW894">
        <f t="shared" si="1092"/>
        <v>0</v>
      </c>
      <c r="BX894">
        <f t="shared" si="1093"/>
        <v>0</v>
      </c>
      <c r="BY894">
        <f t="shared" si="1094"/>
        <v>0</v>
      </c>
      <c r="BZ894">
        <f t="shared" si="1095"/>
        <v>0</v>
      </c>
      <c r="CA894">
        <f t="shared" si="1096"/>
        <v>0</v>
      </c>
      <c r="CB894">
        <f t="shared" si="1097"/>
        <v>0</v>
      </c>
      <c r="CC894" t="e">
        <f>IF('Source and fuel input'!AS894,VLOOKUP(AA894,SourceIdData,8,FALSE),IF('Source and fuel input'!AQ894,V894,IF('Source and fuel input'!AR894,IF(AND(E894="Method 1",VLOOKUP(AA894,SourceIdData,8,FALSE)&gt;0),VLOOKUP(AA894,SourceIdData,8,FALSE),NA()),"")))</f>
        <v>#N/A</v>
      </c>
      <c r="CD894" s="15" t="e">
        <f t="shared" si="1108"/>
        <v>#N/A</v>
      </c>
      <c r="CE894" s="15" t="b">
        <f t="shared" si="1109"/>
        <v>1</v>
      </c>
      <c r="CF894" s="15" t="b">
        <f t="shared" si="1065"/>
        <v>1</v>
      </c>
      <c r="CG894" s="15" t="b">
        <f t="shared" si="1110"/>
        <v>0</v>
      </c>
      <c r="CH894" s="15" t="b">
        <f t="shared" si="1111"/>
        <v>1</v>
      </c>
      <c r="CI894" t="e">
        <f t="shared" si="1066"/>
        <v>#N/A</v>
      </c>
      <c r="CJ894" t="e">
        <f t="shared" si="1067"/>
        <v>#N/A</v>
      </c>
      <c r="CK894" t="e">
        <f t="shared" si="1076"/>
        <v>#N/A</v>
      </c>
      <c r="CL894" t="b">
        <f t="shared" si="1112"/>
        <v>0</v>
      </c>
      <c r="CM894" t="e">
        <f t="shared" si="1077"/>
        <v>#N/A</v>
      </c>
      <c r="CN894" t="b">
        <f t="shared" si="1078"/>
        <v>0</v>
      </c>
      <c r="CO894" s="14">
        <f t="shared" si="1079"/>
        <v>1</v>
      </c>
      <c r="CP894" s="16" t="str">
        <f t="shared" si="1068"/>
        <v/>
      </c>
      <c r="CQ894" s="15">
        <f t="shared" si="1069"/>
        <v>0</v>
      </c>
      <c r="CR894" s="15">
        <f t="shared" si="1070"/>
        <v>0</v>
      </c>
      <c r="CS894" s="15">
        <f t="shared" si="1071"/>
        <v>0</v>
      </c>
      <c r="CT894" s="58" t="e">
        <f t="shared" si="1098"/>
        <v>#DIV/0!</v>
      </c>
      <c r="CU894" s="2">
        <f t="shared" si="1072"/>
        <v>995</v>
      </c>
      <c r="CV894" t="str">
        <f t="shared" si="1080"/>
        <v/>
      </c>
      <c r="CX894" t="str">
        <f t="shared" si="1099"/>
        <v/>
      </c>
      <c r="CY894" t="b">
        <f>AND(CX894&lt;&gt;"",COUNTIF($CX$11:CX893,CX894)=0)</f>
        <v>0</v>
      </c>
      <c r="CZ894" s="2">
        <f>IF(CX894="",0,IF(CY894,MAX($CZ$11:CZ893)+1,VLOOKUP(CX894,$CX$11:CZ893,3,FALSE)))</f>
        <v>0</v>
      </c>
      <c r="DA894" s="2" t="str">
        <f t="shared" si="1081"/>
        <v/>
      </c>
      <c r="DB894" t="str">
        <f t="shared" si="1100"/>
        <v/>
      </c>
      <c r="DC894" t="b">
        <f>AND(DB894&lt;&gt;"",COUNTIF($DB$11:DB893,DB894)=0)</f>
        <v>0</v>
      </c>
      <c r="DD894" s="2">
        <f>IF(DB894="",0,IF(DC894,MAX($DD$11:DD893)+1,VLOOKUP(DB894,$DB$11:DD893,3,FALSE)))</f>
        <v>0</v>
      </c>
      <c r="DE894" s="2" t="str">
        <f t="shared" si="1082"/>
        <v/>
      </c>
    </row>
    <row r="895" spans="1:109" x14ac:dyDescent="0.35">
      <c r="A895" s="119"/>
      <c r="B895" s="46"/>
      <c r="C895" s="46"/>
      <c r="D895" s="46"/>
      <c r="E895" s="46"/>
      <c r="F895" s="183"/>
      <c r="G895" s="48">
        <v>0</v>
      </c>
      <c r="H895" s="46">
        <v>0</v>
      </c>
      <c r="I895" s="46">
        <v>0</v>
      </c>
      <c r="J895" s="46">
        <v>0</v>
      </c>
      <c r="K895" s="46">
        <v>0</v>
      </c>
      <c r="L895" s="49">
        <v>0</v>
      </c>
      <c r="M895" s="50">
        <v>0</v>
      </c>
      <c r="N895" s="32"/>
      <c r="O895" s="31"/>
      <c r="P895" s="31"/>
      <c r="Q895" s="31"/>
      <c r="R895" s="31"/>
      <c r="S895" s="31"/>
      <c r="T895" s="31"/>
      <c r="U895" s="31"/>
      <c r="V895" s="99"/>
      <c r="W895" s="52" t="str">
        <f t="shared" si="1107"/>
        <v/>
      </c>
      <c r="X895" s="120"/>
      <c r="Y895" s="97"/>
      <c r="Z895" t="e">
        <f t="shared" si="1037"/>
        <v>#N/A</v>
      </c>
      <c r="AA895" t="e">
        <f t="shared" si="1038"/>
        <v>#N/A</v>
      </c>
      <c r="AB895" t="e">
        <f t="shared" si="1039"/>
        <v>#N/A</v>
      </c>
      <c r="AC895" s="53" t="b">
        <f t="shared" si="1040"/>
        <v>0</v>
      </c>
      <c r="AD895" s="53" t="b">
        <f t="shared" si="1041"/>
        <v>0</v>
      </c>
      <c r="AE895" s="53" t="b">
        <f t="shared" si="1042"/>
        <v>0</v>
      </c>
      <c r="AF895" s="53" t="b">
        <f t="shared" si="1043"/>
        <v>0</v>
      </c>
      <c r="AG895" s="53" t="b">
        <f t="shared" si="1044"/>
        <v>0</v>
      </c>
      <c r="AH895" s="53" t="b">
        <f t="shared" si="1045"/>
        <v>0</v>
      </c>
      <c r="AI895" s="53" t="b">
        <f t="shared" si="1046"/>
        <v>0</v>
      </c>
      <c r="AJ895" s="53" t="b">
        <f t="shared" si="1047"/>
        <v>0</v>
      </c>
      <c r="AK895" s="53" t="b">
        <f t="shared" si="1101"/>
        <v>1</v>
      </c>
      <c r="AL895" s="53" t="b">
        <f t="shared" si="1102"/>
        <v>1</v>
      </c>
      <c r="AM895" s="53" t="b">
        <f t="shared" si="1103"/>
        <v>1</v>
      </c>
      <c r="AN895" s="53" t="b">
        <f t="shared" si="1104"/>
        <v>1</v>
      </c>
      <c r="AO895" s="53" t="b">
        <f t="shared" si="1105"/>
        <v>1</v>
      </c>
      <c r="AP895" s="53" t="b">
        <f t="shared" si="1106"/>
        <v>1</v>
      </c>
      <c r="AQ895" s="53" t="b">
        <f t="shared" si="1083"/>
        <v>0</v>
      </c>
      <c r="AR895" t="b">
        <f t="shared" si="1048"/>
        <v>0</v>
      </c>
      <c r="AS895" s="54" t="e">
        <f t="shared" si="1073"/>
        <v>#N/A</v>
      </c>
      <c r="AT895" t="b">
        <f t="shared" si="1084"/>
        <v>0</v>
      </c>
      <c r="AU895" t="str">
        <f t="shared" si="1085"/>
        <v/>
      </c>
      <c r="AV895" s="55" t="str">
        <f t="shared" si="1074"/>
        <v/>
      </c>
      <c r="AW895" t="b">
        <f>AND(AV895&lt;&gt;"",COUNTIF($AV$11:AV894,AV895)=0)</f>
        <v>0</v>
      </c>
      <c r="AX895" s="2">
        <f>IF(AV895="",0,IF(AW895,MAX($AX$11:AX894)+1,VLOOKUP(AV895,$AV$11:AX894,3,FALSE)))</f>
        <v>0</v>
      </c>
      <c r="AY895" t="str">
        <f t="shared" si="1075"/>
        <v/>
      </c>
      <c r="AZ895" t="e">
        <f t="shared" si="1049"/>
        <v>#N/A</v>
      </c>
      <c r="BA895" t="e">
        <f>IF(ISNA(AZ895),NA(),COUNTIF(AZ$10:AZ895,AZ895)&gt;1)</f>
        <v>#N/A</v>
      </c>
      <c r="BB895" t="e">
        <f t="shared" si="1050"/>
        <v>#N/A</v>
      </c>
      <c r="BC895" s="55" t="e">
        <f t="shared" si="1051"/>
        <v>#N/A</v>
      </c>
      <c r="BD895" s="56" t="e">
        <f t="shared" si="1052"/>
        <v>#N/A</v>
      </c>
      <c r="BE895" s="53">
        <f t="shared" si="1053"/>
        <v>0</v>
      </c>
      <c r="BF895" s="53">
        <f t="shared" si="1054"/>
        <v>0</v>
      </c>
      <c r="BG895" s="53">
        <f t="shared" si="1055"/>
        <v>0</v>
      </c>
      <c r="BH895" s="53">
        <f t="shared" si="1056"/>
        <v>0</v>
      </c>
      <c r="BI895" s="53">
        <f t="shared" si="1057"/>
        <v>0</v>
      </c>
      <c r="BJ895" s="53">
        <f t="shared" si="1058"/>
        <v>0</v>
      </c>
      <c r="BK895" s="57">
        <f t="shared" si="1059"/>
        <v>0</v>
      </c>
      <c r="BL895" s="57">
        <f t="shared" si="1060"/>
        <v>0</v>
      </c>
      <c r="BM895" s="57">
        <f t="shared" si="1061"/>
        <v>0</v>
      </c>
      <c r="BN895" s="57">
        <f t="shared" si="1062"/>
        <v>0</v>
      </c>
      <c r="BO895" s="57">
        <f t="shared" si="1063"/>
        <v>0</v>
      </c>
      <c r="BP895" s="57">
        <f t="shared" si="1064"/>
        <v>0</v>
      </c>
      <c r="BQ895">
        <f t="shared" si="1086"/>
        <v>0</v>
      </c>
      <c r="BR895">
        <f t="shared" si="1087"/>
        <v>0</v>
      </c>
      <c r="BS895">
        <f t="shared" si="1088"/>
        <v>0</v>
      </c>
      <c r="BT895">
        <f t="shared" si="1089"/>
        <v>0</v>
      </c>
      <c r="BU895">
        <f t="shared" si="1090"/>
        <v>0</v>
      </c>
      <c r="BV895">
        <f t="shared" si="1091"/>
        <v>0</v>
      </c>
      <c r="BW895">
        <f t="shared" si="1092"/>
        <v>0</v>
      </c>
      <c r="BX895">
        <f t="shared" si="1093"/>
        <v>0</v>
      </c>
      <c r="BY895">
        <f t="shared" si="1094"/>
        <v>0</v>
      </c>
      <c r="BZ895">
        <f t="shared" si="1095"/>
        <v>0</v>
      </c>
      <c r="CA895">
        <f t="shared" si="1096"/>
        <v>0</v>
      </c>
      <c r="CB895">
        <f t="shared" si="1097"/>
        <v>0</v>
      </c>
      <c r="CC895" t="e">
        <f>IF('Source and fuel input'!AS895,VLOOKUP(AA895,SourceIdData,8,FALSE),IF('Source and fuel input'!AQ895,V895,IF('Source and fuel input'!AR895,IF(AND(E895="Method 1",VLOOKUP(AA895,SourceIdData,8,FALSE)&gt;0),VLOOKUP(AA895,SourceIdData,8,FALSE),NA()),"")))</f>
        <v>#N/A</v>
      </c>
      <c r="CD895" s="15" t="e">
        <f t="shared" si="1108"/>
        <v>#N/A</v>
      </c>
      <c r="CE895" s="15" t="b">
        <f t="shared" si="1109"/>
        <v>1</v>
      </c>
      <c r="CF895" s="15" t="b">
        <f t="shared" si="1065"/>
        <v>1</v>
      </c>
      <c r="CG895" s="15" t="b">
        <f t="shared" si="1110"/>
        <v>0</v>
      </c>
      <c r="CH895" s="15" t="b">
        <f t="shared" si="1111"/>
        <v>1</v>
      </c>
      <c r="CI895" t="e">
        <f t="shared" si="1066"/>
        <v>#N/A</v>
      </c>
      <c r="CJ895" t="e">
        <f t="shared" si="1067"/>
        <v>#N/A</v>
      </c>
      <c r="CK895" t="e">
        <f t="shared" si="1076"/>
        <v>#N/A</v>
      </c>
      <c r="CL895" t="b">
        <f t="shared" si="1112"/>
        <v>0</v>
      </c>
      <c r="CM895" t="e">
        <f t="shared" si="1077"/>
        <v>#N/A</v>
      </c>
      <c r="CN895" t="b">
        <f t="shared" si="1078"/>
        <v>0</v>
      </c>
      <c r="CO895" s="14">
        <f t="shared" si="1079"/>
        <v>1</v>
      </c>
      <c r="CP895" s="16" t="str">
        <f t="shared" si="1068"/>
        <v/>
      </c>
      <c r="CQ895" s="15">
        <f t="shared" si="1069"/>
        <v>0</v>
      </c>
      <c r="CR895" s="15">
        <f t="shared" si="1070"/>
        <v>0</v>
      </c>
      <c r="CS895" s="15">
        <f t="shared" si="1071"/>
        <v>0</v>
      </c>
      <c r="CT895" s="58" t="e">
        <f t="shared" si="1098"/>
        <v>#DIV/0!</v>
      </c>
      <c r="CU895" s="2">
        <f t="shared" si="1072"/>
        <v>995</v>
      </c>
      <c r="CV895" t="str">
        <f t="shared" si="1080"/>
        <v/>
      </c>
      <c r="CX895" t="str">
        <f t="shared" si="1099"/>
        <v/>
      </c>
      <c r="CY895" t="b">
        <f>AND(CX895&lt;&gt;"",COUNTIF($CX$11:CX894,CX895)=0)</f>
        <v>0</v>
      </c>
      <c r="CZ895" s="2">
        <f>IF(CX895="",0,IF(CY895,MAX($CZ$11:CZ894)+1,VLOOKUP(CX895,$CX$11:CZ894,3,FALSE)))</f>
        <v>0</v>
      </c>
      <c r="DA895" s="2" t="str">
        <f t="shared" si="1081"/>
        <v/>
      </c>
      <c r="DB895" t="str">
        <f t="shared" si="1100"/>
        <v/>
      </c>
      <c r="DC895" t="b">
        <f>AND(DB895&lt;&gt;"",COUNTIF($DB$11:DB894,DB895)=0)</f>
        <v>0</v>
      </c>
      <c r="DD895" s="2">
        <f>IF(DB895="",0,IF(DC895,MAX($DD$11:DD894)+1,VLOOKUP(DB895,$DB$11:DD894,3,FALSE)))</f>
        <v>0</v>
      </c>
      <c r="DE895" s="2" t="str">
        <f t="shared" si="1082"/>
        <v/>
      </c>
    </row>
    <row r="896" spans="1:109" x14ac:dyDescent="0.35">
      <c r="A896" s="119"/>
      <c r="B896" s="46"/>
      <c r="C896" s="46"/>
      <c r="D896" s="46"/>
      <c r="E896" s="46"/>
      <c r="F896" s="183"/>
      <c r="G896" s="48">
        <v>0</v>
      </c>
      <c r="H896" s="46">
        <v>0</v>
      </c>
      <c r="I896" s="46">
        <v>0</v>
      </c>
      <c r="J896" s="46">
        <v>0</v>
      </c>
      <c r="K896" s="46">
        <v>0</v>
      </c>
      <c r="L896" s="49">
        <v>0</v>
      </c>
      <c r="M896" s="50">
        <v>0</v>
      </c>
      <c r="N896" s="32"/>
      <c r="O896" s="31"/>
      <c r="P896" s="31"/>
      <c r="Q896" s="31"/>
      <c r="R896" s="31"/>
      <c r="S896" s="31"/>
      <c r="T896" s="31"/>
      <c r="U896" s="31"/>
      <c r="V896" s="99"/>
      <c r="W896" s="52" t="str">
        <f t="shared" si="1107"/>
        <v/>
      </c>
      <c r="X896" s="120"/>
      <c r="Y896" s="97"/>
      <c r="Z896" t="e">
        <f t="shared" si="1037"/>
        <v>#N/A</v>
      </c>
      <c r="AA896" t="e">
        <f t="shared" si="1038"/>
        <v>#N/A</v>
      </c>
      <c r="AB896" t="e">
        <f t="shared" si="1039"/>
        <v>#N/A</v>
      </c>
      <c r="AC896" s="53" t="b">
        <f t="shared" si="1040"/>
        <v>0</v>
      </c>
      <c r="AD896" s="53" t="b">
        <f t="shared" si="1041"/>
        <v>0</v>
      </c>
      <c r="AE896" s="53" t="b">
        <f t="shared" si="1042"/>
        <v>0</v>
      </c>
      <c r="AF896" s="53" t="b">
        <f t="shared" si="1043"/>
        <v>0</v>
      </c>
      <c r="AG896" s="53" t="b">
        <f t="shared" si="1044"/>
        <v>0</v>
      </c>
      <c r="AH896" s="53" t="b">
        <f t="shared" si="1045"/>
        <v>0</v>
      </c>
      <c r="AI896" s="53" t="b">
        <f t="shared" si="1046"/>
        <v>0</v>
      </c>
      <c r="AJ896" s="53" t="b">
        <f t="shared" si="1047"/>
        <v>0</v>
      </c>
      <c r="AK896" s="53" t="b">
        <f t="shared" si="1101"/>
        <v>1</v>
      </c>
      <c r="AL896" s="53" t="b">
        <f t="shared" si="1102"/>
        <v>1</v>
      </c>
      <c r="AM896" s="53" t="b">
        <f t="shared" si="1103"/>
        <v>1</v>
      </c>
      <c r="AN896" s="53" t="b">
        <f t="shared" si="1104"/>
        <v>1</v>
      </c>
      <c r="AO896" s="53" t="b">
        <f t="shared" si="1105"/>
        <v>1</v>
      </c>
      <c r="AP896" s="53" t="b">
        <f t="shared" si="1106"/>
        <v>1</v>
      </c>
      <c r="AQ896" s="53" t="b">
        <f t="shared" si="1083"/>
        <v>0</v>
      </c>
      <c r="AR896" t="b">
        <f t="shared" si="1048"/>
        <v>0</v>
      </c>
      <c r="AS896" s="54" t="e">
        <f t="shared" si="1073"/>
        <v>#N/A</v>
      </c>
      <c r="AT896" t="b">
        <f t="shared" si="1084"/>
        <v>0</v>
      </c>
      <c r="AU896" t="str">
        <f t="shared" si="1085"/>
        <v/>
      </c>
      <c r="AV896" s="55" t="str">
        <f t="shared" si="1074"/>
        <v/>
      </c>
      <c r="AW896" t="b">
        <f>AND(AV896&lt;&gt;"",COUNTIF($AV$11:AV895,AV896)=0)</f>
        <v>0</v>
      </c>
      <c r="AX896" s="2">
        <f>IF(AV896="",0,IF(AW896,MAX($AX$11:AX895)+1,VLOOKUP(AV896,$AV$11:AX895,3,FALSE)))</f>
        <v>0</v>
      </c>
      <c r="AY896" t="str">
        <f t="shared" si="1075"/>
        <v/>
      </c>
      <c r="AZ896" t="e">
        <f t="shared" si="1049"/>
        <v>#N/A</v>
      </c>
      <c r="BA896" t="e">
        <f>IF(ISNA(AZ896),NA(),COUNTIF(AZ$10:AZ896,AZ896)&gt;1)</f>
        <v>#N/A</v>
      </c>
      <c r="BB896" t="e">
        <f t="shared" si="1050"/>
        <v>#N/A</v>
      </c>
      <c r="BC896" s="55" t="e">
        <f t="shared" si="1051"/>
        <v>#N/A</v>
      </c>
      <c r="BD896" s="56" t="e">
        <f t="shared" si="1052"/>
        <v>#N/A</v>
      </c>
      <c r="BE896" s="53">
        <f t="shared" si="1053"/>
        <v>0</v>
      </c>
      <c r="BF896" s="53">
        <f t="shared" si="1054"/>
        <v>0</v>
      </c>
      <c r="BG896" s="53">
        <f t="shared" si="1055"/>
        <v>0</v>
      </c>
      <c r="BH896" s="53">
        <f t="shared" si="1056"/>
        <v>0</v>
      </c>
      <c r="BI896" s="53">
        <f t="shared" si="1057"/>
        <v>0</v>
      </c>
      <c r="BJ896" s="53">
        <f t="shared" si="1058"/>
        <v>0</v>
      </c>
      <c r="BK896" s="57">
        <f t="shared" si="1059"/>
        <v>0</v>
      </c>
      <c r="BL896" s="57">
        <f t="shared" si="1060"/>
        <v>0</v>
      </c>
      <c r="BM896" s="57">
        <f t="shared" si="1061"/>
        <v>0</v>
      </c>
      <c r="BN896" s="57">
        <f t="shared" si="1062"/>
        <v>0</v>
      </c>
      <c r="BO896" s="57">
        <f t="shared" si="1063"/>
        <v>0</v>
      </c>
      <c r="BP896" s="57">
        <f t="shared" si="1064"/>
        <v>0</v>
      </c>
      <c r="BQ896">
        <f t="shared" si="1086"/>
        <v>0</v>
      </c>
      <c r="BR896">
        <f t="shared" si="1087"/>
        <v>0</v>
      </c>
      <c r="BS896">
        <f t="shared" si="1088"/>
        <v>0</v>
      </c>
      <c r="BT896">
        <f t="shared" si="1089"/>
        <v>0</v>
      </c>
      <c r="BU896">
        <f t="shared" si="1090"/>
        <v>0</v>
      </c>
      <c r="BV896">
        <f t="shared" si="1091"/>
        <v>0</v>
      </c>
      <c r="BW896">
        <f t="shared" si="1092"/>
        <v>0</v>
      </c>
      <c r="BX896">
        <f t="shared" si="1093"/>
        <v>0</v>
      </c>
      <c r="BY896">
        <f t="shared" si="1094"/>
        <v>0</v>
      </c>
      <c r="BZ896">
        <f t="shared" si="1095"/>
        <v>0</v>
      </c>
      <c r="CA896">
        <f t="shared" si="1096"/>
        <v>0</v>
      </c>
      <c r="CB896">
        <f t="shared" si="1097"/>
        <v>0</v>
      </c>
      <c r="CC896" t="e">
        <f>IF('Source and fuel input'!AS896,VLOOKUP(AA896,SourceIdData,8,FALSE),IF('Source and fuel input'!AQ896,V896,IF('Source and fuel input'!AR896,IF(AND(E896="Method 1",VLOOKUP(AA896,SourceIdData,8,FALSE)&gt;0),VLOOKUP(AA896,SourceIdData,8,FALSE),NA()),"")))</f>
        <v>#N/A</v>
      </c>
      <c r="CD896" s="15" t="e">
        <f t="shared" si="1108"/>
        <v>#N/A</v>
      </c>
      <c r="CE896" s="15" t="b">
        <f t="shared" si="1109"/>
        <v>1</v>
      </c>
      <c r="CF896" s="15" t="b">
        <f t="shared" si="1065"/>
        <v>1</v>
      </c>
      <c r="CG896" s="15" t="b">
        <f t="shared" si="1110"/>
        <v>0</v>
      </c>
      <c r="CH896" s="15" t="b">
        <f t="shared" si="1111"/>
        <v>1</v>
      </c>
      <c r="CI896" t="e">
        <f t="shared" si="1066"/>
        <v>#N/A</v>
      </c>
      <c r="CJ896" t="e">
        <f t="shared" si="1067"/>
        <v>#N/A</v>
      </c>
      <c r="CK896" t="e">
        <f t="shared" si="1076"/>
        <v>#N/A</v>
      </c>
      <c r="CL896" t="b">
        <f t="shared" si="1112"/>
        <v>0</v>
      </c>
      <c r="CM896" t="e">
        <f t="shared" si="1077"/>
        <v>#N/A</v>
      </c>
      <c r="CN896" t="b">
        <f t="shared" si="1078"/>
        <v>0</v>
      </c>
      <c r="CO896" s="14">
        <f t="shared" si="1079"/>
        <v>1</v>
      </c>
      <c r="CP896" s="16" t="str">
        <f t="shared" si="1068"/>
        <v/>
      </c>
      <c r="CQ896" s="15">
        <f t="shared" si="1069"/>
        <v>0</v>
      </c>
      <c r="CR896" s="15">
        <f t="shared" si="1070"/>
        <v>0</v>
      </c>
      <c r="CS896" s="15">
        <f t="shared" si="1071"/>
        <v>0</v>
      </c>
      <c r="CT896" s="58" t="e">
        <f t="shared" si="1098"/>
        <v>#DIV/0!</v>
      </c>
      <c r="CU896" s="2">
        <f t="shared" si="1072"/>
        <v>995</v>
      </c>
      <c r="CV896" t="str">
        <f t="shared" si="1080"/>
        <v/>
      </c>
      <c r="CX896" t="str">
        <f t="shared" si="1099"/>
        <v/>
      </c>
      <c r="CY896" t="b">
        <f>AND(CX896&lt;&gt;"",COUNTIF($CX$11:CX895,CX896)=0)</f>
        <v>0</v>
      </c>
      <c r="CZ896" s="2">
        <f>IF(CX896="",0,IF(CY896,MAX($CZ$11:CZ895)+1,VLOOKUP(CX896,$CX$11:CZ895,3,FALSE)))</f>
        <v>0</v>
      </c>
      <c r="DA896" s="2" t="str">
        <f t="shared" si="1081"/>
        <v/>
      </c>
      <c r="DB896" t="str">
        <f t="shared" si="1100"/>
        <v/>
      </c>
      <c r="DC896" t="b">
        <f>AND(DB896&lt;&gt;"",COUNTIF($DB$11:DB895,DB896)=0)</f>
        <v>0</v>
      </c>
      <c r="DD896" s="2">
        <f>IF(DB896="",0,IF(DC896,MAX($DD$11:DD895)+1,VLOOKUP(DB896,$DB$11:DD895,3,FALSE)))</f>
        <v>0</v>
      </c>
      <c r="DE896" s="2" t="str">
        <f t="shared" si="1082"/>
        <v/>
      </c>
    </row>
    <row r="897" spans="1:109" x14ac:dyDescent="0.35">
      <c r="A897" s="119"/>
      <c r="B897" s="46"/>
      <c r="C897" s="46"/>
      <c r="D897" s="46"/>
      <c r="E897" s="46"/>
      <c r="F897" s="183"/>
      <c r="G897" s="48">
        <v>0</v>
      </c>
      <c r="H897" s="46">
        <v>0</v>
      </c>
      <c r="I897" s="46">
        <v>0</v>
      </c>
      <c r="J897" s="46">
        <v>0</v>
      </c>
      <c r="K897" s="46">
        <v>0</v>
      </c>
      <c r="L897" s="49">
        <v>0</v>
      </c>
      <c r="M897" s="50">
        <v>0</v>
      </c>
      <c r="N897" s="32"/>
      <c r="O897" s="31"/>
      <c r="P897" s="31"/>
      <c r="Q897" s="31"/>
      <c r="R897" s="31"/>
      <c r="S897" s="31"/>
      <c r="T897" s="31"/>
      <c r="U897" s="31"/>
      <c r="V897" s="99"/>
      <c r="W897" s="52" t="str">
        <f t="shared" si="1107"/>
        <v/>
      </c>
      <c r="X897" s="120"/>
      <c r="Y897" s="97"/>
      <c r="Z897" t="e">
        <f t="shared" si="1037"/>
        <v>#N/A</v>
      </c>
      <c r="AA897" t="e">
        <f t="shared" si="1038"/>
        <v>#N/A</v>
      </c>
      <c r="AB897" t="e">
        <f t="shared" si="1039"/>
        <v>#N/A</v>
      </c>
      <c r="AC897" s="53" t="b">
        <f t="shared" si="1040"/>
        <v>0</v>
      </c>
      <c r="AD897" s="53" t="b">
        <f t="shared" si="1041"/>
        <v>0</v>
      </c>
      <c r="AE897" s="53" t="b">
        <f t="shared" si="1042"/>
        <v>0</v>
      </c>
      <c r="AF897" s="53" t="b">
        <f t="shared" si="1043"/>
        <v>0</v>
      </c>
      <c r="AG897" s="53" t="b">
        <f t="shared" si="1044"/>
        <v>0</v>
      </c>
      <c r="AH897" s="53" t="b">
        <f t="shared" si="1045"/>
        <v>0</v>
      </c>
      <c r="AI897" s="53" t="b">
        <f t="shared" si="1046"/>
        <v>0</v>
      </c>
      <c r="AJ897" s="53" t="b">
        <f t="shared" si="1047"/>
        <v>0</v>
      </c>
      <c r="AK897" s="53" t="b">
        <f t="shared" si="1101"/>
        <v>1</v>
      </c>
      <c r="AL897" s="53" t="b">
        <f t="shared" si="1102"/>
        <v>1</v>
      </c>
      <c r="AM897" s="53" t="b">
        <f t="shared" si="1103"/>
        <v>1</v>
      </c>
      <c r="AN897" s="53" t="b">
        <f t="shared" si="1104"/>
        <v>1</v>
      </c>
      <c r="AO897" s="53" t="b">
        <f t="shared" si="1105"/>
        <v>1</v>
      </c>
      <c r="AP897" s="53" t="b">
        <f t="shared" si="1106"/>
        <v>1</v>
      </c>
      <c r="AQ897" s="53" t="b">
        <f t="shared" si="1083"/>
        <v>0</v>
      </c>
      <c r="AR897" t="b">
        <f t="shared" si="1048"/>
        <v>0</v>
      </c>
      <c r="AS897" s="54" t="e">
        <f t="shared" si="1073"/>
        <v>#N/A</v>
      </c>
      <c r="AT897" t="b">
        <f t="shared" si="1084"/>
        <v>0</v>
      </c>
      <c r="AU897" t="str">
        <f t="shared" si="1085"/>
        <v/>
      </c>
      <c r="AV897" s="55" t="str">
        <f t="shared" si="1074"/>
        <v/>
      </c>
      <c r="AW897" t="b">
        <f>AND(AV897&lt;&gt;"",COUNTIF($AV$11:AV896,AV897)=0)</f>
        <v>0</v>
      </c>
      <c r="AX897" s="2">
        <f>IF(AV897="",0,IF(AW897,MAX($AX$11:AX896)+1,VLOOKUP(AV897,$AV$11:AX896,3,FALSE)))</f>
        <v>0</v>
      </c>
      <c r="AY897" t="str">
        <f t="shared" si="1075"/>
        <v/>
      </c>
      <c r="AZ897" t="e">
        <f t="shared" si="1049"/>
        <v>#N/A</v>
      </c>
      <c r="BA897" t="e">
        <f>IF(ISNA(AZ897),NA(),COUNTIF(AZ$10:AZ897,AZ897)&gt;1)</f>
        <v>#N/A</v>
      </c>
      <c r="BB897" t="e">
        <f t="shared" si="1050"/>
        <v>#N/A</v>
      </c>
      <c r="BC897" s="55" t="e">
        <f t="shared" si="1051"/>
        <v>#N/A</v>
      </c>
      <c r="BD897" s="56" t="e">
        <f t="shared" si="1052"/>
        <v>#N/A</v>
      </c>
      <c r="BE897" s="53">
        <f t="shared" si="1053"/>
        <v>0</v>
      </c>
      <c r="BF897" s="53">
        <f t="shared" si="1054"/>
        <v>0</v>
      </c>
      <c r="BG897" s="53">
        <f t="shared" si="1055"/>
        <v>0</v>
      </c>
      <c r="BH897" s="53">
        <f t="shared" si="1056"/>
        <v>0</v>
      </c>
      <c r="BI897" s="53">
        <f t="shared" si="1057"/>
        <v>0</v>
      </c>
      <c r="BJ897" s="53">
        <f t="shared" si="1058"/>
        <v>0</v>
      </c>
      <c r="BK897" s="57">
        <f t="shared" si="1059"/>
        <v>0</v>
      </c>
      <c r="BL897" s="57">
        <f t="shared" si="1060"/>
        <v>0</v>
      </c>
      <c r="BM897" s="57">
        <f t="shared" si="1061"/>
        <v>0</v>
      </c>
      <c r="BN897" s="57">
        <f t="shared" si="1062"/>
        <v>0</v>
      </c>
      <c r="BO897" s="57">
        <f t="shared" si="1063"/>
        <v>0</v>
      </c>
      <c r="BP897" s="57">
        <f t="shared" si="1064"/>
        <v>0</v>
      </c>
      <c r="BQ897">
        <f t="shared" si="1086"/>
        <v>0</v>
      </c>
      <c r="BR897">
        <f t="shared" si="1087"/>
        <v>0</v>
      </c>
      <c r="BS897">
        <f t="shared" si="1088"/>
        <v>0</v>
      </c>
      <c r="BT897">
        <f t="shared" si="1089"/>
        <v>0</v>
      </c>
      <c r="BU897">
        <f t="shared" si="1090"/>
        <v>0</v>
      </c>
      <c r="BV897">
        <f t="shared" si="1091"/>
        <v>0</v>
      </c>
      <c r="BW897">
        <f t="shared" si="1092"/>
        <v>0</v>
      </c>
      <c r="BX897">
        <f t="shared" si="1093"/>
        <v>0</v>
      </c>
      <c r="BY897">
        <f t="shared" si="1094"/>
        <v>0</v>
      </c>
      <c r="BZ897">
        <f t="shared" si="1095"/>
        <v>0</v>
      </c>
      <c r="CA897">
        <f t="shared" si="1096"/>
        <v>0</v>
      </c>
      <c r="CB897">
        <f t="shared" si="1097"/>
        <v>0</v>
      </c>
      <c r="CC897" t="e">
        <f>IF('Source and fuel input'!AS897,VLOOKUP(AA897,SourceIdData,8,FALSE),IF('Source and fuel input'!AQ897,V897,IF('Source and fuel input'!AR897,IF(AND(E897="Method 1",VLOOKUP(AA897,SourceIdData,8,FALSE)&gt;0),VLOOKUP(AA897,SourceIdData,8,FALSE),NA()),"")))</f>
        <v>#N/A</v>
      </c>
      <c r="CD897" s="15" t="e">
        <f t="shared" si="1108"/>
        <v>#N/A</v>
      </c>
      <c r="CE897" s="15" t="b">
        <f t="shared" si="1109"/>
        <v>1</v>
      </c>
      <c r="CF897" s="15" t="b">
        <f t="shared" si="1065"/>
        <v>1</v>
      </c>
      <c r="CG897" s="15" t="b">
        <f t="shared" si="1110"/>
        <v>0</v>
      </c>
      <c r="CH897" s="15" t="b">
        <f t="shared" si="1111"/>
        <v>1</v>
      </c>
      <c r="CI897" t="e">
        <f t="shared" si="1066"/>
        <v>#N/A</v>
      </c>
      <c r="CJ897" t="e">
        <f t="shared" si="1067"/>
        <v>#N/A</v>
      </c>
      <c r="CK897" t="e">
        <f t="shared" si="1076"/>
        <v>#N/A</v>
      </c>
      <c r="CL897" t="b">
        <f t="shared" si="1112"/>
        <v>0</v>
      </c>
      <c r="CM897" t="e">
        <f t="shared" si="1077"/>
        <v>#N/A</v>
      </c>
      <c r="CN897" t="b">
        <f t="shared" si="1078"/>
        <v>0</v>
      </c>
      <c r="CO897" s="14">
        <f t="shared" si="1079"/>
        <v>1</v>
      </c>
      <c r="CP897" s="16" t="str">
        <f t="shared" si="1068"/>
        <v/>
      </c>
      <c r="CQ897" s="15">
        <f t="shared" si="1069"/>
        <v>0</v>
      </c>
      <c r="CR897" s="15">
        <f t="shared" si="1070"/>
        <v>0</v>
      </c>
      <c r="CS897" s="15">
        <f t="shared" si="1071"/>
        <v>0</v>
      </c>
      <c r="CT897" s="58" t="e">
        <f t="shared" si="1098"/>
        <v>#DIV/0!</v>
      </c>
      <c r="CU897" s="2">
        <f t="shared" si="1072"/>
        <v>995</v>
      </c>
      <c r="CV897" t="str">
        <f t="shared" si="1080"/>
        <v/>
      </c>
      <c r="CX897" t="str">
        <f t="shared" si="1099"/>
        <v/>
      </c>
      <c r="CY897" t="b">
        <f>AND(CX897&lt;&gt;"",COUNTIF($CX$11:CX896,CX897)=0)</f>
        <v>0</v>
      </c>
      <c r="CZ897" s="2">
        <f>IF(CX897="",0,IF(CY897,MAX($CZ$11:CZ896)+1,VLOOKUP(CX897,$CX$11:CZ896,3,FALSE)))</f>
        <v>0</v>
      </c>
      <c r="DA897" s="2" t="str">
        <f t="shared" si="1081"/>
        <v/>
      </c>
      <c r="DB897" t="str">
        <f t="shared" si="1100"/>
        <v/>
      </c>
      <c r="DC897" t="b">
        <f>AND(DB897&lt;&gt;"",COUNTIF($DB$11:DB896,DB897)=0)</f>
        <v>0</v>
      </c>
      <c r="DD897" s="2">
        <f>IF(DB897="",0,IF(DC897,MAX($DD$11:DD896)+1,VLOOKUP(DB897,$DB$11:DD896,3,FALSE)))</f>
        <v>0</v>
      </c>
      <c r="DE897" s="2" t="str">
        <f t="shared" si="1082"/>
        <v/>
      </c>
    </row>
    <row r="898" spans="1:109" x14ac:dyDescent="0.35">
      <c r="A898" s="119"/>
      <c r="B898" s="46"/>
      <c r="C898" s="46"/>
      <c r="D898" s="46"/>
      <c r="E898" s="46"/>
      <c r="F898" s="183"/>
      <c r="G898" s="48">
        <v>0</v>
      </c>
      <c r="H898" s="46">
        <v>0</v>
      </c>
      <c r="I898" s="46">
        <v>0</v>
      </c>
      <c r="J898" s="46">
        <v>0</v>
      </c>
      <c r="K898" s="46">
        <v>0</v>
      </c>
      <c r="L898" s="49">
        <v>0</v>
      </c>
      <c r="M898" s="50">
        <v>0</v>
      </c>
      <c r="N898" s="32"/>
      <c r="O898" s="31"/>
      <c r="P898" s="31"/>
      <c r="Q898" s="31"/>
      <c r="R898" s="31"/>
      <c r="S898" s="31"/>
      <c r="T898" s="31"/>
      <c r="U898" s="31"/>
      <c r="V898" s="99"/>
      <c r="W898" s="52" t="str">
        <f t="shared" si="1107"/>
        <v/>
      </c>
      <c r="X898" s="120"/>
      <c r="Y898" s="97"/>
      <c r="Z898" t="e">
        <f t="shared" si="1037"/>
        <v>#N/A</v>
      </c>
      <c r="AA898" t="e">
        <f t="shared" si="1038"/>
        <v>#N/A</v>
      </c>
      <c r="AB898" t="e">
        <f t="shared" si="1039"/>
        <v>#N/A</v>
      </c>
      <c r="AC898" s="53" t="b">
        <f t="shared" si="1040"/>
        <v>0</v>
      </c>
      <c r="AD898" s="53" t="b">
        <f t="shared" si="1041"/>
        <v>0</v>
      </c>
      <c r="AE898" s="53" t="b">
        <f t="shared" si="1042"/>
        <v>0</v>
      </c>
      <c r="AF898" s="53" t="b">
        <f t="shared" si="1043"/>
        <v>0</v>
      </c>
      <c r="AG898" s="53" t="b">
        <f t="shared" si="1044"/>
        <v>0</v>
      </c>
      <c r="AH898" s="53" t="b">
        <f t="shared" si="1045"/>
        <v>0</v>
      </c>
      <c r="AI898" s="53" t="b">
        <f t="shared" si="1046"/>
        <v>0</v>
      </c>
      <c r="AJ898" s="53" t="b">
        <f t="shared" si="1047"/>
        <v>0</v>
      </c>
      <c r="AK898" s="53" t="b">
        <f t="shared" si="1101"/>
        <v>1</v>
      </c>
      <c r="AL898" s="53" t="b">
        <f t="shared" si="1102"/>
        <v>1</v>
      </c>
      <c r="AM898" s="53" t="b">
        <f t="shared" si="1103"/>
        <v>1</v>
      </c>
      <c r="AN898" s="53" t="b">
        <f t="shared" si="1104"/>
        <v>1</v>
      </c>
      <c r="AO898" s="53" t="b">
        <f t="shared" si="1105"/>
        <v>1</v>
      </c>
      <c r="AP898" s="53" t="b">
        <f t="shared" si="1106"/>
        <v>1</v>
      </c>
      <c r="AQ898" s="53" t="b">
        <f t="shared" si="1083"/>
        <v>0</v>
      </c>
      <c r="AR898" t="b">
        <f t="shared" si="1048"/>
        <v>0</v>
      </c>
      <c r="AS898" s="54" t="e">
        <f t="shared" si="1073"/>
        <v>#N/A</v>
      </c>
      <c r="AT898" t="b">
        <f t="shared" si="1084"/>
        <v>0</v>
      </c>
      <c r="AU898" t="str">
        <f t="shared" si="1085"/>
        <v/>
      </c>
      <c r="AV898" s="55" t="str">
        <f t="shared" si="1074"/>
        <v/>
      </c>
      <c r="AW898" t="b">
        <f>AND(AV898&lt;&gt;"",COUNTIF($AV$11:AV897,AV898)=0)</f>
        <v>0</v>
      </c>
      <c r="AX898" s="2">
        <f>IF(AV898="",0,IF(AW898,MAX($AX$11:AX897)+1,VLOOKUP(AV898,$AV$11:AX897,3,FALSE)))</f>
        <v>0</v>
      </c>
      <c r="AY898" t="str">
        <f t="shared" si="1075"/>
        <v/>
      </c>
      <c r="AZ898" t="e">
        <f t="shared" si="1049"/>
        <v>#N/A</v>
      </c>
      <c r="BA898" t="e">
        <f>IF(ISNA(AZ898),NA(),COUNTIF(AZ$10:AZ898,AZ898)&gt;1)</f>
        <v>#N/A</v>
      </c>
      <c r="BB898" t="e">
        <f t="shared" si="1050"/>
        <v>#N/A</v>
      </c>
      <c r="BC898" s="55" t="e">
        <f t="shared" si="1051"/>
        <v>#N/A</v>
      </c>
      <c r="BD898" s="56" t="e">
        <f t="shared" si="1052"/>
        <v>#N/A</v>
      </c>
      <c r="BE898" s="53">
        <f t="shared" si="1053"/>
        <v>0</v>
      </c>
      <c r="BF898" s="53">
        <f t="shared" si="1054"/>
        <v>0</v>
      </c>
      <c r="BG898" s="53">
        <f t="shared" si="1055"/>
        <v>0</v>
      </c>
      <c r="BH898" s="53">
        <f t="shared" si="1056"/>
        <v>0</v>
      </c>
      <c r="BI898" s="53">
        <f t="shared" si="1057"/>
        <v>0</v>
      </c>
      <c r="BJ898" s="53">
        <f t="shared" si="1058"/>
        <v>0</v>
      </c>
      <c r="BK898" s="57">
        <f t="shared" si="1059"/>
        <v>0</v>
      </c>
      <c r="BL898" s="57">
        <f t="shared" si="1060"/>
        <v>0</v>
      </c>
      <c r="BM898" s="57">
        <f t="shared" si="1061"/>
        <v>0</v>
      </c>
      <c r="BN898" s="57">
        <f t="shared" si="1062"/>
        <v>0</v>
      </c>
      <c r="BO898" s="57">
        <f t="shared" si="1063"/>
        <v>0</v>
      </c>
      <c r="BP898" s="57">
        <f t="shared" si="1064"/>
        <v>0</v>
      </c>
      <c r="BQ898">
        <f t="shared" si="1086"/>
        <v>0</v>
      </c>
      <c r="BR898">
        <f t="shared" si="1087"/>
        <v>0</v>
      </c>
      <c r="BS898">
        <f t="shared" si="1088"/>
        <v>0</v>
      </c>
      <c r="BT898">
        <f t="shared" si="1089"/>
        <v>0</v>
      </c>
      <c r="BU898">
        <f t="shared" si="1090"/>
        <v>0</v>
      </c>
      <c r="BV898">
        <f t="shared" si="1091"/>
        <v>0</v>
      </c>
      <c r="BW898">
        <f t="shared" si="1092"/>
        <v>0</v>
      </c>
      <c r="BX898">
        <f t="shared" si="1093"/>
        <v>0</v>
      </c>
      <c r="BY898">
        <f t="shared" si="1094"/>
        <v>0</v>
      </c>
      <c r="BZ898">
        <f t="shared" si="1095"/>
        <v>0</v>
      </c>
      <c r="CA898">
        <f t="shared" si="1096"/>
        <v>0</v>
      </c>
      <c r="CB898">
        <f t="shared" si="1097"/>
        <v>0</v>
      </c>
      <c r="CC898" t="e">
        <f>IF('Source and fuel input'!AS898,VLOOKUP(AA898,SourceIdData,8,FALSE),IF('Source and fuel input'!AQ898,V898,IF('Source and fuel input'!AR898,IF(AND(E898="Method 1",VLOOKUP(AA898,SourceIdData,8,FALSE)&gt;0),VLOOKUP(AA898,SourceIdData,8,FALSE),NA()),"")))</f>
        <v>#N/A</v>
      </c>
      <c r="CD898" s="15" t="e">
        <f t="shared" si="1108"/>
        <v>#N/A</v>
      </c>
      <c r="CE898" s="15" t="b">
        <f t="shared" si="1109"/>
        <v>1</v>
      </c>
      <c r="CF898" s="15" t="b">
        <f t="shared" si="1065"/>
        <v>1</v>
      </c>
      <c r="CG898" s="15" t="b">
        <f t="shared" si="1110"/>
        <v>0</v>
      </c>
      <c r="CH898" s="15" t="b">
        <f t="shared" si="1111"/>
        <v>1</v>
      </c>
      <c r="CI898" t="e">
        <f t="shared" si="1066"/>
        <v>#N/A</v>
      </c>
      <c r="CJ898" t="e">
        <f t="shared" si="1067"/>
        <v>#N/A</v>
      </c>
      <c r="CK898" t="e">
        <f t="shared" si="1076"/>
        <v>#N/A</v>
      </c>
      <c r="CL898" t="b">
        <f t="shared" si="1112"/>
        <v>0</v>
      </c>
      <c r="CM898" t="e">
        <f t="shared" si="1077"/>
        <v>#N/A</v>
      </c>
      <c r="CN898" t="b">
        <f t="shared" si="1078"/>
        <v>0</v>
      </c>
      <c r="CO898" s="14">
        <f t="shared" si="1079"/>
        <v>1</v>
      </c>
      <c r="CP898" s="16" t="str">
        <f t="shared" si="1068"/>
        <v/>
      </c>
      <c r="CQ898" s="15">
        <f t="shared" si="1069"/>
        <v>0</v>
      </c>
      <c r="CR898" s="15">
        <f t="shared" si="1070"/>
        <v>0</v>
      </c>
      <c r="CS898" s="15">
        <f t="shared" si="1071"/>
        <v>0</v>
      </c>
      <c r="CT898" s="58" t="e">
        <f t="shared" si="1098"/>
        <v>#DIV/0!</v>
      </c>
      <c r="CU898" s="2">
        <f t="shared" si="1072"/>
        <v>995</v>
      </c>
      <c r="CV898" t="str">
        <f t="shared" si="1080"/>
        <v/>
      </c>
      <c r="CX898" t="str">
        <f t="shared" si="1099"/>
        <v/>
      </c>
      <c r="CY898" t="b">
        <f>AND(CX898&lt;&gt;"",COUNTIF($CX$11:CX897,CX898)=0)</f>
        <v>0</v>
      </c>
      <c r="CZ898" s="2">
        <f>IF(CX898="",0,IF(CY898,MAX($CZ$11:CZ897)+1,VLOOKUP(CX898,$CX$11:CZ897,3,FALSE)))</f>
        <v>0</v>
      </c>
      <c r="DA898" s="2" t="str">
        <f t="shared" si="1081"/>
        <v/>
      </c>
      <c r="DB898" t="str">
        <f t="shared" si="1100"/>
        <v/>
      </c>
      <c r="DC898" t="b">
        <f>AND(DB898&lt;&gt;"",COUNTIF($DB$11:DB897,DB898)=0)</f>
        <v>0</v>
      </c>
      <c r="DD898" s="2">
        <f>IF(DB898="",0,IF(DC898,MAX($DD$11:DD897)+1,VLOOKUP(DB898,$DB$11:DD897,3,FALSE)))</f>
        <v>0</v>
      </c>
      <c r="DE898" s="2" t="str">
        <f t="shared" si="1082"/>
        <v/>
      </c>
    </row>
    <row r="899" spans="1:109" x14ac:dyDescent="0.35">
      <c r="A899" s="119"/>
      <c r="B899" s="46"/>
      <c r="C899" s="46"/>
      <c r="D899" s="46"/>
      <c r="E899" s="46"/>
      <c r="F899" s="183"/>
      <c r="G899" s="48">
        <v>0</v>
      </c>
      <c r="H899" s="46">
        <v>0</v>
      </c>
      <c r="I899" s="46">
        <v>0</v>
      </c>
      <c r="J899" s="46">
        <v>0</v>
      </c>
      <c r="K899" s="46">
        <v>0</v>
      </c>
      <c r="L899" s="49">
        <v>0</v>
      </c>
      <c r="M899" s="50">
        <v>0</v>
      </c>
      <c r="N899" s="32"/>
      <c r="O899" s="31"/>
      <c r="P899" s="31"/>
      <c r="Q899" s="31"/>
      <c r="R899" s="31"/>
      <c r="S899" s="31"/>
      <c r="T899" s="31"/>
      <c r="U899" s="31"/>
      <c r="V899" s="99"/>
      <c r="W899" s="52" t="str">
        <f t="shared" si="1107"/>
        <v/>
      </c>
      <c r="X899" s="120"/>
      <c r="Y899" s="97"/>
      <c r="Z899" t="e">
        <f t="shared" si="1037"/>
        <v>#N/A</v>
      </c>
      <c r="AA899" t="e">
        <f t="shared" si="1038"/>
        <v>#N/A</v>
      </c>
      <c r="AB899" t="e">
        <f t="shared" si="1039"/>
        <v>#N/A</v>
      </c>
      <c r="AC899" s="53" t="b">
        <f t="shared" si="1040"/>
        <v>0</v>
      </c>
      <c r="AD899" s="53" t="b">
        <f t="shared" si="1041"/>
        <v>0</v>
      </c>
      <c r="AE899" s="53" t="b">
        <f t="shared" si="1042"/>
        <v>0</v>
      </c>
      <c r="AF899" s="53" t="b">
        <f t="shared" si="1043"/>
        <v>0</v>
      </c>
      <c r="AG899" s="53" t="b">
        <f t="shared" si="1044"/>
        <v>0</v>
      </c>
      <c r="AH899" s="53" t="b">
        <f t="shared" si="1045"/>
        <v>0</v>
      </c>
      <c r="AI899" s="53" t="b">
        <f t="shared" si="1046"/>
        <v>0</v>
      </c>
      <c r="AJ899" s="53" t="b">
        <f t="shared" si="1047"/>
        <v>0</v>
      </c>
      <c r="AK899" s="53" t="b">
        <f t="shared" si="1101"/>
        <v>1</v>
      </c>
      <c r="AL899" s="53" t="b">
        <f t="shared" si="1102"/>
        <v>1</v>
      </c>
      <c r="AM899" s="53" t="b">
        <f t="shared" si="1103"/>
        <v>1</v>
      </c>
      <c r="AN899" s="53" t="b">
        <f t="shared" si="1104"/>
        <v>1</v>
      </c>
      <c r="AO899" s="53" t="b">
        <f t="shared" si="1105"/>
        <v>1</v>
      </c>
      <c r="AP899" s="53" t="b">
        <f t="shared" si="1106"/>
        <v>1</v>
      </c>
      <c r="AQ899" s="53" t="b">
        <f t="shared" si="1083"/>
        <v>0</v>
      </c>
      <c r="AR899" t="b">
        <f t="shared" si="1048"/>
        <v>0</v>
      </c>
      <c r="AS899" s="54" t="e">
        <f t="shared" si="1073"/>
        <v>#N/A</v>
      </c>
      <c r="AT899" t="b">
        <f t="shared" si="1084"/>
        <v>0</v>
      </c>
      <c r="AU899" t="str">
        <f t="shared" si="1085"/>
        <v/>
      </c>
      <c r="AV899" s="55" t="str">
        <f t="shared" si="1074"/>
        <v/>
      </c>
      <c r="AW899" t="b">
        <f>AND(AV899&lt;&gt;"",COUNTIF($AV$11:AV898,AV899)=0)</f>
        <v>0</v>
      </c>
      <c r="AX899" s="2">
        <f>IF(AV899="",0,IF(AW899,MAX($AX$11:AX898)+1,VLOOKUP(AV899,$AV$11:AX898,3,FALSE)))</f>
        <v>0</v>
      </c>
      <c r="AY899" t="str">
        <f t="shared" si="1075"/>
        <v/>
      </c>
      <c r="AZ899" t="e">
        <f t="shared" si="1049"/>
        <v>#N/A</v>
      </c>
      <c r="BA899" t="e">
        <f>IF(ISNA(AZ899),NA(),COUNTIF(AZ$10:AZ899,AZ899)&gt;1)</f>
        <v>#N/A</v>
      </c>
      <c r="BB899" t="e">
        <f t="shared" si="1050"/>
        <v>#N/A</v>
      </c>
      <c r="BC899" s="55" t="e">
        <f t="shared" si="1051"/>
        <v>#N/A</v>
      </c>
      <c r="BD899" s="56" t="e">
        <f t="shared" si="1052"/>
        <v>#N/A</v>
      </c>
      <c r="BE899" s="53">
        <f t="shared" si="1053"/>
        <v>0</v>
      </c>
      <c r="BF899" s="53">
        <f t="shared" si="1054"/>
        <v>0</v>
      </c>
      <c r="BG899" s="53">
        <f t="shared" si="1055"/>
        <v>0</v>
      </c>
      <c r="BH899" s="53">
        <f t="shared" si="1056"/>
        <v>0</v>
      </c>
      <c r="BI899" s="53">
        <f t="shared" si="1057"/>
        <v>0</v>
      </c>
      <c r="BJ899" s="53">
        <f t="shared" si="1058"/>
        <v>0</v>
      </c>
      <c r="BK899" s="57">
        <f t="shared" si="1059"/>
        <v>0</v>
      </c>
      <c r="BL899" s="57">
        <f t="shared" si="1060"/>
        <v>0</v>
      </c>
      <c r="BM899" s="57">
        <f t="shared" si="1061"/>
        <v>0</v>
      </c>
      <c r="BN899" s="57">
        <f t="shared" si="1062"/>
        <v>0</v>
      </c>
      <c r="BO899" s="57">
        <f t="shared" si="1063"/>
        <v>0</v>
      </c>
      <c r="BP899" s="57">
        <f t="shared" si="1064"/>
        <v>0</v>
      </c>
      <c r="BQ899">
        <f t="shared" si="1086"/>
        <v>0</v>
      </c>
      <c r="BR899">
        <f t="shared" si="1087"/>
        <v>0</v>
      </c>
      <c r="BS899">
        <f t="shared" si="1088"/>
        <v>0</v>
      </c>
      <c r="BT899">
        <f t="shared" si="1089"/>
        <v>0</v>
      </c>
      <c r="BU899">
        <f t="shared" si="1090"/>
        <v>0</v>
      </c>
      <c r="BV899">
        <f t="shared" si="1091"/>
        <v>0</v>
      </c>
      <c r="BW899">
        <f t="shared" si="1092"/>
        <v>0</v>
      </c>
      <c r="BX899">
        <f t="shared" si="1093"/>
        <v>0</v>
      </c>
      <c r="BY899">
        <f t="shared" si="1094"/>
        <v>0</v>
      </c>
      <c r="BZ899">
        <f t="shared" si="1095"/>
        <v>0</v>
      </c>
      <c r="CA899">
        <f t="shared" si="1096"/>
        <v>0</v>
      </c>
      <c r="CB899">
        <f t="shared" si="1097"/>
        <v>0</v>
      </c>
      <c r="CC899" t="e">
        <f>IF('Source and fuel input'!AS899,VLOOKUP(AA899,SourceIdData,8,FALSE),IF('Source and fuel input'!AQ899,V899,IF('Source and fuel input'!AR899,IF(AND(E899="Method 1",VLOOKUP(AA899,SourceIdData,8,FALSE)&gt;0),VLOOKUP(AA899,SourceIdData,8,FALSE),NA()),"")))</f>
        <v>#N/A</v>
      </c>
      <c r="CD899" s="15" t="e">
        <f t="shared" si="1108"/>
        <v>#N/A</v>
      </c>
      <c r="CE899" s="15" t="b">
        <f t="shared" si="1109"/>
        <v>1</v>
      </c>
      <c r="CF899" s="15" t="b">
        <f t="shared" si="1065"/>
        <v>1</v>
      </c>
      <c r="CG899" s="15" t="b">
        <f t="shared" si="1110"/>
        <v>0</v>
      </c>
      <c r="CH899" s="15" t="b">
        <f t="shared" si="1111"/>
        <v>1</v>
      </c>
      <c r="CI899" t="e">
        <f t="shared" si="1066"/>
        <v>#N/A</v>
      </c>
      <c r="CJ899" t="e">
        <f t="shared" si="1067"/>
        <v>#N/A</v>
      </c>
      <c r="CK899" t="e">
        <f t="shared" si="1076"/>
        <v>#N/A</v>
      </c>
      <c r="CL899" t="b">
        <f t="shared" si="1112"/>
        <v>0</v>
      </c>
      <c r="CM899" t="e">
        <f t="shared" si="1077"/>
        <v>#N/A</v>
      </c>
      <c r="CN899" t="b">
        <f t="shared" si="1078"/>
        <v>0</v>
      </c>
      <c r="CO899" s="14">
        <f t="shared" si="1079"/>
        <v>1</v>
      </c>
      <c r="CP899" s="16" t="str">
        <f t="shared" si="1068"/>
        <v/>
      </c>
      <c r="CQ899" s="15">
        <f t="shared" si="1069"/>
        <v>0</v>
      </c>
      <c r="CR899" s="15">
        <f t="shared" si="1070"/>
        <v>0</v>
      </c>
      <c r="CS899" s="15">
        <f t="shared" si="1071"/>
        <v>0</v>
      </c>
      <c r="CT899" s="58" t="e">
        <f t="shared" si="1098"/>
        <v>#DIV/0!</v>
      </c>
      <c r="CU899" s="2">
        <f t="shared" si="1072"/>
        <v>995</v>
      </c>
      <c r="CV899" t="str">
        <f t="shared" si="1080"/>
        <v/>
      </c>
      <c r="CX899" t="str">
        <f t="shared" si="1099"/>
        <v/>
      </c>
      <c r="CY899" t="b">
        <f>AND(CX899&lt;&gt;"",COUNTIF($CX$11:CX898,CX899)=0)</f>
        <v>0</v>
      </c>
      <c r="CZ899" s="2">
        <f>IF(CX899="",0,IF(CY899,MAX($CZ$11:CZ898)+1,VLOOKUP(CX899,$CX$11:CZ898,3,FALSE)))</f>
        <v>0</v>
      </c>
      <c r="DA899" s="2" t="str">
        <f t="shared" si="1081"/>
        <v/>
      </c>
      <c r="DB899" t="str">
        <f t="shared" si="1100"/>
        <v/>
      </c>
      <c r="DC899" t="b">
        <f>AND(DB899&lt;&gt;"",COUNTIF($DB$11:DB898,DB899)=0)</f>
        <v>0</v>
      </c>
      <c r="DD899" s="2">
        <f>IF(DB899="",0,IF(DC899,MAX($DD$11:DD898)+1,VLOOKUP(DB899,$DB$11:DD898,3,FALSE)))</f>
        <v>0</v>
      </c>
      <c r="DE899" s="2" t="str">
        <f t="shared" si="1082"/>
        <v/>
      </c>
    </row>
    <row r="900" spans="1:109" x14ac:dyDescent="0.35">
      <c r="A900" s="119"/>
      <c r="B900" s="46"/>
      <c r="C900" s="46"/>
      <c r="D900" s="46"/>
      <c r="E900" s="46"/>
      <c r="F900" s="183"/>
      <c r="G900" s="48">
        <v>0</v>
      </c>
      <c r="H900" s="46">
        <v>0</v>
      </c>
      <c r="I900" s="46">
        <v>0</v>
      </c>
      <c r="J900" s="46">
        <v>0</v>
      </c>
      <c r="K900" s="46">
        <v>0</v>
      </c>
      <c r="L900" s="49">
        <v>0</v>
      </c>
      <c r="M900" s="50">
        <v>0</v>
      </c>
      <c r="N900" s="32"/>
      <c r="O900" s="31"/>
      <c r="P900" s="31"/>
      <c r="Q900" s="31"/>
      <c r="R900" s="31"/>
      <c r="S900" s="31"/>
      <c r="T900" s="31"/>
      <c r="U900" s="31"/>
      <c r="V900" s="99"/>
      <c r="W900" s="52" t="str">
        <f t="shared" si="1107"/>
        <v/>
      </c>
      <c r="X900" s="120"/>
      <c r="Y900" s="97"/>
      <c r="Z900" t="e">
        <f t="shared" si="1037"/>
        <v>#N/A</v>
      </c>
      <c r="AA900" t="e">
        <f t="shared" si="1038"/>
        <v>#N/A</v>
      </c>
      <c r="AB900" t="e">
        <f t="shared" si="1039"/>
        <v>#N/A</v>
      </c>
      <c r="AC900" s="53" t="b">
        <f t="shared" si="1040"/>
        <v>0</v>
      </c>
      <c r="AD900" s="53" t="b">
        <f t="shared" si="1041"/>
        <v>0</v>
      </c>
      <c r="AE900" s="53" t="b">
        <f t="shared" si="1042"/>
        <v>0</v>
      </c>
      <c r="AF900" s="53" t="b">
        <f t="shared" si="1043"/>
        <v>0</v>
      </c>
      <c r="AG900" s="53" t="b">
        <f t="shared" si="1044"/>
        <v>0</v>
      </c>
      <c r="AH900" s="53" t="b">
        <f t="shared" si="1045"/>
        <v>0</v>
      </c>
      <c r="AI900" s="53" t="b">
        <f t="shared" si="1046"/>
        <v>0</v>
      </c>
      <c r="AJ900" s="53" t="b">
        <f t="shared" si="1047"/>
        <v>0</v>
      </c>
      <c r="AK900" s="53" t="b">
        <f t="shared" si="1101"/>
        <v>1</v>
      </c>
      <c r="AL900" s="53" t="b">
        <f t="shared" si="1102"/>
        <v>1</v>
      </c>
      <c r="AM900" s="53" t="b">
        <f t="shared" si="1103"/>
        <v>1</v>
      </c>
      <c r="AN900" s="53" t="b">
        <f t="shared" si="1104"/>
        <v>1</v>
      </c>
      <c r="AO900" s="53" t="b">
        <f t="shared" si="1105"/>
        <v>1</v>
      </c>
      <c r="AP900" s="53" t="b">
        <f t="shared" si="1106"/>
        <v>1</v>
      </c>
      <c r="AQ900" s="53" t="b">
        <f t="shared" si="1083"/>
        <v>0</v>
      </c>
      <c r="AR900" t="b">
        <f t="shared" si="1048"/>
        <v>0</v>
      </c>
      <c r="AS900" s="54" t="e">
        <f t="shared" si="1073"/>
        <v>#N/A</v>
      </c>
      <c r="AT900" t="b">
        <f t="shared" si="1084"/>
        <v>0</v>
      </c>
      <c r="AU900" t="str">
        <f t="shared" si="1085"/>
        <v/>
      </c>
      <c r="AV900" s="55" t="str">
        <f t="shared" si="1074"/>
        <v/>
      </c>
      <c r="AW900" t="b">
        <f>AND(AV900&lt;&gt;"",COUNTIF($AV$11:AV899,AV900)=0)</f>
        <v>0</v>
      </c>
      <c r="AX900" s="2">
        <f>IF(AV900="",0,IF(AW900,MAX($AX$11:AX899)+1,VLOOKUP(AV900,$AV$11:AX899,3,FALSE)))</f>
        <v>0</v>
      </c>
      <c r="AY900" t="str">
        <f t="shared" si="1075"/>
        <v/>
      </c>
      <c r="AZ900" t="e">
        <f t="shared" si="1049"/>
        <v>#N/A</v>
      </c>
      <c r="BA900" t="e">
        <f>IF(ISNA(AZ900),NA(),COUNTIF(AZ$10:AZ900,AZ900)&gt;1)</f>
        <v>#N/A</v>
      </c>
      <c r="BB900" t="e">
        <f t="shared" si="1050"/>
        <v>#N/A</v>
      </c>
      <c r="BC900" s="55" t="e">
        <f t="shared" si="1051"/>
        <v>#N/A</v>
      </c>
      <c r="BD900" s="56" t="e">
        <f t="shared" si="1052"/>
        <v>#N/A</v>
      </c>
      <c r="BE900" s="53">
        <f t="shared" si="1053"/>
        <v>0</v>
      </c>
      <c r="BF900" s="53">
        <f t="shared" si="1054"/>
        <v>0</v>
      </c>
      <c r="BG900" s="53">
        <f t="shared" si="1055"/>
        <v>0</v>
      </c>
      <c r="BH900" s="53">
        <f t="shared" si="1056"/>
        <v>0</v>
      </c>
      <c r="BI900" s="53">
        <f t="shared" si="1057"/>
        <v>0</v>
      </c>
      <c r="BJ900" s="53">
        <f t="shared" si="1058"/>
        <v>0</v>
      </c>
      <c r="BK900" s="57">
        <f t="shared" si="1059"/>
        <v>0</v>
      </c>
      <c r="BL900" s="57">
        <f t="shared" si="1060"/>
        <v>0</v>
      </c>
      <c r="BM900" s="57">
        <f t="shared" si="1061"/>
        <v>0</v>
      </c>
      <c r="BN900" s="57">
        <f t="shared" si="1062"/>
        <v>0</v>
      </c>
      <c r="BO900" s="57">
        <f t="shared" si="1063"/>
        <v>0</v>
      </c>
      <c r="BP900" s="57">
        <f t="shared" si="1064"/>
        <v>0</v>
      </c>
      <c r="BQ900">
        <f t="shared" si="1086"/>
        <v>0</v>
      </c>
      <c r="BR900">
        <f t="shared" si="1087"/>
        <v>0</v>
      </c>
      <c r="BS900">
        <f t="shared" si="1088"/>
        <v>0</v>
      </c>
      <c r="BT900">
        <f t="shared" si="1089"/>
        <v>0</v>
      </c>
      <c r="BU900">
        <f t="shared" si="1090"/>
        <v>0</v>
      </c>
      <c r="BV900">
        <f t="shared" si="1091"/>
        <v>0</v>
      </c>
      <c r="BW900">
        <f t="shared" si="1092"/>
        <v>0</v>
      </c>
      <c r="BX900">
        <f t="shared" si="1093"/>
        <v>0</v>
      </c>
      <c r="BY900">
        <f t="shared" si="1094"/>
        <v>0</v>
      </c>
      <c r="BZ900">
        <f t="shared" si="1095"/>
        <v>0</v>
      </c>
      <c r="CA900">
        <f t="shared" si="1096"/>
        <v>0</v>
      </c>
      <c r="CB900">
        <f t="shared" si="1097"/>
        <v>0</v>
      </c>
      <c r="CC900" t="e">
        <f>IF('Source and fuel input'!AS900,VLOOKUP(AA900,SourceIdData,8,FALSE),IF('Source and fuel input'!AQ900,V900,IF('Source and fuel input'!AR900,IF(AND(E900="Method 1",VLOOKUP(AA900,SourceIdData,8,FALSE)&gt;0),VLOOKUP(AA900,SourceIdData,8,FALSE),NA()),"")))</f>
        <v>#N/A</v>
      </c>
      <c r="CD900" s="15" t="e">
        <f t="shared" si="1108"/>
        <v>#N/A</v>
      </c>
      <c r="CE900" s="15" t="b">
        <f t="shared" si="1109"/>
        <v>1</v>
      </c>
      <c r="CF900" s="15" t="b">
        <f t="shared" si="1065"/>
        <v>1</v>
      </c>
      <c r="CG900" s="15" t="b">
        <f t="shared" si="1110"/>
        <v>0</v>
      </c>
      <c r="CH900" s="15" t="b">
        <f t="shared" si="1111"/>
        <v>1</v>
      </c>
      <c r="CI900" t="e">
        <f t="shared" si="1066"/>
        <v>#N/A</v>
      </c>
      <c r="CJ900" t="e">
        <f t="shared" si="1067"/>
        <v>#N/A</v>
      </c>
      <c r="CK900" t="e">
        <f t="shared" si="1076"/>
        <v>#N/A</v>
      </c>
      <c r="CL900" t="b">
        <f t="shared" si="1112"/>
        <v>0</v>
      </c>
      <c r="CM900" t="e">
        <f t="shared" si="1077"/>
        <v>#N/A</v>
      </c>
      <c r="CN900" t="b">
        <f t="shared" si="1078"/>
        <v>0</v>
      </c>
      <c r="CO900" s="14">
        <f t="shared" si="1079"/>
        <v>1</v>
      </c>
      <c r="CP900" s="16" t="str">
        <f t="shared" si="1068"/>
        <v/>
      </c>
      <c r="CQ900" s="15">
        <f t="shared" si="1069"/>
        <v>0</v>
      </c>
      <c r="CR900" s="15">
        <f t="shared" si="1070"/>
        <v>0</v>
      </c>
      <c r="CS900" s="15">
        <f t="shared" si="1071"/>
        <v>0</v>
      </c>
      <c r="CT900" s="58" t="e">
        <f t="shared" si="1098"/>
        <v>#DIV/0!</v>
      </c>
      <c r="CU900" s="2">
        <f t="shared" si="1072"/>
        <v>995</v>
      </c>
      <c r="CV900" t="str">
        <f t="shared" si="1080"/>
        <v/>
      </c>
      <c r="CX900" t="str">
        <f t="shared" si="1099"/>
        <v/>
      </c>
      <c r="CY900" t="b">
        <f>AND(CX900&lt;&gt;"",COUNTIF($CX$11:CX899,CX900)=0)</f>
        <v>0</v>
      </c>
      <c r="CZ900" s="2">
        <f>IF(CX900="",0,IF(CY900,MAX($CZ$11:CZ899)+1,VLOOKUP(CX900,$CX$11:CZ899,3,FALSE)))</f>
        <v>0</v>
      </c>
      <c r="DA900" s="2" t="str">
        <f t="shared" si="1081"/>
        <v/>
      </c>
      <c r="DB900" t="str">
        <f t="shared" si="1100"/>
        <v/>
      </c>
      <c r="DC900" t="b">
        <f>AND(DB900&lt;&gt;"",COUNTIF($DB$11:DB899,DB900)=0)</f>
        <v>0</v>
      </c>
      <c r="DD900" s="2">
        <f>IF(DB900="",0,IF(DC900,MAX($DD$11:DD899)+1,VLOOKUP(DB900,$DB$11:DD899,3,FALSE)))</f>
        <v>0</v>
      </c>
      <c r="DE900" s="2" t="str">
        <f t="shared" si="1082"/>
        <v/>
      </c>
    </row>
    <row r="901" spans="1:109" x14ac:dyDescent="0.35">
      <c r="A901" s="119"/>
      <c r="B901" s="46"/>
      <c r="C901" s="46"/>
      <c r="D901" s="46"/>
      <c r="E901" s="46"/>
      <c r="F901" s="183"/>
      <c r="G901" s="48">
        <v>0</v>
      </c>
      <c r="H901" s="46">
        <v>0</v>
      </c>
      <c r="I901" s="46">
        <v>0</v>
      </c>
      <c r="J901" s="46">
        <v>0</v>
      </c>
      <c r="K901" s="46">
        <v>0</v>
      </c>
      <c r="L901" s="49">
        <v>0</v>
      </c>
      <c r="M901" s="50">
        <v>0</v>
      </c>
      <c r="N901" s="32"/>
      <c r="O901" s="31"/>
      <c r="P901" s="31"/>
      <c r="Q901" s="31"/>
      <c r="R901" s="31"/>
      <c r="S901" s="31"/>
      <c r="T901" s="31"/>
      <c r="U901" s="31"/>
      <c r="V901" s="99"/>
      <c r="W901" s="52" t="str">
        <f t="shared" si="1107"/>
        <v/>
      </c>
      <c r="X901" s="120"/>
      <c r="Y901" s="97"/>
      <c r="Z901" t="e">
        <f t="shared" si="1037"/>
        <v>#N/A</v>
      </c>
      <c r="AA901" t="e">
        <f t="shared" si="1038"/>
        <v>#N/A</v>
      </c>
      <c r="AB901" t="e">
        <f t="shared" si="1039"/>
        <v>#N/A</v>
      </c>
      <c r="AC901" s="53" t="b">
        <f t="shared" si="1040"/>
        <v>0</v>
      </c>
      <c r="AD901" s="53" t="b">
        <f t="shared" si="1041"/>
        <v>0</v>
      </c>
      <c r="AE901" s="53" t="b">
        <f t="shared" si="1042"/>
        <v>0</v>
      </c>
      <c r="AF901" s="53" t="b">
        <f t="shared" si="1043"/>
        <v>0</v>
      </c>
      <c r="AG901" s="53" t="b">
        <f t="shared" si="1044"/>
        <v>0</v>
      </c>
      <c r="AH901" s="53" t="b">
        <f t="shared" si="1045"/>
        <v>0</v>
      </c>
      <c r="AI901" s="53" t="b">
        <f t="shared" si="1046"/>
        <v>0</v>
      </c>
      <c r="AJ901" s="53" t="b">
        <f t="shared" si="1047"/>
        <v>0</v>
      </c>
      <c r="AK901" s="53" t="b">
        <f t="shared" si="1101"/>
        <v>1</v>
      </c>
      <c r="AL901" s="53" t="b">
        <f t="shared" si="1102"/>
        <v>1</v>
      </c>
      <c r="AM901" s="53" t="b">
        <f t="shared" si="1103"/>
        <v>1</v>
      </c>
      <c r="AN901" s="53" t="b">
        <f t="shared" si="1104"/>
        <v>1</v>
      </c>
      <c r="AO901" s="53" t="b">
        <f t="shared" si="1105"/>
        <v>1</v>
      </c>
      <c r="AP901" s="53" t="b">
        <f t="shared" si="1106"/>
        <v>1</v>
      </c>
      <c r="AQ901" s="53" t="b">
        <f t="shared" si="1083"/>
        <v>0</v>
      </c>
      <c r="AR901" t="b">
        <f t="shared" si="1048"/>
        <v>0</v>
      </c>
      <c r="AS901" s="54" t="e">
        <f t="shared" si="1073"/>
        <v>#N/A</v>
      </c>
      <c r="AT901" t="b">
        <f t="shared" si="1084"/>
        <v>0</v>
      </c>
      <c r="AU901" t="str">
        <f t="shared" si="1085"/>
        <v/>
      </c>
      <c r="AV901" s="55" t="str">
        <f t="shared" si="1074"/>
        <v/>
      </c>
      <c r="AW901" t="b">
        <f>AND(AV901&lt;&gt;"",COUNTIF($AV$11:AV900,AV901)=0)</f>
        <v>0</v>
      </c>
      <c r="AX901" s="2">
        <f>IF(AV901="",0,IF(AW901,MAX($AX$11:AX900)+1,VLOOKUP(AV901,$AV$11:AX900,3,FALSE)))</f>
        <v>0</v>
      </c>
      <c r="AY901" t="str">
        <f t="shared" si="1075"/>
        <v/>
      </c>
      <c r="AZ901" t="e">
        <f t="shared" si="1049"/>
        <v>#N/A</v>
      </c>
      <c r="BA901" t="e">
        <f>IF(ISNA(AZ901),NA(),COUNTIF(AZ$10:AZ901,AZ901)&gt;1)</f>
        <v>#N/A</v>
      </c>
      <c r="BB901" t="e">
        <f t="shared" si="1050"/>
        <v>#N/A</v>
      </c>
      <c r="BC901" s="55" t="e">
        <f t="shared" si="1051"/>
        <v>#N/A</v>
      </c>
      <c r="BD901" s="56" t="e">
        <f t="shared" si="1052"/>
        <v>#N/A</v>
      </c>
      <c r="BE901" s="53">
        <f t="shared" si="1053"/>
        <v>0</v>
      </c>
      <c r="BF901" s="53">
        <f t="shared" si="1054"/>
        <v>0</v>
      </c>
      <c r="BG901" s="53">
        <f t="shared" si="1055"/>
        <v>0</v>
      </c>
      <c r="BH901" s="53">
        <f t="shared" si="1056"/>
        <v>0</v>
      </c>
      <c r="BI901" s="53">
        <f t="shared" si="1057"/>
        <v>0</v>
      </c>
      <c r="BJ901" s="53">
        <f t="shared" si="1058"/>
        <v>0</v>
      </c>
      <c r="BK901" s="57">
        <f t="shared" si="1059"/>
        <v>0</v>
      </c>
      <c r="BL901" s="57">
        <f t="shared" si="1060"/>
        <v>0</v>
      </c>
      <c r="BM901" s="57">
        <f t="shared" si="1061"/>
        <v>0</v>
      </c>
      <c r="BN901" s="57">
        <f t="shared" si="1062"/>
        <v>0</v>
      </c>
      <c r="BO901" s="57">
        <f t="shared" si="1063"/>
        <v>0</v>
      </c>
      <c r="BP901" s="57">
        <f t="shared" si="1064"/>
        <v>0</v>
      </c>
      <c r="BQ901">
        <f t="shared" si="1086"/>
        <v>0</v>
      </c>
      <c r="BR901">
        <f t="shared" si="1087"/>
        <v>0</v>
      </c>
      <c r="BS901">
        <f t="shared" si="1088"/>
        <v>0</v>
      </c>
      <c r="BT901">
        <f t="shared" si="1089"/>
        <v>0</v>
      </c>
      <c r="BU901">
        <f t="shared" si="1090"/>
        <v>0</v>
      </c>
      <c r="BV901">
        <f t="shared" si="1091"/>
        <v>0</v>
      </c>
      <c r="BW901">
        <f t="shared" si="1092"/>
        <v>0</v>
      </c>
      <c r="BX901">
        <f t="shared" si="1093"/>
        <v>0</v>
      </c>
      <c r="BY901">
        <f t="shared" si="1094"/>
        <v>0</v>
      </c>
      <c r="BZ901">
        <f t="shared" si="1095"/>
        <v>0</v>
      </c>
      <c r="CA901">
        <f t="shared" si="1096"/>
        <v>0</v>
      </c>
      <c r="CB901">
        <f t="shared" si="1097"/>
        <v>0</v>
      </c>
      <c r="CC901" t="e">
        <f>IF('Source and fuel input'!AS901,VLOOKUP(AA901,SourceIdData,8,FALSE),IF('Source and fuel input'!AQ901,V901,IF('Source and fuel input'!AR901,IF(AND(E901="Method 1",VLOOKUP(AA901,SourceIdData,8,FALSE)&gt;0),VLOOKUP(AA901,SourceIdData,8,FALSE),NA()),"")))</f>
        <v>#N/A</v>
      </c>
      <c r="CD901" s="15" t="e">
        <f t="shared" si="1108"/>
        <v>#N/A</v>
      </c>
      <c r="CE901" s="15" t="b">
        <f t="shared" si="1109"/>
        <v>1</v>
      </c>
      <c r="CF901" s="15" t="b">
        <f t="shared" si="1065"/>
        <v>1</v>
      </c>
      <c r="CG901" s="15" t="b">
        <f t="shared" si="1110"/>
        <v>0</v>
      </c>
      <c r="CH901" s="15" t="b">
        <f t="shared" si="1111"/>
        <v>1</v>
      </c>
      <c r="CI901" t="e">
        <f t="shared" si="1066"/>
        <v>#N/A</v>
      </c>
      <c r="CJ901" t="e">
        <f t="shared" si="1067"/>
        <v>#N/A</v>
      </c>
      <c r="CK901" t="e">
        <f t="shared" si="1076"/>
        <v>#N/A</v>
      </c>
      <c r="CL901" t="b">
        <f t="shared" si="1112"/>
        <v>0</v>
      </c>
      <c r="CM901" t="e">
        <f t="shared" si="1077"/>
        <v>#N/A</v>
      </c>
      <c r="CN901" t="b">
        <f t="shared" si="1078"/>
        <v>0</v>
      </c>
      <c r="CO901" s="14">
        <f t="shared" si="1079"/>
        <v>1</v>
      </c>
      <c r="CP901" s="16" t="str">
        <f t="shared" si="1068"/>
        <v/>
      </c>
      <c r="CQ901" s="15">
        <f t="shared" si="1069"/>
        <v>0</v>
      </c>
      <c r="CR901" s="15">
        <f t="shared" si="1070"/>
        <v>0</v>
      </c>
      <c r="CS901" s="15">
        <f t="shared" si="1071"/>
        <v>0</v>
      </c>
      <c r="CT901" s="58" t="e">
        <f t="shared" si="1098"/>
        <v>#DIV/0!</v>
      </c>
      <c r="CU901" s="2">
        <f t="shared" si="1072"/>
        <v>995</v>
      </c>
      <c r="CV901" t="str">
        <f t="shared" si="1080"/>
        <v/>
      </c>
      <c r="CX901" t="str">
        <f t="shared" si="1099"/>
        <v/>
      </c>
      <c r="CY901" t="b">
        <f>AND(CX901&lt;&gt;"",COUNTIF($CX$11:CX900,CX901)=0)</f>
        <v>0</v>
      </c>
      <c r="CZ901" s="2">
        <f>IF(CX901="",0,IF(CY901,MAX($CZ$11:CZ900)+1,VLOOKUP(CX901,$CX$11:CZ900,3,FALSE)))</f>
        <v>0</v>
      </c>
      <c r="DA901" s="2" t="str">
        <f t="shared" si="1081"/>
        <v/>
      </c>
      <c r="DB901" t="str">
        <f t="shared" si="1100"/>
        <v/>
      </c>
      <c r="DC901" t="b">
        <f>AND(DB901&lt;&gt;"",COUNTIF($DB$11:DB900,DB901)=0)</f>
        <v>0</v>
      </c>
      <c r="DD901" s="2">
        <f>IF(DB901="",0,IF(DC901,MAX($DD$11:DD900)+1,VLOOKUP(DB901,$DB$11:DD900,3,FALSE)))</f>
        <v>0</v>
      </c>
      <c r="DE901" s="2" t="str">
        <f t="shared" si="1082"/>
        <v/>
      </c>
    </row>
    <row r="902" spans="1:109" x14ac:dyDescent="0.35">
      <c r="A902" s="119"/>
      <c r="B902" s="46"/>
      <c r="C902" s="46"/>
      <c r="D902" s="46"/>
      <c r="E902" s="46"/>
      <c r="F902" s="183"/>
      <c r="G902" s="48">
        <v>0</v>
      </c>
      <c r="H902" s="46">
        <v>0</v>
      </c>
      <c r="I902" s="46">
        <v>0</v>
      </c>
      <c r="J902" s="46">
        <v>0</v>
      </c>
      <c r="K902" s="46">
        <v>0</v>
      </c>
      <c r="L902" s="49">
        <v>0</v>
      </c>
      <c r="M902" s="50">
        <v>0</v>
      </c>
      <c r="N902" s="32"/>
      <c r="O902" s="31"/>
      <c r="P902" s="31"/>
      <c r="Q902" s="31"/>
      <c r="R902" s="31"/>
      <c r="S902" s="31"/>
      <c r="T902" s="31"/>
      <c r="U902" s="31"/>
      <c r="V902" s="99"/>
      <c r="W902" s="52" t="str">
        <f t="shared" si="1107"/>
        <v/>
      </c>
      <c r="X902" s="120"/>
      <c r="Y902" s="97"/>
      <c r="Z902" t="e">
        <f t="shared" si="1037"/>
        <v>#N/A</v>
      </c>
      <c r="AA902" t="e">
        <f t="shared" si="1038"/>
        <v>#N/A</v>
      </c>
      <c r="AB902" t="e">
        <f t="shared" si="1039"/>
        <v>#N/A</v>
      </c>
      <c r="AC902" s="53" t="b">
        <f t="shared" si="1040"/>
        <v>0</v>
      </c>
      <c r="AD902" s="53" t="b">
        <f t="shared" si="1041"/>
        <v>0</v>
      </c>
      <c r="AE902" s="53" t="b">
        <f t="shared" si="1042"/>
        <v>0</v>
      </c>
      <c r="AF902" s="53" t="b">
        <f t="shared" si="1043"/>
        <v>0</v>
      </c>
      <c r="AG902" s="53" t="b">
        <f t="shared" si="1044"/>
        <v>0</v>
      </c>
      <c r="AH902" s="53" t="b">
        <f t="shared" si="1045"/>
        <v>0</v>
      </c>
      <c r="AI902" s="53" t="b">
        <f t="shared" si="1046"/>
        <v>0</v>
      </c>
      <c r="AJ902" s="53" t="b">
        <f t="shared" si="1047"/>
        <v>0</v>
      </c>
      <c r="AK902" s="53" t="b">
        <f t="shared" si="1101"/>
        <v>1</v>
      </c>
      <c r="AL902" s="53" t="b">
        <f t="shared" si="1102"/>
        <v>1</v>
      </c>
      <c r="AM902" s="53" t="b">
        <f t="shared" si="1103"/>
        <v>1</v>
      </c>
      <c r="AN902" s="53" t="b">
        <f t="shared" si="1104"/>
        <v>1</v>
      </c>
      <c r="AO902" s="53" t="b">
        <f t="shared" si="1105"/>
        <v>1</v>
      </c>
      <c r="AP902" s="53" t="b">
        <f t="shared" si="1106"/>
        <v>1</v>
      </c>
      <c r="AQ902" s="53" t="b">
        <f t="shared" si="1083"/>
        <v>0</v>
      </c>
      <c r="AR902" t="b">
        <f t="shared" si="1048"/>
        <v>0</v>
      </c>
      <c r="AS902" s="54" t="e">
        <f t="shared" si="1073"/>
        <v>#N/A</v>
      </c>
      <c r="AT902" t="b">
        <f t="shared" si="1084"/>
        <v>0</v>
      </c>
      <c r="AU902" t="str">
        <f t="shared" si="1085"/>
        <v/>
      </c>
      <c r="AV902" s="55" t="str">
        <f t="shared" si="1074"/>
        <v/>
      </c>
      <c r="AW902" t="b">
        <f>AND(AV902&lt;&gt;"",COUNTIF($AV$11:AV901,AV902)=0)</f>
        <v>0</v>
      </c>
      <c r="AX902" s="2">
        <f>IF(AV902="",0,IF(AW902,MAX($AX$11:AX901)+1,VLOOKUP(AV902,$AV$11:AX901,3,FALSE)))</f>
        <v>0</v>
      </c>
      <c r="AY902" t="str">
        <f t="shared" si="1075"/>
        <v/>
      </c>
      <c r="AZ902" t="e">
        <f t="shared" si="1049"/>
        <v>#N/A</v>
      </c>
      <c r="BA902" t="e">
        <f>IF(ISNA(AZ902),NA(),COUNTIF(AZ$10:AZ902,AZ902)&gt;1)</f>
        <v>#N/A</v>
      </c>
      <c r="BB902" t="e">
        <f t="shared" si="1050"/>
        <v>#N/A</v>
      </c>
      <c r="BC902" s="55" t="e">
        <f t="shared" si="1051"/>
        <v>#N/A</v>
      </c>
      <c r="BD902" s="56" t="e">
        <f t="shared" si="1052"/>
        <v>#N/A</v>
      </c>
      <c r="BE902" s="53">
        <f t="shared" si="1053"/>
        <v>0</v>
      </c>
      <c r="BF902" s="53">
        <f t="shared" si="1054"/>
        <v>0</v>
      </c>
      <c r="BG902" s="53">
        <f t="shared" si="1055"/>
        <v>0</v>
      </c>
      <c r="BH902" s="53">
        <f t="shared" si="1056"/>
        <v>0</v>
      </c>
      <c r="BI902" s="53">
        <f t="shared" si="1057"/>
        <v>0</v>
      </c>
      <c r="BJ902" s="53">
        <f t="shared" si="1058"/>
        <v>0</v>
      </c>
      <c r="BK902" s="57">
        <f t="shared" si="1059"/>
        <v>0</v>
      </c>
      <c r="BL902" s="57">
        <f t="shared" si="1060"/>
        <v>0</v>
      </c>
      <c r="BM902" s="57">
        <f t="shared" si="1061"/>
        <v>0</v>
      </c>
      <c r="BN902" s="57">
        <f t="shared" si="1062"/>
        <v>0</v>
      </c>
      <c r="BO902" s="57">
        <f t="shared" si="1063"/>
        <v>0</v>
      </c>
      <c r="BP902" s="57">
        <f t="shared" si="1064"/>
        <v>0</v>
      </c>
      <c r="BQ902">
        <f t="shared" si="1086"/>
        <v>0</v>
      </c>
      <c r="BR902">
        <f t="shared" si="1087"/>
        <v>0</v>
      </c>
      <c r="BS902">
        <f t="shared" si="1088"/>
        <v>0</v>
      </c>
      <c r="BT902">
        <f t="shared" si="1089"/>
        <v>0</v>
      </c>
      <c r="BU902">
        <f t="shared" si="1090"/>
        <v>0</v>
      </c>
      <c r="BV902">
        <f t="shared" si="1091"/>
        <v>0</v>
      </c>
      <c r="BW902">
        <f t="shared" si="1092"/>
        <v>0</v>
      </c>
      <c r="BX902">
        <f t="shared" si="1093"/>
        <v>0</v>
      </c>
      <c r="BY902">
        <f t="shared" si="1094"/>
        <v>0</v>
      </c>
      <c r="BZ902">
        <f t="shared" si="1095"/>
        <v>0</v>
      </c>
      <c r="CA902">
        <f t="shared" si="1096"/>
        <v>0</v>
      </c>
      <c r="CB902">
        <f t="shared" si="1097"/>
        <v>0</v>
      </c>
      <c r="CC902" t="e">
        <f>IF('Source and fuel input'!AS902,VLOOKUP(AA902,SourceIdData,8,FALSE),IF('Source and fuel input'!AQ902,V902,IF('Source and fuel input'!AR902,IF(AND(E902="Method 1",VLOOKUP(AA902,SourceIdData,8,FALSE)&gt;0),VLOOKUP(AA902,SourceIdData,8,FALSE),NA()),"")))</f>
        <v>#N/A</v>
      </c>
      <c r="CD902" s="15" t="e">
        <f t="shared" si="1108"/>
        <v>#N/A</v>
      </c>
      <c r="CE902" s="15" t="b">
        <f t="shared" si="1109"/>
        <v>1</v>
      </c>
      <c r="CF902" s="15" t="b">
        <f t="shared" si="1065"/>
        <v>1</v>
      </c>
      <c r="CG902" s="15" t="b">
        <f t="shared" si="1110"/>
        <v>0</v>
      </c>
      <c r="CH902" s="15" t="b">
        <f t="shared" si="1111"/>
        <v>1</v>
      </c>
      <c r="CI902" t="e">
        <f t="shared" si="1066"/>
        <v>#N/A</v>
      </c>
      <c r="CJ902" t="e">
        <f t="shared" si="1067"/>
        <v>#N/A</v>
      </c>
      <c r="CK902" t="e">
        <f t="shared" si="1076"/>
        <v>#N/A</v>
      </c>
      <c r="CL902" t="b">
        <f t="shared" si="1112"/>
        <v>0</v>
      </c>
      <c r="CM902" t="e">
        <f t="shared" si="1077"/>
        <v>#N/A</v>
      </c>
      <c r="CN902" t="b">
        <f t="shared" si="1078"/>
        <v>0</v>
      </c>
      <c r="CO902" s="14">
        <f t="shared" si="1079"/>
        <v>1</v>
      </c>
      <c r="CP902" s="16" t="str">
        <f t="shared" si="1068"/>
        <v/>
      </c>
      <c r="CQ902" s="15">
        <f t="shared" si="1069"/>
        <v>0</v>
      </c>
      <c r="CR902" s="15">
        <f t="shared" si="1070"/>
        <v>0</v>
      </c>
      <c r="CS902" s="15">
        <f t="shared" si="1071"/>
        <v>0</v>
      </c>
      <c r="CT902" s="58" t="e">
        <f t="shared" si="1098"/>
        <v>#DIV/0!</v>
      </c>
      <c r="CU902" s="2">
        <f t="shared" si="1072"/>
        <v>995</v>
      </c>
      <c r="CV902" t="str">
        <f t="shared" si="1080"/>
        <v/>
      </c>
      <c r="CX902" t="str">
        <f t="shared" si="1099"/>
        <v/>
      </c>
      <c r="CY902" t="b">
        <f>AND(CX902&lt;&gt;"",COUNTIF($CX$11:CX901,CX902)=0)</f>
        <v>0</v>
      </c>
      <c r="CZ902" s="2">
        <f>IF(CX902="",0,IF(CY902,MAX($CZ$11:CZ901)+1,VLOOKUP(CX902,$CX$11:CZ901,3,FALSE)))</f>
        <v>0</v>
      </c>
      <c r="DA902" s="2" t="str">
        <f t="shared" si="1081"/>
        <v/>
      </c>
      <c r="DB902" t="str">
        <f t="shared" si="1100"/>
        <v/>
      </c>
      <c r="DC902" t="b">
        <f>AND(DB902&lt;&gt;"",COUNTIF($DB$11:DB901,DB902)=0)</f>
        <v>0</v>
      </c>
      <c r="DD902" s="2">
        <f>IF(DB902="",0,IF(DC902,MAX($DD$11:DD901)+1,VLOOKUP(DB902,$DB$11:DD901,3,FALSE)))</f>
        <v>0</v>
      </c>
      <c r="DE902" s="2" t="str">
        <f t="shared" si="1082"/>
        <v/>
      </c>
    </row>
    <row r="903" spans="1:109" x14ac:dyDescent="0.35">
      <c r="A903" s="119"/>
      <c r="B903" s="46"/>
      <c r="C903" s="46"/>
      <c r="D903" s="46"/>
      <c r="E903" s="46"/>
      <c r="F903" s="183"/>
      <c r="G903" s="48">
        <v>0</v>
      </c>
      <c r="H903" s="46">
        <v>0</v>
      </c>
      <c r="I903" s="46">
        <v>0</v>
      </c>
      <c r="J903" s="46">
        <v>0</v>
      </c>
      <c r="K903" s="46">
        <v>0</v>
      </c>
      <c r="L903" s="49">
        <v>0</v>
      </c>
      <c r="M903" s="50">
        <v>0</v>
      </c>
      <c r="N903" s="32"/>
      <c r="O903" s="31"/>
      <c r="P903" s="31"/>
      <c r="Q903" s="31"/>
      <c r="R903" s="31"/>
      <c r="S903" s="31"/>
      <c r="T903" s="31"/>
      <c r="U903" s="31"/>
      <c r="V903" s="99"/>
      <c r="W903" s="52" t="str">
        <f t="shared" si="1107"/>
        <v/>
      </c>
      <c r="X903" s="120"/>
      <c r="Y903" s="97"/>
      <c r="Z903" t="e">
        <f t="shared" si="1037"/>
        <v>#N/A</v>
      </c>
      <c r="AA903" t="e">
        <f t="shared" si="1038"/>
        <v>#N/A</v>
      </c>
      <c r="AB903" t="e">
        <f t="shared" si="1039"/>
        <v>#N/A</v>
      </c>
      <c r="AC903" s="53" t="b">
        <f t="shared" si="1040"/>
        <v>0</v>
      </c>
      <c r="AD903" s="53" t="b">
        <f t="shared" si="1041"/>
        <v>0</v>
      </c>
      <c r="AE903" s="53" t="b">
        <f t="shared" si="1042"/>
        <v>0</v>
      </c>
      <c r="AF903" s="53" t="b">
        <f t="shared" si="1043"/>
        <v>0</v>
      </c>
      <c r="AG903" s="53" t="b">
        <f t="shared" si="1044"/>
        <v>0</v>
      </c>
      <c r="AH903" s="53" t="b">
        <f t="shared" si="1045"/>
        <v>0</v>
      </c>
      <c r="AI903" s="53" t="b">
        <f t="shared" si="1046"/>
        <v>0</v>
      </c>
      <c r="AJ903" s="53" t="b">
        <f t="shared" si="1047"/>
        <v>0</v>
      </c>
      <c r="AK903" s="53" t="b">
        <f t="shared" si="1101"/>
        <v>1</v>
      </c>
      <c r="AL903" s="53" t="b">
        <f t="shared" si="1102"/>
        <v>1</v>
      </c>
      <c r="AM903" s="53" t="b">
        <f t="shared" si="1103"/>
        <v>1</v>
      </c>
      <c r="AN903" s="53" t="b">
        <f t="shared" si="1104"/>
        <v>1</v>
      </c>
      <c r="AO903" s="53" t="b">
        <f t="shared" si="1105"/>
        <v>1</v>
      </c>
      <c r="AP903" s="53" t="b">
        <f t="shared" si="1106"/>
        <v>1</v>
      </c>
      <c r="AQ903" s="53" t="b">
        <f t="shared" si="1083"/>
        <v>0</v>
      </c>
      <c r="AR903" t="b">
        <f t="shared" si="1048"/>
        <v>0</v>
      </c>
      <c r="AS903" s="54" t="e">
        <f t="shared" si="1073"/>
        <v>#N/A</v>
      </c>
      <c r="AT903" t="b">
        <f t="shared" si="1084"/>
        <v>0</v>
      </c>
      <c r="AU903" t="str">
        <f t="shared" si="1085"/>
        <v/>
      </c>
      <c r="AV903" s="55" t="str">
        <f t="shared" si="1074"/>
        <v/>
      </c>
      <c r="AW903" t="b">
        <f>AND(AV903&lt;&gt;"",COUNTIF($AV$11:AV902,AV903)=0)</f>
        <v>0</v>
      </c>
      <c r="AX903" s="2">
        <f>IF(AV903="",0,IF(AW903,MAX($AX$11:AX902)+1,VLOOKUP(AV903,$AV$11:AX902,3,FALSE)))</f>
        <v>0</v>
      </c>
      <c r="AY903" t="str">
        <f t="shared" si="1075"/>
        <v/>
      </c>
      <c r="AZ903" t="e">
        <f t="shared" si="1049"/>
        <v>#N/A</v>
      </c>
      <c r="BA903" t="e">
        <f>IF(ISNA(AZ903),NA(),COUNTIF(AZ$10:AZ903,AZ903)&gt;1)</f>
        <v>#N/A</v>
      </c>
      <c r="BB903" t="e">
        <f t="shared" si="1050"/>
        <v>#N/A</v>
      </c>
      <c r="BC903" s="55" t="e">
        <f t="shared" si="1051"/>
        <v>#N/A</v>
      </c>
      <c r="BD903" s="56" t="e">
        <f t="shared" si="1052"/>
        <v>#N/A</v>
      </c>
      <c r="BE903" s="53">
        <f t="shared" si="1053"/>
        <v>0</v>
      </c>
      <c r="BF903" s="53">
        <f t="shared" si="1054"/>
        <v>0</v>
      </c>
      <c r="BG903" s="53">
        <f t="shared" si="1055"/>
        <v>0</v>
      </c>
      <c r="BH903" s="53">
        <f t="shared" si="1056"/>
        <v>0</v>
      </c>
      <c r="BI903" s="53">
        <f t="shared" si="1057"/>
        <v>0</v>
      </c>
      <c r="BJ903" s="53">
        <f t="shared" si="1058"/>
        <v>0</v>
      </c>
      <c r="BK903" s="57">
        <f t="shared" si="1059"/>
        <v>0</v>
      </c>
      <c r="BL903" s="57">
        <f t="shared" si="1060"/>
        <v>0</v>
      </c>
      <c r="BM903" s="57">
        <f t="shared" si="1061"/>
        <v>0</v>
      </c>
      <c r="BN903" s="57">
        <f t="shared" si="1062"/>
        <v>0</v>
      </c>
      <c r="BO903" s="57">
        <f t="shared" si="1063"/>
        <v>0</v>
      </c>
      <c r="BP903" s="57">
        <f t="shared" si="1064"/>
        <v>0</v>
      </c>
      <c r="BQ903">
        <f t="shared" si="1086"/>
        <v>0</v>
      </c>
      <c r="BR903">
        <f t="shared" si="1087"/>
        <v>0</v>
      </c>
      <c r="BS903">
        <f t="shared" si="1088"/>
        <v>0</v>
      </c>
      <c r="BT903">
        <f t="shared" si="1089"/>
        <v>0</v>
      </c>
      <c r="BU903">
        <f t="shared" si="1090"/>
        <v>0</v>
      </c>
      <c r="BV903">
        <f t="shared" si="1091"/>
        <v>0</v>
      </c>
      <c r="BW903">
        <f t="shared" si="1092"/>
        <v>0</v>
      </c>
      <c r="BX903">
        <f t="shared" si="1093"/>
        <v>0</v>
      </c>
      <c r="BY903">
        <f t="shared" si="1094"/>
        <v>0</v>
      </c>
      <c r="BZ903">
        <f t="shared" si="1095"/>
        <v>0</v>
      </c>
      <c r="CA903">
        <f t="shared" si="1096"/>
        <v>0</v>
      </c>
      <c r="CB903">
        <f t="shared" si="1097"/>
        <v>0</v>
      </c>
      <c r="CC903" t="e">
        <f>IF('Source and fuel input'!AS903,VLOOKUP(AA903,SourceIdData,8,FALSE),IF('Source and fuel input'!AQ903,V903,IF('Source and fuel input'!AR903,IF(AND(E903="Method 1",VLOOKUP(AA903,SourceIdData,8,FALSE)&gt;0),VLOOKUP(AA903,SourceIdData,8,FALSE),NA()),"")))</f>
        <v>#N/A</v>
      </c>
      <c r="CD903" s="15" t="e">
        <f t="shared" si="1108"/>
        <v>#N/A</v>
      </c>
      <c r="CE903" s="15" t="b">
        <f t="shared" si="1109"/>
        <v>1</v>
      </c>
      <c r="CF903" s="15" t="b">
        <f t="shared" si="1065"/>
        <v>1</v>
      </c>
      <c r="CG903" s="15" t="b">
        <f t="shared" si="1110"/>
        <v>0</v>
      </c>
      <c r="CH903" s="15" t="b">
        <f t="shared" si="1111"/>
        <v>1</v>
      </c>
      <c r="CI903" t="e">
        <f t="shared" si="1066"/>
        <v>#N/A</v>
      </c>
      <c r="CJ903" t="e">
        <f t="shared" si="1067"/>
        <v>#N/A</v>
      </c>
      <c r="CK903" t="e">
        <f t="shared" si="1076"/>
        <v>#N/A</v>
      </c>
      <c r="CL903" t="b">
        <f t="shared" si="1112"/>
        <v>0</v>
      </c>
      <c r="CM903" t="e">
        <f t="shared" si="1077"/>
        <v>#N/A</v>
      </c>
      <c r="CN903" t="b">
        <f t="shared" si="1078"/>
        <v>0</v>
      </c>
      <c r="CO903" s="14">
        <f t="shared" si="1079"/>
        <v>1</v>
      </c>
      <c r="CP903" s="16" t="str">
        <f t="shared" si="1068"/>
        <v/>
      </c>
      <c r="CQ903" s="15">
        <f t="shared" si="1069"/>
        <v>0</v>
      </c>
      <c r="CR903" s="15">
        <f t="shared" si="1070"/>
        <v>0</v>
      </c>
      <c r="CS903" s="15">
        <f t="shared" si="1071"/>
        <v>0</v>
      </c>
      <c r="CT903" s="58" t="e">
        <f t="shared" si="1098"/>
        <v>#DIV/0!</v>
      </c>
      <c r="CU903" s="2">
        <f t="shared" si="1072"/>
        <v>995</v>
      </c>
      <c r="CV903" t="str">
        <f t="shared" si="1080"/>
        <v/>
      </c>
      <c r="CX903" t="str">
        <f t="shared" si="1099"/>
        <v/>
      </c>
      <c r="CY903" t="b">
        <f>AND(CX903&lt;&gt;"",COUNTIF($CX$11:CX902,CX903)=0)</f>
        <v>0</v>
      </c>
      <c r="CZ903" s="2">
        <f>IF(CX903="",0,IF(CY903,MAX($CZ$11:CZ902)+1,VLOOKUP(CX903,$CX$11:CZ902,3,FALSE)))</f>
        <v>0</v>
      </c>
      <c r="DA903" s="2" t="str">
        <f t="shared" si="1081"/>
        <v/>
      </c>
      <c r="DB903" t="str">
        <f t="shared" si="1100"/>
        <v/>
      </c>
      <c r="DC903" t="b">
        <f>AND(DB903&lt;&gt;"",COUNTIF($DB$11:DB902,DB903)=0)</f>
        <v>0</v>
      </c>
      <c r="DD903" s="2">
        <f>IF(DB903="",0,IF(DC903,MAX($DD$11:DD902)+1,VLOOKUP(DB903,$DB$11:DD902,3,FALSE)))</f>
        <v>0</v>
      </c>
      <c r="DE903" s="2" t="str">
        <f t="shared" si="1082"/>
        <v/>
      </c>
    </row>
    <row r="904" spans="1:109" x14ac:dyDescent="0.35">
      <c r="A904" s="119"/>
      <c r="B904" s="46"/>
      <c r="C904" s="46"/>
      <c r="D904" s="46"/>
      <c r="E904" s="46"/>
      <c r="F904" s="183"/>
      <c r="G904" s="48">
        <v>0</v>
      </c>
      <c r="H904" s="46">
        <v>0</v>
      </c>
      <c r="I904" s="46">
        <v>0</v>
      </c>
      <c r="J904" s="46">
        <v>0</v>
      </c>
      <c r="K904" s="46">
        <v>0</v>
      </c>
      <c r="L904" s="49">
        <v>0</v>
      </c>
      <c r="M904" s="50">
        <v>0</v>
      </c>
      <c r="N904" s="32"/>
      <c r="O904" s="31"/>
      <c r="P904" s="31"/>
      <c r="Q904" s="31"/>
      <c r="R904" s="31"/>
      <c r="S904" s="31"/>
      <c r="T904" s="31"/>
      <c r="U904" s="31"/>
      <c r="V904" s="99"/>
      <c r="W904" s="52" t="str">
        <f t="shared" si="1107"/>
        <v/>
      </c>
      <c r="X904" s="120"/>
      <c r="Y904" s="97"/>
      <c r="Z904" t="e">
        <f t="shared" si="1037"/>
        <v>#N/A</v>
      </c>
      <c r="AA904" t="e">
        <f t="shared" si="1038"/>
        <v>#N/A</v>
      </c>
      <c r="AB904" t="e">
        <f t="shared" si="1039"/>
        <v>#N/A</v>
      </c>
      <c r="AC904" s="53" t="b">
        <f t="shared" si="1040"/>
        <v>0</v>
      </c>
      <c r="AD904" s="53" t="b">
        <f t="shared" si="1041"/>
        <v>0</v>
      </c>
      <c r="AE904" s="53" t="b">
        <f t="shared" si="1042"/>
        <v>0</v>
      </c>
      <c r="AF904" s="53" t="b">
        <f t="shared" si="1043"/>
        <v>0</v>
      </c>
      <c r="AG904" s="53" t="b">
        <f t="shared" si="1044"/>
        <v>0</v>
      </c>
      <c r="AH904" s="53" t="b">
        <f t="shared" si="1045"/>
        <v>0</v>
      </c>
      <c r="AI904" s="53" t="b">
        <f t="shared" si="1046"/>
        <v>0</v>
      </c>
      <c r="AJ904" s="53" t="b">
        <f t="shared" si="1047"/>
        <v>0</v>
      </c>
      <c r="AK904" s="53" t="b">
        <f t="shared" si="1101"/>
        <v>1</v>
      </c>
      <c r="AL904" s="53" t="b">
        <f t="shared" si="1102"/>
        <v>1</v>
      </c>
      <c r="AM904" s="53" t="b">
        <f t="shared" si="1103"/>
        <v>1</v>
      </c>
      <c r="AN904" s="53" t="b">
        <f t="shared" si="1104"/>
        <v>1</v>
      </c>
      <c r="AO904" s="53" t="b">
        <f t="shared" si="1105"/>
        <v>1</v>
      </c>
      <c r="AP904" s="53" t="b">
        <f t="shared" si="1106"/>
        <v>1</v>
      </c>
      <c r="AQ904" s="53" t="b">
        <f t="shared" si="1083"/>
        <v>0</v>
      </c>
      <c r="AR904" t="b">
        <f t="shared" si="1048"/>
        <v>0</v>
      </c>
      <c r="AS904" s="54" t="e">
        <f t="shared" si="1073"/>
        <v>#N/A</v>
      </c>
      <c r="AT904" t="b">
        <f t="shared" si="1084"/>
        <v>0</v>
      </c>
      <c r="AU904" t="str">
        <f t="shared" si="1085"/>
        <v/>
      </c>
      <c r="AV904" s="55" t="str">
        <f t="shared" si="1074"/>
        <v/>
      </c>
      <c r="AW904" t="b">
        <f>AND(AV904&lt;&gt;"",COUNTIF($AV$11:AV903,AV904)=0)</f>
        <v>0</v>
      </c>
      <c r="AX904" s="2">
        <f>IF(AV904="",0,IF(AW904,MAX($AX$11:AX903)+1,VLOOKUP(AV904,$AV$11:AX903,3,FALSE)))</f>
        <v>0</v>
      </c>
      <c r="AY904" t="str">
        <f t="shared" si="1075"/>
        <v/>
      </c>
      <c r="AZ904" t="e">
        <f t="shared" si="1049"/>
        <v>#N/A</v>
      </c>
      <c r="BA904" t="e">
        <f>IF(ISNA(AZ904),NA(),COUNTIF(AZ$10:AZ904,AZ904)&gt;1)</f>
        <v>#N/A</v>
      </c>
      <c r="BB904" t="e">
        <f t="shared" si="1050"/>
        <v>#N/A</v>
      </c>
      <c r="BC904" s="55" t="e">
        <f t="shared" si="1051"/>
        <v>#N/A</v>
      </c>
      <c r="BD904" s="56" t="e">
        <f t="shared" si="1052"/>
        <v>#N/A</v>
      </c>
      <c r="BE904" s="53">
        <f t="shared" si="1053"/>
        <v>0</v>
      </c>
      <c r="BF904" s="53">
        <f t="shared" si="1054"/>
        <v>0</v>
      </c>
      <c r="BG904" s="53">
        <f t="shared" si="1055"/>
        <v>0</v>
      </c>
      <c r="BH904" s="53">
        <f t="shared" si="1056"/>
        <v>0</v>
      </c>
      <c r="BI904" s="53">
        <f t="shared" si="1057"/>
        <v>0</v>
      </c>
      <c r="BJ904" s="53">
        <f t="shared" si="1058"/>
        <v>0</v>
      </c>
      <c r="BK904" s="57">
        <f t="shared" si="1059"/>
        <v>0</v>
      </c>
      <c r="BL904" s="57">
        <f t="shared" si="1060"/>
        <v>0</v>
      </c>
      <c r="BM904" s="57">
        <f t="shared" si="1061"/>
        <v>0</v>
      </c>
      <c r="BN904" s="57">
        <f t="shared" si="1062"/>
        <v>0</v>
      </c>
      <c r="BO904" s="57">
        <f t="shared" si="1063"/>
        <v>0</v>
      </c>
      <c r="BP904" s="57">
        <f t="shared" si="1064"/>
        <v>0</v>
      </c>
      <c r="BQ904">
        <f t="shared" si="1086"/>
        <v>0</v>
      </c>
      <c r="BR904">
        <f t="shared" si="1087"/>
        <v>0</v>
      </c>
      <c r="BS904">
        <f t="shared" si="1088"/>
        <v>0</v>
      </c>
      <c r="BT904">
        <f t="shared" si="1089"/>
        <v>0</v>
      </c>
      <c r="BU904">
        <f t="shared" si="1090"/>
        <v>0</v>
      </c>
      <c r="BV904">
        <f t="shared" si="1091"/>
        <v>0</v>
      </c>
      <c r="BW904">
        <f t="shared" si="1092"/>
        <v>0</v>
      </c>
      <c r="BX904">
        <f t="shared" si="1093"/>
        <v>0</v>
      </c>
      <c r="BY904">
        <f t="shared" si="1094"/>
        <v>0</v>
      </c>
      <c r="BZ904">
        <f t="shared" si="1095"/>
        <v>0</v>
      </c>
      <c r="CA904">
        <f t="shared" si="1096"/>
        <v>0</v>
      </c>
      <c r="CB904">
        <f t="shared" si="1097"/>
        <v>0</v>
      </c>
      <c r="CC904" t="e">
        <f>IF('Source and fuel input'!AS904,VLOOKUP(AA904,SourceIdData,8,FALSE),IF('Source and fuel input'!AQ904,V904,IF('Source and fuel input'!AR904,IF(AND(E904="Method 1",VLOOKUP(AA904,SourceIdData,8,FALSE)&gt;0),VLOOKUP(AA904,SourceIdData,8,FALSE),NA()),"")))</f>
        <v>#N/A</v>
      </c>
      <c r="CD904" s="15" t="e">
        <f t="shared" si="1108"/>
        <v>#N/A</v>
      </c>
      <c r="CE904" s="15" t="b">
        <f t="shared" si="1109"/>
        <v>1</v>
      </c>
      <c r="CF904" s="15" t="b">
        <f t="shared" si="1065"/>
        <v>1</v>
      </c>
      <c r="CG904" s="15" t="b">
        <f t="shared" si="1110"/>
        <v>0</v>
      </c>
      <c r="CH904" s="15" t="b">
        <f t="shared" si="1111"/>
        <v>1</v>
      </c>
      <c r="CI904" t="e">
        <f t="shared" si="1066"/>
        <v>#N/A</v>
      </c>
      <c r="CJ904" t="e">
        <f t="shared" si="1067"/>
        <v>#N/A</v>
      </c>
      <c r="CK904" t="e">
        <f t="shared" si="1076"/>
        <v>#N/A</v>
      </c>
      <c r="CL904" t="b">
        <f t="shared" si="1112"/>
        <v>0</v>
      </c>
      <c r="CM904" t="e">
        <f t="shared" si="1077"/>
        <v>#N/A</v>
      </c>
      <c r="CN904" t="b">
        <f t="shared" si="1078"/>
        <v>0</v>
      </c>
      <c r="CO904" s="14">
        <f t="shared" si="1079"/>
        <v>1</v>
      </c>
      <c r="CP904" s="16" t="str">
        <f t="shared" si="1068"/>
        <v/>
      </c>
      <c r="CQ904" s="15">
        <f t="shared" si="1069"/>
        <v>0</v>
      </c>
      <c r="CR904" s="15">
        <f t="shared" si="1070"/>
        <v>0</v>
      </c>
      <c r="CS904" s="15">
        <f t="shared" si="1071"/>
        <v>0</v>
      </c>
      <c r="CT904" s="58" t="e">
        <f t="shared" si="1098"/>
        <v>#DIV/0!</v>
      </c>
      <c r="CU904" s="2">
        <f t="shared" si="1072"/>
        <v>995</v>
      </c>
      <c r="CV904" t="str">
        <f t="shared" si="1080"/>
        <v/>
      </c>
      <c r="CX904" t="str">
        <f t="shared" si="1099"/>
        <v/>
      </c>
      <c r="CY904" t="b">
        <f>AND(CX904&lt;&gt;"",COUNTIF($CX$11:CX903,CX904)=0)</f>
        <v>0</v>
      </c>
      <c r="CZ904" s="2">
        <f>IF(CX904="",0,IF(CY904,MAX($CZ$11:CZ903)+1,VLOOKUP(CX904,$CX$11:CZ903,3,FALSE)))</f>
        <v>0</v>
      </c>
      <c r="DA904" s="2" t="str">
        <f t="shared" si="1081"/>
        <v/>
      </c>
      <c r="DB904" t="str">
        <f t="shared" si="1100"/>
        <v/>
      </c>
      <c r="DC904" t="b">
        <f>AND(DB904&lt;&gt;"",COUNTIF($DB$11:DB903,DB904)=0)</f>
        <v>0</v>
      </c>
      <c r="DD904" s="2">
        <f>IF(DB904="",0,IF(DC904,MAX($DD$11:DD903)+1,VLOOKUP(DB904,$DB$11:DD903,3,FALSE)))</f>
        <v>0</v>
      </c>
      <c r="DE904" s="2" t="str">
        <f t="shared" si="1082"/>
        <v/>
      </c>
    </row>
    <row r="905" spans="1:109" x14ac:dyDescent="0.35">
      <c r="A905" s="119"/>
      <c r="B905" s="46"/>
      <c r="C905" s="46"/>
      <c r="D905" s="46"/>
      <c r="E905" s="46"/>
      <c r="F905" s="183"/>
      <c r="G905" s="48">
        <v>0</v>
      </c>
      <c r="H905" s="46">
        <v>0</v>
      </c>
      <c r="I905" s="46">
        <v>0</v>
      </c>
      <c r="J905" s="46">
        <v>0</v>
      </c>
      <c r="K905" s="46">
        <v>0</v>
      </c>
      <c r="L905" s="49">
        <v>0</v>
      </c>
      <c r="M905" s="50">
        <v>0</v>
      </c>
      <c r="N905" s="32"/>
      <c r="O905" s="31"/>
      <c r="P905" s="31"/>
      <c r="Q905" s="31"/>
      <c r="R905" s="31"/>
      <c r="S905" s="31"/>
      <c r="T905" s="31"/>
      <c r="U905" s="31"/>
      <c r="V905" s="99"/>
      <c r="W905" s="52" t="str">
        <f t="shared" si="1107"/>
        <v/>
      </c>
      <c r="X905" s="120"/>
      <c r="Y905" s="97"/>
      <c r="Z905" t="e">
        <f t="shared" si="1037"/>
        <v>#N/A</v>
      </c>
      <c r="AA905" t="e">
        <f t="shared" si="1038"/>
        <v>#N/A</v>
      </c>
      <c r="AB905" t="e">
        <f t="shared" si="1039"/>
        <v>#N/A</v>
      </c>
      <c r="AC905" s="53" t="b">
        <f t="shared" si="1040"/>
        <v>0</v>
      </c>
      <c r="AD905" s="53" t="b">
        <f t="shared" si="1041"/>
        <v>0</v>
      </c>
      <c r="AE905" s="53" t="b">
        <f t="shared" si="1042"/>
        <v>0</v>
      </c>
      <c r="AF905" s="53" t="b">
        <f t="shared" si="1043"/>
        <v>0</v>
      </c>
      <c r="AG905" s="53" t="b">
        <f t="shared" si="1044"/>
        <v>0</v>
      </c>
      <c r="AH905" s="53" t="b">
        <f t="shared" si="1045"/>
        <v>0</v>
      </c>
      <c r="AI905" s="53" t="b">
        <f t="shared" si="1046"/>
        <v>0</v>
      </c>
      <c r="AJ905" s="53" t="b">
        <f t="shared" si="1047"/>
        <v>0</v>
      </c>
      <c r="AK905" s="53" t="b">
        <f t="shared" si="1101"/>
        <v>1</v>
      </c>
      <c r="AL905" s="53" t="b">
        <f t="shared" si="1102"/>
        <v>1</v>
      </c>
      <c r="AM905" s="53" t="b">
        <f t="shared" si="1103"/>
        <v>1</v>
      </c>
      <c r="AN905" s="53" t="b">
        <f t="shared" si="1104"/>
        <v>1</v>
      </c>
      <c r="AO905" s="53" t="b">
        <f t="shared" si="1105"/>
        <v>1</v>
      </c>
      <c r="AP905" s="53" t="b">
        <f t="shared" si="1106"/>
        <v>1</v>
      </c>
      <c r="AQ905" s="53" t="b">
        <f t="shared" si="1083"/>
        <v>0</v>
      </c>
      <c r="AR905" t="b">
        <f t="shared" si="1048"/>
        <v>0</v>
      </c>
      <c r="AS905" s="54" t="e">
        <f t="shared" si="1073"/>
        <v>#N/A</v>
      </c>
      <c r="AT905" t="b">
        <f t="shared" si="1084"/>
        <v>0</v>
      </c>
      <c r="AU905" t="str">
        <f t="shared" si="1085"/>
        <v/>
      </c>
      <c r="AV905" s="55" t="str">
        <f t="shared" si="1074"/>
        <v/>
      </c>
      <c r="AW905" t="b">
        <f>AND(AV905&lt;&gt;"",COUNTIF($AV$11:AV904,AV905)=0)</f>
        <v>0</v>
      </c>
      <c r="AX905" s="2">
        <f>IF(AV905="",0,IF(AW905,MAX($AX$11:AX904)+1,VLOOKUP(AV905,$AV$11:AX904,3,FALSE)))</f>
        <v>0</v>
      </c>
      <c r="AY905" t="str">
        <f t="shared" si="1075"/>
        <v/>
      </c>
      <c r="AZ905" t="e">
        <f t="shared" si="1049"/>
        <v>#N/A</v>
      </c>
      <c r="BA905" t="e">
        <f>IF(ISNA(AZ905),NA(),COUNTIF(AZ$10:AZ905,AZ905)&gt;1)</f>
        <v>#N/A</v>
      </c>
      <c r="BB905" t="e">
        <f t="shared" si="1050"/>
        <v>#N/A</v>
      </c>
      <c r="BC905" s="55" t="e">
        <f t="shared" si="1051"/>
        <v>#N/A</v>
      </c>
      <c r="BD905" s="56" t="e">
        <f t="shared" si="1052"/>
        <v>#N/A</v>
      </c>
      <c r="BE905" s="53">
        <f t="shared" si="1053"/>
        <v>0</v>
      </c>
      <c r="BF905" s="53">
        <f t="shared" si="1054"/>
        <v>0</v>
      </c>
      <c r="BG905" s="53">
        <f t="shared" si="1055"/>
        <v>0</v>
      </c>
      <c r="BH905" s="53">
        <f t="shared" si="1056"/>
        <v>0</v>
      </c>
      <c r="BI905" s="53">
        <f t="shared" si="1057"/>
        <v>0</v>
      </c>
      <c r="BJ905" s="53">
        <f t="shared" si="1058"/>
        <v>0</v>
      </c>
      <c r="BK905" s="57">
        <f t="shared" si="1059"/>
        <v>0</v>
      </c>
      <c r="BL905" s="57">
        <f t="shared" si="1060"/>
        <v>0</v>
      </c>
      <c r="BM905" s="57">
        <f t="shared" si="1061"/>
        <v>0</v>
      </c>
      <c r="BN905" s="57">
        <f t="shared" si="1062"/>
        <v>0</v>
      </c>
      <c r="BO905" s="57">
        <f t="shared" si="1063"/>
        <v>0</v>
      </c>
      <c r="BP905" s="57">
        <f t="shared" si="1064"/>
        <v>0</v>
      </c>
      <c r="BQ905">
        <f t="shared" si="1086"/>
        <v>0</v>
      </c>
      <c r="BR905">
        <f t="shared" si="1087"/>
        <v>0</v>
      </c>
      <c r="BS905">
        <f t="shared" si="1088"/>
        <v>0</v>
      </c>
      <c r="BT905">
        <f t="shared" si="1089"/>
        <v>0</v>
      </c>
      <c r="BU905">
        <f t="shared" si="1090"/>
        <v>0</v>
      </c>
      <c r="BV905">
        <f t="shared" si="1091"/>
        <v>0</v>
      </c>
      <c r="BW905">
        <f t="shared" si="1092"/>
        <v>0</v>
      </c>
      <c r="BX905">
        <f t="shared" si="1093"/>
        <v>0</v>
      </c>
      <c r="BY905">
        <f t="shared" si="1094"/>
        <v>0</v>
      </c>
      <c r="BZ905">
        <f t="shared" si="1095"/>
        <v>0</v>
      </c>
      <c r="CA905">
        <f t="shared" si="1096"/>
        <v>0</v>
      </c>
      <c r="CB905">
        <f t="shared" si="1097"/>
        <v>0</v>
      </c>
      <c r="CC905" t="e">
        <f>IF('Source and fuel input'!AS905,VLOOKUP(AA905,SourceIdData,8,FALSE),IF('Source and fuel input'!AQ905,V905,IF('Source and fuel input'!AR905,IF(AND(E905="Method 1",VLOOKUP(AA905,SourceIdData,8,FALSE)&gt;0),VLOOKUP(AA905,SourceIdData,8,FALSE),NA()),"")))</f>
        <v>#N/A</v>
      </c>
      <c r="CD905" s="15" t="e">
        <f t="shared" si="1108"/>
        <v>#N/A</v>
      </c>
      <c r="CE905" s="15" t="b">
        <f t="shared" si="1109"/>
        <v>1</v>
      </c>
      <c r="CF905" s="15" t="b">
        <f t="shared" si="1065"/>
        <v>1</v>
      </c>
      <c r="CG905" s="15" t="b">
        <f t="shared" si="1110"/>
        <v>0</v>
      </c>
      <c r="CH905" s="15" t="b">
        <f t="shared" si="1111"/>
        <v>1</v>
      </c>
      <c r="CI905" t="e">
        <f t="shared" si="1066"/>
        <v>#N/A</v>
      </c>
      <c r="CJ905" t="e">
        <f t="shared" si="1067"/>
        <v>#N/A</v>
      </c>
      <c r="CK905" t="e">
        <f t="shared" si="1076"/>
        <v>#N/A</v>
      </c>
      <c r="CL905" t="b">
        <f t="shared" si="1112"/>
        <v>0</v>
      </c>
      <c r="CM905" t="e">
        <f t="shared" si="1077"/>
        <v>#N/A</v>
      </c>
      <c r="CN905" t="b">
        <f t="shared" si="1078"/>
        <v>0</v>
      </c>
      <c r="CO905" s="14">
        <f t="shared" si="1079"/>
        <v>1</v>
      </c>
      <c r="CP905" s="16" t="str">
        <f t="shared" si="1068"/>
        <v/>
      </c>
      <c r="CQ905" s="15">
        <f t="shared" si="1069"/>
        <v>0</v>
      </c>
      <c r="CR905" s="15">
        <f t="shared" si="1070"/>
        <v>0</v>
      </c>
      <c r="CS905" s="15">
        <f t="shared" si="1071"/>
        <v>0</v>
      </c>
      <c r="CT905" s="58" t="e">
        <f t="shared" si="1098"/>
        <v>#DIV/0!</v>
      </c>
      <c r="CU905" s="2">
        <f t="shared" si="1072"/>
        <v>995</v>
      </c>
      <c r="CV905" t="str">
        <f t="shared" si="1080"/>
        <v/>
      </c>
      <c r="CX905" t="str">
        <f t="shared" si="1099"/>
        <v/>
      </c>
      <c r="CY905" t="b">
        <f>AND(CX905&lt;&gt;"",COUNTIF($CX$11:CX904,CX905)=0)</f>
        <v>0</v>
      </c>
      <c r="CZ905" s="2">
        <f>IF(CX905="",0,IF(CY905,MAX($CZ$11:CZ904)+1,VLOOKUP(CX905,$CX$11:CZ904,3,FALSE)))</f>
        <v>0</v>
      </c>
      <c r="DA905" s="2" t="str">
        <f t="shared" si="1081"/>
        <v/>
      </c>
      <c r="DB905" t="str">
        <f t="shared" si="1100"/>
        <v/>
      </c>
      <c r="DC905" t="b">
        <f>AND(DB905&lt;&gt;"",COUNTIF($DB$11:DB904,DB905)=0)</f>
        <v>0</v>
      </c>
      <c r="DD905" s="2">
        <f>IF(DB905="",0,IF(DC905,MAX($DD$11:DD904)+1,VLOOKUP(DB905,$DB$11:DD904,3,FALSE)))</f>
        <v>0</v>
      </c>
      <c r="DE905" s="2" t="str">
        <f t="shared" si="1082"/>
        <v/>
      </c>
    </row>
    <row r="906" spans="1:109" x14ac:dyDescent="0.35">
      <c r="A906" s="119"/>
      <c r="B906" s="46"/>
      <c r="C906" s="46"/>
      <c r="D906" s="46"/>
      <c r="E906" s="46"/>
      <c r="F906" s="183"/>
      <c r="G906" s="48">
        <v>0</v>
      </c>
      <c r="H906" s="46">
        <v>0</v>
      </c>
      <c r="I906" s="46">
        <v>0</v>
      </c>
      <c r="J906" s="46">
        <v>0</v>
      </c>
      <c r="K906" s="46">
        <v>0</v>
      </c>
      <c r="L906" s="49">
        <v>0</v>
      </c>
      <c r="M906" s="50">
        <v>0</v>
      </c>
      <c r="N906" s="32"/>
      <c r="O906" s="31"/>
      <c r="P906" s="31"/>
      <c r="Q906" s="31"/>
      <c r="R906" s="31"/>
      <c r="S906" s="31"/>
      <c r="T906" s="31"/>
      <c r="U906" s="31"/>
      <c r="V906" s="99"/>
      <c r="W906" s="52" t="str">
        <f t="shared" si="1107"/>
        <v/>
      </c>
      <c r="X906" s="120"/>
      <c r="Y906" s="97"/>
      <c r="Z906" t="e">
        <f t="shared" si="1037"/>
        <v>#N/A</v>
      </c>
      <c r="AA906" t="e">
        <f t="shared" si="1038"/>
        <v>#N/A</v>
      </c>
      <c r="AB906" t="e">
        <f t="shared" si="1039"/>
        <v>#N/A</v>
      </c>
      <c r="AC906" s="53" t="b">
        <f t="shared" si="1040"/>
        <v>0</v>
      </c>
      <c r="AD906" s="53" t="b">
        <f t="shared" si="1041"/>
        <v>0</v>
      </c>
      <c r="AE906" s="53" t="b">
        <f t="shared" si="1042"/>
        <v>0</v>
      </c>
      <c r="AF906" s="53" t="b">
        <f t="shared" si="1043"/>
        <v>0</v>
      </c>
      <c r="AG906" s="53" t="b">
        <f t="shared" si="1044"/>
        <v>0</v>
      </c>
      <c r="AH906" s="53" t="b">
        <f t="shared" si="1045"/>
        <v>0</v>
      </c>
      <c r="AI906" s="53" t="b">
        <f t="shared" si="1046"/>
        <v>0</v>
      </c>
      <c r="AJ906" s="53" t="b">
        <f t="shared" si="1047"/>
        <v>0</v>
      </c>
      <c r="AK906" s="53" t="b">
        <f t="shared" si="1101"/>
        <v>1</v>
      </c>
      <c r="AL906" s="53" t="b">
        <f t="shared" si="1102"/>
        <v>1</v>
      </c>
      <c r="AM906" s="53" t="b">
        <f t="shared" si="1103"/>
        <v>1</v>
      </c>
      <c r="AN906" s="53" t="b">
        <f t="shared" si="1104"/>
        <v>1</v>
      </c>
      <c r="AO906" s="53" t="b">
        <f t="shared" si="1105"/>
        <v>1</v>
      </c>
      <c r="AP906" s="53" t="b">
        <f t="shared" si="1106"/>
        <v>1</v>
      </c>
      <c r="AQ906" s="53" t="b">
        <f t="shared" si="1083"/>
        <v>0</v>
      </c>
      <c r="AR906" t="b">
        <f t="shared" si="1048"/>
        <v>0</v>
      </c>
      <c r="AS906" s="54" t="e">
        <f t="shared" si="1073"/>
        <v>#N/A</v>
      </c>
      <c r="AT906" t="b">
        <f t="shared" si="1084"/>
        <v>0</v>
      </c>
      <c r="AU906" t="str">
        <f t="shared" si="1085"/>
        <v/>
      </c>
      <c r="AV906" s="55" t="str">
        <f t="shared" si="1074"/>
        <v/>
      </c>
      <c r="AW906" t="b">
        <f>AND(AV906&lt;&gt;"",COUNTIF($AV$11:AV905,AV906)=0)</f>
        <v>0</v>
      </c>
      <c r="AX906" s="2">
        <f>IF(AV906="",0,IF(AW906,MAX($AX$11:AX905)+1,VLOOKUP(AV906,$AV$11:AX905,3,FALSE)))</f>
        <v>0</v>
      </c>
      <c r="AY906" t="str">
        <f t="shared" si="1075"/>
        <v/>
      </c>
      <c r="AZ906" t="e">
        <f t="shared" si="1049"/>
        <v>#N/A</v>
      </c>
      <c r="BA906" t="e">
        <f>IF(ISNA(AZ906),NA(),COUNTIF(AZ$10:AZ906,AZ906)&gt;1)</f>
        <v>#N/A</v>
      </c>
      <c r="BB906" t="e">
        <f t="shared" si="1050"/>
        <v>#N/A</v>
      </c>
      <c r="BC906" s="55" t="e">
        <f t="shared" si="1051"/>
        <v>#N/A</v>
      </c>
      <c r="BD906" s="56" t="e">
        <f t="shared" si="1052"/>
        <v>#N/A</v>
      </c>
      <c r="BE906" s="53">
        <f t="shared" si="1053"/>
        <v>0</v>
      </c>
      <c r="BF906" s="53">
        <f t="shared" si="1054"/>
        <v>0</v>
      </c>
      <c r="BG906" s="53">
        <f t="shared" si="1055"/>
        <v>0</v>
      </c>
      <c r="BH906" s="53">
        <f t="shared" si="1056"/>
        <v>0</v>
      </c>
      <c r="BI906" s="53">
        <f t="shared" si="1057"/>
        <v>0</v>
      </c>
      <c r="BJ906" s="53">
        <f t="shared" si="1058"/>
        <v>0</v>
      </c>
      <c r="BK906" s="57">
        <f t="shared" si="1059"/>
        <v>0</v>
      </c>
      <c r="BL906" s="57">
        <f t="shared" si="1060"/>
        <v>0</v>
      </c>
      <c r="BM906" s="57">
        <f t="shared" si="1061"/>
        <v>0</v>
      </c>
      <c r="BN906" s="57">
        <f t="shared" si="1062"/>
        <v>0</v>
      </c>
      <c r="BO906" s="57">
        <f t="shared" si="1063"/>
        <v>0</v>
      </c>
      <c r="BP906" s="57">
        <f t="shared" si="1064"/>
        <v>0</v>
      </c>
      <c r="BQ906">
        <f t="shared" si="1086"/>
        <v>0</v>
      </c>
      <c r="BR906">
        <f t="shared" si="1087"/>
        <v>0</v>
      </c>
      <c r="BS906">
        <f t="shared" si="1088"/>
        <v>0</v>
      </c>
      <c r="BT906">
        <f t="shared" si="1089"/>
        <v>0</v>
      </c>
      <c r="BU906">
        <f t="shared" si="1090"/>
        <v>0</v>
      </c>
      <c r="BV906">
        <f t="shared" si="1091"/>
        <v>0</v>
      </c>
      <c r="BW906">
        <f t="shared" si="1092"/>
        <v>0</v>
      </c>
      <c r="BX906">
        <f t="shared" si="1093"/>
        <v>0</v>
      </c>
      <c r="BY906">
        <f t="shared" si="1094"/>
        <v>0</v>
      </c>
      <c r="BZ906">
        <f t="shared" si="1095"/>
        <v>0</v>
      </c>
      <c r="CA906">
        <f t="shared" si="1096"/>
        <v>0</v>
      </c>
      <c r="CB906">
        <f t="shared" si="1097"/>
        <v>0</v>
      </c>
      <c r="CC906" t="e">
        <f>IF('Source and fuel input'!AS906,VLOOKUP(AA906,SourceIdData,8,FALSE),IF('Source and fuel input'!AQ906,V906,IF('Source and fuel input'!AR906,IF(AND(E906="Method 1",VLOOKUP(AA906,SourceIdData,8,FALSE)&gt;0),VLOOKUP(AA906,SourceIdData,8,FALSE),NA()),"")))</f>
        <v>#N/A</v>
      </c>
      <c r="CD906" s="15" t="e">
        <f t="shared" si="1108"/>
        <v>#N/A</v>
      </c>
      <c r="CE906" s="15" t="b">
        <f t="shared" si="1109"/>
        <v>1</v>
      </c>
      <c r="CF906" s="15" t="b">
        <f t="shared" si="1065"/>
        <v>1</v>
      </c>
      <c r="CG906" s="15" t="b">
        <f t="shared" si="1110"/>
        <v>0</v>
      </c>
      <c r="CH906" s="15" t="b">
        <f t="shared" si="1111"/>
        <v>1</v>
      </c>
      <c r="CI906" t="e">
        <f t="shared" si="1066"/>
        <v>#N/A</v>
      </c>
      <c r="CJ906" t="e">
        <f t="shared" si="1067"/>
        <v>#N/A</v>
      </c>
      <c r="CK906" t="e">
        <f t="shared" si="1076"/>
        <v>#N/A</v>
      </c>
      <c r="CL906" t="b">
        <f t="shared" si="1112"/>
        <v>0</v>
      </c>
      <c r="CM906" t="e">
        <f t="shared" si="1077"/>
        <v>#N/A</v>
      </c>
      <c r="CN906" t="b">
        <f t="shared" si="1078"/>
        <v>0</v>
      </c>
      <c r="CO906" s="14">
        <f t="shared" si="1079"/>
        <v>1</v>
      </c>
      <c r="CP906" s="16" t="str">
        <f t="shared" si="1068"/>
        <v/>
      </c>
      <c r="CQ906" s="15">
        <f t="shared" si="1069"/>
        <v>0</v>
      </c>
      <c r="CR906" s="15">
        <f t="shared" si="1070"/>
        <v>0</v>
      </c>
      <c r="CS906" s="15">
        <f t="shared" si="1071"/>
        <v>0</v>
      </c>
      <c r="CT906" s="58" t="e">
        <f t="shared" si="1098"/>
        <v>#DIV/0!</v>
      </c>
      <c r="CU906" s="2">
        <f t="shared" si="1072"/>
        <v>995</v>
      </c>
      <c r="CV906" t="str">
        <f t="shared" si="1080"/>
        <v/>
      </c>
      <c r="CX906" t="str">
        <f t="shared" si="1099"/>
        <v/>
      </c>
      <c r="CY906" t="b">
        <f>AND(CX906&lt;&gt;"",COUNTIF($CX$11:CX905,CX906)=0)</f>
        <v>0</v>
      </c>
      <c r="CZ906" s="2">
        <f>IF(CX906="",0,IF(CY906,MAX($CZ$11:CZ905)+1,VLOOKUP(CX906,$CX$11:CZ905,3,FALSE)))</f>
        <v>0</v>
      </c>
      <c r="DA906" s="2" t="str">
        <f t="shared" si="1081"/>
        <v/>
      </c>
      <c r="DB906" t="str">
        <f t="shared" si="1100"/>
        <v/>
      </c>
      <c r="DC906" t="b">
        <f>AND(DB906&lt;&gt;"",COUNTIF($DB$11:DB905,DB906)=0)</f>
        <v>0</v>
      </c>
      <c r="DD906" s="2">
        <f>IF(DB906="",0,IF(DC906,MAX($DD$11:DD905)+1,VLOOKUP(DB906,$DB$11:DD905,3,FALSE)))</f>
        <v>0</v>
      </c>
      <c r="DE906" s="2" t="str">
        <f t="shared" si="1082"/>
        <v/>
      </c>
    </row>
    <row r="907" spans="1:109" x14ac:dyDescent="0.35">
      <c r="A907" s="119"/>
      <c r="B907" s="46"/>
      <c r="C907" s="46"/>
      <c r="D907" s="46"/>
      <c r="E907" s="46"/>
      <c r="F907" s="183"/>
      <c r="G907" s="48">
        <v>0</v>
      </c>
      <c r="H907" s="46">
        <v>0</v>
      </c>
      <c r="I907" s="46">
        <v>0</v>
      </c>
      <c r="J907" s="46">
        <v>0</v>
      </c>
      <c r="K907" s="46">
        <v>0</v>
      </c>
      <c r="L907" s="49">
        <v>0</v>
      </c>
      <c r="M907" s="50">
        <v>0</v>
      </c>
      <c r="N907" s="32"/>
      <c r="O907" s="31"/>
      <c r="P907" s="31"/>
      <c r="Q907" s="31"/>
      <c r="R907" s="31"/>
      <c r="S907" s="31"/>
      <c r="T907" s="31"/>
      <c r="U907" s="31"/>
      <c r="V907" s="99"/>
      <c r="W907" s="52" t="str">
        <f t="shared" si="1107"/>
        <v/>
      </c>
      <c r="X907" s="120"/>
      <c r="Y907" s="97"/>
      <c r="Z907" t="e">
        <f t="shared" ref="Z907:Z970" si="1113">VLOOKUP(TRIM($C907),Sources,4,FALSE)</f>
        <v>#N/A</v>
      </c>
      <c r="AA907" t="e">
        <f t="shared" ref="AA907:AA970" si="1114">VLOOKUP(LEFT(TRIM(C907),45)&amp;LEFT(TRIM(D907),75),SoFu,2,FALSE)</f>
        <v>#N/A</v>
      </c>
      <c r="AB907" t="e">
        <f t="shared" ref="AB907:AB970" si="1115">VLOOKUP(TRIM($C907),Sources,5,FALSE)</f>
        <v>#N/A</v>
      </c>
      <c r="AC907" s="53" t="b">
        <f t="shared" ref="AC907:AC970" si="1116">AND(N907&lt;&gt;"",N907&gt;=0,NOT(ISERROR(N907*1)),NOT($AR907))</f>
        <v>0</v>
      </c>
      <c r="AD907" s="53" t="b">
        <f t="shared" ref="AD907:AD970" si="1117">AND(O907&lt;&gt;"",O907&gt;=0,NOT(ISERROR(O907*1)),NOT($AR907))</f>
        <v>0</v>
      </c>
      <c r="AE907" s="53" t="b">
        <f t="shared" ref="AE907:AE970" si="1118">AND(P907&lt;&gt;"",P907&gt;=0,NOT(ISERROR(P907*1)),NOT($AR907))</f>
        <v>0</v>
      </c>
      <c r="AF907" s="53" t="b">
        <f t="shared" ref="AF907:AF970" si="1119">AND(Q907&lt;&gt;"",Q907&gt;=0,NOT(ISERROR(Q907*1)),NOT($AR907))</f>
        <v>0</v>
      </c>
      <c r="AG907" s="53" t="b">
        <f t="shared" ref="AG907:AG970" si="1120">AND(R907&lt;&gt;"",R907&gt;=0,NOT(ISERROR(R907*1)),NOT($AR907))</f>
        <v>0</v>
      </c>
      <c r="AH907" s="53" t="b">
        <f t="shared" ref="AH907:AH970" si="1121">AND(S907&lt;&gt;"",S907&gt;=0,NOT(ISERROR(S907*1)),NOT($AR907))</f>
        <v>0</v>
      </c>
      <c r="AI907" s="53" t="b">
        <f t="shared" ref="AI907:AI970" si="1122">AND(T907&lt;&gt;"",T907&gt;=0,NOT(ISERROR(T907*1)),NOT($AR907))</f>
        <v>0</v>
      </c>
      <c r="AJ907" s="53" t="b">
        <f t="shared" ref="AJ907:AJ970" si="1123">AND(U907&lt;&gt;"",U907&gt;=0,NOT(ISERROR(U907*1)),NOT($AR907))</f>
        <v>0</v>
      </c>
      <c r="AK907" s="53" t="b">
        <f t="shared" si="1101"/>
        <v>1</v>
      </c>
      <c r="AL907" s="53" t="b">
        <f t="shared" si="1102"/>
        <v>1</v>
      </c>
      <c r="AM907" s="53" t="b">
        <f t="shared" si="1103"/>
        <v>1</v>
      </c>
      <c r="AN907" s="53" t="b">
        <f t="shared" si="1104"/>
        <v>1</v>
      </c>
      <c r="AO907" s="53" t="b">
        <f t="shared" si="1105"/>
        <v>1</v>
      </c>
      <c r="AP907" s="53" t="b">
        <f t="shared" si="1106"/>
        <v>1</v>
      </c>
      <c r="AQ907" s="53" t="b">
        <f t="shared" si="1083"/>
        <v>0</v>
      </c>
      <c r="AR907" t="b">
        <f t="shared" ref="AR907:AR970" si="1124">OR(E907="Method 4",IF(ISNA(AA907),FALSE,VLOOKUP(AA907,SourceIdData,17,FALSE)))</f>
        <v>0</v>
      </c>
      <c r="AS907" s="54" t="e">
        <f t="shared" si="1073"/>
        <v>#N/A</v>
      </c>
      <c r="AT907" t="b">
        <f t="shared" si="1084"/>
        <v>0</v>
      </c>
      <c r="AU907" t="str">
        <f t="shared" si="1085"/>
        <v/>
      </c>
      <c r="AV907" s="55" t="str">
        <f t="shared" si="1074"/>
        <v/>
      </c>
      <c r="AW907" t="b">
        <f>AND(AV907&lt;&gt;"",COUNTIF($AV$11:AV906,AV907)=0)</f>
        <v>0</v>
      </c>
      <c r="AX907" s="2">
        <f>IF(AV907="",0,IF(AW907,MAX($AX$11:AX906)+1,VLOOKUP(AV907,$AV$11:AX906,3,FALSE)))</f>
        <v>0</v>
      </c>
      <c r="AY907" t="str">
        <f t="shared" si="1075"/>
        <v/>
      </c>
      <c r="AZ907" t="e">
        <f t="shared" ref="AZ907:AZ970" si="1125">IF(OR(AB907="05",AB907="06"),VLOOKUP(AA907,SourceIdData,2,FALSE),C907)</f>
        <v>#N/A</v>
      </c>
      <c r="BA907" t="e">
        <f>IF(ISNA(AZ907),NA(),COUNTIF(AZ$10:AZ907,AZ907)&gt;1)</f>
        <v>#N/A</v>
      </c>
      <c r="BB907" t="e">
        <f t="shared" ref="BB907:BB970" si="1126">CONCATENATE(VLOOKUP(AA907,SourceIdData,6,0)," - ",F907)</f>
        <v>#N/A</v>
      </c>
      <c r="BC907" s="55" t="e">
        <f t="shared" ref="BC907:BC970" si="1127">IF($E907="Method 1",IF(N907="",VLOOKUP($AA907,SourceIdData,9,0),N907),IF(AND(VLOOKUP($AA907,SourceIdData,3,0)&lt;&gt;3,N907=""),NA(),N907))</f>
        <v>#N/A</v>
      </c>
      <c r="BD907" s="56" t="e">
        <f t="shared" ref="BD907:BD970" si="1128">IF($E907="Method 1",IF($O907="",IF(ISBLANK(VLOOKUP($AA907,SourceIdData,7,0)),NA(),IF(VLOOKUP($AA907,SourceIdData,7,0)="Fuel",VLOOKUP($BB907,ActivityDataUncert,2,0),VLOOKUP($AA907,SourceIdData,7,0))),$O907),IF($O907="",NA(),$O907))</f>
        <v>#N/A</v>
      </c>
      <c r="BE907" s="53">
        <f t="shared" ref="BE907:BE970" si="1129">IF($E907="Method 1",IF(P907="",VLOOKUP($AA907,SourceIdData,10,0),P907),P907)</f>
        <v>0</v>
      </c>
      <c r="BF907" s="53">
        <f t="shared" ref="BF907:BF970" si="1130">IF($E907="Method 1",IF(Q907="",VLOOKUP($AA907,SourceIdData,11,0),Q907),Q907)</f>
        <v>0</v>
      </c>
      <c r="BG907" s="53">
        <f t="shared" ref="BG907:BG970" si="1131">IF($E907="Method 1",IF(R907="",VLOOKUP($AA907,SourceIdData,12,0),R907),R907)</f>
        <v>0</v>
      </c>
      <c r="BH907" s="53">
        <f t="shared" ref="BH907:BH970" si="1132">IF($E907="Method 1",IF(S907="",VLOOKUP($AA907,SourceIdData,13,0),S907),S907)</f>
        <v>0</v>
      </c>
      <c r="BI907" s="53">
        <f t="shared" ref="BI907:BI970" si="1133">IF($E907="Method 1",IF(T907="",VLOOKUP($AA907,SourceIdData,14,0),T907),T907)</f>
        <v>0</v>
      </c>
      <c r="BJ907" s="53">
        <f t="shared" ref="BJ907:BJ970" si="1134">IF($E907="Method 1",IF(U907="",VLOOKUP($AA907,SourceIdData,15,0),U907),U907)</f>
        <v>0</v>
      </c>
      <c r="BK907" s="57">
        <f t="shared" ref="BK907:BK970" si="1135">G907</f>
        <v>0</v>
      </c>
      <c r="BL907" s="57">
        <f t="shared" ref="BL907:BL970" si="1136">H907</f>
        <v>0</v>
      </c>
      <c r="BM907" s="57">
        <f t="shared" ref="BM907:BM970" si="1137">I907</f>
        <v>0</v>
      </c>
      <c r="BN907" s="57">
        <f t="shared" ref="BN907:BN970" si="1138">J907</f>
        <v>0</v>
      </c>
      <c r="BO907" s="57">
        <f t="shared" ref="BO907:BO970" si="1139">K907</f>
        <v>0</v>
      </c>
      <c r="BP907" s="57">
        <f t="shared" ref="BP907:BP970" si="1140">L907</f>
        <v>0</v>
      </c>
      <c r="BQ907">
        <f t="shared" si="1086"/>
        <v>0</v>
      </c>
      <c r="BR907">
        <f t="shared" si="1087"/>
        <v>0</v>
      </c>
      <c r="BS907">
        <f t="shared" si="1088"/>
        <v>0</v>
      </c>
      <c r="BT907">
        <f t="shared" si="1089"/>
        <v>0</v>
      </c>
      <c r="BU907">
        <f t="shared" si="1090"/>
        <v>0</v>
      </c>
      <c r="BV907">
        <f t="shared" si="1091"/>
        <v>0</v>
      </c>
      <c r="BW907">
        <f t="shared" si="1092"/>
        <v>0</v>
      </c>
      <c r="BX907">
        <f t="shared" si="1093"/>
        <v>0</v>
      </c>
      <c r="BY907">
        <f t="shared" si="1094"/>
        <v>0</v>
      </c>
      <c r="BZ907">
        <f t="shared" si="1095"/>
        <v>0</v>
      </c>
      <c r="CA907">
        <f t="shared" si="1096"/>
        <v>0</v>
      </c>
      <c r="CB907">
        <f t="shared" si="1097"/>
        <v>0</v>
      </c>
      <c r="CC907" t="e">
        <f>IF('Source and fuel input'!AS907,VLOOKUP(AA907,SourceIdData,8,FALSE),IF('Source and fuel input'!AQ907,V907,IF('Source and fuel input'!AR907,IF(AND(E907="Method 1",VLOOKUP(AA907,SourceIdData,8,FALSE)&gt;0),VLOOKUP(AA907,SourceIdData,8,FALSE),NA()),"")))</f>
        <v>#N/A</v>
      </c>
      <c r="CD907" s="15" t="e">
        <f t="shared" si="1108"/>
        <v>#N/A</v>
      </c>
      <c r="CE907" s="15" t="b">
        <f t="shared" si="1109"/>
        <v>1</v>
      </c>
      <c r="CF907" s="15" t="b">
        <f t="shared" ref="CF907:CF970" si="1141">IF(ISERROR(VLOOKUP(E907,Methods,1,FALSE)),TRUE,IF(ISERROR(AA907),FALSE,IF(ISERROR(VLOOKUP(F907,_xlnm.Criteria,1,FALSE)),IF(VLOOKUP(AA907,SourceIdData,6,FALSE)="None",FALSE,TRUE),FALSE)))</f>
        <v>1</v>
      </c>
      <c r="CG907" s="15" t="b">
        <f t="shared" si="1110"/>
        <v>0</v>
      </c>
      <c r="CH907" s="15" t="b">
        <f t="shared" si="1111"/>
        <v>1</v>
      </c>
      <c r="CI907" t="e">
        <f t="shared" ref="CI907:CI970" si="1142">OR(VLOOKUP(AA907,SourceIdData,3,FALSE)&lt;&gt;1,AQ907,AR907,AS907)</f>
        <v>#N/A</v>
      </c>
      <c r="CJ907" t="e">
        <f t="shared" ref="CJ907:CJ970" si="1143">OR(VLOOKUP(AA907,SourceIdData,3,FALSE)=2,VLOOKUP(AA907,SourceIdData,3,FALSE)=4,AQ907,AR907,AS907)</f>
        <v>#N/A</v>
      </c>
      <c r="CK907" t="e">
        <f t="shared" si="1076"/>
        <v>#N/A</v>
      </c>
      <c r="CL907" t="b">
        <f t="shared" si="1112"/>
        <v>0</v>
      </c>
      <c r="CM907" t="e">
        <f t="shared" si="1077"/>
        <v>#N/A</v>
      </c>
      <c r="CN907" t="b">
        <f t="shared" si="1078"/>
        <v>0</v>
      </c>
      <c r="CO907" s="14">
        <f t="shared" si="1079"/>
        <v>1</v>
      </c>
      <c r="CP907" s="16" t="str">
        <f t="shared" ref="CP907:CP970" si="1144">IF(CO907=1,"",CD907)</f>
        <v/>
      </c>
      <c r="CQ907" s="15">
        <f t="shared" ref="CQ907:CQ970" si="1145">SUMIF($AV$11:$AV$1023,AV907,$CP$11:$CP$1023)</f>
        <v>0</v>
      </c>
      <c r="CR907" s="15">
        <f t="shared" ref="CR907:CR970" si="1146">SUM(BK907:BP907)</f>
        <v>0</v>
      </c>
      <c r="CS907" s="15">
        <f t="shared" ref="CS907:CS970" si="1147">SUMIF($AV$11:$AV$1023,AV907,$CR$11:$CR$1023)</f>
        <v>0</v>
      </c>
      <c r="CT907" s="58" t="e">
        <f t="shared" si="1098"/>
        <v>#DIV/0!</v>
      </c>
      <c r="CU907" s="2">
        <f t="shared" ref="CU907:CU970" si="1148">SUMIF($AV$11:$AV$1005,AV907,$CO$11:$CO$1023)</f>
        <v>995</v>
      </c>
      <c r="CV907" t="str">
        <f t="shared" si="1080"/>
        <v/>
      </c>
      <c r="CX907" t="str">
        <f t="shared" si="1099"/>
        <v/>
      </c>
      <c r="CY907" t="b">
        <f>AND(CX907&lt;&gt;"",COUNTIF($CX$11:CX906,CX907)=0)</f>
        <v>0</v>
      </c>
      <c r="CZ907" s="2">
        <f>IF(CX907="",0,IF(CY907,MAX($CZ$11:CZ906)+1,VLOOKUP(CX907,$CX$11:CZ906,3,FALSE)))</f>
        <v>0</v>
      </c>
      <c r="DA907" s="2" t="str">
        <f t="shared" si="1081"/>
        <v/>
      </c>
      <c r="DB907" t="str">
        <f t="shared" si="1100"/>
        <v/>
      </c>
      <c r="DC907" t="b">
        <f>AND(DB907&lt;&gt;"",COUNTIF($DB$11:DB906,DB907)=0)</f>
        <v>0</v>
      </c>
      <c r="DD907" s="2">
        <f>IF(DB907="",0,IF(DC907,MAX($DD$11:DD906)+1,VLOOKUP(DB907,$DB$11:DD906,3,FALSE)))</f>
        <v>0</v>
      </c>
      <c r="DE907" s="2" t="str">
        <f t="shared" si="1082"/>
        <v/>
      </c>
    </row>
    <row r="908" spans="1:109" x14ac:dyDescent="0.35">
      <c r="A908" s="119"/>
      <c r="B908" s="46"/>
      <c r="C908" s="46"/>
      <c r="D908" s="46"/>
      <c r="E908" s="46"/>
      <c r="F908" s="183"/>
      <c r="G908" s="48">
        <v>0</v>
      </c>
      <c r="H908" s="46">
        <v>0</v>
      </c>
      <c r="I908" s="46">
        <v>0</v>
      </c>
      <c r="J908" s="46">
        <v>0</v>
      </c>
      <c r="K908" s="46">
        <v>0</v>
      </c>
      <c r="L908" s="49">
        <v>0</v>
      </c>
      <c r="M908" s="50">
        <v>0</v>
      </c>
      <c r="N908" s="32"/>
      <c r="O908" s="31"/>
      <c r="P908" s="31"/>
      <c r="Q908" s="31"/>
      <c r="R908" s="31"/>
      <c r="S908" s="31"/>
      <c r="T908" s="31"/>
      <c r="U908" s="31"/>
      <c r="V908" s="99"/>
      <c r="W908" s="52" t="str">
        <f t="shared" si="1107"/>
        <v/>
      </c>
      <c r="X908" s="120"/>
      <c r="Y908" s="97"/>
      <c r="Z908" t="e">
        <f t="shared" si="1113"/>
        <v>#N/A</v>
      </c>
      <c r="AA908" t="e">
        <f t="shared" si="1114"/>
        <v>#N/A</v>
      </c>
      <c r="AB908" t="e">
        <f t="shared" si="1115"/>
        <v>#N/A</v>
      </c>
      <c r="AC908" s="53" t="b">
        <f t="shared" si="1116"/>
        <v>0</v>
      </c>
      <c r="AD908" s="53" t="b">
        <f t="shared" si="1117"/>
        <v>0</v>
      </c>
      <c r="AE908" s="53" t="b">
        <f t="shared" si="1118"/>
        <v>0</v>
      </c>
      <c r="AF908" s="53" t="b">
        <f t="shared" si="1119"/>
        <v>0</v>
      </c>
      <c r="AG908" s="53" t="b">
        <f t="shared" si="1120"/>
        <v>0</v>
      </c>
      <c r="AH908" s="53" t="b">
        <f t="shared" si="1121"/>
        <v>0</v>
      </c>
      <c r="AI908" s="53" t="b">
        <f t="shared" si="1122"/>
        <v>0</v>
      </c>
      <c r="AJ908" s="53" t="b">
        <f t="shared" si="1123"/>
        <v>0</v>
      </c>
      <c r="AK908" s="53" t="b">
        <f t="shared" si="1101"/>
        <v>1</v>
      </c>
      <c r="AL908" s="53" t="b">
        <f t="shared" si="1102"/>
        <v>1</v>
      </c>
      <c r="AM908" s="53" t="b">
        <f t="shared" si="1103"/>
        <v>1</v>
      </c>
      <c r="AN908" s="53" t="b">
        <f t="shared" si="1104"/>
        <v>1</v>
      </c>
      <c r="AO908" s="53" t="b">
        <f t="shared" si="1105"/>
        <v>1</v>
      </c>
      <c r="AP908" s="53" t="b">
        <f t="shared" si="1106"/>
        <v>1</v>
      </c>
      <c r="AQ908" s="53" t="b">
        <f t="shared" si="1083"/>
        <v>0</v>
      </c>
      <c r="AR908" t="b">
        <f t="shared" si="1124"/>
        <v>0</v>
      </c>
      <c r="AS908" s="54" t="e">
        <f t="shared" ref="AS908:AS971" si="1149">AND(E908="Method 1",AB908=34)</f>
        <v>#N/A</v>
      </c>
      <c r="AT908" t="b">
        <f t="shared" si="1084"/>
        <v>0</v>
      </c>
      <c r="AU908" t="str">
        <f t="shared" si="1085"/>
        <v/>
      </c>
      <c r="AV908" s="55" t="str">
        <f t="shared" ref="AV908:AV971" si="1150">IF(ISNA(AA908*1),"",IF(OR(AB908="05",AB908="06"),TRIM(A908)&amp;" "&amp;AA908,TRIM(A908)&amp;AB908))</f>
        <v/>
      </c>
      <c r="AW908" t="b">
        <f>AND(AV908&lt;&gt;"",COUNTIF($AV$11:AV907,AV908)=0)</f>
        <v>0</v>
      </c>
      <c r="AX908" s="2">
        <f>IF(AV908="",0,IF(AW908,MAX($AX$11:AX907)+1,VLOOKUP(AV908,$AV$11:AX907,3,FALSE)))</f>
        <v>0</v>
      </c>
      <c r="AY908" t="str">
        <f t="shared" ref="AY908:AY971" si="1151">TRIM(B908)</f>
        <v/>
      </c>
      <c r="AZ908" t="e">
        <f t="shared" si="1125"/>
        <v>#N/A</v>
      </c>
      <c r="BA908" t="e">
        <f>IF(ISNA(AZ908),NA(),COUNTIF(AZ$10:AZ908,AZ908)&gt;1)</f>
        <v>#N/A</v>
      </c>
      <c r="BB908" t="e">
        <f t="shared" si="1126"/>
        <v>#N/A</v>
      </c>
      <c r="BC908" s="55" t="e">
        <f t="shared" si="1127"/>
        <v>#N/A</v>
      </c>
      <c r="BD908" s="56" t="e">
        <f t="shared" si="1128"/>
        <v>#N/A</v>
      </c>
      <c r="BE908" s="53">
        <f t="shared" si="1129"/>
        <v>0</v>
      </c>
      <c r="BF908" s="53">
        <f t="shared" si="1130"/>
        <v>0</v>
      </c>
      <c r="BG908" s="53">
        <f t="shared" si="1131"/>
        <v>0</v>
      </c>
      <c r="BH908" s="53">
        <f t="shared" si="1132"/>
        <v>0</v>
      </c>
      <c r="BI908" s="53">
        <f t="shared" si="1133"/>
        <v>0</v>
      </c>
      <c r="BJ908" s="53">
        <f t="shared" si="1134"/>
        <v>0</v>
      </c>
      <c r="BK908" s="57">
        <f t="shared" si="1135"/>
        <v>0</v>
      </c>
      <c r="BL908" s="57">
        <f t="shared" si="1136"/>
        <v>0</v>
      </c>
      <c r="BM908" s="57">
        <f t="shared" si="1137"/>
        <v>0</v>
      </c>
      <c r="BN908" s="57">
        <f t="shared" si="1138"/>
        <v>0</v>
      </c>
      <c r="BO908" s="57">
        <f t="shared" si="1139"/>
        <v>0</v>
      </c>
      <c r="BP908" s="57">
        <f t="shared" si="1140"/>
        <v>0</v>
      </c>
      <c r="BQ908">
        <f t="shared" si="1086"/>
        <v>0</v>
      </c>
      <c r="BR908">
        <f t="shared" si="1087"/>
        <v>0</v>
      </c>
      <c r="BS908">
        <f t="shared" si="1088"/>
        <v>0</v>
      </c>
      <c r="BT908">
        <f t="shared" si="1089"/>
        <v>0</v>
      </c>
      <c r="BU908">
        <f t="shared" si="1090"/>
        <v>0</v>
      </c>
      <c r="BV908">
        <f t="shared" si="1091"/>
        <v>0</v>
      </c>
      <c r="BW908">
        <f t="shared" si="1092"/>
        <v>0</v>
      </c>
      <c r="BX908">
        <f t="shared" si="1093"/>
        <v>0</v>
      </c>
      <c r="BY908">
        <f t="shared" si="1094"/>
        <v>0</v>
      </c>
      <c r="BZ908">
        <f t="shared" si="1095"/>
        <v>0</v>
      </c>
      <c r="CA908">
        <f t="shared" si="1096"/>
        <v>0</v>
      </c>
      <c r="CB908">
        <f t="shared" si="1097"/>
        <v>0</v>
      </c>
      <c r="CC908" t="e">
        <f>IF('Source and fuel input'!AS908,VLOOKUP(AA908,SourceIdData,8,FALSE),IF('Source and fuel input'!AQ908,V908,IF('Source and fuel input'!AR908,IF(AND(E908="Method 1",VLOOKUP(AA908,SourceIdData,8,FALSE)&gt;0),VLOOKUP(AA908,SourceIdData,8,FALSE),NA()),"")))</f>
        <v>#N/A</v>
      </c>
      <c r="CD908" s="15" t="e">
        <f t="shared" si="1108"/>
        <v>#N/A</v>
      </c>
      <c r="CE908" s="15" t="b">
        <f t="shared" si="1109"/>
        <v>1</v>
      </c>
      <c r="CF908" s="15" t="b">
        <f t="shared" si="1141"/>
        <v>1</v>
      </c>
      <c r="CG908" s="15" t="b">
        <f t="shared" si="1110"/>
        <v>0</v>
      </c>
      <c r="CH908" s="15" t="b">
        <f t="shared" si="1111"/>
        <v>1</v>
      </c>
      <c r="CI908" t="e">
        <f t="shared" si="1142"/>
        <v>#N/A</v>
      </c>
      <c r="CJ908" t="e">
        <f t="shared" si="1143"/>
        <v>#N/A</v>
      </c>
      <c r="CK908" t="e">
        <f t="shared" ref="CK908:CK971" si="1152">NOT(OR(CI908,N908&gt;0,E908="Method 1"))</f>
        <v>#N/A</v>
      </c>
      <c r="CL908" t="b">
        <f t="shared" si="1112"/>
        <v>0</v>
      </c>
      <c r="CM908" t="e">
        <f t="shared" ref="CM908:CM971" si="1153">NOT(OR(CJ908,CL908,E908="Method 1"))</f>
        <v>#N/A</v>
      </c>
      <c r="CN908" t="b">
        <f t="shared" ref="CN908:CN971" si="1154">AND(E908&lt;&gt;"Method 1",AR908,NOT(AQ908))</f>
        <v>0</v>
      </c>
      <c r="CO908" s="14">
        <f t="shared" ref="CO908:CO971" si="1155">IF(ISERROR(OR(CE908,CF908,CG908,CH908,CK908,CM908,CN908)),1,IF(OR(CE908,CF908,CG908,CH908,CK908,CM908,CN908),1,0))</f>
        <v>1</v>
      </c>
      <c r="CP908" s="16" t="str">
        <f t="shared" si="1144"/>
        <v/>
      </c>
      <c r="CQ908" s="15">
        <f t="shared" si="1145"/>
        <v>0</v>
      </c>
      <c r="CR908" s="15">
        <f t="shared" si="1146"/>
        <v>0</v>
      </c>
      <c r="CS908" s="15">
        <f t="shared" si="1147"/>
        <v>0</v>
      </c>
      <c r="CT908" s="58" t="e">
        <f t="shared" si="1098"/>
        <v>#DIV/0!</v>
      </c>
      <c r="CU908" s="2">
        <f t="shared" si="1148"/>
        <v>995</v>
      </c>
      <c r="CV908" t="str">
        <f t="shared" ref="CV908:CV971" si="1156">IF(A908="","",A908)</f>
        <v/>
      </c>
      <c r="CX908" t="str">
        <f t="shared" si="1099"/>
        <v/>
      </c>
      <c r="CY908" t="b">
        <f>AND(CX908&lt;&gt;"",COUNTIF($CX$11:CX907,CX908)=0)</f>
        <v>0</v>
      </c>
      <c r="CZ908" s="2">
        <f>IF(CX908="",0,IF(CY908,MAX($CZ$11:CZ907)+1,VLOOKUP(CX908,$CX$11:CZ907,3,FALSE)))</f>
        <v>0</v>
      </c>
      <c r="DA908" s="2" t="str">
        <f t="shared" ref="DA908:DA971" si="1157">CX908</f>
        <v/>
      </c>
      <c r="DB908" t="str">
        <f t="shared" si="1100"/>
        <v/>
      </c>
      <c r="DC908" t="b">
        <f>AND(DB908&lt;&gt;"",COUNTIF($DB$11:DB907,DB908)=0)</f>
        <v>0</v>
      </c>
      <c r="DD908" s="2">
        <f>IF(DB908="",0,IF(DC908,MAX($DD$11:DD907)+1,VLOOKUP(DB908,$DB$11:DD907,3,FALSE)))</f>
        <v>0</v>
      </c>
      <c r="DE908" s="2" t="str">
        <f t="shared" ref="DE908:DE971" si="1158">DB908</f>
        <v/>
      </c>
    </row>
    <row r="909" spans="1:109" x14ac:dyDescent="0.35">
      <c r="A909" s="119"/>
      <c r="B909" s="46"/>
      <c r="C909" s="46"/>
      <c r="D909" s="46"/>
      <c r="E909" s="46"/>
      <c r="F909" s="183"/>
      <c r="G909" s="48">
        <v>0</v>
      </c>
      <c r="H909" s="46">
        <v>0</v>
      </c>
      <c r="I909" s="46">
        <v>0</v>
      </c>
      <c r="J909" s="46">
        <v>0</v>
      </c>
      <c r="K909" s="46">
        <v>0</v>
      </c>
      <c r="L909" s="49">
        <v>0</v>
      </c>
      <c r="M909" s="50">
        <v>0</v>
      </c>
      <c r="N909" s="32"/>
      <c r="O909" s="31"/>
      <c r="P909" s="31"/>
      <c r="Q909" s="31"/>
      <c r="R909" s="31"/>
      <c r="S909" s="31"/>
      <c r="T909" s="31"/>
      <c r="U909" s="31"/>
      <c r="V909" s="99"/>
      <c r="W909" s="52" t="str">
        <f t="shared" si="1107"/>
        <v/>
      </c>
      <c r="X909" s="120"/>
      <c r="Y909" s="97"/>
      <c r="Z909" t="e">
        <f t="shared" si="1113"/>
        <v>#N/A</v>
      </c>
      <c r="AA909" t="e">
        <f t="shared" si="1114"/>
        <v>#N/A</v>
      </c>
      <c r="AB909" t="e">
        <f t="shared" si="1115"/>
        <v>#N/A</v>
      </c>
      <c r="AC909" s="53" t="b">
        <f t="shared" si="1116"/>
        <v>0</v>
      </c>
      <c r="AD909" s="53" t="b">
        <f t="shared" si="1117"/>
        <v>0</v>
      </c>
      <c r="AE909" s="53" t="b">
        <f t="shared" si="1118"/>
        <v>0</v>
      </c>
      <c r="AF909" s="53" t="b">
        <f t="shared" si="1119"/>
        <v>0</v>
      </c>
      <c r="AG909" s="53" t="b">
        <f t="shared" si="1120"/>
        <v>0</v>
      </c>
      <c r="AH909" s="53" t="b">
        <f t="shared" si="1121"/>
        <v>0</v>
      </c>
      <c r="AI909" s="53" t="b">
        <f t="shared" si="1122"/>
        <v>0</v>
      </c>
      <c r="AJ909" s="53" t="b">
        <f t="shared" si="1123"/>
        <v>0</v>
      </c>
      <c r="AK909" s="53" t="b">
        <f t="shared" si="1101"/>
        <v>1</v>
      </c>
      <c r="AL909" s="53" t="b">
        <f t="shared" si="1102"/>
        <v>1</v>
      </c>
      <c r="AM909" s="53" t="b">
        <f t="shared" si="1103"/>
        <v>1</v>
      </c>
      <c r="AN909" s="53" t="b">
        <f t="shared" si="1104"/>
        <v>1</v>
      </c>
      <c r="AO909" s="53" t="b">
        <f t="shared" si="1105"/>
        <v>1</v>
      </c>
      <c r="AP909" s="53" t="b">
        <f t="shared" si="1106"/>
        <v>1</v>
      </c>
      <c r="AQ909" s="53" t="b">
        <f t="shared" si="1083"/>
        <v>0</v>
      </c>
      <c r="AR909" t="b">
        <f t="shared" si="1124"/>
        <v>0</v>
      </c>
      <c r="AS909" s="54" t="e">
        <f t="shared" si="1149"/>
        <v>#N/A</v>
      </c>
      <c r="AT909" t="b">
        <f t="shared" si="1084"/>
        <v>0</v>
      </c>
      <c r="AU909" t="str">
        <f t="shared" si="1085"/>
        <v/>
      </c>
      <c r="AV909" s="55" t="str">
        <f t="shared" si="1150"/>
        <v/>
      </c>
      <c r="AW909" t="b">
        <f>AND(AV909&lt;&gt;"",COUNTIF($AV$11:AV908,AV909)=0)</f>
        <v>0</v>
      </c>
      <c r="AX909" s="2">
        <f>IF(AV909="",0,IF(AW909,MAX($AX$11:AX908)+1,VLOOKUP(AV909,$AV$11:AX908,3,FALSE)))</f>
        <v>0</v>
      </c>
      <c r="AY909" t="str">
        <f t="shared" si="1151"/>
        <v/>
      </c>
      <c r="AZ909" t="e">
        <f t="shared" si="1125"/>
        <v>#N/A</v>
      </c>
      <c r="BA909" t="e">
        <f>IF(ISNA(AZ909),NA(),COUNTIF(AZ$10:AZ909,AZ909)&gt;1)</f>
        <v>#N/A</v>
      </c>
      <c r="BB909" t="e">
        <f t="shared" si="1126"/>
        <v>#N/A</v>
      </c>
      <c r="BC909" s="55" t="e">
        <f t="shared" si="1127"/>
        <v>#N/A</v>
      </c>
      <c r="BD909" s="56" t="e">
        <f t="shared" si="1128"/>
        <v>#N/A</v>
      </c>
      <c r="BE909" s="53">
        <f t="shared" si="1129"/>
        <v>0</v>
      </c>
      <c r="BF909" s="53">
        <f t="shared" si="1130"/>
        <v>0</v>
      </c>
      <c r="BG909" s="53">
        <f t="shared" si="1131"/>
        <v>0</v>
      </c>
      <c r="BH909" s="53">
        <f t="shared" si="1132"/>
        <v>0</v>
      </c>
      <c r="BI909" s="53">
        <f t="shared" si="1133"/>
        <v>0</v>
      </c>
      <c r="BJ909" s="53">
        <f t="shared" si="1134"/>
        <v>0</v>
      </c>
      <c r="BK909" s="57">
        <f t="shared" si="1135"/>
        <v>0</v>
      </c>
      <c r="BL909" s="57">
        <f t="shared" si="1136"/>
        <v>0</v>
      </c>
      <c r="BM909" s="57">
        <f t="shared" si="1137"/>
        <v>0</v>
      </c>
      <c r="BN909" s="57">
        <f t="shared" si="1138"/>
        <v>0</v>
      </c>
      <c r="BO909" s="57">
        <f t="shared" si="1139"/>
        <v>0</v>
      </c>
      <c r="BP909" s="57">
        <f t="shared" si="1140"/>
        <v>0</v>
      </c>
      <c r="BQ909">
        <f t="shared" si="1086"/>
        <v>0</v>
      </c>
      <c r="BR909">
        <f t="shared" si="1087"/>
        <v>0</v>
      </c>
      <c r="BS909">
        <f t="shared" si="1088"/>
        <v>0</v>
      </c>
      <c r="BT909">
        <f t="shared" si="1089"/>
        <v>0</v>
      </c>
      <c r="BU909">
        <f t="shared" si="1090"/>
        <v>0</v>
      </c>
      <c r="BV909">
        <f t="shared" si="1091"/>
        <v>0</v>
      </c>
      <c r="BW909">
        <f t="shared" si="1092"/>
        <v>0</v>
      </c>
      <c r="BX909">
        <f t="shared" si="1093"/>
        <v>0</v>
      </c>
      <c r="BY909">
        <f t="shared" si="1094"/>
        <v>0</v>
      </c>
      <c r="BZ909">
        <f t="shared" si="1095"/>
        <v>0</v>
      </c>
      <c r="CA909">
        <f t="shared" si="1096"/>
        <v>0</v>
      </c>
      <c r="CB909">
        <f t="shared" si="1097"/>
        <v>0</v>
      </c>
      <c r="CC909" t="e">
        <f>IF('Source and fuel input'!AS909,VLOOKUP(AA909,SourceIdData,8,FALSE),IF('Source and fuel input'!AQ909,V909,IF('Source and fuel input'!AR909,IF(AND(E909="Method 1",VLOOKUP(AA909,SourceIdData,8,FALSE)&gt;0),VLOOKUP(AA909,SourceIdData,8,FALSE),NA()),"")))</f>
        <v>#N/A</v>
      </c>
      <c r="CD909" s="15" t="e">
        <f t="shared" si="1108"/>
        <v>#N/A</v>
      </c>
      <c r="CE909" s="15" t="b">
        <f t="shared" si="1109"/>
        <v>1</v>
      </c>
      <c r="CF909" s="15" t="b">
        <f t="shared" si="1141"/>
        <v>1</v>
      </c>
      <c r="CG909" s="15" t="b">
        <f t="shared" si="1110"/>
        <v>0</v>
      </c>
      <c r="CH909" s="15" t="b">
        <f t="shared" si="1111"/>
        <v>1</v>
      </c>
      <c r="CI909" t="e">
        <f t="shared" si="1142"/>
        <v>#N/A</v>
      </c>
      <c r="CJ909" t="e">
        <f t="shared" si="1143"/>
        <v>#N/A</v>
      </c>
      <c r="CK909" t="e">
        <f t="shared" si="1152"/>
        <v>#N/A</v>
      </c>
      <c r="CL909" t="b">
        <f t="shared" si="1112"/>
        <v>0</v>
      </c>
      <c r="CM909" t="e">
        <f t="shared" si="1153"/>
        <v>#N/A</v>
      </c>
      <c r="CN909" t="b">
        <f t="shared" si="1154"/>
        <v>0</v>
      </c>
      <c r="CO909" s="14">
        <f t="shared" si="1155"/>
        <v>1</v>
      </c>
      <c r="CP909" s="16" t="str">
        <f t="shared" si="1144"/>
        <v/>
      </c>
      <c r="CQ909" s="15">
        <f t="shared" si="1145"/>
        <v>0</v>
      </c>
      <c r="CR909" s="15">
        <f t="shared" si="1146"/>
        <v>0</v>
      </c>
      <c r="CS909" s="15">
        <f t="shared" si="1147"/>
        <v>0</v>
      </c>
      <c r="CT909" s="58" t="e">
        <f t="shared" si="1098"/>
        <v>#DIV/0!</v>
      </c>
      <c r="CU909" s="2">
        <f t="shared" si="1148"/>
        <v>995</v>
      </c>
      <c r="CV909" t="str">
        <f t="shared" si="1156"/>
        <v/>
      </c>
      <c r="CX909" t="str">
        <f t="shared" si="1099"/>
        <v/>
      </c>
      <c r="CY909" t="b">
        <f>AND(CX909&lt;&gt;"",COUNTIF($CX$11:CX908,CX909)=0)</f>
        <v>0</v>
      </c>
      <c r="CZ909" s="2">
        <f>IF(CX909="",0,IF(CY909,MAX($CZ$11:CZ908)+1,VLOOKUP(CX909,$CX$11:CZ908,3,FALSE)))</f>
        <v>0</v>
      </c>
      <c r="DA909" s="2" t="str">
        <f t="shared" si="1157"/>
        <v/>
      </c>
      <c r="DB909" t="str">
        <f t="shared" si="1100"/>
        <v/>
      </c>
      <c r="DC909" t="b">
        <f>AND(DB909&lt;&gt;"",COUNTIF($DB$11:DB908,DB909)=0)</f>
        <v>0</v>
      </c>
      <c r="DD909" s="2">
        <f>IF(DB909="",0,IF(DC909,MAX($DD$11:DD908)+1,VLOOKUP(DB909,$DB$11:DD908,3,FALSE)))</f>
        <v>0</v>
      </c>
      <c r="DE909" s="2" t="str">
        <f t="shared" si="1158"/>
        <v/>
      </c>
    </row>
    <row r="910" spans="1:109" x14ac:dyDescent="0.35">
      <c r="A910" s="119"/>
      <c r="B910" s="46"/>
      <c r="C910" s="46"/>
      <c r="D910" s="46"/>
      <c r="E910" s="46"/>
      <c r="F910" s="183"/>
      <c r="G910" s="48">
        <v>0</v>
      </c>
      <c r="H910" s="46">
        <v>0</v>
      </c>
      <c r="I910" s="46">
        <v>0</v>
      </c>
      <c r="J910" s="46">
        <v>0</v>
      </c>
      <c r="K910" s="46">
        <v>0</v>
      </c>
      <c r="L910" s="49">
        <v>0</v>
      </c>
      <c r="M910" s="50">
        <v>0</v>
      </c>
      <c r="N910" s="32"/>
      <c r="O910" s="31"/>
      <c r="P910" s="31"/>
      <c r="Q910" s="31"/>
      <c r="R910" s="31"/>
      <c r="S910" s="31"/>
      <c r="T910" s="31"/>
      <c r="U910" s="31"/>
      <c r="V910" s="99"/>
      <c r="W910" s="52" t="str">
        <f t="shared" si="1107"/>
        <v/>
      </c>
      <c r="X910" s="120"/>
      <c r="Y910" s="97"/>
      <c r="Z910" t="e">
        <f t="shared" si="1113"/>
        <v>#N/A</v>
      </c>
      <c r="AA910" t="e">
        <f t="shared" si="1114"/>
        <v>#N/A</v>
      </c>
      <c r="AB910" t="e">
        <f t="shared" si="1115"/>
        <v>#N/A</v>
      </c>
      <c r="AC910" s="53" t="b">
        <f t="shared" si="1116"/>
        <v>0</v>
      </c>
      <c r="AD910" s="53" t="b">
        <f t="shared" si="1117"/>
        <v>0</v>
      </c>
      <c r="AE910" s="53" t="b">
        <f t="shared" si="1118"/>
        <v>0</v>
      </c>
      <c r="AF910" s="53" t="b">
        <f t="shared" si="1119"/>
        <v>0</v>
      </c>
      <c r="AG910" s="53" t="b">
        <f t="shared" si="1120"/>
        <v>0</v>
      </c>
      <c r="AH910" s="53" t="b">
        <f t="shared" si="1121"/>
        <v>0</v>
      </c>
      <c r="AI910" s="53" t="b">
        <f t="shared" si="1122"/>
        <v>0</v>
      </c>
      <c r="AJ910" s="53" t="b">
        <f t="shared" si="1123"/>
        <v>0</v>
      </c>
      <c r="AK910" s="53" t="b">
        <f t="shared" si="1101"/>
        <v>1</v>
      </c>
      <c r="AL910" s="53" t="b">
        <f t="shared" si="1102"/>
        <v>1</v>
      </c>
      <c r="AM910" s="53" t="b">
        <f t="shared" si="1103"/>
        <v>1</v>
      </c>
      <c r="AN910" s="53" t="b">
        <f t="shared" si="1104"/>
        <v>1</v>
      </c>
      <c r="AO910" s="53" t="b">
        <f t="shared" si="1105"/>
        <v>1</v>
      </c>
      <c r="AP910" s="53" t="b">
        <f t="shared" si="1106"/>
        <v>1</v>
      </c>
      <c r="AQ910" s="53" t="b">
        <f t="shared" ref="AQ910:AQ973" si="1159">AND(V910&lt;&gt;"",V910&gt;0,NOT(ISERROR(V910*1)))</f>
        <v>0</v>
      </c>
      <c r="AR910" t="b">
        <f t="shared" si="1124"/>
        <v>0</v>
      </c>
      <c r="AS910" s="54" t="e">
        <f t="shared" si="1149"/>
        <v>#N/A</v>
      </c>
      <c r="AT910" t="b">
        <f t="shared" ref="AT910:AT973" si="1160">CO910=0</f>
        <v>0</v>
      </c>
      <c r="AU910" t="str">
        <f t="shared" ref="AU910:AU973" si="1161">IF(ISERROR(AT910),"",IF(AT910,"OK",""))</f>
        <v/>
      </c>
      <c r="AV910" s="55" t="str">
        <f t="shared" si="1150"/>
        <v/>
      </c>
      <c r="AW910" t="b">
        <f>AND(AV910&lt;&gt;"",COUNTIF($AV$11:AV909,AV910)=0)</f>
        <v>0</v>
      </c>
      <c r="AX910" s="2">
        <f>IF(AV910="",0,IF(AW910,MAX($AX$11:AX909)+1,VLOOKUP(AV910,$AV$11:AX909,3,FALSE)))</f>
        <v>0</v>
      </c>
      <c r="AY910" t="str">
        <f t="shared" si="1151"/>
        <v/>
      </c>
      <c r="AZ910" t="e">
        <f t="shared" si="1125"/>
        <v>#N/A</v>
      </c>
      <c r="BA910" t="e">
        <f>IF(ISNA(AZ910),NA(),COUNTIF(AZ$10:AZ910,AZ910)&gt;1)</f>
        <v>#N/A</v>
      </c>
      <c r="BB910" t="e">
        <f t="shared" si="1126"/>
        <v>#N/A</v>
      </c>
      <c r="BC910" s="55" t="e">
        <f t="shared" si="1127"/>
        <v>#N/A</v>
      </c>
      <c r="BD910" s="56" t="e">
        <f t="shared" si="1128"/>
        <v>#N/A</v>
      </c>
      <c r="BE910" s="53">
        <f t="shared" si="1129"/>
        <v>0</v>
      </c>
      <c r="BF910" s="53">
        <f t="shared" si="1130"/>
        <v>0</v>
      </c>
      <c r="BG910" s="53">
        <f t="shared" si="1131"/>
        <v>0</v>
      </c>
      <c r="BH910" s="53">
        <f t="shared" si="1132"/>
        <v>0</v>
      </c>
      <c r="BI910" s="53">
        <f t="shared" si="1133"/>
        <v>0</v>
      </c>
      <c r="BJ910" s="53">
        <f t="shared" si="1134"/>
        <v>0</v>
      </c>
      <c r="BK910" s="57">
        <f t="shared" si="1135"/>
        <v>0</v>
      </c>
      <c r="BL910" s="57">
        <f t="shared" si="1136"/>
        <v>0</v>
      </c>
      <c r="BM910" s="57">
        <f t="shared" si="1137"/>
        <v>0</v>
      </c>
      <c r="BN910" s="57">
        <f t="shared" si="1138"/>
        <v>0</v>
      </c>
      <c r="BO910" s="57">
        <f t="shared" si="1139"/>
        <v>0</v>
      </c>
      <c r="BP910" s="57">
        <f t="shared" si="1140"/>
        <v>0</v>
      </c>
      <c r="BQ910">
        <f t="shared" ref="BQ910:BQ973" si="1162">IF(ISERROR(BE910*1),0,IF(BE910&gt;0,SUMSQ(BE910,$BC910,$BD910),0))</f>
        <v>0</v>
      </c>
      <c r="BR910">
        <f t="shared" ref="BR910:BR973" si="1163">IF(ISERROR(BF910*1),0,IF(BF910&gt;0,SUMSQ(BF910,$BC910,$BD910),0))</f>
        <v>0</v>
      </c>
      <c r="BS910">
        <f t="shared" ref="BS910:BS973" si="1164">IF(ISERROR(BG910*1),0,IF(BG910&gt;0,SUMSQ(BG910,$BC910,$BD910),0))</f>
        <v>0</v>
      </c>
      <c r="BT910">
        <f t="shared" ref="BT910:BT973" si="1165">IF(ISERROR(BH910*1),0,IF(BH910&gt;0,SUMSQ(BH910,$BC910,$BD910),0))</f>
        <v>0</v>
      </c>
      <c r="BU910">
        <f t="shared" ref="BU910:BU973" si="1166">IF(ISERROR(BI910*1),0,IF(BI910&gt;0,SUMSQ(BI910,$BC910,$BD910),0))</f>
        <v>0</v>
      </c>
      <c r="BV910">
        <f t="shared" ref="BV910:BV973" si="1167">IF(ISERROR(BJ910*1),0,IF(BJ910&gt;0,SUMSQ(BJ910,$BC910,$BD910),0))</f>
        <v>0</v>
      </c>
      <c r="BW910">
        <f t="shared" ref="BW910:BW973" si="1168">BQ910*(BK910^2)</f>
        <v>0</v>
      </c>
      <c r="BX910">
        <f t="shared" ref="BX910:BX973" si="1169">BR910*(BL910^2)</f>
        <v>0</v>
      </c>
      <c r="BY910">
        <f t="shared" ref="BY910:BY973" si="1170">BS910*(BM910^2)</f>
        <v>0</v>
      </c>
      <c r="BZ910">
        <f t="shared" ref="BZ910:BZ973" si="1171">BT910*(BN910^2)</f>
        <v>0</v>
      </c>
      <c r="CA910">
        <f t="shared" ref="CA910:CA973" si="1172">BU910*(BO910^2)</f>
        <v>0</v>
      </c>
      <c r="CB910">
        <f t="shared" ref="CB910:CB973" si="1173">BV910*(BP910^2)</f>
        <v>0</v>
      </c>
      <c r="CC910" t="e">
        <f>IF('Source and fuel input'!AS910,VLOOKUP(AA910,SourceIdData,8,FALSE),IF('Source and fuel input'!AQ910,V910,IF('Source and fuel input'!AR910,IF(AND(E910="Method 1",VLOOKUP(AA910,SourceIdData,8,FALSE)&gt;0),VLOOKUP(AA910,SourceIdData,8,FALSE),NA()),"")))</f>
        <v>#N/A</v>
      </c>
      <c r="CD910" s="15" t="e">
        <f t="shared" si="1108"/>
        <v>#N/A</v>
      </c>
      <c r="CE910" s="15" t="b">
        <f t="shared" si="1109"/>
        <v>1</v>
      </c>
      <c r="CF910" s="15" t="b">
        <f t="shared" si="1141"/>
        <v>1</v>
      </c>
      <c r="CG910" s="15" t="b">
        <f t="shared" si="1110"/>
        <v>0</v>
      </c>
      <c r="CH910" s="15" t="b">
        <f t="shared" si="1111"/>
        <v>1</v>
      </c>
      <c r="CI910" t="e">
        <f t="shared" si="1142"/>
        <v>#N/A</v>
      </c>
      <c r="CJ910" t="e">
        <f t="shared" si="1143"/>
        <v>#N/A</v>
      </c>
      <c r="CK910" t="e">
        <f t="shared" si="1152"/>
        <v>#N/A</v>
      </c>
      <c r="CL910" t="b">
        <f t="shared" si="1112"/>
        <v>0</v>
      </c>
      <c r="CM910" t="e">
        <f t="shared" si="1153"/>
        <v>#N/A</v>
      </c>
      <c r="CN910" t="b">
        <f t="shared" si="1154"/>
        <v>0</v>
      </c>
      <c r="CO910" s="14">
        <f t="shared" si="1155"/>
        <v>1</v>
      </c>
      <c r="CP910" s="16" t="str">
        <f t="shared" si="1144"/>
        <v/>
      </c>
      <c r="CQ910" s="15">
        <f t="shared" si="1145"/>
        <v>0</v>
      </c>
      <c r="CR910" s="15">
        <f t="shared" si="1146"/>
        <v>0</v>
      </c>
      <c r="CS910" s="15">
        <f t="shared" si="1147"/>
        <v>0</v>
      </c>
      <c r="CT910" s="58" t="e">
        <f t="shared" ref="CT910:CT973" si="1174">CQ910/CS910</f>
        <v>#DIV/0!</v>
      </c>
      <c r="CU910" s="2">
        <f t="shared" si="1148"/>
        <v>995</v>
      </c>
      <c r="CV910" t="str">
        <f t="shared" si="1156"/>
        <v/>
      </c>
      <c r="CX910" t="str">
        <f t="shared" ref="CX910:CX973" si="1175">TRIM(A910)</f>
        <v/>
      </c>
      <c r="CY910" t="b">
        <f>AND(CX910&lt;&gt;"",COUNTIF($CX$11:CX909,CX910)=0)</f>
        <v>0</v>
      </c>
      <c r="CZ910" s="2">
        <f>IF(CX910="",0,IF(CY910,MAX($CZ$11:CZ909)+1,VLOOKUP(CX910,$CX$11:CZ909,3,FALSE)))</f>
        <v>0</v>
      </c>
      <c r="DA910" s="2" t="str">
        <f t="shared" si="1157"/>
        <v/>
      </c>
      <c r="DB910" t="str">
        <f t="shared" ref="DB910:DB973" si="1176">TRIM(B910)</f>
        <v/>
      </c>
      <c r="DC910" t="b">
        <f>AND(DB910&lt;&gt;"",COUNTIF($DB$11:DB909,DB910)=0)</f>
        <v>0</v>
      </c>
      <c r="DD910" s="2">
        <f>IF(DB910="",0,IF(DC910,MAX($DD$11:DD909)+1,VLOOKUP(DB910,$DB$11:DD909,3,FALSE)))</f>
        <v>0</v>
      </c>
      <c r="DE910" s="2" t="str">
        <f t="shared" si="1158"/>
        <v/>
      </c>
    </row>
    <row r="911" spans="1:109" x14ac:dyDescent="0.35">
      <c r="A911" s="119"/>
      <c r="B911" s="46"/>
      <c r="C911" s="46"/>
      <c r="D911" s="46"/>
      <c r="E911" s="46"/>
      <c r="F911" s="183"/>
      <c r="G911" s="48">
        <v>0</v>
      </c>
      <c r="H911" s="46">
        <v>0</v>
      </c>
      <c r="I911" s="46">
        <v>0</v>
      </c>
      <c r="J911" s="46">
        <v>0</v>
      </c>
      <c r="K911" s="46">
        <v>0</v>
      </c>
      <c r="L911" s="49">
        <v>0</v>
      </c>
      <c r="M911" s="50">
        <v>0</v>
      </c>
      <c r="N911" s="32"/>
      <c r="O911" s="31"/>
      <c r="P911" s="31"/>
      <c r="Q911" s="31"/>
      <c r="R911" s="31"/>
      <c r="S911" s="31"/>
      <c r="T911" s="31"/>
      <c r="U911" s="31"/>
      <c r="V911" s="99"/>
      <c r="W911" s="52" t="str">
        <f t="shared" si="1107"/>
        <v/>
      </c>
      <c r="X911" s="120"/>
      <c r="Y911" s="97"/>
      <c r="Z911" t="e">
        <f t="shared" si="1113"/>
        <v>#N/A</v>
      </c>
      <c r="AA911" t="e">
        <f t="shared" si="1114"/>
        <v>#N/A</v>
      </c>
      <c r="AB911" t="e">
        <f t="shared" si="1115"/>
        <v>#N/A</v>
      </c>
      <c r="AC911" s="53" t="b">
        <f t="shared" si="1116"/>
        <v>0</v>
      </c>
      <c r="AD911" s="53" t="b">
        <f t="shared" si="1117"/>
        <v>0</v>
      </c>
      <c r="AE911" s="53" t="b">
        <f t="shared" si="1118"/>
        <v>0</v>
      </c>
      <c r="AF911" s="53" t="b">
        <f t="shared" si="1119"/>
        <v>0</v>
      </c>
      <c r="AG911" s="53" t="b">
        <f t="shared" si="1120"/>
        <v>0</v>
      </c>
      <c r="AH911" s="53" t="b">
        <f t="shared" si="1121"/>
        <v>0</v>
      </c>
      <c r="AI911" s="53" t="b">
        <f t="shared" si="1122"/>
        <v>0</v>
      </c>
      <c r="AJ911" s="53" t="b">
        <f t="shared" si="1123"/>
        <v>0</v>
      </c>
      <c r="AK911" s="53" t="b">
        <f t="shared" si="1101"/>
        <v>1</v>
      </c>
      <c r="AL911" s="53" t="b">
        <f t="shared" si="1102"/>
        <v>1</v>
      </c>
      <c r="AM911" s="53" t="b">
        <f t="shared" si="1103"/>
        <v>1</v>
      </c>
      <c r="AN911" s="53" t="b">
        <f t="shared" si="1104"/>
        <v>1</v>
      </c>
      <c r="AO911" s="53" t="b">
        <f t="shared" si="1105"/>
        <v>1</v>
      </c>
      <c r="AP911" s="53" t="b">
        <f t="shared" si="1106"/>
        <v>1</v>
      </c>
      <c r="AQ911" s="53" t="b">
        <f t="shared" si="1159"/>
        <v>0</v>
      </c>
      <c r="AR911" t="b">
        <f t="shared" si="1124"/>
        <v>0</v>
      </c>
      <c r="AS911" s="54" t="e">
        <f t="shared" si="1149"/>
        <v>#N/A</v>
      </c>
      <c r="AT911" t="b">
        <f t="shared" si="1160"/>
        <v>0</v>
      </c>
      <c r="AU911" t="str">
        <f t="shared" si="1161"/>
        <v/>
      </c>
      <c r="AV911" s="55" t="str">
        <f t="shared" si="1150"/>
        <v/>
      </c>
      <c r="AW911" t="b">
        <f>AND(AV911&lt;&gt;"",COUNTIF($AV$11:AV910,AV911)=0)</f>
        <v>0</v>
      </c>
      <c r="AX911" s="2">
        <f>IF(AV911="",0,IF(AW911,MAX($AX$11:AX910)+1,VLOOKUP(AV911,$AV$11:AX910,3,FALSE)))</f>
        <v>0</v>
      </c>
      <c r="AY911" t="str">
        <f t="shared" si="1151"/>
        <v/>
      </c>
      <c r="AZ911" t="e">
        <f t="shared" si="1125"/>
        <v>#N/A</v>
      </c>
      <c r="BA911" t="e">
        <f>IF(ISNA(AZ911),NA(),COUNTIF(AZ$10:AZ911,AZ911)&gt;1)</f>
        <v>#N/A</v>
      </c>
      <c r="BB911" t="e">
        <f t="shared" si="1126"/>
        <v>#N/A</v>
      </c>
      <c r="BC911" s="55" t="e">
        <f t="shared" si="1127"/>
        <v>#N/A</v>
      </c>
      <c r="BD911" s="56" t="e">
        <f t="shared" si="1128"/>
        <v>#N/A</v>
      </c>
      <c r="BE911" s="53">
        <f t="shared" si="1129"/>
        <v>0</v>
      </c>
      <c r="BF911" s="53">
        <f t="shared" si="1130"/>
        <v>0</v>
      </c>
      <c r="BG911" s="53">
        <f t="shared" si="1131"/>
        <v>0</v>
      </c>
      <c r="BH911" s="53">
        <f t="shared" si="1132"/>
        <v>0</v>
      </c>
      <c r="BI911" s="53">
        <f t="shared" si="1133"/>
        <v>0</v>
      </c>
      <c r="BJ911" s="53">
        <f t="shared" si="1134"/>
        <v>0</v>
      </c>
      <c r="BK911" s="57">
        <f t="shared" si="1135"/>
        <v>0</v>
      </c>
      <c r="BL911" s="57">
        <f t="shared" si="1136"/>
        <v>0</v>
      </c>
      <c r="BM911" s="57">
        <f t="shared" si="1137"/>
        <v>0</v>
      </c>
      <c r="BN911" s="57">
        <f t="shared" si="1138"/>
        <v>0</v>
      </c>
      <c r="BO911" s="57">
        <f t="shared" si="1139"/>
        <v>0</v>
      </c>
      <c r="BP911" s="57">
        <f t="shared" si="1140"/>
        <v>0</v>
      </c>
      <c r="BQ911">
        <f t="shared" si="1162"/>
        <v>0</v>
      </c>
      <c r="BR911">
        <f t="shared" si="1163"/>
        <v>0</v>
      </c>
      <c r="BS911">
        <f t="shared" si="1164"/>
        <v>0</v>
      </c>
      <c r="BT911">
        <f t="shared" si="1165"/>
        <v>0</v>
      </c>
      <c r="BU911">
        <f t="shared" si="1166"/>
        <v>0</v>
      </c>
      <c r="BV911">
        <f t="shared" si="1167"/>
        <v>0</v>
      </c>
      <c r="BW911">
        <f t="shared" si="1168"/>
        <v>0</v>
      </c>
      <c r="BX911">
        <f t="shared" si="1169"/>
        <v>0</v>
      </c>
      <c r="BY911">
        <f t="shared" si="1170"/>
        <v>0</v>
      </c>
      <c r="BZ911">
        <f t="shared" si="1171"/>
        <v>0</v>
      </c>
      <c r="CA911">
        <f t="shared" si="1172"/>
        <v>0</v>
      </c>
      <c r="CB911">
        <f t="shared" si="1173"/>
        <v>0</v>
      </c>
      <c r="CC911" t="e">
        <f>IF('Source and fuel input'!AS911,VLOOKUP(AA911,SourceIdData,8,FALSE),IF('Source and fuel input'!AQ911,V911,IF('Source and fuel input'!AR911,IF(AND(E911="Method 1",VLOOKUP(AA911,SourceIdData,8,FALSE)&gt;0),VLOOKUP(AA911,SourceIdData,8,FALSE),NA()),"")))</f>
        <v>#N/A</v>
      </c>
      <c r="CD911" s="15" t="e">
        <f t="shared" si="1108"/>
        <v>#N/A</v>
      </c>
      <c r="CE911" s="15" t="b">
        <f t="shared" si="1109"/>
        <v>1</v>
      </c>
      <c r="CF911" s="15" t="b">
        <f t="shared" si="1141"/>
        <v>1</v>
      </c>
      <c r="CG911" s="15" t="b">
        <f t="shared" si="1110"/>
        <v>0</v>
      </c>
      <c r="CH911" s="15" t="b">
        <f t="shared" si="1111"/>
        <v>1</v>
      </c>
      <c r="CI911" t="e">
        <f t="shared" si="1142"/>
        <v>#N/A</v>
      </c>
      <c r="CJ911" t="e">
        <f t="shared" si="1143"/>
        <v>#N/A</v>
      </c>
      <c r="CK911" t="e">
        <f t="shared" si="1152"/>
        <v>#N/A</v>
      </c>
      <c r="CL911" t="b">
        <f t="shared" si="1112"/>
        <v>0</v>
      </c>
      <c r="CM911" t="e">
        <f t="shared" si="1153"/>
        <v>#N/A</v>
      </c>
      <c r="CN911" t="b">
        <f t="shared" si="1154"/>
        <v>0</v>
      </c>
      <c r="CO911" s="14">
        <f t="shared" si="1155"/>
        <v>1</v>
      </c>
      <c r="CP911" s="16" t="str">
        <f t="shared" si="1144"/>
        <v/>
      </c>
      <c r="CQ911" s="15">
        <f t="shared" si="1145"/>
        <v>0</v>
      </c>
      <c r="CR911" s="15">
        <f t="shared" si="1146"/>
        <v>0</v>
      </c>
      <c r="CS911" s="15">
        <f t="shared" si="1147"/>
        <v>0</v>
      </c>
      <c r="CT911" s="58" t="e">
        <f t="shared" si="1174"/>
        <v>#DIV/0!</v>
      </c>
      <c r="CU911" s="2">
        <f t="shared" si="1148"/>
        <v>995</v>
      </c>
      <c r="CV911" t="str">
        <f t="shared" si="1156"/>
        <v/>
      </c>
      <c r="CX911" t="str">
        <f t="shared" si="1175"/>
        <v/>
      </c>
      <c r="CY911" t="b">
        <f>AND(CX911&lt;&gt;"",COUNTIF($CX$11:CX910,CX911)=0)</f>
        <v>0</v>
      </c>
      <c r="CZ911" s="2">
        <f>IF(CX911="",0,IF(CY911,MAX($CZ$11:CZ910)+1,VLOOKUP(CX911,$CX$11:CZ910,3,FALSE)))</f>
        <v>0</v>
      </c>
      <c r="DA911" s="2" t="str">
        <f t="shared" si="1157"/>
        <v/>
      </c>
      <c r="DB911" t="str">
        <f t="shared" si="1176"/>
        <v/>
      </c>
      <c r="DC911" t="b">
        <f>AND(DB911&lt;&gt;"",COUNTIF($DB$11:DB910,DB911)=0)</f>
        <v>0</v>
      </c>
      <c r="DD911" s="2">
        <f>IF(DB911="",0,IF(DC911,MAX($DD$11:DD910)+1,VLOOKUP(DB911,$DB$11:DD910,3,FALSE)))</f>
        <v>0</v>
      </c>
      <c r="DE911" s="2" t="str">
        <f t="shared" si="1158"/>
        <v/>
      </c>
    </row>
    <row r="912" spans="1:109" x14ac:dyDescent="0.35">
      <c r="A912" s="119"/>
      <c r="B912" s="46"/>
      <c r="C912" s="46"/>
      <c r="D912" s="46"/>
      <c r="E912" s="46"/>
      <c r="F912" s="183"/>
      <c r="G912" s="48">
        <v>0</v>
      </c>
      <c r="H912" s="46">
        <v>0</v>
      </c>
      <c r="I912" s="46">
        <v>0</v>
      </c>
      <c r="J912" s="46">
        <v>0</v>
      </c>
      <c r="K912" s="46">
        <v>0</v>
      </c>
      <c r="L912" s="49">
        <v>0</v>
      </c>
      <c r="M912" s="50">
        <v>0</v>
      </c>
      <c r="N912" s="32"/>
      <c r="O912" s="31"/>
      <c r="P912" s="31"/>
      <c r="Q912" s="31"/>
      <c r="R912" s="31"/>
      <c r="S912" s="31"/>
      <c r="T912" s="31"/>
      <c r="U912" s="31"/>
      <c r="V912" s="99"/>
      <c r="W912" s="52" t="str">
        <f t="shared" si="1107"/>
        <v/>
      </c>
      <c r="X912" s="120"/>
      <c r="Y912" s="97"/>
      <c r="Z912" t="e">
        <f t="shared" si="1113"/>
        <v>#N/A</v>
      </c>
      <c r="AA912" t="e">
        <f t="shared" si="1114"/>
        <v>#N/A</v>
      </c>
      <c r="AB912" t="e">
        <f t="shared" si="1115"/>
        <v>#N/A</v>
      </c>
      <c r="AC912" s="53" t="b">
        <f t="shared" si="1116"/>
        <v>0</v>
      </c>
      <c r="AD912" s="53" t="b">
        <f t="shared" si="1117"/>
        <v>0</v>
      </c>
      <c r="AE912" s="53" t="b">
        <f t="shared" si="1118"/>
        <v>0</v>
      </c>
      <c r="AF912" s="53" t="b">
        <f t="shared" si="1119"/>
        <v>0</v>
      </c>
      <c r="AG912" s="53" t="b">
        <f t="shared" si="1120"/>
        <v>0</v>
      </c>
      <c r="AH912" s="53" t="b">
        <f t="shared" si="1121"/>
        <v>0</v>
      </c>
      <c r="AI912" s="53" t="b">
        <f t="shared" si="1122"/>
        <v>0</v>
      </c>
      <c r="AJ912" s="53" t="b">
        <f t="shared" si="1123"/>
        <v>0</v>
      </c>
      <c r="AK912" s="53" t="b">
        <f t="shared" si="1101"/>
        <v>1</v>
      </c>
      <c r="AL912" s="53" t="b">
        <f t="shared" si="1102"/>
        <v>1</v>
      </c>
      <c r="AM912" s="53" t="b">
        <f t="shared" si="1103"/>
        <v>1</v>
      </c>
      <c r="AN912" s="53" t="b">
        <f t="shared" si="1104"/>
        <v>1</v>
      </c>
      <c r="AO912" s="53" t="b">
        <f t="shared" si="1105"/>
        <v>1</v>
      </c>
      <c r="AP912" s="53" t="b">
        <f t="shared" si="1106"/>
        <v>1</v>
      </c>
      <c r="AQ912" s="53" t="b">
        <f t="shared" si="1159"/>
        <v>0</v>
      </c>
      <c r="AR912" t="b">
        <f t="shared" si="1124"/>
        <v>0</v>
      </c>
      <c r="AS912" s="54" t="e">
        <f t="shared" si="1149"/>
        <v>#N/A</v>
      </c>
      <c r="AT912" t="b">
        <f t="shared" si="1160"/>
        <v>0</v>
      </c>
      <c r="AU912" t="str">
        <f t="shared" si="1161"/>
        <v/>
      </c>
      <c r="AV912" s="55" t="str">
        <f t="shared" si="1150"/>
        <v/>
      </c>
      <c r="AW912" t="b">
        <f>AND(AV912&lt;&gt;"",COUNTIF($AV$11:AV911,AV912)=0)</f>
        <v>0</v>
      </c>
      <c r="AX912" s="2">
        <f>IF(AV912="",0,IF(AW912,MAX($AX$11:AX911)+1,VLOOKUP(AV912,$AV$11:AX911,3,FALSE)))</f>
        <v>0</v>
      </c>
      <c r="AY912" t="str">
        <f t="shared" si="1151"/>
        <v/>
      </c>
      <c r="AZ912" t="e">
        <f t="shared" si="1125"/>
        <v>#N/A</v>
      </c>
      <c r="BA912" t="e">
        <f>IF(ISNA(AZ912),NA(),COUNTIF(AZ$10:AZ912,AZ912)&gt;1)</f>
        <v>#N/A</v>
      </c>
      <c r="BB912" t="e">
        <f t="shared" si="1126"/>
        <v>#N/A</v>
      </c>
      <c r="BC912" s="55" t="e">
        <f t="shared" si="1127"/>
        <v>#N/A</v>
      </c>
      <c r="BD912" s="56" t="e">
        <f t="shared" si="1128"/>
        <v>#N/A</v>
      </c>
      <c r="BE912" s="53">
        <f t="shared" si="1129"/>
        <v>0</v>
      </c>
      <c r="BF912" s="53">
        <f t="shared" si="1130"/>
        <v>0</v>
      </c>
      <c r="BG912" s="53">
        <f t="shared" si="1131"/>
        <v>0</v>
      </c>
      <c r="BH912" s="53">
        <f t="shared" si="1132"/>
        <v>0</v>
      </c>
      <c r="BI912" s="53">
        <f t="shared" si="1133"/>
        <v>0</v>
      </c>
      <c r="BJ912" s="53">
        <f t="shared" si="1134"/>
        <v>0</v>
      </c>
      <c r="BK912" s="57">
        <f t="shared" si="1135"/>
        <v>0</v>
      </c>
      <c r="BL912" s="57">
        <f t="shared" si="1136"/>
        <v>0</v>
      </c>
      <c r="BM912" s="57">
        <f t="shared" si="1137"/>
        <v>0</v>
      </c>
      <c r="BN912" s="57">
        <f t="shared" si="1138"/>
        <v>0</v>
      </c>
      <c r="BO912" s="57">
        <f t="shared" si="1139"/>
        <v>0</v>
      </c>
      <c r="BP912" s="57">
        <f t="shared" si="1140"/>
        <v>0</v>
      </c>
      <c r="BQ912">
        <f t="shared" si="1162"/>
        <v>0</v>
      </c>
      <c r="BR912">
        <f t="shared" si="1163"/>
        <v>0</v>
      </c>
      <c r="BS912">
        <f t="shared" si="1164"/>
        <v>0</v>
      </c>
      <c r="BT912">
        <f t="shared" si="1165"/>
        <v>0</v>
      </c>
      <c r="BU912">
        <f t="shared" si="1166"/>
        <v>0</v>
      </c>
      <c r="BV912">
        <f t="shared" si="1167"/>
        <v>0</v>
      </c>
      <c r="BW912">
        <f t="shared" si="1168"/>
        <v>0</v>
      </c>
      <c r="BX912">
        <f t="shared" si="1169"/>
        <v>0</v>
      </c>
      <c r="BY912">
        <f t="shared" si="1170"/>
        <v>0</v>
      </c>
      <c r="BZ912">
        <f t="shared" si="1171"/>
        <v>0</v>
      </c>
      <c r="CA912">
        <f t="shared" si="1172"/>
        <v>0</v>
      </c>
      <c r="CB912">
        <f t="shared" si="1173"/>
        <v>0</v>
      </c>
      <c r="CC912" t="e">
        <f>IF('Source and fuel input'!AS912,VLOOKUP(AA912,SourceIdData,8,FALSE),IF('Source and fuel input'!AQ912,V912,IF('Source and fuel input'!AR912,IF(AND(E912="Method 1",VLOOKUP(AA912,SourceIdData,8,FALSE)&gt;0),VLOOKUP(AA912,SourceIdData,8,FALSE),NA()),"")))</f>
        <v>#N/A</v>
      </c>
      <c r="CD912" s="15" t="e">
        <f t="shared" si="1108"/>
        <v>#N/A</v>
      </c>
      <c r="CE912" s="15" t="b">
        <f t="shared" si="1109"/>
        <v>1</v>
      </c>
      <c r="CF912" s="15" t="b">
        <f t="shared" si="1141"/>
        <v>1</v>
      </c>
      <c r="CG912" s="15" t="b">
        <f t="shared" si="1110"/>
        <v>0</v>
      </c>
      <c r="CH912" s="15" t="b">
        <f t="shared" si="1111"/>
        <v>1</v>
      </c>
      <c r="CI912" t="e">
        <f t="shared" si="1142"/>
        <v>#N/A</v>
      </c>
      <c r="CJ912" t="e">
        <f t="shared" si="1143"/>
        <v>#N/A</v>
      </c>
      <c r="CK912" t="e">
        <f t="shared" si="1152"/>
        <v>#N/A</v>
      </c>
      <c r="CL912" t="b">
        <f t="shared" si="1112"/>
        <v>0</v>
      </c>
      <c r="CM912" t="e">
        <f t="shared" si="1153"/>
        <v>#N/A</v>
      </c>
      <c r="CN912" t="b">
        <f t="shared" si="1154"/>
        <v>0</v>
      </c>
      <c r="CO912" s="14">
        <f t="shared" si="1155"/>
        <v>1</v>
      </c>
      <c r="CP912" s="16" t="str">
        <f t="shared" si="1144"/>
        <v/>
      </c>
      <c r="CQ912" s="15">
        <f t="shared" si="1145"/>
        <v>0</v>
      </c>
      <c r="CR912" s="15">
        <f t="shared" si="1146"/>
        <v>0</v>
      </c>
      <c r="CS912" s="15">
        <f t="shared" si="1147"/>
        <v>0</v>
      </c>
      <c r="CT912" s="58" t="e">
        <f t="shared" si="1174"/>
        <v>#DIV/0!</v>
      </c>
      <c r="CU912" s="2">
        <f t="shared" si="1148"/>
        <v>995</v>
      </c>
      <c r="CV912" t="str">
        <f t="shared" si="1156"/>
        <v/>
      </c>
      <c r="CX912" t="str">
        <f t="shared" si="1175"/>
        <v/>
      </c>
      <c r="CY912" t="b">
        <f>AND(CX912&lt;&gt;"",COUNTIF($CX$11:CX911,CX912)=0)</f>
        <v>0</v>
      </c>
      <c r="CZ912" s="2">
        <f>IF(CX912="",0,IF(CY912,MAX($CZ$11:CZ911)+1,VLOOKUP(CX912,$CX$11:CZ911,3,FALSE)))</f>
        <v>0</v>
      </c>
      <c r="DA912" s="2" t="str">
        <f t="shared" si="1157"/>
        <v/>
      </c>
      <c r="DB912" t="str">
        <f t="shared" si="1176"/>
        <v/>
      </c>
      <c r="DC912" t="b">
        <f>AND(DB912&lt;&gt;"",COUNTIF($DB$11:DB911,DB912)=0)</f>
        <v>0</v>
      </c>
      <c r="DD912" s="2">
        <f>IF(DB912="",0,IF(DC912,MAX($DD$11:DD911)+1,VLOOKUP(DB912,$DB$11:DD911,3,FALSE)))</f>
        <v>0</v>
      </c>
      <c r="DE912" s="2" t="str">
        <f t="shared" si="1158"/>
        <v/>
      </c>
    </row>
    <row r="913" spans="1:109" x14ac:dyDescent="0.35">
      <c r="A913" s="119"/>
      <c r="B913" s="46"/>
      <c r="C913" s="46"/>
      <c r="D913" s="46"/>
      <c r="E913" s="46"/>
      <c r="F913" s="183"/>
      <c r="G913" s="48">
        <v>0</v>
      </c>
      <c r="H913" s="46">
        <v>0</v>
      </c>
      <c r="I913" s="46">
        <v>0</v>
      </c>
      <c r="J913" s="46">
        <v>0</v>
      </c>
      <c r="K913" s="46">
        <v>0</v>
      </c>
      <c r="L913" s="49">
        <v>0</v>
      </c>
      <c r="M913" s="50">
        <v>0</v>
      </c>
      <c r="N913" s="32"/>
      <c r="O913" s="31"/>
      <c r="P913" s="31"/>
      <c r="Q913" s="31"/>
      <c r="R913" s="31"/>
      <c r="S913" s="31"/>
      <c r="T913" s="31"/>
      <c r="U913" s="31"/>
      <c r="V913" s="99"/>
      <c r="W913" s="52" t="str">
        <f t="shared" si="1107"/>
        <v/>
      </c>
      <c r="X913" s="120"/>
      <c r="Y913" s="97"/>
      <c r="Z913" t="e">
        <f t="shared" si="1113"/>
        <v>#N/A</v>
      </c>
      <c r="AA913" t="e">
        <f t="shared" si="1114"/>
        <v>#N/A</v>
      </c>
      <c r="AB913" t="e">
        <f t="shared" si="1115"/>
        <v>#N/A</v>
      </c>
      <c r="AC913" s="53" t="b">
        <f t="shared" si="1116"/>
        <v>0</v>
      </c>
      <c r="AD913" s="53" t="b">
        <f t="shared" si="1117"/>
        <v>0</v>
      </c>
      <c r="AE913" s="53" t="b">
        <f t="shared" si="1118"/>
        <v>0</v>
      </c>
      <c r="AF913" s="53" t="b">
        <f t="shared" si="1119"/>
        <v>0</v>
      </c>
      <c r="AG913" s="53" t="b">
        <f t="shared" si="1120"/>
        <v>0</v>
      </c>
      <c r="AH913" s="53" t="b">
        <f t="shared" si="1121"/>
        <v>0</v>
      </c>
      <c r="AI913" s="53" t="b">
        <f t="shared" si="1122"/>
        <v>0</v>
      </c>
      <c r="AJ913" s="53" t="b">
        <f t="shared" si="1123"/>
        <v>0</v>
      </c>
      <c r="AK913" s="53" t="b">
        <f t="shared" si="1101"/>
        <v>1</v>
      </c>
      <c r="AL913" s="53" t="b">
        <f t="shared" si="1102"/>
        <v>1</v>
      </c>
      <c r="AM913" s="53" t="b">
        <f t="shared" si="1103"/>
        <v>1</v>
      </c>
      <c r="AN913" s="53" t="b">
        <f t="shared" si="1104"/>
        <v>1</v>
      </c>
      <c r="AO913" s="53" t="b">
        <f t="shared" si="1105"/>
        <v>1</v>
      </c>
      <c r="AP913" s="53" t="b">
        <f t="shared" si="1106"/>
        <v>1</v>
      </c>
      <c r="AQ913" s="53" t="b">
        <f t="shared" si="1159"/>
        <v>0</v>
      </c>
      <c r="AR913" t="b">
        <f t="shared" si="1124"/>
        <v>0</v>
      </c>
      <c r="AS913" s="54" t="e">
        <f t="shared" si="1149"/>
        <v>#N/A</v>
      </c>
      <c r="AT913" t="b">
        <f t="shared" si="1160"/>
        <v>0</v>
      </c>
      <c r="AU913" t="str">
        <f t="shared" si="1161"/>
        <v/>
      </c>
      <c r="AV913" s="55" t="str">
        <f t="shared" si="1150"/>
        <v/>
      </c>
      <c r="AW913" t="b">
        <f>AND(AV913&lt;&gt;"",COUNTIF($AV$11:AV912,AV913)=0)</f>
        <v>0</v>
      </c>
      <c r="AX913" s="2">
        <f>IF(AV913="",0,IF(AW913,MAX($AX$11:AX912)+1,VLOOKUP(AV913,$AV$11:AX912,3,FALSE)))</f>
        <v>0</v>
      </c>
      <c r="AY913" t="str">
        <f t="shared" si="1151"/>
        <v/>
      </c>
      <c r="AZ913" t="e">
        <f t="shared" si="1125"/>
        <v>#N/A</v>
      </c>
      <c r="BA913" t="e">
        <f>IF(ISNA(AZ913),NA(),COUNTIF(AZ$10:AZ913,AZ913)&gt;1)</f>
        <v>#N/A</v>
      </c>
      <c r="BB913" t="e">
        <f t="shared" si="1126"/>
        <v>#N/A</v>
      </c>
      <c r="BC913" s="55" t="e">
        <f t="shared" si="1127"/>
        <v>#N/A</v>
      </c>
      <c r="BD913" s="56" t="e">
        <f t="shared" si="1128"/>
        <v>#N/A</v>
      </c>
      <c r="BE913" s="53">
        <f t="shared" si="1129"/>
        <v>0</v>
      </c>
      <c r="BF913" s="53">
        <f t="shared" si="1130"/>
        <v>0</v>
      </c>
      <c r="BG913" s="53">
        <f t="shared" si="1131"/>
        <v>0</v>
      </c>
      <c r="BH913" s="53">
        <f t="shared" si="1132"/>
        <v>0</v>
      </c>
      <c r="BI913" s="53">
        <f t="shared" si="1133"/>
        <v>0</v>
      </c>
      <c r="BJ913" s="53">
        <f t="shared" si="1134"/>
        <v>0</v>
      </c>
      <c r="BK913" s="57">
        <f t="shared" si="1135"/>
        <v>0</v>
      </c>
      <c r="BL913" s="57">
        <f t="shared" si="1136"/>
        <v>0</v>
      </c>
      <c r="BM913" s="57">
        <f t="shared" si="1137"/>
        <v>0</v>
      </c>
      <c r="BN913" s="57">
        <f t="shared" si="1138"/>
        <v>0</v>
      </c>
      <c r="BO913" s="57">
        <f t="shared" si="1139"/>
        <v>0</v>
      </c>
      <c r="BP913" s="57">
        <f t="shared" si="1140"/>
        <v>0</v>
      </c>
      <c r="BQ913">
        <f t="shared" si="1162"/>
        <v>0</v>
      </c>
      <c r="BR913">
        <f t="shared" si="1163"/>
        <v>0</v>
      </c>
      <c r="BS913">
        <f t="shared" si="1164"/>
        <v>0</v>
      </c>
      <c r="BT913">
        <f t="shared" si="1165"/>
        <v>0</v>
      </c>
      <c r="BU913">
        <f t="shared" si="1166"/>
        <v>0</v>
      </c>
      <c r="BV913">
        <f t="shared" si="1167"/>
        <v>0</v>
      </c>
      <c r="BW913">
        <f t="shared" si="1168"/>
        <v>0</v>
      </c>
      <c r="BX913">
        <f t="shared" si="1169"/>
        <v>0</v>
      </c>
      <c r="BY913">
        <f t="shared" si="1170"/>
        <v>0</v>
      </c>
      <c r="BZ913">
        <f t="shared" si="1171"/>
        <v>0</v>
      </c>
      <c r="CA913">
        <f t="shared" si="1172"/>
        <v>0</v>
      </c>
      <c r="CB913">
        <f t="shared" si="1173"/>
        <v>0</v>
      </c>
      <c r="CC913" t="e">
        <f>IF('Source and fuel input'!AS913,VLOOKUP(AA913,SourceIdData,8,FALSE),IF('Source and fuel input'!AQ913,V913,IF('Source and fuel input'!AR913,IF(AND(E913="Method 1",VLOOKUP(AA913,SourceIdData,8,FALSE)&gt;0),VLOOKUP(AA913,SourceIdData,8,FALSE),NA()),"")))</f>
        <v>#N/A</v>
      </c>
      <c r="CD913" s="15" t="e">
        <f t="shared" si="1108"/>
        <v>#N/A</v>
      </c>
      <c r="CE913" s="15" t="b">
        <f t="shared" si="1109"/>
        <v>1</v>
      </c>
      <c r="CF913" s="15" t="b">
        <f t="shared" si="1141"/>
        <v>1</v>
      </c>
      <c r="CG913" s="15" t="b">
        <f t="shared" si="1110"/>
        <v>0</v>
      </c>
      <c r="CH913" s="15" t="b">
        <f t="shared" si="1111"/>
        <v>1</v>
      </c>
      <c r="CI913" t="e">
        <f t="shared" si="1142"/>
        <v>#N/A</v>
      </c>
      <c r="CJ913" t="e">
        <f t="shared" si="1143"/>
        <v>#N/A</v>
      </c>
      <c r="CK913" t="e">
        <f t="shared" si="1152"/>
        <v>#N/A</v>
      </c>
      <c r="CL913" t="b">
        <f t="shared" si="1112"/>
        <v>0</v>
      </c>
      <c r="CM913" t="e">
        <f t="shared" si="1153"/>
        <v>#N/A</v>
      </c>
      <c r="CN913" t="b">
        <f t="shared" si="1154"/>
        <v>0</v>
      </c>
      <c r="CO913" s="14">
        <f t="shared" si="1155"/>
        <v>1</v>
      </c>
      <c r="CP913" s="16" t="str">
        <f t="shared" si="1144"/>
        <v/>
      </c>
      <c r="CQ913" s="15">
        <f t="shared" si="1145"/>
        <v>0</v>
      </c>
      <c r="CR913" s="15">
        <f t="shared" si="1146"/>
        <v>0</v>
      </c>
      <c r="CS913" s="15">
        <f t="shared" si="1147"/>
        <v>0</v>
      </c>
      <c r="CT913" s="58" t="e">
        <f t="shared" si="1174"/>
        <v>#DIV/0!</v>
      </c>
      <c r="CU913" s="2">
        <f t="shared" si="1148"/>
        <v>995</v>
      </c>
      <c r="CV913" t="str">
        <f t="shared" si="1156"/>
        <v/>
      </c>
      <c r="CX913" t="str">
        <f t="shared" si="1175"/>
        <v/>
      </c>
      <c r="CY913" t="b">
        <f>AND(CX913&lt;&gt;"",COUNTIF($CX$11:CX912,CX913)=0)</f>
        <v>0</v>
      </c>
      <c r="CZ913" s="2">
        <f>IF(CX913="",0,IF(CY913,MAX($CZ$11:CZ912)+1,VLOOKUP(CX913,$CX$11:CZ912,3,FALSE)))</f>
        <v>0</v>
      </c>
      <c r="DA913" s="2" t="str">
        <f t="shared" si="1157"/>
        <v/>
      </c>
      <c r="DB913" t="str">
        <f t="shared" si="1176"/>
        <v/>
      </c>
      <c r="DC913" t="b">
        <f>AND(DB913&lt;&gt;"",COUNTIF($DB$11:DB912,DB913)=0)</f>
        <v>0</v>
      </c>
      <c r="DD913" s="2">
        <f>IF(DB913="",0,IF(DC913,MAX($DD$11:DD912)+1,VLOOKUP(DB913,$DB$11:DD912,3,FALSE)))</f>
        <v>0</v>
      </c>
      <c r="DE913" s="2" t="str">
        <f t="shared" si="1158"/>
        <v/>
      </c>
    </row>
    <row r="914" spans="1:109" x14ac:dyDescent="0.35">
      <c r="A914" s="119"/>
      <c r="B914" s="46"/>
      <c r="C914" s="46"/>
      <c r="D914" s="46"/>
      <c r="E914" s="46"/>
      <c r="F914" s="183"/>
      <c r="G914" s="48">
        <v>0</v>
      </c>
      <c r="H914" s="46">
        <v>0</v>
      </c>
      <c r="I914" s="46">
        <v>0</v>
      </c>
      <c r="J914" s="46">
        <v>0</v>
      </c>
      <c r="K914" s="46">
        <v>0</v>
      </c>
      <c r="L914" s="49">
        <v>0</v>
      </c>
      <c r="M914" s="50">
        <v>0</v>
      </c>
      <c r="N914" s="32"/>
      <c r="O914" s="31"/>
      <c r="P914" s="31"/>
      <c r="Q914" s="31"/>
      <c r="R914" s="31"/>
      <c r="S914" s="31"/>
      <c r="T914" s="31"/>
      <c r="U914" s="31"/>
      <c r="V914" s="99"/>
      <c r="W914" s="52" t="str">
        <f t="shared" si="1107"/>
        <v/>
      </c>
      <c r="X914" s="120"/>
      <c r="Y914" s="97"/>
      <c r="Z914" t="e">
        <f t="shared" si="1113"/>
        <v>#N/A</v>
      </c>
      <c r="AA914" t="e">
        <f t="shared" si="1114"/>
        <v>#N/A</v>
      </c>
      <c r="AB914" t="e">
        <f t="shared" si="1115"/>
        <v>#N/A</v>
      </c>
      <c r="AC914" s="53" t="b">
        <f t="shared" si="1116"/>
        <v>0</v>
      </c>
      <c r="AD914" s="53" t="b">
        <f t="shared" si="1117"/>
        <v>0</v>
      </c>
      <c r="AE914" s="53" t="b">
        <f t="shared" si="1118"/>
        <v>0</v>
      </c>
      <c r="AF914" s="53" t="b">
        <f t="shared" si="1119"/>
        <v>0</v>
      </c>
      <c r="AG914" s="53" t="b">
        <f t="shared" si="1120"/>
        <v>0</v>
      </c>
      <c r="AH914" s="53" t="b">
        <f t="shared" si="1121"/>
        <v>0</v>
      </c>
      <c r="AI914" s="53" t="b">
        <f t="shared" si="1122"/>
        <v>0</v>
      </c>
      <c r="AJ914" s="53" t="b">
        <f t="shared" si="1123"/>
        <v>0</v>
      </c>
      <c r="AK914" s="53" t="b">
        <f t="shared" si="1101"/>
        <v>1</v>
      </c>
      <c r="AL914" s="53" t="b">
        <f t="shared" si="1102"/>
        <v>1</v>
      </c>
      <c r="AM914" s="53" t="b">
        <f t="shared" si="1103"/>
        <v>1</v>
      </c>
      <c r="AN914" s="53" t="b">
        <f t="shared" si="1104"/>
        <v>1</v>
      </c>
      <c r="AO914" s="53" t="b">
        <f t="shared" si="1105"/>
        <v>1</v>
      </c>
      <c r="AP914" s="53" t="b">
        <f t="shared" si="1106"/>
        <v>1</v>
      </c>
      <c r="AQ914" s="53" t="b">
        <f t="shared" si="1159"/>
        <v>0</v>
      </c>
      <c r="AR914" t="b">
        <f t="shared" si="1124"/>
        <v>0</v>
      </c>
      <c r="AS914" s="54" t="e">
        <f t="shared" si="1149"/>
        <v>#N/A</v>
      </c>
      <c r="AT914" t="b">
        <f t="shared" si="1160"/>
        <v>0</v>
      </c>
      <c r="AU914" t="str">
        <f t="shared" si="1161"/>
        <v/>
      </c>
      <c r="AV914" s="55" t="str">
        <f t="shared" si="1150"/>
        <v/>
      </c>
      <c r="AW914" t="b">
        <f>AND(AV914&lt;&gt;"",COUNTIF($AV$11:AV913,AV914)=0)</f>
        <v>0</v>
      </c>
      <c r="AX914" s="2">
        <f>IF(AV914="",0,IF(AW914,MAX($AX$11:AX913)+1,VLOOKUP(AV914,$AV$11:AX913,3,FALSE)))</f>
        <v>0</v>
      </c>
      <c r="AY914" t="str">
        <f t="shared" si="1151"/>
        <v/>
      </c>
      <c r="AZ914" t="e">
        <f t="shared" si="1125"/>
        <v>#N/A</v>
      </c>
      <c r="BA914" t="e">
        <f>IF(ISNA(AZ914),NA(),COUNTIF(AZ$10:AZ914,AZ914)&gt;1)</f>
        <v>#N/A</v>
      </c>
      <c r="BB914" t="e">
        <f t="shared" si="1126"/>
        <v>#N/A</v>
      </c>
      <c r="BC914" s="55" t="e">
        <f t="shared" si="1127"/>
        <v>#N/A</v>
      </c>
      <c r="BD914" s="56" t="e">
        <f t="shared" si="1128"/>
        <v>#N/A</v>
      </c>
      <c r="BE914" s="53">
        <f t="shared" si="1129"/>
        <v>0</v>
      </c>
      <c r="BF914" s="53">
        <f t="shared" si="1130"/>
        <v>0</v>
      </c>
      <c r="BG914" s="53">
        <f t="shared" si="1131"/>
        <v>0</v>
      </c>
      <c r="BH914" s="53">
        <f t="shared" si="1132"/>
        <v>0</v>
      </c>
      <c r="BI914" s="53">
        <f t="shared" si="1133"/>
        <v>0</v>
      </c>
      <c r="BJ914" s="53">
        <f t="shared" si="1134"/>
        <v>0</v>
      </c>
      <c r="BK914" s="57">
        <f t="shared" si="1135"/>
        <v>0</v>
      </c>
      <c r="BL914" s="57">
        <f t="shared" si="1136"/>
        <v>0</v>
      </c>
      <c r="BM914" s="57">
        <f t="shared" si="1137"/>
        <v>0</v>
      </c>
      <c r="BN914" s="57">
        <f t="shared" si="1138"/>
        <v>0</v>
      </c>
      <c r="BO914" s="57">
        <f t="shared" si="1139"/>
        <v>0</v>
      </c>
      <c r="BP914" s="57">
        <f t="shared" si="1140"/>
        <v>0</v>
      </c>
      <c r="BQ914">
        <f t="shared" si="1162"/>
        <v>0</v>
      </c>
      <c r="BR914">
        <f t="shared" si="1163"/>
        <v>0</v>
      </c>
      <c r="BS914">
        <f t="shared" si="1164"/>
        <v>0</v>
      </c>
      <c r="BT914">
        <f t="shared" si="1165"/>
        <v>0</v>
      </c>
      <c r="BU914">
        <f t="shared" si="1166"/>
        <v>0</v>
      </c>
      <c r="BV914">
        <f t="shared" si="1167"/>
        <v>0</v>
      </c>
      <c r="BW914">
        <f t="shared" si="1168"/>
        <v>0</v>
      </c>
      <c r="BX914">
        <f t="shared" si="1169"/>
        <v>0</v>
      </c>
      <c r="BY914">
        <f t="shared" si="1170"/>
        <v>0</v>
      </c>
      <c r="BZ914">
        <f t="shared" si="1171"/>
        <v>0</v>
      </c>
      <c r="CA914">
        <f t="shared" si="1172"/>
        <v>0</v>
      </c>
      <c r="CB914">
        <f t="shared" si="1173"/>
        <v>0</v>
      </c>
      <c r="CC914" t="e">
        <f>IF('Source and fuel input'!AS914,VLOOKUP(AA914,SourceIdData,8,FALSE),IF('Source and fuel input'!AQ914,V914,IF('Source and fuel input'!AR914,IF(AND(E914="Method 1",VLOOKUP(AA914,SourceIdData,8,FALSE)&gt;0),VLOOKUP(AA914,SourceIdData,8,FALSE),NA()),"")))</f>
        <v>#N/A</v>
      </c>
      <c r="CD914" s="15" t="e">
        <f t="shared" si="1108"/>
        <v>#N/A</v>
      </c>
      <c r="CE914" s="15" t="b">
        <f t="shared" si="1109"/>
        <v>1</v>
      </c>
      <c r="CF914" s="15" t="b">
        <f t="shared" si="1141"/>
        <v>1</v>
      </c>
      <c r="CG914" s="15" t="b">
        <f t="shared" si="1110"/>
        <v>0</v>
      </c>
      <c r="CH914" s="15" t="b">
        <f t="shared" si="1111"/>
        <v>1</v>
      </c>
      <c r="CI914" t="e">
        <f t="shared" si="1142"/>
        <v>#N/A</v>
      </c>
      <c r="CJ914" t="e">
        <f t="shared" si="1143"/>
        <v>#N/A</v>
      </c>
      <c r="CK914" t="e">
        <f t="shared" si="1152"/>
        <v>#N/A</v>
      </c>
      <c r="CL914" t="b">
        <f t="shared" si="1112"/>
        <v>0</v>
      </c>
      <c r="CM914" t="e">
        <f t="shared" si="1153"/>
        <v>#N/A</v>
      </c>
      <c r="CN914" t="b">
        <f t="shared" si="1154"/>
        <v>0</v>
      </c>
      <c r="CO914" s="14">
        <f t="shared" si="1155"/>
        <v>1</v>
      </c>
      <c r="CP914" s="16" t="str">
        <f t="shared" si="1144"/>
        <v/>
      </c>
      <c r="CQ914" s="15">
        <f t="shared" si="1145"/>
        <v>0</v>
      </c>
      <c r="CR914" s="15">
        <f t="shared" si="1146"/>
        <v>0</v>
      </c>
      <c r="CS914" s="15">
        <f t="shared" si="1147"/>
        <v>0</v>
      </c>
      <c r="CT914" s="58" t="e">
        <f t="shared" si="1174"/>
        <v>#DIV/0!</v>
      </c>
      <c r="CU914" s="2">
        <f t="shared" si="1148"/>
        <v>995</v>
      </c>
      <c r="CV914" t="str">
        <f t="shared" si="1156"/>
        <v/>
      </c>
      <c r="CX914" t="str">
        <f t="shared" si="1175"/>
        <v/>
      </c>
      <c r="CY914" t="b">
        <f>AND(CX914&lt;&gt;"",COUNTIF($CX$11:CX913,CX914)=0)</f>
        <v>0</v>
      </c>
      <c r="CZ914" s="2">
        <f>IF(CX914="",0,IF(CY914,MAX($CZ$11:CZ913)+1,VLOOKUP(CX914,$CX$11:CZ913,3,FALSE)))</f>
        <v>0</v>
      </c>
      <c r="DA914" s="2" t="str">
        <f t="shared" si="1157"/>
        <v/>
      </c>
      <c r="DB914" t="str">
        <f t="shared" si="1176"/>
        <v/>
      </c>
      <c r="DC914" t="b">
        <f>AND(DB914&lt;&gt;"",COUNTIF($DB$11:DB913,DB914)=0)</f>
        <v>0</v>
      </c>
      <c r="DD914" s="2">
        <f>IF(DB914="",0,IF(DC914,MAX($DD$11:DD913)+1,VLOOKUP(DB914,$DB$11:DD913,3,FALSE)))</f>
        <v>0</v>
      </c>
      <c r="DE914" s="2" t="str">
        <f t="shared" si="1158"/>
        <v/>
      </c>
    </row>
    <row r="915" spans="1:109" x14ac:dyDescent="0.35">
      <c r="A915" s="119"/>
      <c r="B915" s="46"/>
      <c r="C915" s="46"/>
      <c r="D915" s="46"/>
      <c r="E915" s="46"/>
      <c r="F915" s="183"/>
      <c r="G915" s="48">
        <v>0</v>
      </c>
      <c r="H915" s="46">
        <v>0</v>
      </c>
      <c r="I915" s="46">
        <v>0</v>
      </c>
      <c r="J915" s="46">
        <v>0</v>
      </c>
      <c r="K915" s="46">
        <v>0</v>
      </c>
      <c r="L915" s="49">
        <v>0</v>
      </c>
      <c r="M915" s="50">
        <v>0</v>
      </c>
      <c r="N915" s="32"/>
      <c r="O915" s="31"/>
      <c r="P915" s="31"/>
      <c r="Q915" s="31"/>
      <c r="R915" s="31"/>
      <c r="S915" s="31"/>
      <c r="T915" s="31"/>
      <c r="U915" s="31"/>
      <c r="V915" s="99"/>
      <c r="W915" s="52" t="str">
        <f t="shared" si="1107"/>
        <v/>
      </c>
      <c r="X915" s="120"/>
      <c r="Y915" s="97"/>
      <c r="Z915" t="e">
        <f t="shared" si="1113"/>
        <v>#N/A</v>
      </c>
      <c r="AA915" t="e">
        <f t="shared" si="1114"/>
        <v>#N/A</v>
      </c>
      <c r="AB915" t="e">
        <f t="shared" si="1115"/>
        <v>#N/A</v>
      </c>
      <c r="AC915" s="53" t="b">
        <f t="shared" si="1116"/>
        <v>0</v>
      </c>
      <c r="AD915" s="53" t="b">
        <f t="shared" si="1117"/>
        <v>0</v>
      </c>
      <c r="AE915" s="53" t="b">
        <f t="shared" si="1118"/>
        <v>0</v>
      </c>
      <c r="AF915" s="53" t="b">
        <f t="shared" si="1119"/>
        <v>0</v>
      </c>
      <c r="AG915" s="53" t="b">
        <f t="shared" si="1120"/>
        <v>0</v>
      </c>
      <c r="AH915" s="53" t="b">
        <f t="shared" si="1121"/>
        <v>0</v>
      </c>
      <c r="AI915" s="53" t="b">
        <f t="shared" si="1122"/>
        <v>0</v>
      </c>
      <c r="AJ915" s="53" t="b">
        <f t="shared" si="1123"/>
        <v>0</v>
      </c>
      <c r="AK915" s="53" t="b">
        <f t="shared" si="1101"/>
        <v>1</v>
      </c>
      <c r="AL915" s="53" t="b">
        <f t="shared" si="1102"/>
        <v>1</v>
      </c>
      <c r="AM915" s="53" t="b">
        <f t="shared" si="1103"/>
        <v>1</v>
      </c>
      <c r="AN915" s="53" t="b">
        <f t="shared" si="1104"/>
        <v>1</v>
      </c>
      <c r="AO915" s="53" t="b">
        <f t="shared" si="1105"/>
        <v>1</v>
      </c>
      <c r="AP915" s="53" t="b">
        <f t="shared" si="1106"/>
        <v>1</v>
      </c>
      <c r="AQ915" s="53" t="b">
        <f t="shared" si="1159"/>
        <v>0</v>
      </c>
      <c r="AR915" t="b">
        <f t="shared" si="1124"/>
        <v>0</v>
      </c>
      <c r="AS915" s="54" t="e">
        <f t="shared" si="1149"/>
        <v>#N/A</v>
      </c>
      <c r="AT915" t="b">
        <f t="shared" si="1160"/>
        <v>0</v>
      </c>
      <c r="AU915" t="str">
        <f t="shared" si="1161"/>
        <v/>
      </c>
      <c r="AV915" s="55" t="str">
        <f t="shared" si="1150"/>
        <v/>
      </c>
      <c r="AW915" t="b">
        <f>AND(AV915&lt;&gt;"",COUNTIF($AV$11:AV914,AV915)=0)</f>
        <v>0</v>
      </c>
      <c r="AX915" s="2">
        <f>IF(AV915="",0,IF(AW915,MAX($AX$11:AX914)+1,VLOOKUP(AV915,$AV$11:AX914,3,FALSE)))</f>
        <v>0</v>
      </c>
      <c r="AY915" t="str">
        <f t="shared" si="1151"/>
        <v/>
      </c>
      <c r="AZ915" t="e">
        <f t="shared" si="1125"/>
        <v>#N/A</v>
      </c>
      <c r="BA915" t="e">
        <f>IF(ISNA(AZ915),NA(),COUNTIF(AZ$10:AZ915,AZ915)&gt;1)</f>
        <v>#N/A</v>
      </c>
      <c r="BB915" t="e">
        <f t="shared" si="1126"/>
        <v>#N/A</v>
      </c>
      <c r="BC915" s="55" t="e">
        <f t="shared" si="1127"/>
        <v>#N/A</v>
      </c>
      <c r="BD915" s="56" t="e">
        <f t="shared" si="1128"/>
        <v>#N/A</v>
      </c>
      <c r="BE915" s="53">
        <f t="shared" si="1129"/>
        <v>0</v>
      </c>
      <c r="BF915" s="53">
        <f t="shared" si="1130"/>
        <v>0</v>
      </c>
      <c r="BG915" s="53">
        <f t="shared" si="1131"/>
        <v>0</v>
      </c>
      <c r="BH915" s="53">
        <f t="shared" si="1132"/>
        <v>0</v>
      </c>
      <c r="BI915" s="53">
        <f t="shared" si="1133"/>
        <v>0</v>
      </c>
      <c r="BJ915" s="53">
        <f t="shared" si="1134"/>
        <v>0</v>
      </c>
      <c r="BK915" s="57">
        <f t="shared" si="1135"/>
        <v>0</v>
      </c>
      <c r="BL915" s="57">
        <f t="shared" si="1136"/>
        <v>0</v>
      </c>
      <c r="BM915" s="57">
        <f t="shared" si="1137"/>
        <v>0</v>
      </c>
      <c r="BN915" s="57">
        <f t="shared" si="1138"/>
        <v>0</v>
      </c>
      <c r="BO915" s="57">
        <f t="shared" si="1139"/>
        <v>0</v>
      </c>
      <c r="BP915" s="57">
        <f t="shared" si="1140"/>
        <v>0</v>
      </c>
      <c r="BQ915">
        <f t="shared" si="1162"/>
        <v>0</v>
      </c>
      <c r="BR915">
        <f t="shared" si="1163"/>
        <v>0</v>
      </c>
      <c r="BS915">
        <f t="shared" si="1164"/>
        <v>0</v>
      </c>
      <c r="BT915">
        <f t="shared" si="1165"/>
        <v>0</v>
      </c>
      <c r="BU915">
        <f t="shared" si="1166"/>
        <v>0</v>
      </c>
      <c r="BV915">
        <f t="shared" si="1167"/>
        <v>0</v>
      </c>
      <c r="BW915">
        <f t="shared" si="1168"/>
        <v>0</v>
      </c>
      <c r="BX915">
        <f t="shared" si="1169"/>
        <v>0</v>
      </c>
      <c r="BY915">
        <f t="shared" si="1170"/>
        <v>0</v>
      </c>
      <c r="BZ915">
        <f t="shared" si="1171"/>
        <v>0</v>
      </c>
      <c r="CA915">
        <f t="shared" si="1172"/>
        <v>0</v>
      </c>
      <c r="CB915">
        <f t="shared" si="1173"/>
        <v>0</v>
      </c>
      <c r="CC915" t="e">
        <f>IF('Source and fuel input'!AS915,VLOOKUP(AA915,SourceIdData,8,FALSE),IF('Source and fuel input'!AQ915,V915,IF('Source and fuel input'!AR915,IF(AND(E915="Method 1",VLOOKUP(AA915,SourceIdData,8,FALSE)&gt;0),VLOOKUP(AA915,SourceIdData,8,FALSE),NA()),"")))</f>
        <v>#N/A</v>
      </c>
      <c r="CD915" s="15" t="e">
        <f t="shared" si="1108"/>
        <v>#N/A</v>
      </c>
      <c r="CE915" s="15" t="b">
        <f t="shared" si="1109"/>
        <v>1</v>
      </c>
      <c r="CF915" s="15" t="b">
        <f t="shared" si="1141"/>
        <v>1</v>
      </c>
      <c r="CG915" s="15" t="b">
        <f t="shared" si="1110"/>
        <v>0</v>
      </c>
      <c r="CH915" s="15" t="b">
        <f t="shared" si="1111"/>
        <v>1</v>
      </c>
      <c r="CI915" t="e">
        <f t="shared" si="1142"/>
        <v>#N/A</v>
      </c>
      <c r="CJ915" t="e">
        <f t="shared" si="1143"/>
        <v>#N/A</v>
      </c>
      <c r="CK915" t="e">
        <f t="shared" si="1152"/>
        <v>#N/A</v>
      </c>
      <c r="CL915" t="b">
        <f t="shared" si="1112"/>
        <v>0</v>
      </c>
      <c r="CM915" t="e">
        <f t="shared" si="1153"/>
        <v>#N/A</v>
      </c>
      <c r="CN915" t="b">
        <f t="shared" si="1154"/>
        <v>0</v>
      </c>
      <c r="CO915" s="14">
        <f t="shared" si="1155"/>
        <v>1</v>
      </c>
      <c r="CP915" s="16" t="str">
        <f t="shared" si="1144"/>
        <v/>
      </c>
      <c r="CQ915" s="15">
        <f t="shared" si="1145"/>
        <v>0</v>
      </c>
      <c r="CR915" s="15">
        <f t="shared" si="1146"/>
        <v>0</v>
      </c>
      <c r="CS915" s="15">
        <f t="shared" si="1147"/>
        <v>0</v>
      </c>
      <c r="CT915" s="58" t="e">
        <f t="shared" si="1174"/>
        <v>#DIV/0!</v>
      </c>
      <c r="CU915" s="2">
        <f t="shared" si="1148"/>
        <v>995</v>
      </c>
      <c r="CV915" t="str">
        <f t="shared" si="1156"/>
        <v/>
      </c>
      <c r="CX915" t="str">
        <f t="shared" si="1175"/>
        <v/>
      </c>
      <c r="CY915" t="b">
        <f>AND(CX915&lt;&gt;"",COUNTIF($CX$11:CX914,CX915)=0)</f>
        <v>0</v>
      </c>
      <c r="CZ915" s="2">
        <f>IF(CX915="",0,IF(CY915,MAX($CZ$11:CZ914)+1,VLOOKUP(CX915,$CX$11:CZ914,3,FALSE)))</f>
        <v>0</v>
      </c>
      <c r="DA915" s="2" t="str">
        <f t="shared" si="1157"/>
        <v/>
      </c>
      <c r="DB915" t="str">
        <f t="shared" si="1176"/>
        <v/>
      </c>
      <c r="DC915" t="b">
        <f>AND(DB915&lt;&gt;"",COUNTIF($DB$11:DB914,DB915)=0)</f>
        <v>0</v>
      </c>
      <c r="DD915" s="2">
        <f>IF(DB915="",0,IF(DC915,MAX($DD$11:DD914)+1,VLOOKUP(DB915,$DB$11:DD914,3,FALSE)))</f>
        <v>0</v>
      </c>
      <c r="DE915" s="2" t="str">
        <f t="shared" si="1158"/>
        <v/>
      </c>
    </row>
    <row r="916" spans="1:109" x14ac:dyDescent="0.35">
      <c r="A916" s="119"/>
      <c r="B916" s="46"/>
      <c r="C916" s="46"/>
      <c r="D916" s="46"/>
      <c r="E916" s="46"/>
      <c r="F916" s="183"/>
      <c r="G916" s="48">
        <v>0</v>
      </c>
      <c r="H916" s="46">
        <v>0</v>
      </c>
      <c r="I916" s="46">
        <v>0</v>
      </c>
      <c r="J916" s="46">
        <v>0</v>
      </c>
      <c r="K916" s="46">
        <v>0</v>
      </c>
      <c r="L916" s="49">
        <v>0</v>
      </c>
      <c r="M916" s="50">
        <v>0</v>
      </c>
      <c r="N916" s="32"/>
      <c r="O916" s="31"/>
      <c r="P916" s="31"/>
      <c r="Q916" s="31"/>
      <c r="R916" s="31"/>
      <c r="S916" s="31"/>
      <c r="T916" s="31"/>
      <c r="U916" s="31"/>
      <c r="V916" s="99"/>
      <c r="W916" s="52" t="str">
        <f t="shared" si="1107"/>
        <v/>
      </c>
      <c r="X916" s="120"/>
      <c r="Y916" s="97"/>
      <c r="Z916" t="e">
        <f t="shared" si="1113"/>
        <v>#N/A</v>
      </c>
      <c r="AA916" t="e">
        <f t="shared" si="1114"/>
        <v>#N/A</v>
      </c>
      <c r="AB916" t="e">
        <f t="shared" si="1115"/>
        <v>#N/A</v>
      </c>
      <c r="AC916" s="53" t="b">
        <f t="shared" si="1116"/>
        <v>0</v>
      </c>
      <c r="AD916" s="53" t="b">
        <f t="shared" si="1117"/>
        <v>0</v>
      </c>
      <c r="AE916" s="53" t="b">
        <f t="shared" si="1118"/>
        <v>0</v>
      </c>
      <c r="AF916" s="53" t="b">
        <f t="shared" si="1119"/>
        <v>0</v>
      </c>
      <c r="AG916" s="53" t="b">
        <f t="shared" si="1120"/>
        <v>0</v>
      </c>
      <c r="AH916" s="53" t="b">
        <f t="shared" si="1121"/>
        <v>0</v>
      </c>
      <c r="AI916" s="53" t="b">
        <f t="shared" si="1122"/>
        <v>0</v>
      </c>
      <c r="AJ916" s="53" t="b">
        <f t="shared" si="1123"/>
        <v>0</v>
      </c>
      <c r="AK916" s="53" t="b">
        <f t="shared" si="1101"/>
        <v>1</v>
      </c>
      <c r="AL916" s="53" t="b">
        <f t="shared" si="1102"/>
        <v>1</v>
      </c>
      <c r="AM916" s="53" t="b">
        <f t="shared" si="1103"/>
        <v>1</v>
      </c>
      <c r="AN916" s="53" t="b">
        <f t="shared" si="1104"/>
        <v>1</v>
      </c>
      <c r="AO916" s="53" t="b">
        <f t="shared" si="1105"/>
        <v>1</v>
      </c>
      <c r="AP916" s="53" t="b">
        <f t="shared" si="1106"/>
        <v>1</v>
      </c>
      <c r="AQ916" s="53" t="b">
        <f t="shared" si="1159"/>
        <v>0</v>
      </c>
      <c r="AR916" t="b">
        <f t="shared" si="1124"/>
        <v>0</v>
      </c>
      <c r="AS916" s="54" t="e">
        <f t="shared" si="1149"/>
        <v>#N/A</v>
      </c>
      <c r="AT916" t="b">
        <f t="shared" si="1160"/>
        <v>0</v>
      </c>
      <c r="AU916" t="str">
        <f t="shared" si="1161"/>
        <v/>
      </c>
      <c r="AV916" s="55" t="str">
        <f t="shared" si="1150"/>
        <v/>
      </c>
      <c r="AW916" t="b">
        <f>AND(AV916&lt;&gt;"",COUNTIF($AV$11:AV915,AV916)=0)</f>
        <v>0</v>
      </c>
      <c r="AX916" s="2">
        <f>IF(AV916="",0,IF(AW916,MAX($AX$11:AX915)+1,VLOOKUP(AV916,$AV$11:AX915,3,FALSE)))</f>
        <v>0</v>
      </c>
      <c r="AY916" t="str">
        <f t="shared" si="1151"/>
        <v/>
      </c>
      <c r="AZ916" t="e">
        <f t="shared" si="1125"/>
        <v>#N/A</v>
      </c>
      <c r="BA916" t="e">
        <f>IF(ISNA(AZ916),NA(),COUNTIF(AZ$10:AZ916,AZ916)&gt;1)</f>
        <v>#N/A</v>
      </c>
      <c r="BB916" t="e">
        <f t="shared" si="1126"/>
        <v>#N/A</v>
      </c>
      <c r="BC916" s="55" t="e">
        <f t="shared" si="1127"/>
        <v>#N/A</v>
      </c>
      <c r="BD916" s="56" t="e">
        <f t="shared" si="1128"/>
        <v>#N/A</v>
      </c>
      <c r="BE916" s="53">
        <f t="shared" si="1129"/>
        <v>0</v>
      </c>
      <c r="BF916" s="53">
        <f t="shared" si="1130"/>
        <v>0</v>
      </c>
      <c r="BG916" s="53">
        <f t="shared" si="1131"/>
        <v>0</v>
      </c>
      <c r="BH916" s="53">
        <f t="shared" si="1132"/>
        <v>0</v>
      </c>
      <c r="BI916" s="53">
        <f t="shared" si="1133"/>
        <v>0</v>
      </c>
      <c r="BJ916" s="53">
        <f t="shared" si="1134"/>
        <v>0</v>
      </c>
      <c r="BK916" s="57">
        <f t="shared" si="1135"/>
        <v>0</v>
      </c>
      <c r="BL916" s="57">
        <f t="shared" si="1136"/>
        <v>0</v>
      </c>
      <c r="BM916" s="57">
        <f t="shared" si="1137"/>
        <v>0</v>
      </c>
      <c r="BN916" s="57">
        <f t="shared" si="1138"/>
        <v>0</v>
      </c>
      <c r="BO916" s="57">
        <f t="shared" si="1139"/>
        <v>0</v>
      </c>
      <c r="BP916" s="57">
        <f t="shared" si="1140"/>
        <v>0</v>
      </c>
      <c r="BQ916">
        <f t="shared" si="1162"/>
        <v>0</v>
      </c>
      <c r="BR916">
        <f t="shared" si="1163"/>
        <v>0</v>
      </c>
      <c r="BS916">
        <f t="shared" si="1164"/>
        <v>0</v>
      </c>
      <c r="BT916">
        <f t="shared" si="1165"/>
        <v>0</v>
      </c>
      <c r="BU916">
        <f t="shared" si="1166"/>
        <v>0</v>
      </c>
      <c r="BV916">
        <f t="shared" si="1167"/>
        <v>0</v>
      </c>
      <c r="BW916">
        <f t="shared" si="1168"/>
        <v>0</v>
      </c>
      <c r="BX916">
        <f t="shared" si="1169"/>
        <v>0</v>
      </c>
      <c r="BY916">
        <f t="shared" si="1170"/>
        <v>0</v>
      </c>
      <c r="BZ916">
        <f t="shared" si="1171"/>
        <v>0</v>
      </c>
      <c r="CA916">
        <f t="shared" si="1172"/>
        <v>0</v>
      </c>
      <c r="CB916">
        <f t="shared" si="1173"/>
        <v>0</v>
      </c>
      <c r="CC916" t="e">
        <f>IF('Source and fuel input'!AS916,VLOOKUP(AA916,SourceIdData,8,FALSE),IF('Source and fuel input'!AQ916,V916,IF('Source and fuel input'!AR916,IF(AND(E916="Method 1",VLOOKUP(AA916,SourceIdData,8,FALSE)&gt;0),VLOOKUP(AA916,SourceIdData,8,FALSE),NA()),"")))</f>
        <v>#N/A</v>
      </c>
      <c r="CD916" s="15" t="e">
        <f t="shared" si="1108"/>
        <v>#N/A</v>
      </c>
      <c r="CE916" s="15" t="b">
        <f t="shared" si="1109"/>
        <v>1</v>
      </c>
      <c r="CF916" s="15" t="b">
        <f t="shared" si="1141"/>
        <v>1</v>
      </c>
      <c r="CG916" s="15" t="b">
        <f t="shared" si="1110"/>
        <v>0</v>
      </c>
      <c r="CH916" s="15" t="b">
        <f t="shared" si="1111"/>
        <v>1</v>
      </c>
      <c r="CI916" t="e">
        <f t="shared" si="1142"/>
        <v>#N/A</v>
      </c>
      <c r="CJ916" t="e">
        <f t="shared" si="1143"/>
        <v>#N/A</v>
      </c>
      <c r="CK916" t="e">
        <f t="shared" si="1152"/>
        <v>#N/A</v>
      </c>
      <c r="CL916" t="b">
        <f t="shared" si="1112"/>
        <v>0</v>
      </c>
      <c r="CM916" t="e">
        <f t="shared" si="1153"/>
        <v>#N/A</v>
      </c>
      <c r="CN916" t="b">
        <f t="shared" si="1154"/>
        <v>0</v>
      </c>
      <c r="CO916" s="14">
        <f t="shared" si="1155"/>
        <v>1</v>
      </c>
      <c r="CP916" s="16" t="str">
        <f t="shared" si="1144"/>
        <v/>
      </c>
      <c r="CQ916" s="15">
        <f t="shared" si="1145"/>
        <v>0</v>
      </c>
      <c r="CR916" s="15">
        <f t="shared" si="1146"/>
        <v>0</v>
      </c>
      <c r="CS916" s="15">
        <f t="shared" si="1147"/>
        <v>0</v>
      </c>
      <c r="CT916" s="58" t="e">
        <f t="shared" si="1174"/>
        <v>#DIV/0!</v>
      </c>
      <c r="CU916" s="2">
        <f t="shared" si="1148"/>
        <v>995</v>
      </c>
      <c r="CV916" t="str">
        <f t="shared" si="1156"/>
        <v/>
      </c>
      <c r="CX916" t="str">
        <f t="shared" si="1175"/>
        <v/>
      </c>
      <c r="CY916" t="b">
        <f>AND(CX916&lt;&gt;"",COUNTIF($CX$11:CX915,CX916)=0)</f>
        <v>0</v>
      </c>
      <c r="CZ916" s="2">
        <f>IF(CX916="",0,IF(CY916,MAX($CZ$11:CZ915)+1,VLOOKUP(CX916,$CX$11:CZ915,3,FALSE)))</f>
        <v>0</v>
      </c>
      <c r="DA916" s="2" t="str">
        <f t="shared" si="1157"/>
        <v/>
      </c>
      <c r="DB916" t="str">
        <f t="shared" si="1176"/>
        <v/>
      </c>
      <c r="DC916" t="b">
        <f>AND(DB916&lt;&gt;"",COUNTIF($DB$11:DB915,DB916)=0)</f>
        <v>0</v>
      </c>
      <c r="DD916" s="2">
        <f>IF(DB916="",0,IF(DC916,MAX($DD$11:DD915)+1,VLOOKUP(DB916,$DB$11:DD915,3,FALSE)))</f>
        <v>0</v>
      </c>
      <c r="DE916" s="2" t="str">
        <f t="shared" si="1158"/>
        <v/>
      </c>
    </row>
    <row r="917" spans="1:109" x14ac:dyDescent="0.35">
      <c r="A917" s="119"/>
      <c r="B917" s="46"/>
      <c r="C917" s="46"/>
      <c r="D917" s="46"/>
      <c r="E917" s="46"/>
      <c r="F917" s="183"/>
      <c r="G917" s="48">
        <v>0</v>
      </c>
      <c r="H917" s="46">
        <v>0</v>
      </c>
      <c r="I917" s="46">
        <v>0</v>
      </c>
      <c r="J917" s="46">
        <v>0</v>
      </c>
      <c r="K917" s="46">
        <v>0</v>
      </c>
      <c r="L917" s="49">
        <v>0</v>
      </c>
      <c r="M917" s="50">
        <v>0</v>
      </c>
      <c r="N917" s="32"/>
      <c r="O917" s="31"/>
      <c r="P917" s="31"/>
      <c r="Q917" s="31"/>
      <c r="R917" s="31"/>
      <c r="S917" s="31"/>
      <c r="T917" s="31"/>
      <c r="U917" s="31"/>
      <c r="V917" s="99"/>
      <c r="W917" s="52" t="str">
        <f t="shared" si="1107"/>
        <v/>
      </c>
      <c r="X917" s="120"/>
      <c r="Y917" s="97"/>
      <c r="Z917" t="e">
        <f t="shared" si="1113"/>
        <v>#N/A</v>
      </c>
      <c r="AA917" t="e">
        <f t="shared" si="1114"/>
        <v>#N/A</v>
      </c>
      <c r="AB917" t="e">
        <f t="shared" si="1115"/>
        <v>#N/A</v>
      </c>
      <c r="AC917" s="53" t="b">
        <f t="shared" si="1116"/>
        <v>0</v>
      </c>
      <c r="AD917" s="53" t="b">
        <f t="shared" si="1117"/>
        <v>0</v>
      </c>
      <c r="AE917" s="53" t="b">
        <f t="shared" si="1118"/>
        <v>0</v>
      </c>
      <c r="AF917" s="53" t="b">
        <f t="shared" si="1119"/>
        <v>0</v>
      </c>
      <c r="AG917" s="53" t="b">
        <f t="shared" si="1120"/>
        <v>0</v>
      </c>
      <c r="AH917" s="53" t="b">
        <f t="shared" si="1121"/>
        <v>0</v>
      </c>
      <c r="AI917" s="53" t="b">
        <f t="shared" si="1122"/>
        <v>0</v>
      </c>
      <c r="AJ917" s="53" t="b">
        <f t="shared" si="1123"/>
        <v>0</v>
      </c>
      <c r="AK917" s="53" t="b">
        <f t="shared" si="1101"/>
        <v>1</v>
      </c>
      <c r="AL917" s="53" t="b">
        <f t="shared" si="1102"/>
        <v>1</v>
      </c>
      <c r="AM917" s="53" t="b">
        <f t="shared" si="1103"/>
        <v>1</v>
      </c>
      <c r="AN917" s="53" t="b">
        <f t="shared" si="1104"/>
        <v>1</v>
      </c>
      <c r="AO917" s="53" t="b">
        <f t="shared" si="1105"/>
        <v>1</v>
      </c>
      <c r="AP917" s="53" t="b">
        <f t="shared" si="1106"/>
        <v>1</v>
      </c>
      <c r="AQ917" s="53" t="b">
        <f t="shared" si="1159"/>
        <v>0</v>
      </c>
      <c r="AR917" t="b">
        <f t="shared" si="1124"/>
        <v>0</v>
      </c>
      <c r="AS917" s="54" t="e">
        <f t="shared" si="1149"/>
        <v>#N/A</v>
      </c>
      <c r="AT917" t="b">
        <f t="shared" si="1160"/>
        <v>0</v>
      </c>
      <c r="AU917" t="str">
        <f t="shared" si="1161"/>
        <v/>
      </c>
      <c r="AV917" s="55" t="str">
        <f t="shared" si="1150"/>
        <v/>
      </c>
      <c r="AW917" t="b">
        <f>AND(AV917&lt;&gt;"",COUNTIF($AV$11:AV916,AV917)=0)</f>
        <v>0</v>
      </c>
      <c r="AX917" s="2">
        <f>IF(AV917="",0,IF(AW917,MAX($AX$11:AX916)+1,VLOOKUP(AV917,$AV$11:AX916,3,FALSE)))</f>
        <v>0</v>
      </c>
      <c r="AY917" t="str">
        <f t="shared" si="1151"/>
        <v/>
      </c>
      <c r="AZ917" t="e">
        <f t="shared" si="1125"/>
        <v>#N/A</v>
      </c>
      <c r="BA917" t="e">
        <f>IF(ISNA(AZ917),NA(),COUNTIF(AZ$10:AZ917,AZ917)&gt;1)</f>
        <v>#N/A</v>
      </c>
      <c r="BB917" t="e">
        <f t="shared" si="1126"/>
        <v>#N/A</v>
      </c>
      <c r="BC917" s="55" t="e">
        <f t="shared" si="1127"/>
        <v>#N/A</v>
      </c>
      <c r="BD917" s="56" t="e">
        <f t="shared" si="1128"/>
        <v>#N/A</v>
      </c>
      <c r="BE917" s="53">
        <f t="shared" si="1129"/>
        <v>0</v>
      </c>
      <c r="BF917" s="53">
        <f t="shared" si="1130"/>
        <v>0</v>
      </c>
      <c r="BG917" s="53">
        <f t="shared" si="1131"/>
        <v>0</v>
      </c>
      <c r="BH917" s="53">
        <f t="shared" si="1132"/>
        <v>0</v>
      </c>
      <c r="BI917" s="53">
        <f t="shared" si="1133"/>
        <v>0</v>
      </c>
      <c r="BJ917" s="53">
        <f t="shared" si="1134"/>
        <v>0</v>
      </c>
      <c r="BK917" s="57">
        <f t="shared" si="1135"/>
        <v>0</v>
      </c>
      <c r="BL917" s="57">
        <f t="shared" si="1136"/>
        <v>0</v>
      </c>
      <c r="BM917" s="57">
        <f t="shared" si="1137"/>
        <v>0</v>
      </c>
      <c r="BN917" s="57">
        <f t="shared" si="1138"/>
        <v>0</v>
      </c>
      <c r="BO917" s="57">
        <f t="shared" si="1139"/>
        <v>0</v>
      </c>
      <c r="BP917" s="57">
        <f t="shared" si="1140"/>
        <v>0</v>
      </c>
      <c r="BQ917">
        <f t="shared" si="1162"/>
        <v>0</v>
      </c>
      <c r="BR917">
        <f t="shared" si="1163"/>
        <v>0</v>
      </c>
      <c r="BS917">
        <f t="shared" si="1164"/>
        <v>0</v>
      </c>
      <c r="BT917">
        <f t="shared" si="1165"/>
        <v>0</v>
      </c>
      <c r="BU917">
        <f t="shared" si="1166"/>
        <v>0</v>
      </c>
      <c r="BV917">
        <f t="shared" si="1167"/>
        <v>0</v>
      </c>
      <c r="BW917">
        <f t="shared" si="1168"/>
        <v>0</v>
      </c>
      <c r="BX917">
        <f t="shared" si="1169"/>
        <v>0</v>
      </c>
      <c r="BY917">
        <f t="shared" si="1170"/>
        <v>0</v>
      </c>
      <c r="BZ917">
        <f t="shared" si="1171"/>
        <v>0</v>
      </c>
      <c r="CA917">
        <f t="shared" si="1172"/>
        <v>0</v>
      </c>
      <c r="CB917">
        <f t="shared" si="1173"/>
        <v>0</v>
      </c>
      <c r="CC917" t="e">
        <f>IF('Source and fuel input'!AS917,VLOOKUP(AA917,SourceIdData,8,FALSE),IF('Source and fuel input'!AQ917,V917,IF('Source and fuel input'!AR917,IF(AND(E917="Method 1",VLOOKUP(AA917,SourceIdData,8,FALSE)&gt;0),VLOOKUP(AA917,SourceIdData,8,FALSE),NA()),"")))</f>
        <v>#N/A</v>
      </c>
      <c r="CD917" s="15" t="e">
        <f t="shared" si="1108"/>
        <v>#N/A</v>
      </c>
      <c r="CE917" s="15" t="b">
        <f t="shared" si="1109"/>
        <v>1</v>
      </c>
      <c r="CF917" s="15" t="b">
        <f t="shared" si="1141"/>
        <v>1</v>
      </c>
      <c r="CG917" s="15" t="b">
        <f t="shared" si="1110"/>
        <v>0</v>
      </c>
      <c r="CH917" s="15" t="b">
        <f t="shared" si="1111"/>
        <v>1</v>
      </c>
      <c r="CI917" t="e">
        <f t="shared" si="1142"/>
        <v>#N/A</v>
      </c>
      <c r="CJ917" t="e">
        <f t="shared" si="1143"/>
        <v>#N/A</v>
      </c>
      <c r="CK917" t="e">
        <f t="shared" si="1152"/>
        <v>#N/A</v>
      </c>
      <c r="CL917" t="b">
        <f t="shared" si="1112"/>
        <v>0</v>
      </c>
      <c r="CM917" t="e">
        <f t="shared" si="1153"/>
        <v>#N/A</v>
      </c>
      <c r="CN917" t="b">
        <f t="shared" si="1154"/>
        <v>0</v>
      </c>
      <c r="CO917" s="14">
        <f t="shared" si="1155"/>
        <v>1</v>
      </c>
      <c r="CP917" s="16" t="str">
        <f t="shared" si="1144"/>
        <v/>
      </c>
      <c r="CQ917" s="15">
        <f t="shared" si="1145"/>
        <v>0</v>
      </c>
      <c r="CR917" s="15">
        <f t="shared" si="1146"/>
        <v>0</v>
      </c>
      <c r="CS917" s="15">
        <f t="shared" si="1147"/>
        <v>0</v>
      </c>
      <c r="CT917" s="58" t="e">
        <f t="shared" si="1174"/>
        <v>#DIV/0!</v>
      </c>
      <c r="CU917" s="2">
        <f t="shared" si="1148"/>
        <v>995</v>
      </c>
      <c r="CV917" t="str">
        <f t="shared" si="1156"/>
        <v/>
      </c>
      <c r="CX917" t="str">
        <f t="shared" si="1175"/>
        <v/>
      </c>
      <c r="CY917" t="b">
        <f>AND(CX917&lt;&gt;"",COUNTIF($CX$11:CX916,CX917)=0)</f>
        <v>0</v>
      </c>
      <c r="CZ917" s="2">
        <f>IF(CX917="",0,IF(CY917,MAX($CZ$11:CZ916)+1,VLOOKUP(CX917,$CX$11:CZ916,3,FALSE)))</f>
        <v>0</v>
      </c>
      <c r="DA917" s="2" t="str">
        <f t="shared" si="1157"/>
        <v/>
      </c>
      <c r="DB917" t="str">
        <f t="shared" si="1176"/>
        <v/>
      </c>
      <c r="DC917" t="b">
        <f>AND(DB917&lt;&gt;"",COUNTIF($DB$11:DB916,DB917)=0)</f>
        <v>0</v>
      </c>
      <c r="DD917" s="2">
        <f>IF(DB917="",0,IF(DC917,MAX($DD$11:DD916)+1,VLOOKUP(DB917,$DB$11:DD916,3,FALSE)))</f>
        <v>0</v>
      </c>
      <c r="DE917" s="2" t="str">
        <f t="shared" si="1158"/>
        <v/>
      </c>
    </row>
    <row r="918" spans="1:109" x14ac:dyDescent="0.35">
      <c r="A918" s="119"/>
      <c r="B918" s="46"/>
      <c r="C918" s="46"/>
      <c r="D918" s="46"/>
      <c r="E918" s="46"/>
      <c r="F918" s="183"/>
      <c r="G918" s="48">
        <v>0</v>
      </c>
      <c r="H918" s="46">
        <v>0</v>
      </c>
      <c r="I918" s="46">
        <v>0</v>
      </c>
      <c r="J918" s="46">
        <v>0</v>
      </c>
      <c r="K918" s="46">
        <v>0</v>
      </c>
      <c r="L918" s="49">
        <v>0</v>
      </c>
      <c r="M918" s="50">
        <v>0</v>
      </c>
      <c r="N918" s="32"/>
      <c r="O918" s="31"/>
      <c r="P918" s="31"/>
      <c r="Q918" s="31"/>
      <c r="R918" s="31"/>
      <c r="S918" s="31"/>
      <c r="T918" s="31"/>
      <c r="U918" s="31"/>
      <c r="V918" s="99"/>
      <c r="W918" s="52" t="str">
        <f t="shared" si="1107"/>
        <v/>
      </c>
      <c r="X918" s="120"/>
      <c r="Y918" s="97"/>
      <c r="Z918" t="e">
        <f t="shared" si="1113"/>
        <v>#N/A</v>
      </c>
      <c r="AA918" t="e">
        <f t="shared" si="1114"/>
        <v>#N/A</v>
      </c>
      <c r="AB918" t="e">
        <f t="shared" si="1115"/>
        <v>#N/A</v>
      </c>
      <c r="AC918" s="53" t="b">
        <f t="shared" si="1116"/>
        <v>0</v>
      </c>
      <c r="AD918" s="53" t="b">
        <f t="shared" si="1117"/>
        <v>0</v>
      </c>
      <c r="AE918" s="53" t="b">
        <f t="shared" si="1118"/>
        <v>0</v>
      </c>
      <c r="AF918" s="53" t="b">
        <f t="shared" si="1119"/>
        <v>0</v>
      </c>
      <c r="AG918" s="53" t="b">
        <f t="shared" si="1120"/>
        <v>0</v>
      </c>
      <c r="AH918" s="53" t="b">
        <f t="shared" si="1121"/>
        <v>0</v>
      </c>
      <c r="AI918" s="53" t="b">
        <f t="shared" si="1122"/>
        <v>0</v>
      </c>
      <c r="AJ918" s="53" t="b">
        <f t="shared" si="1123"/>
        <v>0</v>
      </c>
      <c r="AK918" s="53" t="b">
        <f t="shared" si="1101"/>
        <v>1</v>
      </c>
      <c r="AL918" s="53" t="b">
        <f t="shared" si="1102"/>
        <v>1</v>
      </c>
      <c r="AM918" s="53" t="b">
        <f t="shared" si="1103"/>
        <v>1</v>
      </c>
      <c r="AN918" s="53" t="b">
        <f t="shared" si="1104"/>
        <v>1</v>
      </c>
      <c r="AO918" s="53" t="b">
        <f t="shared" si="1105"/>
        <v>1</v>
      </c>
      <c r="AP918" s="53" t="b">
        <f t="shared" si="1106"/>
        <v>1</v>
      </c>
      <c r="AQ918" s="53" t="b">
        <f t="shared" si="1159"/>
        <v>0</v>
      </c>
      <c r="AR918" t="b">
        <f t="shared" si="1124"/>
        <v>0</v>
      </c>
      <c r="AS918" s="54" t="e">
        <f t="shared" si="1149"/>
        <v>#N/A</v>
      </c>
      <c r="AT918" t="b">
        <f t="shared" si="1160"/>
        <v>0</v>
      </c>
      <c r="AU918" t="str">
        <f t="shared" si="1161"/>
        <v/>
      </c>
      <c r="AV918" s="55" t="str">
        <f t="shared" si="1150"/>
        <v/>
      </c>
      <c r="AW918" t="b">
        <f>AND(AV918&lt;&gt;"",COUNTIF($AV$11:AV917,AV918)=0)</f>
        <v>0</v>
      </c>
      <c r="AX918" s="2">
        <f>IF(AV918="",0,IF(AW918,MAX($AX$11:AX917)+1,VLOOKUP(AV918,$AV$11:AX917,3,FALSE)))</f>
        <v>0</v>
      </c>
      <c r="AY918" t="str">
        <f t="shared" si="1151"/>
        <v/>
      </c>
      <c r="AZ918" t="e">
        <f t="shared" si="1125"/>
        <v>#N/A</v>
      </c>
      <c r="BA918" t="e">
        <f>IF(ISNA(AZ918),NA(),COUNTIF(AZ$10:AZ918,AZ918)&gt;1)</f>
        <v>#N/A</v>
      </c>
      <c r="BB918" t="e">
        <f t="shared" si="1126"/>
        <v>#N/A</v>
      </c>
      <c r="BC918" s="55" t="e">
        <f t="shared" si="1127"/>
        <v>#N/A</v>
      </c>
      <c r="BD918" s="56" t="e">
        <f t="shared" si="1128"/>
        <v>#N/A</v>
      </c>
      <c r="BE918" s="53">
        <f t="shared" si="1129"/>
        <v>0</v>
      </c>
      <c r="BF918" s="53">
        <f t="shared" si="1130"/>
        <v>0</v>
      </c>
      <c r="BG918" s="53">
        <f t="shared" si="1131"/>
        <v>0</v>
      </c>
      <c r="BH918" s="53">
        <f t="shared" si="1132"/>
        <v>0</v>
      </c>
      <c r="BI918" s="53">
        <f t="shared" si="1133"/>
        <v>0</v>
      </c>
      <c r="BJ918" s="53">
        <f t="shared" si="1134"/>
        <v>0</v>
      </c>
      <c r="BK918" s="57">
        <f t="shared" si="1135"/>
        <v>0</v>
      </c>
      <c r="BL918" s="57">
        <f t="shared" si="1136"/>
        <v>0</v>
      </c>
      <c r="BM918" s="57">
        <f t="shared" si="1137"/>
        <v>0</v>
      </c>
      <c r="BN918" s="57">
        <f t="shared" si="1138"/>
        <v>0</v>
      </c>
      <c r="BO918" s="57">
        <f t="shared" si="1139"/>
        <v>0</v>
      </c>
      <c r="BP918" s="57">
        <f t="shared" si="1140"/>
        <v>0</v>
      </c>
      <c r="BQ918">
        <f t="shared" si="1162"/>
        <v>0</v>
      </c>
      <c r="BR918">
        <f t="shared" si="1163"/>
        <v>0</v>
      </c>
      <c r="BS918">
        <f t="shared" si="1164"/>
        <v>0</v>
      </c>
      <c r="BT918">
        <f t="shared" si="1165"/>
        <v>0</v>
      </c>
      <c r="BU918">
        <f t="shared" si="1166"/>
        <v>0</v>
      </c>
      <c r="BV918">
        <f t="shared" si="1167"/>
        <v>0</v>
      </c>
      <c r="BW918">
        <f t="shared" si="1168"/>
        <v>0</v>
      </c>
      <c r="BX918">
        <f t="shared" si="1169"/>
        <v>0</v>
      </c>
      <c r="BY918">
        <f t="shared" si="1170"/>
        <v>0</v>
      </c>
      <c r="BZ918">
        <f t="shared" si="1171"/>
        <v>0</v>
      </c>
      <c r="CA918">
        <f t="shared" si="1172"/>
        <v>0</v>
      </c>
      <c r="CB918">
        <f t="shared" si="1173"/>
        <v>0</v>
      </c>
      <c r="CC918" t="e">
        <f>IF('Source and fuel input'!AS918,VLOOKUP(AA918,SourceIdData,8,FALSE),IF('Source and fuel input'!AQ918,V918,IF('Source and fuel input'!AR918,IF(AND(E918="Method 1",VLOOKUP(AA918,SourceIdData,8,FALSE)&gt;0),VLOOKUP(AA918,SourceIdData,8,FALSE),NA()),"")))</f>
        <v>#N/A</v>
      </c>
      <c r="CD918" s="15" t="e">
        <f t="shared" si="1108"/>
        <v>#N/A</v>
      </c>
      <c r="CE918" s="15" t="b">
        <f t="shared" si="1109"/>
        <v>1</v>
      </c>
      <c r="CF918" s="15" t="b">
        <f t="shared" si="1141"/>
        <v>1</v>
      </c>
      <c r="CG918" s="15" t="b">
        <f t="shared" si="1110"/>
        <v>0</v>
      </c>
      <c r="CH918" s="15" t="b">
        <f t="shared" si="1111"/>
        <v>1</v>
      </c>
      <c r="CI918" t="e">
        <f t="shared" si="1142"/>
        <v>#N/A</v>
      </c>
      <c r="CJ918" t="e">
        <f t="shared" si="1143"/>
        <v>#N/A</v>
      </c>
      <c r="CK918" t="e">
        <f t="shared" si="1152"/>
        <v>#N/A</v>
      </c>
      <c r="CL918" t="b">
        <f t="shared" si="1112"/>
        <v>0</v>
      </c>
      <c r="CM918" t="e">
        <f t="shared" si="1153"/>
        <v>#N/A</v>
      </c>
      <c r="CN918" t="b">
        <f t="shared" si="1154"/>
        <v>0</v>
      </c>
      <c r="CO918" s="14">
        <f t="shared" si="1155"/>
        <v>1</v>
      </c>
      <c r="CP918" s="16" t="str">
        <f t="shared" si="1144"/>
        <v/>
      </c>
      <c r="CQ918" s="15">
        <f t="shared" si="1145"/>
        <v>0</v>
      </c>
      <c r="CR918" s="15">
        <f t="shared" si="1146"/>
        <v>0</v>
      </c>
      <c r="CS918" s="15">
        <f t="shared" si="1147"/>
        <v>0</v>
      </c>
      <c r="CT918" s="58" t="e">
        <f t="shared" si="1174"/>
        <v>#DIV/0!</v>
      </c>
      <c r="CU918" s="2">
        <f t="shared" si="1148"/>
        <v>995</v>
      </c>
      <c r="CV918" t="str">
        <f t="shared" si="1156"/>
        <v/>
      </c>
      <c r="CX918" t="str">
        <f t="shared" si="1175"/>
        <v/>
      </c>
      <c r="CY918" t="b">
        <f>AND(CX918&lt;&gt;"",COUNTIF($CX$11:CX917,CX918)=0)</f>
        <v>0</v>
      </c>
      <c r="CZ918" s="2">
        <f>IF(CX918="",0,IF(CY918,MAX($CZ$11:CZ917)+1,VLOOKUP(CX918,$CX$11:CZ917,3,FALSE)))</f>
        <v>0</v>
      </c>
      <c r="DA918" s="2" t="str">
        <f t="shared" si="1157"/>
        <v/>
      </c>
      <c r="DB918" t="str">
        <f t="shared" si="1176"/>
        <v/>
      </c>
      <c r="DC918" t="b">
        <f>AND(DB918&lt;&gt;"",COUNTIF($DB$11:DB917,DB918)=0)</f>
        <v>0</v>
      </c>
      <c r="DD918" s="2">
        <f>IF(DB918="",0,IF(DC918,MAX($DD$11:DD917)+1,VLOOKUP(DB918,$DB$11:DD917,3,FALSE)))</f>
        <v>0</v>
      </c>
      <c r="DE918" s="2" t="str">
        <f t="shared" si="1158"/>
        <v/>
      </c>
    </row>
    <row r="919" spans="1:109" x14ac:dyDescent="0.35">
      <c r="A919" s="119"/>
      <c r="B919" s="46"/>
      <c r="C919" s="46"/>
      <c r="D919" s="46"/>
      <c r="E919" s="46"/>
      <c r="F919" s="183"/>
      <c r="G919" s="48">
        <v>0</v>
      </c>
      <c r="H919" s="46">
        <v>0</v>
      </c>
      <c r="I919" s="46">
        <v>0</v>
      </c>
      <c r="J919" s="46">
        <v>0</v>
      </c>
      <c r="K919" s="46">
        <v>0</v>
      </c>
      <c r="L919" s="49">
        <v>0</v>
      </c>
      <c r="M919" s="50">
        <v>0</v>
      </c>
      <c r="N919" s="32"/>
      <c r="O919" s="31"/>
      <c r="P919" s="31"/>
      <c r="Q919" s="31"/>
      <c r="R919" s="31"/>
      <c r="S919" s="31"/>
      <c r="T919" s="31"/>
      <c r="U919" s="31"/>
      <c r="V919" s="99"/>
      <c r="W919" s="52" t="str">
        <f t="shared" si="1107"/>
        <v/>
      </c>
      <c r="X919" s="120"/>
      <c r="Y919" s="97"/>
      <c r="Z919" t="e">
        <f t="shared" si="1113"/>
        <v>#N/A</v>
      </c>
      <c r="AA919" t="e">
        <f t="shared" si="1114"/>
        <v>#N/A</v>
      </c>
      <c r="AB919" t="e">
        <f t="shared" si="1115"/>
        <v>#N/A</v>
      </c>
      <c r="AC919" s="53" t="b">
        <f t="shared" si="1116"/>
        <v>0</v>
      </c>
      <c r="AD919" s="53" t="b">
        <f t="shared" si="1117"/>
        <v>0</v>
      </c>
      <c r="AE919" s="53" t="b">
        <f t="shared" si="1118"/>
        <v>0</v>
      </c>
      <c r="AF919" s="53" t="b">
        <f t="shared" si="1119"/>
        <v>0</v>
      </c>
      <c r="AG919" s="53" t="b">
        <f t="shared" si="1120"/>
        <v>0</v>
      </c>
      <c r="AH919" s="53" t="b">
        <f t="shared" si="1121"/>
        <v>0</v>
      </c>
      <c r="AI919" s="53" t="b">
        <f t="shared" si="1122"/>
        <v>0</v>
      </c>
      <c r="AJ919" s="53" t="b">
        <f t="shared" si="1123"/>
        <v>0</v>
      </c>
      <c r="AK919" s="53" t="b">
        <f t="shared" si="1101"/>
        <v>1</v>
      </c>
      <c r="AL919" s="53" t="b">
        <f t="shared" si="1102"/>
        <v>1</v>
      </c>
      <c r="AM919" s="53" t="b">
        <f t="shared" si="1103"/>
        <v>1</v>
      </c>
      <c r="AN919" s="53" t="b">
        <f t="shared" si="1104"/>
        <v>1</v>
      </c>
      <c r="AO919" s="53" t="b">
        <f t="shared" si="1105"/>
        <v>1</v>
      </c>
      <c r="AP919" s="53" t="b">
        <f t="shared" si="1106"/>
        <v>1</v>
      </c>
      <c r="AQ919" s="53" t="b">
        <f t="shared" si="1159"/>
        <v>0</v>
      </c>
      <c r="AR919" t="b">
        <f t="shared" si="1124"/>
        <v>0</v>
      </c>
      <c r="AS919" s="54" t="e">
        <f t="shared" si="1149"/>
        <v>#N/A</v>
      </c>
      <c r="AT919" t="b">
        <f t="shared" si="1160"/>
        <v>0</v>
      </c>
      <c r="AU919" t="str">
        <f t="shared" si="1161"/>
        <v/>
      </c>
      <c r="AV919" s="55" t="str">
        <f t="shared" si="1150"/>
        <v/>
      </c>
      <c r="AW919" t="b">
        <f>AND(AV919&lt;&gt;"",COUNTIF($AV$11:AV918,AV919)=0)</f>
        <v>0</v>
      </c>
      <c r="AX919" s="2">
        <f>IF(AV919="",0,IF(AW919,MAX($AX$11:AX918)+1,VLOOKUP(AV919,$AV$11:AX918,3,FALSE)))</f>
        <v>0</v>
      </c>
      <c r="AY919" t="str">
        <f t="shared" si="1151"/>
        <v/>
      </c>
      <c r="AZ919" t="e">
        <f t="shared" si="1125"/>
        <v>#N/A</v>
      </c>
      <c r="BA919" t="e">
        <f>IF(ISNA(AZ919),NA(),COUNTIF(AZ$10:AZ919,AZ919)&gt;1)</f>
        <v>#N/A</v>
      </c>
      <c r="BB919" t="e">
        <f t="shared" si="1126"/>
        <v>#N/A</v>
      </c>
      <c r="BC919" s="55" t="e">
        <f t="shared" si="1127"/>
        <v>#N/A</v>
      </c>
      <c r="BD919" s="56" t="e">
        <f t="shared" si="1128"/>
        <v>#N/A</v>
      </c>
      <c r="BE919" s="53">
        <f t="shared" si="1129"/>
        <v>0</v>
      </c>
      <c r="BF919" s="53">
        <f t="shared" si="1130"/>
        <v>0</v>
      </c>
      <c r="BG919" s="53">
        <f t="shared" si="1131"/>
        <v>0</v>
      </c>
      <c r="BH919" s="53">
        <f t="shared" si="1132"/>
        <v>0</v>
      </c>
      <c r="BI919" s="53">
        <f t="shared" si="1133"/>
        <v>0</v>
      </c>
      <c r="BJ919" s="53">
        <f t="shared" si="1134"/>
        <v>0</v>
      </c>
      <c r="BK919" s="57">
        <f t="shared" si="1135"/>
        <v>0</v>
      </c>
      <c r="BL919" s="57">
        <f t="shared" si="1136"/>
        <v>0</v>
      </c>
      <c r="BM919" s="57">
        <f t="shared" si="1137"/>
        <v>0</v>
      </c>
      <c r="BN919" s="57">
        <f t="shared" si="1138"/>
        <v>0</v>
      </c>
      <c r="BO919" s="57">
        <f t="shared" si="1139"/>
        <v>0</v>
      </c>
      <c r="BP919" s="57">
        <f t="shared" si="1140"/>
        <v>0</v>
      </c>
      <c r="BQ919">
        <f t="shared" si="1162"/>
        <v>0</v>
      </c>
      <c r="BR919">
        <f t="shared" si="1163"/>
        <v>0</v>
      </c>
      <c r="BS919">
        <f t="shared" si="1164"/>
        <v>0</v>
      </c>
      <c r="BT919">
        <f t="shared" si="1165"/>
        <v>0</v>
      </c>
      <c r="BU919">
        <f t="shared" si="1166"/>
        <v>0</v>
      </c>
      <c r="BV919">
        <f t="shared" si="1167"/>
        <v>0</v>
      </c>
      <c r="BW919">
        <f t="shared" si="1168"/>
        <v>0</v>
      </c>
      <c r="BX919">
        <f t="shared" si="1169"/>
        <v>0</v>
      </c>
      <c r="BY919">
        <f t="shared" si="1170"/>
        <v>0</v>
      </c>
      <c r="BZ919">
        <f t="shared" si="1171"/>
        <v>0</v>
      </c>
      <c r="CA919">
        <f t="shared" si="1172"/>
        <v>0</v>
      </c>
      <c r="CB919">
        <f t="shared" si="1173"/>
        <v>0</v>
      </c>
      <c r="CC919" t="e">
        <f>IF('Source and fuel input'!AS919,VLOOKUP(AA919,SourceIdData,8,FALSE),IF('Source and fuel input'!AQ919,V919,IF('Source and fuel input'!AR919,IF(AND(E919="Method 1",VLOOKUP(AA919,SourceIdData,8,FALSE)&gt;0),VLOOKUP(AA919,SourceIdData,8,FALSE),NA()),"")))</f>
        <v>#N/A</v>
      </c>
      <c r="CD919" s="15" t="e">
        <f t="shared" si="1108"/>
        <v>#N/A</v>
      </c>
      <c r="CE919" s="15" t="b">
        <f t="shared" si="1109"/>
        <v>1</v>
      </c>
      <c r="CF919" s="15" t="b">
        <f t="shared" si="1141"/>
        <v>1</v>
      </c>
      <c r="CG919" s="15" t="b">
        <f t="shared" si="1110"/>
        <v>0</v>
      </c>
      <c r="CH919" s="15" t="b">
        <f t="shared" si="1111"/>
        <v>1</v>
      </c>
      <c r="CI919" t="e">
        <f t="shared" si="1142"/>
        <v>#N/A</v>
      </c>
      <c r="CJ919" t="e">
        <f t="shared" si="1143"/>
        <v>#N/A</v>
      </c>
      <c r="CK919" t="e">
        <f t="shared" si="1152"/>
        <v>#N/A</v>
      </c>
      <c r="CL919" t="b">
        <f t="shared" si="1112"/>
        <v>0</v>
      </c>
      <c r="CM919" t="e">
        <f t="shared" si="1153"/>
        <v>#N/A</v>
      </c>
      <c r="CN919" t="b">
        <f t="shared" si="1154"/>
        <v>0</v>
      </c>
      <c r="CO919" s="14">
        <f t="shared" si="1155"/>
        <v>1</v>
      </c>
      <c r="CP919" s="16" t="str">
        <f t="shared" si="1144"/>
        <v/>
      </c>
      <c r="CQ919" s="15">
        <f t="shared" si="1145"/>
        <v>0</v>
      </c>
      <c r="CR919" s="15">
        <f t="shared" si="1146"/>
        <v>0</v>
      </c>
      <c r="CS919" s="15">
        <f t="shared" si="1147"/>
        <v>0</v>
      </c>
      <c r="CT919" s="58" t="e">
        <f t="shared" si="1174"/>
        <v>#DIV/0!</v>
      </c>
      <c r="CU919" s="2">
        <f t="shared" si="1148"/>
        <v>995</v>
      </c>
      <c r="CV919" t="str">
        <f t="shared" si="1156"/>
        <v/>
      </c>
      <c r="CX919" t="str">
        <f t="shared" si="1175"/>
        <v/>
      </c>
      <c r="CY919" t="b">
        <f>AND(CX919&lt;&gt;"",COUNTIF($CX$11:CX918,CX919)=0)</f>
        <v>0</v>
      </c>
      <c r="CZ919" s="2">
        <f>IF(CX919="",0,IF(CY919,MAX($CZ$11:CZ918)+1,VLOOKUP(CX919,$CX$11:CZ918,3,FALSE)))</f>
        <v>0</v>
      </c>
      <c r="DA919" s="2" t="str">
        <f t="shared" si="1157"/>
        <v/>
      </c>
      <c r="DB919" t="str">
        <f t="shared" si="1176"/>
        <v/>
      </c>
      <c r="DC919" t="b">
        <f>AND(DB919&lt;&gt;"",COUNTIF($DB$11:DB918,DB919)=0)</f>
        <v>0</v>
      </c>
      <c r="DD919" s="2">
        <f>IF(DB919="",0,IF(DC919,MAX($DD$11:DD918)+1,VLOOKUP(DB919,$DB$11:DD918,3,FALSE)))</f>
        <v>0</v>
      </c>
      <c r="DE919" s="2" t="str">
        <f t="shared" si="1158"/>
        <v/>
      </c>
    </row>
    <row r="920" spans="1:109" x14ac:dyDescent="0.35">
      <c r="A920" s="119"/>
      <c r="B920" s="46"/>
      <c r="C920" s="46"/>
      <c r="D920" s="46"/>
      <c r="E920" s="46"/>
      <c r="F920" s="183"/>
      <c r="G920" s="48">
        <v>0</v>
      </c>
      <c r="H920" s="46">
        <v>0</v>
      </c>
      <c r="I920" s="46">
        <v>0</v>
      </c>
      <c r="J920" s="46">
        <v>0</v>
      </c>
      <c r="K920" s="46">
        <v>0</v>
      </c>
      <c r="L920" s="49">
        <v>0</v>
      </c>
      <c r="M920" s="50">
        <v>0</v>
      </c>
      <c r="N920" s="32"/>
      <c r="O920" s="31"/>
      <c r="P920" s="31"/>
      <c r="Q920" s="31"/>
      <c r="R920" s="31"/>
      <c r="S920" s="31"/>
      <c r="T920" s="31"/>
      <c r="U920" s="31"/>
      <c r="V920" s="99"/>
      <c r="W920" s="52" t="str">
        <f t="shared" si="1107"/>
        <v/>
      </c>
      <c r="X920" s="120"/>
      <c r="Y920" s="97"/>
      <c r="Z920" t="e">
        <f t="shared" si="1113"/>
        <v>#N/A</v>
      </c>
      <c r="AA920" t="e">
        <f t="shared" si="1114"/>
        <v>#N/A</v>
      </c>
      <c r="AB920" t="e">
        <f t="shared" si="1115"/>
        <v>#N/A</v>
      </c>
      <c r="AC920" s="53" t="b">
        <f t="shared" si="1116"/>
        <v>0</v>
      </c>
      <c r="AD920" s="53" t="b">
        <f t="shared" si="1117"/>
        <v>0</v>
      </c>
      <c r="AE920" s="53" t="b">
        <f t="shared" si="1118"/>
        <v>0</v>
      </c>
      <c r="AF920" s="53" t="b">
        <f t="shared" si="1119"/>
        <v>0</v>
      </c>
      <c r="AG920" s="53" t="b">
        <f t="shared" si="1120"/>
        <v>0</v>
      </c>
      <c r="AH920" s="53" t="b">
        <f t="shared" si="1121"/>
        <v>0</v>
      </c>
      <c r="AI920" s="53" t="b">
        <f t="shared" si="1122"/>
        <v>0</v>
      </c>
      <c r="AJ920" s="53" t="b">
        <f t="shared" si="1123"/>
        <v>0</v>
      </c>
      <c r="AK920" s="53" t="b">
        <f t="shared" si="1101"/>
        <v>1</v>
      </c>
      <c r="AL920" s="53" t="b">
        <f t="shared" si="1102"/>
        <v>1</v>
      </c>
      <c r="AM920" s="53" t="b">
        <f t="shared" si="1103"/>
        <v>1</v>
      </c>
      <c r="AN920" s="53" t="b">
        <f t="shared" si="1104"/>
        <v>1</v>
      </c>
      <c r="AO920" s="53" t="b">
        <f t="shared" si="1105"/>
        <v>1</v>
      </c>
      <c r="AP920" s="53" t="b">
        <f t="shared" si="1106"/>
        <v>1</v>
      </c>
      <c r="AQ920" s="53" t="b">
        <f t="shared" si="1159"/>
        <v>0</v>
      </c>
      <c r="AR920" t="b">
        <f t="shared" si="1124"/>
        <v>0</v>
      </c>
      <c r="AS920" s="54" t="e">
        <f t="shared" si="1149"/>
        <v>#N/A</v>
      </c>
      <c r="AT920" t="b">
        <f t="shared" si="1160"/>
        <v>0</v>
      </c>
      <c r="AU920" t="str">
        <f t="shared" si="1161"/>
        <v/>
      </c>
      <c r="AV920" s="55" t="str">
        <f t="shared" si="1150"/>
        <v/>
      </c>
      <c r="AW920" t="b">
        <f>AND(AV920&lt;&gt;"",COUNTIF($AV$11:AV919,AV920)=0)</f>
        <v>0</v>
      </c>
      <c r="AX920" s="2">
        <f>IF(AV920="",0,IF(AW920,MAX($AX$11:AX919)+1,VLOOKUP(AV920,$AV$11:AX919,3,FALSE)))</f>
        <v>0</v>
      </c>
      <c r="AY920" t="str">
        <f t="shared" si="1151"/>
        <v/>
      </c>
      <c r="AZ920" t="e">
        <f t="shared" si="1125"/>
        <v>#N/A</v>
      </c>
      <c r="BA920" t="e">
        <f>IF(ISNA(AZ920),NA(),COUNTIF(AZ$10:AZ920,AZ920)&gt;1)</f>
        <v>#N/A</v>
      </c>
      <c r="BB920" t="e">
        <f t="shared" si="1126"/>
        <v>#N/A</v>
      </c>
      <c r="BC920" s="55" t="e">
        <f t="shared" si="1127"/>
        <v>#N/A</v>
      </c>
      <c r="BD920" s="56" t="e">
        <f t="shared" si="1128"/>
        <v>#N/A</v>
      </c>
      <c r="BE920" s="53">
        <f t="shared" si="1129"/>
        <v>0</v>
      </c>
      <c r="BF920" s="53">
        <f t="shared" si="1130"/>
        <v>0</v>
      </c>
      <c r="BG920" s="53">
        <f t="shared" si="1131"/>
        <v>0</v>
      </c>
      <c r="BH920" s="53">
        <f t="shared" si="1132"/>
        <v>0</v>
      </c>
      <c r="BI920" s="53">
        <f t="shared" si="1133"/>
        <v>0</v>
      </c>
      <c r="BJ920" s="53">
        <f t="shared" si="1134"/>
        <v>0</v>
      </c>
      <c r="BK920" s="57">
        <f t="shared" si="1135"/>
        <v>0</v>
      </c>
      <c r="BL920" s="57">
        <f t="shared" si="1136"/>
        <v>0</v>
      </c>
      <c r="BM920" s="57">
        <f t="shared" si="1137"/>
        <v>0</v>
      </c>
      <c r="BN920" s="57">
        <f t="shared" si="1138"/>
        <v>0</v>
      </c>
      <c r="BO920" s="57">
        <f t="shared" si="1139"/>
        <v>0</v>
      </c>
      <c r="BP920" s="57">
        <f t="shared" si="1140"/>
        <v>0</v>
      </c>
      <c r="BQ920">
        <f t="shared" si="1162"/>
        <v>0</v>
      </c>
      <c r="BR920">
        <f t="shared" si="1163"/>
        <v>0</v>
      </c>
      <c r="BS920">
        <f t="shared" si="1164"/>
        <v>0</v>
      </c>
      <c r="BT920">
        <f t="shared" si="1165"/>
        <v>0</v>
      </c>
      <c r="BU920">
        <f t="shared" si="1166"/>
        <v>0</v>
      </c>
      <c r="BV920">
        <f t="shared" si="1167"/>
        <v>0</v>
      </c>
      <c r="BW920">
        <f t="shared" si="1168"/>
        <v>0</v>
      </c>
      <c r="BX920">
        <f t="shared" si="1169"/>
        <v>0</v>
      </c>
      <c r="BY920">
        <f t="shared" si="1170"/>
        <v>0</v>
      </c>
      <c r="BZ920">
        <f t="shared" si="1171"/>
        <v>0</v>
      </c>
      <c r="CA920">
        <f t="shared" si="1172"/>
        <v>0</v>
      </c>
      <c r="CB920">
        <f t="shared" si="1173"/>
        <v>0</v>
      </c>
      <c r="CC920" t="e">
        <f>IF('Source and fuel input'!AS920,VLOOKUP(AA920,SourceIdData,8,FALSE),IF('Source and fuel input'!AQ920,V920,IF('Source and fuel input'!AR920,IF(AND(E920="Method 1",VLOOKUP(AA920,SourceIdData,8,FALSE)&gt;0),VLOOKUP(AA920,SourceIdData,8,FALSE),NA()),"")))</f>
        <v>#N/A</v>
      </c>
      <c r="CD920" s="15" t="e">
        <f t="shared" si="1108"/>
        <v>#N/A</v>
      </c>
      <c r="CE920" s="15" t="b">
        <f t="shared" si="1109"/>
        <v>1</v>
      </c>
      <c r="CF920" s="15" t="b">
        <f t="shared" si="1141"/>
        <v>1</v>
      </c>
      <c r="CG920" s="15" t="b">
        <f t="shared" si="1110"/>
        <v>0</v>
      </c>
      <c r="CH920" s="15" t="b">
        <f t="shared" si="1111"/>
        <v>1</v>
      </c>
      <c r="CI920" t="e">
        <f t="shared" si="1142"/>
        <v>#N/A</v>
      </c>
      <c r="CJ920" t="e">
        <f t="shared" si="1143"/>
        <v>#N/A</v>
      </c>
      <c r="CK920" t="e">
        <f t="shared" si="1152"/>
        <v>#N/A</v>
      </c>
      <c r="CL920" t="b">
        <f t="shared" si="1112"/>
        <v>0</v>
      </c>
      <c r="CM920" t="e">
        <f t="shared" si="1153"/>
        <v>#N/A</v>
      </c>
      <c r="CN920" t="b">
        <f t="shared" si="1154"/>
        <v>0</v>
      </c>
      <c r="CO920" s="14">
        <f t="shared" si="1155"/>
        <v>1</v>
      </c>
      <c r="CP920" s="16" t="str">
        <f t="shared" si="1144"/>
        <v/>
      </c>
      <c r="CQ920" s="15">
        <f t="shared" si="1145"/>
        <v>0</v>
      </c>
      <c r="CR920" s="15">
        <f t="shared" si="1146"/>
        <v>0</v>
      </c>
      <c r="CS920" s="15">
        <f t="shared" si="1147"/>
        <v>0</v>
      </c>
      <c r="CT920" s="58" t="e">
        <f t="shared" si="1174"/>
        <v>#DIV/0!</v>
      </c>
      <c r="CU920" s="2">
        <f t="shared" si="1148"/>
        <v>995</v>
      </c>
      <c r="CV920" t="str">
        <f t="shared" si="1156"/>
        <v/>
      </c>
      <c r="CX920" t="str">
        <f t="shared" si="1175"/>
        <v/>
      </c>
      <c r="CY920" t="b">
        <f>AND(CX920&lt;&gt;"",COUNTIF($CX$11:CX919,CX920)=0)</f>
        <v>0</v>
      </c>
      <c r="CZ920" s="2">
        <f>IF(CX920="",0,IF(CY920,MAX($CZ$11:CZ919)+1,VLOOKUP(CX920,$CX$11:CZ919,3,FALSE)))</f>
        <v>0</v>
      </c>
      <c r="DA920" s="2" t="str">
        <f t="shared" si="1157"/>
        <v/>
      </c>
      <c r="DB920" t="str">
        <f t="shared" si="1176"/>
        <v/>
      </c>
      <c r="DC920" t="b">
        <f>AND(DB920&lt;&gt;"",COUNTIF($DB$11:DB919,DB920)=0)</f>
        <v>0</v>
      </c>
      <c r="DD920" s="2">
        <f>IF(DB920="",0,IF(DC920,MAX($DD$11:DD919)+1,VLOOKUP(DB920,$DB$11:DD919,3,FALSE)))</f>
        <v>0</v>
      </c>
      <c r="DE920" s="2" t="str">
        <f t="shared" si="1158"/>
        <v/>
      </c>
    </row>
    <row r="921" spans="1:109" x14ac:dyDescent="0.35">
      <c r="A921" s="119"/>
      <c r="B921" s="46"/>
      <c r="C921" s="46"/>
      <c r="D921" s="46"/>
      <c r="E921" s="46"/>
      <c r="F921" s="183"/>
      <c r="G921" s="48">
        <v>0</v>
      </c>
      <c r="H921" s="46">
        <v>0</v>
      </c>
      <c r="I921" s="46">
        <v>0</v>
      </c>
      <c r="J921" s="46">
        <v>0</v>
      </c>
      <c r="K921" s="46">
        <v>0</v>
      </c>
      <c r="L921" s="49">
        <v>0</v>
      </c>
      <c r="M921" s="50">
        <v>0</v>
      </c>
      <c r="N921" s="32"/>
      <c r="O921" s="31"/>
      <c r="P921" s="31"/>
      <c r="Q921" s="31"/>
      <c r="R921" s="31"/>
      <c r="S921" s="31"/>
      <c r="T921" s="31"/>
      <c r="U921" s="31"/>
      <c r="V921" s="99"/>
      <c r="W921" s="52" t="str">
        <f t="shared" si="1107"/>
        <v/>
      </c>
      <c r="X921" s="120"/>
      <c r="Y921" s="97"/>
      <c r="Z921" t="e">
        <f t="shared" si="1113"/>
        <v>#N/A</v>
      </c>
      <c r="AA921" t="e">
        <f t="shared" si="1114"/>
        <v>#N/A</v>
      </c>
      <c r="AB921" t="e">
        <f t="shared" si="1115"/>
        <v>#N/A</v>
      </c>
      <c r="AC921" s="53" t="b">
        <f t="shared" si="1116"/>
        <v>0</v>
      </c>
      <c r="AD921" s="53" t="b">
        <f t="shared" si="1117"/>
        <v>0</v>
      </c>
      <c r="AE921" s="53" t="b">
        <f t="shared" si="1118"/>
        <v>0</v>
      </c>
      <c r="AF921" s="53" t="b">
        <f t="shared" si="1119"/>
        <v>0</v>
      </c>
      <c r="AG921" s="53" t="b">
        <f t="shared" si="1120"/>
        <v>0</v>
      </c>
      <c r="AH921" s="53" t="b">
        <f t="shared" si="1121"/>
        <v>0</v>
      </c>
      <c r="AI921" s="53" t="b">
        <f t="shared" si="1122"/>
        <v>0</v>
      </c>
      <c r="AJ921" s="53" t="b">
        <f t="shared" si="1123"/>
        <v>0</v>
      </c>
      <c r="AK921" s="53" t="b">
        <f t="shared" ref="AK921:AK984" si="1177">AND(G921&lt;&gt;"",G921&gt;=0,NOT(ISERROR(G921*1)))</f>
        <v>1</v>
      </c>
      <c r="AL921" s="53" t="b">
        <f t="shared" ref="AL921:AL984" si="1178">AND(H921&lt;&gt;"",H921&gt;=0,NOT(ISERROR(H921*1)))</f>
        <v>1</v>
      </c>
      <c r="AM921" s="53" t="b">
        <f t="shared" ref="AM921:AM984" si="1179">AND(I921&lt;&gt;"",I921&gt;=0,NOT(ISERROR(I921*1)))</f>
        <v>1</v>
      </c>
      <c r="AN921" s="53" t="b">
        <f t="shared" ref="AN921:AN984" si="1180">AND(J921&lt;&gt;"",J921&gt;=0,NOT(ISERROR(J921*1)))</f>
        <v>1</v>
      </c>
      <c r="AO921" s="53" t="b">
        <f t="shared" ref="AO921:AO984" si="1181">AND(K921&lt;&gt;"",K921&gt;=0,NOT(ISERROR(K921*1)))</f>
        <v>1</v>
      </c>
      <c r="AP921" s="53" t="b">
        <f t="shared" ref="AP921:AP984" si="1182">AND(L921&lt;&gt;"",L921&gt;=0,NOT(ISERROR(L921*1)))</f>
        <v>1</v>
      </c>
      <c r="AQ921" s="53" t="b">
        <f t="shared" si="1159"/>
        <v>0</v>
      </c>
      <c r="AR921" t="b">
        <f t="shared" si="1124"/>
        <v>0</v>
      </c>
      <c r="AS921" s="54" t="e">
        <f t="shared" si="1149"/>
        <v>#N/A</v>
      </c>
      <c r="AT921" t="b">
        <f t="shared" si="1160"/>
        <v>0</v>
      </c>
      <c r="AU921" t="str">
        <f t="shared" si="1161"/>
        <v/>
      </c>
      <c r="AV921" s="55" t="str">
        <f t="shared" si="1150"/>
        <v/>
      </c>
      <c r="AW921" t="b">
        <f>AND(AV921&lt;&gt;"",COUNTIF($AV$11:AV920,AV921)=0)</f>
        <v>0</v>
      </c>
      <c r="AX921" s="2">
        <f>IF(AV921="",0,IF(AW921,MAX($AX$11:AX920)+1,VLOOKUP(AV921,$AV$11:AX920,3,FALSE)))</f>
        <v>0</v>
      </c>
      <c r="AY921" t="str">
        <f t="shared" si="1151"/>
        <v/>
      </c>
      <c r="AZ921" t="e">
        <f t="shared" si="1125"/>
        <v>#N/A</v>
      </c>
      <c r="BA921" t="e">
        <f>IF(ISNA(AZ921),NA(),COUNTIF(AZ$10:AZ921,AZ921)&gt;1)</f>
        <v>#N/A</v>
      </c>
      <c r="BB921" t="e">
        <f t="shared" si="1126"/>
        <v>#N/A</v>
      </c>
      <c r="BC921" s="55" t="e">
        <f t="shared" si="1127"/>
        <v>#N/A</v>
      </c>
      <c r="BD921" s="56" t="e">
        <f t="shared" si="1128"/>
        <v>#N/A</v>
      </c>
      <c r="BE921" s="53">
        <f t="shared" si="1129"/>
        <v>0</v>
      </c>
      <c r="BF921" s="53">
        <f t="shared" si="1130"/>
        <v>0</v>
      </c>
      <c r="BG921" s="53">
        <f t="shared" si="1131"/>
        <v>0</v>
      </c>
      <c r="BH921" s="53">
        <f t="shared" si="1132"/>
        <v>0</v>
      </c>
      <c r="BI921" s="53">
        <f t="shared" si="1133"/>
        <v>0</v>
      </c>
      <c r="BJ921" s="53">
        <f t="shared" si="1134"/>
        <v>0</v>
      </c>
      <c r="BK921" s="57">
        <f t="shared" si="1135"/>
        <v>0</v>
      </c>
      <c r="BL921" s="57">
        <f t="shared" si="1136"/>
        <v>0</v>
      </c>
      <c r="BM921" s="57">
        <f t="shared" si="1137"/>
        <v>0</v>
      </c>
      <c r="BN921" s="57">
        <f t="shared" si="1138"/>
        <v>0</v>
      </c>
      <c r="BO921" s="57">
        <f t="shared" si="1139"/>
        <v>0</v>
      </c>
      <c r="BP921" s="57">
        <f t="shared" si="1140"/>
        <v>0</v>
      </c>
      <c r="BQ921">
        <f t="shared" si="1162"/>
        <v>0</v>
      </c>
      <c r="BR921">
        <f t="shared" si="1163"/>
        <v>0</v>
      </c>
      <c r="BS921">
        <f t="shared" si="1164"/>
        <v>0</v>
      </c>
      <c r="BT921">
        <f t="shared" si="1165"/>
        <v>0</v>
      </c>
      <c r="BU921">
        <f t="shared" si="1166"/>
        <v>0</v>
      </c>
      <c r="BV921">
        <f t="shared" si="1167"/>
        <v>0</v>
      </c>
      <c r="BW921">
        <f t="shared" si="1168"/>
        <v>0</v>
      </c>
      <c r="BX921">
        <f t="shared" si="1169"/>
        <v>0</v>
      </c>
      <c r="BY921">
        <f t="shared" si="1170"/>
        <v>0</v>
      </c>
      <c r="BZ921">
        <f t="shared" si="1171"/>
        <v>0</v>
      </c>
      <c r="CA921">
        <f t="shared" si="1172"/>
        <v>0</v>
      </c>
      <c r="CB921">
        <f t="shared" si="1173"/>
        <v>0</v>
      </c>
      <c r="CC921" t="e">
        <f>IF('Source and fuel input'!AS921,VLOOKUP(AA921,SourceIdData,8,FALSE),IF('Source and fuel input'!AQ921,V921,IF('Source and fuel input'!AR921,IF(AND(E921="Method 1",VLOOKUP(AA921,SourceIdData,8,FALSE)&gt;0),VLOOKUP(AA921,SourceIdData,8,FALSE),NA()),"")))</f>
        <v>#N/A</v>
      </c>
      <c r="CD921" s="15" t="e">
        <f t="shared" si="1108"/>
        <v>#N/A</v>
      </c>
      <c r="CE921" s="15" t="b">
        <f t="shared" si="1109"/>
        <v>1</v>
      </c>
      <c r="CF921" s="15" t="b">
        <f t="shared" si="1141"/>
        <v>1</v>
      </c>
      <c r="CG921" s="15" t="b">
        <f t="shared" si="1110"/>
        <v>0</v>
      </c>
      <c r="CH921" s="15" t="b">
        <f t="shared" si="1111"/>
        <v>1</v>
      </c>
      <c r="CI921" t="e">
        <f t="shared" si="1142"/>
        <v>#N/A</v>
      </c>
      <c r="CJ921" t="e">
        <f t="shared" si="1143"/>
        <v>#N/A</v>
      </c>
      <c r="CK921" t="e">
        <f t="shared" si="1152"/>
        <v>#N/A</v>
      </c>
      <c r="CL921" t="b">
        <f t="shared" si="1112"/>
        <v>0</v>
      </c>
      <c r="CM921" t="e">
        <f t="shared" si="1153"/>
        <v>#N/A</v>
      </c>
      <c r="CN921" t="b">
        <f t="shared" si="1154"/>
        <v>0</v>
      </c>
      <c r="CO921" s="14">
        <f t="shared" si="1155"/>
        <v>1</v>
      </c>
      <c r="CP921" s="16" t="str">
        <f t="shared" si="1144"/>
        <v/>
      </c>
      <c r="CQ921" s="15">
        <f t="shared" si="1145"/>
        <v>0</v>
      </c>
      <c r="CR921" s="15">
        <f t="shared" si="1146"/>
        <v>0</v>
      </c>
      <c r="CS921" s="15">
        <f t="shared" si="1147"/>
        <v>0</v>
      </c>
      <c r="CT921" s="58" t="e">
        <f t="shared" si="1174"/>
        <v>#DIV/0!</v>
      </c>
      <c r="CU921" s="2">
        <f t="shared" si="1148"/>
        <v>995</v>
      </c>
      <c r="CV921" t="str">
        <f t="shared" si="1156"/>
        <v/>
      </c>
      <c r="CX921" t="str">
        <f t="shared" si="1175"/>
        <v/>
      </c>
      <c r="CY921" t="b">
        <f>AND(CX921&lt;&gt;"",COUNTIF($CX$11:CX920,CX921)=0)</f>
        <v>0</v>
      </c>
      <c r="CZ921" s="2">
        <f>IF(CX921="",0,IF(CY921,MAX($CZ$11:CZ920)+1,VLOOKUP(CX921,$CX$11:CZ920,3,FALSE)))</f>
        <v>0</v>
      </c>
      <c r="DA921" s="2" t="str">
        <f t="shared" si="1157"/>
        <v/>
      </c>
      <c r="DB921" t="str">
        <f t="shared" si="1176"/>
        <v/>
      </c>
      <c r="DC921" t="b">
        <f>AND(DB921&lt;&gt;"",COUNTIF($DB$11:DB920,DB921)=0)</f>
        <v>0</v>
      </c>
      <c r="DD921" s="2">
        <f>IF(DB921="",0,IF(DC921,MAX($DD$11:DD920)+1,VLOOKUP(DB921,$DB$11:DD920,3,FALSE)))</f>
        <v>0</v>
      </c>
      <c r="DE921" s="2" t="str">
        <f t="shared" si="1158"/>
        <v/>
      </c>
    </row>
    <row r="922" spans="1:109" x14ac:dyDescent="0.35">
      <c r="A922" s="119"/>
      <c r="B922" s="46"/>
      <c r="C922" s="46"/>
      <c r="D922" s="46"/>
      <c r="E922" s="46"/>
      <c r="F922" s="183"/>
      <c r="G922" s="48">
        <v>0</v>
      </c>
      <c r="H922" s="46">
        <v>0</v>
      </c>
      <c r="I922" s="46">
        <v>0</v>
      </c>
      <c r="J922" s="46">
        <v>0</v>
      </c>
      <c r="K922" s="46">
        <v>0</v>
      </c>
      <c r="L922" s="49">
        <v>0</v>
      </c>
      <c r="M922" s="50">
        <v>0</v>
      </c>
      <c r="N922" s="32"/>
      <c r="O922" s="31"/>
      <c r="P922" s="31"/>
      <c r="Q922" s="31"/>
      <c r="R922" s="31"/>
      <c r="S922" s="31"/>
      <c r="T922" s="31"/>
      <c r="U922" s="31"/>
      <c r="V922" s="99"/>
      <c r="W922" s="52" t="str">
        <f t="shared" si="1107"/>
        <v/>
      </c>
      <c r="X922" s="120"/>
      <c r="Y922" s="97"/>
      <c r="Z922" t="e">
        <f t="shared" si="1113"/>
        <v>#N/A</v>
      </c>
      <c r="AA922" t="e">
        <f t="shared" si="1114"/>
        <v>#N/A</v>
      </c>
      <c r="AB922" t="e">
        <f t="shared" si="1115"/>
        <v>#N/A</v>
      </c>
      <c r="AC922" s="53" t="b">
        <f t="shared" si="1116"/>
        <v>0</v>
      </c>
      <c r="AD922" s="53" t="b">
        <f t="shared" si="1117"/>
        <v>0</v>
      </c>
      <c r="AE922" s="53" t="b">
        <f t="shared" si="1118"/>
        <v>0</v>
      </c>
      <c r="AF922" s="53" t="b">
        <f t="shared" si="1119"/>
        <v>0</v>
      </c>
      <c r="AG922" s="53" t="b">
        <f t="shared" si="1120"/>
        <v>0</v>
      </c>
      <c r="AH922" s="53" t="b">
        <f t="shared" si="1121"/>
        <v>0</v>
      </c>
      <c r="AI922" s="53" t="b">
        <f t="shared" si="1122"/>
        <v>0</v>
      </c>
      <c r="AJ922" s="53" t="b">
        <f t="shared" si="1123"/>
        <v>0</v>
      </c>
      <c r="AK922" s="53" t="b">
        <f t="shared" si="1177"/>
        <v>1</v>
      </c>
      <c r="AL922" s="53" t="b">
        <f t="shared" si="1178"/>
        <v>1</v>
      </c>
      <c r="AM922" s="53" t="b">
        <f t="shared" si="1179"/>
        <v>1</v>
      </c>
      <c r="AN922" s="53" t="b">
        <f t="shared" si="1180"/>
        <v>1</v>
      </c>
      <c r="AO922" s="53" t="b">
        <f t="shared" si="1181"/>
        <v>1</v>
      </c>
      <c r="AP922" s="53" t="b">
        <f t="shared" si="1182"/>
        <v>1</v>
      </c>
      <c r="AQ922" s="53" t="b">
        <f t="shared" si="1159"/>
        <v>0</v>
      </c>
      <c r="AR922" t="b">
        <f t="shared" si="1124"/>
        <v>0</v>
      </c>
      <c r="AS922" s="54" t="e">
        <f t="shared" si="1149"/>
        <v>#N/A</v>
      </c>
      <c r="AT922" t="b">
        <f t="shared" si="1160"/>
        <v>0</v>
      </c>
      <c r="AU922" t="str">
        <f t="shared" si="1161"/>
        <v/>
      </c>
      <c r="AV922" s="55" t="str">
        <f t="shared" si="1150"/>
        <v/>
      </c>
      <c r="AW922" t="b">
        <f>AND(AV922&lt;&gt;"",COUNTIF($AV$11:AV921,AV922)=0)</f>
        <v>0</v>
      </c>
      <c r="AX922" s="2">
        <f>IF(AV922="",0,IF(AW922,MAX($AX$11:AX921)+1,VLOOKUP(AV922,$AV$11:AX921,3,FALSE)))</f>
        <v>0</v>
      </c>
      <c r="AY922" t="str">
        <f t="shared" si="1151"/>
        <v/>
      </c>
      <c r="AZ922" t="e">
        <f t="shared" si="1125"/>
        <v>#N/A</v>
      </c>
      <c r="BA922" t="e">
        <f>IF(ISNA(AZ922),NA(),COUNTIF(AZ$10:AZ922,AZ922)&gt;1)</f>
        <v>#N/A</v>
      </c>
      <c r="BB922" t="e">
        <f t="shared" si="1126"/>
        <v>#N/A</v>
      </c>
      <c r="BC922" s="55" t="e">
        <f t="shared" si="1127"/>
        <v>#N/A</v>
      </c>
      <c r="BD922" s="56" t="e">
        <f t="shared" si="1128"/>
        <v>#N/A</v>
      </c>
      <c r="BE922" s="53">
        <f t="shared" si="1129"/>
        <v>0</v>
      </c>
      <c r="BF922" s="53">
        <f t="shared" si="1130"/>
        <v>0</v>
      </c>
      <c r="BG922" s="53">
        <f t="shared" si="1131"/>
        <v>0</v>
      </c>
      <c r="BH922" s="53">
        <f t="shared" si="1132"/>
        <v>0</v>
      </c>
      <c r="BI922" s="53">
        <f t="shared" si="1133"/>
        <v>0</v>
      </c>
      <c r="BJ922" s="53">
        <f t="shared" si="1134"/>
        <v>0</v>
      </c>
      <c r="BK922" s="57">
        <f t="shared" si="1135"/>
        <v>0</v>
      </c>
      <c r="BL922" s="57">
        <f t="shared" si="1136"/>
        <v>0</v>
      </c>
      <c r="BM922" s="57">
        <f t="shared" si="1137"/>
        <v>0</v>
      </c>
      <c r="BN922" s="57">
        <f t="shared" si="1138"/>
        <v>0</v>
      </c>
      <c r="BO922" s="57">
        <f t="shared" si="1139"/>
        <v>0</v>
      </c>
      <c r="BP922" s="57">
        <f t="shared" si="1140"/>
        <v>0</v>
      </c>
      <c r="BQ922">
        <f t="shared" si="1162"/>
        <v>0</v>
      </c>
      <c r="BR922">
        <f t="shared" si="1163"/>
        <v>0</v>
      </c>
      <c r="BS922">
        <f t="shared" si="1164"/>
        <v>0</v>
      </c>
      <c r="BT922">
        <f t="shared" si="1165"/>
        <v>0</v>
      </c>
      <c r="BU922">
        <f t="shared" si="1166"/>
        <v>0</v>
      </c>
      <c r="BV922">
        <f t="shared" si="1167"/>
        <v>0</v>
      </c>
      <c r="BW922">
        <f t="shared" si="1168"/>
        <v>0</v>
      </c>
      <c r="BX922">
        <f t="shared" si="1169"/>
        <v>0</v>
      </c>
      <c r="BY922">
        <f t="shared" si="1170"/>
        <v>0</v>
      </c>
      <c r="BZ922">
        <f t="shared" si="1171"/>
        <v>0</v>
      </c>
      <c r="CA922">
        <f t="shared" si="1172"/>
        <v>0</v>
      </c>
      <c r="CB922">
        <f t="shared" si="1173"/>
        <v>0</v>
      </c>
      <c r="CC922" t="e">
        <f>IF('Source and fuel input'!AS922,VLOOKUP(AA922,SourceIdData,8,FALSE),IF('Source and fuel input'!AQ922,V922,IF('Source and fuel input'!AR922,IF(AND(E922="Method 1",VLOOKUP(AA922,SourceIdData,8,FALSE)&gt;0),VLOOKUP(AA922,SourceIdData,8,FALSE),NA()),"")))</f>
        <v>#N/A</v>
      </c>
      <c r="CD922" s="15" t="e">
        <f t="shared" si="1108"/>
        <v>#N/A</v>
      </c>
      <c r="CE922" s="15" t="b">
        <f t="shared" si="1109"/>
        <v>1</v>
      </c>
      <c r="CF922" s="15" t="b">
        <f t="shared" si="1141"/>
        <v>1</v>
      </c>
      <c r="CG922" s="15" t="b">
        <f t="shared" si="1110"/>
        <v>0</v>
      </c>
      <c r="CH922" s="15" t="b">
        <f t="shared" si="1111"/>
        <v>1</v>
      </c>
      <c r="CI922" t="e">
        <f t="shared" si="1142"/>
        <v>#N/A</v>
      </c>
      <c r="CJ922" t="e">
        <f t="shared" si="1143"/>
        <v>#N/A</v>
      </c>
      <c r="CK922" t="e">
        <f t="shared" si="1152"/>
        <v>#N/A</v>
      </c>
      <c r="CL922" t="b">
        <f t="shared" si="1112"/>
        <v>0</v>
      </c>
      <c r="CM922" t="e">
        <f t="shared" si="1153"/>
        <v>#N/A</v>
      </c>
      <c r="CN922" t="b">
        <f t="shared" si="1154"/>
        <v>0</v>
      </c>
      <c r="CO922" s="14">
        <f t="shared" si="1155"/>
        <v>1</v>
      </c>
      <c r="CP922" s="16" t="str">
        <f t="shared" si="1144"/>
        <v/>
      </c>
      <c r="CQ922" s="15">
        <f t="shared" si="1145"/>
        <v>0</v>
      </c>
      <c r="CR922" s="15">
        <f t="shared" si="1146"/>
        <v>0</v>
      </c>
      <c r="CS922" s="15">
        <f t="shared" si="1147"/>
        <v>0</v>
      </c>
      <c r="CT922" s="58" t="e">
        <f t="shared" si="1174"/>
        <v>#DIV/0!</v>
      </c>
      <c r="CU922" s="2">
        <f t="shared" si="1148"/>
        <v>995</v>
      </c>
      <c r="CV922" t="str">
        <f t="shared" si="1156"/>
        <v/>
      </c>
      <c r="CX922" t="str">
        <f t="shared" si="1175"/>
        <v/>
      </c>
      <c r="CY922" t="b">
        <f>AND(CX922&lt;&gt;"",COUNTIF($CX$11:CX921,CX922)=0)</f>
        <v>0</v>
      </c>
      <c r="CZ922" s="2">
        <f>IF(CX922="",0,IF(CY922,MAX($CZ$11:CZ921)+1,VLOOKUP(CX922,$CX$11:CZ921,3,FALSE)))</f>
        <v>0</v>
      </c>
      <c r="DA922" s="2" t="str">
        <f t="shared" si="1157"/>
        <v/>
      </c>
      <c r="DB922" t="str">
        <f t="shared" si="1176"/>
        <v/>
      </c>
      <c r="DC922" t="b">
        <f>AND(DB922&lt;&gt;"",COUNTIF($DB$11:DB921,DB922)=0)</f>
        <v>0</v>
      </c>
      <c r="DD922" s="2">
        <f>IF(DB922="",0,IF(DC922,MAX($DD$11:DD921)+1,VLOOKUP(DB922,$DB$11:DD921,3,FALSE)))</f>
        <v>0</v>
      </c>
      <c r="DE922" s="2" t="str">
        <f t="shared" si="1158"/>
        <v/>
      </c>
    </row>
    <row r="923" spans="1:109" x14ac:dyDescent="0.35">
      <c r="A923" s="119"/>
      <c r="B923" s="46"/>
      <c r="C923" s="46"/>
      <c r="D923" s="46"/>
      <c r="E923" s="46"/>
      <c r="F923" s="183"/>
      <c r="G923" s="48">
        <v>0</v>
      </c>
      <c r="H923" s="46">
        <v>0</v>
      </c>
      <c r="I923" s="46">
        <v>0</v>
      </c>
      <c r="J923" s="46">
        <v>0</v>
      </c>
      <c r="K923" s="46">
        <v>0</v>
      </c>
      <c r="L923" s="49">
        <v>0</v>
      </c>
      <c r="M923" s="50">
        <v>0</v>
      </c>
      <c r="N923" s="32"/>
      <c r="O923" s="31"/>
      <c r="P923" s="31"/>
      <c r="Q923" s="31"/>
      <c r="R923" s="31"/>
      <c r="S923" s="31"/>
      <c r="T923" s="31"/>
      <c r="U923" s="31"/>
      <c r="V923" s="99"/>
      <c r="W923" s="52" t="str">
        <f t="shared" si="1107"/>
        <v/>
      </c>
      <c r="X923" s="120"/>
      <c r="Y923" s="97"/>
      <c r="Z923" t="e">
        <f t="shared" si="1113"/>
        <v>#N/A</v>
      </c>
      <c r="AA923" t="e">
        <f t="shared" si="1114"/>
        <v>#N/A</v>
      </c>
      <c r="AB923" t="e">
        <f t="shared" si="1115"/>
        <v>#N/A</v>
      </c>
      <c r="AC923" s="53" t="b">
        <f t="shared" si="1116"/>
        <v>0</v>
      </c>
      <c r="AD923" s="53" t="b">
        <f t="shared" si="1117"/>
        <v>0</v>
      </c>
      <c r="AE923" s="53" t="b">
        <f t="shared" si="1118"/>
        <v>0</v>
      </c>
      <c r="AF923" s="53" t="b">
        <f t="shared" si="1119"/>
        <v>0</v>
      </c>
      <c r="AG923" s="53" t="b">
        <f t="shared" si="1120"/>
        <v>0</v>
      </c>
      <c r="AH923" s="53" t="b">
        <f t="shared" si="1121"/>
        <v>0</v>
      </c>
      <c r="AI923" s="53" t="b">
        <f t="shared" si="1122"/>
        <v>0</v>
      </c>
      <c r="AJ923" s="53" t="b">
        <f t="shared" si="1123"/>
        <v>0</v>
      </c>
      <c r="AK923" s="53" t="b">
        <f t="shared" si="1177"/>
        <v>1</v>
      </c>
      <c r="AL923" s="53" t="b">
        <f t="shared" si="1178"/>
        <v>1</v>
      </c>
      <c r="AM923" s="53" t="b">
        <f t="shared" si="1179"/>
        <v>1</v>
      </c>
      <c r="AN923" s="53" t="b">
        <f t="shared" si="1180"/>
        <v>1</v>
      </c>
      <c r="AO923" s="53" t="b">
        <f t="shared" si="1181"/>
        <v>1</v>
      </c>
      <c r="AP923" s="53" t="b">
        <f t="shared" si="1182"/>
        <v>1</v>
      </c>
      <c r="AQ923" s="53" t="b">
        <f t="shared" si="1159"/>
        <v>0</v>
      </c>
      <c r="AR923" t="b">
        <f t="shared" si="1124"/>
        <v>0</v>
      </c>
      <c r="AS923" s="54" t="e">
        <f t="shared" si="1149"/>
        <v>#N/A</v>
      </c>
      <c r="AT923" t="b">
        <f t="shared" si="1160"/>
        <v>0</v>
      </c>
      <c r="AU923" t="str">
        <f t="shared" si="1161"/>
        <v/>
      </c>
      <c r="AV923" s="55" t="str">
        <f t="shared" si="1150"/>
        <v/>
      </c>
      <c r="AW923" t="b">
        <f>AND(AV923&lt;&gt;"",COUNTIF($AV$11:AV922,AV923)=0)</f>
        <v>0</v>
      </c>
      <c r="AX923" s="2">
        <f>IF(AV923="",0,IF(AW923,MAX($AX$11:AX922)+1,VLOOKUP(AV923,$AV$11:AX922,3,FALSE)))</f>
        <v>0</v>
      </c>
      <c r="AY923" t="str">
        <f t="shared" si="1151"/>
        <v/>
      </c>
      <c r="AZ923" t="e">
        <f t="shared" si="1125"/>
        <v>#N/A</v>
      </c>
      <c r="BA923" t="e">
        <f>IF(ISNA(AZ923),NA(),COUNTIF(AZ$10:AZ923,AZ923)&gt;1)</f>
        <v>#N/A</v>
      </c>
      <c r="BB923" t="e">
        <f t="shared" si="1126"/>
        <v>#N/A</v>
      </c>
      <c r="BC923" s="55" t="e">
        <f t="shared" si="1127"/>
        <v>#N/A</v>
      </c>
      <c r="BD923" s="56" t="e">
        <f t="shared" si="1128"/>
        <v>#N/A</v>
      </c>
      <c r="BE923" s="53">
        <f t="shared" si="1129"/>
        <v>0</v>
      </c>
      <c r="BF923" s="53">
        <f t="shared" si="1130"/>
        <v>0</v>
      </c>
      <c r="BG923" s="53">
        <f t="shared" si="1131"/>
        <v>0</v>
      </c>
      <c r="BH923" s="53">
        <f t="shared" si="1132"/>
        <v>0</v>
      </c>
      <c r="BI923" s="53">
        <f t="shared" si="1133"/>
        <v>0</v>
      </c>
      <c r="BJ923" s="53">
        <f t="shared" si="1134"/>
        <v>0</v>
      </c>
      <c r="BK923" s="57">
        <f t="shared" si="1135"/>
        <v>0</v>
      </c>
      <c r="BL923" s="57">
        <f t="shared" si="1136"/>
        <v>0</v>
      </c>
      <c r="BM923" s="57">
        <f t="shared" si="1137"/>
        <v>0</v>
      </c>
      <c r="BN923" s="57">
        <f t="shared" si="1138"/>
        <v>0</v>
      </c>
      <c r="BO923" s="57">
        <f t="shared" si="1139"/>
        <v>0</v>
      </c>
      <c r="BP923" s="57">
        <f t="shared" si="1140"/>
        <v>0</v>
      </c>
      <c r="BQ923">
        <f t="shared" si="1162"/>
        <v>0</v>
      </c>
      <c r="BR923">
        <f t="shared" si="1163"/>
        <v>0</v>
      </c>
      <c r="BS923">
        <f t="shared" si="1164"/>
        <v>0</v>
      </c>
      <c r="BT923">
        <f t="shared" si="1165"/>
        <v>0</v>
      </c>
      <c r="BU923">
        <f t="shared" si="1166"/>
        <v>0</v>
      </c>
      <c r="BV923">
        <f t="shared" si="1167"/>
        <v>0</v>
      </c>
      <c r="BW923">
        <f t="shared" si="1168"/>
        <v>0</v>
      </c>
      <c r="BX923">
        <f t="shared" si="1169"/>
        <v>0</v>
      </c>
      <c r="BY923">
        <f t="shared" si="1170"/>
        <v>0</v>
      </c>
      <c r="BZ923">
        <f t="shared" si="1171"/>
        <v>0</v>
      </c>
      <c r="CA923">
        <f t="shared" si="1172"/>
        <v>0</v>
      </c>
      <c r="CB923">
        <f t="shared" si="1173"/>
        <v>0</v>
      </c>
      <c r="CC923" t="e">
        <f>IF('Source and fuel input'!AS923,VLOOKUP(AA923,SourceIdData,8,FALSE),IF('Source and fuel input'!AQ923,V923,IF('Source and fuel input'!AR923,IF(AND(E923="Method 1",VLOOKUP(AA923,SourceIdData,8,FALSE)&gt;0),VLOOKUP(AA923,SourceIdData,8,FALSE),NA()),"")))</f>
        <v>#N/A</v>
      </c>
      <c r="CD923" s="15" t="e">
        <f t="shared" si="1108"/>
        <v>#N/A</v>
      </c>
      <c r="CE923" s="15" t="b">
        <f t="shared" si="1109"/>
        <v>1</v>
      </c>
      <c r="CF923" s="15" t="b">
        <f t="shared" si="1141"/>
        <v>1</v>
      </c>
      <c r="CG923" s="15" t="b">
        <f t="shared" si="1110"/>
        <v>0</v>
      </c>
      <c r="CH923" s="15" t="b">
        <f t="shared" si="1111"/>
        <v>1</v>
      </c>
      <c r="CI923" t="e">
        <f t="shared" si="1142"/>
        <v>#N/A</v>
      </c>
      <c r="CJ923" t="e">
        <f t="shared" si="1143"/>
        <v>#N/A</v>
      </c>
      <c r="CK923" t="e">
        <f t="shared" si="1152"/>
        <v>#N/A</v>
      </c>
      <c r="CL923" t="b">
        <f t="shared" si="1112"/>
        <v>0</v>
      </c>
      <c r="CM923" t="e">
        <f t="shared" si="1153"/>
        <v>#N/A</v>
      </c>
      <c r="CN923" t="b">
        <f t="shared" si="1154"/>
        <v>0</v>
      </c>
      <c r="CO923" s="14">
        <f t="shared" si="1155"/>
        <v>1</v>
      </c>
      <c r="CP923" s="16" t="str">
        <f t="shared" si="1144"/>
        <v/>
      </c>
      <c r="CQ923" s="15">
        <f t="shared" si="1145"/>
        <v>0</v>
      </c>
      <c r="CR923" s="15">
        <f t="shared" si="1146"/>
        <v>0</v>
      </c>
      <c r="CS923" s="15">
        <f t="shared" si="1147"/>
        <v>0</v>
      </c>
      <c r="CT923" s="58" t="e">
        <f t="shared" si="1174"/>
        <v>#DIV/0!</v>
      </c>
      <c r="CU923" s="2">
        <f t="shared" si="1148"/>
        <v>995</v>
      </c>
      <c r="CV923" t="str">
        <f t="shared" si="1156"/>
        <v/>
      </c>
      <c r="CX923" t="str">
        <f t="shared" si="1175"/>
        <v/>
      </c>
      <c r="CY923" t="b">
        <f>AND(CX923&lt;&gt;"",COUNTIF($CX$11:CX922,CX923)=0)</f>
        <v>0</v>
      </c>
      <c r="CZ923" s="2">
        <f>IF(CX923="",0,IF(CY923,MAX($CZ$11:CZ922)+1,VLOOKUP(CX923,$CX$11:CZ922,3,FALSE)))</f>
        <v>0</v>
      </c>
      <c r="DA923" s="2" t="str">
        <f t="shared" si="1157"/>
        <v/>
      </c>
      <c r="DB923" t="str">
        <f t="shared" si="1176"/>
        <v/>
      </c>
      <c r="DC923" t="b">
        <f>AND(DB923&lt;&gt;"",COUNTIF($DB$11:DB922,DB923)=0)</f>
        <v>0</v>
      </c>
      <c r="DD923" s="2">
        <f>IF(DB923="",0,IF(DC923,MAX($DD$11:DD922)+1,VLOOKUP(DB923,$DB$11:DD922,3,FALSE)))</f>
        <v>0</v>
      </c>
      <c r="DE923" s="2" t="str">
        <f t="shared" si="1158"/>
        <v/>
      </c>
    </row>
    <row r="924" spans="1:109" x14ac:dyDescent="0.35">
      <c r="A924" s="119"/>
      <c r="B924" s="46"/>
      <c r="C924" s="46"/>
      <c r="D924" s="46"/>
      <c r="E924" s="46"/>
      <c r="F924" s="183"/>
      <c r="G924" s="48">
        <v>0</v>
      </c>
      <c r="H924" s="46">
        <v>0</v>
      </c>
      <c r="I924" s="46">
        <v>0</v>
      </c>
      <c r="J924" s="46">
        <v>0</v>
      </c>
      <c r="K924" s="46">
        <v>0</v>
      </c>
      <c r="L924" s="49">
        <v>0</v>
      </c>
      <c r="M924" s="50">
        <v>0</v>
      </c>
      <c r="N924" s="32"/>
      <c r="O924" s="31"/>
      <c r="P924" s="31"/>
      <c r="Q924" s="31"/>
      <c r="R924" s="31"/>
      <c r="S924" s="31"/>
      <c r="T924" s="31"/>
      <c r="U924" s="31"/>
      <c r="V924" s="99"/>
      <c r="W924" s="52" t="str">
        <f t="shared" si="1107"/>
        <v/>
      </c>
      <c r="X924" s="120"/>
      <c r="Y924" s="97"/>
      <c r="Z924" t="e">
        <f>VLOOKUP(TRIM($C924),Sources,4,FALSE)</f>
        <v>#N/A</v>
      </c>
      <c r="AA924" t="e">
        <f t="shared" si="1114"/>
        <v>#N/A</v>
      </c>
      <c r="AB924" t="e">
        <f t="shared" si="1115"/>
        <v>#N/A</v>
      </c>
      <c r="AC924" s="53" t="b">
        <f t="shared" si="1116"/>
        <v>0</v>
      </c>
      <c r="AD924" s="53" t="b">
        <f t="shared" si="1117"/>
        <v>0</v>
      </c>
      <c r="AE924" s="53" t="b">
        <f t="shared" si="1118"/>
        <v>0</v>
      </c>
      <c r="AF924" s="53" t="b">
        <f t="shared" si="1119"/>
        <v>0</v>
      </c>
      <c r="AG924" s="53" t="b">
        <f t="shared" si="1120"/>
        <v>0</v>
      </c>
      <c r="AH924" s="53" t="b">
        <f t="shared" si="1121"/>
        <v>0</v>
      </c>
      <c r="AI924" s="53" t="b">
        <f t="shared" si="1122"/>
        <v>0</v>
      </c>
      <c r="AJ924" s="53" t="b">
        <f t="shared" si="1123"/>
        <v>0</v>
      </c>
      <c r="AK924" s="53" t="b">
        <f t="shared" si="1177"/>
        <v>1</v>
      </c>
      <c r="AL924" s="53" t="b">
        <f t="shared" si="1178"/>
        <v>1</v>
      </c>
      <c r="AM924" s="53" t="b">
        <f t="shared" si="1179"/>
        <v>1</v>
      </c>
      <c r="AN924" s="53" t="b">
        <f t="shared" si="1180"/>
        <v>1</v>
      </c>
      <c r="AO924" s="53" t="b">
        <f t="shared" si="1181"/>
        <v>1</v>
      </c>
      <c r="AP924" s="53" t="b">
        <f t="shared" si="1182"/>
        <v>1</v>
      </c>
      <c r="AQ924" s="53" t="b">
        <f t="shared" si="1159"/>
        <v>0</v>
      </c>
      <c r="AR924" t="b">
        <f t="shared" si="1124"/>
        <v>0</v>
      </c>
      <c r="AS924" s="54" t="e">
        <f t="shared" si="1149"/>
        <v>#N/A</v>
      </c>
      <c r="AT924" t="b">
        <f t="shared" si="1160"/>
        <v>0</v>
      </c>
      <c r="AU924" t="str">
        <f t="shared" si="1161"/>
        <v/>
      </c>
      <c r="AV924" s="55" t="str">
        <f t="shared" si="1150"/>
        <v/>
      </c>
      <c r="AW924" t="b">
        <f>AND(AV924&lt;&gt;"",COUNTIF($AV$11:AV923,AV924)=0)</f>
        <v>0</v>
      </c>
      <c r="AX924" s="2">
        <f>IF(AV924="",0,IF(AW924,MAX($AX$11:AX923)+1,VLOOKUP(AV924,$AV$11:AX923,3,FALSE)))</f>
        <v>0</v>
      </c>
      <c r="AY924" t="str">
        <f t="shared" si="1151"/>
        <v/>
      </c>
      <c r="AZ924" t="e">
        <f t="shared" si="1125"/>
        <v>#N/A</v>
      </c>
      <c r="BA924" t="e">
        <f>IF(ISNA(AZ924),NA(),COUNTIF(AZ$10:AZ924,AZ924)&gt;1)</f>
        <v>#N/A</v>
      </c>
      <c r="BB924" t="e">
        <f t="shared" si="1126"/>
        <v>#N/A</v>
      </c>
      <c r="BC924" s="55" t="e">
        <f t="shared" si="1127"/>
        <v>#N/A</v>
      </c>
      <c r="BD924" s="56" t="e">
        <f t="shared" si="1128"/>
        <v>#N/A</v>
      </c>
      <c r="BE924" s="53">
        <f t="shared" si="1129"/>
        <v>0</v>
      </c>
      <c r="BF924" s="53">
        <f t="shared" si="1130"/>
        <v>0</v>
      </c>
      <c r="BG924" s="53">
        <f t="shared" si="1131"/>
        <v>0</v>
      </c>
      <c r="BH924" s="53">
        <f t="shared" si="1132"/>
        <v>0</v>
      </c>
      <c r="BI924" s="53">
        <f t="shared" si="1133"/>
        <v>0</v>
      </c>
      <c r="BJ924" s="53">
        <f t="shared" si="1134"/>
        <v>0</v>
      </c>
      <c r="BK924" s="57">
        <f t="shared" si="1135"/>
        <v>0</v>
      </c>
      <c r="BL924" s="57">
        <f t="shared" si="1136"/>
        <v>0</v>
      </c>
      <c r="BM924" s="57">
        <f t="shared" si="1137"/>
        <v>0</v>
      </c>
      <c r="BN924" s="57">
        <f t="shared" si="1138"/>
        <v>0</v>
      </c>
      <c r="BO924" s="57">
        <f t="shared" si="1139"/>
        <v>0</v>
      </c>
      <c r="BP924" s="57">
        <f t="shared" si="1140"/>
        <v>0</v>
      </c>
      <c r="BQ924">
        <f t="shared" si="1162"/>
        <v>0</v>
      </c>
      <c r="BR924">
        <f t="shared" si="1163"/>
        <v>0</v>
      </c>
      <c r="BS924">
        <f t="shared" si="1164"/>
        <v>0</v>
      </c>
      <c r="BT924">
        <f t="shared" si="1165"/>
        <v>0</v>
      </c>
      <c r="BU924">
        <f t="shared" si="1166"/>
        <v>0</v>
      </c>
      <c r="BV924">
        <f t="shared" si="1167"/>
        <v>0</v>
      </c>
      <c r="BW924">
        <f t="shared" si="1168"/>
        <v>0</v>
      </c>
      <c r="BX924">
        <f t="shared" si="1169"/>
        <v>0</v>
      </c>
      <c r="BY924">
        <f t="shared" si="1170"/>
        <v>0</v>
      </c>
      <c r="BZ924">
        <f t="shared" si="1171"/>
        <v>0</v>
      </c>
      <c r="CA924">
        <f t="shared" si="1172"/>
        <v>0</v>
      </c>
      <c r="CB924">
        <f t="shared" si="1173"/>
        <v>0</v>
      </c>
      <c r="CC924" t="e">
        <f>IF('Source and fuel input'!AS924,VLOOKUP(AA924,SourceIdData,8,FALSE),IF('Source and fuel input'!AQ924,V924,IF('Source and fuel input'!AR924,IF(AND(E924="Method 1",VLOOKUP(AA924,SourceIdData,8,FALSE)&gt;0),VLOOKUP(AA924,SourceIdData,8,FALSE),NA()),"")))</f>
        <v>#N/A</v>
      </c>
      <c r="CD924" s="15" t="e">
        <f t="shared" si="1108"/>
        <v>#N/A</v>
      </c>
      <c r="CE924" s="15" t="b">
        <f t="shared" si="1109"/>
        <v>1</v>
      </c>
      <c r="CF924" s="15" t="b">
        <f t="shared" si="1141"/>
        <v>1</v>
      </c>
      <c r="CG924" s="15" t="b">
        <f t="shared" si="1110"/>
        <v>0</v>
      </c>
      <c r="CH924" s="15" t="b">
        <f t="shared" si="1111"/>
        <v>1</v>
      </c>
      <c r="CI924" t="e">
        <f t="shared" si="1142"/>
        <v>#N/A</v>
      </c>
      <c r="CJ924" t="e">
        <f t="shared" si="1143"/>
        <v>#N/A</v>
      </c>
      <c r="CK924" t="e">
        <f t="shared" si="1152"/>
        <v>#N/A</v>
      </c>
      <c r="CL924" t="b">
        <f t="shared" si="1112"/>
        <v>0</v>
      </c>
      <c r="CM924" t="e">
        <f t="shared" si="1153"/>
        <v>#N/A</v>
      </c>
      <c r="CN924" t="b">
        <f t="shared" si="1154"/>
        <v>0</v>
      </c>
      <c r="CO924" s="14">
        <f t="shared" si="1155"/>
        <v>1</v>
      </c>
      <c r="CP924" s="16" t="str">
        <f t="shared" si="1144"/>
        <v/>
      </c>
      <c r="CQ924" s="15">
        <f t="shared" si="1145"/>
        <v>0</v>
      </c>
      <c r="CR924" s="15">
        <f t="shared" si="1146"/>
        <v>0</v>
      </c>
      <c r="CS924" s="15">
        <f t="shared" si="1147"/>
        <v>0</v>
      </c>
      <c r="CT924" s="58" t="e">
        <f t="shared" si="1174"/>
        <v>#DIV/0!</v>
      </c>
      <c r="CU924" s="2">
        <f t="shared" si="1148"/>
        <v>995</v>
      </c>
      <c r="CV924" t="str">
        <f t="shared" si="1156"/>
        <v/>
      </c>
      <c r="CX924" t="str">
        <f t="shared" si="1175"/>
        <v/>
      </c>
      <c r="CY924" t="b">
        <f>AND(CX924&lt;&gt;"",COUNTIF($CX$11:CX923,CX924)=0)</f>
        <v>0</v>
      </c>
      <c r="CZ924" s="2">
        <f>IF(CX924="",0,IF(CY924,MAX($CZ$11:CZ923)+1,VLOOKUP(CX924,$CX$11:CZ923,3,FALSE)))</f>
        <v>0</v>
      </c>
      <c r="DA924" s="2" t="str">
        <f t="shared" si="1157"/>
        <v/>
      </c>
      <c r="DB924" t="str">
        <f t="shared" si="1176"/>
        <v/>
      </c>
      <c r="DC924" t="b">
        <f>AND(DB924&lt;&gt;"",COUNTIF($DB$11:DB923,DB924)=0)</f>
        <v>0</v>
      </c>
      <c r="DD924" s="2">
        <f>IF(DB924="",0,IF(DC924,MAX($DD$11:DD923)+1,VLOOKUP(DB924,$DB$11:DD923,3,FALSE)))</f>
        <v>0</v>
      </c>
      <c r="DE924" s="2" t="str">
        <f t="shared" si="1158"/>
        <v/>
      </c>
    </row>
    <row r="925" spans="1:109" x14ac:dyDescent="0.35">
      <c r="A925" s="119"/>
      <c r="B925" s="46"/>
      <c r="C925" s="46"/>
      <c r="D925" s="46"/>
      <c r="E925" s="46"/>
      <c r="F925" s="183"/>
      <c r="G925" s="48">
        <v>0</v>
      </c>
      <c r="H925" s="46">
        <v>0</v>
      </c>
      <c r="I925" s="46">
        <v>0</v>
      </c>
      <c r="J925" s="46">
        <v>0</v>
      </c>
      <c r="K925" s="46">
        <v>0</v>
      </c>
      <c r="L925" s="49">
        <v>0</v>
      </c>
      <c r="M925" s="50">
        <v>0</v>
      </c>
      <c r="N925" s="32"/>
      <c r="O925" s="31"/>
      <c r="P925" s="31"/>
      <c r="Q925" s="31"/>
      <c r="R925" s="31"/>
      <c r="S925" s="31"/>
      <c r="T925" s="31"/>
      <c r="U925" s="31"/>
      <c r="V925" s="99"/>
      <c r="W925" s="52" t="str">
        <f t="shared" si="1107"/>
        <v/>
      </c>
      <c r="X925" s="120"/>
      <c r="Y925" s="97"/>
      <c r="Z925" t="e">
        <f t="shared" si="1113"/>
        <v>#N/A</v>
      </c>
      <c r="AA925" t="e">
        <f t="shared" si="1114"/>
        <v>#N/A</v>
      </c>
      <c r="AB925" t="e">
        <f t="shared" si="1115"/>
        <v>#N/A</v>
      </c>
      <c r="AC925" s="53" t="b">
        <f t="shared" si="1116"/>
        <v>0</v>
      </c>
      <c r="AD925" s="53" t="b">
        <f t="shared" si="1117"/>
        <v>0</v>
      </c>
      <c r="AE925" s="53" t="b">
        <f t="shared" si="1118"/>
        <v>0</v>
      </c>
      <c r="AF925" s="53" t="b">
        <f t="shared" si="1119"/>
        <v>0</v>
      </c>
      <c r="AG925" s="53" t="b">
        <f t="shared" si="1120"/>
        <v>0</v>
      </c>
      <c r="AH925" s="53" t="b">
        <f t="shared" si="1121"/>
        <v>0</v>
      </c>
      <c r="AI925" s="53" t="b">
        <f t="shared" si="1122"/>
        <v>0</v>
      </c>
      <c r="AJ925" s="53" t="b">
        <f t="shared" si="1123"/>
        <v>0</v>
      </c>
      <c r="AK925" s="53" t="b">
        <f t="shared" si="1177"/>
        <v>1</v>
      </c>
      <c r="AL925" s="53" t="b">
        <f t="shared" si="1178"/>
        <v>1</v>
      </c>
      <c r="AM925" s="53" t="b">
        <f t="shared" si="1179"/>
        <v>1</v>
      </c>
      <c r="AN925" s="53" t="b">
        <f t="shared" si="1180"/>
        <v>1</v>
      </c>
      <c r="AO925" s="53" t="b">
        <f t="shared" si="1181"/>
        <v>1</v>
      </c>
      <c r="AP925" s="53" t="b">
        <f t="shared" si="1182"/>
        <v>1</v>
      </c>
      <c r="AQ925" s="53" t="b">
        <f t="shared" si="1159"/>
        <v>0</v>
      </c>
      <c r="AR925" t="b">
        <f t="shared" si="1124"/>
        <v>0</v>
      </c>
      <c r="AS925" s="54" t="e">
        <f t="shared" si="1149"/>
        <v>#N/A</v>
      </c>
      <c r="AT925" t="b">
        <f t="shared" si="1160"/>
        <v>0</v>
      </c>
      <c r="AU925" t="str">
        <f t="shared" si="1161"/>
        <v/>
      </c>
      <c r="AV925" s="55" t="str">
        <f t="shared" si="1150"/>
        <v/>
      </c>
      <c r="AW925" t="b">
        <f>AND(AV925&lt;&gt;"",COUNTIF($AV$11:AV924,AV925)=0)</f>
        <v>0</v>
      </c>
      <c r="AX925" s="2">
        <f>IF(AV925="",0,IF(AW925,MAX($AX$11:AX924)+1,VLOOKUP(AV925,$AV$11:AX924,3,FALSE)))</f>
        <v>0</v>
      </c>
      <c r="AY925" t="str">
        <f t="shared" si="1151"/>
        <v/>
      </c>
      <c r="AZ925" t="e">
        <f t="shared" si="1125"/>
        <v>#N/A</v>
      </c>
      <c r="BA925" t="e">
        <f>IF(ISNA(AZ925),NA(),COUNTIF(AZ$10:AZ925,AZ925)&gt;1)</f>
        <v>#N/A</v>
      </c>
      <c r="BB925" t="e">
        <f t="shared" si="1126"/>
        <v>#N/A</v>
      </c>
      <c r="BC925" s="55" t="e">
        <f t="shared" si="1127"/>
        <v>#N/A</v>
      </c>
      <c r="BD925" s="56" t="e">
        <f t="shared" si="1128"/>
        <v>#N/A</v>
      </c>
      <c r="BE925" s="53">
        <f t="shared" si="1129"/>
        <v>0</v>
      </c>
      <c r="BF925" s="53">
        <f t="shared" si="1130"/>
        <v>0</v>
      </c>
      <c r="BG925" s="53">
        <f t="shared" si="1131"/>
        <v>0</v>
      </c>
      <c r="BH925" s="53">
        <f t="shared" si="1132"/>
        <v>0</v>
      </c>
      <c r="BI925" s="53">
        <f t="shared" si="1133"/>
        <v>0</v>
      </c>
      <c r="BJ925" s="53">
        <f t="shared" si="1134"/>
        <v>0</v>
      </c>
      <c r="BK925" s="57">
        <f t="shared" si="1135"/>
        <v>0</v>
      </c>
      <c r="BL925" s="57">
        <f t="shared" si="1136"/>
        <v>0</v>
      </c>
      <c r="BM925" s="57">
        <f t="shared" si="1137"/>
        <v>0</v>
      </c>
      <c r="BN925" s="57">
        <f t="shared" si="1138"/>
        <v>0</v>
      </c>
      <c r="BO925" s="57">
        <f t="shared" si="1139"/>
        <v>0</v>
      </c>
      <c r="BP925" s="57">
        <f t="shared" si="1140"/>
        <v>0</v>
      </c>
      <c r="BQ925">
        <f t="shared" si="1162"/>
        <v>0</v>
      </c>
      <c r="BR925">
        <f t="shared" si="1163"/>
        <v>0</v>
      </c>
      <c r="BS925">
        <f t="shared" si="1164"/>
        <v>0</v>
      </c>
      <c r="BT925">
        <f t="shared" si="1165"/>
        <v>0</v>
      </c>
      <c r="BU925">
        <f t="shared" si="1166"/>
        <v>0</v>
      </c>
      <c r="BV925">
        <f t="shared" si="1167"/>
        <v>0</v>
      </c>
      <c r="BW925">
        <f t="shared" si="1168"/>
        <v>0</v>
      </c>
      <c r="BX925">
        <f t="shared" si="1169"/>
        <v>0</v>
      </c>
      <c r="BY925">
        <f t="shared" si="1170"/>
        <v>0</v>
      </c>
      <c r="BZ925">
        <f t="shared" si="1171"/>
        <v>0</v>
      </c>
      <c r="CA925">
        <f t="shared" si="1172"/>
        <v>0</v>
      </c>
      <c r="CB925">
        <f t="shared" si="1173"/>
        <v>0</v>
      </c>
      <c r="CC925" t="e">
        <f>IF('Source and fuel input'!AS925,VLOOKUP(AA925,SourceIdData,8,FALSE),IF('Source and fuel input'!AQ925,V925,IF('Source and fuel input'!AR925,IF(AND(E925="Method 1",VLOOKUP(AA925,SourceIdData,8,FALSE)&gt;0),VLOOKUP(AA925,SourceIdData,8,FALSE),NA()),"")))</f>
        <v>#N/A</v>
      </c>
      <c r="CD925" s="15" t="e">
        <f t="shared" si="1108"/>
        <v>#N/A</v>
      </c>
      <c r="CE925" s="15" t="b">
        <f t="shared" si="1109"/>
        <v>1</v>
      </c>
      <c r="CF925" s="15" t="b">
        <f t="shared" si="1141"/>
        <v>1</v>
      </c>
      <c r="CG925" s="15" t="b">
        <f t="shared" si="1110"/>
        <v>0</v>
      </c>
      <c r="CH925" s="15" t="b">
        <f t="shared" si="1111"/>
        <v>1</v>
      </c>
      <c r="CI925" t="e">
        <f t="shared" si="1142"/>
        <v>#N/A</v>
      </c>
      <c r="CJ925" t="e">
        <f t="shared" si="1143"/>
        <v>#N/A</v>
      </c>
      <c r="CK925" t="e">
        <f t="shared" si="1152"/>
        <v>#N/A</v>
      </c>
      <c r="CL925" t="b">
        <f t="shared" si="1112"/>
        <v>0</v>
      </c>
      <c r="CM925" t="e">
        <f t="shared" si="1153"/>
        <v>#N/A</v>
      </c>
      <c r="CN925" t="b">
        <f t="shared" si="1154"/>
        <v>0</v>
      </c>
      <c r="CO925" s="14">
        <f t="shared" si="1155"/>
        <v>1</v>
      </c>
      <c r="CP925" s="16" t="str">
        <f t="shared" si="1144"/>
        <v/>
      </c>
      <c r="CQ925" s="15">
        <f t="shared" si="1145"/>
        <v>0</v>
      </c>
      <c r="CR925" s="15">
        <f t="shared" si="1146"/>
        <v>0</v>
      </c>
      <c r="CS925" s="15">
        <f t="shared" si="1147"/>
        <v>0</v>
      </c>
      <c r="CT925" s="58" t="e">
        <f t="shared" si="1174"/>
        <v>#DIV/0!</v>
      </c>
      <c r="CU925" s="2">
        <f t="shared" si="1148"/>
        <v>995</v>
      </c>
      <c r="CV925" t="str">
        <f t="shared" si="1156"/>
        <v/>
      </c>
      <c r="CX925" t="str">
        <f t="shared" si="1175"/>
        <v/>
      </c>
      <c r="CY925" t="b">
        <f>AND(CX925&lt;&gt;"",COUNTIF($CX$11:CX924,CX925)=0)</f>
        <v>0</v>
      </c>
      <c r="CZ925" s="2">
        <f>IF(CX925="",0,IF(CY925,MAX($CZ$11:CZ924)+1,VLOOKUP(CX925,$CX$11:CZ924,3,FALSE)))</f>
        <v>0</v>
      </c>
      <c r="DA925" s="2" t="str">
        <f t="shared" si="1157"/>
        <v/>
      </c>
      <c r="DB925" t="str">
        <f t="shared" si="1176"/>
        <v/>
      </c>
      <c r="DC925" t="b">
        <f>AND(DB925&lt;&gt;"",COUNTIF($DB$11:DB924,DB925)=0)</f>
        <v>0</v>
      </c>
      <c r="DD925" s="2">
        <f>IF(DB925="",0,IF(DC925,MAX($DD$11:DD924)+1,VLOOKUP(DB925,$DB$11:DD924,3,FALSE)))</f>
        <v>0</v>
      </c>
      <c r="DE925" s="2" t="str">
        <f t="shared" si="1158"/>
        <v/>
      </c>
    </row>
    <row r="926" spans="1:109" x14ac:dyDescent="0.35">
      <c r="A926" s="119"/>
      <c r="B926" s="46"/>
      <c r="C926" s="46"/>
      <c r="D926" s="46"/>
      <c r="E926" s="46"/>
      <c r="F926" s="183"/>
      <c r="G926" s="48">
        <v>0</v>
      </c>
      <c r="H926" s="46">
        <v>0</v>
      </c>
      <c r="I926" s="46">
        <v>0</v>
      </c>
      <c r="J926" s="46">
        <v>0</v>
      </c>
      <c r="K926" s="46">
        <v>0</v>
      </c>
      <c r="L926" s="49">
        <v>0</v>
      </c>
      <c r="M926" s="50">
        <v>0</v>
      </c>
      <c r="N926" s="32"/>
      <c r="O926" s="31"/>
      <c r="P926" s="31"/>
      <c r="Q926" s="31"/>
      <c r="R926" s="31"/>
      <c r="S926" s="31"/>
      <c r="T926" s="31"/>
      <c r="U926" s="31"/>
      <c r="V926" s="99"/>
      <c r="W926" s="52" t="str">
        <f t="shared" si="1107"/>
        <v/>
      </c>
      <c r="X926" s="120"/>
      <c r="Y926" s="97"/>
      <c r="Z926" t="e">
        <f t="shared" si="1113"/>
        <v>#N/A</v>
      </c>
      <c r="AA926" t="e">
        <f t="shared" si="1114"/>
        <v>#N/A</v>
      </c>
      <c r="AB926" t="e">
        <f t="shared" si="1115"/>
        <v>#N/A</v>
      </c>
      <c r="AC926" s="53" t="b">
        <f t="shared" si="1116"/>
        <v>0</v>
      </c>
      <c r="AD926" s="53" t="b">
        <f t="shared" si="1117"/>
        <v>0</v>
      </c>
      <c r="AE926" s="53" t="b">
        <f t="shared" si="1118"/>
        <v>0</v>
      </c>
      <c r="AF926" s="53" t="b">
        <f t="shared" si="1119"/>
        <v>0</v>
      </c>
      <c r="AG926" s="53" t="b">
        <f t="shared" si="1120"/>
        <v>0</v>
      </c>
      <c r="AH926" s="53" t="b">
        <f t="shared" si="1121"/>
        <v>0</v>
      </c>
      <c r="AI926" s="53" t="b">
        <f t="shared" si="1122"/>
        <v>0</v>
      </c>
      <c r="AJ926" s="53" t="b">
        <f t="shared" si="1123"/>
        <v>0</v>
      </c>
      <c r="AK926" s="53" t="b">
        <f t="shared" si="1177"/>
        <v>1</v>
      </c>
      <c r="AL926" s="53" t="b">
        <f t="shared" si="1178"/>
        <v>1</v>
      </c>
      <c r="AM926" s="53" t="b">
        <f t="shared" si="1179"/>
        <v>1</v>
      </c>
      <c r="AN926" s="53" t="b">
        <f t="shared" si="1180"/>
        <v>1</v>
      </c>
      <c r="AO926" s="53" t="b">
        <f t="shared" si="1181"/>
        <v>1</v>
      </c>
      <c r="AP926" s="53" t="b">
        <f t="shared" si="1182"/>
        <v>1</v>
      </c>
      <c r="AQ926" s="53" t="b">
        <f t="shared" si="1159"/>
        <v>0</v>
      </c>
      <c r="AR926" t="b">
        <f t="shared" si="1124"/>
        <v>0</v>
      </c>
      <c r="AS926" s="54" t="e">
        <f t="shared" si="1149"/>
        <v>#N/A</v>
      </c>
      <c r="AT926" t="b">
        <f t="shared" si="1160"/>
        <v>0</v>
      </c>
      <c r="AU926" t="str">
        <f t="shared" si="1161"/>
        <v/>
      </c>
      <c r="AV926" s="55" t="str">
        <f t="shared" si="1150"/>
        <v/>
      </c>
      <c r="AW926" t="b">
        <f>AND(AV926&lt;&gt;"",COUNTIF($AV$11:AV925,AV926)=0)</f>
        <v>0</v>
      </c>
      <c r="AX926" s="2">
        <f>IF(AV926="",0,IF(AW926,MAX($AX$11:AX925)+1,VLOOKUP(AV926,$AV$11:AX925,3,FALSE)))</f>
        <v>0</v>
      </c>
      <c r="AY926" t="str">
        <f t="shared" si="1151"/>
        <v/>
      </c>
      <c r="AZ926" t="e">
        <f t="shared" si="1125"/>
        <v>#N/A</v>
      </c>
      <c r="BA926" t="e">
        <f>IF(ISNA(AZ926),NA(),COUNTIF(AZ$10:AZ926,AZ926)&gt;1)</f>
        <v>#N/A</v>
      </c>
      <c r="BB926" t="e">
        <f t="shared" si="1126"/>
        <v>#N/A</v>
      </c>
      <c r="BC926" s="55" t="e">
        <f t="shared" si="1127"/>
        <v>#N/A</v>
      </c>
      <c r="BD926" s="56" t="e">
        <f t="shared" si="1128"/>
        <v>#N/A</v>
      </c>
      <c r="BE926" s="53">
        <f t="shared" si="1129"/>
        <v>0</v>
      </c>
      <c r="BF926" s="53">
        <f t="shared" si="1130"/>
        <v>0</v>
      </c>
      <c r="BG926" s="53">
        <f t="shared" si="1131"/>
        <v>0</v>
      </c>
      <c r="BH926" s="53">
        <f t="shared" si="1132"/>
        <v>0</v>
      </c>
      <c r="BI926" s="53">
        <f t="shared" si="1133"/>
        <v>0</v>
      </c>
      <c r="BJ926" s="53">
        <f t="shared" si="1134"/>
        <v>0</v>
      </c>
      <c r="BK926" s="57">
        <f t="shared" si="1135"/>
        <v>0</v>
      </c>
      <c r="BL926" s="57">
        <f t="shared" si="1136"/>
        <v>0</v>
      </c>
      <c r="BM926" s="57">
        <f t="shared" si="1137"/>
        <v>0</v>
      </c>
      <c r="BN926" s="57">
        <f t="shared" si="1138"/>
        <v>0</v>
      </c>
      <c r="BO926" s="57">
        <f t="shared" si="1139"/>
        <v>0</v>
      </c>
      <c r="BP926" s="57">
        <f t="shared" si="1140"/>
        <v>0</v>
      </c>
      <c r="BQ926">
        <f t="shared" si="1162"/>
        <v>0</v>
      </c>
      <c r="BR926">
        <f t="shared" si="1163"/>
        <v>0</v>
      </c>
      <c r="BS926">
        <f t="shared" si="1164"/>
        <v>0</v>
      </c>
      <c r="BT926">
        <f t="shared" si="1165"/>
        <v>0</v>
      </c>
      <c r="BU926">
        <f t="shared" si="1166"/>
        <v>0</v>
      </c>
      <c r="BV926">
        <f t="shared" si="1167"/>
        <v>0</v>
      </c>
      <c r="BW926">
        <f t="shared" si="1168"/>
        <v>0</v>
      </c>
      <c r="BX926">
        <f t="shared" si="1169"/>
        <v>0</v>
      </c>
      <c r="BY926">
        <f t="shared" si="1170"/>
        <v>0</v>
      </c>
      <c r="BZ926">
        <f t="shared" si="1171"/>
        <v>0</v>
      </c>
      <c r="CA926">
        <f t="shared" si="1172"/>
        <v>0</v>
      </c>
      <c r="CB926">
        <f t="shared" si="1173"/>
        <v>0</v>
      </c>
      <c r="CC926" t="e">
        <f>IF('Source and fuel input'!AS926,VLOOKUP(AA926,SourceIdData,8,FALSE),IF('Source and fuel input'!AQ926,V926,IF('Source and fuel input'!AR926,IF(AND(E926="Method 1",VLOOKUP(AA926,SourceIdData,8,FALSE)&gt;0),VLOOKUP(AA926,SourceIdData,8,FALSE),NA()),"")))</f>
        <v>#N/A</v>
      </c>
      <c r="CD926" s="15" t="e">
        <f t="shared" si="1108"/>
        <v>#N/A</v>
      </c>
      <c r="CE926" s="15" t="b">
        <f t="shared" si="1109"/>
        <v>1</v>
      </c>
      <c r="CF926" s="15" t="b">
        <f t="shared" si="1141"/>
        <v>1</v>
      </c>
      <c r="CG926" s="15" t="b">
        <f t="shared" si="1110"/>
        <v>0</v>
      </c>
      <c r="CH926" s="15" t="b">
        <f t="shared" si="1111"/>
        <v>1</v>
      </c>
      <c r="CI926" t="e">
        <f t="shared" si="1142"/>
        <v>#N/A</v>
      </c>
      <c r="CJ926" t="e">
        <f t="shared" si="1143"/>
        <v>#N/A</v>
      </c>
      <c r="CK926" t="e">
        <f t="shared" si="1152"/>
        <v>#N/A</v>
      </c>
      <c r="CL926" t="b">
        <f t="shared" si="1112"/>
        <v>0</v>
      </c>
      <c r="CM926" t="e">
        <f t="shared" si="1153"/>
        <v>#N/A</v>
      </c>
      <c r="CN926" t="b">
        <f t="shared" si="1154"/>
        <v>0</v>
      </c>
      <c r="CO926" s="14">
        <f t="shared" si="1155"/>
        <v>1</v>
      </c>
      <c r="CP926" s="16" t="str">
        <f t="shared" si="1144"/>
        <v/>
      </c>
      <c r="CQ926" s="15">
        <f t="shared" si="1145"/>
        <v>0</v>
      </c>
      <c r="CR926" s="15">
        <f t="shared" si="1146"/>
        <v>0</v>
      </c>
      <c r="CS926" s="15">
        <f t="shared" si="1147"/>
        <v>0</v>
      </c>
      <c r="CT926" s="58" t="e">
        <f t="shared" si="1174"/>
        <v>#DIV/0!</v>
      </c>
      <c r="CU926" s="2">
        <f t="shared" si="1148"/>
        <v>995</v>
      </c>
      <c r="CV926" t="str">
        <f t="shared" si="1156"/>
        <v/>
      </c>
      <c r="CX926" t="str">
        <f t="shared" si="1175"/>
        <v/>
      </c>
      <c r="CY926" t="b">
        <f>AND(CX926&lt;&gt;"",COUNTIF($CX$11:CX925,CX926)=0)</f>
        <v>0</v>
      </c>
      <c r="CZ926" s="2">
        <f>IF(CX926="",0,IF(CY926,MAX($CZ$11:CZ925)+1,VLOOKUP(CX926,$CX$11:CZ925,3,FALSE)))</f>
        <v>0</v>
      </c>
      <c r="DA926" s="2" t="str">
        <f t="shared" si="1157"/>
        <v/>
      </c>
      <c r="DB926" t="str">
        <f t="shared" si="1176"/>
        <v/>
      </c>
      <c r="DC926" t="b">
        <f>AND(DB926&lt;&gt;"",COUNTIF($DB$11:DB925,DB926)=0)</f>
        <v>0</v>
      </c>
      <c r="DD926" s="2">
        <f>IF(DB926="",0,IF(DC926,MAX($DD$11:DD925)+1,VLOOKUP(DB926,$DB$11:DD925,3,FALSE)))</f>
        <v>0</v>
      </c>
      <c r="DE926" s="2" t="str">
        <f t="shared" si="1158"/>
        <v/>
      </c>
    </row>
    <row r="927" spans="1:109" x14ac:dyDescent="0.35">
      <c r="A927" s="119"/>
      <c r="B927" s="46"/>
      <c r="C927" s="46"/>
      <c r="D927" s="46"/>
      <c r="E927" s="46"/>
      <c r="F927" s="183"/>
      <c r="G927" s="48">
        <v>0</v>
      </c>
      <c r="H927" s="46">
        <v>0</v>
      </c>
      <c r="I927" s="46">
        <v>0</v>
      </c>
      <c r="J927" s="46">
        <v>0</v>
      </c>
      <c r="K927" s="46">
        <v>0</v>
      </c>
      <c r="L927" s="49">
        <v>0</v>
      </c>
      <c r="M927" s="50">
        <v>0</v>
      </c>
      <c r="N927" s="32"/>
      <c r="O927" s="31"/>
      <c r="P927" s="31"/>
      <c r="Q927" s="31"/>
      <c r="R927" s="31"/>
      <c r="S927" s="31"/>
      <c r="T927" s="31"/>
      <c r="U927" s="31"/>
      <c r="V927" s="99"/>
      <c r="W927" s="52" t="str">
        <f t="shared" si="1107"/>
        <v/>
      </c>
      <c r="X927" s="120"/>
      <c r="Y927" s="97"/>
      <c r="Z927" t="e">
        <f t="shared" si="1113"/>
        <v>#N/A</v>
      </c>
      <c r="AA927" t="e">
        <f t="shared" si="1114"/>
        <v>#N/A</v>
      </c>
      <c r="AB927" t="e">
        <f t="shared" si="1115"/>
        <v>#N/A</v>
      </c>
      <c r="AC927" s="53" t="b">
        <f t="shared" si="1116"/>
        <v>0</v>
      </c>
      <c r="AD927" s="53" t="b">
        <f t="shared" si="1117"/>
        <v>0</v>
      </c>
      <c r="AE927" s="53" t="b">
        <f t="shared" si="1118"/>
        <v>0</v>
      </c>
      <c r="AF927" s="53" t="b">
        <f t="shared" si="1119"/>
        <v>0</v>
      </c>
      <c r="AG927" s="53" t="b">
        <f t="shared" si="1120"/>
        <v>0</v>
      </c>
      <c r="AH927" s="53" t="b">
        <f t="shared" si="1121"/>
        <v>0</v>
      </c>
      <c r="AI927" s="53" t="b">
        <f t="shared" si="1122"/>
        <v>0</v>
      </c>
      <c r="AJ927" s="53" t="b">
        <f t="shared" si="1123"/>
        <v>0</v>
      </c>
      <c r="AK927" s="53" t="b">
        <f t="shared" si="1177"/>
        <v>1</v>
      </c>
      <c r="AL927" s="53" t="b">
        <f t="shared" si="1178"/>
        <v>1</v>
      </c>
      <c r="AM927" s="53" t="b">
        <f t="shared" si="1179"/>
        <v>1</v>
      </c>
      <c r="AN927" s="53" t="b">
        <f t="shared" si="1180"/>
        <v>1</v>
      </c>
      <c r="AO927" s="53" t="b">
        <f t="shared" si="1181"/>
        <v>1</v>
      </c>
      <c r="AP927" s="53" t="b">
        <f t="shared" si="1182"/>
        <v>1</v>
      </c>
      <c r="AQ927" s="53" t="b">
        <f t="shared" si="1159"/>
        <v>0</v>
      </c>
      <c r="AR927" t="b">
        <f t="shared" si="1124"/>
        <v>0</v>
      </c>
      <c r="AS927" s="54" t="e">
        <f t="shared" si="1149"/>
        <v>#N/A</v>
      </c>
      <c r="AT927" t="b">
        <f t="shared" si="1160"/>
        <v>0</v>
      </c>
      <c r="AU927" t="str">
        <f t="shared" si="1161"/>
        <v/>
      </c>
      <c r="AV927" s="55" t="str">
        <f t="shared" si="1150"/>
        <v/>
      </c>
      <c r="AW927" t="b">
        <f>AND(AV927&lt;&gt;"",COUNTIF($AV$11:AV926,AV927)=0)</f>
        <v>0</v>
      </c>
      <c r="AX927" s="2">
        <f>IF(AV927="",0,IF(AW927,MAX($AX$11:AX926)+1,VLOOKUP(AV927,$AV$11:AX926,3,FALSE)))</f>
        <v>0</v>
      </c>
      <c r="AY927" t="str">
        <f t="shared" si="1151"/>
        <v/>
      </c>
      <c r="AZ927" t="e">
        <f t="shared" si="1125"/>
        <v>#N/A</v>
      </c>
      <c r="BA927" t="e">
        <f>IF(ISNA(AZ927),NA(),COUNTIF(AZ$10:AZ927,AZ927)&gt;1)</f>
        <v>#N/A</v>
      </c>
      <c r="BB927" t="e">
        <f t="shared" si="1126"/>
        <v>#N/A</v>
      </c>
      <c r="BC927" s="55" t="e">
        <f t="shared" si="1127"/>
        <v>#N/A</v>
      </c>
      <c r="BD927" s="56" t="e">
        <f t="shared" si="1128"/>
        <v>#N/A</v>
      </c>
      <c r="BE927" s="53">
        <f t="shared" si="1129"/>
        <v>0</v>
      </c>
      <c r="BF927" s="53">
        <f t="shared" si="1130"/>
        <v>0</v>
      </c>
      <c r="BG927" s="53">
        <f t="shared" si="1131"/>
        <v>0</v>
      </c>
      <c r="BH927" s="53">
        <f t="shared" si="1132"/>
        <v>0</v>
      </c>
      <c r="BI927" s="53">
        <f t="shared" si="1133"/>
        <v>0</v>
      </c>
      <c r="BJ927" s="53">
        <f t="shared" si="1134"/>
        <v>0</v>
      </c>
      <c r="BK927" s="57">
        <f t="shared" si="1135"/>
        <v>0</v>
      </c>
      <c r="BL927" s="57">
        <f t="shared" si="1136"/>
        <v>0</v>
      </c>
      <c r="BM927" s="57">
        <f t="shared" si="1137"/>
        <v>0</v>
      </c>
      <c r="BN927" s="57">
        <f t="shared" si="1138"/>
        <v>0</v>
      </c>
      <c r="BO927" s="57">
        <f t="shared" si="1139"/>
        <v>0</v>
      </c>
      <c r="BP927" s="57">
        <f t="shared" si="1140"/>
        <v>0</v>
      </c>
      <c r="BQ927">
        <f t="shared" si="1162"/>
        <v>0</v>
      </c>
      <c r="BR927">
        <f t="shared" si="1163"/>
        <v>0</v>
      </c>
      <c r="BS927">
        <f t="shared" si="1164"/>
        <v>0</v>
      </c>
      <c r="BT927">
        <f t="shared" si="1165"/>
        <v>0</v>
      </c>
      <c r="BU927">
        <f t="shared" si="1166"/>
        <v>0</v>
      </c>
      <c r="BV927">
        <f t="shared" si="1167"/>
        <v>0</v>
      </c>
      <c r="BW927">
        <f t="shared" si="1168"/>
        <v>0</v>
      </c>
      <c r="BX927">
        <f t="shared" si="1169"/>
        <v>0</v>
      </c>
      <c r="BY927">
        <f t="shared" si="1170"/>
        <v>0</v>
      </c>
      <c r="BZ927">
        <f t="shared" si="1171"/>
        <v>0</v>
      </c>
      <c r="CA927">
        <f t="shared" si="1172"/>
        <v>0</v>
      </c>
      <c r="CB927">
        <f t="shared" si="1173"/>
        <v>0</v>
      </c>
      <c r="CC927" t="e">
        <f>IF('Source and fuel input'!AS927,VLOOKUP(AA927,SourceIdData,8,FALSE),IF('Source and fuel input'!AQ927,V927,IF('Source and fuel input'!AR927,IF(AND(E927="Method 1",VLOOKUP(AA927,SourceIdData,8,FALSE)&gt;0),VLOOKUP(AA927,SourceIdData,8,FALSE),NA()),"")))</f>
        <v>#N/A</v>
      </c>
      <c r="CD927" s="15" t="e">
        <f t="shared" si="1108"/>
        <v>#N/A</v>
      </c>
      <c r="CE927" s="15" t="b">
        <f t="shared" si="1109"/>
        <v>1</v>
      </c>
      <c r="CF927" s="15" t="b">
        <f t="shared" si="1141"/>
        <v>1</v>
      </c>
      <c r="CG927" s="15" t="b">
        <f t="shared" si="1110"/>
        <v>0</v>
      </c>
      <c r="CH927" s="15" t="b">
        <f t="shared" si="1111"/>
        <v>1</v>
      </c>
      <c r="CI927" t="e">
        <f t="shared" si="1142"/>
        <v>#N/A</v>
      </c>
      <c r="CJ927" t="e">
        <f t="shared" si="1143"/>
        <v>#N/A</v>
      </c>
      <c r="CK927" t="e">
        <f t="shared" si="1152"/>
        <v>#N/A</v>
      </c>
      <c r="CL927" t="b">
        <f t="shared" si="1112"/>
        <v>0</v>
      </c>
      <c r="CM927" t="e">
        <f t="shared" si="1153"/>
        <v>#N/A</v>
      </c>
      <c r="CN927" t="b">
        <f t="shared" si="1154"/>
        <v>0</v>
      </c>
      <c r="CO927" s="14">
        <f t="shared" si="1155"/>
        <v>1</v>
      </c>
      <c r="CP927" s="16" t="str">
        <f t="shared" si="1144"/>
        <v/>
      </c>
      <c r="CQ927" s="15">
        <f t="shared" si="1145"/>
        <v>0</v>
      </c>
      <c r="CR927" s="15">
        <f t="shared" si="1146"/>
        <v>0</v>
      </c>
      <c r="CS927" s="15">
        <f t="shared" si="1147"/>
        <v>0</v>
      </c>
      <c r="CT927" s="58" t="e">
        <f t="shared" si="1174"/>
        <v>#DIV/0!</v>
      </c>
      <c r="CU927" s="2">
        <f t="shared" si="1148"/>
        <v>995</v>
      </c>
      <c r="CV927" t="str">
        <f t="shared" si="1156"/>
        <v/>
      </c>
      <c r="CX927" t="str">
        <f t="shared" si="1175"/>
        <v/>
      </c>
      <c r="CY927" t="b">
        <f>AND(CX927&lt;&gt;"",COUNTIF($CX$11:CX926,CX927)=0)</f>
        <v>0</v>
      </c>
      <c r="CZ927" s="2">
        <f>IF(CX927="",0,IF(CY927,MAX($CZ$11:CZ926)+1,VLOOKUP(CX927,$CX$11:CZ926,3,FALSE)))</f>
        <v>0</v>
      </c>
      <c r="DA927" s="2" t="str">
        <f t="shared" si="1157"/>
        <v/>
      </c>
      <c r="DB927" t="str">
        <f t="shared" si="1176"/>
        <v/>
      </c>
      <c r="DC927" t="b">
        <f>AND(DB927&lt;&gt;"",COUNTIF($DB$11:DB926,DB927)=0)</f>
        <v>0</v>
      </c>
      <c r="DD927" s="2">
        <f>IF(DB927="",0,IF(DC927,MAX($DD$11:DD926)+1,VLOOKUP(DB927,$DB$11:DD926,3,FALSE)))</f>
        <v>0</v>
      </c>
      <c r="DE927" s="2" t="str">
        <f t="shared" si="1158"/>
        <v/>
      </c>
    </row>
    <row r="928" spans="1:109" x14ac:dyDescent="0.35">
      <c r="A928" s="119"/>
      <c r="B928" s="46"/>
      <c r="C928" s="46"/>
      <c r="D928" s="46"/>
      <c r="E928" s="46"/>
      <c r="F928" s="183"/>
      <c r="G928" s="48">
        <v>0</v>
      </c>
      <c r="H928" s="46">
        <v>0</v>
      </c>
      <c r="I928" s="46">
        <v>0</v>
      </c>
      <c r="J928" s="46">
        <v>0</v>
      </c>
      <c r="K928" s="46">
        <v>0</v>
      </c>
      <c r="L928" s="49">
        <v>0</v>
      </c>
      <c r="M928" s="50">
        <v>0</v>
      </c>
      <c r="N928" s="32"/>
      <c r="O928" s="31"/>
      <c r="P928" s="31"/>
      <c r="Q928" s="31"/>
      <c r="R928" s="31"/>
      <c r="S928" s="31"/>
      <c r="T928" s="31"/>
      <c r="U928" s="31"/>
      <c r="V928" s="99"/>
      <c r="W928" s="52" t="str">
        <f t="shared" ref="W928:W991" si="1183">AU928</f>
        <v/>
      </c>
      <c r="X928" s="120"/>
      <c r="Y928" s="97"/>
      <c r="Z928" t="e">
        <f t="shared" si="1113"/>
        <v>#N/A</v>
      </c>
      <c r="AA928" t="e">
        <f t="shared" si="1114"/>
        <v>#N/A</v>
      </c>
      <c r="AB928" t="e">
        <f t="shared" si="1115"/>
        <v>#N/A</v>
      </c>
      <c r="AC928" s="53" t="b">
        <f t="shared" si="1116"/>
        <v>0</v>
      </c>
      <c r="AD928" s="53" t="b">
        <f t="shared" si="1117"/>
        <v>0</v>
      </c>
      <c r="AE928" s="53" t="b">
        <f t="shared" si="1118"/>
        <v>0</v>
      </c>
      <c r="AF928" s="53" t="b">
        <f t="shared" si="1119"/>
        <v>0</v>
      </c>
      <c r="AG928" s="53" t="b">
        <f t="shared" si="1120"/>
        <v>0</v>
      </c>
      <c r="AH928" s="53" t="b">
        <f t="shared" si="1121"/>
        <v>0</v>
      </c>
      <c r="AI928" s="53" t="b">
        <f t="shared" si="1122"/>
        <v>0</v>
      </c>
      <c r="AJ928" s="53" t="b">
        <f t="shared" si="1123"/>
        <v>0</v>
      </c>
      <c r="AK928" s="53" t="b">
        <f t="shared" si="1177"/>
        <v>1</v>
      </c>
      <c r="AL928" s="53" t="b">
        <f t="shared" si="1178"/>
        <v>1</v>
      </c>
      <c r="AM928" s="53" t="b">
        <f t="shared" si="1179"/>
        <v>1</v>
      </c>
      <c r="AN928" s="53" t="b">
        <f t="shared" si="1180"/>
        <v>1</v>
      </c>
      <c r="AO928" s="53" t="b">
        <f t="shared" si="1181"/>
        <v>1</v>
      </c>
      <c r="AP928" s="53" t="b">
        <f t="shared" si="1182"/>
        <v>1</v>
      </c>
      <c r="AQ928" s="53" t="b">
        <f t="shared" si="1159"/>
        <v>0</v>
      </c>
      <c r="AR928" t="b">
        <f t="shared" si="1124"/>
        <v>0</v>
      </c>
      <c r="AS928" s="54" t="e">
        <f t="shared" si="1149"/>
        <v>#N/A</v>
      </c>
      <c r="AT928" t="b">
        <f t="shared" si="1160"/>
        <v>0</v>
      </c>
      <c r="AU928" t="str">
        <f t="shared" si="1161"/>
        <v/>
      </c>
      <c r="AV928" s="55" t="str">
        <f t="shared" si="1150"/>
        <v/>
      </c>
      <c r="AW928" t="b">
        <f>AND(AV928&lt;&gt;"",COUNTIF($AV$11:AV927,AV928)=0)</f>
        <v>0</v>
      </c>
      <c r="AX928" s="2">
        <f>IF(AV928="",0,IF(AW928,MAX($AX$11:AX927)+1,VLOOKUP(AV928,$AV$11:AX927,3,FALSE)))</f>
        <v>0</v>
      </c>
      <c r="AY928" t="str">
        <f t="shared" si="1151"/>
        <v/>
      </c>
      <c r="AZ928" t="e">
        <f t="shared" si="1125"/>
        <v>#N/A</v>
      </c>
      <c r="BA928" t="e">
        <f>IF(ISNA(AZ928),NA(),COUNTIF(AZ$10:AZ928,AZ928)&gt;1)</f>
        <v>#N/A</v>
      </c>
      <c r="BB928" t="e">
        <f t="shared" si="1126"/>
        <v>#N/A</v>
      </c>
      <c r="BC928" s="55" t="e">
        <f t="shared" si="1127"/>
        <v>#N/A</v>
      </c>
      <c r="BD928" s="56" t="e">
        <f t="shared" si="1128"/>
        <v>#N/A</v>
      </c>
      <c r="BE928" s="53">
        <f t="shared" si="1129"/>
        <v>0</v>
      </c>
      <c r="BF928" s="53">
        <f t="shared" si="1130"/>
        <v>0</v>
      </c>
      <c r="BG928" s="53">
        <f t="shared" si="1131"/>
        <v>0</v>
      </c>
      <c r="BH928" s="53">
        <f t="shared" si="1132"/>
        <v>0</v>
      </c>
      <c r="BI928" s="53">
        <f t="shared" si="1133"/>
        <v>0</v>
      </c>
      <c r="BJ928" s="53">
        <f t="shared" si="1134"/>
        <v>0</v>
      </c>
      <c r="BK928" s="57">
        <f t="shared" si="1135"/>
        <v>0</v>
      </c>
      <c r="BL928" s="57">
        <f t="shared" si="1136"/>
        <v>0</v>
      </c>
      <c r="BM928" s="57">
        <f t="shared" si="1137"/>
        <v>0</v>
      </c>
      <c r="BN928" s="57">
        <f t="shared" si="1138"/>
        <v>0</v>
      </c>
      <c r="BO928" s="57">
        <f t="shared" si="1139"/>
        <v>0</v>
      </c>
      <c r="BP928" s="57">
        <f t="shared" si="1140"/>
        <v>0</v>
      </c>
      <c r="BQ928">
        <f t="shared" si="1162"/>
        <v>0</v>
      </c>
      <c r="BR928">
        <f t="shared" si="1163"/>
        <v>0</v>
      </c>
      <c r="BS928">
        <f t="shared" si="1164"/>
        <v>0</v>
      </c>
      <c r="BT928">
        <f t="shared" si="1165"/>
        <v>0</v>
      </c>
      <c r="BU928">
        <f t="shared" si="1166"/>
        <v>0</v>
      </c>
      <c r="BV928">
        <f t="shared" si="1167"/>
        <v>0</v>
      </c>
      <c r="BW928">
        <f t="shared" si="1168"/>
        <v>0</v>
      </c>
      <c r="BX928">
        <f t="shared" si="1169"/>
        <v>0</v>
      </c>
      <c r="BY928">
        <f t="shared" si="1170"/>
        <v>0</v>
      </c>
      <c r="BZ928">
        <f t="shared" si="1171"/>
        <v>0</v>
      </c>
      <c r="CA928">
        <f t="shared" si="1172"/>
        <v>0</v>
      </c>
      <c r="CB928">
        <f t="shared" si="1173"/>
        <v>0</v>
      </c>
      <c r="CC928" t="e">
        <f>IF('Source and fuel input'!AS928,VLOOKUP(AA928,SourceIdData,8,FALSE),IF('Source and fuel input'!AQ928,V928,IF('Source and fuel input'!AR928,IF(AND(E928="Method 1",VLOOKUP(AA928,SourceIdData,8,FALSE)&gt;0),VLOOKUP(AA928,SourceIdData,8,FALSE),NA()),"")))</f>
        <v>#N/A</v>
      </c>
      <c r="CD928" s="15" t="e">
        <f t="shared" si="1108"/>
        <v>#N/A</v>
      </c>
      <c r="CE928" s="15" t="b">
        <f t="shared" si="1109"/>
        <v>1</v>
      </c>
      <c r="CF928" s="15" t="b">
        <f t="shared" si="1141"/>
        <v>1</v>
      </c>
      <c r="CG928" s="15" t="b">
        <f t="shared" si="1110"/>
        <v>0</v>
      </c>
      <c r="CH928" s="15" t="b">
        <f t="shared" si="1111"/>
        <v>1</v>
      </c>
      <c r="CI928" t="e">
        <f t="shared" si="1142"/>
        <v>#N/A</v>
      </c>
      <c r="CJ928" t="e">
        <f t="shared" si="1143"/>
        <v>#N/A</v>
      </c>
      <c r="CK928" t="e">
        <f t="shared" si="1152"/>
        <v>#N/A</v>
      </c>
      <c r="CL928" t="b">
        <f t="shared" si="1112"/>
        <v>0</v>
      </c>
      <c r="CM928" t="e">
        <f t="shared" si="1153"/>
        <v>#N/A</v>
      </c>
      <c r="CN928" t="b">
        <f t="shared" si="1154"/>
        <v>0</v>
      </c>
      <c r="CO928" s="14">
        <f t="shared" si="1155"/>
        <v>1</v>
      </c>
      <c r="CP928" s="16" t="str">
        <f t="shared" si="1144"/>
        <v/>
      </c>
      <c r="CQ928" s="15">
        <f t="shared" si="1145"/>
        <v>0</v>
      </c>
      <c r="CR928" s="15">
        <f t="shared" si="1146"/>
        <v>0</v>
      </c>
      <c r="CS928" s="15">
        <f t="shared" si="1147"/>
        <v>0</v>
      </c>
      <c r="CT928" s="58" t="e">
        <f t="shared" si="1174"/>
        <v>#DIV/0!</v>
      </c>
      <c r="CU928" s="2">
        <f t="shared" si="1148"/>
        <v>995</v>
      </c>
      <c r="CV928" t="str">
        <f t="shared" si="1156"/>
        <v/>
      </c>
      <c r="CX928" t="str">
        <f t="shared" si="1175"/>
        <v/>
      </c>
      <c r="CY928" t="b">
        <f>AND(CX928&lt;&gt;"",COUNTIF($CX$11:CX927,CX928)=0)</f>
        <v>0</v>
      </c>
      <c r="CZ928" s="2">
        <f>IF(CX928="",0,IF(CY928,MAX($CZ$11:CZ927)+1,VLOOKUP(CX928,$CX$11:CZ927,3,FALSE)))</f>
        <v>0</v>
      </c>
      <c r="DA928" s="2" t="str">
        <f t="shared" si="1157"/>
        <v/>
      </c>
      <c r="DB928" t="str">
        <f t="shared" si="1176"/>
        <v/>
      </c>
      <c r="DC928" t="b">
        <f>AND(DB928&lt;&gt;"",COUNTIF($DB$11:DB927,DB928)=0)</f>
        <v>0</v>
      </c>
      <c r="DD928" s="2">
        <f>IF(DB928="",0,IF(DC928,MAX($DD$11:DD927)+1,VLOOKUP(DB928,$DB$11:DD927,3,FALSE)))</f>
        <v>0</v>
      </c>
      <c r="DE928" s="2" t="str">
        <f t="shared" si="1158"/>
        <v/>
      </c>
    </row>
    <row r="929" spans="1:109" x14ac:dyDescent="0.35">
      <c r="A929" s="119"/>
      <c r="B929" s="46"/>
      <c r="C929" s="46"/>
      <c r="D929" s="46"/>
      <c r="E929" s="46"/>
      <c r="F929" s="183"/>
      <c r="G929" s="48">
        <v>0</v>
      </c>
      <c r="H929" s="46">
        <v>0</v>
      </c>
      <c r="I929" s="46">
        <v>0</v>
      </c>
      <c r="J929" s="46">
        <v>0</v>
      </c>
      <c r="K929" s="46">
        <v>0</v>
      </c>
      <c r="L929" s="49">
        <v>0</v>
      </c>
      <c r="M929" s="50">
        <v>0</v>
      </c>
      <c r="N929" s="32"/>
      <c r="O929" s="31"/>
      <c r="P929" s="31"/>
      <c r="Q929" s="31"/>
      <c r="R929" s="31"/>
      <c r="S929" s="31"/>
      <c r="T929" s="31"/>
      <c r="U929" s="31"/>
      <c r="V929" s="99"/>
      <c r="W929" s="52" t="str">
        <f t="shared" si="1183"/>
        <v/>
      </c>
      <c r="X929" s="120"/>
      <c r="Y929" s="97"/>
      <c r="Z929" t="e">
        <f t="shared" si="1113"/>
        <v>#N/A</v>
      </c>
      <c r="AA929" t="e">
        <f t="shared" si="1114"/>
        <v>#N/A</v>
      </c>
      <c r="AB929" t="e">
        <f t="shared" si="1115"/>
        <v>#N/A</v>
      </c>
      <c r="AC929" s="53" t="b">
        <f t="shared" si="1116"/>
        <v>0</v>
      </c>
      <c r="AD929" s="53" t="b">
        <f t="shared" si="1117"/>
        <v>0</v>
      </c>
      <c r="AE929" s="53" t="b">
        <f t="shared" si="1118"/>
        <v>0</v>
      </c>
      <c r="AF929" s="53" t="b">
        <f t="shared" si="1119"/>
        <v>0</v>
      </c>
      <c r="AG929" s="53" t="b">
        <f t="shared" si="1120"/>
        <v>0</v>
      </c>
      <c r="AH929" s="53" t="b">
        <f t="shared" si="1121"/>
        <v>0</v>
      </c>
      <c r="AI929" s="53" t="b">
        <f t="shared" si="1122"/>
        <v>0</v>
      </c>
      <c r="AJ929" s="53" t="b">
        <f t="shared" si="1123"/>
        <v>0</v>
      </c>
      <c r="AK929" s="53" t="b">
        <f t="shared" si="1177"/>
        <v>1</v>
      </c>
      <c r="AL929" s="53" t="b">
        <f t="shared" si="1178"/>
        <v>1</v>
      </c>
      <c r="AM929" s="53" t="b">
        <f t="shared" si="1179"/>
        <v>1</v>
      </c>
      <c r="AN929" s="53" t="b">
        <f t="shared" si="1180"/>
        <v>1</v>
      </c>
      <c r="AO929" s="53" t="b">
        <f t="shared" si="1181"/>
        <v>1</v>
      </c>
      <c r="AP929" s="53" t="b">
        <f t="shared" si="1182"/>
        <v>1</v>
      </c>
      <c r="AQ929" s="53" t="b">
        <f t="shared" si="1159"/>
        <v>0</v>
      </c>
      <c r="AR929" t="b">
        <f t="shared" si="1124"/>
        <v>0</v>
      </c>
      <c r="AS929" s="54" t="e">
        <f t="shared" si="1149"/>
        <v>#N/A</v>
      </c>
      <c r="AT929" t="b">
        <f t="shared" si="1160"/>
        <v>0</v>
      </c>
      <c r="AU929" t="str">
        <f t="shared" si="1161"/>
        <v/>
      </c>
      <c r="AV929" s="55" t="str">
        <f t="shared" si="1150"/>
        <v/>
      </c>
      <c r="AW929" t="b">
        <f>AND(AV929&lt;&gt;"",COUNTIF($AV$11:AV928,AV929)=0)</f>
        <v>0</v>
      </c>
      <c r="AX929" s="2">
        <f>IF(AV929="",0,IF(AW929,MAX($AX$11:AX928)+1,VLOOKUP(AV929,$AV$11:AX928,3,FALSE)))</f>
        <v>0</v>
      </c>
      <c r="AY929" t="str">
        <f t="shared" si="1151"/>
        <v/>
      </c>
      <c r="AZ929" t="e">
        <f t="shared" si="1125"/>
        <v>#N/A</v>
      </c>
      <c r="BA929" t="e">
        <f>IF(ISNA(AZ929),NA(),COUNTIF(AZ$10:AZ929,AZ929)&gt;1)</f>
        <v>#N/A</v>
      </c>
      <c r="BB929" t="e">
        <f t="shared" si="1126"/>
        <v>#N/A</v>
      </c>
      <c r="BC929" s="55" t="e">
        <f t="shared" si="1127"/>
        <v>#N/A</v>
      </c>
      <c r="BD929" s="56" t="e">
        <f t="shared" si="1128"/>
        <v>#N/A</v>
      </c>
      <c r="BE929" s="53">
        <f t="shared" si="1129"/>
        <v>0</v>
      </c>
      <c r="BF929" s="53">
        <f t="shared" si="1130"/>
        <v>0</v>
      </c>
      <c r="BG929" s="53">
        <f t="shared" si="1131"/>
        <v>0</v>
      </c>
      <c r="BH929" s="53">
        <f t="shared" si="1132"/>
        <v>0</v>
      </c>
      <c r="BI929" s="53">
        <f t="shared" si="1133"/>
        <v>0</v>
      </c>
      <c r="BJ929" s="53">
        <f t="shared" si="1134"/>
        <v>0</v>
      </c>
      <c r="BK929" s="57">
        <f t="shared" si="1135"/>
        <v>0</v>
      </c>
      <c r="BL929" s="57">
        <f t="shared" si="1136"/>
        <v>0</v>
      </c>
      <c r="BM929" s="57">
        <f t="shared" si="1137"/>
        <v>0</v>
      </c>
      <c r="BN929" s="57">
        <f t="shared" si="1138"/>
        <v>0</v>
      </c>
      <c r="BO929" s="57">
        <f t="shared" si="1139"/>
        <v>0</v>
      </c>
      <c r="BP929" s="57">
        <f t="shared" si="1140"/>
        <v>0</v>
      </c>
      <c r="BQ929">
        <f t="shared" si="1162"/>
        <v>0</v>
      </c>
      <c r="BR929">
        <f t="shared" si="1163"/>
        <v>0</v>
      </c>
      <c r="BS929">
        <f t="shared" si="1164"/>
        <v>0</v>
      </c>
      <c r="BT929">
        <f t="shared" si="1165"/>
        <v>0</v>
      </c>
      <c r="BU929">
        <f t="shared" si="1166"/>
        <v>0</v>
      </c>
      <c r="BV929">
        <f t="shared" si="1167"/>
        <v>0</v>
      </c>
      <c r="BW929">
        <f t="shared" si="1168"/>
        <v>0</v>
      </c>
      <c r="BX929">
        <f t="shared" si="1169"/>
        <v>0</v>
      </c>
      <c r="BY929">
        <f t="shared" si="1170"/>
        <v>0</v>
      </c>
      <c r="BZ929">
        <f t="shared" si="1171"/>
        <v>0</v>
      </c>
      <c r="CA929">
        <f t="shared" si="1172"/>
        <v>0</v>
      </c>
      <c r="CB929">
        <f t="shared" si="1173"/>
        <v>0</v>
      </c>
      <c r="CC929" t="e">
        <f>IF('Source and fuel input'!AS929,VLOOKUP(AA929,SourceIdData,8,FALSE),IF('Source and fuel input'!AQ929,V929,IF('Source and fuel input'!AR929,IF(AND(E929="Method 1",VLOOKUP(AA929,SourceIdData,8,FALSE)&gt;0),VLOOKUP(AA929,SourceIdData,8,FALSE),NA()),"")))</f>
        <v>#N/A</v>
      </c>
      <c r="CD929" s="15" t="e">
        <f t="shared" si="1108"/>
        <v>#N/A</v>
      </c>
      <c r="CE929" s="15" t="b">
        <f t="shared" si="1109"/>
        <v>1</v>
      </c>
      <c r="CF929" s="15" t="b">
        <f t="shared" si="1141"/>
        <v>1</v>
      </c>
      <c r="CG929" s="15" t="b">
        <f t="shared" si="1110"/>
        <v>0</v>
      </c>
      <c r="CH929" s="15" t="b">
        <f t="shared" si="1111"/>
        <v>1</v>
      </c>
      <c r="CI929" t="e">
        <f t="shared" si="1142"/>
        <v>#N/A</v>
      </c>
      <c r="CJ929" t="e">
        <f t="shared" si="1143"/>
        <v>#N/A</v>
      </c>
      <c r="CK929" t="e">
        <f t="shared" si="1152"/>
        <v>#N/A</v>
      </c>
      <c r="CL929" t="b">
        <f t="shared" si="1112"/>
        <v>0</v>
      </c>
      <c r="CM929" t="e">
        <f t="shared" si="1153"/>
        <v>#N/A</v>
      </c>
      <c r="CN929" t="b">
        <f t="shared" si="1154"/>
        <v>0</v>
      </c>
      <c r="CO929" s="14">
        <f t="shared" si="1155"/>
        <v>1</v>
      </c>
      <c r="CP929" s="16" t="str">
        <f t="shared" si="1144"/>
        <v/>
      </c>
      <c r="CQ929" s="15">
        <f t="shared" si="1145"/>
        <v>0</v>
      </c>
      <c r="CR929" s="15">
        <f t="shared" si="1146"/>
        <v>0</v>
      </c>
      <c r="CS929" s="15">
        <f t="shared" si="1147"/>
        <v>0</v>
      </c>
      <c r="CT929" s="58" t="e">
        <f t="shared" si="1174"/>
        <v>#DIV/0!</v>
      </c>
      <c r="CU929" s="2">
        <f t="shared" si="1148"/>
        <v>995</v>
      </c>
      <c r="CV929" t="str">
        <f t="shared" si="1156"/>
        <v/>
      </c>
      <c r="CX929" t="str">
        <f t="shared" si="1175"/>
        <v/>
      </c>
      <c r="CY929" t="b">
        <f>AND(CX929&lt;&gt;"",COUNTIF($CX$11:CX928,CX929)=0)</f>
        <v>0</v>
      </c>
      <c r="CZ929" s="2">
        <f>IF(CX929="",0,IF(CY929,MAX($CZ$11:CZ928)+1,VLOOKUP(CX929,$CX$11:CZ928,3,FALSE)))</f>
        <v>0</v>
      </c>
      <c r="DA929" s="2" t="str">
        <f t="shared" si="1157"/>
        <v/>
      </c>
      <c r="DB929" t="str">
        <f t="shared" si="1176"/>
        <v/>
      </c>
      <c r="DC929" t="b">
        <f>AND(DB929&lt;&gt;"",COUNTIF($DB$11:DB928,DB929)=0)</f>
        <v>0</v>
      </c>
      <c r="DD929" s="2">
        <f>IF(DB929="",0,IF(DC929,MAX($DD$11:DD928)+1,VLOOKUP(DB929,$DB$11:DD928,3,FALSE)))</f>
        <v>0</v>
      </c>
      <c r="DE929" s="2" t="str">
        <f t="shared" si="1158"/>
        <v/>
      </c>
    </row>
    <row r="930" spans="1:109" x14ac:dyDescent="0.35">
      <c r="A930" s="119"/>
      <c r="B930" s="46"/>
      <c r="C930" s="46"/>
      <c r="D930" s="46"/>
      <c r="E930" s="46"/>
      <c r="F930" s="183"/>
      <c r="G930" s="48">
        <v>0</v>
      </c>
      <c r="H930" s="46">
        <v>0</v>
      </c>
      <c r="I930" s="46">
        <v>0</v>
      </c>
      <c r="J930" s="46">
        <v>0</v>
      </c>
      <c r="K930" s="46">
        <v>0</v>
      </c>
      <c r="L930" s="49">
        <v>0</v>
      </c>
      <c r="M930" s="50">
        <v>0</v>
      </c>
      <c r="N930" s="32"/>
      <c r="O930" s="31"/>
      <c r="P930" s="31"/>
      <c r="Q930" s="31"/>
      <c r="R930" s="31"/>
      <c r="S930" s="31"/>
      <c r="T930" s="31"/>
      <c r="U930" s="31"/>
      <c r="V930" s="99"/>
      <c r="W930" s="52" t="str">
        <f t="shared" si="1183"/>
        <v/>
      </c>
      <c r="X930" s="120"/>
      <c r="Y930" s="97"/>
      <c r="Z930" t="e">
        <f t="shared" si="1113"/>
        <v>#N/A</v>
      </c>
      <c r="AA930" t="e">
        <f t="shared" si="1114"/>
        <v>#N/A</v>
      </c>
      <c r="AB930" t="e">
        <f t="shared" si="1115"/>
        <v>#N/A</v>
      </c>
      <c r="AC930" s="53" t="b">
        <f t="shared" si="1116"/>
        <v>0</v>
      </c>
      <c r="AD930" s="53" t="b">
        <f t="shared" si="1117"/>
        <v>0</v>
      </c>
      <c r="AE930" s="53" t="b">
        <f t="shared" si="1118"/>
        <v>0</v>
      </c>
      <c r="AF930" s="53" t="b">
        <f t="shared" si="1119"/>
        <v>0</v>
      </c>
      <c r="AG930" s="53" t="b">
        <f t="shared" si="1120"/>
        <v>0</v>
      </c>
      <c r="AH930" s="53" t="b">
        <f t="shared" si="1121"/>
        <v>0</v>
      </c>
      <c r="AI930" s="53" t="b">
        <f t="shared" si="1122"/>
        <v>0</v>
      </c>
      <c r="AJ930" s="53" t="b">
        <f t="shared" si="1123"/>
        <v>0</v>
      </c>
      <c r="AK930" s="53" t="b">
        <f t="shared" si="1177"/>
        <v>1</v>
      </c>
      <c r="AL930" s="53" t="b">
        <f t="shared" si="1178"/>
        <v>1</v>
      </c>
      <c r="AM930" s="53" t="b">
        <f t="shared" si="1179"/>
        <v>1</v>
      </c>
      <c r="AN930" s="53" t="b">
        <f t="shared" si="1180"/>
        <v>1</v>
      </c>
      <c r="AO930" s="53" t="b">
        <f t="shared" si="1181"/>
        <v>1</v>
      </c>
      <c r="AP930" s="53" t="b">
        <f t="shared" si="1182"/>
        <v>1</v>
      </c>
      <c r="AQ930" s="53" t="b">
        <f t="shared" si="1159"/>
        <v>0</v>
      </c>
      <c r="AR930" t="b">
        <f t="shared" si="1124"/>
        <v>0</v>
      </c>
      <c r="AS930" s="54" t="e">
        <f t="shared" si="1149"/>
        <v>#N/A</v>
      </c>
      <c r="AT930" t="b">
        <f t="shared" si="1160"/>
        <v>0</v>
      </c>
      <c r="AU930" t="str">
        <f t="shared" si="1161"/>
        <v/>
      </c>
      <c r="AV930" s="55" t="str">
        <f t="shared" si="1150"/>
        <v/>
      </c>
      <c r="AW930" t="b">
        <f>AND(AV930&lt;&gt;"",COUNTIF($AV$11:AV929,AV930)=0)</f>
        <v>0</v>
      </c>
      <c r="AX930" s="2">
        <f>IF(AV930="",0,IF(AW930,MAX($AX$11:AX929)+1,VLOOKUP(AV930,$AV$11:AX929,3,FALSE)))</f>
        <v>0</v>
      </c>
      <c r="AY930" t="str">
        <f t="shared" si="1151"/>
        <v/>
      </c>
      <c r="AZ930" t="e">
        <f t="shared" si="1125"/>
        <v>#N/A</v>
      </c>
      <c r="BA930" t="e">
        <f>IF(ISNA(AZ930),NA(),COUNTIF(AZ$10:AZ930,AZ930)&gt;1)</f>
        <v>#N/A</v>
      </c>
      <c r="BB930" t="e">
        <f t="shared" si="1126"/>
        <v>#N/A</v>
      </c>
      <c r="BC930" s="55" t="e">
        <f t="shared" si="1127"/>
        <v>#N/A</v>
      </c>
      <c r="BD930" s="56" t="e">
        <f t="shared" si="1128"/>
        <v>#N/A</v>
      </c>
      <c r="BE930" s="53">
        <f t="shared" si="1129"/>
        <v>0</v>
      </c>
      <c r="BF930" s="53">
        <f t="shared" si="1130"/>
        <v>0</v>
      </c>
      <c r="BG930" s="53">
        <f t="shared" si="1131"/>
        <v>0</v>
      </c>
      <c r="BH930" s="53">
        <f t="shared" si="1132"/>
        <v>0</v>
      </c>
      <c r="BI930" s="53">
        <f t="shared" si="1133"/>
        <v>0</v>
      </c>
      <c r="BJ930" s="53">
        <f t="shared" si="1134"/>
        <v>0</v>
      </c>
      <c r="BK930" s="57">
        <f t="shared" si="1135"/>
        <v>0</v>
      </c>
      <c r="BL930" s="57">
        <f t="shared" si="1136"/>
        <v>0</v>
      </c>
      <c r="BM930" s="57">
        <f t="shared" si="1137"/>
        <v>0</v>
      </c>
      <c r="BN930" s="57">
        <f t="shared" si="1138"/>
        <v>0</v>
      </c>
      <c r="BO930" s="57">
        <f t="shared" si="1139"/>
        <v>0</v>
      </c>
      <c r="BP930" s="57">
        <f t="shared" si="1140"/>
        <v>0</v>
      </c>
      <c r="BQ930">
        <f t="shared" si="1162"/>
        <v>0</v>
      </c>
      <c r="BR930">
        <f t="shared" si="1163"/>
        <v>0</v>
      </c>
      <c r="BS930">
        <f t="shared" si="1164"/>
        <v>0</v>
      </c>
      <c r="BT930">
        <f t="shared" si="1165"/>
        <v>0</v>
      </c>
      <c r="BU930">
        <f t="shared" si="1166"/>
        <v>0</v>
      </c>
      <c r="BV930">
        <f t="shared" si="1167"/>
        <v>0</v>
      </c>
      <c r="BW930">
        <f t="shared" si="1168"/>
        <v>0</v>
      </c>
      <c r="BX930">
        <f t="shared" si="1169"/>
        <v>0</v>
      </c>
      <c r="BY930">
        <f t="shared" si="1170"/>
        <v>0</v>
      </c>
      <c r="BZ930">
        <f t="shared" si="1171"/>
        <v>0</v>
      </c>
      <c r="CA930">
        <f t="shared" si="1172"/>
        <v>0</v>
      </c>
      <c r="CB930">
        <f t="shared" si="1173"/>
        <v>0</v>
      </c>
      <c r="CC930" t="e">
        <f>IF('Source and fuel input'!AS930,VLOOKUP(AA930,SourceIdData,8,FALSE),IF('Source and fuel input'!AQ930,V930,IF('Source and fuel input'!AR930,IF(AND(E930="Method 1",VLOOKUP(AA930,SourceIdData,8,FALSE)&gt;0),VLOOKUP(AA930,SourceIdData,8,FALSE),NA()),"")))</f>
        <v>#N/A</v>
      </c>
      <c r="CD930" s="15" t="e">
        <f t="shared" si="1108"/>
        <v>#N/A</v>
      </c>
      <c r="CE930" s="15" t="b">
        <f t="shared" si="1109"/>
        <v>1</v>
      </c>
      <c r="CF930" s="15" t="b">
        <f t="shared" si="1141"/>
        <v>1</v>
      </c>
      <c r="CG930" s="15" t="b">
        <f t="shared" si="1110"/>
        <v>0</v>
      </c>
      <c r="CH930" s="15" t="b">
        <f t="shared" si="1111"/>
        <v>1</v>
      </c>
      <c r="CI930" t="e">
        <f t="shared" si="1142"/>
        <v>#N/A</v>
      </c>
      <c r="CJ930" t="e">
        <f t="shared" si="1143"/>
        <v>#N/A</v>
      </c>
      <c r="CK930" t="e">
        <f t="shared" si="1152"/>
        <v>#N/A</v>
      </c>
      <c r="CL930" t="b">
        <f t="shared" si="1112"/>
        <v>0</v>
      </c>
      <c r="CM930" t="e">
        <f t="shared" si="1153"/>
        <v>#N/A</v>
      </c>
      <c r="CN930" t="b">
        <f t="shared" si="1154"/>
        <v>0</v>
      </c>
      <c r="CO930" s="14">
        <f t="shared" si="1155"/>
        <v>1</v>
      </c>
      <c r="CP930" s="16" t="str">
        <f t="shared" si="1144"/>
        <v/>
      </c>
      <c r="CQ930" s="15">
        <f t="shared" si="1145"/>
        <v>0</v>
      </c>
      <c r="CR930" s="15">
        <f t="shared" si="1146"/>
        <v>0</v>
      </c>
      <c r="CS930" s="15">
        <f t="shared" si="1147"/>
        <v>0</v>
      </c>
      <c r="CT930" s="58" t="e">
        <f t="shared" si="1174"/>
        <v>#DIV/0!</v>
      </c>
      <c r="CU930" s="2">
        <f t="shared" si="1148"/>
        <v>995</v>
      </c>
      <c r="CV930" t="str">
        <f t="shared" si="1156"/>
        <v/>
      </c>
      <c r="CX930" t="str">
        <f t="shared" si="1175"/>
        <v/>
      </c>
      <c r="CY930" t="b">
        <f>AND(CX930&lt;&gt;"",COUNTIF($CX$11:CX929,CX930)=0)</f>
        <v>0</v>
      </c>
      <c r="CZ930" s="2">
        <f>IF(CX930="",0,IF(CY930,MAX($CZ$11:CZ929)+1,VLOOKUP(CX930,$CX$11:CZ929,3,FALSE)))</f>
        <v>0</v>
      </c>
      <c r="DA930" s="2" t="str">
        <f t="shared" si="1157"/>
        <v/>
      </c>
      <c r="DB930" t="str">
        <f t="shared" si="1176"/>
        <v/>
      </c>
      <c r="DC930" t="b">
        <f>AND(DB930&lt;&gt;"",COUNTIF($DB$11:DB929,DB930)=0)</f>
        <v>0</v>
      </c>
      <c r="DD930" s="2">
        <f>IF(DB930="",0,IF(DC930,MAX($DD$11:DD929)+1,VLOOKUP(DB930,$DB$11:DD929,3,FALSE)))</f>
        <v>0</v>
      </c>
      <c r="DE930" s="2" t="str">
        <f t="shared" si="1158"/>
        <v/>
      </c>
    </row>
    <row r="931" spans="1:109" x14ac:dyDescent="0.35">
      <c r="A931" s="119"/>
      <c r="B931" s="46"/>
      <c r="C931" s="46"/>
      <c r="D931" s="46"/>
      <c r="E931" s="46"/>
      <c r="F931" s="183"/>
      <c r="G931" s="48">
        <v>0</v>
      </c>
      <c r="H931" s="46">
        <v>0</v>
      </c>
      <c r="I931" s="46">
        <v>0</v>
      </c>
      <c r="J931" s="46">
        <v>0</v>
      </c>
      <c r="K931" s="46">
        <v>0</v>
      </c>
      <c r="L931" s="49">
        <v>0</v>
      </c>
      <c r="M931" s="50">
        <v>0</v>
      </c>
      <c r="N931" s="32"/>
      <c r="O931" s="31"/>
      <c r="P931" s="31"/>
      <c r="Q931" s="31"/>
      <c r="R931" s="31"/>
      <c r="S931" s="31"/>
      <c r="T931" s="31"/>
      <c r="U931" s="31"/>
      <c r="V931" s="99"/>
      <c r="W931" s="52" t="str">
        <f t="shared" si="1183"/>
        <v/>
      </c>
      <c r="X931" s="120"/>
      <c r="Y931" s="97"/>
      <c r="Z931" t="e">
        <f t="shared" si="1113"/>
        <v>#N/A</v>
      </c>
      <c r="AA931" t="e">
        <f t="shared" si="1114"/>
        <v>#N/A</v>
      </c>
      <c r="AB931" t="e">
        <f t="shared" si="1115"/>
        <v>#N/A</v>
      </c>
      <c r="AC931" s="53" t="b">
        <f t="shared" si="1116"/>
        <v>0</v>
      </c>
      <c r="AD931" s="53" t="b">
        <f t="shared" si="1117"/>
        <v>0</v>
      </c>
      <c r="AE931" s="53" t="b">
        <f t="shared" si="1118"/>
        <v>0</v>
      </c>
      <c r="AF931" s="53" t="b">
        <f t="shared" si="1119"/>
        <v>0</v>
      </c>
      <c r="AG931" s="53" t="b">
        <f t="shared" si="1120"/>
        <v>0</v>
      </c>
      <c r="AH931" s="53" t="b">
        <f t="shared" si="1121"/>
        <v>0</v>
      </c>
      <c r="AI931" s="53" t="b">
        <f t="shared" si="1122"/>
        <v>0</v>
      </c>
      <c r="AJ931" s="53" t="b">
        <f t="shared" si="1123"/>
        <v>0</v>
      </c>
      <c r="AK931" s="53" t="b">
        <f t="shared" si="1177"/>
        <v>1</v>
      </c>
      <c r="AL931" s="53" t="b">
        <f t="shared" si="1178"/>
        <v>1</v>
      </c>
      <c r="AM931" s="53" t="b">
        <f t="shared" si="1179"/>
        <v>1</v>
      </c>
      <c r="AN931" s="53" t="b">
        <f t="shared" si="1180"/>
        <v>1</v>
      </c>
      <c r="AO931" s="53" t="b">
        <f t="shared" si="1181"/>
        <v>1</v>
      </c>
      <c r="AP931" s="53" t="b">
        <f t="shared" si="1182"/>
        <v>1</v>
      </c>
      <c r="AQ931" s="53" t="b">
        <f t="shared" si="1159"/>
        <v>0</v>
      </c>
      <c r="AR931" t="b">
        <f t="shared" si="1124"/>
        <v>0</v>
      </c>
      <c r="AS931" s="54" t="e">
        <f t="shared" si="1149"/>
        <v>#N/A</v>
      </c>
      <c r="AT931" t="b">
        <f t="shared" si="1160"/>
        <v>0</v>
      </c>
      <c r="AU931" t="str">
        <f t="shared" si="1161"/>
        <v/>
      </c>
      <c r="AV931" s="55" t="str">
        <f t="shared" si="1150"/>
        <v/>
      </c>
      <c r="AW931" t="b">
        <f>AND(AV931&lt;&gt;"",COUNTIF($AV$11:AV930,AV931)=0)</f>
        <v>0</v>
      </c>
      <c r="AX931" s="2">
        <f>IF(AV931="",0,IF(AW931,MAX($AX$11:AX930)+1,VLOOKUP(AV931,$AV$11:AX930,3,FALSE)))</f>
        <v>0</v>
      </c>
      <c r="AY931" t="str">
        <f t="shared" si="1151"/>
        <v/>
      </c>
      <c r="AZ931" t="e">
        <f t="shared" si="1125"/>
        <v>#N/A</v>
      </c>
      <c r="BA931" t="e">
        <f>IF(ISNA(AZ931),NA(),COUNTIF(AZ$10:AZ931,AZ931)&gt;1)</f>
        <v>#N/A</v>
      </c>
      <c r="BB931" t="e">
        <f t="shared" si="1126"/>
        <v>#N/A</v>
      </c>
      <c r="BC931" s="55" t="e">
        <f t="shared" si="1127"/>
        <v>#N/A</v>
      </c>
      <c r="BD931" s="56" t="e">
        <f t="shared" si="1128"/>
        <v>#N/A</v>
      </c>
      <c r="BE931" s="53">
        <f t="shared" si="1129"/>
        <v>0</v>
      </c>
      <c r="BF931" s="53">
        <f t="shared" si="1130"/>
        <v>0</v>
      </c>
      <c r="BG931" s="53">
        <f t="shared" si="1131"/>
        <v>0</v>
      </c>
      <c r="BH931" s="53">
        <f t="shared" si="1132"/>
        <v>0</v>
      </c>
      <c r="BI931" s="53">
        <f t="shared" si="1133"/>
        <v>0</v>
      </c>
      <c r="BJ931" s="53">
        <f t="shared" si="1134"/>
        <v>0</v>
      </c>
      <c r="BK931" s="57">
        <f t="shared" si="1135"/>
        <v>0</v>
      </c>
      <c r="BL931" s="57">
        <f t="shared" si="1136"/>
        <v>0</v>
      </c>
      <c r="BM931" s="57">
        <f t="shared" si="1137"/>
        <v>0</v>
      </c>
      <c r="BN931" s="57">
        <f t="shared" si="1138"/>
        <v>0</v>
      </c>
      <c r="BO931" s="57">
        <f t="shared" si="1139"/>
        <v>0</v>
      </c>
      <c r="BP931" s="57">
        <f t="shared" si="1140"/>
        <v>0</v>
      </c>
      <c r="BQ931">
        <f t="shared" si="1162"/>
        <v>0</v>
      </c>
      <c r="BR931">
        <f t="shared" si="1163"/>
        <v>0</v>
      </c>
      <c r="BS931">
        <f t="shared" si="1164"/>
        <v>0</v>
      </c>
      <c r="BT931">
        <f t="shared" si="1165"/>
        <v>0</v>
      </c>
      <c r="BU931">
        <f t="shared" si="1166"/>
        <v>0</v>
      </c>
      <c r="BV931">
        <f t="shared" si="1167"/>
        <v>0</v>
      </c>
      <c r="BW931">
        <f t="shared" si="1168"/>
        <v>0</v>
      </c>
      <c r="BX931">
        <f t="shared" si="1169"/>
        <v>0</v>
      </c>
      <c r="BY931">
        <f t="shared" si="1170"/>
        <v>0</v>
      </c>
      <c r="BZ931">
        <f t="shared" si="1171"/>
        <v>0</v>
      </c>
      <c r="CA931">
        <f t="shared" si="1172"/>
        <v>0</v>
      </c>
      <c r="CB931">
        <f t="shared" si="1173"/>
        <v>0</v>
      </c>
      <c r="CC931" t="e">
        <f>IF('Source and fuel input'!AS931,VLOOKUP(AA931,SourceIdData,8,FALSE),IF('Source and fuel input'!AQ931,V931,IF('Source and fuel input'!AR931,IF(AND(E931="Method 1",VLOOKUP(AA931,SourceIdData,8,FALSE)&gt;0),VLOOKUP(AA931,SourceIdData,8,FALSE),NA()),"")))</f>
        <v>#N/A</v>
      </c>
      <c r="CD931" s="15" t="e">
        <f t="shared" si="1108"/>
        <v>#N/A</v>
      </c>
      <c r="CE931" s="15" t="b">
        <f t="shared" si="1109"/>
        <v>1</v>
      </c>
      <c r="CF931" s="15" t="b">
        <f t="shared" si="1141"/>
        <v>1</v>
      </c>
      <c r="CG931" s="15" t="b">
        <f t="shared" si="1110"/>
        <v>0</v>
      </c>
      <c r="CH931" s="15" t="b">
        <f t="shared" si="1111"/>
        <v>1</v>
      </c>
      <c r="CI931" t="e">
        <f t="shared" si="1142"/>
        <v>#N/A</v>
      </c>
      <c r="CJ931" t="e">
        <f t="shared" si="1143"/>
        <v>#N/A</v>
      </c>
      <c r="CK931" t="e">
        <f t="shared" si="1152"/>
        <v>#N/A</v>
      </c>
      <c r="CL931" t="b">
        <f t="shared" si="1112"/>
        <v>0</v>
      </c>
      <c r="CM931" t="e">
        <f t="shared" si="1153"/>
        <v>#N/A</v>
      </c>
      <c r="CN931" t="b">
        <f t="shared" si="1154"/>
        <v>0</v>
      </c>
      <c r="CO931" s="14">
        <f t="shared" si="1155"/>
        <v>1</v>
      </c>
      <c r="CP931" s="16" t="str">
        <f t="shared" si="1144"/>
        <v/>
      </c>
      <c r="CQ931" s="15">
        <f t="shared" si="1145"/>
        <v>0</v>
      </c>
      <c r="CR931" s="15">
        <f t="shared" si="1146"/>
        <v>0</v>
      </c>
      <c r="CS931" s="15">
        <f t="shared" si="1147"/>
        <v>0</v>
      </c>
      <c r="CT931" s="58" t="e">
        <f t="shared" si="1174"/>
        <v>#DIV/0!</v>
      </c>
      <c r="CU931" s="2">
        <f t="shared" si="1148"/>
        <v>995</v>
      </c>
      <c r="CV931" t="str">
        <f t="shared" si="1156"/>
        <v/>
      </c>
      <c r="CX931" t="str">
        <f t="shared" si="1175"/>
        <v/>
      </c>
      <c r="CY931" t="b">
        <f>AND(CX931&lt;&gt;"",COUNTIF($CX$11:CX930,CX931)=0)</f>
        <v>0</v>
      </c>
      <c r="CZ931" s="2">
        <f>IF(CX931="",0,IF(CY931,MAX($CZ$11:CZ930)+1,VLOOKUP(CX931,$CX$11:CZ930,3,FALSE)))</f>
        <v>0</v>
      </c>
      <c r="DA931" s="2" t="str">
        <f t="shared" si="1157"/>
        <v/>
      </c>
      <c r="DB931" t="str">
        <f t="shared" si="1176"/>
        <v/>
      </c>
      <c r="DC931" t="b">
        <f>AND(DB931&lt;&gt;"",COUNTIF($DB$11:DB930,DB931)=0)</f>
        <v>0</v>
      </c>
      <c r="DD931" s="2">
        <f>IF(DB931="",0,IF(DC931,MAX($DD$11:DD930)+1,VLOOKUP(DB931,$DB$11:DD930,3,FALSE)))</f>
        <v>0</v>
      </c>
      <c r="DE931" s="2" t="str">
        <f t="shared" si="1158"/>
        <v/>
      </c>
    </row>
    <row r="932" spans="1:109" x14ac:dyDescent="0.35">
      <c r="A932" s="119"/>
      <c r="B932" s="46"/>
      <c r="C932" s="46"/>
      <c r="D932" s="46"/>
      <c r="E932" s="46"/>
      <c r="F932" s="183"/>
      <c r="G932" s="48">
        <v>0</v>
      </c>
      <c r="H932" s="46">
        <v>0</v>
      </c>
      <c r="I932" s="46">
        <v>0</v>
      </c>
      <c r="J932" s="46">
        <v>0</v>
      </c>
      <c r="K932" s="46">
        <v>0</v>
      </c>
      <c r="L932" s="49">
        <v>0</v>
      </c>
      <c r="M932" s="50">
        <v>0</v>
      </c>
      <c r="N932" s="32"/>
      <c r="O932" s="31"/>
      <c r="P932" s="31"/>
      <c r="Q932" s="31"/>
      <c r="R932" s="31"/>
      <c r="S932" s="31"/>
      <c r="T932" s="31"/>
      <c r="U932" s="31"/>
      <c r="V932" s="99"/>
      <c r="W932" s="52" t="str">
        <f t="shared" si="1183"/>
        <v/>
      </c>
      <c r="X932" s="120"/>
      <c r="Y932" s="97"/>
      <c r="Z932" t="e">
        <f t="shared" si="1113"/>
        <v>#N/A</v>
      </c>
      <c r="AA932" t="e">
        <f t="shared" si="1114"/>
        <v>#N/A</v>
      </c>
      <c r="AB932" t="e">
        <f t="shared" si="1115"/>
        <v>#N/A</v>
      </c>
      <c r="AC932" s="53" t="b">
        <f t="shared" si="1116"/>
        <v>0</v>
      </c>
      <c r="AD932" s="53" t="b">
        <f t="shared" si="1117"/>
        <v>0</v>
      </c>
      <c r="AE932" s="53" t="b">
        <f t="shared" si="1118"/>
        <v>0</v>
      </c>
      <c r="AF932" s="53" t="b">
        <f t="shared" si="1119"/>
        <v>0</v>
      </c>
      <c r="AG932" s="53" t="b">
        <f t="shared" si="1120"/>
        <v>0</v>
      </c>
      <c r="AH932" s="53" t="b">
        <f t="shared" si="1121"/>
        <v>0</v>
      </c>
      <c r="AI932" s="53" t="b">
        <f t="shared" si="1122"/>
        <v>0</v>
      </c>
      <c r="AJ932" s="53" t="b">
        <f t="shared" si="1123"/>
        <v>0</v>
      </c>
      <c r="AK932" s="53" t="b">
        <f t="shared" si="1177"/>
        <v>1</v>
      </c>
      <c r="AL932" s="53" t="b">
        <f t="shared" si="1178"/>
        <v>1</v>
      </c>
      <c r="AM932" s="53" t="b">
        <f t="shared" si="1179"/>
        <v>1</v>
      </c>
      <c r="AN932" s="53" t="b">
        <f t="shared" si="1180"/>
        <v>1</v>
      </c>
      <c r="AO932" s="53" t="b">
        <f t="shared" si="1181"/>
        <v>1</v>
      </c>
      <c r="AP932" s="53" t="b">
        <f t="shared" si="1182"/>
        <v>1</v>
      </c>
      <c r="AQ932" s="53" t="b">
        <f t="shared" si="1159"/>
        <v>0</v>
      </c>
      <c r="AR932" t="b">
        <f t="shared" si="1124"/>
        <v>0</v>
      </c>
      <c r="AS932" s="54" t="e">
        <f t="shared" si="1149"/>
        <v>#N/A</v>
      </c>
      <c r="AT932" t="b">
        <f t="shared" si="1160"/>
        <v>0</v>
      </c>
      <c r="AU932" t="str">
        <f t="shared" si="1161"/>
        <v/>
      </c>
      <c r="AV932" s="55" t="str">
        <f t="shared" si="1150"/>
        <v/>
      </c>
      <c r="AW932" t="b">
        <f>AND(AV932&lt;&gt;"",COUNTIF($AV$11:AV931,AV932)=0)</f>
        <v>0</v>
      </c>
      <c r="AX932" s="2">
        <f>IF(AV932="",0,IF(AW932,MAX($AX$11:AX931)+1,VLOOKUP(AV932,$AV$11:AX931,3,FALSE)))</f>
        <v>0</v>
      </c>
      <c r="AY932" t="str">
        <f t="shared" si="1151"/>
        <v/>
      </c>
      <c r="AZ932" t="e">
        <f t="shared" si="1125"/>
        <v>#N/A</v>
      </c>
      <c r="BA932" t="e">
        <f>IF(ISNA(AZ932),NA(),COUNTIF(AZ$10:AZ932,AZ932)&gt;1)</f>
        <v>#N/A</v>
      </c>
      <c r="BB932" t="e">
        <f t="shared" si="1126"/>
        <v>#N/A</v>
      </c>
      <c r="BC932" s="55" t="e">
        <f t="shared" si="1127"/>
        <v>#N/A</v>
      </c>
      <c r="BD932" s="56" t="e">
        <f t="shared" si="1128"/>
        <v>#N/A</v>
      </c>
      <c r="BE932" s="53">
        <f t="shared" si="1129"/>
        <v>0</v>
      </c>
      <c r="BF932" s="53">
        <f t="shared" si="1130"/>
        <v>0</v>
      </c>
      <c r="BG932" s="53">
        <f t="shared" si="1131"/>
        <v>0</v>
      </c>
      <c r="BH932" s="53">
        <f t="shared" si="1132"/>
        <v>0</v>
      </c>
      <c r="BI932" s="53">
        <f t="shared" si="1133"/>
        <v>0</v>
      </c>
      <c r="BJ932" s="53">
        <f t="shared" si="1134"/>
        <v>0</v>
      </c>
      <c r="BK932" s="57">
        <f t="shared" si="1135"/>
        <v>0</v>
      </c>
      <c r="BL932" s="57">
        <f t="shared" si="1136"/>
        <v>0</v>
      </c>
      <c r="BM932" s="57">
        <f t="shared" si="1137"/>
        <v>0</v>
      </c>
      <c r="BN932" s="57">
        <f t="shared" si="1138"/>
        <v>0</v>
      </c>
      <c r="BO932" s="57">
        <f t="shared" si="1139"/>
        <v>0</v>
      </c>
      <c r="BP932" s="57">
        <f t="shared" si="1140"/>
        <v>0</v>
      </c>
      <c r="BQ932">
        <f t="shared" si="1162"/>
        <v>0</v>
      </c>
      <c r="BR932">
        <f t="shared" si="1163"/>
        <v>0</v>
      </c>
      <c r="BS932">
        <f t="shared" si="1164"/>
        <v>0</v>
      </c>
      <c r="BT932">
        <f t="shared" si="1165"/>
        <v>0</v>
      </c>
      <c r="BU932">
        <f t="shared" si="1166"/>
        <v>0</v>
      </c>
      <c r="BV932">
        <f t="shared" si="1167"/>
        <v>0</v>
      </c>
      <c r="BW932">
        <f t="shared" si="1168"/>
        <v>0</v>
      </c>
      <c r="BX932">
        <f t="shared" si="1169"/>
        <v>0</v>
      </c>
      <c r="BY932">
        <f t="shared" si="1170"/>
        <v>0</v>
      </c>
      <c r="BZ932">
        <f t="shared" si="1171"/>
        <v>0</v>
      </c>
      <c r="CA932">
        <f t="shared" si="1172"/>
        <v>0</v>
      </c>
      <c r="CB932">
        <f t="shared" si="1173"/>
        <v>0</v>
      </c>
      <c r="CC932" t="e">
        <f>IF('Source and fuel input'!AS932,VLOOKUP(AA932,SourceIdData,8,FALSE),IF('Source and fuel input'!AQ932,V932,IF('Source and fuel input'!AR932,IF(AND(E932="Method 1",VLOOKUP(AA932,SourceIdData,8,FALSE)&gt;0),VLOOKUP(AA932,SourceIdData,8,FALSE),NA()),"")))</f>
        <v>#N/A</v>
      </c>
      <c r="CD932" s="15" t="e">
        <f t="shared" si="1108"/>
        <v>#N/A</v>
      </c>
      <c r="CE932" s="15" t="b">
        <f t="shared" si="1109"/>
        <v>1</v>
      </c>
      <c r="CF932" s="15" t="b">
        <f t="shared" si="1141"/>
        <v>1</v>
      </c>
      <c r="CG932" s="15" t="b">
        <f t="shared" si="1110"/>
        <v>0</v>
      </c>
      <c r="CH932" s="15" t="b">
        <f t="shared" si="1111"/>
        <v>1</v>
      </c>
      <c r="CI932" t="e">
        <f t="shared" si="1142"/>
        <v>#N/A</v>
      </c>
      <c r="CJ932" t="e">
        <f t="shared" si="1143"/>
        <v>#N/A</v>
      </c>
      <c r="CK932" t="e">
        <f t="shared" si="1152"/>
        <v>#N/A</v>
      </c>
      <c r="CL932" t="b">
        <f t="shared" si="1112"/>
        <v>0</v>
      </c>
      <c r="CM932" t="e">
        <f t="shared" si="1153"/>
        <v>#N/A</v>
      </c>
      <c r="CN932" t="b">
        <f t="shared" si="1154"/>
        <v>0</v>
      </c>
      <c r="CO932" s="14">
        <f t="shared" si="1155"/>
        <v>1</v>
      </c>
      <c r="CP932" s="16" t="str">
        <f t="shared" si="1144"/>
        <v/>
      </c>
      <c r="CQ932" s="15">
        <f t="shared" si="1145"/>
        <v>0</v>
      </c>
      <c r="CR932" s="15">
        <f t="shared" si="1146"/>
        <v>0</v>
      </c>
      <c r="CS932" s="15">
        <f t="shared" si="1147"/>
        <v>0</v>
      </c>
      <c r="CT932" s="58" t="e">
        <f t="shared" si="1174"/>
        <v>#DIV/0!</v>
      </c>
      <c r="CU932" s="2">
        <f t="shared" si="1148"/>
        <v>995</v>
      </c>
      <c r="CV932" t="str">
        <f t="shared" si="1156"/>
        <v/>
      </c>
      <c r="CX932" t="str">
        <f t="shared" si="1175"/>
        <v/>
      </c>
      <c r="CY932" t="b">
        <f>AND(CX932&lt;&gt;"",COUNTIF($CX$11:CX931,CX932)=0)</f>
        <v>0</v>
      </c>
      <c r="CZ932" s="2">
        <f>IF(CX932="",0,IF(CY932,MAX($CZ$11:CZ931)+1,VLOOKUP(CX932,$CX$11:CZ931,3,FALSE)))</f>
        <v>0</v>
      </c>
      <c r="DA932" s="2" t="str">
        <f t="shared" si="1157"/>
        <v/>
      </c>
      <c r="DB932" t="str">
        <f t="shared" si="1176"/>
        <v/>
      </c>
      <c r="DC932" t="b">
        <f>AND(DB932&lt;&gt;"",COUNTIF($DB$11:DB931,DB932)=0)</f>
        <v>0</v>
      </c>
      <c r="DD932" s="2">
        <f>IF(DB932="",0,IF(DC932,MAX($DD$11:DD931)+1,VLOOKUP(DB932,$DB$11:DD931,3,FALSE)))</f>
        <v>0</v>
      </c>
      <c r="DE932" s="2" t="str">
        <f t="shared" si="1158"/>
        <v/>
      </c>
    </row>
    <row r="933" spans="1:109" x14ac:dyDescent="0.35">
      <c r="A933" s="119"/>
      <c r="B933" s="46"/>
      <c r="C933" s="46"/>
      <c r="D933" s="46"/>
      <c r="E933" s="46"/>
      <c r="F933" s="183"/>
      <c r="G933" s="48">
        <v>0</v>
      </c>
      <c r="H933" s="46">
        <v>0</v>
      </c>
      <c r="I933" s="46">
        <v>0</v>
      </c>
      <c r="J933" s="46">
        <v>0</v>
      </c>
      <c r="K933" s="46">
        <v>0</v>
      </c>
      <c r="L933" s="49">
        <v>0</v>
      </c>
      <c r="M933" s="50">
        <v>0</v>
      </c>
      <c r="N933" s="32"/>
      <c r="O933" s="31"/>
      <c r="P933" s="31"/>
      <c r="Q933" s="31"/>
      <c r="R933" s="31"/>
      <c r="S933" s="31"/>
      <c r="T933" s="31"/>
      <c r="U933" s="31"/>
      <c r="V933" s="99"/>
      <c r="W933" s="52" t="str">
        <f t="shared" si="1183"/>
        <v/>
      </c>
      <c r="X933" s="120"/>
      <c r="Y933" s="97"/>
      <c r="Z933" t="e">
        <f t="shared" si="1113"/>
        <v>#N/A</v>
      </c>
      <c r="AA933" t="e">
        <f t="shared" si="1114"/>
        <v>#N/A</v>
      </c>
      <c r="AB933" t="e">
        <f t="shared" si="1115"/>
        <v>#N/A</v>
      </c>
      <c r="AC933" s="53" t="b">
        <f t="shared" si="1116"/>
        <v>0</v>
      </c>
      <c r="AD933" s="53" t="b">
        <f t="shared" si="1117"/>
        <v>0</v>
      </c>
      <c r="AE933" s="53" t="b">
        <f t="shared" si="1118"/>
        <v>0</v>
      </c>
      <c r="AF933" s="53" t="b">
        <f t="shared" si="1119"/>
        <v>0</v>
      </c>
      <c r="AG933" s="53" t="b">
        <f t="shared" si="1120"/>
        <v>0</v>
      </c>
      <c r="AH933" s="53" t="b">
        <f t="shared" si="1121"/>
        <v>0</v>
      </c>
      <c r="AI933" s="53" t="b">
        <f t="shared" si="1122"/>
        <v>0</v>
      </c>
      <c r="AJ933" s="53" t="b">
        <f t="shared" si="1123"/>
        <v>0</v>
      </c>
      <c r="AK933" s="53" t="b">
        <f t="shared" si="1177"/>
        <v>1</v>
      </c>
      <c r="AL933" s="53" t="b">
        <f t="shared" si="1178"/>
        <v>1</v>
      </c>
      <c r="AM933" s="53" t="b">
        <f t="shared" si="1179"/>
        <v>1</v>
      </c>
      <c r="AN933" s="53" t="b">
        <f t="shared" si="1180"/>
        <v>1</v>
      </c>
      <c r="AO933" s="53" t="b">
        <f t="shared" si="1181"/>
        <v>1</v>
      </c>
      <c r="AP933" s="53" t="b">
        <f t="shared" si="1182"/>
        <v>1</v>
      </c>
      <c r="AQ933" s="53" t="b">
        <f t="shared" si="1159"/>
        <v>0</v>
      </c>
      <c r="AR933" t="b">
        <f t="shared" si="1124"/>
        <v>0</v>
      </c>
      <c r="AS933" s="54" t="e">
        <f t="shared" si="1149"/>
        <v>#N/A</v>
      </c>
      <c r="AT933" t="b">
        <f t="shared" si="1160"/>
        <v>0</v>
      </c>
      <c r="AU933" t="str">
        <f t="shared" si="1161"/>
        <v/>
      </c>
      <c r="AV933" s="55" t="str">
        <f t="shared" si="1150"/>
        <v/>
      </c>
      <c r="AW933" t="b">
        <f>AND(AV933&lt;&gt;"",COUNTIF($AV$11:AV932,AV933)=0)</f>
        <v>0</v>
      </c>
      <c r="AX933" s="2">
        <f>IF(AV933="",0,IF(AW933,MAX($AX$11:AX932)+1,VLOOKUP(AV933,$AV$11:AX932,3,FALSE)))</f>
        <v>0</v>
      </c>
      <c r="AY933" t="str">
        <f t="shared" si="1151"/>
        <v/>
      </c>
      <c r="AZ933" t="e">
        <f t="shared" si="1125"/>
        <v>#N/A</v>
      </c>
      <c r="BA933" t="e">
        <f>IF(ISNA(AZ933),NA(),COUNTIF(AZ$10:AZ933,AZ933)&gt;1)</f>
        <v>#N/A</v>
      </c>
      <c r="BB933" t="e">
        <f t="shared" si="1126"/>
        <v>#N/A</v>
      </c>
      <c r="BC933" s="55" t="e">
        <f t="shared" si="1127"/>
        <v>#N/A</v>
      </c>
      <c r="BD933" s="56" t="e">
        <f t="shared" si="1128"/>
        <v>#N/A</v>
      </c>
      <c r="BE933" s="53">
        <f t="shared" si="1129"/>
        <v>0</v>
      </c>
      <c r="BF933" s="53">
        <f t="shared" si="1130"/>
        <v>0</v>
      </c>
      <c r="BG933" s="53">
        <f t="shared" si="1131"/>
        <v>0</v>
      </c>
      <c r="BH933" s="53">
        <f t="shared" si="1132"/>
        <v>0</v>
      </c>
      <c r="BI933" s="53">
        <f t="shared" si="1133"/>
        <v>0</v>
      </c>
      <c r="BJ933" s="53">
        <f t="shared" si="1134"/>
        <v>0</v>
      </c>
      <c r="BK933" s="57">
        <f t="shared" si="1135"/>
        <v>0</v>
      </c>
      <c r="BL933" s="57">
        <f t="shared" si="1136"/>
        <v>0</v>
      </c>
      <c r="BM933" s="57">
        <f t="shared" si="1137"/>
        <v>0</v>
      </c>
      <c r="BN933" s="57">
        <f t="shared" si="1138"/>
        <v>0</v>
      </c>
      <c r="BO933" s="57">
        <f t="shared" si="1139"/>
        <v>0</v>
      </c>
      <c r="BP933" s="57">
        <f t="shared" si="1140"/>
        <v>0</v>
      </c>
      <c r="BQ933">
        <f t="shared" si="1162"/>
        <v>0</v>
      </c>
      <c r="BR933">
        <f t="shared" si="1163"/>
        <v>0</v>
      </c>
      <c r="BS933">
        <f t="shared" si="1164"/>
        <v>0</v>
      </c>
      <c r="BT933">
        <f t="shared" si="1165"/>
        <v>0</v>
      </c>
      <c r="BU933">
        <f t="shared" si="1166"/>
        <v>0</v>
      </c>
      <c r="BV933">
        <f t="shared" si="1167"/>
        <v>0</v>
      </c>
      <c r="BW933">
        <f t="shared" si="1168"/>
        <v>0</v>
      </c>
      <c r="BX933">
        <f t="shared" si="1169"/>
        <v>0</v>
      </c>
      <c r="BY933">
        <f t="shared" si="1170"/>
        <v>0</v>
      </c>
      <c r="BZ933">
        <f t="shared" si="1171"/>
        <v>0</v>
      </c>
      <c r="CA933">
        <f t="shared" si="1172"/>
        <v>0</v>
      </c>
      <c r="CB933">
        <f t="shared" si="1173"/>
        <v>0</v>
      </c>
      <c r="CC933" t="e">
        <f>IF('Source and fuel input'!AS933,VLOOKUP(AA933,SourceIdData,8,FALSE),IF('Source and fuel input'!AQ933,V933,IF('Source and fuel input'!AR933,IF(AND(E933="Method 1",VLOOKUP(AA933,SourceIdData,8,FALSE)&gt;0),VLOOKUP(AA933,SourceIdData,8,FALSE),NA()),"")))</f>
        <v>#N/A</v>
      </c>
      <c r="CD933" s="15" t="e">
        <f t="shared" si="1108"/>
        <v>#N/A</v>
      </c>
      <c r="CE933" s="15" t="b">
        <f t="shared" si="1109"/>
        <v>1</v>
      </c>
      <c r="CF933" s="15" t="b">
        <f t="shared" si="1141"/>
        <v>1</v>
      </c>
      <c r="CG933" s="15" t="b">
        <f t="shared" si="1110"/>
        <v>0</v>
      </c>
      <c r="CH933" s="15" t="b">
        <f t="shared" si="1111"/>
        <v>1</v>
      </c>
      <c r="CI933" t="e">
        <f t="shared" si="1142"/>
        <v>#N/A</v>
      </c>
      <c r="CJ933" t="e">
        <f t="shared" si="1143"/>
        <v>#N/A</v>
      </c>
      <c r="CK933" t="e">
        <f t="shared" si="1152"/>
        <v>#N/A</v>
      </c>
      <c r="CL933" t="b">
        <f t="shared" si="1112"/>
        <v>0</v>
      </c>
      <c r="CM933" t="e">
        <f t="shared" si="1153"/>
        <v>#N/A</v>
      </c>
      <c r="CN933" t="b">
        <f t="shared" si="1154"/>
        <v>0</v>
      </c>
      <c r="CO933" s="14">
        <f t="shared" si="1155"/>
        <v>1</v>
      </c>
      <c r="CP933" s="16" t="str">
        <f t="shared" si="1144"/>
        <v/>
      </c>
      <c r="CQ933" s="15">
        <f t="shared" si="1145"/>
        <v>0</v>
      </c>
      <c r="CR933" s="15">
        <f t="shared" si="1146"/>
        <v>0</v>
      </c>
      <c r="CS933" s="15">
        <f t="shared" si="1147"/>
        <v>0</v>
      </c>
      <c r="CT933" s="58" t="e">
        <f t="shared" si="1174"/>
        <v>#DIV/0!</v>
      </c>
      <c r="CU933" s="2">
        <f t="shared" si="1148"/>
        <v>995</v>
      </c>
      <c r="CV933" t="str">
        <f t="shared" si="1156"/>
        <v/>
      </c>
      <c r="CX933" t="str">
        <f t="shared" si="1175"/>
        <v/>
      </c>
      <c r="CY933" t="b">
        <f>AND(CX933&lt;&gt;"",COUNTIF($CX$11:CX932,CX933)=0)</f>
        <v>0</v>
      </c>
      <c r="CZ933" s="2">
        <f>IF(CX933="",0,IF(CY933,MAX($CZ$11:CZ932)+1,VLOOKUP(CX933,$CX$11:CZ932,3,FALSE)))</f>
        <v>0</v>
      </c>
      <c r="DA933" s="2" t="str">
        <f t="shared" si="1157"/>
        <v/>
      </c>
      <c r="DB933" t="str">
        <f t="shared" si="1176"/>
        <v/>
      </c>
      <c r="DC933" t="b">
        <f>AND(DB933&lt;&gt;"",COUNTIF($DB$11:DB932,DB933)=0)</f>
        <v>0</v>
      </c>
      <c r="DD933" s="2">
        <f>IF(DB933="",0,IF(DC933,MAX($DD$11:DD932)+1,VLOOKUP(DB933,$DB$11:DD932,3,FALSE)))</f>
        <v>0</v>
      </c>
      <c r="DE933" s="2" t="str">
        <f t="shared" si="1158"/>
        <v/>
      </c>
    </row>
    <row r="934" spans="1:109" x14ac:dyDescent="0.35">
      <c r="A934" s="119"/>
      <c r="B934" s="46"/>
      <c r="C934" s="46"/>
      <c r="D934" s="46"/>
      <c r="E934" s="46"/>
      <c r="F934" s="183"/>
      <c r="G934" s="48">
        <v>0</v>
      </c>
      <c r="H934" s="46">
        <v>0</v>
      </c>
      <c r="I934" s="46">
        <v>0</v>
      </c>
      <c r="J934" s="46">
        <v>0</v>
      </c>
      <c r="K934" s="46">
        <v>0</v>
      </c>
      <c r="L934" s="49">
        <v>0</v>
      </c>
      <c r="M934" s="50">
        <v>0</v>
      </c>
      <c r="N934" s="32"/>
      <c r="O934" s="31"/>
      <c r="P934" s="31"/>
      <c r="Q934" s="31"/>
      <c r="R934" s="31"/>
      <c r="S934" s="31"/>
      <c r="T934" s="31"/>
      <c r="U934" s="31"/>
      <c r="V934" s="99"/>
      <c r="W934" s="52" t="str">
        <f t="shared" si="1183"/>
        <v/>
      </c>
      <c r="X934" s="120"/>
      <c r="Y934" s="97"/>
      <c r="Z934" t="e">
        <f t="shared" si="1113"/>
        <v>#N/A</v>
      </c>
      <c r="AA934" t="e">
        <f t="shared" si="1114"/>
        <v>#N/A</v>
      </c>
      <c r="AB934" t="e">
        <f t="shared" si="1115"/>
        <v>#N/A</v>
      </c>
      <c r="AC934" s="53" t="b">
        <f t="shared" si="1116"/>
        <v>0</v>
      </c>
      <c r="AD934" s="53" t="b">
        <f t="shared" si="1117"/>
        <v>0</v>
      </c>
      <c r="AE934" s="53" t="b">
        <f t="shared" si="1118"/>
        <v>0</v>
      </c>
      <c r="AF934" s="53" t="b">
        <f t="shared" si="1119"/>
        <v>0</v>
      </c>
      <c r="AG934" s="53" t="b">
        <f t="shared" si="1120"/>
        <v>0</v>
      </c>
      <c r="AH934" s="53" t="b">
        <f t="shared" si="1121"/>
        <v>0</v>
      </c>
      <c r="AI934" s="53" t="b">
        <f t="shared" si="1122"/>
        <v>0</v>
      </c>
      <c r="AJ934" s="53" t="b">
        <f t="shared" si="1123"/>
        <v>0</v>
      </c>
      <c r="AK934" s="53" t="b">
        <f t="shared" si="1177"/>
        <v>1</v>
      </c>
      <c r="AL934" s="53" t="b">
        <f t="shared" si="1178"/>
        <v>1</v>
      </c>
      <c r="AM934" s="53" t="b">
        <f t="shared" si="1179"/>
        <v>1</v>
      </c>
      <c r="AN934" s="53" t="b">
        <f t="shared" si="1180"/>
        <v>1</v>
      </c>
      <c r="AO934" s="53" t="b">
        <f t="shared" si="1181"/>
        <v>1</v>
      </c>
      <c r="AP934" s="53" t="b">
        <f t="shared" si="1182"/>
        <v>1</v>
      </c>
      <c r="AQ934" s="53" t="b">
        <f t="shared" si="1159"/>
        <v>0</v>
      </c>
      <c r="AR934" t="b">
        <f t="shared" si="1124"/>
        <v>0</v>
      </c>
      <c r="AS934" s="54" t="e">
        <f t="shared" si="1149"/>
        <v>#N/A</v>
      </c>
      <c r="AT934" t="b">
        <f t="shared" si="1160"/>
        <v>0</v>
      </c>
      <c r="AU934" t="str">
        <f t="shared" si="1161"/>
        <v/>
      </c>
      <c r="AV934" s="55" t="str">
        <f t="shared" si="1150"/>
        <v/>
      </c>
      <c r="AW934" t="b">
        <f>AND(AV934&lt;&gt;"",COUNTIF($AV$11:AV933,AV934)=0)</f>
        <v>0</v>
      </c>
      <c r="AX934" s="2">
        <f>IF(AV934="",0,IF(AW934,MAX($AX$11:AX933)+1,VLOOKUP(AV934,$AV$11:AX933,3,FALSE)))</f>
        <v>0</v>
      </c>
      <c r="AY934" t="str">
        <f t="shared" si="1151"/>
        <v/>
      </c>
      <c r="AZ934" t="e">
        <f t="shared" si="1125"/>
        <v>#N/A</v>
      </c>
      <c r="BA934" t="e">
        <f>IF(ISNA(AZ934),NA(),COUNTIF(AZ$10:AZ934,AZ934)&gt;1)</f>
        <v>#N/A</v>
      </c>
      <c r="BB934" t="e">
        <f t="shared" si="1126"/>
        <v>#N/A</v>
      </c>
      <c r="BC934" s="55" t="e">
        <f t="shared" si="1127"/>
        <v>#N/A</v>
      </c>
      <c r="BD934" s="56" t="e">
        <f t="shared" si="1128"/>
        <v>#N/A</v>
      </c>
      <c r="BE934" s="53">
        <f t="shared" si="1129"/>
        <v>0</v>
      </c>
      <c r="BF934" s="53">
        <f t="shared" si="1130"/>
        <v>0</v>
      </c>
      <c r="BG934" s="53">
        <f t="shared" si="1131"/>
        <v>0</v>
      </c>
      <c r="BH934" s="53">
        <f t="shared" si="1132"/>
        <v>0</v>
      </c>
      <c r="BI934" s="53">
        <f t="shared" si="1133"/>
        <v>0</v>
      </c>
      <c r="BJ934" s="53">
        <f t="shared" si="1134"/>
        <v>0</v>
      </c>
      <c r="BK934" s="57">
        <f t="shared" si="1135"/>
        <v>0</v>
      </c>
      <c r="BL934" s="57">
        <f t="shared" si="1136"/>
        <v>0</v>
      </c>
      <c r="BM934" s="57">
        <f t="shared" si="1137"/>
        <v>0</v>
      </c>
      <c r="BN934" s="57">
        <f t="shared" si="1138"/>
        <v>0</v>
      </c>
      <c r="BO934" s="57">
        <f t="shared" si="1139"/>
        <v>0</v>
      </c>
      <c r="BP934" s="57">
        <f t="shared" si="1140"/>
        <v>0</v>
      </c>
      <c r="BQ934">
        <f t="shared" si="1162"/>
        <v>0</v>
      </c>
      <c r="BR934">
        <f t="shared" si="1163"/>
        <v>0</v>
      </c>
      <c r="BS934">
        <f t="shared" si="1164"/>
        <v>0</v>
      </c>
      <c r="BT934">
        <f t="shared" si="1165"/>
        <v>0</v>
      </c>
      <c r="BU934">
        <f t="shared" si="1166"/>
        <v>0</v>
      </c>
      <c r="BV934">
        <f t="shared" si="1167"/>
        <v>0</v>
      </c>
      <c r="BW934">
        <f t="shared" si="1168"/>
        <v>0</v>
      </c>
      <c r="BX934">
        <f t="shared" si="1169"/>
        <v>0</v>
      </c>
      <c r="BY934">
        <f t="shared" si="1170"/>
        <v>0</v>
      </c>
      <c r="BZ934">
        <f t="shared" si="1171"/>
        <v>0</v>
      </c>
      <c r="CA934">
        <f t="shared" si="1172"/>
        <v>0</v>
      </c>
      <c r="CB934">
        <f t="shared" si="1173"/>
        <v>0</v>
      </c>
      <c r="CC934" t="e">
        <f>IF('Source and fuel input'!AS934,VLOOKUP(AA934,SourceIdData,8,FALSE),IF('Source and fuel input'!AQ934,V934,IF('Source and fuel input'!AR934,IF(AND(E934="Method 1",VLOOKUP(AA934,SourceIdData,8,FALSE)&gt;0),VLOOKUP(AA934,SourceIdData,8,FALSE),NA()),"")))</f>
        <v>#N/A</v>
      </c>
      <c r="CD934" s="15" t="e">
        <f t="shared" si="1108"/>
        <v>#N/A</v>
      </c>
      <c r="CE934" s="15" t="b">
        <f t="shared" si="1109"/>
        <v>1</v>
      </c>
      <c r="CF934" s="15" t="b">
        <f t="shared" si="1141"/>
        <v>1</v>
      </c>
      <c r="CG934" s="15" t="b">
        <f t="shared" si="1110"/>
        <v>0</v>
      </c>
      <c r="CH934" s="15" t="b">
        <f t="shared" si="1111"/>
        <v>1</v>
      </c>
      <c r="CI934" t="e">
        <f t="shared" si="1142"/>
        <v>#N/A</v>
      </c>
      <c r="CJ934" t="e">
        <f t="shared" si="1143"/>
        <v>#N/A</v>
      </c>
      <c r="CK934" t="e">
        <f t="shared" si="1152"/>
        <v>#N/A</v>
      </c>
      <c r="CL934" t="b">
        <f t="shared" si="1112"/>
        <v>0</v>
      </c>
      <c r="CM934" t="e">
        <f t="shared" si="1153"/>
        <v>#N/A</v>
      </c>
      <c r="CN934" t="b">
        <f t="shared" si="1154"/>
        <v>0</v>
      </c>
      <c r="CO934" s="14">
        <f t="shared" si="1155"/>
        <v>1</v>
      </c>
      <c r="CP934" s="16" t="str">
        <f t="shared" si="1144"/>
        <v/>
      </c>
      <c r="CQ934" s="15">
        <f t="shared" si="1145"/>
        <v>0</v>
      </c>
      <c r="CR934" s="15">
        <f t="shared" si="1146"/>
        <v>0</v>
      </c>
      <c r="CS934" s="15">
        <f t="shared" si="1147"/>
        <v>0</v>
      </c>
      <c r="CT934" s="58" t="e">
        <f t="shared" si="1174"/>
        <v>#DIV/0!</v>
      </c>
      <c r="CU934" s="2">
        <f t="shared" si="1148"/>
        <v>995</v>
      </c>
      <c r="CV934" t="str">
        <f t="shared" si="1156"/>
        <v/>
      </c>
      <c r="CX934" t="str">
        <f t="shared" si="1175"/>
        <v/>
      </c>
      <c r="CY934" t="b">
        <f>AND(CX934&lt;&gt;"",COUNTIF($CX$11:CX933,CX934)=0)</f>
        <v>0</v>
      </c>
      <c r="CZ934" s="2">
        <f>IF(CX934="",0,IF(CY934,MAX($CZ$11:CZ933)+1,VLOOKUP(CX934,$CX$11:CZ933,3,FALSE)))</f>
        <v>0</v>
      </c>
      <c r="DA934" s="2" t="str">
        <f t="shared" si="1157"/>
        <v/>
      </c>
      <c r="DB934" t="str">
        <f t="shared" si="1176"/>
        <v/>
      </c>
      <c r="DC934" t="b">
        <f>AND(DB934&lt;&gt;"",COUNTIF($DB$11:DB933,DB934)=0)</f>
        <v>0</v>
      </c>
      <c r="DD934" s="2">
        <f>IF(DB934="",0,IF(DC934,MAX($DD$11:DD933)+1,VLOOKUP(DB934,$DB$11:DD933,3,FALSE)))</f>
        <v>0</v>
      </c>
      <c r="DE934" s="2" t="str">
        <f t="shared" si="1158"/>
        <v/>
      </c>
    </row>
    <row r="935" spans="1:109" x14ac:dyDescent="0.35">
      <c r="A935" s="119"/>
      <c r="B935" s="46"/>
      <c r="C935" s="46"/>
      <c r="D935" s="46"/>
      <c r="E935" s="46"/>
      <c r="F935" s="183"/>
      <c r="G935" s="48">
        <v>0</v>
      </c>
      <c r="H935" s="46">
        <v>0</v>
      </c>
      <c r="I935" s="46">
        <v>0</v>
      </c>
      <c r="J935" s="46">
        <v>0</v>
      </c>
      <c r="K935" s="46">
        <v>0</v>
      </c>
      <c r="L935" s="49">
        <v>0</v>
      </c>
      <c r="M935" s="50">
        <v>0</v>
      </c>
      <c r="N935" s="32"/>
      <c r="O935" s="31"/>
      <c r="P935" s="31"/>
      <c r="Q935" s="31"/>
      <c r="R935" s="31"/>
      <c r="S935" s="31"/>
      <c r="T935" s="31"/>
      <c r="U935" s="31"/>
      <c r="V935" s="99"/>
      <c r="W935" s="52" t="str">
        <f t="shared" si="1183"/>
        <v/>
      </c>
      <c r="X935" s="120"/>
      <c r="Y935" s="97"/>
      <c r="Z935" t="e">
        <f t="shared" si="1113"/>
        <v>#N/A</v>
      </c>
      <c r="AA935" t="e">
        <f t="shared" si="1114"/>
        <v>#N/A</v>
      </c>
      <c r="AB935" t="e">
        <f t="shared" si="1115"/>
        <v>#N/A</v>
      </c>
      <c r="AC935" s="53" t="b">
        <f t="shared" si="1116"/>
        <v>0</v>
      </c>
      <c r="AD935" s="53" t="b">
        <f t="shared" si="1117"/>
        <v>0</v>
      </c>
      <c r="AE935" s="53" t="b">
        <f t="shared" si="1118"/>
        <v>0</v>
      </c>
      <c r="AF935" s="53" t="b">
        <f t="shared" si="1119"/>
        <v>0</v>
      </c>
      <c r="AG935" s="53" t="b">
        <f t="shared" si="1120"/>
        <v>0</v>
      </c>
      <c r="AH935" s="53" t="b">
        <f t="shared" si="1121"/>
        <v>0</v>
      </c>
      <c r="AI935" s="53" t="b">
        <f t="shared" si="1122"/>
        <v>0</v>
      </c>
      <c r="AJ935" s="53" t="b">
        <f t="shared" si="1123"/>
        <v>0</v>
      </c>
      <c r="AK935" s="53" t="b">
        <f t="shared" si="1177"/>
        <v>1</v>
      </c>
      <c r="AL935" s="53" t="b">
        <f t="shared" si="1178"/>
        <v>1</v>
      </c>
      <c r="AM935" s="53" t="b">
        <f t="shared" si="1179"/>
        <v>1</v>
      </c>
      <c r="AN935" s="53" t="b">
        <f t="shared" si="1180"/>
        <v>1</v>
      </c>
      <c r="AO935" s="53" t="b">
        <f t="shared" si="1181"/>
        <v>1</v>
      </c>
      <c r="AP935" s="53" t="b">
        <f t="shared" si="1182"/>
        <v>1</v>
      </c>
      <c r="AQ935" s="53" t="b">
        <f t="shared" si="1159"/>
        <v>0</v>
      </c>
      <c r="AR935" t="b">
        <f t="shared" si="1124"/>
        <v>0</v>
      </c>
      <c r="AS935" s="54" t="e">
        <f t="shared" si="1149"/>
        <v>#N/A</v>
      </c>
      <c r="AT935" t="b">
        <f t="shared" si="1160"/>
        <v>0</v>
      </c>
      <c r="AU935" t="str">
        <f t="shared" si="1161"/>
        <v/>
      </c>
      <c r="AV935" s="55" t="str">
        <f t="shared" si="1150"/>
        <v/>
      </c>
      <c r="AW935" t="b">
        <f>AND(AV935&lt;&gt;"",COUNTIF($AV$11:AV934,AV935)=0)</f>
        <v>0</v>
      </c>
      <c r="AX935" s="2">
        <f>IF(AV935="",0,IF(AW935,MAX($AX$11:AX934)+1,VLOOKUP(AV935,$AV$11:AX934,3,FALSE)))</f>
        <v>0</v>
      </c>
      <c r="AY935" t="str">
        <f t="shared" si="1151"/>
        <v/>
      </c>
      <c r="AZ935" t="e">
        <f t="shared" si="1125"/>
        <v>#N/A</v>
      </c>
      <c r="BA935" t="e">
        <f>IF(ISNA(AZ935),NA(),COUNTIF(AZ$10:AZ935,AZ935)&gt;1)</f>
        <v>#N/A</v>
      </c>
      <c r="BB935" t="e">
        <f t="shared" si="1126"/>
        <v>#N/A</v>
      </c>
      <c r="BC935" s="55" t="e">
        <f t="shared" si="1127"/>
        <v>#N/A</v>
      </c>
      <c r="BD935" s="56" t="e">
        <f t="shared" si="1128"/>
        <v>#N/A</v>
      </c>
      <c r="BE935" s="53">
        <f t="shared" si="1129"/>
        <v>0</v>
      </c>
      <c r="BF935" s="53">
        <f t="shared" si="1130"/>
        <v>0</v>
      </c>
      <c r="BG935" s="53">
        <f t="shared" si="1131"/>
        <v>0</v>
      </c>
      <c r="BH935" s="53">
        <f t="shared" si="1132"/>
        <v>0</v>
      </c>
      <c r="BI935" s="53">
        <f t="shared" si="1133"/>
        <v>0</v>
      </c>
      <c r="BJ935" s="53">
        <f t="shared" si="1134"/>
        <v>0</v>
      </c>
      <c r="BK935" s="57">
        <f t="shared" si="1135"/>
        <v>0</v>
      </c>
      <c r="BL935" s="57">
        <f t="shared" si="1136"/>
        <v>0</v>
      </c>
      <c r="BM935" s="57">
        <f t="shared" si="1137"/>
        <v>0</v>
      </c>
      <c r="BN935" s="57">
        <f t="shared" si="1138"/>
        <v>0</v>
      </c>
      <c r="BO935" s="57">
        <f t="shared" si="1139"/>
        <v>0</v>
      </c>
      <c r="BP935" s="57">
        <f t="shared" si="1140"/>
        <v>0</v>
      </c>
      <c r="BQ935">
        <f t="shared" si="1162"/>
        <v>0</v>
      </c>
      <c r="BR935">
        <f t="shared" si="1163"/>
        <v>0</v>
      </c>
      <c r="BS935">
        <f t="shared" si="1164"/>
        <v>0</v>
      </c>
      <c r="BT935">
        <f t="shared" si="1165"/>
        <v>0</v>
      </c>
      <c r="BU935">
        <f t="shared" si="1166"/>
        <v>0</v>
      </c>
      <c r="BV935">
        <f t="shared" si="1167"/>
        <v>0</v>
      </c>
      <c r="BW935">
        <f t="shared" si="1168"/>
        <v>0</v>
      </c>
      <c r="BX935">
        <f t="shared" si="1169"/>
        <v>0</v>
      </c>
      <c r="BY935">
        <f t="shared" si="1170"/>
        <v>0</v>
      </c>
      <c r="BZ935">
        <f t="shared" si="1171"/>
        <v>0</v>
      </c>
      <c r="CA935">
        <f t="shared" si="1172"/>
        <v>0</v>
      </c>
      <c r="CB935">
        <f t="shared" si="1173"/>
        <v>0</v>
      </c>
      <c r="CC935" t="e">
        <f>IF('Source and fuel input'!AS935,VLOOKUP(AA935,SourceIdData,8,FALSE),IF('Source and fuel input'!AQ935,V935,IF('Source and fuel input'!AR935,IF(AND(E935="Method 1",VLOOKUP(AA935,SourceIdData,8,FALSE)&gt;0),VLOOKUP(AA935,SourceIdData,8,FALSE),NA()),"")))</f>
        <v>#N/A</v>
      </c>
      <c r="CD935" s="15" t="e">
        <f t="shared" si="1108"/>
        <v>#N/A</v>
      </c>
      <c r="CE935" s="15" t="b">
        <f t="shared" si="1109"/>
        <v>1</v>
      </c>
      <c r="CF935" s="15" t="b">
        <f t="shared" si="1141"/>
        <v>1</v>
      </c>
      <c r="CG935" s="15" t="b">
        <f t="shared" si="1110"/>
        <v>0</v>
      </c>
      <c r="CH935" s="15" t="b">
        <f t="shared" si="1111"/>
        <v>1</v>
      </c>
      <c r="CI935" t="e">
        <f t="shared" si="1142"/>
        <v>#N/A</v>
      </c>
      <c r="CJ935" t="e">
        <f t="shared" si="1143"/>
        <v>#N/A</v>
      </c>
      <c r="CK935" t="e">
        <f t="shared" si="1152"/>
        <v>#N/A</v>
      </c>
      <c r="CL935" t="b">
        <f t="shared" si="1112"/>
        <v>0</v>
      </c>
      <c r="CM935" t="e">
        <f t="shared" si="1153"/>
        <v>#N/A</v>
      </c>
      <c r="CN935" t="b">
        <f t="shared" si="1154"/>
        <v>0</v>
      </c>
      <c r="CO935" s="14">
        <f t="shared" si="1155"/>
        <v>1</v>
      </c>
      <c r="CP935" s="16" t="str">
        <f t="shared" si="1144"/>
        <v/>
      </c>
      <c r="CQ935" s="15">
        <f t="shared" si="1145"/>
        <v>0</v>
      </c>
      <c r="CR935" s="15">
        <f t="shared" si="1146"/>
        <v>0</v>
      </c>
      <c r="CS935" s="15">
        <f t="shared" si="1147"/>
        <v>0</v>
      </c>
      <c r="CT935" s="58" t="e">
        <f t="shared" si="1174"/>
        <v>#DIV/0!</v>
      </c>
      <c r="CU935" s="2">
        <f t="shared" si="1148"/>
        <v>995</v>
      </c>
      <c r="CV935" t="str">
        <f t="shared" si="1156"/>
        <v/>
      </c>
      <c r="CX935" t="str">
        <f t="shared" si="1175"/>
        <v/>
      </c>
      <c r="CY935" t="b">
        <f>AND(CX935&lt;&gt;"",COUNTIF($CX$11:CX934,CX935)=0)</f>
        <v>0</v>
      </c>
      <c r="CZ935" s="2">
        <f>IF(CX935="",0,IF(CY935,MAX($CZ$11:CZ934)+1,VLOOKUP(CX935,$CX$11:CZ934,3,FALSE)))</f>
        <v>0</v>
      </c>
      <c r="DA935" s="2" t="str">
        <f t="shared" si="1157"/>
        <v/>
      </c>
      <c r="DB935" t="str">
        <f t="shared" si="1176"/>
        <v/>
      </c>
      <c r="DC935" t="b">
        <f>AND(DB935&lt;&gt;"",COUNTIF($DB$11:DB934,DB935)=0)</f>
        <v>0</v>
      </c>
      <c r="DD935" s="2">
        <f>IF(DB935="",0,IF(DC935,MAX($DD$11:DD934)+1,VLOOKUP(DB935,$DB$11:DD934,3,FALSE)))</f>
        <v>0</v>
      </c>
      <c r="DE935" s="2" t="str">
        <f t="shared" si="1158"/>
        <v/>
      </c>
    </row>
    <row r="936" spans="1:109" x14ac:dyDescent="0.35">
      <c r="A936" s="119"/>
      <c r="B936" s="46"/>
      <c r="C936" s="46"/>
      <c r="D936" s="46"/>
      <c r="E936" s="46"/>
      <c r="F936" s="183"/>
      <c r="G936" s="48">
        <v>0</v>
      </c>
      <c r="H936" s="46">
        <v>0</v>
      </c>
      <c r="I936" s="46">
        <v>0</v>
      </c>
      <c r="J936" s="46">
        <v>0</v>
      </c>
      <c r="K936" s="46">
        <v>0</v>
      </c>
      <c r="L936" s="49">
        <v>0</v>
      </c>
      <c r="M936" s="50">
        <v>0</v>
      </c>
      <c r="N936" s="32"/>
      <c r="O936" s="31"/>
      <c r="P936" s="31"/>
      <c r="Q936" s="31"/>
      <c r="R936" s="31"/>
      <c r="S936" s="31"/>
      <c r="T936" s="31"/>
      <c r="U936" s="31"/>
      <c r="V936" s="99"/>
      <c r="W936" s="52" t="str">
        <f t="shared" si="1183"/>
        <v/>
      </c>
      <c r="X936" s="120"/>
      <c r="Y936" s="97"/>
      <c r="Z936" t="e">
        <f t="shared" si="1113"/>
        <v>#N/A</v>
      </c>
      <c r="AA936" t="e">
        <f t="shared" si="1114"/>
        <v>#N/A</v>
      </c>
      <c r="AB936" t="e">
        <f t="shared" si="1115"/>
        <v>#N/A</v>
      </c>
      <c r="AC936" s="53" t="b">
        <f t="shared" si="1116"/>
        <v>0</v>
      </c>
      <c r="AD936" s="53" t="b">
        <f t="shared" si="1117"/>
        <v>0</v>
      </c>
      <c r="AE936" s="53" t="b">
        <f t="shared" si="1118"/>
        <v>0</v>
      </c>
      <c r="AF936" s="53" t="b">
        <f t="shared" si="1119"/>
        <v>0</v>
      </c>
      <c r="AG936" s="53" t="b">
        <f t="shared" si="1120"/>
        <v>0</v>
      </c>
      <c r="AH936" s="53" t="b">
        <f t="shared" si="1121"/>
        <v>0</v>
      </c>
      <c r="AI936" s="53" t="b">
        <f t="shared" si="1122"/>
        <v>0</v>
      </c>
      <c r="AJ936" s="53" t="b">
        <f t="shared" si="1123"/>
        <v>0</v>
      </c>
      <c r="AK936" s="53" t="b">
        <f t="shared" si="1177"/>
        <v>1</v>
      </c>
      <c r="AL936" s="53" t="b">
        <f t="shared" si="1178"/>
        <v>1</v>
      </c>
      <c r="AM936" s="53" t="b">
        <f t="shared" si="1179"/>
        <v>1</v>
      </c>
      <c r="AN936" s="53" t="b">
        <f t="shared" si="1180"/>
        <v>1</v>
      </c>
      <c r="AO936" s="53" t="b">
        <f t="shared" si="1181"/>
        <v>1</v>
      </c>
      <c r="AP936" s="53" t="b">
        <f t="shared" si="1182"/>
        <v>1</v>
      </c>
      <c r="AQ936" s="53" t="b">
        <f t="shared" si="1159"/>
        <v>0</v>
      </c>
      <c r="AR936" t="b">
        <f t="shared" si="1124"/>
        <v>0</v>
      </c>
      <c r="AS936" s="54" t="e">
        <f t="shared" si="1149"/>
        <v>#N/A</v>
      </c>
      <c r="AT936" t="b">
        <f t="shared" si="1160"/>
        <v>0</v>
      </c>
      <c r="AU936" t="str">
        <f t="shared" si="1161"/>
        <v/>
      </c>
      <c r="AV936" s="55" t="str">
        <f t="shared" si="1150"/>
        <v/>
      </c>
      <c r="AW936" t="b">
        <f>AND(AV936&lt;&gt;"",COUNTIF($AV$11:AV935,AV936)=0)</f>
        <v>0</v>
      </c>
      <c r="AX936" s="2">
        <f>IF(AV936="",0,IF(AW936,MAX($AX$11:AX935)+1,VLOOKUP(AV936,$AV$11:AX935,3,FALSE)))</f>
        <v>0</v>
      </c>
      <c r="AY936" t="str">
        <f t="shared" si="1151"/>
        <v/>
      </c>
      <c r="AZ936" t="e">
        <f t="shared" si="1125"/>
        <v>#N/A</v>
      </c>
      <c r="BA936" t="e">
        <f>IF(ISNA(AZ936),NA(),COUNTIF(AZ$10:AZ936,AZ936)&gt;1)</f>
        <v>#N/A</v>
      </c>
      <c r="BB936" t="e">
        <f t="shared" si="1126"/>
        <v>#N/A</v>
      </c>
      <c r="BC936" s="55" t="e">
        <f t="shared" si="1127"/>
        <v>#N/A</v>
      </c>
      <c r="BD936" s="56" t="e">
        <f t="shared" si="1128"/>
        <v>#N/A</v>
      </c>
      <c r="BE936" s="53">
        <f t="shared" si="1129"/>
        <v>0</v>
      </c>
      <c r="BF936" s="53">
        <f t="shared" si="1130"/>
        <v>0</v>
      </c>
      <c r="BG936" s="53">
        <f t="shared" si="1131"/>
        <v>0</v>
      </c>
      <c r="BH936" s="53">
        <f t="shared" si="1132"/>
        <v>0</v>
      </c>
      <c r="BI936" s="53">
        <f t="shared" si="1133"/>
        <v>0</v>
      </c>
      <c r="BJ936" s="53">
        <f t="shared" si="1134"/>
        <v>0</v>
      </c>
      <c r="BK936" s="57">
        <f t="shared" si="1135"/>
        <v>0</v>
      </c>
      <c r="BL936" s="57">
        <f t="shared" si="1136"/>
        <v>0</v>
      </c>
      <c r="BM936" s="57">
        <f t="shared" si="1137"/>
        <v>0</v>
      </c>
      <c r="BN936" s="57">
        <f t="shared" si="1138"/>
        <v>0</v>
      </c>
      <c r="BO936" s="57">
        <f t="shared" si="1139"/>
        <v>0</v>
      </c>
      <c r="BP936" s="57">
        <f t="shared" si="1140"/>
        <v>0</v>
      </c>
      <c r="BQ936">
        <f t="shared" si="1162"/>
        <v>0</v>
      </c>
      <c r="BR936">
        <f t="shared" si="1163"/>
        <v>0</v>
      </c>
      <c r="BS936">
        <f t="shared" si="1164"/>
        <v>0</v>
      </c>
      <c r="BT936">
        <f t="shared" si="1165"/>
        <v>0</v>
      </c>
      <c r="BU936">
        <f t="shared" si="1166"/>
        <v>0</v>
      </c>
      <c r="BV936">
        <f t="shared" si="1167"/>
        <v>0</v>
      </c>
      <c r="BW936">
        <f t="shared" si="1168"/>
        <v>0</v>
      </c>
      <c r="BX936">
        <f t="shared" si="1169"/>
        <v>0</v>
      </c>
      <c r="BY936">
        <f t="shared" si="1170"/>
        <v>0</v>
      </c>
      <c r="BZ936">
        <f t="shared" si="1171"/>
        <v>0</v>
      </c>
      <c r="CA936">
        <f t="shared" si="1172"/>
        <v>0</v>
      </c>
      <c r="CB936">
        <f t="shared" si="1173"/>
        <v>0</v>
      </c>
      <c r="CC936" t="e">
        <f>IF('Source and fuel input'!AS936,VLOOKUP(AA936,SourceIdData,8,FALSE),IF('Source and fuel input'!AQ936,V936,IF('Source and fuel input'!AR936,IF(AND(E936="Method 1",VLOOKUP(AA936,SourceIdData,8,FALSE)&gt;0),VLOOKUP(AA936,SourceIdData,8,FALSE),NA()),"")))</f>
        <v>#N/A</v>
      </c>
      <c r="CD936" s="15" t="e">
        <f t="shared" si="1108"/>
        <v>#N/A</v>
      </c>
      <c r="CE936" s="15" t="b">
        <f t="shared" si="1109"/>
        <v>1</v>
      </c>
      <c r="CF936" s="15" t="b">
        <f t="shared" si="1141"/>
        <v>1</v>
      </c>
      <c r="CG936" s="15" t="b">
        <f t="shared" si="1110"/>
        <v>0</v>
      </c>
      <c r="CH936" s="15" t="b">
        <f t="shared" si="1111"/>
        <v>1</v>
      </c>
      <c r="CI936" t="e">
        <f t="shared" si="1142"/>
        <v>#N/A</v>
      </c>
      <c r="CJ936" t="e">
        <f t="shared" si="1143"/>
        <v>#N/A</v>
      </c>
      <c r="CK936" t="e">
        <f t="shared" si="1152"/>
        <v>#N/A</v>
      </c>
      <c r="CL936" t="b">
        <f t="shared" si="1112"/>
        <v>0</v>
      </c>
      <c r="CM936" t="e">
        <f t="shared" si="1153"/>
        <v>#N/A</v>
      </c>
      <c r="CN936" t="b">
        <f t="shared" si="1154"/>
        <v>0</v>
      </c>
      <c r="CO936" s="14">
        <f t="shared" si="1155"/>
        <v>1</v>
      </c>
      <c r="CP936" s="16" t="str">
        <f t="shared" si="1144"/>
        <v/>
      </c>
      <c r="CQ936" s="15">
        <f t="shared" si="1145"/>
        <v>0</v>
      </c>
      <c r="CR936" s="15">
        <f t="shared" si="1146"/>
        <v>0</v>
      </c>
      <c r="CS936" s="15">
        <f t="shared" si="1147"/>
        <v>0</v>
      </c>
      <c r="CT936" s="58" t="e">
        <f t="shared" si="1174"/>
        <v>#DIV/0!</v>
      </c>
      <c r="CU936" s="2">
        <f t="shared" si="1148"/>
        <v>995</v>
      </c>
      <c r="CV936" t="str">
        <f t="shared" si="1156"/>
        <v/>
      </c>
      <c r="CX936" t="str">
        <f t="shared" si="1175"/>
        <v/>
      </c>
      <c r="CY936" t="b">
        <f>AND(CX936&lt;&gt;"",COUNTIF($CX$11:CX935,CX936)=0)</f>
        <v>0</v>
      </c>
      <c r="CZ936" s="2">
        <f>IF(CX936="",0,IF(CY936,MAX($CZ$11:CZ935)+1,VLOOKUP(CX936,$CX$11:CZ935,3,FALSE)))</f>
        <v>0</v>
      </c>
      <c r="DA936" s="2" t="str">
        <f t="shared" si="1157"/>
        <v/>
      </c>
      <c r="DB936" t="str">
        <f t="shared" si="1176"/>
        <v/>
      </c>
      <c r="DC936" t="b">
        <f>AND(DB936&lt;&gt;"",COUNTIF($DB$11:DB935,DB936)=0)</f>
        <v>0</v>
      </c>
      <c r="DD936" s="2">
        <f>IF(DB936="",0,IF(DC936,MAX($DD$11:DD935)+1,VLOOKUP(DB936,$DB$11:DD935,3,FALSE)))</f>
        <v>0</v>
      </c>
      <c r="DE936" s="2" t="str">
        <f t="shared" si="1158"/>
        <v/>
      </c>
    </row>
    <row r="937" spans="1:109" x14ac:dyDescent="0.35">
      <c r="A937" s="119"/>
      <c r="B937" s="46"/>
      <c r="C937" s="46"/>
      <c r="D937" s="46"/>
      <c r="E937" s="46"/>
      <c r="F937" s="183"/>
      <c r="G937" s="48">
        <v>0</v>
      </c>
      <c r="H937" s="46">
        <v>0</v>
      </c>
      <c r="I937" s="46">
        <v>0</v>
      </c>
      <c r="J937" s="46">
        <v>0</v>
      </c>
      <c r="K937" s="46">
        <v>0</v>
      </c>
      <c r="L937" s="49">
        <v>0</v>
      </c>
      <c r="M937" s="50">
        <v>0</v>
      </c>
      <c r="N937" s="32"/>
      <c r="O937" s="31"/>
      <c r="P937" s="31"/>
      <c r="Q937" s="31"/>
      <c r="R937" s="31"/>
      <c r="S937" s="31"/>
      <c r="T937" s="31"/>
      <c r="U937" s="31"/>
      <c r="V937" s="99"/>
      <c r="W937" s="52" t="str">
        <f t="shared" si="1183"/>
        <v/>
      </c>
      <c r="X937" s="120"/>
      <c r="Y937" s="97"/>
      <c r="Z937" t="e">
        <f t="shared" si="1113"/>
        <v>#N/A</v>
      </c>
      <c r="AA937" t="e">
        <f t="shared" si="1114"/>
        <v>#N/A</v>
      </c>
      <c r="AB937" t="e">
        <f t="shared" si="1115"/>
        <v>#N/A</v>
      </c>
      <c r="AC937" s="53" t="b">
        <f t="shared" si="1116"/>
        <v>0</v>
      </c>
      <c r="AD937" s="53" t="b">
        <f t="shared" si="1117"/>
        <v>0</v>
      </c>
      <c r="AE937" s="53" t="b">
        <f t="shared" si="1118"/>
        <v>0</v>
      </c>
      <c r="AF937" s="53" t="b">
        <f t="shared" si="1119"/>
        <v>0</v>
      </c>
      <c r="AG937" s="53" t="b">
        <f t="shared" si="1120"/>
        <v>0</v>
      </c>
      <c r="AH937" s="53" t="b">
        <f t="shared" si="1121"/>
        <v>0</v>
      </c>
      <c r="AI937" s="53" t="b">
        <f t="shared" si="1122"/>
        <v>0</v>
      </c>
      <c r="AJ937" s="53" t="b">
        <f t="shared" si="1123"/>
        <v>0</v>
      </c>
      <c r="AK937" s="53" t="b">
        <f t="shared" si="1177"/>
        <v>1</v>
      </c>
      <c r="AL937" s="53" t="b">
        <f t="shared" si="1178"/>
        <v>1</v>
      </c>
      <c r="AM937" s="53" t="b">
        <f t="shared" si="1179"/>
        <v>1</v>
      </c>
      <c r="AN937" s="53" t="b">
        <f t="shared" si="1180"/>
        <v>1</v>
      </c>
      <c r="AO937" s="53" t="b">
        <f t="shared" si="1181"/>
        <v>1</v>
      </c>
      <c r="AP937" s="53" t="b">
        <f t="shared" si="1182"/>
        <v>1</v>
      </c>
      <c r="AQ937" s="53" t="b">
        <f t="shared" si="1159"/>
        <v>0</v>
      </c>
      <c r="AR937" t="b">
        <f t="shared" si="1124"/>
        <v>0</v>
      </c>
      <c r="AS937" s="54" t="e">
        <f t="shared" si="1149"/>
        <v>#N/A</v>
      </c>
      <c r="AT937" t="b">
        <f t="shared" si="1160"/>
        <v>0</v>
      </c>
      <c r="AU937" t="str">
        <f t="shared" si="1161"/>
        <v/>
      </c>
      <c r="AV937" s="55" t="str">
        <f t="shared" si="1150"/>
        <v/>
      </c>
      <c r="AW937" t="b">
        <f>AND(AV937&lt;&gt;"",COUNTIF($AV$11:AV936,AV937)=0)</f>
        <v>0</v>
      </c>
      <c r="AX937" s="2">
        <f>IF(AV937="",0,IF(AW937,MAX($AX$11:AX936)+1,VLOOKUP(AV937,$AV$11:AX936,3,FALSE)))</f>
        <v>0</v>
      </c>
      <c r="AY937" t="str">
        <f t="shared" si="1151"/>
        <v/>
      </c>
      <c r="AZ937" t="e">
        <f t="shared" si="1125"/>
        <v>#N/A</v>
      </c>
      <c r="BA937" t="e">
        <f>IF(ISNA(AZ937),NA(),COUNTIF(AZ$10:AZ937,AZ937)&gt;1)</f>
        <v>#N/A</v>
      </c>
      <c r="BB937" t="e">
        <f t="shared" si="1126"/>
        <v>#N/A</v>
      </c>
      <c r="BC937" s="55" t="e">
        <f t="shared" si="1127"/>
        <v>#N/A</v>
      </c>
      <c r="BD937" s="56" t="e">
        <f t="shared" si="1128"/>
        <v>#N/A</v>
      </c>
      <c r="BE937" s="53">
        <f t="shared" si="1129"/>
        <v>0</v>
      </c>
      <c r="BF937" s="53">
        <f t="shared" si="1130"/>
        <v>0</v>
      </c>
      <c r="BG937" s="53">
        <f t="shared" si="1131"/>
        <v>0</v>
      </c>
      <c r="BH937" s="53">
        <f t="shared" si="1132"/>
        <v>0</v>
      </c>
      <c r="BI937" s="53">
        <f t="shared" si="1133"/>
        <v>0</v>
      </c>
      <c r="BJ937" s="53">
        <f t="shared" si="1134"/>
        <v>0</v>
      </c>
      <c r="BK937" s="57">
        <f t="shared" si="1135"/>
        <v>0</v>
      </c>
      <c r="BL937" s="57">
        <f t="shared" si="1136"/>
        <v>0</v>
      </c>
      <c r="BM937" s="57">
        <f t="shared" si="1137"/>
        <v>0</v>
      </c>
      <c r="BN937" s="57">
        <f t="shared" si="1138"/>
        <v>0</v>
      </c>
      <c r="BO937" s="57">
        <f t="shared" si="1139"/>
        <v>0</v>
      </c>
      <c r="BP937" s="57">
        <f t="shared" si="1140"/>
        <v>0</v>
      </c>
      <c r="BQ937">
        <f t="shared" si="1162"/>
        <v>0</v>
      </c>
      <c r="BR937">
        <f t="shared" si="1163"/>
        <v>0</v>
      </c>
      <c r="BS937">
        <f t="shared" si="1164"/>
        <v>0</v>
      </c>
      <c r="BT937">
        <f t="shared" si="1165"/>
        <v>0</v>
      </c>
      <c r="BU937">
        <f t="shared" si="1166"/>
        <v>0</v>
      </c>
      <c r="BV937">
        <f t="shared" si="1167"/>
        <v>0</v>
      </c>
      <c r="BW937">
        <f t="shared" si="1168"/>
        <v>0</v>
      </c>
      <c r="BX937">
        <f t="shared" si="1169"/>
        <v>0</v>
      </c>
      <c r="BY937">
        <f t="shared" si="1170"/>
        <v>0</v>
      </c>
      <c r="BZ937">
        <f t="shared" si="1171"/>
        <v>0</v>
      </c>
      <c r="CA937">
        <f t="shared" si="1172"/>
        <v>0</v>
      </c>
      <c r="CB937">
        <f t="shared" si="1173"/>
        <v>0</v>
      </c>
      <c r="CC937" t="e">
        <f>IF('Source and fuel input'!AS937,VLOOKUP(AA937,SourceIdData,8,FALSE),IF('Source and fuel input'!AQ937,V937,IF('Source and fuel input'!AR937,IF(AND(E937="Method 1",VLOOKUP(AA937,SourceIdData,8,FALSE)&gt;0),VLOOKUP(AA937,SourceIdData,8,FALSE),NA()),"")))</f>
        <v>#N/A</v>
      </c>
      <c r="CD937" s="15" t="e">
        <f t="shared" si="1108"/>
        <v>#N/A</v>
      </c>
      <c r="CE937" s="15" t="b">
        <f t="shared" si="1109"/>
        <v>1</v>
      </c>
      <c r="CF937" s="15" t="b">
        <f t="shared" si="1141"/>
        <v>1</v>
      </c>
      <c r="CG937" s="15" t="b">
        <f t="shared" si="1110"/>
        <v>0</v>
      </c>
      <c r="CH937" s="15" t="b">
        <f t="shared" si="1111"/>
        <v>1</v>
      </c>
      <c r="CI937" t="e">
        <f t="shared" si="1142"/>
        <v>#N/A</v>
      </c>
      <c r="CJ937" t="e">
        <f t="shared" si="1143"/>
        <v>#N/A</v>
      </c>
      <c r="CK937" t="e">
        <f t="shared" si="1152"/>
        <v>#N/A</v>
      </c>
      <c r="CL937" t="b">
        <f t="shared" si="1112"/>
        <v>0</v>
      </c>
      <c r="CM937" t="e">
        <f t="shared" si="1153"/>
        <v>#N/A</v>
      </c>
      <c r="CN937" t="b">
        <f t="shared" si="1154"/>
        <v>0</v>
      </c>
      <c r="CO937" s="14">
        <f t="shared" si="1155"/>
        <v>1</v>
      </c>
      <c r="CP937" s="16" t="str">
        <f t="shared" si="1144"/>
        <v/>
      </c>
      <c r="CQ937" s="15">
        <f t="shared" si="1145"/>
        <v>0</v>
      </c>
      <c r="CR937" s="15">
        <f t="shared" si="1146"/>
        <v>0</v>
      </c>
      <c r="CS937" s="15">
        <f t="shared" si="1147"/>
        <v>0</v>
      </c>
      <c r="CT937" s="58" t="e">
        <f t="shared" si="1174"/>
        <v>#DIV/0!</v>
      </c>
      <c r="CU937" s="2">
        <f t="shared" si="1148"/>
        <v>995</v>
      </c>
      <c r="CV937" t="str">
        <f t="shared" si="1156"/>
        <v/>
      </c>
      <c r="CX937" t="str">
        <f t="shared" si="1175"/>
        <v/>
      </c>
      <c r="CY937" t="b">
        <f>AND(CX937&lt;&gt;"",COUNTIF($CX$11:CX936,CX937)=0)</f>
        <v>0</v>
      </c>
      <c r="CZ937" s="2">
        <f>IF(CX937="",0,IF(CY937,MAX($CZ$11:CZ936)+1,VLOOKUP(CX937,$CX$11:CZ936,3,FALSE)))</f>
        <v>0</v>
      </c>
      <c r="DA937" s="2" t="str">
        <f t="shared" si="1157"/>
        <v/>
      </c>
      <c r="DB937" t="str">
        <f t="shared" si="1176"/>
        <v/>
      </c>
      <c r="DC937" t="b">
        <f>AND(DB937&lt;&gt;"",COUNTIF($DB$11:DB936,DB937)=0)</f>
        <v>0</v>
      </c>
      <c r="DD937" s="2">
        <f>IF(DB937="",0,IF(DC937,MAX($DD$11:DD936)+1,VLOOKUP(DB937,$DB$11:DD936,3,FALSE)))</f>
        <v>0</v>
      </c>
      <c r="DE937" s="2" t="str">
        <f t="shared" si="1158"/>
        <v/>
      </c>
    </row>
    <row r="938" spans="1:109" x14ac:dyDescent="0.35">
      <c r="A938" s="119"/>
      <c r="B938" s="46"/>
      <c r="C938" s="46"/>
      <c r="D938" s="46"/>
      <c r="E938" s="46"/>
      <c r="F938" s="183"/>
      <c r="G938" s="48">
        <v>0</v>
      </c>
      <c r="H938" s="46">
        <v>0</v>
      </c>
      <c r="I938" s="46">
        <v>0</v>
      </c>
      <c r="J938" s="46">
        <v>0</v>
      </c>
      <c r="K938" s="46">
        <v>0</v>
      </c>
      <c r="L938" s="49">
        <v>0</v>
      </c>
      <c r="M938" s="50">
        <v>0</v>
      </c>
      <c r="N938" s="32"/>
      <c r="O938" s="31"/>
      <c r="P938" s="31"/>
      <c r="Q938" s="31"/>
      <c r="R938" s="31"/>
      <c r="S938" s="31"/>
      <c r="T938" s="31"/>
      <c r="U938" s="31"/>
      <c r="V938" s="99"/>
      <c r="W938" s="52" t="str">
        <f t="shared" si="1183"/>
        <v/>
      </c>
      <c r="X938" s="120"/>
      <c r="Y938" s="97"/>
      <c r="Z938" t="e">
        <f t="shared" si="1113"/>
        <v>#N/A</v>
      </c>
      <c r="AA938" t="e">
        <f t="shared" si="1114"/>
        <v>#N/A</v>
      </c>
      <c r="AB938" t="e">
        <f t="shared" si="1115"/>
        <v>#N/A</v>
      </c>
      <c r="AC938" s="53" t="b">
        <f t="shared" si="1116"/>
        <v>0</v>
      </c>
      <c r="AD938" s="53" t="b">
        <f t="shared" si="1117"/>
        <v>0</v>
      </c>
      <c r="AE938" s="53" t="b">
        <f t="shared" si="1118"/>
        <v>0</v>
      </c>
      <c r="AF938" s="53" t="b">
        <f t="shared" si="1119"/>
        <v>0</v>
      </c>
      <c r="AG938" s="53" t="b">
        <f t="shared" si="1120"/>
        <v>0</v>
      </c>
      <c r="AH938" s="53" t="b">
        <f t="shared" si="1121"/>
        <v>0</v>
      </c>
      <c r="AI938" s="53" t="b">
        <f t="shared" si="1122"/>
        <v>0</v>
      </c>
      <c r="AJ938" s="53" t="b">
        <f t="shared" si="1123"/>
        <v>0</v>
      </c>
      <c r="AK938" s="53" t="b">
        <f t="shared" si="1177"/>
        <v>1</v>
      </c>
      <c r="AL938" s="53" t="b">
        <f t="shared" si="1178"/>
        <v>1</v>
      </c>
      <c r="AM938" s="53" t="b">
        <f t="shared" si="1179"/>
        <v>1</v>
      </c>
      <c r="AN938" s="53" t="b">
        <f t="shared" si="1180"/>
        <v>1</v>
      </c>
      <c r="AO938" s="53" t="b">
        <f t="shared" si="1181"/>
        <v>1</v>
      </c>
      <c r="AP938" s="53" t="b">
        <f t="shared" si="1182"/>
        <v>1</v>
      </c>
      <c r="AQ938" s="53" t="b">
        <f t="shared" si="1159"/>
        <v>0</v>
      </c>
      <c r="AR938" t="b">
        <f t="shared" si="1124"/>
        <v>0</v>
      </c>
      <c r="AS938" s="54" t="e">
        <f t="shared" si="1149"/>
        <v>#N/A</v>
      </c>
      <c r="AT938" t="b">
        <f t="shared" si="1160"/>
        <v>0</v>
      </c>
      <c r="AU938" t="str">
        <f t="shared" si="1161"/>
        <v/>
      </c>
      <c r="AV938" s="55" t="str">
        <f t="shared" si="1150"/>
        <v/>
      </c>
      <c r="AW938" t="b">
        <f>AND(AV938&lt;&gt;"",COUNTIF($AV$11:AV937,AV938)=0)</f>
        <v>0</v>
      </c>
      <c r="AX938" s="2">
        <f>IF(AV938="",0,IF(AW938,MAX($AX$11:AX937)+1,VLOOKUP(AV938,$AV$11:AX937,3,FALSE)))</f>
        <v>0</v>
      </c>
      <c r="AY938" t="str">
        <f t="shared" si="1151"/>
        <v/>
      </c>
      <c r="AZ938" t="e">
        <f t="shared" si="1125"/>
        <v>#N/A</v>
      </c>
      <c r="BA938" t="e">
        <f>IF(ISNA(AZ938),NA(),COUNTIF(AZ$10:AZ938,AZ938)&gt;1)</f>
        <v>#N/A</v>
      </c>
      <c r="BB938" t="e">
        <f t="shared" si="1126"/>
        <v>#N/A</v>
      </c>
      <c r="BC938" s="55" t="e">
        <f t="shared" si="1127"/>
        <v>#N/A</v>
      </c>
      <c r="BD938" s="56" t="e">
        <f t="shared" si="1128"/>
        <v>#N/A</v>
      </c>
      <c r="BE938" s="53">
        <f t="shared" si="1129"/>
        <v>0</v>
      </c>
      <c r="BF938" s="53">
        <f t="shared" si="1130"/>
        <v>0</v>
      </c>
      <c r="BG938" s="53">
        <f t="shared" si="1131"/>
        <v>0</v>
      </c>
      <c r="BH938" s="53">
        <f t="shared" si="1132"/>
        <v>0</v>
      </c>
      <c r="BI938" s="53">
        <f t="shared" si="1133"/>
        <v>0</v>
      </c>
      <c r="BJ938" s="53">
        <f t="shared" si="1134"/>
        <v>0</v>
      </c>
      <c r="BK938" s="57">
        <f t="shared" si="1135"/>
        <v>0</v>
      </c>
      <c r="BL938" s="57">
        <f t="shared" si="1136"/>
        <v>0</v>
      </c>
      <c r="BM938" s="57">
        <f t="shared" si="1137"/>
        <v>0</v>
      </c>
      <c r="BN938" s="57">
        <f t="shared" si="1138"/>
        <v>0</v>
      </c>
      <c r="BO938" s="57">
        <f t="shared" si="1139"/>
        <v>0</v>
      </c>
      <c r="BP938" s="57">
        <f t="shared" si="1140"/>
        <v>0</v>
      </c>
      <c r="BQ938">
        <f t="shared" si="1162"/>
        <v>0</v>
      </c>
      <c r="BR938">
        <f t="shared" si="1163"/>
        <v>0</v>
      </c>
      <c r="BS938">
        <f t="shared" si="1164"/>
        <v>0</v>
      </c>
      <c r="BT938">
        <f t="shared" si="1165"/>
        <v>0</v>
      </c>
      <c r="BU938">
        <f t="shared" si="1166"/>
        <v>0</v>
      </c>
      <c r="BV938">
        <f t="shared" si="1167"/>
        <v>0</v>
      </c>
      <c r="BW938">
        <f t="shared" si="1168"/>
        <v>0</v>
      </c>
      <c r="BX938">
        <f t="shared" si="1169"/>
        <v>0</v>
      </c>
      <c r="BY938">
        <f t="shared" si="1170"/>
        <v>0</v>
      </c>
      <c r="BZ938">
        <f t="shared" si="1171"/>
        <v>0</v>
      </c>
      <c r="CA938">
        <f t="shared" si="1172"/>
        <v>0</v>
      </c>
      <c r="CB938">
        <f t="shared" si="1173"/>
        <v>0</v>
      </c>
      <c r="CC938" t="e">
        <f>IF('Source and fuel input'!AS938,VLOOKUP(AA938,SourceIdData,8,FALSE),IF('Source and fuel input'!AQ938,V938,IF('Source and fuel input'!AR938,IF(AND(E938="Method 1",VLOOKUP(AA938,SourceIdData,8,FALSE)&gt;0),VLOOKUP(AA938,SourceIdData,8,FALSE),NA()),"")))</f>
        <v>#N/A</v>
      </c>
      <c r="CD938" s="15" t="e">
        <f t="shared" ref="CD938:CD1001" si="1184">IF(AND(CC938&lt;&gt;"",CC938&gt;0),(CC938*CR938)^2,SUM(BW938:CB938))</f>
        <v>#N/A</v>
      </c>
      <c r="CE938" s="15" t="b">
        <f t="shared" ref="CE938:CE1001" si="1185">OR(A938="",B938="")</f>
        <v>1</v>
      </c>
      <c r="CF938" s="15" t="b">
        <f t="shared" si="1141"/>
        <v>1</v>
      </c>
      <c r="CG938" s="15" t="b">
        <f t="shared" ref="CG938:CG1001" si="1186">OR(G938&lt;0,H938&lt;0,I938&lt;0,J938&lt;0,K938&lt;0,L938&lt;0)</f>
        <v>0</v>
      </c>
      <c r="CH938" s="15" t="b">
        <f t="shared" ref="CH938:CH1001" si="1187">ISNA(AA938)</f>
        <v>1</v>
      </c>
      <c r="CI938" t="e">
        <f t="shared" si="1142"/>
        <v>#N/A</v>
      </c>
      <c r="CJ938" t="e">
        <f t="shared" si="1143"/>
        <v>#N/A</v>
      </c>
      <c r="CK938" t="e">
        <f t="shared" si="1152"/>
        <v>#N/A</v>
      </c>
      <c r="CL938" t="b">
        <f t="shared" ref="CL938:CL1001" si="1188">AND(O938&gt;0,IF(G938&gt;0,P938&gt;0,TRUE),IF(H938&gt;0,Q938&gt;0,TRUE),IF(I938&gt;0,R938&gt;0,TRUE),IF(J938&gt;0,S938&gt;0,TRUE),IF(K938&gt;0,T938&gt;0,TRUE),IF(L938&gt;0,U938&gt;0,TRUE))</f>
        <v>0</v>
      </c>
      <c r="CM938" t="e">
        <f t="shared" si="1153"/>
        <v>#N/A</v>
      </c>
      <c r="CN938" t="b">
        <f t="shared" si="1154"/>
        <v>0</v>
      </c>
      <c r="CO938" s="14">
        <f t="shared" si="1155"/>
        <v>1</v>
      </c>
      <c r="CP938" s="16" t="str">
        <f t="shared" si="1144"/>
        <v/>
      </c>
      <c r="CQ938" s="15">
        <f t="shared" si="1145"/>
        <v>0</v>
      </c>
      <c r="CR938" s="15">
        <f t="shared" si="1146"/>
        <v>0</v>
      </c>
      <c r="CS938" s="15">
        <f t="shared" si="1147"/>
        <v>0</v>
      </c>
      <c r="CT938" s="58" t="e">
        <f t="shared" si="1174"/>
        <v>#DIV/0!</v>
      </c>
      <c r="CU938" s="2">
        <f t="shared" si="1148"/>
        <v>995</v>
      </c>
      <c r="CV938" t="str">
        <f t="shared" si="1156"/>
        <v/>
      </c>
      <c r="CX938" t="str">
        <f t="shared" si="1175"/>
        <v/>
      </c>
      <c r="CY938" t="b">
        <f>AND(CX938&lt;&gt;"",COUNTIF($CX$11:CX937,CX938)=0)</f>
        <v>0</v>
      </c>
      <c r="CZ938" s="2">
        <f>IF(CX938="",0,IF(CY938,MAX($CZ$11:CZ937)+1,VLOOKUP(CX938,$CX$11:CZ937,3,FALSE)))</f>
        <v>0</v>
      </c>
      <c r="DA938" s="2" t="str">
        <f t="shared" si="1157"/>
        <v/>
      </c>
      <c r="DB938" t="str">
        <f t="shared" si="1176"/>
        <v/>
      </c>
      <c r="DC938" t="b">
        <f>AND(DB938&lt;&gt;"",COUNTIF($DB$11:DB937,DB938)=0)</f>
        <v>0</v>
      </c>
      <c r="DD938" s="2">
        <f>IF(DB938="",0,IF(DC938,MAX($DD$11:DD937)+1,VLOOKUP(DB938,$DB$11:DD937,3,FALSE)))</f>
        <v>0</v>
      </c>
      <c r="DE938" s="2" t="str">
        <f t="shared" si="1158"/>
        <v/>
      </c>
    </row>
    <row r="939" spans="1:109" x14ac:dyDescent="0.35">
      <c r="A939" s="119"/>
      <c r="B939" s="46"/>
      <c r="C939" s="46"/>
      <c r="D939" s="46"/>
      <c r="E939" s="46"/>
      <c r="F939" s="183"/>
      <c r="G939" s="48">
        <v>0</v>
      </c>
      <c r="H939" s="46">
        <v>0</v>
      </c>
      <c r="I939" s="46">
        <v>0</v>
      </c>
      <c r="J939" s="46">
        <v>0</v>
      </c>
      <c r="K939" s="46">
        <v>0</v>
      </c>
      <c r="L939" s="49">
        <v>0</v>
      </c>
      <c r="M939" s="50">
        <v>0</v>
      </c>
      <c r="N939" s="32"/>
      <c r="O939" s="31"/>
      <c r="P939" s="31"/>
      <c r="Q939" s="31"/>
      <c r="R939" s="31"/>
      <c r="S939" s="31"/>
      <c r="T939" s="31"/>
      <c r="U939" s="31"/>
      <c r="V939" s="99"/>
      <c r="W939" s="52" t="str">
        <f t="shared" si="1183"/>
        <v/>
      </c>
      <c r="X939" s="120"/>
      <c r="Y939" s="97"/>
      <c r="Z939" t="e">
        <f t="shared" si="1113"/>
        <v>#N/A</v>
      </c>
      <c r="AA939" t="e">
        <f t="shared" si="1114"/>
        <v>#N/A</v>
      </c>
      <c r="AB939" t="e">
        <f t="shared" si="1115"/>
        <v>#N/A</v>
      </c>
      <c r="AC939" s="53" t="b">
        <f t="shared" si="1116"/>
        <v>0</v>
      </c>
      <c r="AD939" s="53" t="b">
        <f t="shared" si="1117"/>
        <v>0</v>
      </c>
      <c r="AE939" s="53" t="b">
        <f t="shared" si="1118"/>
        <v>0</v>
      </c>
      <c r="AF939" s="53" t="b">
        <f t="shared" si="1119"/>
        <v>0</v>
      </c>
      <c r="AG939" s="53" t="b">
        <f t="shared" si="1120"/>
        <v>0</v>
      </c>
      <c r="AH939" s="53" t="b">
        <f t="shared" si="1121"/>
        <v>0</v>
      </c>
      <c r="AI939" s="53" t="b">
        <f t="shared" si="1122"/>
        <v>0</v>
      </c>
      <c r="AJ939" s="53" t="b">
        <f t="shared" si="1123"/>
        <v>0</v>
      </c>
      <c r="AK939" s="53" t="b">
        <f t="shared" si="1177"/>
        <v>1</v>
      </c>
      <c r="AL939" s="53" t="b">
        <f t="shared" si="1178"/>
        <v>1</v>
      </c>
      <c r="AM939" s="53" t="b">
        <f t="shared" si="1179"/>
        <v>1</v>
      </c>
      <c r="AN939" s="53" t="b">
        <f t="shared" si="1180"/>
        <v>1</v>
      </c>
      <c r="AO939" s="53" t="b">
        <f t="shared" si="1181"/>
        <v>1</v>
      </c>
      <c r="AP939" s="53" t="b">
        <f t="shared" si="1182"/>
        <v>1</v>
      </c>
      <c r="AQ939" s="53" t="b">
        <f t="shared" si="1159"/>
        <v>0</v>
      </c>
      <c r="AR939" t="b">
        <f t="shared" si="1124"/>
        <v>0</v>
      </c>
      <c r="AS939" s="54" t="e">
        <f t="shared" si="1149"/>
        <v>#N/A</v>
      </c>
      <c r="AT939" t="b">
        <f t="shared" si="1160"/>
        <v>0</v>
      </c>
      <c r="AU939" t="str">
        <f t="shared" si="1161"/>
        <v/>
      </c>
      <c r="AV939" s="55" t="str">
        <f t="shared" si="1150"/>
        <v/>
      </c>
      <c r="AW939" t="b">
        <f>AND(AV939&lt;&gt;"",COUNTIF($AV$11:AV938,AV939)=0)</f>
        <v>0</v>
      </c>
      <c r="AX939" s="2">
        <f>IF(AV939="",0,IF(AW939,MAX($AX$11:AX938)+1,VLOOKUP(AV939,$AV$11:AX938,3,FALSE)))</f>
        <v>0</v>
      </c>
      <c r="AY939" t="str">
        <f t="shared" si="1151"/>
        <v/>
      </c>
      <c r="AZ939" t="e">
        <f t="shared" si="1125"/>
        <v>#N/A</v>
      </c>
      <c r="BA939" t="e">
        <f>IF(ISNA(AZ939),NA(),COUNTIF(AZ$10:AZ939,AZ939)&gt;1)</f>
        <v>#N/A</v>
      </c>
      <c r="BB939" t="e">
        <f t="shared" si="1126"/>
        <v>#N/A</v>
      </c>
      <c r="BC939" s="55" t="e">
        <f t="shared" si="1127"/>
        <v>#N/A</v>
      </c>
      <c r="BD939" s="56" t="e">
        <f t="shared" si="1128"/>
        <v>#N/A</v>
      </c>
      <c r="BE939" s="53">
        <f t="shared" si="1129"/>
        <v>0</v>
      </c>
      <c r="BF939" s="53">
        <f t="shared" si="1130"/>
        <v>0</v>
      </c>
      <c r="BG939" s="53">
        <f t="shared" si="1131"/>
        <v>0</v>
      </c>
      <c r="BH939" s="53">
        <f t="shared" si="1132"/>
        <v>0</v>
      </c>
      <c r="BI939" s="53">
        <f t="shared" si="1133"/>
        <v>0</v>
      </c>
      <c r="BJ939" s="53">
        <f t="shared" si="1134"/>
        <v>0</v>
      </c>
      <c r="BK939" s="57">
        <f t="shared" si="1135"/>
        <v>0</v>
      </c>
      <c r="BL939" s="57">
        <f t="shared" si="1136"/>
        <v>0</v>
      </c>
      <c r="BM939" s="57">
        <f t="shared" si="1137"/>
        <v>0</v>
      </c>
      <c r="BN939" s="57">
        <f t="shared" si="1138"/>
        <v>0</v>
      </c>
      <c r="BO939" s="57">
        <f t="shared" si="1139"/>
        <v>0</v>
      </c>
      <c r="BP939" s="57">
        <f t="shared" si="1140"/>
        <v>0</v>
      </c>
      <c r="BQ939">
        <f t="shared" si="1162"/>
        <v>0</v>
      </c>
      <c r="BR939">
        <f t="shared" si="1163"/>
        <v>0</v>
      </c>
      <c r="BS939">
        <f t="shared" si="1164"/>
        <v>0</v>
      </c>
      <c r="BT939">
        <f t="shared" si="1165"/>
        <v>0</v>
      </c>
      <c r="BU939">
        <f t="shared" si="1166"/>
        <v>0</v>
      </c>
      <c r="BV939">
        <f t="shared" si="1167"/>
        <v>0</v>
      </c>
      <c r="BW939">
        <f t="shared" si="1168"/>
        <v>0</v>
      </c>
      <c r="BX939">
        <f t="shared" si="1169"/>
        <v>0</v>
      </c>
      <c r="BY939">
        <f t="shared" si="1170"/>
        <v>0</v>
      </c>
      <c r="BZ939">
        <f t="shared" si="1171"/>
        <v>0</v>
      </c>
      <c r="CA939">
        <f t="shared" si="1172"/>
        <v>0</v>
      </c>
      <c r="CB939">
        <f t="shared" si="1173"/>
        <v>0</v>
      </c>
      <c r="CC939" t="e">
        <f>IF('Source and fuel input'!AS939,VLOOKUP(AA939,SourceIdData,8,FALSE),IF('Source and fuel input'!AQ939,V939,IF('Source and fuel input'!AR939,IF(AND(E939="Method 1",VLOOKUP(AA939,SourceIdData,8,FALSE)&gt;0),VLOOKUP(AA939,SourceIdData,8,FALSE),NA()),"")))</f>
        <v>#N/A</v>
      </c>
      <c r="CD939" s="15" t="e">
        <f t="shared" si="1184"/>
        <v>#N/A</v>
      </c>
      <c r="CE939" s="15" t="b">
        <f t="shared" si="1185"/>
        <v>1</v>
      </c>
      <c r="CF939" s="15" t="b">
        <f t="shared" si="1141"/>
        <v>1</v>
      </c>
      <c r="CG939" s="15" t="b">
        <f t="shared" si="1186"/>
        <v>0</v>
      </c>
      <c r="CH939" s="15" t="b">
        <f t="shared" si="1187"/>
        <v>1</v>
      </c>
      <c r="CI939" t="e">
        <f t="shared" si="1142"/>
        <v>#N/A</v>
      </c>
      <c r="CJ939" t="e">
        <f t="shared" si="1143"/>
        <v>#N/A</v>
      </c>
      <c r="CK939" t="e">
        <f t="shared" si="1152"/>
        <v>#N/A</v>
      </c>
      <c r="CL939" t="b">
        <f t="shared" si="1188"/>
        <v>0</v>
      </c>
      <c r="CM939" t="e">
        <f t="shared" si="1153"/>
        <v>#N/A</v>
      </c>
      <c r="CN939" t="b">
        <f t="shared" si="1154"/>
        <v>0</v>
      </c>
      <c r="CO939" s="14">
        <f t="shared" si="1155"/>
        <v>1</v>
      </c>
      <c r="CP939" s="16" t="str">
        <f t="shared" si="1144"/>
        <v/>
      </c>
      <c r="CQ939" s="15">
        <f t="shared" si="1145"/>
        <v>0</v>
      </c>
      <c r="CR939" s="15">
        <f t="shared" si="1146"/>
        <v>0</v>
      </c>
      <c r="CS939" s="15">
        <f t="shared" si="1147"/>
        <v>0</v>
      </c>
      <c r="CT939" s="58" t="e">
        <f t="shared" si="1174"/>
        <v>#DIV/0!</v>
      </c>
      <c r="CU939" s="2">
        <f t="shared" si="1148"/>
        <v>995</v>
      </c>
      <c r="CV939" t="str">
        <f t="shared" si="1156"/>
        <v/>
      </c>
      <c r="CX939" t="str">
        <f t="shared" si="1175"/>
        <v/>
      </c>
      <c r="CY939" t="b">
        <f>AND(CX939&lt;&gt;"",COUNTIF($CX$11:CX938,CX939)=0)</f>
        <v>0</v>
      </c>
      <c r="CZ939" s="2">
        <f>IF(CX939="",0,IF(CY939,MAX($CZ$11:CZ938)+1,VLOOKUP(CX939,$CX$11:CZ938,3,FALSE)))</f>
        <v>0</v>
      </c>
      <c r="DA939" s="2" t="str">
        <f t="shared" si="1157"/>
        <v/>
      </c>
      <c r="DB939" t="str">
        <f t="shared" si="1176"/>
        <v/>
      </c>
      <c r="DC939" t="b">
        <f>AND(DB939&lt;&gt;"",COUNTIF($DB$11:DB938,DB939)=0)</f>
        <v>0</v>
      </c>
      <c r="DD939" s="2">
        <f>IF(DB939="",0,IF(DC939,MAX($DD$11:DD938)+1,VLOOKUP(DB939,$DB$11:DD938,3,FALSE)))</f>
        <v>0</v>
      </c>
      <c r="DE939" s="2" t="str">
        <f t="shared" si="1158"/>
        <v/>
      </c>
    </row>
    <row r="940" spans="1:109" x14ac:dyDescent="0.35">
      <c r="A940" s="119"/>
      <c r="B940" s="46"/>
      <c r="C940" s="46"/>
      <c r="D940" s="46"/>
      <c r="E940" s="46"/>
      <c r="F940" s="183"/>
      <c r="G940" s="48">
        <v>0</v>
      </c>
      <c r="H940" s="46">
        <v>0</v>
      </c>
      <c r="I940" s="46">
        <v>0</v>
      </c>
      <c r="J940" s="46">
        <v>0</v>
      </c>
      <c r="K940" s="46">
        <v>0</v>
      </c>
      <c r="L940" s="49">
        <v>0</v>
      </c>
      <c r="M940" s="50">
        <v>0</v>
      </c>
      <c r="N940" s="32"/>
      <c r="O940" s="31"/>
      <c r="P940" s="31"/>
      <c r="Q940" s="31"/>
      <c r="R940" s="31"/>
      <c r="S940" s="31"/>
      <c r="T940" s="31"/>
      <c r="U940" s="31"/>
      <c r="V940" s="99"/>
      <c r="W940" s="52" t="str">
        <f t="shared" si="1183"/>
        <v/>
      </c>
      <c r="X940" s="120"/>
      <c r="Y940" s="97"/>
      <c r="Z940" t="e">
        <f t="shared" si="1113"/>
        <v>#N/A</v>
      </c>
      <c r="AA940" t="e">
        <f t="shared" si="1114"/>
        <v>#N/A</v>
      </c>
      <c r="AB940" t="e">
        <f t="shared" si="1115"/>
        <v>#N/A</v>
      </c>
      <c r="AC940" s="53" t="b">
        <f t="shared" si="1116"/>
        <v>0</v>
      </c>
      <c r="AD940" s="53" t="b">
        <f t="shared" si="1117"/>
        <v>0</v>
      </c>
      <c r="AE940" s="53" t="b">
        <f t="shared" si="1118"/>
        <v>0</v>
      </c>
      <c r="AF940" s="53" t="b">
        <f t="shared" si="1119"/>
        <v>0</v>
      </c>
      <c r="AG940" s="53" t="b">
        <f t="shared" si="1120"/>
        <v>0</v>
      </c>
      <c r="AH940" s="53" t="b">
        <f t="shared" si="1121"/>
        <v>0</v>
      </c>
      <c r="AI940" s="53" t="b">
        <f t="shared" si="1122"/>
        <v>0</v>
      </c>
      <c r="AJ940" s="53" t="b">
        <f t="shared" si="1123"/>
        <v>0</v>
      </c>
      <c r="AK940" s="53" t="b">
        <f t="shared" si="1177"/>
        <v>1</v>
      </c>
      <c r="AL940" s="53" t="b">
        <f t="shared" si="1178"/>
        <v>1</v>
      </c>
      <c r="AM940" s="53" t="b">
        <f t="shared" si="1179"/>
        <v>1</v>
      </c>
      <c r="AN940" s="53" t="b">
        <f t="shared" si="1180"/>
        <v>1</v>
      </c>
      <c r="AO940" s="53" t="b">
        <f t="shared" si="1181"/>
        <v>1</v>
      </c>
      <c r="AP940" s="53" t="b">
        <f t="shared" si="1182"/>
        <v>1</v>
      </c>
      <c r="AQ940" s="53" t="b">
        <f t="shared" si="1159"/>
        <v>0</v>
      </c>
      <c r="AR940" t="b">
        <f t="shared" si="1124"/>
        <v>0</v>
      </c>
      <c r="AS940" s="54" t="e">
        <f t="shared" si="1149"/>
        <v>#N/A</v>
      </c>
      <c r="AT940" t="b">
        <f t="shared" si="1160"/>
        <v>0</v>
      </c>
      <c r="AU940" t="str">
        <f t="shared" si="1161"/>
        <v/>
      </c>
      <c r="AV940" s="55" t="str">
        <f t="shared" si="1150"/>
        <v/>
      </c>
      <c r="AW940" t="b">
        <f>AND(AV940&lt;&gt;"",COUNTIF($AV$11:AV939,AV940)=0)</f>
        <v>0</v>
      </c>
      <c r="AX940" s="2">
        <f>IF(AV940="",0,IF(AW940,MAX($AX$11:AX939)+1,VLOOKUP(AV940,$AV$11:AX939,3,FALSE)))</f>
        <v>0</v>
      </c>
      <c r="AY940" t="str">
        <f t="shared" si="1151"/>
        <v/>
      </c>
      <c r="AZ940" t="e">
        <f t="shared" si="1125"/>
        <v>#N/A</v>
      </c>
      <c r="BA940" t="e">
        <f>IF(ISNA(AZ940),NA(),COUNTIF(AZ$10:AZ940,AZ940)&gt;1)</f>
        <v>#N/A</v>
      </c>
      <c r="BB940" t="e">
        <f t="shared" si="1126"/>
        <v>#N/A</v>
      </c>
      <c r="BC940" s="55" t="e">
        <f t="shared" si="1127"/>
        <v>#N/A</v>
      </c>
      <c r="BD940" s="56" t="e">
        <f t="shared" si="1128"/>
        <v>#N/A</v>
      </c>
      <c r="BE940" s="53">
        <f t="shared" si="1129"/>
        <v>0</v>
      </c>
      <c r="BF940" s="53">
        <f t="shared" si="1130"/>
        <v>0</v>
      </c>
      <c r="BG940" s="53">
        <f t="shared" si="1131"/>
        <v>0</v>
      </c>
      <c r="BH940" s="53">
        <f t="shared" si="1132"/>
        <v>0</v>
      </c>
      <c r="BI940" s="53">
        <f t="shared" si="1133"/>
        <v>0</v>
      </c>
      <c r="BJ940" s="53">
        <f t="shared" si="1134"/>
        <v>0</v>
      </c>
      <c r="BK940" s="57">
        <f t="shared" si="1135"/>
        <v>0</v>
      </c>
      <c r="BL940" s="57">
        <f t="shared" si="1136"/>
        <v>0</v>
      </c>
      <c r="BM940" s="57">
        <f t="shared" si="1137"/>
        <v>0</v>
      </c>
      <c r="BN940" s="57">
        <f t="shared" si="1138"/>
        <v>0</v>
      </c>
      <c r="BO940" s="57">
        <f t="shared" si="1139"/>
        <v>0</v>
      </c>
      <c r="BP940" s="57">
        <f t="shared" si="1140"/>
        <v>0</v>
      </c>
      <c r="BQ940">
        <f t="shared" si="1162"/>
        <v>0</v>
      </c>
      <c r="BR940">
        <f t="shared" si="1163"/>
        <v>0</v>
      </c>
      <c r="BS940">
        <f t="shared" si="1164"/>
        <v>0</v>
      </c>
      <c r="BT940">
        <f t="shared" si="1165"/>
        <v>0</v>
      </c>
      <c r="BU940">
        <f t="shared" si="1166"/>
        <v>0</v>
      </c>
      <c r="BV940">
        <f t="shared" si="1167"/>
        <v>0</v>
      </c>
      <c r="BW940">
        <f t="shared" si="1168"/>
        <v>0</v>
      </c>
      <c r="BX940">
        <f t="shared" si="1169"/>
        <v>0</v>
      </c>
      <c r="BY940">
        <f t="shared" si="1170"/>
        <v>0</v>
      </c>
      <c r="BZ940">
        <f t="shared" si="1171"/>
        <v>0</v>
      </c>
      <c r="CA940">
        <f t="shared" si="1172"/>
        <v>0</v>
      </c>
      <c r="CB940">
        <f t="shared" si="1173"/>
        <v>0</v>
      </c>
      <c r="CC940" t="e">
        <f>IF('Source and fuel input'!AS940,VLOOKUP(AA940,SourceIdData,8,FALSE),IF('Source and fuel input'!AQ940,V940,IF('Source and fuel input'!AR940,IF(AND(E940="Method 1",VLOOKUP(AA940,SourceIdData,8,FALSE)&gt;0),VLOOKUP(AA940,SourceIdData,8,FALSE),NA()),"")))</f>
        <v>#N/A</v>
      </c>
      <c r="CD940" s="15" t="e">
        <f>IF(AND(CC940&lt;&gt;"",CC940&gt;0),(CC940*CR940)^2,SUM(BW940:CB940))</f>
        <v>#N/A</v>
      </c>
      <c r="CE940" s="15" t="b">
        <f t="shared" si="1185"/>
        <v>1</v>
      </c>
      <c r="CF940" s="15" t="b">
        <f t="shared" si="1141"/>
        <v>1</v>
      </c>
      <c r="CG940" s="15" t="b">
        <f t="shared" si="1186"/>
        <v>0</v>
      </c>
      <c r="CH940" s="15" t="b">
        <f t="shared" si="1187"/>
        <v>1</v>
      </c>
      <c r="CI940" t="e">
        <f t="shared" si="1142"/>
        <v>#N/A</v>
      </c>
      <c r="CJ940" t="e">
        <f t="shared" si="1143"/>
        <v>#N/A</v>
      </c>
      <c r="CK940" t="e">
        <f t="shared" si="1152"/>
        <v>#N/A</v>
      </c>
      <c r="CL940" t="b">
        <f t="shared" si="1188"/>
        <v>0</v>
      </c>
      <c r="CM940" t="e">
        <f t="shared" si="1153"/>
        <v>#N/A</v>
      </c>
      <c r="CN940" t="b">
        <f t="shared" si="1154"/>
        <v>0</v>
      </c>
      <c r="CO940" s="14">
        <f t="shared" si="1155"/>
        <v>1</v>
      </c>
      <c r="CP940" s="16" t="str">
        <f t="shared" si="1144"/>
        <v/>
      </c>
      <c r="CQ940" s="15">
        <f t="shared" si="1145"/>
        <v>0</v>
      </c>
      <c r="CR940" s="15">
        <f t="shared" si="1146"/>
        <v>0</v>
      </c>
      <c r="CS940" s="15">
        <f t="shared" si="1147"/>
        <v>0</v>
      </c>
      <c r="CT940" s="58" t="e">
        <f t="shared" si="1174"/>
        <v>#DIV/0!</v>
      </c>
      <c r="CU940" s="2">
        <f t="shared" si="1148"/>
        <v>995</v>
      </c>
      <c r="CV940" t="str">
        <f t="shared" si="1156"/>
        <v/>
      </c>
      <c r="CX940" t="str">
        <f t="shared" si="1175"/>
        <v/>
      </c>
      <c r="CY940" t="b">
        <f>AND(CX940&lt;&gt;"",COUNTIF($CX$11:CX939,CX940)=0)</f>
        <v>0</v>
      </c>
      <c r="CZ940" s="2">
        <f>IF(CX940="",0,IF(CY940,MAX($CZ$11:CZ939)+1,VLOOKUP(CX940,$CX$11:CZ939,3,FALSE)))</f>
        <v>0</v>
      </c>
      <c r="DA940" s="2" t="str">
        <f t="shared" si="1157"/>
        <v/>
      </c>
      <c r="DB940" t="str">
        <f t="shared" si="1176"/>
        <v/>
      </c>
      <c r="DC940" t="b">
        <f>AND(DB940&lt;&gt;"",COUNTIF($DB$11:DB939,DB940)=0)</f>
        <v>0</v>
      </c>
      <c r="DD940" s="2">
        <f>IF(DB940="",0,IF(DC940,MAX($DD$11:DD939)+1,VLOOKUP(DB940,$DB$11:DD939,3,FALSE)))</f>
        <v>0</v>
      </c>
      <c r="DE940" s="2" t="str">
        <f t="shared" si="1158"/>
        <v/>
      </c>
    </row>
    <row r="941" spans="1:109" x14ac:dyDescent="0.35">
      <c r="A941" s="119"/>
      <c r="B941" s="46"/>
      <c r="C941" s="46"/>
      <c r="D941" s="46"/>
      <c r="E941" s="46"/>
      <c r="F941" s="183"/>
      <c r="G941" s="48">
        <v>0</v>
      </c>
      <c r="H941" s="46">
        <v>0</v>
      </c>
      <c r="I941" s="46">
        <v>0</v>
      </c>
      <c r="J941" s="46">
        <v>0</v>
      </c>
      <c r="K941" s="46">
        <v>0</v>
      </c>
      <c r="L941" s="49">
        <v>0</v>
      </c>
      <c r="M941" s="50">
        <v>0</v>
      </c>
      <c r="N941" s="32"/>
      <c r="O941" s="31"/>
      <c r="P941" s="31"/>
      <c r="Q941" s="31"/>
      <c r="R941" s="31"/>
      <c r="S941" s="31"/>
      <c r="T941" s="31"/>
      <c r="U941" s="31"/>
      <c r="V941" s="99"/>
      <c r="W941" s="52" t="str">
        <f t="shared" si="1183"/>
        <v/>
      </c>
      <c r="X941" s="120"/>
      <c r="Y941" s="97"/>
      <c r="Z941" t="e">
        <f t="shared" si="1113"/>
        <v>#N/A</v>
      </c>
      <c r="AA941" t="e">
        <f t="shared" si="1114"/>
        <v>#N/A</v>
      </c>
      <c r="AB941" t="e">
        <f t="shared" si="1115"/>
        <v>#N/A</v>
      </c>
      <c r="AC941" s="53" t="b">
        <f t="shared" si="1116"/>
        <v>0</v>
      </c>
      <c r="AD941" s="53" t="b">
        <f t="shared" si="1117"/>
        <v>0</v>
      </c>
      <c r="AE941" s="53" t="b">
        <f t="shared" si="1118"/>
        <v>0</v>
      </c>
      <c r="AF941" s="53" t="b">
        <f t="shared" si="1119"/>
        <v>0</v>
      </c>
      <c r="AG941" s="53" t="b">
        <f t="shared" si="1120"/>
        <v>0</v>
      </c>
      <c r="AH941" s="53" t="b">
        <f t="shared" si="1121"/>
        <v>0</v>
      </c>
      <c r="AI941" s="53" t="b">
        <f t="shared" si="1122"/>
        <v>0</v>
      </c>
      <c r="AJ941" s="53" t="b">
        <f t="shared" si="1123"/>
        <v>0</v>
      </c>
      <c r="AK941" s="53" t="b">
        <f t="shared" si="1177"/>
        <v>1</v>
      </c>
      <c r="AL941" s="53" t="b">
        <f t="shared" si="1178"/>
        <v>1</v>
      </c>
      <c r="AM941" s="53" t="b">
        <f t="shared" si="1179"/>
        <v>1</v>
      </c>
      <c r="AN941" s="53" t="b">
        <f t="shared" si="1180"/>
        <v>1</v>
      </c>
      <c r="AO941" s="53" t="b">
        <f t="shared" si="1181"/>
        <v>1</v>
      </c>
      <c r="AP941" s="53" t="b">
        <f t="shared" si="1182"/>
        <v>1</v>
      </c>
      <c r="AQ941" s="53" t="b">
        <f t="shared" si="1159"/>
        <v>0</v>
      </c>
      <c r="AR941" t="b">
        <f t="shared" si="1124"/>
        <v>0</v>
      </c>
      <c r="AS941" s="54" t="e">
        <f t="shared" si="1149"/>
        <v>#N/A</v>
      </c>
      <c r="AT941" t="b">
        <f t="shared" si="1160"/>
        <v>0</v>
      </c>
      <c r="AU941" t="str">
        <f t="shared" si="1161"/>
        <v/>
      </c>
      <c r="AV941" s="55" t="str">
        <f t="shared" si="1150"/>
        <v/>
      </c>
      <c r="AW941" t="b">
        <f>AND(AV941&lt;&gt;"",COUNTIF($AV$11:AV940,AV941)=0)</f>
        <v>0</v>
      </c>
      <c r="AX941" s="2">
        <f>IF(AV941="",0,IF(AW941,MAX($AX$11:AX940)+1,VLOOKUP(AV941,$AV$11:AX940,3,FALSE)))</f>
        <v>0</v>
      </c>
      <c r="AY941" t="str">
        <f t="shared" si="1151"/>
        <v/>
      </c>
      <c r="AZ941" t="e">
        <f t="shared" si="1125"/>
        <v>#N/A</v>
      </c>
      <c r="BA941" t="e">
        <f>IF(ISNA(AZ941),NA(),COUNTIF(AZ$10:AZ941,AZ941)&gt;1)</f>
        <v>#N/A</v>
      </c>
      <c r="BB941" t="e">
        <f t="shared" si="1126"/>
        <v>#N/A</v>
      </c>
      <c r="BC941" s="55" t="e">
        <f t="shared" si="1127"/>
        <v>#N/A</v>
      </c>
      <c r="BD941" s="56" t="e">
        <f t="shared" si="1128"/>
        <v>#N/A</v>
      </c>
      <c r="BE941" s="53">
        <f t="shared" si="1129"/>
        <v>0</v>
      </c>
      <c r="BF941" s="53">
        <f t="shared" si="1130"/>
        <v>0</v>
      </c>
      <c r="BG941" s="53">
        <f t="shared" si="1131"/>
        <v>0</v>
      </c>
      <c r="BH941" s="53">
        <f t="shared" si="1132"/>
        <v>0</v>
      </c>
      <c r="BI941" s="53">
        <f t="shared" si="1133"/>
        <v>0</v>
      </c>
      <c r="BJ941" s="53">
        <f t="shared" si="1134"/>
        <v>0</v>
      </c>
      <c r="BK941" s="57">
        <f t="shared" si="1135"/>
        <v>0</v>
      </c>
      <c r="BL941" s="57">
        <f t="shared" si="1136"/>
        <v>0</v>
      </c>
      <c r="BM941" s="57">
        <f t="shared" si="1137"/>
        <v>0</v>
      </c>
      <c r="BN941" s="57">
        <f t="shared" si="1138"/>
        <v>0</v>
      </c>
      <c r="BO941" s="57">
        <f t="shared" si="1139"/>
        <v>0</v>
      </c>
      <c r="BP941" s="57">
        <f t="shared" si="1140"/>
        <v>0</v>
      </c>
      <c r="BQ941">
        <f t="shared" si="1162"/>
        <v>0</v>
      </c>
      <c r="BR941">
        <f t="shared" si="1163"/>
        <v>0</v>
      </c>
      <c r="BS941">
        <f t="shared" si="1164"/>
        <v>0</v>
      </c>
      <c r="BT941">
        <f t="shared" si="1165"/>
        <v>0</v>
      </c>
      <c r="BU941">
        <f t="shared" si="1166"/>
        <v>0</v>
      </c>
      <c r="BV941">
        <f t="shared" si="1167"/>
        <v>0</v>
      </c>
      <c r="BW941">
        <f t="shared" si="1168"/>
        <v>0</v>
      </c>
      <c r="BX941">
        <f t="shared" si="1169"/>
        <v>0</v>
      </c>
      <c r="BY941">
        <f t="shared" si="1170"/>
        <v>0</v>
      </c>
      <c r="BZ941">
        <f t="shared" si="1171"/>
        <v>0</v>
      </c>
      <c r="CA941">
        <f t="shared" si="1172"/>
        <v>0</v>
      </c>
      <c r="CB941">
        <f t="shared" si="1173"/>
        <v>0</v>
      </c>
      <c r="CC941" t="e">
        <f>IF('Source and fuel input'!AS941,VLOOKUP(AA941,SourceIdData,8,FALSE),IF('Source and fuel input'!AQ941,V941,IF('Source and fuel input'!AR941,IF(AND(E941="Method 1",VLOOKUP(AA941,SourceIdData,8,FALSE)&gt;0),VLOOKUP(AA941,SourceIdData,8,FALSE),NA()),"")))</f>
        <v>#N/A</v>
      </c>
      <c r="CD941" s="15" t="e">
        <f t="shared" si="1184"/>
        <v>#N/A</v>
      </c>
      <c r="CE941" s="15" t="b">
        <f t="shared" si="1185"/>
        <v>1</v>
      </c>
      <c r="CF941" s="15" t="b">
        <f t="shared" si="1141"/>
        <v>1</v>
      </c>
      <c r="CG941" s="15" t="b">
        <f t="shared" si="1186"/>
        <v>0</v>
      </c>
      <c r="CH941" s="15" t="b">
        <f t="shared" si="1187"/>
        <v>1</v>
      </c>
      <c r="CI941" t="e">
        <f t="shared" si="1142"/>
        <v>#N/A</v>
      </c>
      <c r="CJ941" t="e">
        <f t="shared" si="1143"/>
        <v>#N/A</v>
      </c>
      <c r="CK941" t="e">
        <f t="shared" si="1152"/>
        <v>#N/A</v>
      </c>
      <c r="CL941" t="b">
        <f t="shared" si="1188"/>
        <v>0</v>
      </c>
      <c r="CM941" t="e">
        <f t="shared" si="1153"/>
        <v>#N/A</v>
      </c>
      <c r="CN941" t="b">
        <f t="shared" si="1154"/>
        <v>0</v>
      </c>
      <c r="CO941" s="14">
        <f t="shared" si="1155"/>
        <v>1</v>
      </c>
      <c r="CP941" s="16" t="str">
        <f t="shared" si="1144"/>
        <v/>
      </c>
      <c r="CQ941" s="15">
        <f t="shared" si="1145"/>
        <v>0</v>
      </c>
      <c r="CR941" s="15">
        <f t="shared" si="1146"/>
        <v>0</v>
      </c>
      <c r="CS941" s="15">
        <f t="shared" si="1147"/>
        <v>0</v>
      </c>
      <c r="CT941" s="58" t="e">
        <f t="shared" si="1174"/>
        <v>#DIV/0!</v>
      </c>
      <c r="CU941" s="2">
        <f t="shared" si="1148"/>
        <v>995</v>
      </c>
      <c r="CV941" t="str">
        <f t="shared" si="1156"/>
        <v/>
      </c>
      <c r="CX941" t="str">
        <f t="shared" si="1175"/>
        <v/>
      </c>
      <c r="CY941" t="b">
        <f>AND(CX941&lt;&gt;"",COUNTIF($CX$11:CX940,CX941)=0)</f>
        <v>0</v>
      </c>
      <c r="CZ941" s="2">
        <f>IF(CX941="",0,IF(CY941,MAX($CZ$11:CZ940)+1,VLOOKUP(CX941,$CX$11:CZ940,3,FALSE)))</f>
        <v>0</v>
      </c>
      <c r="DA941" s="2" t="str">
        <f t="shared" si="1157"/>
        <v/>
      </c>
      <c r="DB941" t="str">
        <f t="shared" si="1176"/>
        <v/>
      </c>
      <c r="DC941" t="b">
        <f>AND(DB941&lt;&gt;"",COUNTIF($DB$11:DB940,DB941)=0)</f>
        <v>0</v>
      </c>
      <c r="DD941" s="2">
        <f>IF(DB941="",0,IF(DC941,MAX($DD$11:DD940)+1,VLOOKUP(DB941,$DB$11:DD940,3,FALSE)))</f>
        <v>0</v>
      </c>
      <c r="DE941" s="2" t="str">
        <f t="shared" si="1158"/>
        <v/>
      </c>
    </row>
    <row r="942" spans="1:109" x14ac:dyDescent="0.35">
      <c r="A942" s="119"/>
      <c r="B942" s="46"/>
      <c r="C942" s="46"/>
      <c r="D942" s="46"/>
      <c r="E942" s="46"/>
      <c r="F942" s="183"/>
      <c r="G942" s="48">
        <v>0</v>
      </c>
      <c r="H942" s="46">
        <v>0</v>
      </c>
      <c r="I942" s="46">
        <v>0</v>
      </c>
      <c r="J942" s="46">
        <v>0</v>
      </c>
      <c r="K942" s="46">
        <v>0</v>
      </c>
      <c r="L942" s="49">
        <v>0</v>
      </c>
      <c r="M942" s="50">
        <v>0</v>
      </c>
      <c r="N942" s="32"/>
      <c r="O942" s="31"/>
      <c r="P942" s="31"/>
      <c r="Q942" s="31"/>
      <c r="R942" s="31"/>
      <c r="S942" s="31"/>
      <c r="T942" s="31"/>
      <c r="U942" s="31"/>
      <c r="V942" s="99"/>
      <c r="W942" s="52" t="str">
        <f t="shared" si="1183"/>
        <v/>
      </c>
      <c r="X942" s="120"/>
      <c r="Y942" s="97"/>
      <c r="Z942" t="e">
        <f t="shared" si="1113"/>
        <v>#N/A</v>
      </c>
      <c r="AA942" t="e">
        <f t="shared" si="1114"/>
        <v>#N/A</v>
      </c>
      <c r="AB942" t="e">
        <f t="shared" si="1115"/>
        <v>#N/A</v>
      </c>
      <c r="AC942" s="53" t="b">
        <f t="shared" si="1116"/>
        <v>0</v>
      </c>
      <c r="AD942" s="53" t="b">
        <f t="shared" si="1117"/>
        <v>0</v>
      </c>
      <c r="AE942" s="53" t="b">
        <f t="shared" si="1118"/>
        <v>0</v>
      </c>
      <c r="AF942" s="53" t="b">
        <f t="shared" si="1119"/>
        <v>0</v>
      </c>
      <c r="AG942" s="53" t="b">
        <f t="shared" si="1120"/>
        <v>0</v>
      </c>
      <c r="AH942" s="53" t="b">
        <f t="shared" si="1121"/>
        <v>0</v>
      </c>
      <c r="AI942" s="53" t="b">
        <f t="shared" si="1122"/>
        <v>0</v>
      </c>
      <c r="AJ942" s="53" t="b">
        <f t="shared" si="1123"/>
        <v>0</v>
      </c>
      <c r="AK942" s="53" t="b">
        <f t="shared" si="1177"/>
        <v>1</v>
      </c>
      <c r="AL942" s="53" t="b">
        <f t="shared" si="1178"/>
        <v>1</v>
      </c>
      <c r="AM942" s="53" t="b">
        <f t="shared" si="1179"/>
        <v>1</v>
      </c>
      <c r="AN942" s="53" t="b">
        <f t="shared" si="1180"/>
        <v>1</v>
      </c>
      <c r="AO942" s="53" t="b">
        <f t="shared" si="1181"/>
        <v>1</v>
      </c>
      <c r="AP942" s="53" t="b">
        <f t="shared" si="1182"/>
        <v>1</v>
      </c>
      <c r="AQ942" s="53" t="b">
        <f t="shared" si="1159"/>
        <v>0</v>
      </c>
      <c r="AR942" t="b">
        <f t="shared" si="1124"/>
        <v>0</v>
      </c>
      <c r="AS942" s="54" t="e">
        <f t="shared" si="1149"/>
        <v>#N/A</v>
      </c>
      <c r="AT942" t="b">
        <f t="shared" si="1160"/>
        <v>0</v>
      </c>
      <c r="AU942" t="str">
        <f t="shared" si="1161"/>
        <v/>
      </c>
      <c r="AV942" s="55" t="str">
        <f t="shared" si="1150"/>
        <v/>
      </c>
      <c r="AW942" t="b">
        <f>AND(AV942&lt;&gt;"",COUNTIF($AV$11:AV941,AV942)=0)</f>
        <v>0</v>
      </c>
      <c r="AX942" s="2">
        <f>IF(AV942="",0,IF(AW942,MAX($AX$11:AX941)+1,VLOOKUP(AV942,$AV$11:AX941,3,FALSE)))</f>
        <v>0</v>
      </c>
      <c r="AY942" t="str">
        <f t="shared" si="1151"/>
        <v/>
      </c>
      <c r="AZ942" t="e">
        <f t="shared" si="1125"/>
        <v>#N/A</v>
      </c>
      <c r="BA942" t="e">
        <f>IF(ISNA(AZ942),NA(),COUNTIF(AZ$10:AZ942,AZ942)&gt;1)</f>
        <v>#N/A</v>
      </c>
      <c r="BB942" t="e">
        <f t="shared" si="1126"/>
        <v>#N/A</v>
      </c>
      <c r="BC942" s="55" t="e">
        <f t="shared" si="1127"/>
        <v>#N/A</v>
      </c>
      <c r="BD942" s="56" t="e">
        <f t="shared" si="1128"/>
        <v>#N/A</v>
      </c>
      <c r="BE942" s="53">
        <f t="shared" si="1129"/>
        <v>0</v>
      </c>
      <c r="BF942" s="53">
        <f t="shared" si="1130"/>
        <v>0</v>
      </c>
      <c r="BG942" s="53">
        <f t="shared" si="1131"/>
        <v>0</v>
      </c>
      <c r="BH942" s="53">
        <f t="shared" si="1132"/>
        <v>0</v>
      </c>
      <c r="BI942" s="53">
        <f t="shared" si="1133"/>
        <v>0</v>
      </c>
      <c r="BJ942" s="53">
        <f t="shared" si="1134"/>
        <v>0</v>
      </c>
      <c r="BK942" s="57">
        <f t="shared" si="1135"/>
        <v>0</v>
      </c>
      <c r="BL942" s="57">
        <f t="shared" si="1136"/>
        <v>0</v>
      </c>
      <c r="BM942" s="57">
        <f t="shared" si="1137"/>
        <v>0</v>
      </c>
      <c r="BN942" s="57">
        <f t="shared" si="1138"/>
        <v>0</v>
      </c>
      <c r="BO942" s="57">
        <f t="shared" si="1139"/>
        <v>0</v>
      </c>
      <c r="BP942" s="57">
        <f t="shared" si="1140"/>
        <v>0</v>
      </c>
      <c r="BQ942">
        <f t="shared" si="1162"/>
        <v>0</v>
      </c>
      <c r="BR942">
        <f t="shared" si="1163"/>
        <v>0</v>
      </c>
      <c r="BS942">
        <f t="shared" si="1164"/>
        <v>0</v>
      </c>
      <c r="BT942">
        <f t="shared" si="1165"/>
        <v>0</v>
      </c>
      <c r="BU942">
        <f t="shared" si="1166"/>
        <v>0</v>
      </c>
      <c r="BV942">
        <f t="shared" si="1167"/>
        <v>0</v>
      </c>
      <c r="BW942">
        <f t="shared" si="1168"/>
        <v>0</v>
      </c>
      <c r="BX942">
        <f t="shared" si="1169"/>
        <v>0</v>
      </c>
      <c r="BY942">
        <f t="shared" si="1170"/>
        <v>0</v>
      </c>
      <c r="BZ942">
        <f t="shared" si="1171"/>
        <v>0</v>
      </c>
      <c r="CA942">
        <f t="shared" si="1172"/>
        <v>0</v>
      </c>
      <c r="CB942">
        <f t="shared" si="1173"/>
        <v>0</v>
      </c>
      <c r="CC942" t="e">
        <f>IF('Source and fuel input'!AS942,VLOOKUP(AA942,SourceIdData,8,FALSE),IF('Source and fuel input'!AQ942,V942,IF('Source and fuel input'!AR942,IF(AND(E942="Method 1",VLOOKUP(AA942,SourceIdData,8,FALSE)&gt;0),VLOOKUP(AA942,SourceIdData,8,FALSE),NA()),"")))</f>
        <v>#N/A</v>
      </c>
      <c r="CD942" s="15" t="e">
        <f t="shared" si="1184"/>
        <v>#N/A</v>
      </c>
      <c r="CE942" s="15" t="b">
        <f t="shared" si="1185"/>
        <v>1</v>
      </c>
      <c r="CF942" s="15" t="b">
        <f t="shared" si="1141"/>
        <v>1</v>
      </c>
      <c r="CG942" s="15" t="b">
        <f t="shared" si="1186"/>
        <v>0</v>
      </c>
      <c r="CH942" s="15" t="b">
        <f t="shared" si="1187"/>
        <v>1</v>
      </c>
      <c r="CI942" t="e">
        <f t="shared" si="1142"/>
        <v>#N/A</v>
      </c>
      <c r="CJ942" t="e">
        <f t="shared" si="1143"/>
        <v>#N/A</v>
      </c>
      <c r="CK942" t="e">
        <f t="shared" si="1152"/>
        <v>#N/A</v>
      </c>
      <c r="CL942" t="b">
        <f t="shared" si="1188"/>
        <v>0</v>
      </c>
      <c r="CM942" t="e">
        <f t="shared" si="1153"/>
        <v>#N/A</v>
      </c>
      <c r="CN942" t="b">
        <f t="shared" si="1154"/>
        <v>0</v>
      </c>
      <c r="CO942" s="14">
        <f t="shared" si="1155"/>
        <v>1</v>
      </c>
      <c r="CP942" s="16" t="str">
        <f t="shared" si="1144"/>
        <v/>
      </c>
      <c r="CQ942" s="15">
        <f t="shared" si="1145"/>
        <v>0</v>
      </c>
      <c r="CR942" s="15">
        <f t="shared" si="1146"/>
        <v>0</v>
      </c>
      <c r="CS942" s="15">
        <f t="shared" si="1147"/>
        <v>0</v>
      </c>
      <c r="CT942" s="58" t="e">
        <f t="shared" si="1174"/>
        <v>#DIV/0!</v>
      </c>
      <c r="CU942" s="2">
        <f t="shared" si="1148"/>
        <v>995</v>
      </c>
      <c r="CV942" t="str">
        <f t="shared" si="1156"/>
        <v/>
      </c>
      <c r="CX942" t="str">
        <f t="shared" si="1175"/>
        <v/>
      </c>
      <c r="CY942" t="b">
        <f>AND(CX942&lt;&gt;"",COUNTIF($CX$11:CX941,CX942)=0)</f>
        <v>0</v>
      </c>
      <c r="CZ942" s="2">
        <f>IF(CX942="",0,IF(CY942,MAX($CZ$11:CZ941)+1,VLOOKUP(CX942,$CX$11:CZ941,3,FALSE)))</f>
        <v>0</v>
      </c>
      <c r="DA942" s="2" t="str">
        <f t="shared" si="1157"/>
        <v/>
      </c>
      <c r="DB942" t="str">
        <f t="shared" si="1176"/>
        <v/>
      </c>
      <c r="DC942" t="b">
        <f>AND(DB942&lt;&gt;"",COUNTIF($DB$11:DB941,DB942)=0)</f>
        <v>0</v>
      </c>
      <c r="DD942" s="2">
        <f>IF(DB942="",0,IF(DC942,MAX($DD$11:DD941)+1,VLOOKUP(DB942,$DB$11:DD941,3,FALSE)))</f>
        <v>0</v>
      </c>
      <c r="DE942" s="2" t="str">
        <f t="shared" si="1158"/>
        <v/>
      </c>
    </row>
    <row r="943" spans="1:109" x14ac:dyDescent="0.35">
      <c r="A943" s="119"/>
      <c r="B943" s="46"/>
      <c r="C943" s="46"/>
      <c r="D943" s="46"/>
      <c r="E943" s="46"/>
      <c r="F943" s="183"/>
      <c r="G943" s="48">
        <v>0</v>
      </c>
      <c r="H943" s="46">
        <v>0</v>
      </c>
      <c r="I943" s="46">
        <v>0</v>
      </c>
      <c r="J943" s="46">
        <v>0</v>
      </c>
      <c r="K943" s="46">
        <v>0</v>
      </c>
      <c r="L943" s="49">
        <v>0</v>
      </c>
      <c r="M943" s="50">
        <v>0</v>
      </c>
      <c r="N943" s="32"/>
      <c r="O943" s="31"/>
      <c r="P943" s="31"/>
      <c r="Q943" s="31"/>
      <c r="R943" s="31"/>
      <c r="S943" s="31"/>
      <c r="T943" s="31"/>
      <c r="U943" s="31"/>
      <c r="V943" s="99"/>
      <c r="W943" s="52" t="str">
        <f t="shared" si="1183"/>
        <v/>
      </c>
      <c r="X943" s="120"/>
      <c r="Y943" s="97"/>
      <c r="Z943" t="e">
        <f t="shared" si="1113"/>
        <v>#N/A</v>
      </c>
      <c r="AA943" t="e">
        <f t="shared" si="1114"/>
        <v>#N/A</v>
      </c>
      <c r="AB943" t="e">
        <f t="shared" si="1115"/>
        <v>#N/A</v>
      </c>
      <c r="AC943" s="53" t="b">
        <f t="shared" si="1116"/>
        <v>0</v>
      </c>
      <c r="AD943" s="53" t="b">
        <f t="shared" si="1117"/>
        <v>0</v>
      </c>
      <c r="AE943" s="53" t="b">
        <f t="shared" si="1118"/>
        <v>0</v>
      </c>
      <c r="AF943" s="53" t="b">
        <f t="shared" si="1119"/>
        <v>0</v>
      </c>
      <c r="AG943" s="53" t="b">
        <f t="shared" si="1120"/>
        <v>0</v>
      </c>
      <c r="AH943" s="53" t="b">
        <f t="shared" si="1121"/>
        <v>0</v>
      </c>
      <c r="AI943" s="53" t="b">
        <f t="shared" si="1122"/>
        <v>0</v>
      </c>
      <c r="AJ943" s="53" t="b">
        <f t="shared" si="1123"/>
        <v>0</v>
      </c>
      <c r="AK943" s="53" t="b">
        <f t="shared" si="1177"/>
        <v>1</v>
      </c>
      <c r="AL943" s="53" t="b">
        <f t="shared" si="1178"/>
        <v>1</v>
      </c>
      <c r="AM943" s="53" t="b">
        <f t="shared" si="1179"/>
        <v>1</v>
      </c>
      <c r="AN943" s="53" t="b">
        <f t="shared" si="1180"/>
        <v>1</v>
      </c>
      <c r="AO943" s="53" t="b">
        <f t="shared" si="1181"/>
        <v>1</v>
      </c>
      <c r="AP943" s="53" t="b">
        <f t="shared" si="1182"/>
        <v>1</v>
      </c>
      <c r="AQ943" s="53" t="b">
        <f t="shared" si="1159"/>
        <v>0</v>
      </c>
      <c r="AR943" t="b">
        <f t="shared" si="1124"/>
        <v>0</v>
      </c>
      <c r="AS943" s="54" t="e">
        <f t="shared" si="1149"/>
        <v>#N/A</v>
      </c>
      <c r="AT943" t="b">
        <f t="shared" si="1160"/>
        <v>0</v>
      </c>
      <c r="AU943" t="str">
        <f t="shared" si="1161"/>
        <v/>
      </c>
      <c r="AV943" s="55" t="str">
        <f t="shared" si="1150"/>
        <v/>
      </c>
      <c r="AW943" t="b">
        <f>AND(AV943&lt;&gt;"",COUNTIF($AV$11:AV942,AV943)=0)</f>
        <v>0</v>
      </c>
      <c r="AX943" s="2">
        <f>IF(AV943="",0,IF(AW943,MAX($AX$11:AX942)+1,VLOOKUP(AV943,$AV$11:AX942,3,FALSE)))</f>
        <v>0</v>
      </c>
      <c r="AY943" t="str">
        <f t="shared" si="1151"/>
        <v/>
      </c>
      <c r="AZ943" t="e">
        <f t="shared" si="1125"/>
        <v>#N/A</v>
      </c>
      <c r="BA943" t="e">
        <f>IF(ISNA(AZ943),NA(),COUNTIF(AZ$10:AZ943,AZ943)&gt;1)</f>
        <v>#N/A</v>
      </c>
      <c r="BB943" t="e">
        <f t="shared" si="1126"/>
        <v>#N/A</v>
      </c>
      <c r="BC943" s="55" t="e">
        <f t="shared" si="1127"/>
        <v>#N/A</v>
      </c>
      <c r="BD943" s="56" t="e">
        <f t="shared" si="1128"/>
        <v>#N/A</v>
      </c>
      <c r="BE943" s="53">
        <f t="shared" si="1129"/>
        <v>0</v>
      </c>
      <c r="BF943" s="53">
        <f t="shared" si="1130"/>
        <v>0</v>
      </c>
      <c r="BG943" s="53">
        <f t="shared" si="1131"/>
        <v>0</v>
      </c>
      <c r="BH943" s="53">
        <f t="shared" si="1132"/>
        <v>0</v>
      </c>
      <c r="BI943" s="53">
        <f t="shared" si="1133"/>
        <v>0</v>
      </c>
      <c r="BJ943" s="53">
        <f t="shared" si="1134"/>
        <v>0</v>
      </c>
      <c r="BK943" s="57">
        <f t="shared" si="1135"/>
        <v>0</v>
      </c>
      <c r="BL943" s="57">
        <f t="shared" si="1136"/>
        <v>0</v>
      </c>
      <c r="BM943" s="57">
        <f t="shared" si="1137"/>
        <v>0</v>
      </c>
      <c r="BN943" s="57">
        <f t="shared" si="1138"/>
        <v>0</v>
      </c>
      <c r="BO943" s="57">
        <f t="shared" si="1139"/>
        <v>0</v>
      </c>
      <c r="BP943" s="57">
        <f t="shared" si="1140"/>
        <v>0</v>
      </c>
      <c r="BQ943">
        <f t="shared" si="1162"/>
        <v>0</v>
      </c>
      <c r="BR943">
        <f t="shared" si="1163"/>
        <v>0</v>
      </c>
      <c r="BS943">
        <f t="shared" si="1164"/>
        <v>0</v>
      </c>
      <c r="BT943">
        <f t="shared" si="1165"/>
        <v>0</v>
      </c>
      <c r="BU943">
        <f t="shared" si="1166"/>
        <v>0</v>
      </c>
      <c r="BV943">
        <f t="shared" si="1167"/>
        <v>0</v>
      </c>
      <c r="BW943">
        <f t="shared" si="1168"/>
        <v>0</v>
      </c>
      <c r="BX943">
        <f t="shared" si="1169"/>
        <v>0</v>
      </c>
      <c r="BY943">
        <f t="shared" si="1170"/>
        <v>0</v>
      </c>
      <c r="BZ943">
        <f t="shared" si="1171"/>
        <v>0</v>
      </c>
      <c r="CA943">
        <f t="shared" si="1172"/>
        <v>0</v>
      </c>
      <c r="CB943">
        <f t="shared" si="1173"/>
        <v>0</v>
      </c>
      <c r="CC943" t="e">
        <f>IF('Source and fuel input'!AS943,VLOOKUP(AA943,SourceIdData,8,FALSE),IF('Source and fuel input'!AQ943,V943,IF('Source and fuel input'!AR943,IF(AND(E943="Method 1",VLOOKUP(AA943,SourceIdData,8,FALSE)&gt;0),VLOOKUP(AA943,SourceIdData,8,FALSE),NA()),"")))</f>
        <v>#N/A</v>
      </c>
      <c r="CD943" s="15" t="e">
        <f t="shared" si="1184"/>
        <v>#N/A</v>
      </c>
      <c r="CE943" s="15" t="b">
        <f t="shared" si="1185"/>
        <v>1</v>
      </c>
      <c r="CF943" s="15" t="b">
        <f t="shared" si="1141"/>
        <v>1</v>
      </c>
      <c r="CG943" s="15" t="b">
        <f t="shared" si="1186"/>
        <v>0</v>
      </c>
      <c r="CH943" s="15" t="b">
        <f t="shared" si="1187"/>
        <v>1</v>
      </c>
      <c r="CI943" t="e">
        <f t="shared" si="1142"/>
        <v>#N/A</v>
      </c>
      <c r="CJ943" t="e">
        <f t="shared" si="1143"/>
        <v>#N/A</v>
      </c>
      <c r="CK943" t="e">
        <f t="shared" si="1152"/>
        <v>#N/A</v>
      </c>
      <c r="CL943" t="b">
        <f t="shared" si="1188"/>
        <v>0</v>
      </c>
      <c r="CM943" t="e">
        <f t="shared" si="1153"/>
        <v>#N/A</v>
      </c>
      <c r="CN943" t="b">
        <f t="shared" si="1154"/>
        <v>0</v>
      </c>
      <c r="CO943" s="14">
        <f t="shared" si="1155"/>
        <v>1</v>
      </c>
      <c r="CP943" s="16" t="str">
        <f t="shared" si="1144"/>
        <v/>
      </c>
      <c r="CQ943" s="15">
        <f t="shared" si="1145"/>
        <v>0</v>
      </c>
      <c r="CR943" s="15">
        <f t="shared" si="1146"/>
        <v>0</v>
      </c>
      <c r="CS943" s="15">
        <f t="shared" si="1147"/>
        <v>0</v>
      </c>
      <c r="CT943" s="58" t="e">
        <f t="shared" si="1174"/>
        <v>#DIV/0!</v>
      </c>
      <c r="CU943" s="2">
        <f t="shared" si="1148"/>
        <v>995</v>
      </c>
      <c r="CV943" t="str">
        <f t="shared" si="1156"/>
        <v/>
      </c>
      <c r="CX943" t="str">
        <f t="shared" si="1175"/>
        <v/>
      </c>
      <c r="CY943" t="b">
        <f>AND(CX943&lt;&gt;"",COUNTIF($CX$11:CX942,CX943)=0)</f>
        <v>0</v>
      </c>
      <c r="CZ943" s="2">
        <f>IF(CX943="",0,IF(CY943,MAX($CZ$11:CZ942)+1,VLOOKUP(CX943,$CX$11:CZ942,3,FALSE)))</f>
        <v>0</v>
      </c>
      <c r="DA943" s="2" t="str">
        <f t="shared" si="1157"/>
        <v/>
      </c>
      <c r="DB943" t="str">
        <f t="shared" si="1176"/>
        <v/>
      </c>
      <c r="DC943" t="b">
        <f>AND(DB943&lt;&gt;"",COUNTIF($DB$11:DB942,DB943)=0)</f>
        <v>0</v>
      </c>
      <c r="DD943" s="2">
        <f>IF(DB943="",0,IF(DC943,MAX($DD$11:DD942)+1,VLOOKUP(DB943,$DB$11:DD942,3,FALSE)))</f>
        <v>0</v>
      </c>
      <c r="DE943" s="2" t="str">
        <f t="shared" si="1158"/>
        <v/>
      </c>
    </row>
    <row r="944" spans="1:109" x14ac:dyDescent="0.35">
      <c r="A944" s="119"/>
      <c r="B944" s="46"/>
      <c r="C944" s="46"/>
      <c r="D944" s="46"/>
      <c r="E944" s="46"/>
      <c r="F944" s="183"/>
      <c r="G944" s="48">
        <v>0</v>
      </c>
      <c r="H944" s="46">
        <v>0</v>
      </c>
      <c r="I944" s="46">
        <v>0</v>
      </c>
      <c r="J944" s="46">
        <v>0</v>
      </c>
      <c r="K944" s="46">
        <v>0</v>
      </c>
      <c r="L944" s="49">
        <v>0</v>
      </c>
      <c r="M944" s="50">
        <v>0</v>
      </c>
      <c r="N944" s="32"/>
      <c r="O944" s="31"/>
      <c r="P944" s="31"/>
      <c r="Q944" s="31"/>
      <c r="R944" s="31"/>
      <c r="S944" s="31"/>
      <c r="T944" s="31"/>
      <c r="U944" s="31"/>
      <c r="V944" s="99"/>
      <c r="W944" s="52" t="str">
        <f t="shared" si="1183"/>
        <v/>
      </c>
      <c r="X944" s="120"/>
      <c r="Y944" s="97"/>
      <c r="Z944" t="e">
        <f t="shared" si="1113"/>
        <v>#N/A</v>
      </c>
      <c r="AA944" t="e">
        <f t="shared" si="1114"/>
        <v>#N/A</v>
      </c>
      <c r="AB944" t="e">
        <f t="shared" si="1115"/>
        <v>#N/A</v>
      </c>
      <c r="AC944" s="53" t="b">
        <f t="shared" si="1116"/>
        <v>0</v>
      </c>
      <c r="AD944" s="53" t="b">
        <f t="shared" si="1117"/>
        <v>0</v>
      </c>
      <c r="AE944" s="53" t="b">
        <f t="shared" si="1118"/>
        <v>0</v>
      </c>
      <c r="AF944" s="53" t="b">
        <f t="shared" si="1119"/>
        <v>0</v>
      </c>
      <c r="AG944" s="53" t="b">
        <f t="shared" si="1120"/>
        <v>0</v>
      </c>
      <c r="AH944" s="53" t="b">
        <f t="shared" si="1121"/>
        <v>0</v>
      </c>
      <c r="AI944" s="53" t="b">
        <f t="shared" si="1122"/>
        <v>0</v>
      </c>
      <c r="AJ944" s="53" t="b">
        <f t="shared" si="1123"/>
        <v>0</v>
      </c>
      <c r="AK944" s="53" t="b">
        <f t="shared" si="1177"/>
        <v>1</v>
      </c>
      <c r="AL944" s="53" t="b">
        <f t="shared" si="1178"/>
        <v>1</v>
      </c>
      <c r="AM944" s="53" t="b">
        <f t="shared" si="1179"/>
        <v>1</v>
      </c>
      <c r="AN944" s="53" t="b">
        <f t="shared" si="1180"/>
        <v>1</v>
      </c>
      <c r="AO944" s="53" t="b">
        <f t="shared" si="1181"/>
        <v>1</v>
      </c>
      <c r="AP944" s="53" t="b">
        <f t="shared" si="1182"/>
        <v>1</v>
      </c>
      <c r="AQ944" s="53" t="b">
        <f t="shared" si="1159"/>
        <v>0</v>
      </c>
      <c r="AR944" t="b">
        <f t="shared" si="1124"/>
        <v>0</v>
      </c>
      <c r="AS944" s="54" t="e">
        <f t="shared" si="1149"/>
        <v>#N/A</v>
      </c>
      <c r="AT944" t="b">
        <f t="shared" si="1160"/>
        <v>0</v>
      </c>
      <c r="AU944" t="str">
        <f t="shared" si="1161"/>
        <v/>
      </c>
      <c r="AV944" s="55" t="str">
        <f t="shared" si="1150"/>
        <v/>
      </c>
      <c r="AW944" t="b">
        <f>AND(AV944&lt;&gt;"",COUNTIF($AV$11:AV943,AV944)=0)</f>
        <v>0</v>
      </c>
      <c r="AX944" s="2">
        <f>IF(AV944="",0,IF(AW944,MAX($AX$11:AX943)+1,VLOOKUP(AV944,$AV$11:AX943,3,FALSE)))</f>
        <v>0</v>
      </c>
      <c r="AY944" t="str">
        <f t="shared" si="1151"/>
        <v/>
      </c>
      <c r="AZ944" t="e">
        <f t="shared" si="1125"/>
        <v>#N/A</v>
      </c>
      <c r="BA944" t="e">
        <f>IF(ISNA(AZ944),NA(),COUNTIF(AZ$10:AZ944,AZ944)&gt;1)</f>
        <v>#N/A</v>
      </c>
      <c r="BB944" t="e">
        <f t="shared" si="1126"/>
        <v>#N/A</v>
      </c>
      <c r="BC944" s="55" t="e">
        <f t="shared" si="1127"/>
        <v>#N/A</v>
      </c>
      <c r="BD944" s="56" t="e">
        <f t="shared" si="1128"/>
        <v>#N/A</v>
      </c>
      <c r="BE944" s="53">
        <f t="shared" si="1129"/>
        <v>0</v>
      </c>
      <c r="BF944" s="53">
        <f t="shared" si="1130"/>
        <v>0</v>
      </c>
      <c r="BG944" s="53">
        <f t="shared" si="1131"/>
        <v>0</v>
      </c>
      <c r="BH944" s="53">
        <f t="shared" si="1132"/>
        <v>0</v>
      </c>
      <c r="BI944" s="53">
        <f t="shared" si="1133"/>
        <v>0</v>
      </c>
      <c r="BJ944" s="53">
        <f t="shared" si="1134"/>
        <v>0</v>
      </c>
      <c r="BK944" s="57">
        <f t="shared" si="1135"/>
        <v>0</v>
      </c>
      <c r="BL944" s="57">
        <f t="shared" si="1136"/>
        <v>0</v>
      </c>
      <c r="BM944" s="57">
        <f t="shared" si="1137"/>
        <v>0</v>
      </c>
      <c r="BN944" s="57">
        <f t="shared" si="1138"/>
        <v>0</v>
      </c>
      <c r="BO944" s="57">
        <f t="shared" si="1139"/>
        <v>0</v>
      </c>
      <c r="BP944" s="57">
        <f t="shared" si="1140"/>
        <v>0</v>
      </c>
      <c r="BQ944">
        <f t="shared" si="1162"/>
        <v>0</v>
      </c>
      <c r="BR944">
        <f t="shared" si="1163"/>
        <v>0</v>
      </c>
      <c r="BS944">
        <f t="shared" si="1164"/>
        <v>0</v>
      </c>
      <c r="BT944">
        <f t="shared" si="1165"/>
        <v>0</v>
      </c>
      <c r="BU944">
        <f t="shared" si="1166"/>
        <v>0</v>
      </c>
      <c r="BV944">
        <f t="shared" si="1167"/>
        <v>0</v>
      </c>
      <c r="BW944">
        <f t="shared" si="1168"/>
        <v>0</v>
      </c>
      <c r="BX944">
        <f t="shared" si="1169"/>
        <v>0</v>
      </c>
      <c r="BY944">
        <f t="shared" si="1170"/>
        <v>0</v>
      </c>
      <c r="BZ944">
        <f t="shared" si="1171"/>
        <v>0</v>
      </c>
      <c r="CA944">
        <f t="shared" si="1172"/>
        <v>0</v>
      </c>
      <c r="CB944">
        <f t="shared" si="1173"/>
        <v>0</v>
      </c>
      <c r="CC944" t="e">
        <f>IF('Source and fuel input'!AS944,VLOOKUP(AA944,SourceIdData,8,FALSE),IF('Source and fuel input'!AQ944,V944,IF('Source and fuel input'!AR944,IF(AND(E944="Method 1",VLOOKUP(AA944,SourceIdData,8,FALSE)&gt;0),VLOOKUP(AA944,SourceIdData,8,FALSE),NA()),"")))</f>
        <v>#N/A</v>
      </c>
      <c r="CD944" s="15" t="e">
        <f t="shared" si="1184"/>
        <v>#N/A</v>
      </c>
      <c r="CE944" s="15" t="b">
        <f t="shared" si="1185"/>
        <v>1</v>
      </c>
      <c r="CF944" s="15" t="b">
        <f t="shared" si="1141"/>
        <v>1</v>
      </c>
      <c r="CG944" s="15" t="b">
        <f t="shared" si="1186"/>
        <v>0</v>
      </c>
      <c r="CH944" s="15" t="b">
        <f t="shared" si="1187"/>
        <v>1</v>
      </c>
      <c r="CI944" t="e">
        <f t="shared" si="1142"/>
        <v>#N/A</v>
      </c>
      <c r="CJ944" t="e">
        <f t="shared" si="1143"/>
        <v>#N/A</v>
      </c>
      <c r="CK944" t="e">
        <f t="shared" si="1152"/>
        <v>#N/A</v>
      </c>
      <c r="CL944" t="b">
        <f t="shared" si="1188"/>
        <v>0</v>
      </c>
      <c r="CM944" t="e">
        <f t="shared" si="1153"/>
        <v>#N/A</v>
      </c>
      <c r="CN944" t="b">
        <f t="shared" si="1154"/>
        <v>0</v>
      </c>
      <c r="CO944" s="14">
        <f t="shared" si="1155"/>
        <v>1</v>
      </c>
      <c r="CP944" s="16" t="str">
        <f t="shared" si="1144"/>
        <v/>
      </c>
      <c r="CQ944" s="15">
        <f t="shared" si="1145"/>
        <v>0</v>
      </c>
      <c r="CR944" s="15">
        <f t="shared" si="1146"/>
        <v>0</v>
      </c>
      <c r="CS944" s="15">
        <f t="shared" si="1147"/>
        <v>0</v>
      </c>
      <c r="CT944" s="58" t="e">
        <f t="shared" si="1174"/>
        <v>#DIV/0!</v>
      </c>
      <c r="CU944" s="2">
        <f t="shared" si="1148"/>
        <v>995</v>
      </c>
      <c r="CV944" t="str">
        <f t="shared" si="1156"/>
        <v/>
      </c>
      <c r="CX944" t="str">
        <f t="shared" si="1175"/>
        <v/>
      </c>
      <c r="CY944" t="b">
        <f>AND(CX944&lt;&gt;"",COUNTIF($CX$11:CX943,CX944)=0)</f>
        <v>0</v>
      </c>
      <c r="CZ944" s="2">
        <f>IF(CX944="",0,IF(CY944,MAX($CZ$11:CZ943)+1,VLOOKUP(CX944,$CX$11:CZ943,3,FALSE)))</f>
        <v>0</v>
      </c>
      <c r="DA944" s="2" t="str">
        <f t="shared" si="1157"/>
        <v/>
      </c>
      <c r="DB944" t="str">
        <f t="shared" si="1176"/>
        <v/>
      </c>
      <c r="DC944" t="b">
        <f>AND(DB944&lt;&gt;"",COUNTIF($DB$11:DB943,DB944)=0)</f>
        <v>0</v>
      </c>
      <c r="DD944" s="2">
        <f>IF(DB944="",0,IF(DC944,MAX($DD$11:DD943)+1,VLOOKUP(DB944,$DB$11:DD943,3,FALSE)))</f>
        <v>0</v>
      </c>
      <c r="DE944" s="2" t="str">
        <f t="shared" si="1158"/>
        <v/>
      </c>
    </row>
    <row r="945" spans="1:109" x14ac:dyDescent="0.35">
      <c r="A945" s="119"/>
      <c r="B945" s="46"/>
      <c r="C945" s="46"/>
      <c r="D945" s="46"/>
      <c r="E945" s="46"/>
      <c r="F945" s="183"/>
      <c r="G945" s="48">
        <v>0</v>
      </c>
      <c r="H945" s="46">
        <v>0</v>
      </c>
      <c r="I945" s="46">
        <v>0</v>
      </c>
      <c r="J945" s="46">
        <v>0</v>
      </c>
      <c r="K945" s="46">
        <v>0</v>
      </c>
      <c r="L945" s="49">
        <v>0</v>
      </c>
      <c r="M945" s="50">
        <v>0</v>
      </c>
      <c r="N945" s="32"/>
      <c r="O945" s="31"/>
      <c r="P945" s="31"/>
      <c r="Q945" s="31"/>
      <c r="R945" s="31"/>
      <c r="S945" s="31"/>
      <c r="T945" s="31"/>
      <c r="U945" s="31"/>
      <c r="V945" s="99"/>
      <c r="W945" s="52" t="str">
        <f t="shared" si="1183"/>
        <v/>
      </c>
      <c r="X945" s="120"/>
      <c r="Y945" s="97"/>
      <c r="Z945" t="e">
        <f t="shared" si="1113"/>
        <v>#N/A</v>
      </c>
      <c r="AA945" t="e">
        <f t="shared" si="1114"/>
        <v>#N/A</v>
      </c>
      <c r="AB945" t="e">
        <f t="shared" si="1115"/>
        <v>#N/A</v>
      </c>
      <c r="AC945" s="53" t="b">
        <f t="shared" si="1116"/>
        <v>0</v>
      </c>
      <c r="AD945" s="53" t="b">
        <f t="shared" si="1117"/>
        <v>0</v>
      </c>
      <c r="AE945" s="53" t="b">
        <f t="shared" si="1118"/>
        <v>0</v>
      </c>
      <c r="AF945" s="53" t="b">
        <f t="shared" si="1119"/>
        <v>0</v>
      </c>
      <c r="AG945" s="53" t="b">
        <f t="shared" si="1120"/>
        <v>0</v>
      </c>
      <c r="AH945" s="53" t="b">
        <f t="shared" si="1121"/>
        <v>0</v>
      </c>
      <c r="AI945" s="53" t="b">
        <f t="shared" si="1122"/>
        <v>0</v>
      </c>
      <c r="AJ945" s="53" t="b">
        <f t="shared" si="1123"/>
        <v>0</v>
      </c>
      <c r="AK945" s="53" t="b">
        <f t="shared" si="1177"/>
        <v>1</v>
      </c>
      <c r="AL945" s="53" t="b">
        <f t="shared" si="1178"/>
        <v>1</v>
      </c>
      <c r="AM945" s="53" t="b">
        <f t="shared" si="1179"/>
        <v>1</v>
      </c>
      <c r="AN945" s="53" t="b">
        <f t="shared" si="1180"/>
        <v>1</v>
      </c>
      <c r="AO945" s="53" t="b">
        <f t="shared" si="1181"/>
        <v>1</v>
      </c>
      <c r="AP945" s="53" t="b">
        <f t="shared" si="1182"/>
        <v>1</v>
      </c>
      <c r="AQ945" s="53" t="b">
        <f t="shared" si="1159"/>
        <v>0</v>
      </c>
      <c r="AR945" t="b">
        <f t="shared" si="1124"/>
        <v>0</v>
      </c>
      <c r="AS945" s="54" t="e">
        <f t="shared" si="1149"/>
        <v>#N/A</v>
      </c>
      <c r="AT945" t="b">
        <f t="shared" si="1160"/>
        <v>0</v>
      </c>
      <c r="AU945" t="str">
        <f t="shared" si="1161"/>
        <v/>
      </c>
      <c r="AV945" s="55" t="str">
        <f t="shared" si="1150"/>
        <v/>
      </c>
      <c r="AW945" t="b">
        <f>AND(AV945&lt;&gt;"",COUNTIF($AV$11:AV944,AV945)=0)</f>
        <v>0</v>
      </c>
      <c r="AX945" s="2">
        <f>IF(AV945="",0,IF(AW945,MAX($AX$11:AX944)+1,VLOOKUP(AV945,$AV$11:AX944,3,FALSE)))</f>
        <v>0</v>
      </c>
      <c r="AY945" t="str">
        <f t="shared" si="1151"/>
        <v/>
      </c>
      <c r="AZ945" t="e">
        <f t="shared" si="1125"/>
        <v>#N/A</v>
      </c>
      <c r="BA945" t="e">
        <f>IF(ISNA(AZ945),NA(),COUNTIF(AZ$10:AZ945,AZ945)&gt;1)</f>
        <v>#N/A</v>
      </c>
      <c r="BB945" t="e">
        <f t="shared" si="1126"/>
        <v>#N/A</v>
      </c>
      <c r="BC945" s="55" t="e">
        <f t="shared" si="1127"/>
        <v>#N/A</v>
      </c>
      <c r="BD945" s="56" t="e">
        <f t="shared" si="1128"/>
        <v>#N/A</v>
      </c>
      <c r="BE945" s="53">
        <f t="shared" si="1129"/>
        <v>0</v>
      </c>
      <c r="BF945" s="53">
        <f t="shared" si="1130"/>
        <v>0</v>
      </c>
      <c r="BG945" s="53">
        <f t="shared" si="1131"/>
        <v>0</v>
      </c>
      <c r="BH945" s="53">
        <f t="shared" si="1132"/>
        <v>0</v>
      </c>
      <c r="BI945" s="53">
        <f t="shared" si="1133"/>
        <v>0</v>
      </c>
      <c r="BJ945" s="53">
        <f t="shared" si="1134"/>
        <v>0</v>
      </c>
      <c r="BK945" s="57">
        <f t="shared" si="1135"/>
        <v>0</v>
      </c>
      <c r="BL945" s="57">
        <f t="shared" si="1136"/>
        <v>0</v>
      </c>
      <c r="BM945" s="57">
        <f t="shared" si="1137"/>
        <v>0</v>
      </c>
      <c r="BN945" s="57">
        <f t="shared" si="1138"/>
        <v>0</v>
      </c>
      <c r="BO945" s="57">
        <f t="shared" si="1139"/>
        <v>0</v>
      </c>
      <c r="BP945" s="57">
        <f t="shared" si="1140"/>
        <v>0</v>
      </c>
      <c r="BQ945">
        <f t="shared" si="1162"/>
        <v>0</v>
      </c>
      <c r="BR945">
        <f t="shared" si="1163"/>
        <v>0</v>
      </c>
      <c r="BS945">
        <f t="shared" si="1164"/>
        <v>0</v>
      </c>
      <c r="BT945">
        <f t="shared" si="1165"/>
        <v>0</v>
      </c>
      <c r="BU945">
        <f t="shared" si="1166"/>
        <v>0</v>
      </c>
      <c r="BV945">
        <f t="shared" si="1167"/>
        <v>0</v>
      </c>
      <c r="BW945">
        <f t="shared" si="1168"/>
        <v>0</v>
      </c>
      <c r="BX945">
        <f t="shared" si="1169"/>
        <v>0</v>
      </c>
      <c r="BY945">
        <f t="shared" si="1170"/>
        <v>0</v>
      </c>
      <c r="BZ945">
        <f t="shared" si="1171"/>
        <v>0</v>
      </c>
      <c r="CA945">
        <f t="shared" si="1172"/>
        <v>0</v>
      </c>
      <c r="CB945">
        <f t="shared" si="1173"/>
        <v>0</v>
      </c>
      <c r="CC945" t="e">
        <f>IF('Source and fuel input'!AS945,VLOOKUP(AA945,SourceIdData,8,FALSE),IF('Source and fuel input'!AQ945,V945,IF('Source and fuel input'!AR945,IF(AND(E945="Method 1",VLOOKUP(AA945,SourceIdData,8,FALSE)&gt;0),VLOOKUP(AA945,SourceIdData,8,FALSE),NA()),"")))</f>
        <v>#N/A</v>
      </c>
      <c r="CD945" s="15" t="e">
        <f t="shared" si="1184"/>
        <v>#N/A</v>
      </c>
      <c r="CE945" s="15" t="b">
        <f t="shared" si="1185"/>
        <v>1</v>
      </c>
      <c r="CF945" s="15" t="b">
        <f t="shared" si="1141"/>
        <v>1</v>
      </c>
      <c r="CG945" s="15" t="b">
        <f t="shared" si="1186"/>
        <v>0</v>
      </c>
      <c r="CH945" s="15" t="b">
        <f t="shared" si="1187"/>
        <v>1</v>
      </c>
      <c r="CI945" t="e">
        <f t="shared" si="1142"/>
        <v>#N/A</v>
      </c>
      <c r="CJ945" t="e">
        <f t="shared" si="1143"/>
        <v>#N/A</v>
      </c>
      <c r="CK945" t="e">
        <f t="shared" si="1152"/>
        <v>#N/A</v>
      </c>
      <c r="CL945" t="b">
        <f t="shared" si="1188"/>
        <v>0</v>
      </c>
      <c r="CM945" t="e">
        <f t="shared" si="1153"/>
        <v>#N/A</v>
      </c>
      <c r="CN945" t="b">
        <f t="shared" si="1154"/>
        <v>0</v>
      </c>
      <c r="CO945" s="14">
        <f t="shared" si="1155"/>
        <v>1</v>
      </c>
      <c r="CP945" s="16" t="str">
        <f t="shared" si="1144"/>
        <v/>
      </c>
      <c r="CQ945" s="15">
        <f t="shared" si="1145"/>
        <v>0</v>
      </c>
      <c r="CR945" s="15">
        <f t="shared" si="1146"/>
        <v>0</v>
      </c>
      <c r="CS945" s="15">
        <f t="shared" si="1147"/>
        <v>0</v>
      </c>
      <c r="CT945" s="58" t="e">
        <f t="shared" si="1174"/>
        <v>#DIV/0!</v>
      </c>
      <c r="CU945" s="2">
        <f t="shared" si="1148"/>
        <v>995</v>
      </c>
      <c r="CV945" t="str">
        <f t="shared" si="1156"/>
        <v/>
      </c>
      <c r="CX945" t="str">
        <f t="shared" si="1175"/>
        <v/>
      </c>
      <c r="CY945" t="b">
        <f>AND(CX945&lt;&gt;"",COUNTIF($CX$11:CX944,CX945)=0)</f>
        <v>0</v>
      </c>
      <c r="CZ945" s="2">
        <f>IF(CX945="",0,IF(CY945,MAX($CZ$11:CZ944)+1,VLOOKUP(CX945,$CX$11:CZ944,3,FALSE)))</f>
        <v>0</v>
      </c>
      <c r="DA945" s="2" t="str">
        <f t="shared" si="1157"/>
        <v/>
      </c>
      <c r="DB945" t="str">
        <f t="shared" si="1176"/>
        <v/>
      </c>
      <c r="DC945" t="b">
        <f>AND(DB945&lt;&gt;"",COUNTIF($DB$11:DB944,DB945)=0)</f>
        <v>0</v>
      </c>
      <c r="DD945" s="2">
        <f>IF(DB945="",0,IF(DC945,MAX($DD$11:DD944)+1,VLOOKUP(DB945,$DB$11:DD944,3,FALSE)))</f>
        <v>0</v>
      </c>
      <c r="DE945" s="2" t="str">
        <f t="shared" si="1158"/>
        <v/>
      </c>
    </row>
    <row r="946" spans="1:109" x14ac:dyDescent="0.35">
      <c r="A946" s="119"/>
      <c r="B946" s="46"/>
      <c r="C946" s="46"/>
      <c r="D946" s="46"/>
      <c r="E946" s="46"/>
      <c r="F946" s="183"/>
      <c r="G946" s="48">
        <v>0</v>
      </c>
      <c r="H946" s="46">
        <v>0</v>
      </c>
      <c r="I946" s="46">
        <v>0</v>
      </c>
      <c r="J946" s="46">
        <v>0</v>
      </c>
      <c r="K946" s="46">
        <v>0</v>
      </c>
      <c r="L946" s="49">
        <v>0</v>
      </c>
      <c r="M946" s="50">
        <v>0</v>
      </c>
      <c r="N946" s="32"/>
      <c r="O946" s="31"/>
      <c r="P946" s="31"/>
      <c r="Q946" s="31"/>
      <c r="R946" s="31"/>
      <c r="S946" s="31"/>
      <c r="T946" s="31"/>
      <c r="U946" s="31"/>
      <c r="V946" s="99"/>
      <c r="W946" s="52" t="str">
        <f t="shared" si="1183"/>
        <v/>
      </c>
      <c r="X946" s="120"/>
      <c r="Y946" s="97"/>
      <c r="Z946" t="e">
        <f t="shared" si="1113"/>
        <v>#N/A</v>
      </c>
      <c r="AA946" t="e">
        <f t="shared" si="1114"/>
        <v>#N/A</v>
      </c>
      <c r="AB946" t="e">
        <f t="shared" si="1115"/>
        <v>#N/A</v>
      </c>
      <c r="AC946" s="53" t="b">
        <f t="shared" si="1116"/>
        <v>0</v>
      </c>
      <c r="AD946" s="53" t="b">
        <f t="shared" si="1117"/>
        <v>0</v>
      </c>
      <c r="AE946" s="53" t="b">
        <f t="shared" si="1118"/>
        <v>0</v>
      </c>
      <c r="AF946" s="53" t="b">
        <f t="shared" si="1119"/>
        <v>0</v>
      </c>
      <c r="AG946" s="53" t="b">
        <f t="shared" si="1120"/>
        <v>0</v>
      </c>
      <c r="AH946" s="53" t="b">
        <f t="shared" si="1121"/>
        <v>0</v>
      </c>
      <c r="AI946" s="53" t="b">
        <f t="shared" si="1122"/>
        <v>0</v>
      </c>
      <c r="AJ946" s="53" t="b">
        <f t="shared" si="1123"/>
        <v>0</v>
      </c>
      <c r="AK946" s="53" t="b">
        <f t="shared" si="1177"/>
        <v>1</v>
      </c>
      <c r="AL946" s="53" t="b">
        <f t="shared" si="1178"/>
        <v>1</v>
      </c>
      <c r="AM946" s="53" t="b">
        <f t="shared" si="1179"/>
        <v>1</v>
      </c>
      <c r="AN946" s="53" t="b">
        <f t="shared" si="1180"/>
        <v>1</v>
      </c>
      <c r="AO946" s="53" t="b">
        <f t="shared" si="1181"/>
        <v>1</v>
      </c>
      <c r="AP946" s="53" t="b">
        <f t="shared" si="1182"/>
        <v>1</v>
      </c>
      <c r="AQ946" s="53" t="b">
        <f t="shared" si="1159"/>
        <v>0</v>
      </c>
      <c r="AR946" t="b">
        <f t="shared" si="1124"/>
        <v>0</v>
      </c>
      <c r="AS946" s="54" t="e">
        <f t="shared" si="1149"/>
        <v>#N/A</v>
      </c>
      <c r="AT946" t="b">
        <f t="shared" si="1160"/>
        <v>0</v>
      </c>
      <c r="AU946" t="str">
        <f t="shared" si="1161"/>
        <v/>
      </c>
      <c r="AV946" s="55" t="str">
        <f t="shared" si="1150"/>
        <v/>
      </c>
      <c r="AW946" t="b">
        <f>AND(AV946&lt;&gt;"",COUNTIF($AV$11:AV945,AV946)=0)</f>
        <v>0</v>
      </c>
      <c r="AX946" s="2">
        <f>IF(AV946="",0,IF(AW946,MAX($AX$11:AX945)+1,VLOOKUP(AV946,$AV$11:AX945,3,FALSE)))</f>
        <v>0</v>
      </c>
      <c r="AY946" t="str">
        <f t="shared" si="1151"/>
        <v/>
      </c>
      <c r="AZ946" t="e">
        <f t="shared" si="1125"/>
        <v>#N/A</v>
      </c>
      <c r="BA946" t="e">
        <f>IF(ISNA(AZ946),NA(),COUNTIF(AZ$10:AZ946,AZ946)&gt;1)</f>
        <v>#N/A</v>
      </c>
      <c r="BB946" t="e">
        <f t="shared" si="1126"/>
        <v>#N/A</v>
      </c>
      <c r="BC946" s="55" t="e">
        <f t="shared" si="1127"/>
        <v>#N/A</v>
      </c>
      <c r="BD946" s="56" t="e">
        <f t="shared" si="1128"/>
        <v>#N/A</v>
      </c>
      <c r="BE946" s="53">
        <f t="shared" si="1129"/>
        <v>0</v>
      </c>
      <c r="BF946" s="53">
        <f t="shared" si="1130"/>
        <v>0</v>
      </c>
      <c r="BG946" s="53">
        <f t="shared" si="1131"/>
        <v>0</v>
      </c>
      <c r="BH946" s="53">
        <f t="shared" si="1132"/>
        <v>0</v>
      </c>
      <c r="BI946" s="53">
        <f t="shared" si="1133"/>
        <v>0</v>
      </c>
      <c r="BJ946" s="53">
        <f t="shared" si="1134"/>
        <v>0</v>
      </c>
      <c r="BK946" s="57">
        <f t="shared" si="1135"/>
        <v>0</v>
      </c>
      <c r="BL946" s="57">
        <f t="shared" si="1136"/>
        <v>0</v>
      </c>
      <c r="BM946" s="57">
        <f t="shared" si="1137"/>
        <v>0</v>
      </c>
      <c r="BN946" s="57">
        <f t="shared" si="1138"/>
        <v>0</v>
      </c>
      <c r="BO946" s="57">
        <f t="shared" si="1139"/>
        <v>0</v>
      </c>
      <c r="BP946" s="57">
        <f t="shared" si="1140"/>
        <v>0</v>
      </c>
      <c r="BQ946">
        <f t="shared" si="1162"/>
        <v>0</v>
      </c>
      <c r="BR946">
        <f t="shared" si="1163"/>
        <v>0</v>
      </c>
      <c r="BS946">
        <f t="shared" si="1164"/>
        <v>0</v>
      </c>
      <c r="BT946">
        <f t="shared" si="1165"/>
        <v>0</v>
      </c>
      <c r="BU946">
        <f t="shared" si="1166"/>
        <v>0</v>
      </c>
      <c r="BV946">
        <f t="shared" si="1167"/>
        <v>0</v>
      </c>
      <c r="BW946">
        <f t="shared" si="1168"/>
        <v>0</v>
      </c>
      <c r="BX946">
        <f t="shared" si="1169"/>
        <v>0</v>
      </c>
      <c r="BY946">
        <f t="shared" si="1170"/>
        <v>0</v>
      </c>
      <c r="BZ946">
        <f t="shared" si="1171"/>
        <v>0</v>
      </c>
      <c r="CA946">
        <f t="shared" si="1172"/>
        <v>0</v>
      </c>
      <c r="CB946">
        <f t="shared" si="1173"/>
        <v>0</v>
      </c>
      <c r="CC946" t="e">
        <f>IF('Source and fuel input'!AS946,VLOOKUP(AA946,SourceIdData,8,FALSE),IF('Source and fuel input'!AQ946,V946,IF('Source and fuel input'!AR946,IF(AND(E946="Method 1",VLOOKUP(AA946,SourceIdData,8,FALSE)&gt;0),VLOOKUP(AA946,SourceIdData,8,FALSE),NA()),"")))</f>
        <v>#N/A</v>
      </c>
      <c r="CD946" s="15" t="e">
        <f t="shared" si="1184"/>
        <v>#N/A</v>
      </c>
      <c r="CE946" s="15" t="b">
        <f t="shared" si="1185"/>
        <v>1</v>
      </c>
      <c r="CF946" s="15" t="b">
        <f t="shared" si="1141"/>
        <v>1</v>
      </c>
      <c r="CG946" s="15" t="b">
        <f t="shared" si="1186"/>
        <v>0</v>
      </c>
      <c r="CH946" s="15" t="b">
        <f t="shared" si="1187"/>
        <v>1</v>
      </c>
      <c r="CI946" t="e">
        <f t="shared" si="1142"/>
        <v>#N/A</v>
      </c>
      <c r="CJ946" t="e">
        <f t="shared" si="1143"/>
        <v>#N/A</v>
      </c>
      <c r="CK946" t="e">
        <f t="shared" si="1152"/>
        <v>#N/A</v>
      </c>
      <c r="CL946" t="b">
        <f t="shared" si="1188"/>
        <v>0</v>
      </c>
      <c r="CM946" t="e">
        <f t="shared" si="1153"/>
        <v>#N/A</v>
      </c>
      <c r="CN946" t="b">
        <f t="shared" si="1154"/>
        <v>0</v>
      </c>
      <c r="CO946" s="14">
        <f t="shared" si="1155"/>
        <v>1</v>
      </c>
      <c r="CP946" s="16" t="str">
        <f t="shared" si="1144"/>
        <v/>
      </c>
      <c r="CQ946" s="15">
        <f t="shared" si="1145"/>
        <v>0</v>
      </c>
      <c r="CR946" s="15">
        <f t="shared" si="1146"/>
        <v>0</v>
      </c>
      <c r="CS946" s="15">
        <f t="shared" si="1147"/>
        <v>0</v>
      </c>
      <c r="CT946" s="58" t="e">
        <f t="shared" si="1174"/>
        <v>#DIV/0!</v>
      </c>
      <c r="CU946" s="2">
        <f t="shared" si="1148"/>
        <v>995</v>
      </c>
      <c r="CV946" t="str">
        <f t="shared" si="1156"/>
        <v/>
      </c>
      <c r="CX946" t="str">
        <f t="shared" si="1175"/>
        <v/>
      </c>
      <c r="CY946" t="b">
        <f>AND(CX946&lt;&gt;"",COUNTIF($CX$11:CX945,CX946)=0)</f>
        <v>0</v>
      </c>
      <c r="CZ946" s="2">
        <f>IF(CX946="",0,IF(CY946,MAX($CZ$11:CZ945)+1,VLOOKUP(CX946,$CX$11:CZ945,3,FALSE)))</f>
        <v>0</v>
      </c>
      <c r="DA946" s="2" t="str">
        <f t="shared" si="1157"/>
        <v/>
      </c>
      <c r="DB946" t="str">
        <f t="shared" si="1176"/>
        <v/>
      </c>
      <c r="DC946" t="b">
        <f>AND(DB946&lt;&gt;"",COUNTIF($DB$11:DB945,DB946)=0)</f>
        <v>0</v>
      </c>
      <c r="DD946" s="2">
        <f>IF(DB946="",0,IF(DC946,MAX($DD$11:DD945)+1,VLOOKUP(DB946,$DB$11:DD945,3,FALSE)))</f>
        <v>0</v>
      </c>
      <c r="DE946" s="2" t="str">
        <f t="shared" si="1158"/>
        <v/>
      </c>
    </row>
    <row r="947" spans="1:109" x14ac:dyDescent="0.35">
      <c r="A947" s="119"/>
      <c r="B947" s="46"/>
      <c r="C947" s="46"/>
      <c r="D947" s="46"/>
      <c r="E947" s="46"/>
      <c r="F947" s="183"/>
      <c r="G947" s="48">
        <v>0</v>
      </c>
      <c r="H947" s="46">
        <v>0</v>
      </c>
      <c r="I947" s="46">
        <v>0</v>
      </c>
      <c r="J947" s="46">
        <v>0</v>
      </c>
      <c r="K947" s="46">
        <v>0</v>
      </c>
      <c r="L947" s="49">
        <v>0</v>
      </c>
      <c r="M947" s="50">
        <v>0</v>
      </c>
      <c r="N947" s="32"/>
      <c r="O947" s="31"/>
      <c r="P947" s="31"/>
      <c r="Q947" s="31"/>
      <c r="R947" s="31"/>
      <c r="S947" s="31"/>
      <c r="T947" s="31"/>
      <c r="U947" s="31"/>
      <c r="V947" s="99"/>
      <c r="W947" s="52" t="str">
        <f t="shared" si="1183"/>
        <v/>
      </c>
      <c r="X947" s="120"/>
      <c r="Y947" s="97"/>
      <c r="Z947" t="e">
        <f t="shared" si="1113"/>
        <v>#N/A</v>
      </c>
      <c r="AA947" t="e">
        <f t="shared" si="1114"/>
        <v>#N/A</v>
      </c>
      <c r="AB947" t="e">
        <f t="shared" si="1115"/>
        <v>#N/A</v>
      </c>
      <c r="AC947" s="53" t="b">
        <f t="shared" si="1116"/>
        <v>0</v>
      </c>
      <c r="AD947" s="53" t="b">
        <f t="shared" si="1117"/>
        <v>0</v>
      </c>
      <c r="AE947" s="53" t="b">
        <f t="shared" si="1118"/>
        <v>0</v>
      </c>
      <c r="AF947" s="53" t="b">
        <f t="shared" si="1119"/>
        <v>0</v>
      </c>
      <c r="AG947" s="53" t="b">
        <f t="shared" si="1120"/>
        <v>0</v>
      </c>
      <c r="AH947" s="53" t="b">
        <f t="shared" si="1121"/>
        <v>0</v>
      </c>
      <c r="AI947" s="53" t="b">
        <f t="shared" si="1122"/>
        <v>0</v>
      </c>
      <c r="AJ947" s="53" t="b">
        <f t="shared" si="1123"/>
        <v>0</v>
      </c>
      <c r="AK947" s="53" t="b">
        <f t="shared" si="1177"/>
        <v>1</v>
      </c>
      <c r="AL947" s="53" t="b">
        <f t="shared" si="1178"/>
        <v>1</v>
      </c>
      <c r="AM947" s="53" t="b">
        <f t="shared" si="1179"/>
        <v>1</v>
      </c>
      <c r="AN947" s="53" t="b">
        <f t="shared" si="1180"/>
        <v>1</v>
      </c>
      <c r="AO947" s="53" t="b">
        <f t="shared" si="1181"/>
        <v>1</v>
      </c>
      <c r="AP947" s="53" t="b">
        <f t="shared" si="1182"/>
        <v>1</v>
      </c>
      <c r="AQ947" s="53" t="b">
        <f t="shared" si="1159"/>
        <v>0</v>
      </c>
      <c r="AR947" t="b">
        <f t="shared" si="1124"/>
        <v>0</v>
      </c>
      <c r="AS947" s="54" t="e">
        <f t="shared" si="1149"/>
        <v>#N/A</v>
      </c>
      <c r="AT947" t="b">
        <f t="shared" si="1160"/>
        <v>0</v>
      </c>
      <c r="AU947" t="str">
        <f t="shared" si="1161"/>
        <v/>
      </c>
      <c r="AV947" s="55" t="str">
        <f t="shared" si="1150"/>
        <v/>
      </c>
      <c r="AW947" t="b">
        <f>AND(AV947&lt;&gt;"",COUNTIF($AV$11:AV946,AV947)=0)</f>
        <v>0</v>
      </c>
      <c r="AX947" s="2">
        <f>IF(AV947="",0,IF(AW947,MAX($AX$11:AX946)+1,VLOOKUP(AV947,$AV$11:AX946,3,FALSE)))</f>
        <v>0</v>
      </c>
      <c r="AY947" t="str">
        <f t="shared" si="1151"/>
        <v/>
      </c>
      <c r="AZ947" t="e">
        <f t="shared" si="1125"/>
        <v>#N/A</v>
      </c>
      <c r="BA947" t="e">
        <f>IF(ISNA(AZ947),NA(),COUNTIF(AZ$10:AZ947,AZ947)&gt;1)</f>
        <v>#N/A</v>
      </c>
      <c r="BB947" t="e">
        <f t="shared" si="1126"/>
        <v>#N/A</v>
      </c>
      <c r="BC947" s="55" t="e">
        <f t="shared" si="1127"/>
        <v>#N/A</v>
      </c>
      <c r="BD947" s="56" t="e">
        <f t="shared" si="1128"/>
        <v>#N/A</v>
      </c>
      <c r="BE947" s="53">
        <f t="shared" si="1129"/>
        <v>0</v>
      </c>
      <c r="BF947" s="53">
        <f t="shared" si="1130"/>
        <v>0</v>
      </c>
      <c r="BG947" s="53">
        <f t="shared" si="1131"/>
        <v>0</v>
      </c>
      <c r="BH947" s="53">
        <f t="shared" si="1132"/>
        <v>0</v>
      </c>
      <c r="BI947" s="53">
        <f t="shared" si="1133"/>
        <v>0</v>
      </c>
      <c r="BJ947" s="53">
        <f t="shared" si="1134"/>
        <v>0</v>
      </c>
      <c r="BK947" s="57">
        <f t="shared" si="1135"/>
        <v>0</v>
      </c>
      <c r="BL947" s="57">
        <f t="shared" si="1136"/>
        <v>0</v>
      </c>
      <c r="BM947" s="57">
        <f t="shared" si="1137"/>
        <v>0</v>
      </c>
      <c r="BN947" s="57">
        <f t="shared" si="1138"/>
        <v>0</v>
      </c>
      <c r="BO947" s="57">
        <f t="shared" si="1139"/>
        <v>0</v>
      </c>
      <c r="BP947" s="57">
        <f t="shared" si="1140"/>
        <v>0</v>
      </c>
      <c r="BQ947">
        <f t="shared" si="1162"/>
        <v>0</v>
      </c>
      <c r="BR947">
        <f t="shared" si="1163"/>
        <v>0</v>
      </c>
      <c r="BS947">
        <f t="shared" si="1164"/>
        <v>0</v>
      </c>
      <c r="BT947">
        <f t="shared" si="1165"/>
        <v>0</v>
      </c>
      <c r="BU947">
        <f t="shared" si="1166"/>
        <v>0</v>
      </c>
      <c r="BV947">
        <f t="shared" si="1167"/>
        <v>0</v>
      </c>
      <c r="BW947">
        <f t="shared" si="1168"/>
        <v>0</v>
      </c>
      <c r="BX947">
        <f t="shared" si="1169"/>
        <v>0</v>
      </c>
      <c r="BY947">
        <f t="shared" si="1170"/>
        <v>0</v>
      </c>
      <c r="BZ947">
        <f t="shared" si="1171"/>
        <v>0</v>
      </c>
      <c r="CA947">
        <f t="shared" si="1172"/>
        <v>0</v>
      </c>
      <c r="CB947">
        <f t="shared" si="1173"/>
        <v>0</v>
      </c>
      <c r="CC947" t="e">
        <f>IF('Source and fuel input'!AS947,VLOOKUP(AA947,SourceIdData,8,FALSE),IF('Source and fuel input'!AQ947,V947,IF('Source and fuel input'!AR947,IF(AND(E947="Method 1",VLOOKUP(AA947,SourceIdData,8,FALSE)&gt;0),VLOOKUP(AA947,SourceIdData,8,FALSE),NA()),"")))</f>
        <v>#N/A</v>
      </c>
      <c r="CD947" s="15" t="e">
        <f t="shared" si="1184"/>
        <v>#N/A</v>
      </c>
      <c r="CE947" s="15" t="b">
        <f t="shared" si="1185"/>
        <v>1</v>
      </c>
      <c r="CF947" s="15" t="b">
        <f t="shared" si="1141"/>
        <v>1</v>
      </c>
      <c r="CG947" s="15" t="b">
        <f t="shared" si="1186"/>
        <v>0</v>
      </c>
      <c r="CH947" s="15" t="b">
        <f t="shared" si="1187"/>
        <v>1</v>
      </c>
      <c r="CI947" t="e">
        <f t="shared" si="1142"/>
        <v>#N/A</v>
      </c>
      <c r="CJ947" t="e">
        <f t="shared" si="1143"/>
        <v>#N/A</v>
      </c>
      <c r="CK947" t="e">
        <f t="shared" si="1152"/>
        <v>#N/A</v>
      </c>
      <c r="CL947" t="b">
        <f t="shared" si="1188"/>
        <v>0</v>
      </c>
      <c r="CM947" t="e">
        <f t="shared" si="1153"/>
        <v>#N/A</v>
      </c>
      <c r="CN947" t="b">
        <f t="shared" si="1154"/>
        <v>0</v>
      </c>
      <c r="CO947" s="14">
        <f t="shared" si="1155"/>
        <v>1</v>
      </c>
      <c r="CP947" s="16" t="str">
        <f t="shared" si="1144"/>
        <v/>
      </c>
      <c r="CQ947" s="15">
        <f t="shared" si="1145"/>
        <v>0</v>
      </c>
      <c r="CR947" s="15">
        <f t="shared" si="1146"/>
        <v>0</v>
      </c>
      <c r="CS947" s="15">
        <f t="shared" si="1147"/>
        <v>0</v>
      </c>
      <c r="CT947" s="58" t="e">
        <f t="shared" si="1174"/>
        <v>#DIV/0!</v>
      </c>
      <c r="CU947" s="2">
        <f t="shared" si="1148"/>
        <v>995</v>
      </c>
      <c r="CV947" t="str">
        <f t="shared" si="1156"/>
        <v/>
      </c>
      <c r="CX947" t="str">
        <f t="shared" si="1175"/>
        <v/>
      </c>
      <c r="CY947" t="b">
        <f>AND(CX947&lt;&gt;"",COUNTIF($CX$11:CX946,CX947)=0)</f>
        <v>0</v>
      </c>
      <c r="CZ947" s="2">
        <f>IF(CX947="",0,IF(CY947,MAX($CZ$11:CZ946)+1,VLOOKUP(CX947,$CX$11:CZ946,3,FALSE)))</f>
        <v>0</v>
      </c>
      <c r="DA947" s="2" t="str">
        <f t="shared" si="1157"/>
        <v/>
      </c>
      <c r="DB947" t="str">
        <f t="shared" si="1176"/>
        <v/>
      </c>
      <c r="DC947" t="b">
        <f>AND(DB947&lt;&gt;"",COUNTIF($DB$11:DB946,DB947)=0)</f>
        <v>0</v>
      </c>
      <c r="DD947" s="2">
        <f>IF(DB947="",0,IF(DC947,MAX($DD$11:DD946)+1,VLOOKUP(DB947,$DB$11:DD946,3,FALSE)))</f>
        <v>0</v>
      </c>
      <c r="DE947" s="2" t="str">
        <f t="shared" si="1158"/>
        <v/>
      </c>
    </row>
    <row r="948" spans="1:109" x14ac:dyDescent="0.35">
      <c r="A948" s="119"/>
      <c r="B948" s="46"/>
      <c r="C948" s="46"/>
      <c r="D948" s="46"/>
      <c r="E948" s="46"/>
      <c r="F948" s="183"/>
      <c r="G948" s="48">
        <v>0</v>
      </c>
      <c r="H948" s="46">
        <v>0</v>
      </c>
      <c r="I948" s="46">
        <v>0</v>
      </c>
      <c r="J948" s="46">
        <v>0</v>
      </c>
      <c r="K948" s="46">
        <v>0</v>
      </c>
      <c r="L948" s="49">
        <v>0</v>
      </c>
      <c r="M948" s="50">
        <v>0</v>
      </c>
      <c r="N948" s="32"/>
      <c r="O948" s="31"/>
      <c r="P948" s="31"/>
      <c r="Q948" s="31"/>
      <c r="R948" s="31"/>
      <c r="S948" s="31"/>
      <c r="T948" s="31"/>
      <c r="U948" s="31"/>
      <c r="V948" s="99"/>
      <c r="W948" s="52" t="str">
        <f t="shared" si="1183"/>
        <v/>
      </c>
      <c r="X948" s="120"/>
      <c r="Y948" s="97"/>
      <c r="Z948" t="e">
        <f t="shared" si="1113"/>
        <v>#N/A</v>
      </c>
      <c r="AA948" t="e">
        <f t="shared" si="1114"/>
        <v>#N/A</v>
      </c>
      <c r="AB948" t="e">
        <f t="shared" si="1115"/>
        <v>#N/A</v>
      </c>
      <c r="AC948" s="53" t="b">
        <f t="shared" si="1116"/>
        <v>0</v>
      </c>
      <c r="AD948" s="53" t="b">
        <f t="shared" si="1117"/>
        <v>0</v>
      </c>
      <c r="AE948" s="53" t="b">
        <f t="shared" si="1118"/>
        <v>0</v>
      </c>
      <c r="AF948" s="53" t="b">
        <f t="shared" si="1119"/>
        <v>0</v>
      </c>
      <c r="AG948" s="53" t="b">
        <f t="shared" si="1120"/>
        <v>0</v>
      </c>
      <c r="AH948" s="53" t="b">
        <f t="shared" si="1121"/>
        <v>0</v>
      </c>
      <c r="AI948" s="53" t="b">
        <f t="shared" si="1122"/>
        <v>0</v>
      </c>
      <c r="AJ948" s="53" t="b">
        <f t="shared" si="1123"/>
        <v>0</v>
      </c>
      <c r="AK948" s="53" t="b">
        <f t="shared" si="1177"/>
        <v>1</v>
      </c>
      <c r="AL948" s="53" t="b">
        <f t="shared" si="1178"/>
        <v>1</v>
      </c>
      <c r="AM948" s="53" t="b">
        <f t="shared" si="1179"/>
        <v>1</v>
      </c>
      <c r="AN948" s="53" t="b">
        <f t="shared" si="1180"/>
        <v>1</v>
      </c>
      <c r="AO948" s="53" t="b">
        <f t="shared" si="1181"/>
        <v>1</v>
      </c>
      <c r="AP948" s="53" t="b">
        <f t="shared" si="1182"/>
        <v>1</v>
      </c>
      <c r="AQ948" s="53" t="b">
        <f t="shared" si="1159"/>
        <v>0</v>
      </c>
      <c r="AR948" t="b">
        <f t="shared" si="1124"/>
        <v>0</v>
      </c>
      <c r="AS948" s="54" t="e">
        <f t="shared" si="1149"/>
        <v>#N/A</v>
      </c>
      <c r="AT948" t="b">
        <f t="shared" si="1160"/>
        <v>0</v>
      </c>
      <c r="AU948" t="str">
        <f t="shared" si="1161"/>
        <v/>
      </c>
      <c r="AV948" s="55" t="str">
        <f t="shared" si="1150"/>
        <v/>
      </c>
      <c r="AW948" t="b">
        <f>AND(AV948&lt;&gt;"",COUNTIF($AV$11:AV947,AV948)=0)</f>
        <v>0</v>
      </c>
      <c r="AX948" s="2">
        <f>IF(AV948="",0,IF(AW948,MAX($AX$11:AX947)+1,VLOOKUP(AV948,$AV$11:AX947,3,FALSE)))</f>
        <v>0</v>
      </c>
      <c r="AY948" t="str">
        <f t="shared" si="1151"/>
        <v/>
      </c>
      <c r="AZ948" t="e">
        <f t="shared" si="1125"/>
        <v>#N/A</v>
      </c>
      <c r="BA948" t="e">
        <f>IF(ISNA(AZ948),NA(),COUNTIF(AZ$10:AZ948,AZ948)&gt;1)</f>
        <v>#N/A</v>
      </c>
      <c r="BB948" t="e">
        <f t="shared" si="1126"/>
        <v>#N/A</v>
      </c>
      <c r="BC948" s="55" t="e">
        <f t="shared" si="1127"/>
        <v>#N/A</v>
      </c>
      <c r="BD948" s="56" t="e">
        <f t="shared" si="1128"/>
        <v>#N/A</v>
      </c>
      <c r="BE948" s="53">
        <f t="shared" si="1129"/>
        <v>0</v>
      </c>
      <c r="BF948" s="53">
        <f t="shared" si="1130"/>
        <v>0</v>
      </c>
      <c r="BG948" s="53">
        <f t="shared" si="1131"/>
        <v>0</v>
      </c>
      <c r="BH948" s="53">
        <f t="shared" si="1132"/>
        <v>0</v>
      </c>
      <c r="BI948" s="53">
        <f t="shared" si="1133"/>
        <v>0</v>
      </c>
      <c r="BJ948" s="53">
        <f t="shared" si="1134"/>
        <v>0</v>
      </c>
      <c r="BK948" s="57">
        <f t="shared" si="1135"/>
        <v>0</v>
      </c>
      <c r="BL948" s="57">
        <f t="shared" si="1136"/>
        <v>0</v>
      </c>
      <c r="BM948" s="57">
        <f t="shared" si="1137"/>
        <v>0</v>
      </c>
      <c r="BN948" s="57">
        <f t="shared" si="1138"/>
        <v>0</v>
      </c>
      <c r="BO948" s="57">
        <f t="shared" si="1139"/>
        <v>0</v>
      </c>
      <c r="BP948" s="57">
        <f t="shared" si="1140"/>
        <v>0</v>
      </c>
      <c r="BQ948">
        <f t="shared" si="1162"/>
        <v>0</v>
      </c>
      <c r="BR948">
        <f t="shared" si="1163"/>
        <v>0</v>
      </c>
      <c r="BS948">
        <f t="shared" si="1164"/>
        <v>0</v>
      </c>
      <c r="BT948">
        <f t="shared" si="1165"/>
        <v>0</v>
      </c>
      <c r="BU948">
        <f t="shared" si="1166"/>
        <v>0</v>
      </c>
      <c r="BV948">
        <f t="shared" si="1167"/>
        <v>0</v>
      </c>
      <c r="BW948">
        <f t="shared" si="1168"/>
        <v>0</v>
      </c>
      <c r="BX948">
        <f t="shared" si="1169"/>
        <v>0</v>
      </c>
      <c r="BY948">
        <f t="shared" si="1170"/>
        <v>0</v>
      </c>
      <c r="BZ948">
        <f t="shared" si="1171"/>
        <v>0</v>
      </c>
      <c r="CA948">
        <f t="shared" si="1172"/>
        <v>0</v>
      </c>
      <c r="CB948">
        <f t="shared" si="1173"/>
        <v>0</v>
      </c>
      <c r="CC948" t="e">
        <f>IF('Source and fuel input'!AS948,VLOOKUP(AA948,SourceIdData,8,FALSE),IF('Source and fuel input'!AQ948,V948,IF('Source and fuel input'!AR948,IF(AND(E948="Method 1",VLOOKUP(AA948,SourceIdData,8,FALSE)&gt;0),VLOOKUP(AA948,SourceIdData,8,FALSE),NA()),"")))</f>
        <v>#N/A</v>
      </c>
      <c r="CD948" s="15" t="e">
        <f t="shared" si="1184"/>
        <v>#N/A</v>
      </c>
      <c r="CE948" s="15" t="b">
        <f t="shared" si="1185"/>
        <v>1</v>
      </c>
      <c r="CF948" s="15" t="b">
        <f t="shared" si="1141"/>
        <v>1</v>
      </c>
      <c r="CG948" s="15" t="b">
        <f t="shared" si="1186"/>
        <v>0</v>
      </c>
      <c r="CH948" s="15" t="b">
        <f t="shared" si="1187"/>
        <v>1</v>
      </c>
      <c r="CI948" t="e">
        <f t="shared" si="1142"/>
        <v>#N/A</v>
      </c>
      <c r="CJ948" t="e">
        <f t="shared" si="1143"/>
        <v>#N/A</v>
      </c>
      <c r="CK948" t="e">
        <f t="shared" si="1152"/>
        <v>#N/A</v>
      </c>
      <c r="CL948" t="b">
        <f t="shared" si="1188"/>
        <v>0</v>
      </c>
      <c r="CM948" t="e">
        <f t="shared" si="1153"/>
        <v>#N/A</v>
      </c>
      <c r="CN948" t="b">
        <f t="shared" si="1154"/>
        <v>0</v>
      </c>
      <c r="CO948" s="14">
        <f t="shared" si="1155"/>
        <v>1</v>
      </c>
      <c r="CP948" s="16" t="str">
        <f t="shared" si="1144"/>
        <v/>
      </c>
      <c r="CQ948" s="15">
        <f t="shared" si="1145"/>
        <v>0</v>
      </c>
      <c r="CR948" s="15">
        <f t="shared" si="1146"/>
        <v>0</v>
      </c>
      <c r="CS948" s="15">
        <f t="shared" si="1147"/>
        <v>0</v>
      </c>
      <c r="CT948" s="58" t="e">
        <f t="shared" si="1174"/>
        <v>#DIV/0!</v>
      </c>
      <c r="CU948" s="2">
        <f t="shared" si="1148"/>
        <v>995</v>
      </c>
      <c r="CV948" t="str">
        <f t="shared" si="1156"/>
        <v/>
      </c>
      <c r="CX948" t="str">
        <f t="shared" si="1175"/>
        <v/>
      </c>
      <c r="CY948" t="b">
        <f>AND(CX948&lt;&gt;"",COUNTIF($CX$11:CX947,CX948)=0)</f>
        <v>0</v>
      </c>
      <c r="CZ948" s="2">
        <f>IF(CX948="",0,IF(CY948,MAX($CZ$11:CZ947)+1,VLOOKUP(CX948,$CX$11:CZ947,3,FALSE)))</f>
        <v>0</v>
      </c>
      <c r="DA948" s="2" t="str">
        <f t="shared" si="1157"/>
        <v/>
      </c>
      <c r="DB948" t="str">
        <f t="shared" si="1176"/>
        <v/>
      </c>
      <c r="DC948" t="b">
        <f>AND(DB948&lt;&gt;"",COUNTIF($DB$11:DB947,DB948)=0)</f>
        <v>0</v>
      </c>
      <c r="DD948" s="2">
        <f>IF(DB948="",0,IF(DC948,MAX($DD$11:DD947)+1,VLOOKUP(DB948,$DB$11:DD947,3,FALSE)))</f>
        <v>0</v>
      </c>
      <c r="DE948" s="2" t="str">
        <f t="shared" si="1158"/>
        <v/>
      </c>
    </row>
    <row r="949" spans="1:109" x14ac:dyDescent="0.35">
      <c r="A949" s="119"/>
      <c r="B949" s="46"/>
      <c r="C949" s="46"/>
      <c r="D949" s="46"/>
      <c r="E949" s="46"/>
      <c r="F949" s="183"/>
      <c r="G949" s="48">
        <v>0</v>
      </c>
      <c r="H949" s="46">
        <v>0</v>
      </c>
      <c r="I949" s="46">
        <v>0</v>
      </c>
      <c r="J949" s="46">
        <v>0</v>
      </c>
      <c r="K949" s="46">
        <v>0</v>
      </c>
      <c r="L949" s="49">
        <v>0</v>
      </c>
      <c r="M949" s="50">
        <v>0</v>
      </c>
      <c r="N949" s="32"/>
      <c r="O949" s="31"/>
      <c r="P949" s="31"/>
      <c r="Q949" s="31"/>
      <c r="R949" s="31"/>
      <c r="S949" s="31"/>
      <c r="T949" s="31"/>
      <c r="U949" s="31"/>
      <c r="V949" s="99"/>
      <c r="W949" s="52" t="str">
        <f t="shared" si="1183"/>
        <v/>
      </c>
      <c r="X949" s="120"/>
      <c r="Y949" s="97"/>
      <c r="Z949" t="e">
        <f t="shared" si="1113"/>
        <v>#N/A</v>
      </c>
      <c r="AA949" t="e">
        <f t="shared" si="1114"/>
        <v>#N/A</v>
      </c>
      <c r="AB949" t="e">
        <f t="shared" si="1115"/>
        <v>#N/A</v>
      </c>
      <c r="AC949" s="53" t="b">
        <f t="shared" si="1116"/>
        <v>0</v>
      </c>
      <c r="AD949" s="53" t="b">
        <f t="shared" si="1117"/>
        <v>0</v>
      </c>
      <c r="AE949" s="53" t="b">
        <f t="shared" si="1118"/>
        <v>0</v>
      </c>
      <c r="AF949" s="53" t="b">
        <f t="shared" si="1119"/>
        <v>0</v>
      </c>
      <c r="AG949" s="53" t="b">
        <f t="shared" si="1120"/>
        <v>0</v>
      </c>
      <c r="AH949" s="53" t="b">
        <f t="shared" si="1121"/>
        <v>0</v>
      </c>
      <c r="AI949" s="53" t="b">
        <f t="shared" si="1122"/>
        <v>0</v>
      </c>
      <c r="AJ949" s="53" t="b">
        <f t="shared" si="1123"/>
        <v>0</v>
      </c>
      <c r="AK949" s="53" t="b">
        <f t="shared" si="1177"/>
        <v>1</v>
      </c>
      <c r="AL949" s="53" t="b">
        <f t="shared" si="1178"/>
        <v>1</v>
      </c>
      <c r="AM949" s="53" t="b">
        <f t="shared" si="1179"/>
        <v>1</v>
      </c>
      <c r="AN949" s="53" t="b">
        <f t="shared" si="1180"/>
        <v>1</v>
      </c>
      <c r="AO949" s="53" t="b">
        <f t="shared" si="1181"/>
        <v>1</v>
      </c>
      <c r="AP949" s="53" t="b">
        <f t="shared" si="1182"/>
        <v>1</v>
      </c>
      <c r="AQ949" s="53" t="b">
        <f t="shared" si="1159"/>
        <v>0</v>
      </c>
      <c r="AR949" t="b">
        <f t="shared" si="1124"/>
        <v>0</v>
      </c>
      <c r="AS949" s="54" t="e">
        <f t="shared" si="1149"/>
        <v>#N/A</v>
      </c>
      <c r="AT949" t="b">
        <f t="shared" si="1160"/>
        <v>0</v>
      </c>
      <c r="AU949" t="str">
        <f t="shared" si="1161"/>
        <v/>
      </c>
      <c r="AV949" s="55" t="str">
        <f t="shared" si="1150"/>
        <v/>
      </c>
      <c r="AW949" t="b">
        <f>AND(AV949&lt;&gt;"",COUNTIF($AV$11:AV948,AV949)=0)</f>
        <v>0</v>
      </c>
      <c r="AX949" s="2">
        <f>IF(AV949="",0,IF(AW949,MAX($AX$11:AX948)+1,VLOOKUP(AV949,$AV$11:AX948,3,FALSE)))</f>
        <v>0</v>
      </c>
      <c r="AY949" t="str">
        <f t="shared" si="1151"/>
        <v/>
      </c>
      <c r="AZ949" t="e">
        <f t="shared" si="1125"/>
        <v>#N/A</v>
      </c>
      <c r="BA949" t="e">
        <f>IF(ISNA(AZ949),NA(),COUNTIF(AZ$10:AZ949,AZ949)&gt;1)</f>
        <v>#N/A</v>
      </c>
      <c r="BB949" t="e">
        <f t="shared" si="1126"/>
        <v>#N/A</v>
      </c>
      <c r="BC949" s="55" t="e">
        <f t="shared" si="1127"/>
        <v>#N/A</v>
      </c>
      <c r="BD949" s="56" t="e">
        <f t="shared" si="1128"/>
        <v>#N/A</v>
      </c>
      <c r="BE949" s="53">
        <f t="shared" si="1129"/>
        <v>0</v>
      </c>
      <c r="BF949" s="53">
        <f t="shared" si="1130"/>
        <v>0</v>
      </c>
      <c r="BG949" s="53">
        <f t="shared" si="1131"/>
        <v>0</v>
      </c>
      <c r="BH949" s="53">
        <f t="shared" si="1132"/>
        <v>0</v>
      </c>
      <c r="BI949" s="53">
        <f t="shared" si="1133"/>
        <v>0</v>
      </c>
      <c r="BJ949" s="53">
        <f t="shared" si="1134"/>
        <v>0</v>
      </c>
      <c r="BK949" s="57">
        <f t="shared" si="1135"/>
        <v>0</v>
      </c>
      <c r="BL949" s="57">
        <f t="shared" si="1136"/>
        <v>0</v>
      </c>
      <c r="BM949" s="57">
        <f t="shared" si="1137"/>
        <v>0</v>
      </c>
      <c r="BN949" s="57">
        <f t="shared" si="1138"/>
        <v>0</v>
      </c>
      <c r="BO949" s="57">
        <f t="shared" si="1139"/>
        <v>0</v>
      </c>
      <c r="BP949" s="57">
        <f t="shared" si="1140"/>
        <v>0</v>
      </c>
      <c r="BQ949">
        <f t="shared" si="1162"/>
        <v>0</v>
      </c>
      <c r="BR949">
        <f t="shared" si="1163"/>
        <v>0</v>
      </c>
      <c r="BS949">
        <f t="shared" si="1164"/>
        <v>0</v>
      </c>
      <c r="BT949">
        <f t="shared" si="1165"/>
        <v>0</v>
      </c>
      <c r="BU949">
        <f t="shared" si="1166"/>
        <v>0</v>
      </c>
      <c r="BV949">
        <f t="shared" si="1167"/>
        <v>0</v>
      </c>
      <c r="BW949">
        <f t="shared" si="1168"/>
        <v>0</v>
      </c>
      <c r="BX949">
        <f t="shared" si="1169"/>
        <v>0</v>
      </c>
      <c r="BY949">
        <f t="shared" si="1170"/>
        <v>0</v>
      </c>
      <c r="BZ949">
        <f t="shared" si="1171"/>
        <v>0</v>
      </c>
      <c r="CA949">
        <f t="shared" si="1172"/>
        <v>0</v>
      </c>
      <c r="CB949">
        <f t="shared" si="1173"/>
        <v>0</v>
      </c>
      <c r="CC949" t="e">
        <f>IF('Source and fuel input'!AS949,VLOOKUP(AA949,SourceIdData,8,FALSE),IF('Source and fuel input'!AQ949,V949,IF('Source and fuel input'!AR949,IF(AND(E949="Method 1",VLOOKUP(AA949,SourceIdData,8,FALSE)&gt;0),VLOOKUP(AA949,SourceIdData,8,FALSE),NA()),"")))</f>
        <v>#N/A</v>
      </c>
      <c r="CD949" s="15" t="e">
        <f t="shared" si="1184"/>
        <v>#N/A</v>
      </c>
      <c r="CE949" s="15" t="b">
        <f t="shared" si="1185"/>
        <v>1</v>
      </c>
      <c r="CF949" s="15" t="b">
        <f t="shared" si="1141"/>
        <v>1</v>
      </c>
      <c r="CG949" s="15" t="b">
        <f t="shared" si="1186"/>
        <v>0</v>
      </c>
      <c r="CH949" s="15" t="b">
        <f t="shared" si="1187"/>
        <v>1</v>
      </c>
      <c r="CI949" t="e">
        <f t="shared" si="1142"/>
        <v>#N/A</v>
      </c>
      <c r="CJ949" t="e">
        <f t="shared" si="1143"/>
        <v>#N/A</v>
      </c>
      <c r="CK949" t="e">
        <f t="shared" si="1152"/>
        <v>#N/A</v>
      </c>
      <c r="CL949" t="b">
        <f t="shared" si="1188"/>
        <v>0</v>
      </c>
      <c r="CM949" t="e">
        <f t="shared" si="1153"/>
        <v>#N/A</v>
      </c>
      <c r="CN949" t="b">
        <f t="shared" si="1154"/>
        <v>0</v>
      </c>
      <c r="CO949" s="14">
        <f t="shared" si="1155"/>
        <v>1</v>
      </c>
      <c r="CP949" s="16" t="str">
        <f t="shared" si="1144"/>
        <v/>
      </c>
      <c r="CQ949" s="15">
        <f t="shared" si="1145"/>
        <v>0</v>
      </c>
      <c r="CR949" s="15">
        <f t="shared" si="1146"/>
        <v>0</v>
      </c>
      <c r="CS949" s="15">
        <f t="shared" si="1147"/>
        <v>0</v>
      </c>
      <c r="CT949" s="58" t="e">
        <f t="shared" si="1174"/>
        <v>#DIV/0!</v>
      </c>
      <c r="CU949" s="2">
        <f t="shared" si="1148"/>
        <v>995</v>
      </c>
      <c r="CV949" t="str">
        <f t="shared" si="1156"/>
        <v/>
      </c>
      <c r="CX949" t="str">
        <f t="shared" si="1175"/>
        <v/>
      </c>
      <c r="CY949" t="b">
        <f>AND(CX949&lt;&gt;"",COUNTIF($CX$11:CX948,CX949)=0)</f>
        <v>0</v>
      </c>
      <c r="CZ949" s="2">
        <f>IF(CX949="",0,IF(CY949,MAX($CZ$11:CZ948)+1,VLOOKUP(CX949,$CX$11:CZ948,3,FALSE)))</f>
        <v>0</v>
      </c>
      <c r="DA949" s="2" t="str">
        <f t="shared" si="1157"/>
        <v/>
      </c>
      <c r="DB949" t="str">
        <f t="shared" si="1176"/>
        <v/>
      </c>
      <c r="DC949" t="b">
        <f>AND(DB949&lt;&gt;"",COUNTIF($DB$11:DB948,DB949)=0)</f>
        <v>0</v>
      </c>
      <c r="DD949" s="2">
        <f>IF(DB949="",0,IF(DC949,MAX($DD$11:DD948)+1,VLOOKUP(DB949,$DB$11:DD948,3,FALSE)))</f>
        <v>0</v>
      </c>
      <c r="DE949" s="2" t="str">
        <f t="shared" si="1158"/>
        <v/>
      </c>
    </row>
    <row r="950" spans="1:109" x14ac:dyDescent="0.35">
      <c r="A950" s="119"/>
      <c r="B950" s="46"/>
      <c r="C950" s="46"/>
      <c r="D950" s="46"/>
      <c r="E950" s="46"/>
      <c r="F950" s="183"/>
      <c r="G950" s="48">
        <v>0</v>
      </c>
      <c r="H950" s="46">
        <v>0</v>
      </c>
      <c r="I950" s="46">
        <v>0</v>
      </c>
      <c r="J950" s="46">
        <v>0</v>
      </c>
      <c r="K950" s="46">
        <v>0</v>
      </c>
      <c r="L950" s="49">
        <v>0</v>
      </c>
      <c r="M950" s="50">
        <v>0</v>
      </c>
      <c r="N950" s="32"/>
      <c r="O950" s="31"/>
      <c r="P950" s="31"/>
      <c r="Q950" s="31"/>
      <c r="R950" s="31"/>
      <c r="S950" s="31"/>
      <c r="T950" s="31"/>
      <c r="U950" s="31"/>
      <c r="V950" s="99"/>
      <c r="W950" s="52" t="str">
        <f t="shared" si="1183"/>
        <v/>
      </c>
      <c r="X950" s="120"/>
      <c r="Y950" s="97"/>
      <c r="Z950" t="e">
        <f t="shared" si="1113"/>
        <v>#N/A</v>
      </c>
      <c r="AA950" t="e">
        <f t="shared" si="1114"/>
        <v>#N/A</v>
      </c>
      <c r="AB950" t="e">
        <f t="shared" si="1115"/>
        <v>#N/A</v>
      </c>
      <c r="AC950" s="53" t="b">
        <f t="shared" si="1116"/>
        <v>0</v>
      </c>
      <c r="AD950" s="53" t="b">
        <f t="shared" si="1117"/>
        <v>0</v>
      </c>
      <c r="AE950" s="53" t="b">
        <f t="shared" si="1118"/>
        <v>0</v>
      </c>
      <c r="AF950" s="53" t="b">
        <f t="shared" si="1119"/>
        <v>0</v>
      </c>
      <c r="AG950" s="53" t="b">
        <f t="shared" si="1120"/>
        <v>0</v>
      </c>
      <c r="AH950" s="53" t="b">
        <f t="shared" si="1121"/>
        <v>0</v>
      </c>
      <c r="AI950" s="53" t="b">
        <f t="shared" si="1122"/>
        <v>0</v>
      </c>
      <c r="AJ950" s="53" t="b">
        <f t="shared" si="1123"/>
        <v>0</v>
      </c>
      <c r="AK950" s="53" t="b">
        <f t="shared" si="1177"/>
        <v>1</v>
      </c>
      <c r="AL950" s="53" t="b">
        <f t="shared" si="1178"/>
        <v>1</v>
      </c>
      <c r="AM950" s="53" t="b">
        <f t="shared" si="1179"/>
        <v>1</v>
      </c>
      <c r="AN950" s="53" t="b">
        <f t="shared" si="1180"/>
        <v>1</v>
      </c>
      <c r="AO950" s="53" t="b">
        <f t="shared" si="1181"/>
        <v>1</v>
      </c>
      <c r="AP950" s="53" t="b">
        <f t="shared" si="1182"/>
        <v>1</v>
      </c>
      <c r="AQ950" s="53" t="b">
        <f t="shared" si="1159"/>
        <v>0</v>
      </c>
      <c r="AR950" t="b">
        <f t="shared" si="1124"/>
        <v>0</v>
      </c>
      <c r="AS950" s="54" t="e">
        <f t="shared" si="1149"/>
        <v>#N/A</v>
      </c>
      <c r="AT950" t="b">
        <f t="shared" si="1160"/>
        <v>0</v>
      </c>
      <c r="AU950" t="str">
        <f t="shared" si="1161"/>
        <v/>
      </c>
      <c r="AV950" s="55" t="str">
        <f t="shared" si="1150"/>
        <v/>
      </c>
      <c r="AW950" t="b">
        <f>AND(AV950&lt;&gt;"",COUNTIF($AV$11:AV949,AV950)=0)</f>
        <v>0</v>
      </c>
      <c r="AX950" s="2">
        <f>IF(AV950="",0,IF(AW950,MAX($AX$11:AX949)+1,VLOOKUP(AV950,$AV$11:AX949,3,FALSE)))</f>
        <v>0</v>
      </c>
      <c r="AY950" t="str">
        <f t="shared" si="1151"/>
        <v/>
      </c>
      <c r="AZ950" t="e">
        <f t="shared" si="1125"/>
        <v>#N/A</v>
      </c>
      <c r="BA950" t="e">
        <f>IF(ISNA(AZ950),NA(),COUNTIF(AZ$10:AZ950,AZ950)&gt;1)</f>
        <v>#N/A</v>
      </c>
      <c r="BB950" t="e">
        <f t="shared" si="1126"/>
        <v>#N/A</v>
      </c>
      <c r="BC950" s="55" t="e">
        <f t="shared" si="1127"/>
        <v>#N/A</v>
      </c>
      <c r="BD950" s="56" t="e">
        <f t="shared" si="1128"/>
        <v>#N/A</v>
      </c>
      <c r="BE950" s="53">
        <f t="shared" si="1129"/>
        <v>0</v>
      </c>
      <c r="BF950" s="53">
        <f t="shared" si="1130"/>
        <v>0</v>
      </c>
      <c r="BG950" s="53">
        <f t="shared" si="1131"/>
        <v>0</v>
      </c>
      <c r="BH950" s="53">
        <f t="shared" si="1132"/>
        <v>0</v>
      </c>
      <c r="BI950" s="53">
        <f t="shared" si="1133"/>
        <v>0</v>
      </c>
      <c r="BJ950" s="53">
        <f t="shared" si="1134"/>
        <v>0</v>
      </c>
      <c r="BK950" s="57">
        <f t="shared" si="1135"/>
        <v>0</v>
      </c>
      <c r="BL950" s="57">
        <f t="shared" si="1136"/>
        <v>0</v>
      </c>
      <c r="BM950" s="57">
        <f t="shared" si="1137"/>
        <v>0</v>
      </c>
      <c r="BN950" s="57">
        <f t="shared" si="1138"/>
        <v>0</v>
      </c>
      <c r="BO950" s="57">
        <f t="shared" si="1139"/>
        <v>0</v>
      </c>
      <c r="BP950" s="57">
        <f t="shared" si="1140"/>
        <v>0</v>
      </c>
      <c r="BQ950">
        <f t="shared" si="1162"/>
        <v>0</v>
      </c>
      <c r="BR950">
        <f t="shared" si="1163"/>
        <v>0</v>
      </c>
      <c r="BS950">
        <f t="shared" si="1164"/>
        <v>0</v>
      </c>
      <c r="BT950">
        <f t="shared" si="1165"/>
        <v>0</v>
      </c>
      <c r="BU950">
        <f t="shared" si="1166"/>
        <v>0</v>
      </c>
      <c r="BV950">
        <f t="shared" si="1167"/>
        <v>0</v>
      </c>
      <c r="BW950">
        <f t="shared" si="1168"/>
        <v>0</v>
      </c>
      <c r="BX950">
        <f t="shared" si="1169"/>
        <v>0</v>
      </c>
      <c r="BY950">
        <f t="shared" si="1170"/>
        <v>0</v>
      </c>
      <c r="BZ950">
        <f t="shared" si="1171"/>
        <v>0</v>
      </c>
      <c r="CA950">
        <f t="shared" si="1172"/>
        <v>0</v>
      </c>
      <c r="CB950">
        <f t="shared" si="1173"/>
        <v>0</v>
      </c>
      <c r="CC950" t="e">
        <f>IF('Source and fuel input'!AS950,VLOOKUP(AA950,SourceIdData,8,FALSE),IF('Source and fuel input'!AQ950,V950,IF('Source and fuel input'!AR950,IF(AND(E950="Method 1",VLOOKUP(AA950,SourceIdData,8,FALSE)&gt;0),VLOOKUP(AA950,SourceIdData,8,FALSE),NA()),"")))</f>
        <v>#N/A</v>
      </c>
      <c r="CD950" s="15" t="e">
        <f t="shared" si="1184"/>
        <v>#N/A</v>
      </c>
      <c r="CE950" s="15" t="b">
        <f t="shared" si="1185"/>
        <v>1</v>
      </c>
      <c r="CF950" s="15" t="b">
        <f t="shared" si="1141"/>
        <v>1</v>
      </c>
      <c r="CG950" s="15" t="b">
        <f t="shared" si="1186"/>
        <v>0</v>
      </c>
      <c r="CH950" s="15" t="b">
        <f t="shared" si="1187"/>
        <v>1</v>
      </c>
      <c r="CI950" t="e">
        <f t="shared" si="1142"/>
        <v>#N/A</v>
      </c>
      <c r="CJ950" t="e">
        <f t="shared" si="1143"/>
        <v>#N/A</v>
      </c>
      <c r="CK950" t="e">
        <f t="shared" si="1152"/>
        <v>#N/A</v>
      </c>
      <c r="CL950" t="b">
        <f t="shared" si="1188"/>
        <v>0</v>
      </c>
      <c r="CM950" t="e">
        <f t="shared" si="1153"/>
        <v>#N/A</v>
      </c>
      <c r="CN950" t="b">
        <f t="shared" si="1154"/>
        <v>0</v>
      </c>
      <c r="CO950" s="14">
        <f t="shared" si="1155"/>
        <v>1</v>
      </c>
      <c r="CP950" s="16" t="str">
        <f t="shared" si="1144"/>
        <v/>
      </c>
      <c r="CQ950" s="15">
        <f t="shared" si="1145"/>
        <v>0</v>
      </c>
      <c r="CR950" s="15">
        <f t="shared" si="1146"/>
        <v>0</v>
      </c>
      <c r="CS950" s="15">
        <f t="shared" si="1147"/>
        <v>0</v>
      </c>
      <c r="CT950" s="58" t="e">
        <f t="shared" si="1174"/>
        <v>#DIV/0!</v>
      </c>
      <c r="CU950" s="2">
        <f t="shared" si="1148"/>
        <v>995</v>
      </c>
      <c r="CV950" t="str">
        <f t="shared" si="1156"/>
        <v/>
      </c>
      <c r="CX950" t="str">
        <f t="shared" si="1175"/>
        <v/>
      </c>
      <c r="CY950" t="b">
        <f>AND(CX950&lt;&gt;"",COUNTIF($CX$11:CX949,CX950)=0)</f>
        <v>0</v>
      </c>
      <c r="CZ950" s="2">
        <f>IF(CX950="",0,IF(CY950,MAX($CZ$11:CZ949)+1,VLOOKUP(CX950,$CX$11:CZ949,3,FALSE)))</f>
        <v>0</v>
      </c>
      <c r="DA950" s="2" t="str">
        <f t="shared" si="1157"/>
        <v/>
      </c>
      <c r="DB950" t="str">
        <f t="shared" si="1176"/>
        <v/>
      </c>
      <c r="DC950" t="b">
        <f>AND(DB950&lt;&gt;"",COUNTIF($DB$11:DB949,DB950)=0)</f>
        <v>0</v>
      </c>
      <c r="DD950" s="2">
        <f>IF(DB950="",0,IF(DC950,MAX($DD$11:DD949)+1,VLOOKUP(DB950,$DB$11:DD949,3,FALSE)))</f>
        <v>0</v>
      </c>
      <c r="DE950" s="2" t="str">
        <f t="shared" si="1158"/>
        <v/>
      </c>
    </row>
    <row r="951" spans="1:109" x14ac:dyDescent="0.35">
      <c r="A951" s="119"/>
      <c r="B951" s="46"/>
      <c r="C951" s="46"/>
      <c r="D951" s="46"/>
      <c r="E951" s="46"/>
      <c r="F951" s="183"/>
      <c r="G951" s="48">
        <v>0</v>
      </c>
      <c r="H951" s="46">
        <v>0</v>
      </c>
      <c r="I951" s="46">
        <v>0</v>
      </c>
      <c r="J951" s="46">
        <v>0</v>
      </c>
      <c r="K951" s="46">
        <v>0</v>
      </c>
      <c r="L951" s="49">
        <v>0</v>
      </c>
      <c r="M951" s="50">
        <v>0</v>
      </c>
      <c r="N951" s="32"/>
      <c r="O951" s="31"/>
      <c r="P951" s="31"/>
      <c r="Q951" s="31"/>
      <c r="R951" s="31"/>
      <c r="S951" s="31"/>
      <c r="T951" s="31"/>
      <c r="U951" s="31"/>
      <c r="V951" s="99"/>
      <c r="W951" s="52" t="str">
        <f t="shared" si="1183"/>
        <v/>
      </c>
      <c r="X951" s="120"/>
      <c r="Y951" s="97"/>
      <c r="Z951" t="e">
        <f t="shared" si="1113"/>
        <v>#N/A</v>
      </c>
      <c r="AA951" t="e">
        <f t="shared" si="1114"/>
        <v>#N/A</v>
      </c>
      <c r="AB951" t="e">
        <f t="shared" si="1115"/>
        <v>#N/A</v>
      </c>
      <c r="AC951" s="53" t="b">
        <f t="shared" si="1116"/>
        <v>0</v>
      </c>
      <c r="AD951" s="53" t="b">
        <f t="shared" si="1117"/>
        <v>0</v>
      </c>
      <c r="AE951" s="53" t="b">
        <f t="shared" si="1118"/>
        <v>0</v>
      </c>
      <c r="AF951" s="53" t="b">
        <f t="shared" si="1119"/>
        <v>0</v>
      </c>
      <c r="AG951" s="53" t="b">
        <f t="shared" si="1120"/>
        <v>0</v>
      </c>
      <c r="AH951" s="53" t="b">
        <f t="shared" si="1121"/>
        <v>0</v>
      </c>
      <c r="AI951" s="53" t="b">
        <f t="shared" si="1122"/>
        <v>0</v>
      </c>
      <c r="AJ951" s="53" t="b">
        <f t="shared" si="1123"/>
        <v>0</v>
      </c>
      <c r="AK951" s="53" t="b">
        <f t="shared" si="1177"/>
        <v>1</v>
      </c>
      <c r="AL951" s="53" t="b">
        <f t="shared" si="1178"/>
        <v>1</v>
      </c>
      <c r="AM951" s="53" t="b">
        <f t="shared" si="1179"/>
        <v>1</v>
      </c>
      <c r="AN951" s="53" t="b">
        <f t="shared" si="1180"/>
        <v>1</v>
      </c>
      <c r="AO951" s="53" t="b">
        <f t="shared" si="1181"/>
        <v>1</v>
      </c>
      <c r="AP951" s="53" t="b">
        <f t="shared" si="1182"/>
        <v>1</v>
      </c>
      <c r="AQ951" s="53" t="b">
        <f t="shared" si="1159"/>
        <v>0</v>
      </c>
      <c r="AR951" t="b">
        <f t="shared" si="1124"/>
        <v>0</v>
      </c>
      <c r="AS951" s="54" t="e">
        <f t="shared" si="1149"/>
        <v>#N/A</v>
      </c>
      <c r="AT951" t="b">
        <f t="shared" si="1160"/>
        <v>0</v>
      </c>
      <c r="AU951" t="str">
        <f t="shared" si="1161"/>
        <v/>
      </c>
      <c r="AV951" s="55" t="str">
        <f t="shared" si="1150"/>
        <v/>
      </c>
      <c r="AW951" t="b">
        <f>AND(AV951&lt;&gt;"",COUNTIF($AV$11:AV950,AV951)=0)</f>
        <v>0</v>
      </c>
      <c r="AX951" s="2">
        <f>IF(AV951="",0,IF(AW951,MAX($AX$11:AX950)+1,VLOOKUP(AV951,$AV$11:AX950,3,FALSE)))</f>
        <v>0</v>
      </c>
      <c r="AY951" t="str">
        <f t="shared" si="1151"/>
        <v/>
      </c>
      <c r="AZ951" t="e">
        <f t="shared" si="1125"/>
        <v>#N/A</v>
      </c>
      <c r="BA951" t="e">
        <f>IF(ISNA(AZ951),NA(),COUNTIF(AZ$10:AZ951,AZ951)&gt;1)</f>
        <v>#N/A</v>
      </c>
      <c r="BB951" t="e">
        <f t="shared" si="1126"/>
        <v>#N/A</v>
      </c>
      <c r="BC951" s="55" t="e">
        <f t="shared" si="1127"/>
        <v>#N/A</v>
      </c>
      <c r="BD951" s="56" t="e">
        <f t="shared" si="1128"/>
        <v>#N/A</v>
      </c>
      <c r="BE951" s="53">
        <f t="shared" si="1129"/>
        <v>0</v>
      </c>
      <c r="BF951" s="53">
        <f t="shared" si="1130"/>
        <v>0</v>
      </c>
      <c r="BG951" s="53">
        <f t="shared" si="1131"/>
        <v>0</v>
      </c>
      <c r="BH951" s="53">
        <f t="shared" si="1132"/>
        <v>0</v>
      </c>
      <c r="BI951" s="53">
        <f t="shared" si="1133"/>
        <v>0</v>
      </c>
      <c r="BJ951" s="53">
        <f t="shared" si="1134"/>
        <v>0</v>
      </c>
      <c r="BK951" s="57">
        <f t="shared" si="1135"/>
        <v>0</v>
      </c>
      <c r="BL951" s="57">
        <f t="shared" si="1136"/>
        <v>0</v>
      </c>
      <c r="BM951" s="57">
        <f t="shared" si="1137"/>
        <v>0</v>
      </c>
      <c r="BN951" s="57">
        <f t="shared" si="1138"/>
        <v>0</v>
      </c>
      <c r="BO951" s="57">
        <f t="shared" si="1139"/>
        <v>0</v>
      </c>
      <c r="BP951" s="57">
        <f t="shared" si="1140"/>
        <v>0</v>
      </c>
      <c r="BQ951">
        <f t="shared" si="1162"/>
        <v>0</v>
      </c>
      <c r="BR951">
        <f t="shared" si="1163"/>
        <v>0</v>
      </c>
      <c r="BS951">
        <f t="shared" si="1164"/>
        <v>0</v>
      </c>
      <c r="BT951">
        <f t="shared" si="1165"/>
        <v>0</v>
      </c>
      <c r="BU951">
        <f t="shared" si="1166"/>
        <v>0</v>
      </c>
      <c r="BV951">
        <f t="shared" si="1167"/>
        <v>0</v>
      </c>
      <c r="BW951">
        <f t="shared" si="1168"/>
        <v>0</v>
      </c>
      <c r="BX951">
        <f t="shared" si="1169"/>
        <v>0</v>
      </c>
      <c r="BY951">
        <f t="shared" si="1170"/>
        <v>0</v>
      </c>
      <c r="BZ951">
        <f t="shared" si="1171"/>
        <v>0</v>
      </c>
      <c r="CA951">
        <f t="shared" si="1172"/>
        <v>0</v>
      </c>
      <c r="CB951">
        <f t="shared" si="1173"/>
        <v>0</v>
      </c>
      <c r="CC951" t="e">
        <f>IF('Source and fuel input'!AS951,VLOOKUP(AA951,SourceIdData,8,FALSE),IF('Source and fuel input'!AQ951,V951,IF('Source and fuel input'!AR951,IF(AND(E951="Method 1",VLOOKUP(AA951,SourceIdData,8,FALSE)&gt;0),VLOOKUP(AA951,SourceIdData,8,FALSE),NA()),"")))</f>
        <v>#N/A</v>
      </c>
      <c r="CD951" s="15" t="e">
        <f t="shared" si="1184"/>
        <v>#N/A</v>
      </c>
      <c r="CE951" s="15" t="b">
        <f t="shared" si="1185"/>
        <v>1</v>
      </c>
      <c r="CF951" s="15" t="b">
        <f t="shared" si="1141"/>
        <v>1</v>
      </c>
      <c r="CG951" s="15" t="b">
        <f t="shared" si="1186"/>
        <v>0</v>
      </c>
      <c r="CH951" s="15" t="b">
        <f t="shared" si="1187"/>
        <v>1</v>
      </c>
      <c r="CI951" t="e">
        <f t="shared" si="1142"/>
        <v>#N/A</v>
      </c>
      <c r="CJ951" t="e">
        <f t="shared" si="1143"/>
        <v>#N/A</v>
      </c>
      <c r="CK951" t="e">
        <f t="shared" si="1152"/>
        <v>#N/A</v>
      </c>
      <c r="CL951" t="b">
        <f t="shared" si="1188"/>
        <v>0</v>
      </c>
      <c r="CM951" t="e">
        <f t="shared" si="1153"/>
        <v>#N/A</v>
      </c>
      <c r="CN951" t="b">
        <f t="shared" si="1154"/>
        <v>0</v>
      </c>
      <c r="CO951" s="14">
        <f t="shared" si="1155"/>
        <v>1</v>
      </c>
      <c r="CP951" s="16" t="str">
        <f t="shared" si="1144"/>
        <v/>
      </c>
      <c r="CQ951" s="15">
        <f t="shared" si="1145"/>
        <v>0</v>
      </c>
      <c r="CR951" s="15">
        <f t="shared" si="1146"/>
        <v>0</v>
      </c>
      <c r="CS951" s="15">
        <f t="shared" si="1147"/>
        <v>0</v>
      </c>
      <c r="CT951" s="58" t="e">
        <f t="shared" si="1174"/>
        <v>#DIV/0!</v>
      </c>
      <c r="CU951" s="2">
        <f t="shared" si="1148"/>
        <v>995</v>
      </c>
      <c r="CV951" t="str">
        <f t="shared" si="1156"/>
        <v/>
      </c>
      <c r="CX951" t="str">
        <f t="shared" si="1175"/>
        <v/>
      </c>
      <c r="CY951" t="b">
        <f>AND(CX951&lt;&gt;"",COUNTIF($CX$11:CX950,CX951)=0)</f>
        <v>0</v>
      </c>
      <c r="CZ951" s="2">
        <f>IF(CX951="",0,IF(CY951,MAX($CZ$11:CZ950)+1,VLOOKUP(CX951,$CX$11:CZ950,3,FALSE)))</f>
        <v>0</v>
      </c>
      <c r="DA951" s="2" t="str">
        <f t="shared" si="1157"/>
        <v/>
      </c>
      <c r="DB951" t="str">
        <f t="shared" si="1176"/>
        <v/>
      </c>
      <c r="DC951" t="b">
        <f>AND(DB951&lt;&gt;"",COUNTIF($DB$11:DB950,DB951)=0)</f>
        <v>0</v>
      </c>
      <c r="DD951" s="2">
        <f>IF(DB951="",0,IF(DC951,MAX($DD$11:DD950)+1,VLOOKUP(DB951,$DB$11:DD950,3,FALSE)))</f>
        <v>0</v>
      </c>
      <c r="DE951" s="2" t="str">
        <f t="shared" si="1158"/>
        <v/>
      </c>
    </row>
    <row r="952" spans="1:109" x14ac:dyDescent="0.35">
      <c r="A952" s="119"/>
      <c r="B952" s="46"/>
      <c r="C952" s="46"/>
      <c r="D952" s="46"/>
      <c r="E952" s="46"/>
      <c r="F952" s="183"/>
      <c r="G952" s="48">
        <v>0</v>
      </c>
      <c r="H952" s="46">
        <v>0</v>
      </c>
      <c r="I952" s="46">
        <v>0</v>
      </c>
      <c r="J952" s="46">
        <v>0</v>
      </c>
      <c r="K952" s="46">
        <v>0</v>
      </c>
      <c r="L952" s="49">
        <v>0</v>
      </c>
      <c r="M952" s="50">
        <v>0</v>
      </c>
      <c r="N952" s="32"/>
      <c r="O952" s="31"/>
      <c r="P952" s="31"/>
      <c r="Q952" s="31"/>
      <c r="R952" s="31"/>
      <c r="S952" s="31"/>
      <c r="T952" s="31"/>
      <c r="U952" s="31"/>
      <c r="V952" s="99"/>
      <c r="W952" s="52" t="str">
        <f t="shared" si="1183"/>
        <v/>
      </c>
      <c r="X952" s="120"/>
      <c r="Y952" s="97"/>
      <c r="Z952" t="e">
        <f t="shared" si="1113"/>
        <v>#N/A</v>
      </c>
      <c r="AA952" t="e">
        <f t="shared" si="1114"/>
        <v>#N/A</v>
      </c>
      <c r="AB952" t="e">
        <f t="shared" si="1115"/>
        <v>#N/A</v>
      </c>
      <c r="AC952" s="53" t="b">
        <f t="shared" si="1116"/>
        <v>0</v>
      </c>
      <c r="AD952" s="53" t="b">
        <f t="shared" si="1117"/>
        <v>0</v>
      </c>
      <c r="AE952" s="53" t="b">
        <f t="shared" si="1118"/>
        <v>0</v>
      </c>
      <c r="AF952" s="53" t="b">
        <f t="shared" si="1119"/>
        <v>0</v>
      </c>
      <c r="AG952" s="53" t="b">
        <f t="shared" si="1120"/>
        <v>0</v>
      </c>
      <c r="AH952" s="53" t="b">
        <f t="shared" si="1121"/>
        <v>0</v>
      </c>
      <c r="AI952" s="53" t="b">
        <f t="shared" si="1122"/>
        <v>0</v>
      </c>
      <c r="AJ952" s="53" t="b">
        <f t="shared" si="1123"/>
        <v>0</v>
      </c>
      <c r="AK952" s="53" t="b">
        <f t="shared" si="1177"/>
        <v>1</v>
      </c>
      <c r="AL952" s="53" t="b">
        <f t="shared" si="1178"/>
        <v>1</v>
      </c>
      <c r="AM952" s="53" t="b">
        <f t="shared" si="1179"/>
        <v>1</v>
      </c>
      <c r="AN952" s="53" t="b">
        <f t="shared" si="1180"/>
        <v>1</v>
      </c>
      <c r="AO952" s="53" t="b">
        <f t="shared" si="1181"/>
        <v>1</v>
      </c>
      <c r="AP952" s="53" t="b">
        <f t="shared" si="1182"/>
        <v>1</v>
      </c>
      <c r="AQ952" s="53" t="b">
        <f t="shared" si="1159"/>
        <v>0</v>
      </c>
      <c r="AR952" t="b">
        <f t="shared" si="1124"/>
        <v>0</v>
      </c>
      <c r="AS952" s="54" t="e">
        <f t="shared" si="1149"/>
        <v>#N/A</v>
      </c>
      <c r="AT952" t="b">
        <f t="shared" si="1160"/>
        <v>0</v>
      </c>
      <c r="AU952" t="str">
        <f t="shared" si="1161"/>
        <v/>
      </c>
      <c r="AV952" s="55" t="str">
        <f t="shared" si="1150"/>
        <v/>
      </c>
      <c r="AW952" t="b">
        <f>AND(AV952&lt;&gt;"",COUNTIF($AV$11:AV951,AV952)=0)</f>
        <v>0</v>
      </c>
      <c r="AX952" s="2">
        <f>IF(AV952="",0,IF(AW952,MAX($AX$11:AX951)+1,VLOOKUP(AV952,$AV$11:AX951,3,FALSE)))</f>
        <v>0</v>
      </c>
      <c r="AY952" t="str">
        <f t="shared" si="1151"/>
        <v/>
      </c>
      <c r="AZ952" t="e">
        <f t="shared" si="1125"/>
        <v>#N/A</v>
      </c>
      <c r="BA952" t="e">
        <f>IF(ISNA(AZ952),NA(),COUNTIF(AZ$10:AZ952,AZ952)&gt;1)</f>
        <v>#N/A</v>
      </c>
      <c r="BB952" t="e">
        <f t="shared" si="1126"/>
        <v>#N/A</v>
      </c>
      <c r="BC952" s="55" t="e">
        <f t="shared" si="1127"/>
        <v>#N/A</v>
      </c>
      <c r="BD952" s="56" t="e">
        <f t="shared" si="1128"/>
        <v>#N/A</v>
      </c>
      <c r="BE952" s="53">
        <f t="shared" si="1129"/>
        <v>0</v>
      </c>
      <c r="BF952" s="53">
        <f t="shared" si="1130"/>
        <v>0</v>
      </c>
      <c r="BG952" s="53">
        <f t="shared" si="1131"/>
        <v>0</v>
      </c>
      <c r="BH952" s="53">
        <f t="shared" si="1132"/>
        <v>0</v>
      </c>
      <c r="BI952" s="53">
        <f t="shared" si="1133"/>
        <v>0</v>
      </c>
      <c r="BJ952" s="53">
        <f t="shared" si="1134"/>
        <v>0</v>
      </c>
      <c r="BK952" s="57">
        <f t="shared" si="1135"/>
        <v>0</v>
      </c>
      <c r="BL952" s="57">
        <f t="shared" si="1136"/>
        <v>0</v>
      </c>
      <c r="BM952" s="57">
        <f t="shared" si="1137"/>
        <v>0</v>
      </c>
      <c r="BN952" s="57">
        <f t="shared" si="1138"/>
        <v>0</v>
      </c>
      <c r="BO952" s="57">
        <f t="shared" si="1139"/>
        <v>0</v>
      </c>
      <c r="BP952" s="57">
        <f t="shared" si="1140"/>
        <v>0</v>
      </c>
      <c r="BQ952">
        <f t="shared" si="1162"/>
        <v>0</v>
      </c>
      <c r="BR952">
        <f t="shared" si="1163"/>
        <v>0</v>
      </c>
      <c r="BS952">
        <f t="shared" si="1164"/>
        <v>0</v>
      </c>
      <c r="BT952">
        <f t="shared" si="1165"/>
        <v>0</v>
      </c>
      <c r="BU952">
        <f t="shared" si="1166"/>
        <v>0</v>
      </c>
      <c r="BV952">
        <f t="shared" si="1167"/>
        <v>0</v>
      </c>
      <c r="BW952">
        <f t="shared" si="1168"/>
        <v>0</v>
      </c>
      <c r="BX952">
        <f t="shared" si="1169"/>
        <v>0</v>
      </c>
      <c r="BY952">
        <f t="shared" si="1170"/>
        <v>0</v>
      </c>
      <c r="BZ952">
        <f t="shared" si="1171"/>
        <v>0</v>
      </c>
      <c r="CA952">
        <f t="shared" si="1172"/>
        <v>0</v>
      </c>
      <c r="CB952">
        <f t="shared" si="1173"/>
        <v>0</v>
      </c>
      <c r="CC952" t="e">
        <f>IF('Source and fuel input'!AS952,VLOOKUP(AA952,SourceIdData,8,FALSE),IF('Source and fuel input'!AQ952,V952,IF('Source and fuel input'!AR952,IF(AND(E952="Method 1",VLOOKUP(AA952,SourceIdData,8,FALSE)&gt;0),VLOOKUP(AA952,SourceIdData,8,FALSE),NA()),"")))</f>
        <v>#N/A</v>
      </c>
      <c r="CD952" s="15" t="e">
        <f t="shared" si="1184"/>
        <v>#N/A</v>
      </c>
      <c r="CE952" s="15" t="b">
        <f t="shared" si="1185"/>
        <v>1</v>
      </c>
      <c r="CF952" s="15" t="b">
        <f t="shared" si="1141"/>
        <v>1</v>
      </c>
      <c r="CG952" s="15" t="b">
        <f t="shared" si="1186"/>
        <v>0</v>
      </c>
      <c r="CH952" s="15" t="b">
        <f t="shared" si="1187"/>
        <v>1</v>
      </c>
      <c r="CI952" t="e">
        <f t="shared" si="1142"/>
        <v>#N/A</v>
      </c>
      <c r="CJ952" t="e">
        <f t="shared" si="1143"/>
        <v>#N/A</v>
      </c>
      <c r="CK952" t="e">
        <f t="shared" si="1152"/>
        <v>#N/A</v>
      </c>
      <c r="CL952" t="b">
        <f t="shared" si="1188"/>
        <v>0</v>
      </c>
      <c r="CM952" t="e">
        <f t="shared" si="1153"/>
        <v>#N/A</v>
      </c>
      <c r="CN952" t="b">
        <f t="shared" si="1154"/>
        <v>0</v>
      </c>
      <c r="CO952" s="14">
        <f t="shared" si="1155"/>
        <v>1</v>
      </c>
      <c r="CP952" s="16" t="str">
        <f t="shared" si="1144"/>
        <v/>
      </c>
      <c r="CQ952" s="15">
        <f t="shared" si="1145"/>
        <v>0</v>
      </c>
      <c r="CR952" s="15">
        <f t="shared" si="1146"/>
        <v>0</v>
      </c>
      <c r="CS952" s="15">
        <f t="shared" si="1147"/>
        <v>0</v>
      </c>
      <c r="CT952" s="58" t="e">
        <f t="shared" si="1174"/>
        <v>#DIV/0!</v>
      </c>
      <c r="CU952" s="2">
        <f t="shared" si="1148"/>
        <v>995</v>
      </c>
      <c r="CV952" t="str">
        <f t="shared" si="1156"/>
        <v/>
      </c>
      <c r="CX952" t="str">
        <f t="shared" si="1175"/>
        <v/>
      </c>
      <c r="CY952" t="b">
        <f>AND(CX952&lt;&gt;"",COUNTIF($CX$11:CX951,CX952)=0)</f>
        <v>0</v>
      </c>
      <c r="CZ952" s="2">
        <f>IF(CX952="",0,IF(CY952,MAX($CZ$11:CZ951)+1,VLOOKUP(CX952,$CX$11:CZ951,3,FALSE)))</f>
        <v>0</v>
      </c>
      <c r="DA952" s="2" t="str">
        <f t="shared" si="1157"/>
        <v/>
      </c>
      <c r="DB952" t="str">
        <f t="shared" si="1176"/>
        <v/>
      </c>
      <c r="DC952" t="b">
        <f>AND(DB952&lt;&gt;"",COUNTIF($DB$11:DB951,DB952)=0)</f>
        <v>0</v>
      </c>
      <c r="DD952" s="2">
        <f>IF(DB952="",0,IF(DC952,MAX($DD$11:DD951)+1,VLOOKUP(DB952,$DB$11:DD951,3,FALSE)))</f>
        <v>0</v>
      </c>
      <c r="DE952" s="2" t="str">
        <f t="shared" si="1158"/>
        <v/>
      </c>
    </row>
    <row r="953" spans="1:109" x14ac:dyDescent="0.35">
      <c r="A953" s="119"/>
      <c r="B953" s="46"/>
      <c r="C953" s="46"/>
      <c r="D953" s="46"/>
      <c r="E953" s="46"/>
      <c r="F953" s="183"/>
      <c r="G953" s="48">
        <v>0</v>
      </c>
      <c r="H953" s="46">
        <v>0</v>
      </c>
      <c r="I953" s="46">
        <v>0</v>
      </c>
      <c r="J953" s="46">
        <v>0</v>
      </c>
      <c r="K953" s="46">
        <v>0</v>
      </c>
      <c r="L953" s="49">
        <v>0</v>
      </c>
      <c r="M953" s="50">
        <v>0</v>
      </c>
      <c r="N953" s="32"/>
      <c r="O953" s="31"/>
      <c r="P953" s="31"/>
      <c r="Q953" s="31"/>
      <c r="R953" s="31"/>
      <c r="S953" s="31"/>
      <c r="T953" s="31"/>
      <c r="U953" s="31"/>
      <c r="V953" s="99"/>
      <c r="W953" s="52" t="str">
        <f t="shared" si="1183"/>
        <v/>
      </c>
      <c r="X953" s="120"/>
      <c r="Y953" s="97"/>
      <c r="Z953" t="e">
        <f t="shared" si="1113"/>
        <v>#N/A</v>
      </c>
      <c r="AA953" t="e">
        <f t="shared" si="1114"/>
        <v>#N/A</v>
      </c>
      <c r="AB953" t="e">
        <f t="shared" si="1115"/>
        <v>#N/A</v>
      </c>
      <c r="AC953" s="53" t="b">
        <f t="shared" si="1116"/>
        <v>0</v>
      </c>
      <c r="AD953" s="53" t="b">
        <f t="shared" si="1117"/>
        <v>0</v>
      </c>
      <c r="AE953" s="53" t="b">
        <f t="shared" si="1118"/>
        <v>0</v>
      </c>
      <c r="AF953" s="53" t="b">
        <f t="shared" si="1119"/>
        <v>0</v>
      </c>
      <c r="AG953" s="53" t="b">
        <f t="shared" si="1120"/>
        <v>0</v>
      </c>
      <c r="AH953" s="53" t="b">
        <f t="shared" si="1121"/>
        <v>0</v>
      </c>
      <c r="AI953" s="53" t="b">
        <f t="shared" si="1122"/>
        <v>0</v>
      </c>
      <c r="AJ953" s="53" t="b">
        <f t="shared" si="1123"/>
        <v>0</v>
      </c>
      <c r="AK953" s="53" t="b">
        <f t="shared" si="1177"/>
        <v>1</v>
      </c>
      <c r="AL953" s="53" t="b">
        <f t="shared" si="1178"/>
        <v>1</v>
      </c>
      <c r="AM953" s="53" t="b">
        <f t="shared" si="1179"/>
        <v>1</v>
      </c>
      <c r="AN953" s="53" t="b">
        <f t="shared" si="1180"/>
        <v>1</v>
      </c>
      <c r="AO953" s="53" t="b">
        <f t="shared" si="1181"/>
        <v>1</v>
      </c>
      <c r="AP953" s="53" t="b">
        <f t="shared" si="1182"/>
        <v>1</v>
      </c>
      <c r="AQ953" s="53" t="b">
        <f t="shared" si="1159"/>
        <v>0</v>
      </c>
      <c r="AR953" t="b">
        <f t="shared" si="1124"/>
        <v>0</v>
      </c>
      <c r="AS953" s="54" t="e">
        <f t="shared" si="1149"/>
        <v>#N/A</v>
      </c>
      <c r="AT953" t="b">
        <f t="shared" si="1160"/>
        <v>0</v>
      </c>
      <c r="AU953" t="str">
        <f t="shared" si="1161"/>
        <v/>
      </c>
      <c r="AV953" s="55" t="str">
        <f t="shared" si="1150"/>
        <v/>
      </c>
      <c r="AW953" t="b">
        <f>AND(AV953&lt;&gt;"",COUNTIF($AV$11:AV952,AV953)=0)</f>
        <v>0</v>
      </c>
      <c r="AX953" s="2">
        <f>IF(AV953="",0,IF(AW953,MAX($AX$11:AX952)+1,VLOOKUP(AV953,$AV$11:AX952,3,FALSE)))</f>
        <v>0</v>
      </c>
      <c r="AY953" t="str">
        <f t="shared" si="1151"/>
        <v/>
      </c>
      <c r="AZ953" t="e">
        <f t="shared" si="1125"/>
        <v>#N/A</v>
      </c>
      <c r="BA953" t="e">
        <f>IF(ISNA(AZ953),NA(),COUNTIF(AZ$10:AZ953,AZ953)&gt;1)</f>
        <v>#N/A</v>
      </c>
      <c r="BB953" t="e">
        <f t="shared" si="1126"/>
        <v>#N/A</v>
      </c>
      <c r="BC953" s="55" t="e">
        <f t="shared" si="1127"/>
        <v>#N/A</v>
      </c>
      <c r="BD953" s="56" t="e">
        <f t="shared" si="1128"/>
        <v>#N/A</v>
      </c>
      <c r="BE953" s="53">
        <f t="shared" si="1129"/>
        <v>0</v>
      </c>
      <c r="BF953" s="53">
        <f t="shared" si="1130"/>
        <v>0</v>
      </c>
      <c r="BG953" s="53">
        <f t="shared" si="1131"/>
        <v>0</v>
      </c>
      <c r="BH953" s="53">
        <f t="shared" si="1132"/>
        <v>0</v>
      </c>
      <c r="BI953" s="53">
        <f t="shared" si="1133"/>
        <v>0</v>
      </c>
      <c r="BJ953" s="53">
        <f t="shared" si="1134"/>
        <v>0</v>
      </c>
      <c r="BK953" s="57">
        <f t="shared" si="1135"/>
        <v>0</v>
      </c>
      <c r="BL953" s="57">
        <f t="shared" si="1136"/>
        <v>0</v>
      </c>
      <c r="BM953" s="57">
        <f t="shared" si="1137"/>
        <v>0</v>
      </c>
      <c r="BN953" s="57">
        <f t="shared" si="1138"/>
        <v>0</v>
      </c>
      <c r="BO953" s="57">
        <f t="shared" si="1139"/>
        <v>0</v>
      </c>
      <c r="BP953" s="57">
        <f t="shared" si="1140"/>
        <v>0</v>
      </c>
      <c r="BQ953">
        <f t="shared" si="1162"/>
        <v>0</v>
      </c>
      <c r="BR953">
        <f t="shared" si="1163"/>
        <v>0</v>
      </c>
      <c r="BS953">
        <f t="shared" si="1164"/>
        <v>0</v>
      </c>
      <c r="BT953">
        <f t="shared" si="1165"/>
        <v>0</v>
      </c>
      <c r="BU953">
        <f t="shared" si="1166"/>
        <v>0</v>
      </c>
      <c r="BV953">
        <f t="shared" si="1167"/>
        <v>0</v>
      </c>
      <c r="BW953">
        <f t="shared" si="1168"/>
        <v>0</v>
      </c>
      <c r="BX953">
        <f t="shared" si="1169"/>
        <v>0</v>
      </c>
      <c r="BY953">
        <f t="shared" si="1170"/>
        <v>0</v>
      </c>
      <c r="BZ953">
        <f t="shared" si="1171"/>
        <v>0</v>
      </c>
      <c r="CA953">
        <f t="shared" si="1172"/>
        <v>0</v>
      </c>
      <c r="CB953">
        <f t="shared" si="1173"/>
        <v>0</v>
      </c>
      <c r="CC953" t="e">
        <f>IF('Source and fuel input'!AS953,VLOOKUP(AA953,SourceIdData,8,FALSE),IF('Source and fuel input'!AQ953,V953,IF('Source and fuel input'!AR953,IF(AND(E953="Method 1",VLOOKUP(AA953,SourceIdData,8,FALSE)&gt;0),VLOOKUP(AA953,SourceIdData,8,FALSE),NA()),"")))</f>
        <v>#N/A</v>
      </c>
      <c r="CD953" s="15" t="e">
        <f t="shared" si="1184"/>
        <v>#N/A</v>
      </c>
      <c r="CE953" s="15" t="b">
        <f t="shared" si="1185"/>
        <v>1</v>
      </c>
      <c r="CF953" s="15" t="b">
        <f t="shared" si="1141"/>
        <v>1</v>
      </c>
      <c r="CG953" s="15" t="b">
        <f t="shared" si="1186"/>
        <v>0</v>
      </c>
      <c r="CH953" s="15" t="b">
        <f t="shared" si="1187"/>
        <v>1</v>
      </c>
      <c r="CI953" t="e">
        <f t="shared" si="1142"/>
        <v>#N/A</v>
      </c>
      <c r="CJ953" t="e">
        <f t="shared" si="1143"/>
        <v>#N/A</v>
      </c>
      <c r="CK953" t="e">
        <f t="shared" si="1152"/>
        <v>#N/A</v>
      </c>
      <c r="CL953" t="b">
        <f t="shared" si="1188"/>
        <v>0</v>
      </c>
      <c r="CM953" t="e">
        <f t="shared" si="1153"/>
        <v>#N/A</v>
      </c>
      <c r="CN953" t="b">
        <f t="shared" si="1154"/>
        <v>0</v>
      </c>
      <c r="CO953" s="14">
        <f t="shared" si="1155"/>
        <v>1</v>
      </c>
      <c r="CP953" s="16" t="str">
        <f t="shared" si="1144"/>
        <v/>
      </c>
      <c r="CQ953" s="15">
        <f t="shared" si="1145"/>
        <v>0</v>
      </c>
      <c r="CR953" s="15">
        <f t="shared" si="1146"/>
        <v>0</v>
      </c>
      <c r="CS953" s="15">
        <f t="shared" si="1147"/>
        <v>0</v>
      </c>
      <c r="CT953" s="58" t="e">
        <f t="shared" si="1174"/>
        <v>#DIV/0!</v>
      </c>
      <c r="CU953" s="2">
        <f t="shared" si="1148"/>
        <v>995</v>
      </c>
      <c r="CV953" t="str">
        <f t="shared" si="1156"/>
        <v/>
      </c>
      <c r="CX953" t="str">
        <f t="shared" si="1175"/>
        <v/>
      </c>
      <c r="CY953" t="b">
        <f>AND(CX953&lt;&gt;"",COUNTIF($CX$11:CX952,CX953)=0)</f>
        <v>0</v>
      </c>
      <c r="CZ953" s="2">
        <f>IF(CX953="",0,IF(CY953,MAX($CZ$11:CZ952)+1,VLOOKUP(CX953,$CX$11:CZ952,3,FALSE)))</f>
        <v>0</v>
      </c>
      <c r="DA953" s="2" t="str">
        <f t="shared" si="1157"/>
        <v/>
      </c>
      <c r="DB953" t="str">
        <f t="shared" si="1176"/>
        <v/>
      </c>
      <c r="DC953" t="b">
        <f>AND(DB953&lt;&gt;"",COUNTIF($DB$11:DB952,DB953)=0)</f>
        <v>0</v>
      </c>
      <c r="DD953" s="2">
        <f>IF(DB953="",0,IF(DC953,MAX($DD$11:DD952)+1,VLOOKUP(DB953,$DB$11:DD952,3,FALSE)))</f>
        <v>0</v>
      </c>
      <c r="DE953" s="2" t="str">
        <f t="shared" si="1158"/>
        <v/>
      </c>
    </row>
    <row r="954" spans="1:109" x14ac:dyDescent="0.35">
      <c r="A954" s="119"/>
      <c r="B954" s="46"/>
      <c r="C954" s="46"/>
      <c r="D954" s="46"/>
      <c r="E954" s="46"/>
      <c r="F954" s="183"/>
      <c r="G954" s="48">
        <v>0</v>
      </c>
      <c r="H954" s="46">
        <v>0</v>
      </c>
      <c r="I954" s="46">
        <v>0</v>
      </c>
      <c r="J954" s="46">
        <v>0</v>
      </c>
      <c r="K954" s="46">
        <v>0</v>
      </c>
      <c r="L954" s="49">
        <v>0</v>
      </c>
      <c r="M954" s="50">
        <v>0</v>
      </c>
      <c r="N954" s="32"/>
      <c r="O954" s="31"/>
      <c r="P954" s="31"/>
      <c r="Q954" s="31"/>
      <c r="R954" s="31"/>
      <c r="S954" s="31"/>
      <c r="T954" s="31"/>
      <c r="U954" s="31"/>
      <c r="V954" s="99"/>
      <c r="W954" s="52" t="str">
        <f t="shared" si="1183"/>
        <v/>
      </c>
      <c r="X954" s="120"/>
      <c r="Y954" s="97"/>
      <c r="Z954" t="e">
        <f t="shared" si="1113"/>
        <v>#N/A</v>
      </c>
      <c r="AA954" t="e">
        <f t="shared" si="1114"/>
        <v>#N/A</v>
      </c>
      <c r="AB954" t="e">
        <f t="shared" si="1115"/>
        <v>#N/A</v>
      </c>
      <c r="AC954" s="53" t="b">
        <f t="shared" si="1116"/>
        <v>0</v>
      </c>
      <c r="AD954" s="53" t="b">
        <f t="shared" si="1117"/>
        <v>0</v>
      </c>
      <c r="AE954" s="53" t="b">
        <f t="shared" si="1118"/>
        <v>0</v>
      </c>
      <c r="AF954" s="53" t="b">
        <f t="shared" si="1119"/>
        <v>0</v>
      </c>
      <c r="AG954" s="53" t="b">
        <f t="shared" si="1120"/>
        <v>0</v>
      </c>
      <c r="AH954" s="53" t="b">
        <f t="shared" si="1121"/>
        <v>0</v>
      </c>
      <c r="AI954" s="53" t="b">
        <f t="shared" si="1122"/>
        <v>0</v>
      </c>
      <c r="AJ954" s="53" t="b">
        <f t="shared" si="1123"/>
        <v>0</v>
      </c>
      <c r="AK954" s="53" t="b">
        <f t="shared" si="1177"/>
        <v>1</v>
      </c>
      <c r="AL954" s="53" t="b">
        <f t="shared" si="1178"/>
        <v>1</v>
      </c>
      <c r="AM954" s="53" t="b">
        <f t="shared" si="1179"/>
        <v>1</v>
      </c>
      <c r="AN954" s="53" t="b">
        <f t="shared" si="1180"/>
        <v>1</v>
      </c>
      <c r="AO954" s="53" t="b">
        <f t="shared" si="1181"/>
        <v>1</v>
      </c>
      <c r="AP954" s="53" t="b">
        <f t="shared" si="1182"/>
        <v>1</v>
      </c>
      <c r="AQ954" s="53" t="b">
        <f t="shared" si="1159"/>
        <v>0</v>
      </c>
      <c r="AR954" t="b">
        <f t="shared" si="1124"/>
        <v>0</v>
      </c>
      <c r="AS954" s="54" t="e">
        <f t="shared" si="1149"/>
        <v>#N/A</v>
      </c>
      <c r="AT954" t="b">
        <f t="shared" si="1160"/>
        <v>0</v>
      </c>
      <c r="AU954" t="str">
        <f t="shared" si="1161"/>
        <v/>
      </c>
      <c r="AV954" s="55" t="str">
        <f t="shared" si="1150"/>
        <v/>
      </c>
      <c r="AW954" t="b">
        <f>AND(AV954&lt;&gt;"",COUNTIF($AV$11:AV953,AV954)=0)</f>
        <v>0</v>
      </c>
      <c r="AX954" s="2">
        <f>IF(AV954="",0,IF(AW954,MAX($AX$11:AX953)+1,VLOOKUP(AV954,$AV$11:AX953,3,FALSE)))</f>
        <v>0</v>
      </c>
      <c r="AY954" t="str">
        <f t="shared" si="1151"/>
        <v/>
      </c>
      <c r="AZ954" t="e">
        <f t="shared" si="1125"/>
        <v>#N/A</v>
      </c>
      <c r="BA954" t="e">
        <f>IF(ISNA(AZ954),NA(),COUNTIF(AZ$10:AZ954,AZ954)&gt;1)</f>
        <v>#N/A</v>
      </c>
      <c r="BB954" t="e">
        <f t="shared" si="1126"/>
        <v>#N/A</v>
      </c>
      <c r="BC954" s="55" t="e">
        <f t="shared" si="1127"/>
        <v>#N/A</v>
      </c>
      <c r="BD954" s="56" t="e">
        <f t="shared" si="1128"/>
        <v>#N/A</v>
      </c>
      <c r="BE954" s="53">
        <f t="shared" si="1129"/>
        <v>0</v>
      </c>
      <c r="BF954" s="53">
        <f t="shared" si="1130"/>
        <v>0</v>
      </c>
      <c r="BG954" s="53">
        <f t="shared" si="1131"/>
        <v>0</v>
      </c>
      <c r="BH954" s="53">
        <f t="shared" si="1132"/>
        <v>0</v>
      </c>
      <c r="BI954" s="53">
        <f t="shared" si="1133"/>
        <v>0</v>
      </c>
      <c r="BJ954" s="53">
        <f t="shared" si="1134"/>
        <v>0</v>
      </c>
      <c r="BK954" s="57">
        <f t="shared" si="1135"/>
        <v>0</v>
      </c>
      <c r="BL954" s="57">
        <f t="shared" si="1136"/>
        <v>0</v>
      </c>
      <c r="BM954" s="57">
        <f t="shared" si="1137"/>
        <v>0</v>
      </c>
      <c r="BN954" s="57">
        <f t="shared" si="1138"/>
        <v>0</v>
      </c>
      <c r="BO954" s="57">
        <f t="shared" si="1139"/>
        <v>0</v>
      </c>
      <c r="BP954" s="57">
        <f t="shared" si="1140"/>
        <v>0</v>
      </c>
      <c r="BQ954">
        <f t="shared" si="1162"/>
        <v>0</v>
      </c>
      <c r="BR954">
        <f t="shared" si="1163"/>
        <v>0</v>
      </c>
      <c r="BS954">
        <f t="shared" si="1164"/>
        <v>0</v>
      </c>
      <c r="BT954">
        <f t="shared" si="1165"/>
        <v>0</v>
      </c>
      <c r="BU954">
        <f t="shared" si="1166"/>
        <v>0</v>
      </c>
      <c r="BV954">
        <f t="shared" si="1167"/>
        <v>0</v>
      </c>
      <c r="BW954">
        <f t="shared" si="1168"/>
        <v>0</v>
      </c>
      <c r="BX954">
        <f t="shared" si="1169"/>
        <v>0</v>
      </c>
      <c r="BY954">
        <f t="shared" si="1170"/>
        <v>0</v>
      </c>
      <c r="BZ954">
        <f t="shared" si="1171"/>
        <v>0</v>
      </c>
      <c r="CA954">
        <f t="shared" si="1172"/>
        <v>0</v>
      </c>
      <c r="CB954">
        <f t="shared" si="1173"/>
        <v>0</v>
      </c>
      <c r="CC954" t="e">
        <f>IF('Source and fuel input'!AS954,VLOOKUP(AA954,SourceIdData,8,FALSE),IF('Source and fuel input'!AQ954,V954,IF('Source and fuel input'!AR954,IF(AND(E954="Method 1",VLOOKUP(AA954,SourceIdData,8,FALSE)&gt;0),VLOOKUP(AA954,SourceIdData,8,FALSE),NA()),"")))</f>
        <v>#N/A</v>
      </c>
      <c r="CD954" s="15" t="e">
        <f t="shared" si="1184"/>
        <v>#N/A</v>
      </c>
      <c r="CE954" s="15" t="b">
        <f t="shared" si="1185"/>
        <v>1</v>
      </c>
      <c r="CF954" s="15" t="b">
        <f t="shared" si="1141"/>
        <v>1</v>
      </c>
      <c r="CG954" s="15" t="b">
        <f t="shared" si="1186"/>
        <v>0</v>
      </c>
      <c r="CH954" s="15" t="b">
        <f t="shared" si="1187"/>
        <v>1</v>
      </c>
      <c r="CI954" t="e">
        <f t="shared" si="1142"/>
        <v>#N/A</v>
      </c>
      <c r="CJ954" t="e">
        <f t="shared" si="1143"/>
        <v>#N/A</v>
      </c>
      <c r="CK954" t="e">
        <f t="shared" si="1152"/>
        <v>#N/A</v>
      </c>
      <c r="CL954" t="b">
        <f t="shared" si="1188"/>
        <v>0</v>
      </c>
      <c r="CM954" t="e">
        <f t="shared" si="1153"/>
        <v>#N/A</v>
      </c>
      <c r="CN954" t="b">
        <f t="shared" si="1154"/>
        <v>0</v>
      </c>
      <c r="CO954" s="14">
        <f t="shared" si="1155"/>
        <v>1</v>
      </c>
      <c r="CP954" s="16" t="str">
        <f t="shared" si="1144"/>
        <v/>
      </c>
      <c r="CQ954" s="15">
        <f t="shared" si="1145"/>
        <v>0</v>
      </c>
      <c r="CR954" s="15">
        <f t="shared" si="1146"/>
        <v>0</v>
      </c>
      <c r="CS954" s="15">
        <f t="shared" si="1147"/>
        <v>0</v>
      </c>
      <c r="CT954" s="58" t="e">
        <f t="shared" si="1174"/>
        <v>#DIV/0!</v>
      </c>
      <c r="CU954" s="2">
        <f t="shared" si="1148"/>
        <v>995</v>
      </c>
      <c r="CV954" t="str">
        <f t="shared" si="1156"/>
        <v/>
      </c>
      <c r="CX954" t="str">
        <f t="shared" si="1175"/>
        <v/>
      </c>
      <c r="CY954" t="b">
        <f>AND(CX954&lt;&gt;"",COUNTIF($CX$11:CX953,CX954)=0)</f>
        <v>0</v>
      </c>
      <c r="CZ954" s="2">
        <f>IF(CX954="",0,IF(CY954,MAX($CZ$11:CZ953)+1,VLOOKUP(CX954,$CX$11:CZ953,3,FALSE)))</f>
        <v>0</v>
      </c>
      <c r="DA954" s="2" t="str">
        <f t="shared" si="1157"/>
        <v/>
      </c>
      <c r="DB954" t="str">
        <f t="shared" si="1176"/>
        <v/>
      </c>
      <c r="DC954" t="b">
        <f>AND(DB954&lt;&gt;"",COUNTIF($DB$11:DB953,DB954)=0)</f>
        <v>0</v>
      </c>
      <c r="DD954" s="2">
        <f>IF(DB954="",0,IF(DC954,MAX($DD$11:DD953)+1,VLOOKUP(DB954,$DB$11:DD953,3,FALSE)))</f>
        <v>0</v>
      </c>
      <c r="DE954" s="2" t="str">
        <f t="shared" si="1158"/>
        <v/>
      </c>
    </row>
    <row r="955" spans="1:109" x14ac:dyDescent="0.35">
      <c r="A955" s="119"/>
      <c r="B955" s="46"/>
      <c r="C955" s="46"/>
      <c r="D955" s="46"/>
      <c r="E955" s="46"/>
      <c r="F955" s="183"/>
      <c r="G955" s="48">
        <v>0</v>
      </c>
      <c r="H955" s="46">
        <v>0</v>
      </c>
      <c r="I955" s="46">
        <v>0</v>
      </c>
      <c r="J955" s="46">
        <v>0</v>
      </c>
      <c r="K955" s="46">
        <v>0</v>
      </c>
      <c r="L955" s="49">
        <v>0</v>
      </c>
      <c r="M955" s="50">
        <v>0</v>
      </c>
      <c r="N955" s="32"/>
      <c r="O955" s="31"/>
      <c r="P955" s="31"/>
      <c r="Q955" s="31"/>
      <c r="R955" s="31"/>
      <c r="S955" s="31"/>
      <c r="T955" s="31"/>
      <c r="U955" s="31"/>
      <c r="V955" s="99"/>
      <c r="W955" s="52" t="str">
        <f t="shared" si="1183"/>
        <v/>
      </c>
      <c r="X955" s="120"/>
      <c r="Y955" s="97"/>
      <c r="Z955" t="e">
        <f t="shared" si="1113"/>
        <v>#N/A</v>
      </c>
      <c r="AA955" t="e">
        <f t="shared" si="1114"/>
        <v>#N/A</v>
      </c>
      <c r="AB955" t="e">
        <f t="shared" si="1115"/>
        <v>#N/A</v>
      </c>
      <c r="AC955" s="53" t="b">
        <f t="shared" si="1116"/>
        <v>0</v>
      </c>
      <c r="AD955" s="53" t="b">
        <f t="shared" si="1117"/>
        <v>0</v>
      </c>
      <c r="AE955" s="53" t="b">
        <f t="shared" si="1118"/>
        <v>0</v>
      </c>
      <c r="AF955" s="53" t="b">
        <f t="shared" si="1119"/>
        <v>0</v>
      </c>
      <c r="AG955" s="53" t="b">
        <f t="shared" si="1120"/>
        <v>0</v>
      </c>
      <c r="AH955" s="53" t="b">
        <f t="shared" si="1121"/>
        <v>0</v>
      </c>
      <c r="AI955" s="53" t="b">
        <f t="shared" si="1122"/>
        <v>0</v>
      </c>
      <c r="AJ955" s="53" t="b">
        <f t="shared" si="1123"/>
        <v>0</v>
      </c>
      <c r="AK955" s="53" t="b">
        <f t="shared" si="1177"/>
        <v>1</v>
      </c>
      <c r="AL955" s="53" t="b">
        <f t="shared" si="1178"/>
        <v>1</v>
      </c>
      <c r="AM955" s="53" t="b">
        <f t="shared" si="1179"/>
        <v>1</v>
      </c>
      <c r="AN955" s="53" t="b">
        <f t="shared" si="1180"/>
        <v>1</v>
      </c>
      <c r="AO955" s="53" t="b">
        <f t="shared" si="1181"/>
        <v>1</v>
      </c>
      <c r="AP955" s="53" t="b">
        <f t="shared" si="1182"/>
        <v>1</v>
      </c>
      <c r="AQ955" s="53" t="b">
        <f t="shared" si="1159"/>
        <v>0</v>
      </c>
      <c r="AR955" t="b">
        <f t="shared" si="1124"/>
        <v>0</v>
      </c>
      <c r="AS955" s="54" t="e">
        <f t="shared" si="1149"/>
        <v>#N/A</v>
      </c>
      <c r="AT955" t="b">
        <f t="shared" si="1160"/>
        <v>0</v>
      </c>
      <c r="AU955" t="str">
        <f t="shared" si="1161"/>
        <v/>
      </c>
      <c r="AV955" s="55" t="str">
        <f t="shared" si="1150"/>
        <v/>
      </c>
      <c r="AW955" t="b">
        <f>AND(AV955&lt;&gt;"",COUNTIF($AV$11:AV954,AV955)=0)</f>
        <v>0</v>
      </c>
      <c r="AX955" s="2">
        <f>IF(AV955="",0,IF(AW955,MAX($AX$11:AX954)+1,VLOOKUP(AV955,$AV$11:AX954,3,FALSE)))</f>
        <v>0</v>
      </c>
      <c r="AY955" t="str">
        <f t="shared" si="1151"/>
        <v/>
      </c>
      <c r="AZ955" t="e">
        <f t="shared" si="1125"/>
        <v>#N/A</v>
      </c>
      <c r="BA955" t="e">
        <f>IF(ISNA(AZ955),NA(),COUNTIF(AZ$10:AZ955,AZ955)&gt;1)</f>
        <v>#N/A</v>
      </c>
      <c r="BB955" t="e">
        <f t="shared" si="1126"/>
        <v>#N/A</v>
      </c>
      <c r="BC955" s="55" t="e">
        <f t="shared" si="1127"/>
        <v>#N/A</v>
      </c>
      <c r="BD955" s="56" t="e">
        <f t="shared" si="1128"/>
        <v>#N/A</v>
      </c>
      <c r="BE955" s="53">
        <f t="shared" si="1129"/>
        <v>0</v>
      </c>
      <c r="BF955" s="53">
        <f t="shared" si="1130"/>
        <v>0</v>
      </c>
      <c r="BG955" s="53">
        <f t="shared" si="1131"/>
        <v>0</v>
      </c>
      <c r="BH955" s="53">
        <f t="shared" si="1132"/>
        <v>0</v>
      </c>
      <c r="BI955" s="53">
        <f t="shared" si="1133"/>
        <v>0</v>
      </c>
      <c r="BJ955" s="53">
        <f t="shared" si="1134"/>
        <v>0</v>
      </c>
      <c r="BK955" s="57">
        <f t="shared" si="1135"/>
        <v>0</v>
      </c>
      <c r="BL955" s="57">
        <f t="shared" si="1136"/>
        <v>0</v>
      </c>
      <c r="BM955" s="57">
        <f t="shared" si="1137"/>
        <v>0</v>
      </c>
      <c r="BN955" s="57">
        <f t="shared" si="1138"/>
        <v>0</v>
      </c>
      <c r="BO955" s="57">
        <f t="shared" si="1139"/>
        <v>0</v>
      </c>
      <c r="BP955" s="57">
        <f t="shared" si="1140"/>
        <v>0</v>
      </c>
      <c r="BQ955">
        <f t="shared" si="1162"/>
        <v>0</v>
      </c>
      <c r="BR955">
        <f t="shared" si="1163"/>
        <v>0</v>
      </c>
      <c r="BS955">
        <f t="shared" si="1164"/>
        <v>0</v>
      </c>
      <c r="BT955">
        <f t="shared" si="1165"/>
        <v>0</v>
      </c>
      <c r="BU955">
        <f t="shared" si="1166"/>
        <v>0</v>
      </c>
      <c r="BV955">
        <f t="shared" si="1167"/>
        <v>0</v>
      </c>
      <c r="BW955">
        <f t="shared" si="1168"/>
        <v>0</v>
      </c>
      <c r="BX955">
        <f t="shared" si="1169"/>
        <v>0</v>
      </c>
      <c r="BY955">
        <f t="shared" si="1170"/>
        <v>0</v>
      </c>
      <c r="BZ955">
        <f t="shared" si="1171"/>
        <v>0</v>
      </c>
      <c r="CA955">
        <f t="shared" si="1172"/>
        <v>0</v>
      </c>
      <c r="CB955">
        <f t="shared" si="1173"/>
        <v>0</v>
      </c>
      <c r="CC955" t="e">
        <f>IF('Source and fuel input'!AS955,VLOOKUP(AA955,SourceIdData,8,FALSE),IF('Source and fuel input'!AQ955,V955,IF('Source and fuel input'!AR955,IF(AND(E955="Method 1",VLOOKUP(AA955,SourceIdData,8,FALSE)&gt;0),VLOOKUP(AA955,SourceIdData,8,FALSE),NA()),"")))</f>
        <v>#N/A</v>
      </c>
      <c r="CD955" s="15" t="e">
        <f t="shared" si="1184"/>
        <v>#N/A</v>
      </c>
      <c r="CE955" s="15" t="b">
        <f t="shared" si="1185"/>
        <v>1</v>
      </c>
      <c r="CF955" s="15" t="b">
        <f t="shared" si="1141"/>
        <v>1</v>
      </c>
      <c r="CG955" s="15" t="b">
        <f t="shared" si="1186"/>
        <v>0</v>
      </c>
      <c r="CH955" s="15" t="b">
        <f t="shared" si="1187"/>
        <v>1</v>
      </c>
      <c r="CI955" t="e">
        <f t="shared" si="1142"/>
        <v>#N/A</v>
      </c>
      <c r="CJ955" t="e">
        <f t="shared" si="1143"/>
        <v>#N/A</v>
      </c>
      <c r="CK955" t="e">
        <f t="shared" si="1152"/>
        <v>#N/A</v>
      </c>
      <c r="CL955" t="b">
        <f t="shared" si="1188"/>
        <v>0</v>
      </c>
      <c r="CM955" t="e">
        <f t="shared" si="1153"/>
        <v>#N/A</v>
      </c>
      <c r="CN955" t="b">
        <f t="shared" si="1154"/>
        <v>0</v>
      </c>
      <c r="CO955" s="14">
        <f t="shared" si="1155"/>
        <v>1</v>
      </c>
      <c r="CP955" s="16" t="str">
        <f t="shared" si="1144"/>
        <v/>
      </c>
      <c r="CQ955" s="15">
        <f t="shared" si="1145"/>
        <v>0</v>
      </c>
      <c r="CR955" s="15">
        <f t="shared" si="1146"/>
        <v>0</v>
      </c>
      <c r="CS955" s="15">
        <f t="shared" si="1147"/>
        <v>0</v>
      </c>
      <c r="CT955" s="58" t="e">
        <f t="shared" si="1174"/>
        <v>#DIV/0!</v>
      </c>
      <c r="CU955" s="2">
        <f t="shared" si="1148"/>
        <v>995</v>
      </c>
      <c r="CV955" t="str">
        <f t="shared" si="1156"/>
        <v/>
      </c>
      <c r="CX955" t="str">
        <f t="shared" si="1175"/>
        <v/>
      </c>
      <c r="CY955" t="b">
        <f>AND(CX955&lt;&gt;"",COUNTIF($CX$11:CX954,CX955)=0)</f>
        <v>0</v>
      </c>
      <c r="CZ955" s="2">
        <f>IF(CX955="",0,IF(CY955,MAX($CZ$11:CZ954)+1,VLOOKUP(CX955,$CX$11:CZ954,3,FALSE)))</f>
        <v>0</v>
      </c>
      <c r="DA955" s="2" t="str">
        <f t="shared" si="1157"/>
        <v/>
      </c>
      <c r="DB955" t="str">
        <f t="shared" si="1176"/>
        <v/>
      </c>
      <c r="DC955" t="b">
        <f>AND(DB955&lt;&gt;"",COUNTIF($DB$11:DB954,DB955)=0)</f>
        <v>0</v>
      </c>
      <c r="DD955" s="2">
        <f>IF(DB955="",0,IF(DC955,MAX($DD$11:DD954)+1,VLOOKUP(DB955,$DB$11:DD954,3,FALSE)))</f>
        <v>0</v>
      </c>
      <c r="DE955" s="2" t="str">
        <f t="shared" si="1158"/>
        <v/>
      </c>
    </row>
    <row r="956" spans="1:109" x14ac:dyDescent="0.35">
      <c r="A956" s="119"/>
      <c r="B956" s="46"/>
      <c r="C956" s="46"/>
      <c r="D956" s="46"/>
      <c r="E956" s="46"/>
      <c r="F956" s="183"/>
      <c r="G956" s="48">
        <v>0</v>
      </c>
      <c r="H956" s="46">
        <v>0</v>
      </c>
      <c r="I956" s="46">
        <v>0</v>
      </c>
      <c r="J956" s="46">
        <v>0</v>
      </c>
      <c r="K956" s="46">
        <v>0</v>
      </c>
      <c r="L956" s="49">
        <v>0</v>
      </c>
      <c r="M956" s="50">
        <v>0</v>
      </c>
      <c r="N956" s="32"/>
      <c r="O956" s="31"/>
      <c r="P956" s="31"/>
      <c r="Q956" s="31"/>
      <c r="R956" s="31"/>
      <c r="S956" s="31"/>
      <c r="T956" s="31"/>
      <c r="U956" s="31"/>
      <c r="V956" s="99"/>
      <c r="W956" s="52" t="str">
        <f t="shared" si="1183"/>
        <v/>
      </c>
      <c r="X956" s="120"/>
      <c r="Y956" s="97"/>
      <c r="Z956" t="e">
        <f t="shared" si="1113"/>
        <v>#N/A</v>
      </c>
      <c r="AA956" t="e">
        <f t="shared" si="1114"/>
        <v>#N/A</v>
      </c>
      <c r="AB956" t="e">
        <f t="shared" si="1115"/>
        <v>#N/A</v>
      </c>
      <c r="AC956" s="53" t="b">
        <f t="shared" si="1116"/>
        <v>0</v>
      </c>
      <c r="AD956" s="53" t="b">
        <f t="shared" si="1117"/>
        <v>0</v>
      </c>
      <c r="AE956" s="53" t="b">
        <f t="shared" si="1118"/>
        <v>0</v>
      </c>
      <c r="AF956" s="53" t="b">
        <f t="shared" si="1119"/>
        <v>0</v>
      </c>
      <c r="AG956" s="53" t="b">
        <f t="shared" si="1120"/>
        <v>0</v>
      </c>
      <c r="AH956" s="53" t="b">
        <f t="shared" si="1121"/>
        <v>0</v>
      </c>
      <c r="AI956" s="53" t="b">
        <f t="shared" si="1122"/>
        <v>0</v>
      </c>
      <c r="AJ956" s="53" t="b">
        <f t="shared" si="1123"/>
        <v>0</v>
      </c>
      <c r="AK956" s="53" t="b">
        <f t="shared" si="1177"/>
        <v>1</v>
      </c>
      <c r="AL956" s="53" t="b">
        <f t="shared" si="1178"/>
        <v>1</v>
      </c>
      <c r="AM956" s="53" t="b">
        <f t="shared" si="1179"/>
        <v>1</v>
      </c>
      <c r="AN956" s="53" t="b">
        <f t="shared" si="1180"/>
        <v>1</v>
      </c>
      <c r="AO956" s="53" t="b">
        <f t="shared" si="1181"/>
        <v>1</v>
      </c>
      <c r="AP956" s="53" t="b">
        <f t="shared" si="1182"/>
        <v>1</v>
      </c>
      <c r="AQ956" s="53" t="b">
        <f t="shared" si="1159"/>
        <v>0</v>
      </c>
      <c r="AR956" t="b">
        <f t="shared" si="1124"/>
        <v>0</v>
      </c>
      <c r="AS956" s="54" t="e">
        <f t="shared" si="1149"/>
        <v>#N/A</v>
      </c>
      <c r="AT956" t="b">
        <f t="shared" si="1160"/>
        <v>0</v>
      </c>
      <c r="AU956" t="str">
        <f t="shared" si="1161"/>
        <v/>
      </c>
      <c r="AV956" s="55" t="str">
        <f t="shared" si="1150"/>
        <v/>
      </c>
      <c r="AW956" t="b">
        <f>AND(AV956&lt;&gt;"",COUNTIF($AV$11:AV955,AV956)=0)</f>
        <v>0</v>
      </c>
      <c r="AX956" s="2">
        <f>IF(AV956="",0,IF(AW956,MAX($AX$11:AX955)+1,VLOOKUP(AV956,$AV$11:AX955,3,FALSE)))</f>
        <v>0</v>
      </c>
      <c r="AY956" t="str">
        <f t="shared" si="1151"/>
        <v/>
      </c>
      <c r="AZ956" t="e">
        <f t="shared" si="1125"/>
        <v>#N/A</v>
      </c>
      <c r="BA956" t="e">
        <f>IF(ISNA(AZ956),NA(),COUNTIF(AZ$10:AZ956,AZ956)&gt;1)</f>
        <v>#N/A</v>
      </c>
      <c r="BB956" t="e">
        <f t="shared" si="1126"/>
        <v>#N/A</v>
      </c>
      <c r="BC956" s="55" t="e">
        <f t="shared" si="1127"/>
        <v>#N/A</v>
      </c>
      <c r="BD956" s="56" t="e">
        <f t="shared" si="1128"/>
        <v>#N/A</v>
      </c>
      <c r="BE956" s="53">
        <f t="shared" si="1129"/>
        <v>0</v>
      </c>
      <c r="BF956" s="53">
        <f t="shared" si="1130"/>
        <v>0</v>
      </c>
      <c r="BG956" s="53">
        <f t="shared" si="1131"/>
        <v>0</v>
      </c>
      <c r="BH956" s="53">
        <f t="shared" si="1132"/>
        <v>0</v>
      </c>
      <c r="BI956" s="53">
        <f t="shared" si="1133"/>
        <v>0</v>
      </c>
      <c r="BJ956" s="53">
        <f t="shared" si="1134"/>
        <v>0</v>
      </c>
      <c r="BK956" s="57">
        <f t="shared" si="1135"/>
        <v>0</v>
      </c>
      <c r="BL956" s="57">
        <f t="shared" si="1136"/>
        <v>0</v>
      </c>
      <c r="BM956" s="57">
        <f t="shared" si="1137"/>
        <v>0</v>
      </c>
      <c r="BN956" s="57">
        <f t="shared" si="1138"/>
        <v>0</v>
      </c>
      <c r="BO956" s="57">
        <f t="shared" si="1139"/>
        <v>0</v>
      </c>
      <c r="BP956" s="57">
        <f t="shared" si="1140"/>
        <v>0</v>
      </c>
      <c r="BQ956">
        <f t="shared" si="1162"/>
        <v>0</v>
      </c>
      <c r="BR956">
        <f t="shared" si="1163"/>
        <v>0</v>
      </c>
      <c r="BS956">
        <f t="shared" si="1164"/>
        <v>0</v>
      </c>
      <c r="BT956">
        <f t="shared" si="1165"/>
        <v>0</v>
      </c>
      <c r="BU956">
        <f t="shared" si="1166"/>
        <v>0</v>
      </c>
      <c r="BV956">
        <f t="shared" si="1167"/>
        <v>0</v>
      </c>
      <c r="BW956">
        <f t="shared" si="1168"/>
        <v>0</v>
      </c>
      <c r="BX956">
        <f t="shared" si="1169"/>
        <v>0</v>
      </c>
      <c r="BY956">
        <f t="shared" si="1170"/>
        <v>0</v>
      </c>
      <c r="BZ956">
        <f t="shared" si="1171"/>
        <v>0</v>
      </c>
      <c r="CA956">
        <f t="shared" si="1172"/>
        <v>0</v>
      </c>
      <c r="CB956">
        <f t="shared" si="1173"/>
        <v>0</v>
      </c>
      <c r="CC956" t="e">
        <f>IF('Source and fuel input'!AS956,VLOOKUP(AA956,SourceIdData,8,FALSE),IF('Source and fuel input'!AQ956,V956,IF('Source and fuel input'!AR956,IF(AND(E956="Method 1",VLOOKUP(AA956,SourceIdData,8,FALSE)&gt;0),VLOOKUP(AA956,SourceIdData,8,FALSE),NA()),"")))</f>
        <v>#N/A</v>
      </c>
      <c r="CD956" s="15" t="e">
        <f t="shared" si="1184"/>
        <v>#N/A</v>
      </c>
      <c r="CE956" s="15" t="b">
        <f t="shared" si="1185"/>
        <v>1</v>
      </c>
      <c r="CF956" s="15" t="b">
        <f t="shared" si="1141"/>
        <v>1</v>
      </c>
      <c r="CG956" s="15" t="b">
        <f t="shared" si="1186"/>
        <v>0</v>
      </c>
      <c r="CH956" s="15" t="b">
        <f t="shared" si="1187"/>
        <v>1</v>
      </c>
      <c r="CI956" t="e">
        <f t="shared" si="1142"/>
        <v>#N/A</v>
      </c>
      <c r="CJ956" t="e">
        <f t="shared" si="1143"/>
        <v>#N/A</v>
      </c>
      <c r="CK956" t="e">
        <f t="shared" si="1152"/>
        <v>#N/A</v>
      </c>
      <c r="CL956" t="b">
        <f t="shared" si="1188"/>
        <v>0</v>
      </c>
      <c r="CM956" t="e">
        <f t="shared" si="1153"/>
        <v>#N/A</v>
      </c>
      <c r="CN956" t="b">
        <f t="shared" si="1154"/>
        <v>0</v>
      </c>
      <c r="CO956" s="14">
        <f t="shared" si="1155"/>
        <v>1</v>
      </c>
      <c r="CP956" s="16" t="str">
        <f t="shared" si="1144"/>
        <v/>
      </c>
      <c r="CQ956" s="15">
        <f t="shared" si="1145"/>
        <v>0</v>
      </c>
      <c r="CR956" s="15">
        <f t="shared" si="1146"/>
        <v>0</v>
      </c>
      <c r="CS956" s="15">
        <f t="shared" si="1147"/>
        <v>0</v>
      </c>
      <c r="CT956" s="58" t="e">
        <f t="shared" si="1174"/>
        <v>#DIV/0!</v>
      </c>
      <c r="CU956" s="2">
        <f t="shared" si="1148"/>
        <v>995</v>
      </c>
      <c r="CV956" t="str">
        <f t="shared" si="1156"/>
        <v/>
      </c>
      <c r="CX956" t="str">
        <f t="shared" si="1175"/>
        <v/>
      </c>
      <c r="CY956" t="b">
        <f>AND(CX956&lt;&gt;"",COUNTIF($CX$11:CX955,CX956)=0)</f>
        <v>0</v>
      </c>
      <c r="CZ956" s="2">
        <f>IF(CX956="",0,IF(CY956,MAX($CZ$11:CZ955)+1,VLOOKUP(CX956,$CX$11:CZ955,3,FALSE)))</f>
        <v>0</v>
      </c>
      <c r="DA956" s="2" t="str">
        <f t="shared" si="1157"/>
        <v/>
      </c>
      <c r="DB956" t="str">
        <f t="shared" si="1176"/>
        <v/>
      </c>
      <c r="DC956" t="b">
        <f>AND(DB956&lt;&gt;"",COUNTIF($DB$11:DB955,DB956)=0)</f>
        <v>0</v>
      </c>
      <c r="DD956" s="2">
        <f>IF(DB956="",0,IF(DC956,MAX($DD$11:DD955)+1,VLOOKUP(DB956,$DB$11:DD955,3,FALSE)))</f>
        <v>0</v>
      </c>
      <c r="DE956" s="2" t="str">
        <f t="shared" si="1158"/>
        <v/>
      </c>
    </row>
    <row r="957" spans="1:109" x14ac:dyDescent="0.35">
      <c r="A957" s="119"/>
      <c r="B957" s="46"/>
      <c r="C957" s="46"/>
      <c r="D957" s="46"/>
      <c r="E957" s="46"/>
      <c r="F957" s="183"/>
      <c r="G957" s="48">
        <v>0</v>
      </c>
      <c r="H957" s="46">
        <v>0</v>
      </c>
      <c r="I957" s="46">
        <v>0</v>
      </c>
      <c r="J957" s="46">
        <v>0</v>
      </c>
      <c r="K957" s="46">
        <v>0</v>
      </c>
      <c r="L957" s="49">
        <v>0</v>
      </c>
      <c r="M957" s="50">
        <v>0</v>
      </c>
      <c r="N957" s="32"/>
      <c r="O957" s="31"/>
      <c r="P957" s="31"/>
      <c r="Q957" s="31"/>
      <c r="R957" s="31"/>
      <c r="S957" s="31"/>
      <c r="T957" s="31"/>
      <c r="U957" s="31"/>
      <c r="V957" s="99"/>
      <c r="W957" s="52" t="str">
        <f t="shared" si="1183"/>
        <v/>
      </c>
      <c r="X957" s="120"/>
      <c r="Y957" s="97"/>
      <c r="Z957" t="e">
        <f t="shared" si="1113"/>
        <v>#N/A</v>
      </c>
      <c r="AA957" t="e">
        <f t="shared" si="1114"/>
        <v>#N/A</v>
      </c>
      <c r="AB957" t="e">
        <f t="shared" si="1115"/>
        <v>#N/A</v>
      </c>
      <c r="AC957" s="53" t="b">
        <f t="shared" si="1116"/>
        <v>0</v>
      </c>
      <c r="AD957" s="53" t="b">
        <f t="shared" si="1117"/>
        <v>0</v>
      </c>
      <c r="AE957" s="53" t="b">
        <f t="shared" si="1118"/>
        <v>0</v>
      </c>
      <c r="AF957" s="53" t="b">
        <f t="shared" si="1119"/>
        <v>0</v>
      </c>
      <c r="AG957" s="53" t="b">
        <f t="shared" si="1120"/>
        <v>0</v>
      </c>
      <c r="AH957" s="53" t="b">
        <f t="shared" si="1121"/>
        <v>0</v>
      </c>
      <c r="AI957" s="53" t="b">
        <f t="shared" si="1122"/>
        <v>0</v>
      </c>
      <c r="AJ957" s="53" t="b">
        <f t="shared" si="1123"/>
        <v>0</v>
      </c>
      <c r="AK957" s="53" t="b">
        <f t="shared" si="1177"/>
        <v>1</v>
      </c>
      <c r="AL957" s="53" t="b">
        <f t="shared" si="1178"/>
        <v>1</v>
      </c>
      <c r="AM957" s="53" t="b">
        <f t="shared" si="1179"/>
        <v>1</v>
      </c>
      <c r="AN957" s="53" t="b">
        <f t="shared" si="1180"/>
        <v>1</v>
      </c>
      <c r="AO957" s="53" t="b">
        <f t="shared" si="1181"/>
        <v>1</v>
      </c>
      <c r="AP957" s="53" t="b">
        <f t="shared" si="1182"/>
        <v>1</v>
      </c>
      <c r="AQ957" s="53" t="b">
        <f t="shared" si="1159"/>
        <v>0</v>
      </c>
      <c r="AR957" t="b">
        <f t="shared" si="1124"/>
        <v>0</v>
      </c>
      <c r="AS957" s="54" t="e">
        <f t="shared" si="1149"/>
        <v>#N/A</v>
      </c>
      <c r="AT957" t="b">
        <f t="shared" si="1160"/>
        <v>0</v>
      </c>
      <c r="AU957" t="str">
        <f t="shared" si="1161"/>
        <v/>
      </c>
      <c r="AV957" s="55" t="str">
        <f t="shared" si="1150"/>
        <v/>
      </c>
      <c r="AW957" t="b">
        <f>AND(AV957&lt;&gt;"",COUNTIF($AV$11:AV956,AV957)=0)</f>
        <v>0</v>
      </c>
      <c r="AX957" s="2">
        <f>IF(AV957="",0,IF(AW957,MAX($AX$11:AX956)+1,VLOOKUP(AV957,$AV$11:AX956,3,FALSE)))</f>
        <v>0</v>
      </c>
      <c r="AY957" t="str">
        <f t="shared" si="1151"/>
        <v/>
      </c>
      <c r="AZ957" t="e">
        <f t="shared" si="1125"/>
        <v>#N/A</v>
      </c>
      <c r="BA957" t="e">
        <f>IF(ISNA(AZ957),NA(),COUNTIF(AZ$10:AZ957,AZ957)&gt;1)</f>
        <v>#N/A</v>
      </c>
      <c r="BB957" t="e">
        <f t="shared" si="1126"/>
        <v>#N/A</v>
      </c>
      <c r="BC957" s="55" t="e">
        <f t="shared" si="1127"/>
        <v>#N/A</v>
      </c>
      <c r="BD957" s="56" t="e">
        <f t="shared" si="1128"/>
        <v>#N/A</v>
      </c>
      <c r="BE957" s="53">
        <f t="shared" si="1129"/>
        <v>0</v>
      </c>
      <c r="BF957" s="53">
        <f t="shared" si="1130"/>
        <v>0</v>
      </c>
      <c r="BG957" s="53">
        <f t="shared" si="1131"/>
        <v>0</v>
      </c>
      <c r="BH957" s="53">
        <f t="shared" si="1132"/>
        <v>0</v>
      </c>
      <c r="BI957" s="53">
        <f t="shared" si="1133"/>
        <v>0</v>
      </c>
      <c r="BJ957" s="53">
        <f t="shared" si="1134"/>
        <v>0</v>
      </c>
      <c r="BK957" s="57">
        <f t="shared" si="1135"/>
        <v>0</v>
      </c>
      <c r="BL957" s="57">
        <f t="shared" si="1136"/>
        <v>0</v>
      </c>
      <c r="BM957" s="57">
        <f t="shared" si="1137"/>
        <v>0</v>
      </c>
      <c r="BN957" s="57">
        <f t="shared" si="1138"/>
        <v>0</v>
      </c>
      <c r="BO957" s="57">
        <f t="shared" si="1139"/>
        <v>0</v>
      </c>
      <c r="BP957" s="57">
        <f t="shared" si="1140"/>
        <v>0</v>
      </c>
      <c r="BQ957">
        <f t="shared" si="1162"/>
        <v>0</v>
      </c>
      <c r="BR957">
        <f t="shared" si="1163"/>
        <v>0</v>
      </c>
      <c r="BS957">
        <f t="shared" si="1164"/>
        <v>0</v>
      </c>
      <c r="BT957">
        <f t="shared" si="1165"/>
        <v>0</v>
      </c>
      <c r="BU957">
        <f t="shared" si="1166"/>
        <v>0</v>
      </c>
      <c r="BV957">
        <f t="shared" si="1167"/>
        <v>0</v>
      </c>
      <c r="BW957">
        <f t="shared" si="1168"/>
        <v>0</v>
      </c>
      <c r="BX957">
        <f t="shared" si="1169"/>
        <v>0</v>
      </c>
      <c r="BY957">
        <f t="shared" si="1170"/>
        <v>0</v>
      </c>
      <c r="BZ957">
        <f t="shared" si="1171"/>
        <v>0</v>
      </c>
      <c r="CA957">
        <f t="shared" si="1172"/>
        <v>0</v>
      </c>
      <c r="CB957">
        <f t="shared" si="1173"/>
        <v>0</v>
      </c>
      <c r="CC957" t="e">
        <f>IF('Source and fuel input'!AS957,VLOOKUP(AA957,SourceIdData,8,FALSE),IF('Source and fuel input'!AQ957,V957,IF('Source and fuel input'!AR957,IF(AND(E957="Method 1",VLOOKUP(AA957,SourceIdData,8,FALSE)&gt;0),VLOOKUP(AA957,SourceIdData,8,FALSE),NA()),"")))</f>
        <v>#N/A</v>
      </c>
      <c r="CD957" s="15" t="e">
        <f t="shared" si="1184"/>
        <v>#N/A</v>
      </c>
      <c r="CE957" s="15" t="b">
        <f t="shared" si="1185"/>
        <v>1</v>
      </c>
      <c r="CF957" s="15" t="b">
        <f t="shared" si="1141"/>
        <v>1</v>
      </c>
      <c r="CG957" s="15" t="b">
        <f t="shared" si="1186"/>
        <v>0</v>
      </c>
      <c r="CH957" s="15" t="b">
        <f t="shared" si="1187"/>
        <v>1</v>
      </c>
      <c r="CI957" t="e">
        <f t="shared" si="1142"/>
        <v>#N/A</v>
      </c>
      <c r="CJ957" t="e">
        <f t="shared" si="1143"/>
        <v>#N/A</v>
      </c>
      <c r="CK957" t="e">
        <f t="shared" si="1152"/>
        <v>#N/A</v>
      </c>
      <c r="CL957" t="b">
        <f t="shared" si="1188"/>
        <v>0</v>
      </c>
      <c r="CM957" t="e">
        <f t="shared" si="1153"/>
        <v>#N/A</v>
      </c>
      <c r="CN957" t="b">
        <f t="shared" si="1154"/>
        <v>0</v>
      </c>
      <c r="CO957" s="14">
        <f t="shared" si="1155"/>
        <v>1</v>
      </c>
      <c r="CP957" s="16" t="str">
        <f t="shared" si="1144"/>
        <v/>
      </c>
      <c r="CQ957" s="15">
        <f t="shared" si="1145"/>
        <v>0</v>
      </c>
      <c r="CR957" s="15">
        <f t="shared" si="1146"/>
        <v>0</v>
      </c>
      <c r="CS957" s="15">
        <f t="shared" si="1147"/>
        <v>0</v>
      </c>
      <c r="CT957" s="58" t="e">
        <f t="shared" si="1174"/>
        <v>#DIV/0!</v>
      </c>
      <c r="CU957" s="2">
        <f t="shared" si="1148"/>
        <v>995</v>
      </c>
      <c r="CV957" t="str">
        <f t="shared" si="1156"/>
        <v/>
      </c>
      <c r="CX957" t="str">
        <f t="shared" si="1175"/>
        <v/>
      </c>
      <c r="CY957" t="b">
        <f>AND(CX957&lt;&gt;"",COUNTIF($CX$11:CX956,CX957)=0)</f>
        <v>0</v>
      </c>
      <c r="CZ957" s="2">
        <f>IF(CX957="",0,IF(CY957,MAX($CZ$11:CZ956)+1,VLOOKUP(CX957,$CX$11:CZ956,3,FALSE)))</f>
        <v>0</v>
      </c>
      <c r="DA957" s="2" t="str">
        <f t="shared" si="1157"/>
        <v/>
      </c>
      <c r="DB957" t="str">
        <f t="shared" si="1176"/>
        <v/>
      </c>
      <c r="DC957" t="b">
        <f>AND(DB957&lt;&gt;"",COUNTIF($DB$11:DB956,DB957)=0)</f>
        <v>0</v>
      </c>
      <c r="DD957" s="2">
        <f>IF(DB957="",0,IF(DC957,MAX($DD$11:DD956)+1,VLOOKUP(DB957,$DB$11:DD956,3,FALSE)))</f>
        <v>0</v>
      </c>
      <c r="DE957" s="2" t="str">
        <f t="shared" si="1158"/>
        <v/>
      </c>
    </row>
    <row r="958" spans="1:109" x14ac:dyDescent="0.35">
      <c r="A958" s="119"/>
      <c r="B958" s="46"/>
      <c r="C958" s="46"/>
      <c r="D958" s="46"/>
      <c r="E958" s="46"/>
      <c r="F958" s="183"/>
      <c r="G958" s="48">
        <v>0</v>
      </c>
      <c r="H958" s="46">
        <v>0</v>
      </c>
      <c r="I958" s="46">
        <v>0</v>
      </c>
      <c r="J958" s="46">
        <v>0</v>
      </c>
      <c r="K958" s="46">
        <v>0</v>
      </c>
      <c r="L958" s="49">
        <v>0</v>
      </c>
      <c r="M958" s="50">
        <v>0</v>
      </c>
      <c r="N958" s="32"/>
      <c r="O958" s="31"/>
      <c r="P958" s="31"/>
      <c r="Q958" s="31"/>
      <c r="R958" s="31"/>
      <c r="S958" s="31"/>
      <c r="T958" s="31"/>
      <c r="U958" s="31"/>
      <c r="V958" s="99"/>
      <c r="W958" s="52" t="str">
        <f t="shared" si="1183"/>
        <v/>
      </c>
      <c r="X958" s="120"/>
      <c r="Y958" s="97"/>
      <c r="Z958" t="e">
        <f t="shared" si="1113"/>
        <v>#N/A</v>
      </c>
      <c r="AA958" t="e">
        <f t="shared" si="1114"/>
        <v>#N/A</v>
      </c>
      <c r="AB958" t="e">
        <f t="shared" si="1115"/>
        <v>#N/A</v>
      </c>
      <c r="AC958" s="53" t="b">
        <f t="shared" si="1116"/>
        <v>0</v>
      </c>
      <c r="AD958" s="53" t="b">
        <f t="shared" si="1117"/>
        <v>0</v>
      </c>
      <c r="AE958" s="53" t="b">
        <f t="shared" si="1118"/>
        <v>0</v>
      </c>
      <c r="AF958" s="53" t="b">
        <f t="shared" si="1119"/>
        <v>0</v>
      </c>
      <c r="AG958" s="53" t="b">
        <f t="shared" si="1120"/>
        <v>0</v>
      </c>
      <c r="AH958" s="53" t="b">
        <f t="shared" si="1121"/>
        <v>0</v>
      </c>
      <c r="AI958" s="53" t="b">
        <f t="shared" si="1122"/>
        <v>0</v>
      </c>
      <c r="AJ958" s="53" t="b">
        <f t="shared" si="1123"/>
        <v>0</v>
      </c>
      <c r="AK958" s="53" t="b">
        <f t="shared" si="1177"/>
        <v>1</v>
      </c>
      <c r="AL958" s="53" t="b">
        <f t="shared" si="1178"/>
        <v>1</v>
      </c>
      <c r="AM958" s="53" t="b">
        <f t="shared" si="1179"/>
        <v>1</v>
      </c>
      <c r="AN958" s="53" t="b">
        <f t="shared" si="1180"/>
        <v>1</v>
      </c>
      <c r="AO958" s="53" t="b">
        <f t="shared" si="1181"/>
        <v>1</v>
      </c>
      <c r="AP958" s="53" t="b">
        <f t="shared" si="1182"/>
        <v>1</v>
      </c>
      <c r="AQ958" s="53" t="b">
        <f t="shared" si="1159"/>
        <v>0</v>
      </c>
      <c r="AR958" t="b">
        <f t="shared" si="1124"/>
        <v>0</v>
      </c>
      <c r="AS958" s="54" t="e">
        <f t="shared" si="1149"/>
        <v>#N/A</v>
      </c>
      <c r="AT958" t="b">
        <f t="shared" si="1160"/>
        <v>0</v>
      </c>
      <c r="AU958" t="str">
        <f t="shared" si="1161"/>
        <v/>
      </c>
      <c r="AV958" s="55" t="str">
        <f t="shared" si="1150"/>
        <v/>
      </c>
      <c r="AW958" t="b">
        <f>AND(AV958&lt;&gt;"",COUNTIF($AV$11:AV957,AV958)=0)</f>
        <v>0</v>
      </c>
      <c r="AX958" s="2">
        <f>IF(AV958="",0,IF(AW958,MAX($AX$11:AX957)+1,VLOOKUP(AV958,$AV$11:AX957,3,FALSE)))</f>
        <v>0</v>
      </c>
      <c r="AY958" t="str">
        <f t="shared" si="1151"/>
        <v/>
      </c>
      <c r="AZ958" t="e">
        <f t="shared" si="1125"/>
        <v>#N/A</v>
      </c>
      <c r="BA958" t="e">
        <f>IF(ISNA(AZ958),NA(),COUNTIF(AZ$10:AZ958,AZ958)&gt;1)</f>
        <v>#N/A</v>
      </c>
      <c r="BB958" t="e">
        <f t="shared" si="1126"/>
        <v>#N/A</v>
      </c>
      <c r="BC958" s="55" t="e">
        <f t="shared" si="1127"/>
        <v>#N/A</v>
      </c>
      <c r="BD958" s="56" t="e">
        <f t="shared" si="1128"/>
        <v>#N/A</v>
      </c>
      <c r="BE958" s="53">
        <f t="shared" si="1129"/>
        <v>0</v>
      </c>
      <c r="BF958" s="53">
        <f t="shared" si="1130"/>
        <v>0</v>
      </c>
      <c r="BG958" s="53">
        <f t="shared" si="1131"/>
        <v>0</v>
      </c>
      <c r="BH958" s="53">
        <f t="shared" si="1132"/>
        <v>0</v>
      </c>
      <c r="BI958" s="53">
        <f t="shared" si="1133"/>
        <v>0</v>
      </c>
      <c r="BJ958" s="53">
        <f t="shared" si="1134"/>
        <v>0</v>
      </c>
      <c r="BK958" s="57">
        <f t="shared" si="1135"/>
        <v>0</v>
      </c>
      <c r="BL958" s="57">
        <f t="shared" si="1136"/>
        <v>0</v>
      </c>
      <c r="BM958" s="57">
        <f t="shared" si="1137"/>
        <v>0</v>
      </c>
      <c r="BN958" s="57">
        <f t="shared" si="1138"/>
        <v>0</v>
      </c>
      <c r="BO958" s="57">
        <f t="shared" si="1139"/>
        <v>0</v>
      </c>
      <c r="BP958" s="57">
        <f t="shared" si="1140"/>
        <v>0</v>
      </c>
      <c r="BQ958">
        <f t="shared" si="1162"/>
        <v>0</v>
      </c>
      <c r="BR958">
        <f t="shared" si="1163"/>
        <v>0</v>
      </c>
      <c r="BS958">
        <f t="shared" si="1164"/>
        <v>0</v>
      </c>
      <c r="BT958">
        <f t="shared" si="1165"/>
        <v>0</v>
      </c>
      <c r="BU958">
        <f t="shared" si="1166"/>
        <v>0</v>
      </c>
      <c r="BV958">
        <f t="shared" si="1167"/>
        <v>0</v>
      </c>
      <c r="BW958">
        <f t="shared" si="1168"/>
        <v>0</v>
      </c>
      <c r="BX958">
        <f t="shared" si="1169"/>
        <v>0</v>
      </c>
      <c r="BY958">
        <f t="shared" si="1170"/>
        <v>0</v>
      </c>
      <c r="BZ958">
        <f t="shared" si="1171"/>
        <v>0</v>
      </c>
      <c r="CA958">
        <f t="shared" si="1172"/>
        <v>0</v>
      </c>
      <c r="CB958">
        <f t="shared" si="1173"/>
        <v>0</v>
      </c>
      <c r="CC958" t="e">
        <f>IF('Source and fuel input'!AS958,VLOOKUP(AA958,SourceIdData,8,FALSE),IF('Source and fuel input'!AQ958,V958,IF('Source and fuel input'!AR958,IF(AND(E958="Method 1",VLOOKUP(AA958,SourceIdData,8,FALSE)&gt;0),VLOOKUP(AA958,SourceIdData,8,FALSE),NA()),"")))</f>
        <v>#N/A</v>
      </c>
      <c r="CD958" s="15" t="e">
        <f t="shared" si="1184"/>
        <v>#N/A</v>
      </c>
      <c r="CE958" s="15" t="b">
        <f t="shared" si="1185"/>
        <v>1</v>
      </c>
      <c r="CF958" s="15" t="b">
        <f t="shared" si="1141"/>
        <v>1</v>
      </c>
      <c r="CG958" s="15" t="b">
        <f t="shared" si="1186"/>
        <v>0</v>
      </c>
      <c r="CH958" s="15" t="b">
        <f t="shared" si="1187"/>
        <v>1</v>
      </c>
      <c r="CI958" t="e">
        <f t="shared" si="1142"/>
        <v>#N/A</v>
      </c>
      <c r="CJ958" t="e">
        <f t="shared" si="1143"/>
        <v>#N/A</v>
      </c>
      <c r="CK958" t="e">
        <f t="shared" si="1152"/>
        <v>#N/A</v>
      </c>
      <c r="CL958" t="b">
        <f t="shared" si="1188"/>
        <v>0</v>
      </c>
      <c r="CM958" t="e">
        <f t="shared" si="1153"/>
        <v>#N/A</v>
      </c>
      <c r="CN958" t="b">
        <f t="shared" si="1154"/>
        <v>0</v>
      </c>
      <c r="CO958" s="14">
        <f t="shared" si="1155"/>
        <v>1</v>
      </c>
      <c r="CP958" s="16" t="str">
        <f t="shared" si="1144"/>
        <v/>
      </c>
      <c r="CQ958" s="15">
        <f t="shared" si="1145"/>
        <v>0</v>
      </c>
      <c r="CR958" s="15">
        <f t="shared" si="1146"/>
        <v>0</v>
      </c>
      <c r="CS958" s="15">
        <f t="shared" si="1147"/>
        <v>0</v>
      </c>
      <c r="CT958" s="58" t="e">
        <f t="shared" si="1174"/>
        <v>#DIV/0!</v>
      </c>
      <c r="CU958" s="2">
        <f t="shared" si="1148"/>
        <v>995</v>
      </c>
      <c r="CV958" t="str">
        <f t="shared" si="1156"/>
        <v/>
      </c>
      <c r="CX958" t="str">
        <f t="shared" si="1175"/>
        <v/>
      </c>
      <c r="CY958" t="b">
        <f>AND(CX958&lt;&gt;"",COUNTIF($CX$11:CX957,CX958)=0)</f>
        <v>0</v>
      </c>
      <c r="CZ958" s="2">
        <f>IF(CX958="",0,IF(CY958,MAX($CZ$11:CZ957)+1,VLOOKUP(CX958,$CX$11:CZ957,3,FALSE)))</f>
        <v>0</v>
      </c>
      <c r="DA958" s="2" t="str">
        <f t="shared" si="1157"/>
        <v/>
      </c>
      <c r="DB958" t="str">
        <f t="shared" si="1176"/>
        <v/>
      </c>
      <c r="DC958" t="b">
        <f>AND(DB958&lt;&gt;"",COUNTIF($DB$11:DB957,DB958)=0)</f>
        <v>0</v>
      </c>
      <c r="DD958" s="2">
        <f>IF(DB958="",0,IF(DC958,MAX($DD$11:DD957)+1,VLOOKUP(DB958,$DB$11:DD957,3,FALSE)))</f>
        <v>0</v>
      </c>
      <c r="DE958" s="2" t="str">
        <f t="shared" si="1158"/>
        <v/>
      </c>
    </row>
    <row r="959" spans="1:109" x14ac:dyDescent="0.35">
      <c r="A959" s="119"/>
      <c r="B959" s="46"/>
      <c r="C959" s="46"/>
      <c r="D959" s="46"/>
      <c r="E959" s="46"/>
      <c r="F959" s="183"/>
      <c r="G959" s="48">
        <v>0</v>
      </c>
      <c r="H959" s="46">
        <v>0</v>
      </c>
      <c r="I959" s="46">
        <v>0</v>
      </c>
      <c r="J959" s="46">
        <v>0</v>
      </c>
      <c r="K959" s="46">
        <v>0</v>
      </c>
      <c r="L959" s="49">
        <v>0</v>
      </c>
      <c r="M959" s="50">
        <v>0</v>
      </c>
      <c r="N959" s="32"/>
      <c r="O959" s="31"/>
      <c r="P959" s="31"/>
      <c r="Q959" s="31"/>
      <c r="R959" s="31"/>
      <c r="S959" s="31"/>
      <c r="T959" s="31"/>
      <c r="U959" s="31"/>
      <c r="V959" s="99"/>
      <c r="W959" s="52" t="str">
        <f t="shared" si="1183"/>
        <v/>
      </c>
      <c r="X959" s="120"/>
      <c r="Y959" s="97"/>
      <c r="Z959" t="e">
        <f t="shared" si="1113"/>
        <v>#N/A</v>
      </c>
      <c r="AA959" t="e">
        <f t="shared" si="1114"/>
        <v>#N/A</v>
      </c>
      <c r="AB959" t="e">
        <f t="shared" si="1115"/>
        <v>#N/A</v>
      </c>
      <c r="AC959" s="53" t="b">
        <f t="shared" si="1116"/>
        <v>0</v>
      </c>
      <c r="AD959" s="53" t="b">
        <f t="shared" si="1117"/>
        <v>0</v>
      </c>
      <c r="AE959" s="53" t="b">
        <f t="shared" si="1118"/>
        <v>0</v>
      </c>
      <c r="AF959" s="53" t="b">
        <f t="shared" si="1119"/>
        <v>0</v>
      </c>
      <c r="AG959" s="53" t="b">
        <f t="shared" si="1120"/>
        <v>0</v>
      </c>
      <c r="AH959" s="53" t="b">
        <f t="shared" si="1121"/>
        <v>0</v>
      </c>
      <c r="AI959" s="53" t="b">
        <f t="shared" si="1122"/>
        <v>0</v>
      </c>
      <c r="AJ959" s="53" t="b">
        <f t="shared" si="1123"/>
        <v>0</v>
      </c>
      <c r="AK959" s="53" t="b">
        <f t="shared" si="1177"/>
        <v>1</v>
      </c>
      <c r="AL959" s="53" t="b">
        <f t="shared" si="1178"/>
        <v>1</v>
      </c>
      <c r="AM959" s="53" t="b">
        <f t="shared" si="1179"/>
        <v>1</v>
      </c>
      <c r="AN959" s="53" t="b">
        <f t="shared" si="1180"/>
        <v>1</v>
      </c>
      <c r="AO959" s="53" t="b">
        <f t="shared" si="1181"/>
        <v>1</v>
      </c>
      <c r="AP959" s="53" t="b">
        <f t="shared" si="1182"/>
        <v>1</v>
      </c>
      <c r="AQ959" s="53" t="b">
        <f t="shared" si="1159"/>
        <v>0</v>
      </c>
      <c r="AR959" t="b">
        <f t="shared" si="1124"/>
        <v>0</v>
      </c>
      <c r="AS959" s="54" t="e">
        <f t="shared" si="1149"/>
        <v>#N/A</v>
      </c>
      <c r="AT959" t="b">
        <f t="shared" si="1160"/>
        <v>0</v>
      </c>
      <c r="AU959" t="str">
        <f t="shared" si="1161"/>
        <v/>
      </c>
      <c r="AV959" s="55" t="str">
        <f t="shared" si="1150"/>
        <v/>
      </c>
      <c r="AW959" t="b">
        <f>AND(AV959&lt;&gt;"",COUNTIF($AV$11:AV958,AV959)=0)</f>
        <v>0</v>
      </c>
      <c r="AX959" s="2">
        <f>IF(AV959="",0,IF(AW959,MAX($AX$11:AX958)+1,VLOOKUP(AV959,$AV$11:AX958,3,FALSE)))</f>
        <v>0</v>
      </c>
      <c r="AY959" t="str">
        <f t="shared" si="1151"/>
        <v/>
      </c>
      <c r="AZ959" t="e">
        <f t="shared" si="1125"/>
        <v>#N/A</v>
      </c>
      <c r="BA959" t="e">
        <f>IF(ISNA(AZ959),NA(),COUNTIF(AZ$10:AZ959,AZ959)&gt;1)</f>
        <v>#N/A</v>
      </c>
      <c r="BB959" t="e">
        <f t="shared" si="1126"/>
        <v>#N/A</v>
      </c>
      <c r="BC959" s="55" t="e">
        <f t="shared" si="1127"/>
        <v>#N/A</v>
      </c>
      <c r="BD959" s="56" t="e">
        <f t="shared" si="1128"/>
        <v>#N/A</v>
      </c>
      <c r="BE959" s="53">
        <f t="shared" si="1129"/>
        <v>0</v>
      </c>
      <c r="BF959" s="53">
        <f t="shared" si="1130"/>
        <v>0</v>
      </c>
      <c r="BG959" s="53">
        <f t="shared" si="1131"/>
        <v>0</v>
      </c>
      <c r="BH959" s="53">
        <f t="shared" si="1132"/>
        <v>0</v>
      </c>
      <c r="BI959" s="53">
        <f t="shared" si="1133"/>
        <v>0</v>
      </c>
      <c r="BJ959" s="53">
        <f t="shared" si="1134"/>
        <v>0</v>
      </c>
      <c r="BK959" s="57">
        <f t="shared" si="1135"/>
        <v>0</v>
      </c>
      <c r="BL959" s="57">
        <f t="shared" si="1136"/>
        <v>0</v>
      </c>
      <c r="BM959" s="57">
        <f t="shared" si="1137"/>
        <v>0</v>
      </c>
      <c r="BN959" s="57">
        <f t="shared" si="1138"/>
        <v>0</v>
      </c>
      <c r="BO959" s="57">
        <f t="shared" si="1139"/>
        <v>0</v>
      </c>
      <c r="BP959" s="57">
        <f t="shared" si="1140"/>
        <v>0</v>
      </c>
      <c r="BQ959">
        <f t="shared" si="1162"/>
        <v>0</v>
      </c>
      <c r="BR959">
        <f t="shared" si="1163"/>
        <v>0</v>
      </c>
      <c r="BS959">
        <f t="shared" si="1164"/>
        <v>0</v>
      </c>
      <c r="BT959">
        <f t="shared" si="1165"/>
        <v>0</v>
      </c>
      <c r="BU959">
        <f t="shared" si="1166"/>
        <v>0</v>
      </c>
      <c r="BV959">
        <f t="shared" si="1167"/>
        <v>0</v>
      </c>
      <c r="BW959">
        <f t="shared" si="1168"/>
        <v>0</v>
      </c>
      <c r="BX959">
        <f t="shared" si="1169"/>
        <v>0</v>
      </c>
      <c r="BY959">
        <f t="shared" si="1170"/>
        <v>0</v>
      </c>
      <c r="BZ959">
        <f t="shared" si="1171"/>
        <v>0</v>
      </c>
      <c r="CA959">
        <f t="shared" si="1172"/>
        <v>0</v>
      </c>
      <c r="CB959">
        <f t="shared" si="1173"/>
        <v>0</v>
      </c>
      <c r="CC959" t="e">
        <f>IF('Source and fuel input'!AS959,VLOOKUP(AA959,SourceIdData,8,FALSE),IF('Source and fuel input'!AQ959,V959,IF('Source and fuel input'!AR959,IF(AND(E959="Method 1",VLOOKUP(AA959,SourceIdData,8,FALSE)&gt;0),VLOOKUP(AA959,SourceIdData,8,FALSE),NA()),"")))</f>
        <v>#N/A</v>
      </c>
      <c r="CD959" s="15" t="e">
        <f t="shared" si="1184"/>
        <v>#N/A</v>
      </c>
      <c r="CE959" s="15" t="b">
        <f t="shared" si="1185"/>
        <v>1</v>
      </c>
      <c r="CF959" s="15" t="b">
        <f t="shared" si="1141"/>
        <v>1</v>
      </c>
      <c r="CG959" s="15" t="b">
        <f t="shared" si="1186"/>
        <v>0</v>
      </c>
      <c r="CH959" s="15" t="b">
        <f t="shared" si="1187"/>
        <v>1</v>
      </c>
      <c r="CI959" t="e">
        <f t="shared" si="1142"/>
        <v>#N/A</v>
      </c>
      <c r="CJ959" t="e">
        <f t="shared" si="1143"/>
        <v>#N/A</v>
      </c>
      <c r="CK959" t="e">
        <f t="shared" si="1152"/>
        <v>#N/A</v>
      </c>
      <c r="CL959" t="b">
        <f t="shared" si="1188"/>
        <v>0</v>
      </c>
      <c r="CM959" t="e">
        <f t="shared" si="1153"/>
        <v>#N/A</v>
      </c>
      <c r="CN959" t="b">
        <f t="shared" si="1154"/>
        <v>0</v>
      </c>
      <c r="CO959" s="14">
        <f t="shared" si="1155"/>
        <v>1</v>
      </c>
      <c r="CP959" s="16" t="str">
        <f t="shared" si="1144"/>
        <v/>
      </c>
      <c r="CQ959" s="15">
        <f t="shared" si="1145"/>
        <v>0</v>
      </c>
      <c r="CR959" s="15">
        <f t="shared" si="1146"/>
        <v>0</v>
      </c>
      <c r="CS959" s="15">
        <f t="shared" si="1147"/>
        <v>0</v>
      </c>
      <c r="CT959" s="58" t="e">
        <f t="shared" si="1174"/>
        <v>#DIV/0!</v>
      </c>
      <c r="CU959" s="2">
        <f t="shared" si="1148"/>
        <v>995</v>
      </c>
      <c r="CV959" t="str">
        <f t="shared" si="1156"/>
        <v/>
      </c>
      <c r="CX959" t="str">
        <f t="shared" si="1175"/>
        <v/>
      </c>
      <c r="CY959" t="b">
        <f>AND(CX959&lt;&gt;"",COUNTIF($CX$11:CX958,CX959)=0)</f>
        <v>0</v>
      </c>
      <c r="CZ959" s="2">
        <f>IF(CX959="",0,IF(CY959,MAX($CZ$11:CZ958)+1,VLOOKUP(CX959,$CX$11:CZ958,3,FALSE)))</f>
        <v>0</v>
      </c>
      <c r="DA959" s="2" t="str">
        <f t="shared" si="1157"/>
        <v/>
      </c>
      <c r="DB959" t="str">
        <f t="shared" si="1176"/>
        <v/>
      </c>
      <c r="DC959" t="b">
        <f>AND(DB959&lt;&gt;"",COUNTIF($DB$11:DB958,DB959)=0)</f>
        <v>0</v>
      </c>
      <c r="DD959" s="2">
        <f>IF(DB959="",0,IF(DC959,MAX($DD$11:DD958)+1,VLOOKUP(DB959,$DB$11:DD958,3,FALSE)))</f>
        <v>0</v>
      </c>
      <c r="DE959" s="2" t="str">
        <f t="shared" si="1158"/>
        <v/>
      </c>
    </row>
    <row r="960" spans="1:109" x14ac:dyDescent="0.35">
      <c r="A960" s="119"/>
      <c r="B960" s="46"/>
      <c r="C960" s="46"/>
      <c r="D960" s="46"/>
      <c r="E960" s="46"/>
      <c r="F960" s="183"/>
      <c r="G960" s="48">
        <v>0</v>
      </c>
      <c r="H960" s="46">
        <v>0</v>
      </c>
      <c r="I960" s="46">
        <v>0</v>
      </c>
      <c r="J960" s="46">
        <v>0</v>
      </c>
      <c r="K960" s="46">
        <v>0</v>
      </c>
      <c r="L960" s="49">
        <v>0</v>
      </c>
      <c r="M960" s="50">
        <v>0</v>
      </c>
      <c r="N960" s="32"/>
      <c r="O960" s="31"/>
      <c r="P960" s="31"/>
      <c r="Q960" s="31"/>
      <c r="R960" s="31"/>
      <c r="S960" s="31"/>
      <c r="T960" s="31"/>
      <c r="U960" s="31"/>
      <c r="V960" s="99"/>
      <c r="W960" s="52" t="str">
        <f t="shared" si="1183"/>
        <v/>
      </c>
      <c r="X960" s="120"/>
      <c r="Y960" s="97"/>
      <c r="Z960" t="e">
        <f t="shared" si="1113"/>
        <v>#N/A</v>
      </c>
      <c r="AA960" t="e">
        <f t="shared" si="1114"/>
        <v>#N/A</v>
      </c>
      <c r="AB960" t="e">
        <f t="shared" si="1115"/>
        <v>#N/A</v>
      </c>
      <c r="AC960" s="53" t="b">
        <f t="shared" si="1116"/>
        <v>0</v>
      </c>
      <c r="AD960" s="53" t="b">
        <f t="shared" si="1117"/>
        <v>0</v>
      </c>
      <c r="AE960" s="53" t="b">
        <f t="shared" si="1118"/>
        <v>0</v>
      </c>
      <c r="AF960" s="53" t="b">
        <f t="shared" si="1119"/>
        <v>0</v>
      </c>
      <c r="AG960" s="53" t="b">
        <f t="shared" si="1120"/>
        <v>0</v>
      </c>
      <c r="AH960" s="53" t="b">
        <f t="shared" si="1121"/>
        <v>0</v>
      </c>
      <c r="AI960" s="53" t="b">
        <f t="shared" si="1122"/>
        <v>0</v>
      </c>
      <c r="AJ960" s="53" t="b">
        <f t="shared" si="1123"/>
        <v>0</v>
      </c>
      <c r="AK960" s="53" t="b">
        <f t="shared" si="1177"/>
        <v>1</v>
      </c>
      <c r="AL960" s="53" t="b">
        <f t="shared" si="1178"/>
        <v>1</v>
      </c>
      <c r="AM960" s="53" t="b">
        <f t="shared" si="1179"/>
        <v>1</v>
      </c>
      <c r="AN960" s="53" t="b">
        <f t="shared" si="1180"/>
        <v>1</v>
      </c>
      <c r="AO960" s="53" t="b">
        <f t="shared" si="1181"/>
        <v>1</v>
      </c>
      <c r="AP960" s="53" t="b">
        <f t="shared" si="1182"/>
        <v>1</v>
      </c>
      <c r="AQ960" s="53" t="b">
        <f t="shared" si="1159"/>
        <v>0</v>
      </c>
      <c r="AR960" t="b">
        <f t="shared" si="1124"/>
        <v>0</v>
      </c>
      <c r="AS960" s="54" t="e">
        <f t="shared" si="1149"/>
        <v>#N/A</v>
      </c>
      <c r="AT960" t="b">
        <f t="shared" si="1160"/>
        <v>0</v>
      </c>
      <c r="AU960" t="str">
        <f t="shared" si="1161"/>
        <v/>
      </c>
      <c r="AV960" s="55" t="str">
        <f t="shared" si="1150"/>
        <v/>
      </c>
      <c r="AW960" t="b">
        <f>AND(AV960&lt;&gt;"",COUNTIF($AV$11:AV959,AV960)=0)</f>
        <v>0</v>
      </c>
      <c r="AX960" s="2">
        <f>IF(AV960="",0,IF(AW960,MAX($AX$11:AX959)+1,VLOOKUP(AV960,$AV$11:AX959,3,FALSE)))</f>
        <v>0</v>
      </c>
      <c r="AY960" t="str">
        <f t="shared" si="1151"/>
        <v/>
      </c>
      <c r="AZ960" t="e">
        <f t="shared" si="1125"/>
        <v>#N/A</v>
      </c>
      <c r="BA960" t="e">
        <f>IF(ISNA(AZ960),NA(),COUNTIF(AZ$10:AZ960,AZ960)&gt;1)</f>
        <v>#N/A</v>
      </c>
      <c r="BB960" t="e">
        <f t="shared" si="1126"/>
        <v>#N/A</v>
      </c>
      <c r="BC960" s="55" t="e">
        <f t="shared" si="1127"/>
        <v>#N/A</v>
      </c>
      <c r="BD960" s="56" t="e">
        <f t="shared" si="1128"/>
        <v>#N/A</v>
      </c>
      <c r="BE960" s="53">
        <f t="shared" si="1129"/>
        <v>0</v>
      </c>
      <c r="BF960" s="53">
        <f t="shared" si="1130"/>
        <v>0</v>
      </c>
      <c r="BG960" s="53">
        <f t="shared" si="1131"/>
        <v>0</v>
      </c>
      <c r="BH960" s="53">
        <f t="shared" si="1132"/>
        <v>0</v>
      </c>
      <c r="BI960" s="53">
        <f t="shared" si="1133"/>
        <v>0</v>
      </c>
      <c r="BJ960" s="53">
        <f t="shared" si="1134"/>
        <v>0</v>
      </c>
      <c r="BK960" s="57">
        <f t="shared" si="1135"/>
        <v>0</v>
      </c>
      <c r="BL960" s="57">
        <f t="shared" si="1136"/>
        <v>0</v>
      </c>
      <c r="BM960" s="57">
        <f t="shared" si="1137"/>
        <v>0</v>
      </c>
      <c r="BN960" s="57">
        <f t="shared" si="1138"/>
        <v>0</v>
      </c>
      <c r="BO960" s="57">
        <f t="shared" si="1139"/>
        <v>0</v>
      </c>
      <c r="BP960" s="57">
        <f t="shared" si="1140"/>
        <v>0</v>
      </c>
      <c r="BQ960">
        <f t="shared" si="1162"/>
        <v>0</v>
      </c>
      <c r="BR960">
        <f t="shared" si="1163"/>
        <v>0</v>
      </c>
      <c r="BS960">
        <f t="shared" si="1164"/>
        <v>0</v>
      </c>
      <c r="BT960">
        <f t="shared" si="1165"/>
        <v>0</v>
      </c>
      <c r="BU960">
        <f t="shared" si="1166"/>
        <v>0</v>
      </c>
      <c r="BV960">
        <f t="shared" si="1167"/>
        <v>0</v>
      </c>
      <c r="BW960">
        <f t="shared" si="1168"/>
        <v>0</v>
      </c>
      <c r="BX960">
        <f t="shared" si="1169"/>
        <v>0</v>
      </c>
      <c r="BY960">
        <f t="shared" si="1170"/>
        <v>0</v>
      </c>
      <c r="BZ960">
        <f t="shared" si="1171"/>
        <v>0</v>
      </c>
      <c r="CA960">
        <f t="shared" si="1172"/>
        <v>0</v>
      </c>
      <c r="CB960">
        <f t="shared" si="1173"/>
        <v>0</v>
      </c>
      <c r="CC960" t="e">
        <f>IF('Source and fuel input'!AS960,VLOOKUP(AA960,SourceIdData,8,FALSE),IF('Source and fuel input'!AQ960,V960,IF('Source and fuel input'!AR960,IF(AND(E960="Method 1",VLOOKUP(AA960,SourceIdData,8,FALSE)&gt;0),VLOOKUP(AA960,SourceIdData,8,FALSE),NA()),"")))</f>
        <v>#N/A</v>
      </c>
      <c r="CD960" s="15" t="e">
        <f t="shared" si="1184"/>
        <v>#N/A</v>
      </c>
      <c r="CE960" s="15" t="b">
        <f t="shared" si="1185"/>
        <v>1</v>
      </c>
      <c r="CF960" s="15" t="b">
        <f t="shared" si="1141"/>
        <v>1</v>
      </c>
      <c r="CG960" s="15" t="b">
        <f t="shared" si="1186"/>
        <v>0</v>
      </c>
      <c r="CH960" s="15" t="b">
        <f t="shared" si="1187"/>
        <v>1</v>
      </c>
      <c r="CI960" t="e">
        <f t="shared" si="1142"/>
        <v>#N/A</v>
      </c>
      <c r="CJ960" t="e">
        <f t="shared" si="1143"/>
        <v>#N/A</v>
      </c>
      <c r="CK960" t="e">
        <f t="shared" si="1152"/>
        <v>#N/A</v>
      </c>
      <c r="CL960" t="b">
        <f t="shared" si="1188"/>
        <v>0</v>
      </c>
      <c r="CM960" t="e">
        <f t="shared" si="1153"/>
        <v>#N/A</v>
      </c>
      <c r="CN960" t="b">
        <f t="shared" si="1154"/>
        <v>0</v>
      </c>
      <c r="CO960" s="14">
        <f t="shared" si="1155"/>
        <v>1</v>
      </c>
      <c r="CP960" s="16" t="str">
        <f t="shared" si="1144"/>
        <v/>
      </c>
      <c r="CQ960" s="15">
        <f t="shared" si="1145"/>
        <v>0</v>
      </c>
      <c r="CR960" s="15">
        <f t="shared" si="1146"/>
        <v>0</v>
      </c>
      <c r="CS960" s="15">
        <f t="shared" si="1147"/>
        <v>0</v>
      </c>
      <c r="CT960" s="58" t="e">
        <f t="shared" si="1174"/>
        <v>#DIV/0!</v>
      </c>
      <c r="CU960" s="2">
        <f t="shared" si="1148"/>
        <v>995</v>
      </c>
      <c r="CV960" t="str">
        <f t="shared" si="1156"/>
        <v/>
      </c>
      <c r="CX960" t="str">
        <f t="shared" si="1175"/>
        <v/>
      </c>
      <c r="CY960" t="b">
        <f>AND(CX960&lt;&gt;"",COUNTIF($CX$11:CX959,CX960)=0)</f>
        <v>0</v>
      </c>
      <c r="CZ960" s="2">
        <f>IF(CX960="",0,IF(CY960,MAX($CZ$11:CZ959)+1,VLOOKUP(CX960,$CX$11:CZ959,3,FALSE)))</f>
        <v>0</v>
      </c>
      <c r="DA960" s="2" t="str">
        <f t="shared" si="1157"/>
        <v/>
      </c>
      <c r="DB960" t="str">
        <f t="shared" si="1176"/>
        <v/>
      </c>
      <c r="DC960" t="b">
        <f>AND(DB960&lt;&gt;"",COUNTIF($DB$11:DB959,DB960)=0)</f>
        <v>0</v>
      </c>
      <c r="DD960" s="2">
        <f>IF(DB960="",0,IF(DC960,MAX($DD$11:DD959)+1,VLOOKUP(DB960,$DB$11:DD959,3,FALSE)))</f>
        <v>0</v>
      </c>
      <c r="DE960" s="2" t="str">
        <f t="shared" si="1158"/>
        <v/>
      </c>
    </row>
    <row r="961" spans="1:109" x14ac:dyDescent="0.35">
      <c r="A961" s="119"/>
      <c r="B961" s="46"/>
      <c r="C961" s="46"/>
      <c r="D961" s="46"/>
      <c r="E961" s="46"/>
      <c r="F961" s="183"/>
      <c r="G961" s="48">
        <v>0</v>
      </c>
      <c r="H961" s="46">
        <v>0</v>
      </c>
      <c r="I961" s="46">
        <v>0</v>
      </c>
      <c r="J961" s="46">
        <v>0</v>
      </c>
      <c r="K961" s="46">
        <v>0</v>
      </c>
      <c r="L961" s="49">
        <v>0</v>
      </c>
      <c r="M961" s="50">
        <v>0</v>
      </c>
      <c r="N961" s="32"/>
      <c r="O961" s="31"/>
      <c r="P961" s="31"/>
      <c r="Q961" s="31"/>
      <c r="R961" s="31"/>
      <c r="S961" s="31"/>
      <c r="T961" s="31"/>
      <c r="U961" s="31"/>
      <c r="V961" s="99"/>
      <c r="W961" s="52" t="str">
        <f t="shared" si="1183"/>
        <v/>
      </c>
      <c r="X961" s="120"/>
      <c r="Y961" s="97"/>
      <c r="Z961" t="e">
        <f t="shared" si="1113"/>
        <v>#N/A</v>
      </c>
      <c r="AA961" t="e">
        <f t="shared" si="1114"/>
        <v>#N/A</v>
      </c>
      <c r="AB961" t="e">
        <f t="shared" si="1115"/>
        <v>#N/A</v>
      </c>
      <c r="AC961" s="53" t="b">
        <f t="shared" si="1116"/>
        <v>0</v>
      </c>
      <c r="AD961" s="53" t="b">
        <f t="shared" si="1117"/>
        <v>0</v>
      </c>
      <c r="AE961" s="53" t="b">
        <f t="shared" si="1118"/>
        <v>0</v>
      </c>
      <c r="AF961" s="53" t="b">
        <f t="shared" si="1119"/>
        <v>0</v>
      </c>
      <c r="AG961" s="53" t="b">
        <f t="shared" si="1120"/>
        <v>0</v>
      </c>
      <c r="AH961" s="53" t="b">
        <f t="shared" si="1121"/>
        <v>0</v>
      </c>
      <c r="AI961" s="53" t="b">
        <f t="shared" si="1122"/>
        <v>0</v>
      </c>
      <c r="AJ961" s="53" t="b">
        <f t="shared" si="1123"/>
        <v>0</v>
      </c>
      <c r="AK961" s="53" t="b">
        <f t="shared" si="1177"/>
        <v>1</v>
      </c>
      <c r="AL961" s="53" t="b">
        <f t="shared" si="1178"/>
        <v>1</v>
      </c>
      <c r="AM961" s="53" t="b">
        <f t="shared" si="1179"/>
        <v>1</v>
      </c>
      <c r="AN961" s="53" t="b">
        <f t="shared" si="1180"/>
        <v>1</v>
      </c>
      <c r="AO961" s="53" t="b">
        <f t="shared" si="1181"/>
        <v>1</v>
      </c>
      <c r="AP961" s="53" t="b">
        <f t="shared" si="1182"/>
        <v>1</v>
      </c>
      <c r="AQ961" s="53" t="b">
        <f t="shared" si="1159"/>
        <v>0</v>
      </c>
      <c r="AR961" t="b">
        <f t="shared" si="1124"/>
        <v>0</v>
      </c>
      <c r="AS961" s="54" t="e">
        <f t="shared" si="1149"/>
        <v>#N/A</v>
      </c>
      <c r="AT961" t="b">
        <f t="shared" si="1160"/>
        <v>0</v>
      </c>
      <c r="AU961" t="str">
        <f t="shared" si="1161"/>
        <v/>
      </c>
      <c r="AV961" s="55" t="str">
        <f t="shared" si="1150"/>
        <v/>
      </c>
      <c r="AW961" t="b">
        <f>AND(AV961&lt;&gt;"",COUNTIF($AV$11:AV960,AV961)=0)</f>
        <v>0</v>
      </c>
      <c r="AX961" s="2">
        <f>IF(AV961="",0,IF(AW961,MAX($AX$11:AX960)+1,VLOOKUP(AV961,$AV$11:AX960,3,FALSE)))</f>
        <v>0</v>
      </c>
      <c r="AY961" t="str">
        <f t="shared" si="1151"/>
        <v/>
      </c>
      <c r="AZ961" t="e">
        <f t="shared" si="1125"/>
        <v>#N/A</v>
      </c>
      <c r="BA961" t="e">
        <f>IF(ISNA(AZ961),NA(),COUNTIF(AZ$10:AZ961,AZ961)&gt;1)</f>
        <v>#N/A</v>
      </c>
      <c r="BB961" t="e">
        <f t="shared" si="1126"/>
        <v>#N/A</v>
      </c>
      <c r="BC961" s="55" t="e">
        <f t="shared" si="1127"/>
        <v>#N/A</v>
      </c>
      <c r="BD961" s="56" t="e">
        <f t="shared" si="1128"/>
        <v>#N/A</v>
      </c>
      <c r="BE961" s="53">
        <f t="shared" si="1129"/>
        <v>0</v>
      </c>
      <c r="BF961" s="53">
        <f t="shared" si="1130"/>
        <v>0</v>
      </c>
      <c r="BG961" s="53">
        <f t="shared" si="1131"/>
        <v>0</v>
      </c>
      <c r="BH961" s="53">
        <f t="shared" si="1132"/>
        <v>0</v>
      </c>
      <c r="BI961" s="53">
        <f t="shared" si="1133"/>
        <v>0</v>
      </c>
      <c r="BJ961" s="53">
        <f t="shared" si="1134"/>
        <v>0</v>
      </c>
      <c r="BK961" s="57">
        <f t="shared" si="1135"/>
        <v>0</v>
      </c>
      <c r="BL961" s="57">
        <f t="shared" si="1136"/>
        <v>0</v>
      </c>
      <c r="BM961" s="57">
        <f t="shared" si="1137"/>
        <v>0</v>
      </c>
      <c r="BN961" s="57">
        <f t="shared" si="1138"/>
        <v>0</v>
      </c>
      <c r="BO961" s="57">
        <f t="shared" si="1139"/>
        <v>0</v>
      </c>
      <c r="BP961" s="57">
        <f t="shared" si="1140"/>
        <v>0</v>
      </c>
      <c r="BQ961">
        <f t="shared" si="1162"/>
        <v>0</v>
      </c>
      <c r="BR961">
        <f t="shared" si="1163"/>
        <v>0</v>
      </c>
      <c r="BS961">
        <f t="shared" si="1164"/>
        <v>0</v>
      </c>
      <c r="BT961">
        <f t="shared" si="1165"/>
        <v>0</v>
      </c>
      <c r="BU961">
        <f t="shared" si="1166"/>
        <v>0</v>
      </c>
      <c r="BV961">
        <f t="shared" si="1167"/>
        <v>0</v>
      </c>
      <c r="BW961">
        <f t="shared" si="1168"/>
        <v>0</v>
      </c>
      <c r="BX961">
        <f t="shared" si="1169"/>
        <v>0</v>
      </c>
      <c r="BY961">
        <f t="shared" si="1170"/>
        <v>0</v>
      </c>
      <c r="BZ961">
        <f t="shared" si="1171"/>
        <v>0</v>
      </c>
      <c r="CA961">
        <f t="shared" si="1172"/>
        <v>0</v>
      </c>
      <c r="CB961">
        <f t="shared" si="1173"/>
        <v>0</v>
      </c>
      <c r="CC961" t="e">
        <f>IF('Source and fuel input'!AS961,VLOOKUP(AA961,SourceIdData,8,FALSE),IF('Source and fuel input'!AQ961,V961,IF('Source and fuel input'!AR961,IF(AND(E961="Method 1",VLOOKUP(AA961,SourceIdData,8,FALSE)&gt;0),VLOOKUP(AA961,SourceIdData,8,FALSE),NA()),"")))</f>
        <v>#N/A</v>
      </c>
      <c r="CD961" s="15" t="e">
        <f t="shared" si="1184"/>
        <v>#N/A</v>
      </c>
      <c r="CE961" s="15" t="b">
        <f t="shared" si="1185"/>
        <v>1</v>
      </c>
      <c r="CF961" s="15" t="b">
        <f t="shared" si="1141"/>
        <v>1</v>
      </c>
      <c r="CG961" s="15" t="b">
        <f t="shared" si="1186"/>
        <v>0</v>
      </c>
      <c r="CH961" s="15" t="b">
        <f t="shared" si="1187"/>
        <v>1</v>
      </c>
      <c r="CI961" t="e">
        <f t="shared" si="1142"/>
        <v>#N/A</v>
      </c>
      <c r="CJ961" t="e">
        <f t="shared" si="1143"/>
        <v>#N/A</v>
      </c>
      <c r="CK961" t="e">
        <f t="shared" si="1152"/>
        <v>#N/A</v>
      </c>
      <c r="CL961" t="b">
        <f t="shared" si="1188"/>
        <v>0</v>
      </c>
      <c r="CM961" t="e">
        <f t="shared" si="1153"/>
        <v>#N/A</v>
      </c>
      <c r="CN961" t="b">
        <f t="shared" si="1154"/>
        <v>0</v>
      </c>
      <c r="CO961" s="14">
        <f t="shared" si="1155"/>
        <v>1</v>
      </c>
      <c r="CP961" s="16" t="str">
        <f t="shared" si="1144"/>
        <v/>
      </c>
      <c r="CQ961" s="15">
        <f t="shared" si="1145"/>
        <v>0</v>
      </c>
      <c r="CR961" s="15">
        <f t="shared" si="1146"/>
        <v>0</v>
      </c>
      <c r="CS961" s="15">
        <f t="shared" si="1147"/>
        <v>0</v>
      </c>
      <c r="CT961" s="58" t="e">
        <f t="shared" si="1174"/>
        <v>#DIV/0!</v>
      </c>
      <c r="CU961" s="2">
        <f t="shared" si="1148"/>
        <v>995</v>
      </c>
      <c r="CV961" t="str">
        <f t="shared" si="1156"/>
        <v/>
      </c>
      <c r="CX961" t="str">
        <f t="shared" si="1175"/>
        <v/>
      </c>
      <c r="CY961" t="b">
        <f>AND(CX961&lt;&gt;"",COUNTIF($CX$11:CX960,CX961)=0)</f>
        <v>0</v>
      </c>
      <c r="CZ961" s="2">
        <f>IF(CX961="",0,IF(CY961,MAX($CZ$11:CZ960)+1,VLOOKUP(CX961,$CX$11:CZ960,3,FALSE)))</f>
        <v>0</v>
      </c>
      <c r="DA961" s="2" t="str">
        <f t="shared" si="1157"/>
        <v/>
      </c>
      <c r="DB961" t="str">
        <f t="shared" si="1176"/>
        <v/>
      </c>
      <c r="DC961" t="b">
        <f>AND(DB961&lt;&gt;"",COUNTIF($DB$11:DB960,DB961)=0)</f>
        <v>0</v>
      </c>
      <c r="DD961" s="2">
        <f>IF(DB961="",0,IF(DC961,MAX($DD$11:DD960)+1,VLOOKUP(DB961,$DB$11:DD960,3,FALSE)))</f>
        <v>0</v>
      </c>
      <c r="DE961" s="2" t="str">
        <f t="shared" si="1158"/>
        <v/>
      </c>
    </row>
    <row r="962" spans="1:109" x14ac:dyDescent="0.35">
      <c r="A962" s="119"/>
      <c r="B962" s="46"/>
      <c r="C962" s="46"/>
      <c r="D962" s="46"/>
      <c r="E962" s="46"/>
      <c r="F962" s="183"/>
      <c r="G962" s="48">
        <v>0</v>
      </c>
      <c r="H962" s="46">
        <v>0</v>
      </c>
      <c r="I962" s="46">
        <v>0</v>
      </c>
      <c r="J962" s="46">
        <v>0</v>
      </c>
      <c r="K962" s="46">
        <v>0</v>
      </c>
      <c r="L962" s="49">
        <v>0</v>
      </c>
      <c r="M962" s="50">
        <v>0</v>
      </c>
      <c r="N962" s="32"/>
      <c r="O962" s="31"/>
      <c r="P962" s="31"/>
      <c r="Q962" s="31"/>
      <c r="R962" s="31"/>
      <c r="S962" s="31"/>
      <c r="T962" s="31"/>
      <c r="U962" s="31"/>
      <c r="V962" s="99"/>
      <c r="W962" s="52" t="str">
        <f t="shared" si="1183"/>
        <v/>
      </c>
      <c r="X962" s="120"/>
      <c r="Y962" s="97"/>
      <c r="Z962" t="e">
        <f t="shared" si="1113"/>
        <v>#N/A</v>
      </c>
      <c r="AA962" t="e">
        <f t="shared" si="1114"/>
        <v>#N/A</v>
      </c>
      <c r="AB962" t="e">
        <f t="shared" si="1115"/>
        <v>#N/A</v>
      </c>
      <c r="AC962" s="53" t="b">
        <f t="shared" si="1116"/>
        <v>0</v>
      </c>
      <c r="AD962" s="53" t="b">
        <f t="shared" si="1117"/>
        <v>0</v>
      </c>
      <c r="AE962" s="53" t="b">
        <f t="shared" si="1118"/>
        <v>0</v>
      </c>
      <c r="AF962" s="53" t="b">
        <f t="shared" si="1119"/>
        <v>0</v>
      </c>
      <c r="AG962" s="53" t="b">
        <f t="shared" si="1120"/>
        <v>0</v>
      </c>
      <c r="AH962" s="53" t="b">
        <f t="shared" si="1121"/>
        <v>0</v>
      </c>
      <c r="AI962" s="53" t="b">
        <f t="shared" si="1122"/>
        <v>0</v>
      </c>
      <c r="AJ962" s="53" t="b">
        <f t="shared" si="1123"/>
        <v>0</v>
      </c>
      <c r="AK962" s="53" t="b">
        <f t="shared" si="1177"/>
        <v>1</v>
      </c>
      <c r="AL962" s="53" t="b">
        <f t="shared" si="1178"/>
        <v>1</v>
      </c>
      <c r="AM962" s="53" t="b">
        <f t="shared" si="1179"/>
        <v>1</v>
      </c>
      <c r="AN962" s="53" t="b">
        <f t="shared" si="1180"/>
        <v>1</v>
      </c>
      <c r="AO962" s="53" t="b">
        <f t="shared" si="1181"/>
        <v>1</v>
      </c>
      <c r="AP962" s="53" t="b">
        <f t="shared" si="1182"/>
        <v>1</v>
      </c>
      <c r="AQ962" s="53" t="b">
        <f t="shared" si="1159"/>
        <v>0</v>
      </c>
      <c r="AR962" t="b">
        <f t="shared" si="1124"/>
        <v>0</v>
      </c>
      <c r="AS962" s="54" t="e">
        <f t="shared" si="1149"/>
        <v>#N/A</v>
      </c>
      <c r="AT962" t="b">
        <f t="shared" si="1160"/>
        <v>0</v>
      </c>
      <c r="AU962" t="str">
        <f t="shared" si="1161"/>
        <v/>
      </c>
      <c r="AV962" s="55" t="str">
        <f t="shared" si="1150"/>
        <v/>
      </c>
      <c r="AW962" t="b">
        <f>AND(AV962&lt;&gt;"",COUNTIF($AV$11:AV961,AV962)=0)</f>
        <v>0</v>
      </c>
      <c r="AX962" s="2">
        <f>IF(AV962="",0,IF(AW962,MAX($AX$11:AX961)+1,VLOOKUP(AV962,$AV$11:AX961,3,FALSE)))</f>
        <v>0</v>
      </c>
      <c r="AY962" t="str">
        <f t="shared" si="1151"/>
        <v/>
      </c>
      <c r="AZ962" t="e">
        <f t="shared" si="1125"/>
        <v>#N/A</v>
      </c>
      <c r="BA962" t="e">
        <f>IF(ISNA(AZ962),NA(),COUNTIF(AZ$10:AZ962,AZ962)&gt;1)</f>
        <v>#N/A</v>
      </c>
      <c r="BB962" t="e">
        <f t="shared" si="1126"/>
        <v>#N/A</v>
      </c>
      <c r="BC962" s="55" t="e">
        <f t="shared" si="1127"/>
        <v>#N/A</v>
      </c>
      <c r="BD962" s="56" t="e">
        <f t="shared" si="1128"/>
        <v>#N/A</v>
      </c>
      <c r="BE962" s="53">
        <f t="shared" si="1129"/>
        <v>0</v>
      </c>
      <c r="BF962" s="53">
        <f t="shared" si="1130"/>
        <v>0</v>
      </c>
      <c r="BG962" s="53">
        <f t="shared" si="1131"/>
        <v>0</v>
      </c>
      <c r="BH962" s="53">
        <f t="shared" si="1132"/>
        <v>0</v>
      </c>
      <c r="BI962" s="53">
        <f t="shared" si="1133"/>
        <v>0</v>
      </c>
      <c r="BJ962" s="53">
        <f t="shared" si="1134"/>
        <v>0</v>
      </c>
      <c r="BK962" s="57">
        <f t="shared" si="1135"/>
        <v>0</v>
      </c>
      <c r="BL962" s="57">
        <f t="shared" si="1136"/>
        <v>0</v>
      </c>
      <c r="BM962" s="57">
        <f t="shared" si="1137"/>
        <v>0</v>
      </c>
      <c r="BN962" s="57">
        <f t="shared" si="1138"/>
        <v>0</v>
      </c>
      <c r="BO962" s="57">
        <f t="shared" si="1139"/>
        <v>0</v>
      </c>
      <c r="BP962" s="57">
        <f t="shared" si="1140"/>
        <v>0</v>
      </c>
      <c r="BQ962">
        <f t="shared" si="1162"/>
        <v>0</v>
      </c>
      <c r="BR962">
        <f t="shared" si="1163"/>
        <v>0</v>
      </c>
      <c r="BS962">
        <f t="shared" si="1164"/>
        <v>0</v>
      </c>
      <c r="BT962">
        <f t="shared" si="1165"/>
        <v>0</v>
      </c>
      <c r="BU962">
        <f t="shared" si="1166"/>
        <v>0</v>
      </c>
      <c r="BV962">
        <f t="shared" si="1167"/>
        <v>0</v>
      </c>
      <c r="BW962">
        <f t="shared" si="1168"/>
        <v>0</v>
      </c>
      <c r="BX962">
        <f t="shared" si="1169"/>
        <v>0</v>
      </c>
      <c r="BY962">
        <f t="shared" si="1170"/>
        <v>0</v>
      </c>
      <c r="BZ962">
        <f t="shared" si="1171"/>
        <v>0</v>
      </c>
      <c r="CA962">
        <f t="shared" si="1172"/>
        <v>0</v>
      </c>
      <c r="CB962">
        <f t="shared" si="1173"/>
        <v>0</v>
      </c>
      <c r="CC962" t="e">
        <f>IF('Source and fuel input'!AS962,VLOOKUP(AA962,SourceIdData,8,FALSE),IF('Source and fuel input'!AQ962,V962,IF('Source and fuel input'!AR962,IF(AND(E962="Method 1",VLOOKUP(AA962,SourceIdData,8,FALSE)&gt;0),VLOOKUP(AA962,SourceIdData,8,FALSE),NA()),"")))</f>
        <v>#N/A</v>
      </c>
      <c r="CD962" s="15" t="e">
        <f t="shared" si="1184"/>
        <v>#N/A</v>
      </c>
      <c r="CE962" s="15" t="b">
        <f t="shared" si="1185"/>
        <v>1</v>
      </c>
      <c r="CF962" s="15" t="b">
        <f t="shared" si="1141"/>
        <v>1</v>
      </c>
      <c r="CG962" s="15" t="b">
        <f t="shared" si="1186"/>
        <v>0</v>
      </c>
      <c r="CH962" s="15" t="b">
        <f t="shared" si="1187"/>
        <v>1</v>
      </c>
      <c r="CI962" t="e">
        <f t="shared" si="1142"/>
        <v>#N/A</v>
      </c>
      <c r="CJ962" t="e">
        <f t="shared" si="1143"/>
        <v>#N/A</v>
      </c>
      <c r="CK962" t="e">
        <f t="shared" si="1152"/>
        <v>#N/A</v>
      </c>
      <c r="CL962" t="b">
        <f t="shared" si="1188"/>
        <v>0</v>
      </c>
      <c r="CM962" t="e">
        <f t="shared" si="1153"/>
        <v>#N/A</v>
      </c>
      <c r="CN962" t="b">
        <f t="shared" si="1154"/>
        <v>0</v>
      </c>
      <c r="CO962" s="14">
        <f t="shared" si="1155"/>
        <v>1</v>
      </c>
      <c r="CP962" s="16" t="str">
        <f t="shared" si="1144"/>
        <v/>
      </c>
      <c r="CQ962" s="15">
        <f t="shared" si="1145"/>
        <v>0</v>
      </c>
      <c r="CR962" s="15">
        <f t="shared" si="1146"/>
        <v>0</v>
      </c>
      <c r="CS962" s="15">
        <f t="shared" si="1147"/>
        <v>0</v>
      </c>
      <c r="CT962" s="58" t="e">
        <f t="shared" si="1174"/>
        <v>#DIV/0!</v>
      </c>
      <c r="CU962" s="2">
        <f t="shared" si="1148"/>
        <v>995</v>
      </c>
      <c r="CV962" t="str">
        <f t="shared" si="1156"/>
        <v/>
      </c>
      <c r="CX962" t="str">
        <f t="shared" si="1175"/>
        <v/>
      </c>
      <c r="CY962" t="b">
        <f>AND(CX962&lt;&gt;"",COUNTIF($CX$11:CX961,CX962)=0)</f>
        <v>0</v>
      </c>
      <c r="CZ962" s="2">
        <f>IF(CX962="",0,IF(CY962,MAX($CZ$11:CZ961)+1,VLOOKUP(CX962,$CX$11:CZ961,3,FALSE)))</f>
        <v>0</v>
      </c>
      <c r="DA962" s="2" t="str">
        <f t="shared" si="1157"/>
        <v/>
      </c>
      <c r="DB962" t="str">
        <f t="shared" si="1176"/>
        <v/>
      </c>
      <c r="DC962" t="b">
        <f>AND(DB962&lt;&gt;"",COUNTIF($DB$11:DB961,DB962)=0)</f>
        <v>0</v>
      </c>
      <c r="DD962" s="2">
        <f>IF(DB962="",0,IF(DC962,MAX($DD$11:DD961)+1,VLOOKUP(DB962,$DB$11:DD961,3,FALSE)))</f>
        <v>0</v>
      </c>
      <c r="DE962" s="2" t="str">
        <f t="shared" si="1158"/>
        <v/>
      </c>
    </row>
    <row r="963" spans="1:109" x14ac:dyDescent="0.35">
      <c r="A963" s="119"/>
      <c r="B963" s="46"/>
      <c r="C963" s="46"/>
      <c r="D963" s="46"/>
      <c r="E963" s="46"/>
      <c r="F963" s="183"/>
      <c r="G963" s="48">
        <v>0</v>
      </c>
      <c r="H963" s="46">
        <v>0</v>
      </c>
      <c r="I963" s="46">
        <v>0</v>
      </c>
      <c r="J963" s="46">
        <v>0</v>
      </c>
      <c r="K963" s="46">
        <v>0</v>
      </c>
      <c r="L963" s="49">
        <v>0</v>
      </c>
      <c r="M963" s="50">
        <v>0</v>
      </c>
      <c r="N963" s="32"/>
      <c r="O963" s="31"/>
      <c r="P963" s="31"/>
      <c r="Q963" s="31"/>
      <c r="R963" s="31"/>
      <c r="S963" s="31"/>
      <c r="T963" s="31"/>
      <c r="U963" s="31"/>
      <c r="V963" s="99"/>
      <c r="W963" s="52" t="str">
        <f t="shared" si="1183"/>
        <v/>
      </c>
      <c r="X963" s="120"/>
      <c r="Y963" s="97"/>
      <c r="Z963" t="e">
        <f t="shared" si="1113"/>
        <v>#N/A</v>
      </c>
      <c r="AA963" t="e">
        <f t="shared" si="1114"/>
        <v>#N/A</v>
      </c>
      <c r="AB963" t="e">
        <f t="shared" si="1115"/>
        <v>#N/A</v>
      </c>
      <c r="AC963" s="53" t="b">
        <f t="shared" si="1116"/>
        <v>0</v>
      </c>
      <c r="AD963" s="53" t="b">
        <f t="shared" si="1117"/>
        <v>0</v>
      </c>
      <c r="AE963" s="53" t="b">
        <f t="shared" si="1118"/>
        <v>0</v>
      </c>
      <c r="AF963" s="53" t="b">
        <f t="shared" si="1119"/>
        <v>0</v>
      </c>
      <c r="AG963" s="53" t="b">
        <f t="shared" si="1120"/>
        <v>0</v>
      </c>
      <c r="AH963" s="53" t="b">
        <f t="shared" si="1121"/>
        <v>0</v>
      </c>
      <c r="AI963" s="53" t="b">
        <f t="shared" si="1122"/>
        <v>0</v>
      </c>
      <c r="AJ963" s="53" t="b">
        <f t="shared" si="1123"/>
        <v>0</v>
      </c>
      <c r="AK963" s="53" t="b">
        <f t="shared" si="1177"/>
        <v>1</v>
      </c>
      <c r="AL963" s="53" t="b">
        <f t="shared" si="1178"/>
        <v>1</v>
      </c>
      <c r="AM963" s="53" t="b">
        <f t="shared" si="1179"/>
        <v>1</v>
      </c>
      <c r="AN963" s="53" t="b">
        <f t="shared" si="1180"/>
        <v>1</v>
      </c>
      <c r="AO963" s="53" t="b">
        <f t="shared" si="1181"/>
        <v>1</v>
      </c>
      <c r="AP963" s="53" t="b">
        <f t="shared" si="1182"/>
        <v>1</v>
      </c>
      <c r="AQ963" s="53" t="b">
        <f t="shared" si="1159"/>
        <v>0</v>
      </c>
      <c r="AR963" t="b">
        <f t="shared" si="1124"/>
        <v>0</v>
      </c>
      <c r="AS963" s="54" t="e">
        <f t="shared" si="1149"/>
        <v>#N/A</v>
      </c>
      <c r="AT963" t="b">
        <f t="shared" si="1160"/>
        <v>0</v>
      </c>
      <c r="AU963" t="str">
        <f t="shared" si="1161"/>
        <v/>
      </c>
      <c r="AV963" s="55" t="str">
        <f t="shared" si="1150"/>
        <v/>
      </c>
      <c r="AW963" t="b">
        <f>AND(AV963&lt;&gt;"",COUNTIF($AV$11:AV962,AV963)=0)</f>
        <v>0</v>
      </c>
      <c r="AX963" s="2">
        <f>IF(AV963="",0,IF(AW963,MAX($AX$11:AX962)+1,VLOOKUP(AV963,$AV$11:AX962,3,FALSE)))</f>
        <v>0</v>
      </c>
      <c r="AY963" t="str">
        <f t="shared" si="1151"/>
        <v/>
      </c>
      <c r="AZ963" t="e">
        <f t="shared" si="1125"/>
        <v>#N/A</v>
      </c>
      <c r="BA963" t="e">
        <f>IF(ISNA(AZ963),NA(),COUNTIF(AZ$10:AZ963,AZ963)&gt;1)</f>
        <v>#N/A</v>
      </c>
      <c r="BB963" t="e">
        <f t="shared" si="1126"/>
        <v>#N/A</v>
      </c>
      <c r="BC963" s="55" t="e">
        <f t="shared" si="1127"/>
        <v>#N/A</v>
      </c>
      <c r="BD963" s="56" t="e">
        <f t="shared" si="1128"/>
        <v>#N/A</v>
      </c>
      <c r="BE963" s="53">
        <f t="shared" si="1129"/>
        <v>0</v>
      </c>
      <c r="BF963" s="53">
        <f t="shared" si="1130"/>
        <v>0</v>
      </c>
      <c r="BG963" s="53">
        <f t="shared" si="1131"/>
        <v>0</v>
      </c>
      <c r="BH963" s="53">
        <f t="shared" si="1132"/>
        <v>0</v>
      </c>
      <c r="BI963" s="53">
        <f t="shared" si="1133"/>
        <v>0</v>
      </c>
      <c r="BJ963" s="53">
        <f t="shared" si="1134"/>
        <v>0</v>
      </c>
      <c r="BK963" s="57">
        <f t="shared" si="1135"/>
        <v>0</v>
      </c>
      <c r="BL963" s="57">
        <f t="shared" si="1136"/>
        <v>0</v>
      </c>
      <c r="BM963" s="57">
        <f t="shared" si="1137"/>
        <v>0</v>
      </c>
      <c r="BN963" s="57">
        <f t="shared" si="1138"/>
        <v>0</v>
      </c>
      <c r="BO963" s="57">
        <f t="shared" si="1139"/>
        <v>0</v>
      </c>
      <c r="BP963" s="57">
        <f t="shared" si="1140"/>
        <v>0</v>
      </c>
      <c r="BQ963">
        <f t="shared" si="1162"/>
        <v>0</v>
      </c>
      <c r="BR963">
        <f t="shared" si="1163"/>
        <v>0</v>
      </c>
      <c r="BS963">
        <f t="shared" si="1164"/>
        <v>0</v>
      </c>
      <c r="BT963">
        <f t="shared" si="1165"/>
        <v>0</v>
      </c>
      <c r="BU963">
        <f t="shared" si="1166"/>
        <v>0</v>
      </c>
      <c r="BV963">
        <f t="shared" si="1167"/>
        <v>0</v>
      </c>
      <c r="BW963">
        <f t="shared" si="1168"/>
        <v>0</v>
      </c>
      <c r="BX963">
        <f t="shared" si="1169"/>
        <v>0</v>
      </c>
      <c r="BY963">
        <f t="shared" si="1170"/>
        <v>0</v>
      </c>
      <c r="BZ963">
        <f t="shared" si="1171"/>
        <v>0</v>
      </c>
      <c r="CA963">
        <f t="shared" si="1172"/>
        <v>0</v>
      </c>
      <c r="CB963">
        <f t="shared" si="1173"/>
        <v>0</v>
      </c>
      <c r="CC963" t="e">
        <f>IF('Source and fuel input'!AS963,VLOOKUP(AA963,SourceIdData,8,FALSE),IF('Source and fuel input'!AQ963,V963,IF('Source and fuel input'!AR963,IF(AND(E963="Method 1",VLOOKUP(AA963,SourceIdData,8,FALSE)&gt;0),VLOOKUP(AA963,SourceIdData,8,FALSE),NA()),"")))</f>
        <v>#N/A</v>
      </c>
      <c r="CD963" s="15" t="e">
        <f t="shared" si="1184"/>
        <v>#N/A</v>
      </c>
      <c r="CE963" s="15" t="b">
        <f t="shared" si="1185"/>
        <v>1</v>
      </c>
      <c r="CF963" s="15" t="b">
        <f t="shared" si="1141"/>
        <v>1</v>
      </c>
      <c r="CG963" s="15" t="b">
        <f t="shared" si="1186"/>
        <v>0</v>
      </c>
      <c r="CH963" s="15" t="b">
        <f t="shared" si="1187"/>
        <v>1</v>
      </c>
      <c r="CI963" t="e">
        <f t="shared" si="1142"/>
        <v>#N/A</v>
      </c>
      <c r="CJ963" t="e">
        <f t="shared" si="1143"/>
        <v>#N/A</v>
      </c>
      <c r="CK963" t="e">
        <f t="shared" si="1152"/>
        <v>#N/A</v>
      </c>
      <c r="CL963" t="b">
        <f t="shared" si="1188"/>
        <v>0</v>
      </c>
      <c r="CM963" t="e">
        <f t="shared" si="1153"/>
        <v>#N/A</v>
      </c>
      <c r="CN963" t="b">
        <f t="shared" si="1154"/>
        <v>0</v>
      </c>
      <c r="CO963" s="14">
        <f t="shared" si="1155"/>
        <v>1</v>
      </c>
      <c r="CP963" s="16" t="str">
        <f t="shared" si="1144"/>
        <v/>
      </c>
      <c r="CQ963" s="15">
        <f t="shared" si="1145"/>
        <v>0</v>
      </c>
      <c r="CR963" s="15">
        <f t="shared" si="1146"/>
        <v>0</v>
      </c>
      <c r="CS963" s="15">
        <f t="shared" si="1147"/>
        <v>0</v>
      </c>
      <c r="CT963" s="58" t="e">
        <f t="shared" si="1174"/>
        <v>#DIV/0!</v>
      </c>
      <c r="CU963" s="2">
        <f t="shared" si="1148"/>
        <v>995</v>
      </c>
      <c r="CV963" t="str">
        <f t="shared" si="1156"/>
        <v/>
      </c>
      <c r="CX963" t="str">
        <f t="shared" si="1175"/>
        <v/>
      </c>
      <c r="CY963" t="b">
        <f>AND(CX963&lt;&gt;"",COUNTIF($CX$11:CX962,CX963)=0)</f>
        <v>0</v>
      </c>
      <c r="CZ963" s="2">
        <f>IF(CX963="",0,IF(CY963,MAX($CZ$11:CZ962)+1,VLOOKUP(CX963,$CX$11:CZ962,3,FALSE)))</f>
        <v>0</v>
      </c>
      <c r="DA963" s="2" t="str">
        <f t="shared" si="1157"/>
        <v/>
      </c>
      <c r="DB963" t="str">
        <f t="shared" si="1176"/>
        <v/>
      </c>
      <c r="DC963" t="b">
        <f>AND(DB963&lt;&gt;"",COUNTIF($DB$11:DB962,DB963)=0)</f>
        <v>0</v>
      </c>
      <c r="DD963" s="2">
        <f>IF(DB963="",0,IF(DC963,MAX($DD$11:DD962)+1,VLOOKUP(DB963,$DB$11:DD962,3,FALSE)))</f>
        <v>0</v>
      </c>
      <c r="DE963" s="2" t="str">
        <f t="shared" si="1158"/>
        <v/>
      </c>
    </row>
    <row r="964" spans="1:109" x14ac:dyDescent="0.35">
      <c r="A964" s="119"/>
      <c r="B964" s="46"/>
      <c r="C964" s="46"/>
      <c r="D964" s="46"/>
      <c r="E964" s="46"/>
      <c r="F964" s="183"/>
      <c r="G964" s="48">
        <v>0</v>
      </c>
      <c r="H964" s="46">
        <v>0</v>
      </c>
      <c r="I964" s="46">
        <v>0</v>
      </c>
      <c r="J964" s="46">
        <v>0</v>
      </c>
      <c r="K964" s="46">
        <v>0</v>
      </c>
      <c r="L964" s="49">
        <v>0</v>
      </c>
      <c r="M964" s="50">
        <v>0</v>
      </c>
      <c r="N964" s="32"/>
      <c r="O964" s="31"/>
      <c r="P964" s="31"/>
      <c r="Q964" s="31"/>
      <c r="R964" s="31"/>
      <c r="S964" s="31"/>
      <c r="T964" s="31"/>
      <c r="U964" s="31"/>
      <c r="V964" s="99"/>
      <c r="W964" s="52" t="str">
        <f t="shared" si="1183"/>
        <v/>
      </c>
      <c r="X964" s="120"/>
      <c r="Y964" s="97"/>
      <c r="Z964" t="e">
        <f t="shared" si="1113"/>
        <v>#N/A</v>
      </c>
      <c r="AA964" t="e">
        <f t="shared" si="1114"/>
        <v>#N/A</v>
      </c>
      <c r="AB964" t="e">
        <f t="shared" si="1115"/>
        <v>#N/A</v>
      </c>
      <c r="AC964" s="53" t="b">
        <f t="shared" si="1116"/>
        <v>0</v>
      </c>
      <c r="AD964" s="53" t="b">
        <f t="shared" si="1117"/>
        <v>0</v>
      </c>
      <c r="AE964" s="53" t="b">
        <f t="shared" si="1118"/>
        <v>0</v>
      </c>
      <c r="AF964" s="53" t="b">
        <f t="shared" si="1119"/>
        <v>0</v>
      </c>
      <c r="AG964" s="53" t="b">
        <f t="shared" si="1120"/>
        <v>0</v>
      </c>
      <c r="AH964" s="53" t="b">
        <f t="shared" si="1121"/>
        <v>0</v>
      </c>
      <c r="AI964" s="53" t="b">
        <f t="shared" si="1122"/>
        <v>0</v>
      </c>
      <c r="AJ964" s="53" t="b">
        <f t="shared" si="1123"/>
        <v>0</v>
      </c>
      <c r="AK964" s="53" t="b">
        <f t="shared" si="1177"/>
        <v>1</v>
      </c>
      <c r="AL964" s="53" t="b">
        <f t="shared" si="1178"/>
        <v>1</v>
      </c>
      <c r="AM964" s="53" t="b">
        <f t="shared" si="1179"/>
        <v>1</v>
      </c>
      <c r="AN964" s="53" t="b">
        <f t="shared" si="1180"/>
        <v>1</v>
      </c>
      <c r="AO964" s="53" t="b">
        <f t="shared" si="1181"/>
        <v>1</v>
      </c>
      <c r="AP964" s="53" t="b">
        <f t="shared" si="1182"/>
        <v>1</v>
      </c>
      <c r="AQ964" s="53" t="b">
        <f t="shared" si="1159"/>
        <v>0</v>
      </c>
      <c r="AR964" t="b">
        <f t="shared" si="1124"/>
        <v>0</v>
      </c>
      <c r="AS964" s="54" t="e">
        <f t="shared" si="1149"/>
        <v>#N/A</v>
      </c>
      <c r="AT964" t="b">
        <f t="shared" si="1160"/>
        <v>0</v>
      </c>
      <c r="AU964" t="str">
        <f t="shared" si="1161"/>
        <v/>
      </c>
      <c r="AV964" s="55" t="str">
        <f t="shared" si="1150"/>
        <v/>
      </c>
      <c r="AW964" t="b">
        <f>AND(AV964&lt;&gt;"",COUNTIF($AV$11:AV963,AV964)=0)</f>
        <v>0</v>
      </c>
      <c r="AX964" s="2">
        <f>IF(AV964="",0,IF(AW964,MAX($AX$11:AX963)+1,VLOOKUP(AV964,$AV$11:AX963,3,FALSE)))</f>
        <v>0</v>
      </c>
      <c r="AY964" t="str">
        <f t="shared" si="1151"/>
        <v/>
      </c>
      <c r="AZ964" t="e">
        <f t="shared" si="1125"/>
        <v>#N/A</v>
      </c>
      <c r="BA964" t="e">
        <f>IF(ISNA(AZ964),NA(),COUNTIF(AZ$10:AZ964,AZ964)&gt;1)</f>
        <v>#N/A</v>
      </c>
      <c r="BB964" t="e">
        <f t="shared" si="1126"/>
        <v>#N/A</v>
      </c>
      <c r="BC964" s="55" t="e">
        <f t="shared" si="1127"/>
        <v>#N/A</v>
      </c>
      <c r="BD964" s="56" t="e">
        <f t="shared" si="1128"/>
        <v>#N/A</v>
      </c>
      <c r="BE964" s="53">
        <f t="shared" si="1129"/>
        <v>0</v>
      </c>
      <c r="BF964" s="53">
        <f t="shared" si="1130"/>
        <v>0</v>
      </c>
      <c r="BG964" s="53">
        <f t="shared" si="1131"/>
        <v>0</v>
      </c>
      <c r="BH964" s="53">
        <f t="shared" si="1132"/>
        <v>0</v>
      </c>
      <c r="BI964" s="53">
        <f t="shared" si="1133"/>
        <v>0</v>
      </c>
      <c r="BJ964" s="53">
        <f t="shared" si="1134"/>
        <v>0</v>
      </c>
      <c r="BK964" s="57">
        <f t="shared" si="1135"/>
        <v>0</v>
      </c>
      <c r="BL964" s="57">
        <f t="shared" si="1136"/>
        <v>0</v>
      </c>
      <c r="BM964" s="57">
        <f t="shared" si="1137"/>
        <v>0</v>
      </c>
      <c r="BN964" s="57">
        <f t="shared" si="1138"/>
        <v>0</v>
      </c>
      <c r="BO964" s="57">
        <f t="shared" si="1139"/>
        <v>0</v>
      </c>
      <c r="BP964" s="57">
        <f t="shared" si="1140"/>
        <v>0</v>
      </c>
      <c r="BQ964">
        <f t="shared" si="1162"/>
        <v>0</v>
      </c>
      <c r="BR964">
        <f t="shared" si="1163"/>
        <v>0</v>
      </c>
      <c r="BS964">
        <f t="shared" si="1164"/>
        <v>0</v>
      </c>
      <c r="BT964">
        <f t="shared" si="1165"/>
        <v>0</v>
      </c>
      <c r="BU964">
        <f t="shared" si="1166"/>
        <v>0</v>
      </c>
      <c r="BV964">
        <f t="shared" si="1167"/>
        <v>0</v>
      </c>
      <c r="BW964">
        <f t="shared" si="1168"/>
        <v>0</v>
      </c>
      <c r="BX964">
        <f t="shared" si="1169"/>
        <v>0</v>
      </c>
      <c r="BY964">
        <f t="shared" si="1170"/>
        <v>0</v>
      </c>
      <c r="BZ964">
        <f t="shared" si="1171"/>
        <v>0</v>
      </c>
      <c r="CA964">
        <f t="shared" si="1172"/>
        <v>0</v>
      </c>
      <c r="CB964">
        <f t="shared" si="1173"/>
        <v>0</v>
      </c>
      <c r="CC964" t="e">
        <f>IF('Source and fuel input'!AS964,VLOOKUP(AA964,SourceIdData,8,FALSE),IF('Source and fuel input'!AQ964,V964,IF('Source and fuel input'!AR964,IF(AND(E964="Method 1",VLOOKUP(AA964,SourceIdData,8,FALSE)&gt;0),VLOOKUP(AA964,SourceIdData,8,FALSE),NA()),"")))</f>
        <v>#N/A</v>
      </c>
      <c r="CD964" s="15" t="e">
        <f t="shared" si="1184"/>
        <v>#N/A</v>
      </c>
      <c r="CE964" s="15" t="b">
        <f t="shared" si="1185"/>
        <v>1</v>
      </c>
      <c r="CF964" s="15" t="b">
        <f t="shared" si="1141"/>
        <v>1</v>
      </c>
      <c r="CG964" s="15" t="b">
        <f t="shared" si="1186"/>
        <v>0</v>
      </c>
      <c r="CH964" s="15" t="b">
        <f t="shared" si="1187"/>
        <v>1</v>
      </c>
      <c r="CI964" t="e">
        <f t="shared" si="1142"/>
        <v>#N/A</v>
      </c>
      <c r="CJ964" t="e">
        <f t="shared" si="1143"/>
        <v>#N/A</v>
      </c>
      <c r="CK964" t="e">
        <f t="shared" si="1152"/>
        <v>#N/A</v>
      </c>
      <c r="CL964" t="b">
        <f t="shared" si="1188"/>
        <v>0</v>
      </c>
      <c r="CM964" t="e">
        <f t="shared" si="1153"/>
        <v>#N/A</v>
      </c>
      <c r="CN964" t="b">
        <f t="shared" si="1154"/>
        <v>0</v>
      </c>
      <c r="CO964" s="14">
        <f t="shared" si="1155"/>
        <v>1</v>
      </c>
      <c r="CP964" s="16" t="str">
        <f t="shared" si="1144"/>
        <v/>
      </c>
      <c r="CQ964" s="15">
        <f t="shared" si="1145"/>
        <v>0</v>
      </c>
      <c r="CR964" s="15">
        <f t="shared" si="1146"/>
        <v>0</v>
      </c>
      <c r="CS964" s="15">
        <f t="shared" si="1147"/>
        <v>0</v>
      </c>
      <c r="CT964" s="58" t="e">
        <f t="shared" si="1174"/>
        <v>#DIV/0!</v>
      </c>
      <c r="CU964" s="2">
        <f t="shared" si="1148"/>
        <v>995</v>
      </c>
      <c r="CV964" t="str">
        <f t="shared" si="1156"/>
        <v/>
      </c>
      <c r="CX964" t="str">
        <f t="shared" si="1175"/>
        <v/>
      </c>
      <c r="CY964" t="b">
        <f>AND(CX964&lt;&gt;"",COUNTIF($CX$11:CX963,CX964)=0)</f>
        <v>0</v>
      </c>
      <c r="CZ964" s="2">
        <f>IF(CX964="",0,IF(CY964,MAX($CZ$11:CZ963)+1,VLOOKUP(CX964,$CX$11:CZ963,3,FALSE)))</f>
        <v>0</v>
      </c>
      <c r="DA964" s="2" t="str">
        <f t="shared" si="1157"/>
        <v/>
      </c>
      <c r="DB964" t="str">
        <f t="shared" si="1176"/>
        <v/>
      </c>
      <c r="DC964" t="b">
        <f>AND(DB964&lt;&gt;"",COUNTIF($DB$11:DB963,DB964)=0)</f>
        <v>0</v>
      </c>
      <c r="DD964" s="2">
        <f>IF(DB964="",0,IF(DC964,MAX($DD$11:DD963)+1,VLOOKUP(DB964,$DB$11:DD963,3,FALSE)))</f>
        <v>0</v>
      </c>
      <c r="DE964" s="2" t="str">
        <f t="shared" si="1158"/>
        <v/>
      </c>
    </row>
    <row r="965" spans="1:109" x14ac:dyDescent="0.35">
      <c r="A965" s="119"/>
      <c r="B965" s="46"/>
      <c r="C965" s="46"/>
      <c r="D965" s="46"/>
      <c r="E965" s="46"/>
      <c r="F965" s="183"/>
      <c r="G965" s="48">
        <v>0</v>
      </c>
      <c r="H965" s="46">
        <v>0</v>
      </c>
      <c r="I965" s="46">
        <v>0</v>
      </c>
      <c r="J965" s="46">
        <v>0</v>
      </c>
      <c r="K965" s="46">
        <v>0</v>
      </c>
      <c r="L965" s="49">
        <v>0</v>
      </c>
      <c r="M965" s="50">
        <v>0</v>
      </c>
      <c r="N965" s="32"/>
      <c r="O965" s="31"/>
      <c r="P965" s="31"/>
      <c r="Q965" s="31"/>
      <c r="R965" s="31"/>
      <c r="S965" s="31"/>
      <c r="T965" s="31"/>
      <c r="U965" s="31"/>
      <c r="V965" s="99"/>
      <c r="W965" s="52" t="str">
        <f t="shared" si="1183"/>
        <v/>
      </c>
      <c r="X965" s="120"/>
      <c r="Y965" s="97"/>
      <c r="Z965" t="e">
        <f t="shared" si="1113"/>
        <v>#N/A</v>
      </c>
      <c r="AA965" t="e">
        <f t="shared" si="1114"/>
        <v>#N/A</v>
      </c>
      <c r="AB965" t="e">
        <f t="shared" si="1115"/>
        <v>#N/A</v>
      </c>
      <c r="AC965" s="53" t="b">
        <f t="shared" si="1116"/>
        <v>0</v>
      </c>
      <c r="AD965" s="53" t="b">
        <f t="shared" si="1117"/>
        <v>0</v>
      </c>
      <c r="AE965" s="53" t="b">
        <f t="shared" si="1118"/>
        <v>0</v>
      </c>
      <c r="AF965" s="53" t="b">
        <f t="shared" si="1119"/>
        <v>0</v>
      </c>
      <c r="AG965" s="53" t="b">
        <f t="shared" si="1120"/>
        <v>0</v>
      </c>
      <c r="AH965" s="53" t="b">
        <f t="shared" si="1121"/>
        <v>0</v>
      </c>
      <c r="AI965" s="53" t="b">
        <f t="shared" si="1122"/>
        <v>0</v>
      </c>
      <c r="AJ965" s="53" t="b">
        <f t="shared" si="1123"/>
        <v>0</v>
      </c>
      <c r="AK965" s="53" t="b">
        <f t="shared" si="1177"/>
        <v>1</v>
      </c>
      <c r="AL965" s="53" t="b">
        <f t="shared" si="1178"/>
        <v>1</v>
      </c>
      <c r="AM965" s="53" t="b">
        <f t="shared" si="1179"/>
        <v>1</v>
      </c>
      <c r="AN965" s="53" t="b">
        <f t="shared" si="1180"/>
        <v>1</v>
      </c>
      <c r="AO965" s="53" t="b">
        <f t="shared" si="1181"/>
        <v>1</v>
      </c>
      <c r="AP965" s="53" t="b">
        <f t="shared" si="1182"/>
        <v>1</v>
      </c>
      <c r="AQ965" s="53" t="b">
        <f t="shared" si="1159"/>
        <v>0</v>
      </c>
      <c r="AR965" t="b">
        <f t="shared" si="1124"/>
        <v>0</v>
      </c>
      <c r="AS965" s="54" t="e">
        <f t="shared" si="1149"/>
        <v>#N/A</v>
      </c>
      <c r="AT965" t="b">
        <f t="shared" si="1160"/>
        <v>0</v>
      </c>
      <c r="AU965" t="str">
        <f t="shared" si="1161"/>
        <v/>
      </c>
      <c r="AV965" s="55" t="str">
        <f t="shared" si="1150"/>
        <v/>
      </c>
      <c r="AW965" t="b">
        <f>AND(AV965&lt;&gt;"",COUNTIF($AV$11:AV964,AV965)=0)</f>
        <v>0</v>
      </c>
      <c r="AX965" s="2">
        <f>IF(AV965="",0,IF(AW965,MAX($AX$11:AX964)+1,VLOOKUP(AV965,$AV$11:AX964,3,FALSE)))</f>
        <v>0</v>
      </c>
      <c r="AY965" t="str">
        <f t="shared" si="1151"/>
        <v/>
      </c>
      <c r="AZ965" t="e">
        <f t="shared" si="1125"/>
        <v>#N/A</v>
      </c>
      <c r="BA965" t="e">
        <f>IF(ISNA(AZ965),NA(),COUNTIF(AZ$10:AZ965,AZ965)&gt;1)</f>
        <v>#N/A</v>
      </c>
      <c r="BB965" t="e">
        <f t="shared" si="1126"/>
        <v>#N/A</v>
      </c>
      <c r="BC965" s="55" t="e">
        <f t="shared" si="1127"/>
        <v>#N/A</v>
      </c>
      <c r="BD965" s="56" t="e">
        <f t="shared" si="1128"/>
        <v>#N/A</v>
      </c>
      <c r="BE965" s="53">
        <f t="shared" si="1129"/>
        <v>0</v>
      </c>
      <c r="BF965" s="53">
        <f t="shared" si="1130"/>
        <v>0</v>
      </c>
      <c r="BG965" s="53">
        <f t="shared" si="1131"/>
        <v>0</v>
      </c>
      <c r="BH965" s="53">
        <f t="shared" si="1132"/>
        <v>0</v>
      </c>
      <c r="BI965" s="53">
        <f t="shared" si="1133"/>
        <v>0</v>
      </c>
      <c r="BJ965" s="53">
        <f t="shared" si="1134"/>
        <v>0</v>
      </c>
      <c r="BK965" s="57">
        <f t="shared" si="1135"/>
        <v>0</v>
      </c>
      <c r="BL965" s="57">
        <f t="shared" si="1136"/>
        <v>0</v>
      </c>
      <c r="BM965" s="57">
        <f t="shared" si="1137"/>
        <v>0</v>
      </c>
      <c r="BN965" s="57">
        <f t="shared" si="1138"/>
        <v>0</v>
      </c>
      <c r="BO965" s="57">
        <f t="shared" si="1139"/>
        <v>0</v>
      </c>
      <c r="BP965" s="57">
        <f t="shared" si="1140"/>
        <v>0</v>
      </c>
      <c r="BQ965">
        <f t="shared" si="1162"/>
        <v>0</v>
      </c>
      <c r="BR965">
        <f t="shared" si="1163"/>
        <v>0</v>
      </c>
      <c r="BS965">
        <f t="shared" si="1164"/>
        <v>0</v>
      </c>
      <c r="BT965">
        <f t="shared" si="1165"/>
        <v>0</v>
      </c>
      <c r="BU965">
        <f t="shared" si="1166"/>
        <v>0</v>
      </c>
      <c r="BV965">
        <f t="shared" si="1167"/>
        <v>0</v>
      </c>
      <c r="BW965">
        <f t="shared" si="1168"/>
        <v>0</v>
      </c>
      <c r="BX965">
        <f t="shared" si="1169"/>
        <v>0</v>
      </c>
      <c r="BY965">
        <f t="shared" si="1170"/>
        <v>0</v>
      </c>
      <c r="BZ965">
        <f t="shared" si="1171"/>
        <v>0</v>
      </c>
      <c r="CA965">
        <f t="shared" si="1172"/>
        <v>0</v>
      </c>
      <c r="CB965">
        <f t="shared" si="1173"/>
        <v>0</v>
      </c>
      <c r="CC965" t="e">
        <f>IF('Source and fuel input'!AS965,VLOOKUP(AA965,SourceIdData,8,FALSE),IF('Source and fuel input'!AQ965,V965,IF('Source and fuel input'!AR965,IF(AND(E965="Method 1",VLOOKUP(AA965,SourceIdData,8,FALSE)&gt;0),VLOOKUP(AA965,SourceIdData,8,FALSE),NA()),"")))</f>
        <v>#N/A</v>
      </c>
      <c r="CD965" s="15" t="e">
        <f t="shared" si="1184"/>
        <v>#N/A</v>
      </c>
      <c r="CE965" s="15" t="b">
        <f t="shared" si="1185"/>
        <v>1</v>
      </c>
      <c r="CF965" s="15" t="b">
        <f t="shared" si="1141"/>
        <v>1</v>
      </c>
      <c r="CG965" s="15" t="b">
        <f t="shared" si="1186"/>
        <v>0</v>
      </c>
      <c r="CH965" s="15" t="b">
        <f t="shared" si="1187"/>
        <v>1</v>
      </c>
      <c r="CI965" t="e">
        <f t="shared" si="1142"/>
        <v>#N/A</v>
      </c>
      <c r="CJ965" t="e">
        <f t="shared" si="1143"/>
        <v>#N/A</v>
      </c>
      <c r="CK965" t="e">
        <f t="shared" si="1152"/>
        <v>#N/A</v>
      </c>
      <c r="CL965" t="b">
        <f t="shared" si="1188"/>
        <v>0</v>
      </c>
      <c r="CM965" t="e">
        <f t="shared" si="1153"/>
        <v>#N/A</v>
      </c>
      <c r="CN965" t="b">
        <f t="shared" si="1154"/>
        <v>0</v>
      </c>
      <c r="CO965" s="14">
        <f t="shared" si="1155"/>
        <v>1</v>
      </c>
      <c r="CP965" s="16" t="str">
        <f t="shared" si="1144"/>
        <v/>
      </c>
      <c r="CQ965" s="15">
        <f t="shared" si="1145"/>
        <v>0</v>
      </c>
      <c r="CR965" s="15">
        <f t="shared" si="1146"/>
        <v>0</v>
      </c>
      <c r="CS965" s="15">
        <f t="shared" si="1147"/>
        <v>0</v>
      </c>
      <c r="CT965" s="58" t="e">
        <f t="shared" si="1174"/>
        <v>#DIV/0!</v>
      </c>
      <c r="CU965" s="2">
        <f t="shared" si="1148"/>
        <v>995</v>
      </c>
      <c r="CV965" t="str">
        <f t="shared" si="1156"/>
        <v/>
      </c>
      <c r="CX965" t="str">
        <f t="shared" si="1175"/>
        <v/>
      </c>
      <c r="CY965" t="b">
        <f>AND(CX965&lt;&gt;"",COUNTIF($CX$11:CX964,CX965)=0)</f>
        <v>0</v>
      </c>
      <c r="CZ965" s="2">
        <f>IF(CX965="",0,IF(CY965,MAX($CZ$11:CZ964)+1,VLOOKUP(CX965,$CX$11:CZ964,3,FALSE)))</f>
        <v>0</v>
      </c>
      <c r="DA965" s="2" t="str">
        <f t="shared" si="1157"/>
        <v/>
      </c>
      <c r="DB965" t="str">
        <f t="shared" si="1176"/>
        <v/>
      </c>
      <c r="DC965" t="b">
        <f>AND(DB965&lt;&gt;"",COUNTIF($DB$11:DB964,DB965)=0)</f>
        <v>0</v>
      </c>
      <c r="DD965" s="2">
        <f>IF(DB965="",0,IF(DC965,MAX($DD$11:DD964)+1,VLOOKUP(DB965,$DB$11:DD964,3,FALSE)))</f>
        <v>0</v>
      </c>
      <c r="DE965" s="2" t="str">
        <f t="shared" si="1158"/>
        <v/>
      </c>
    </row>
    <row r="966" spans="1:109" x14ac:dyDescent="0.35">
      <c r="A966" s="119"/>
      <c r="B966" s="46"/>
      <c r="C966" s="46"/>
      <c r="D966" s="46"/>
      <c r="E966" s="46"/>
      <c r="F966" s="183"/>
      <c r="G966" s="48">
        <v>0</v>
      </c>
      <c r="H966" s="46">
        <v>0</v>
      </c>
      <c r="I966" s="46">
        <v>0</v>
      </c>
      <c r="J966" s="46">
        <v>0</v>
      </c>
      <c r="K966" s="46">
        <v>0</v>
      </c>
      <c r="L966" s="49">
        <v>0</v>
      </c>
      <c r="M966" s="50">
        <v>0</v>
      </c>
      <c r="N966" s="32"/>
      <c r="O966" s="31"/>
      <c r="P966" s="31"/>
      <c r="Q966" s="31"/>
      <c r="R966" s="31"/>
      <c r="S966" s="31"/>
      <c r="T966" s="31"/>
      <c r="U966" s="31"/>
      <c r="V966" s="99"/>
      <c r="W966" s="52" t="str">
        <f t="shared" si="1183"/>
        <v/>
      </c>
      <c r="X966" s="120"/>
      <c r="Y966" s="97"/>
      <c r="Z966" t="e">
        <f t="shared" si="1113"/>
        <v>#N/A</v>
      </c>
      <c r="AA966" t="e">
        <f t="shared" si="1114"/>
        <v>#N/A</v>
      </c>
      <c r="AB966" t="e">
        <f t="shared" si="1115"/>
        <v>#N/A</v>
      </c>
      <c r="AC966" s="53" t="b">
        <f t="shared" si="1116"/>
        <v>0</v>
      </c>
      <c r="AD966" s="53" t="b">
        <f t="shared" si="1117"/>
        <v>0</v>
      </c>
      <c r="AE966" s="53" t="b">
        <f t="shared" si="1118"/>
        <v>0</v>
      </c>
      <c r="AF966" s="53" t="b">
        <f t="shared" si="1119"/>
        <v>0</v>
      </c>
      <c r="AG966" s="53" t="b">
        <f t="shared" si="1120"/>
        <v>0</v>
      </c>
      <c r="AH966" s="53" t="b">
        <f t="shared" si="1121"/>
        <v>0</v>
      </c>
      <c r="AI966" s="53" t="b">
        <f t="shared" si="1122"/>
        <v>0</v>
      </c>
      <c r="AJ966" s="53" t="b">
        <f t="shared" si="1123"/>
        <v>0</v>
      </c>
      <c r="AK966" s="53" t="b">
        <f t="shared" si="1177"/>
        <v>1</v>
      </c>
      <c r="AL966" s="53" t="b">
        <f t="shared" si="1178"/>
        <v>1</v>
      </c>
      <c r="AM966" s="53" t="b">
        <f t="shared" si="1179"/>
        <v>1</v>
      </c>
      <c r="AN966" s="53" t="b">
        <f t="shared" si="1180"/>
        <v>1</v>
      </c>
      <c r="AO966" s="53" t="b">
        <f t="shared" si="1181"/>
        <v>1</v>
      </c>
      <c r="AP966" s="53" t="b">
        <f t="shared" si="1182"/>
        <v>1</v>
      </c>
      <c r="AQ966" s="53" t="b">
        <f t="shared" si="1159"/>
        <v>0</v>
      </c>
      <c r="AR966" t="b">
        <f t="shared" si="1124"/>
        <v>0</v>
      </c>
      <c r="AS966" s="54" t="e">
        <f t="shared" si="1149"/>
        <v>#N/A</v>
      </c>
      <c r="AT966" t="b">
        <f t="shared" si="1160"/>
        <v>0</v>
      </c>
      <c r="AU966" t="str">
        <f t="shared" si="1161"/>
        <v/>
      </c>
      <c r="AV966" s="55" t="str">
        <f t="shared" si="1150"/>
        <v/>
      </c>
      <c r="AW966" t="b">
        <f>AND(AV966&lt;&gt;"",COUNTIF($AV$11:AV965,AV966)=0)</f>
        <v>0</v>
      </c>
      <c r="AX966" s="2">
        <f>IF(AV966="",0,IF(AW966,MAX($AX$11:AX965)+1,VLOOKUP(AV966,$AV$11:AX965,3,FALSE)))</f>
        <v>0</v>
      </c>
      <c r="AY966" t="str">
        <f t="shared" si="1151"/>
        <v/>
      </c>
      <c r="AZ966" t="e">
        <f t="shared" si="1125"/>
        <v>#N/A</v>
      </c>
      <c r="BA966" t="e">
        <f>IF(ISNA(AZ966),NA(),COUNTIF(AZ$10:AZ966,AZ966)&gt;1)</f>
        <v>#N/A</v>
      </c>
      <c r="BB966" t="e">
        <f t="shared" si="1126"/>
        <v>#N/A</v>
      </c>
      <c r="BC966" s="55" t="e">
        <f t="shared" si="1127"/>
        <v>#N/A</v>
      </c>
      <c r="BD966" s="56" t="e">
        <f t="shared" si="1128"/>
        <v>#N/A</v>
      </c>
      <c r="BE966" s="53">
        <f t="shared" si="1129"/>
        <v>0</v>
      </c>
      <c r="BF966" s="53">
        <f t="shared" si="1130"/>
        <v>0</v>
      </c>
      <c r="BG966" s="53">
        <f t="shared" si="1131"/>
        <v>0</v>
      </c>
      <c r="BH966" s="53">
        <f t="shared" si="1132"/>
        <v>0</v>
      </c>
      <c r="BI966" s="53">
        <f t="shared" si="1133"/>
        <v>0</v>
      </c>
      <c r="BJ966" s="53">
        <f t="shared" si="1134"/>
        <v>0</v>
      </c>
      <c r="BK966" s="57">
        <f t="shared" si="1135"/>
        <v>0</v>
      </c>
      <c r="BL966" s="57">
        <f t="shared" si="1136"/>
        <v>0</v>
      </c>
      <c r="BM966" s="57">
        <f t="shared" si="1137"/>
        <v>0</v>
      </c>
      <c r="BN966" s="57">
        <f t="shared" si="1138"/>
        <v>0</v>
      </c>
      <c r="BO966" s="57">
        <f t="shared" si="1139"/>
        <v>0</v>
      </c>
      <c r="BP966" s="57">
        <f t="shared" si="1140"/>
        <v>0</v>
      </c>
      <c r="BQ966">
        <f t="shared" si="1162"/>
        <v>0</v>
      </c>
      <c r="BR966">
        <f t="shared" si="1163"/>
        <v>0</v>
      </c>
      <c r="BS966">
        <f t="shared" si="1164"/>
        <v>0</v>
      </c>
      <c r="BT966">
        <f t="shared" si="1165"/>
        <v>0</v>
      </c>
      <c r="BU966">
        <f t="shared" si="1166"/>
        <v>0</v>
      </c>
      <c r="BV966">
        <f t="shared" si="1167"/>
        <v>0</v>
      </c>
      <c r="BW966">
        <f t="shared" si="1168"/>
        <v>0</v>
      </c>
      <c r="BX966">
        <f t="shared" si="1169"/>
        <v>0</v>
      </c>
      <c r="BY966">
        <f t="shared" si="1170"/>
        <v>0</v>
      </c>
      <c r="BZ966">
        <f t="shared" si="1171"/>
        <v>0</v>
      </c>
      <c r="CA966">
        <f t="shared" si="1172"/>
        <v>0</v>
      </c>
      <c r="CB966">
        <f t="shared" si="1173"/>
        <v>0</v>
      </c>
      <c r="CC966" t="e">
        <f>IF('Source and fuel input'!AS966,VLOOKUP(AA966,SourceIdData,8,FALSE),IF('Source and fuel input'!AQ966,V966,IF('Source and fuel input'!AR966,IF(AND(E966="Method 1",VLOOKUP(AA966,SourceIdData,8,FALSE)&gt;0),VLOOKUP(AA966,SourceIdData,8,FALSE),NA()),"")))</f>
        <v>#N/A</v>
      </c>
      <c r="CD966" s="15" t="e">
        <f t="shared" si="1184"/>
        <v>#N/A</v>
      </c>
      <c r="CE966" s="15" t="b">
        <f t="shared" si="1185"/>
        <v>1</v>
      </c>
      <c r="CF966" s="15" t="b">
        <f t="shared" si="1141"/>
        <v>1</v>
      </c>
      <c r="CG966" s="15" t="b">
        <f t="shared" si="1186"/>
        <v>0</v>
      </c>
      <c r="CH966" s="15" t="b">
        <f t="shared" si="1187"/>
        <v>1</v>
      </c>
      <c r="CI966" t="e">
        <f t="shared" si="1142"/>
        <v>#N/A</v>
      </c>
      <c r="CJ966" t="e">
        <f t="shared" si="1143"/>
        <v>#N/A</v>
      </c>
      <c r="CK966" t="e">
        <f t="shared" si="1152"/>
        <v>#N/A</v>
      </c>
      <c r="CL966" t="b">
        <f t="shared" si="1188"/>
        <v>0</v>
      </c>
      <c r="CM966" t="e">
        <f t="shared" si="1153"/>
        <v>#N/A</v>
      </c>
      <c r="CN966" t="b">
        <f t="shared" si="1154"/>
        <v>0</v>
      </c>
      <c r="CO966" s="14">
        <f t="shared" si="1155"/>
        <v>1</v>
      </c>
      <c r="CP966" s="16" t="str">
        <f t="shared" si="1144"/>
        <v/>
      </c>
      <c r="CQ966" s="15">
        <f t="shared" si="1145"/>
        <v>0</v>
      </c>
      <c r="CR966" s="15">
        <f t="shared" si="1146"/>
        <v>0</v>
      </c>
      <c r="CS966" s="15">
        <f t="shared" si="1147"/>
        <v>0</v>
      </c>
      <c r="CT966" s="58" t="e">
        <f t="shared" si="1174"/>
        <v>#DIV/0!</v>
      </c>
      <c r="CU966" s="2">
        <f t="shared" si="1148"/>
        <v>995</v>
      </c>
      <c r="CV966" t="str">
        <f t="shared" si="1156"/>
        <v/>
      </c>
      <c r="CX966" t="str">
        <f t="shared" si="1175"/>
        <v/>
      </c>
      <c r="CY966" t="b">
        <f>AND(CX966&lt;&gt;"",COUNTIF($CX$11:CX965,CX966)=0)</f>
        <v>0</v>
      </c>
      <c r="CZ966" s="2">
        <f>IF(CX966="",0,IF(CY966,MAX($CZ$11:CZ965)+1,VLOOKUP(CX966,$CX$11:CZ965,3,FALSE)))</f>
        <v>0</v>
      </c>
      <c r="DA966" s="2" t="str">
        <f t="shared" si="1157"/>
        <v/>
      </c>
      <c r="DB966" t="str">
        <f t="shared" si="1176"/>
        <v/>
      </c>
      <c r="DC966" t="b">
        <f>AND(DB966&lt;&gt;"",COUNTIF($DB$11:DB965,DB966)=0)</f>
        <v>0</v>
      </c>
      <c r="DD966" s="2">
        <f>IF(DB966="",0,IF(DC966,MAX($DD$11:DD965)+1,VLOOKUP(DB966,$DB$11:DD965,3,FALSE)))</f>
        <v>0</v>
      </c>
      <c r="DE966" s="2" t="str">
        <f t="shared" si="1158"/>
        <v/>
      </c>
    </row>
    <row r="967" spans="1:109" x14ac:dyDescent="0.35">
      <c r="A967" s="119"/>
      <c r="B967" s="46"/>
      <c r="C967" s="46"/>
      <c r="D967" s="46"/>
      <c r="E967" s="46"/>
      <c r="F967" s="183"/>
      <c r="G967" s="48">
        <v>0</v>
      </c>
      <c r="H967" s="46">
        <v>0</v>
      </c>
      <c r="I967" s="46">
        <v>0</v>
      </c>
      <c r="J967" s="46">
        <v>0</v>
      </c>
      <c r="K967" s="46">
        <v>0</v>
      </c>
      <c r="L967" s="49">
        <v>0</v>
      </c>
      <c r="M967" s="50">
        <v>0</v>
      </c>
      <c r="N967" s="32"/>
      <c r="O967" s="31"/>
      <c r="P967" s="31"/>
      <c r="Q967" s="31"/>
      <c r="R967" s="31"/>
      <c r="S967" s="31"/>
      <c r="T967" s="31"/>
      <c r="U967" s="31"/>
      <c r="V967" s="99"/>
      <c r="W967" s="52" t="str">
        <f t="shared" si="1183"/>
        <v/>
      </c>
      <c r="X967" s="120"/>
      <c r="Y967" s="97"/>
      <c r="Z967" t="e">
        <f t="shared" si="1113"/>
        <v>#N/A</v>
      </c>
      <c r="AA967" t="e">
        <f t="shared" si="1114"/>
        <v>#N/A</v>
      </c>
      <c r="AB967" t="e">
        <f t="shared" si="1115"/>
        <v>#N/A</v>
      </c>
      <c r="AC967" s="53" t="b">
        <f t="shared" si="1116"/>
        <v>0</v>
      </c>
      <c r="AD967" s="53" t="b">
        <f t="shared" si="1117"/>
        <v>0</v>
      </c>
      <c r="AE967" s="53" t="b">
        <f t="shared" si="1118"/>
        <v>0</v>
      </c>
      <c r="AF967" s="53" t="b">
        <f t="shared" si="1119"/>
        <v>0</v>
      </c>
      <c r="AG967" s="53" t="b">
        <f t="shared" si="1120"/>
        <v>0</v>
      </c>
      <c r="AH967" s="53" t="b">
        <f t="shared" si="1121"/>
        <v>0</v>
      </c>
      <c r="AI967" s="53" t="b">
        <f t="shared" si="1122"/>
        <v>0</v>
      </c>
      <c r="AJ967" s="53" t="b">
        <f t="shared" si="1123"/>
        <v>0</v>
      </c>
      <c r="AK967" s="53" t="b">
        <f t="shared" si="1177"/>
        <v>1</v>
      </c>
      <c r="AL967" s="53" t="b">
        <f t="shared" si="1178"/>
        <v>1</v>
      </c>
      <c r="AM967" s="53" t="b">
        <f t="shared" si="1179"/>
        <v>1</v>
      </c>
      <c r="AN967" s="53" t="b">
        <f t="shared" si="1180"/>
        <v>1</v>
      </c>
      <c r="AO967" s="53" t="b">
        <f t="shared" si="1181"/>
        <v>1</v>
      </c>
      <c r="AP967" s="53" t="b">
        <f t="shared" si="1182"/>
        <v>1</v>
      </c>
      <c r="AQ967" s="53" t="b">
        <f t="shared" si="1159"/>
        <v>0</v>
      </c>
      <c r="AR967" t="b">
        <f t="shared" si="1124"/>
        <v>0</v>
      </c>
      <c r="AS967" s="54" t="e">
        <f t="shared" si="1149"/>
        <v>#N/A</v>
      </c>
      <c r="AT967" t="b">
        <f t="shared" si="1160"/>
        <v>0</v>
      </c>
      <c r="AU967" t="str">
        <f t="shared" si="1161"/>
        <v/>
      </c>
      <c r="AV967" s="55" t="str">
        <f t="shared" si="1150"/>
        <v/>
      </c>
      <c r="AW967" t="b">
        <f>AND(AV967&lt;&gt;"",COUNTIF($AV$11:AV966,AV967)=0)</f>
        <v>0</v>
      </c>
      <c r="AX967" s="2">
        <f>IF(AV967="",0,IF(AW967,MAX($AX$11:AX966)+1,VLOOKUP(AV967,$AV$11:AX966,3,FALSE)))</f>
        <v>0</v>
      </c>
      <c r="AY967" t="str">
        <f t="shared" si="1151"/>
        <v/>
      </c>
      <c r="AZ967" t="e">
        <f t="shared" si="1125"/>
        <v>#N/A</v>
      </c>
      <c r="BA967" t="e">
        <f>IF(ISNA(AZ967),NA(),COUNTIF(AZ$10:AZ967,AZ967)&gt;1)</f>
        <v>#N/A</v>
      </c>
      <c r="BB967" t="e">
        <f t="shared" si="1126"/>
        <v>#N/A</v>
      </c>
      <c r="BC967" s="55" t="e">
        <f t="shared" si="1127"/>
        <v>#N/A</v>
      </c>
      <c r="BD967" s="56" t="e">
        <f t="shared" si="1128"/>
        <v>#N/A</v>
      </c>
      <c r="BE967" s="53">
        <f t="shared" si="1129"/>
        <v>0</v>
      </c>
      <c r="BF967" s="53">
        <f t="shared" si="1130"/>
        <v>0</v>
      </c>
      <c r="BG967" s="53">
        <f t="shared" si="1131"/>
        <v>0</v>
      </c>
      <c r="BH967" s="53">
        <f t="shared" si="1132"/>
        <v>0</v>
      </c>
      <c r="BI967" s="53">
        <f t="shared" si="1133"/>
        <v>0</v>
      </c>
      <c r="BJ967" s="53">
        <f t="shared" si="1134"/>
        <v>0</v>
      </c>
      <c r="BK967" s="57">
        <f t="shared" si="1135"/>
        <v>0</v>
      </c>
      <c r="BL967" s="57">
        <f t="shared" si="1136"/>
        <v>0</v>
      </c>
      <c r="BM967" s="57">
        <f t="shared" si="1137"/>
        <v>0</v>
      </c>
      <c r="BN967" s="57">
        <f t="shared" si="1138"/>
        <v>0</v>
      </c>
      <c r="BO967" s="57">
        <f t="shared" si="1139"/>
        <v>0</v>
      </c>
      <c r="BP967" s="57">
        <f t="shared" si="1140"/>
        <v>0</v>
      </c>
      <c r="BQ967">
        <f t="shared" si="1162"/>
        <v>0</v>
      </c>
      <c r="BR967">
        <f t="shared" si="1163"/>
        <v>0</v>
      </c>
      <c r="BS967">
        <f t="shared" si="1164"/>
        <v>0</v>
      </c>
      <c r="BT967">
        <f t="shared" si="1165"/>
        <v>0</v>
      </c>
      <c r="BU967">
        <f t="shared" si="1166"/>
        <v>0</v>
      </c>
      <c r="BV967">
        <f t="shared" si="1167"/>
        <v>0</v>
      </c>
      <c r="BW967">
        <f t="shared" si="1168"/>
        <v>0</v>
      </c>
      <c r="BX967">
        <f t="shared" si="1169"/>
        <v>0</v>
      </c>
      <c r="BY967">
        <f t="shared" si="1170"/>
        <v>0</v>
      </c>
      <c r="BZ967">
        <f t="shared" si="1171"/>
        <v>0</v>
      </c>
      <c r="CA967">
        <f t="shared" si="1172"/>
        <v>0</v>
      </c>
      <c r="CB967">
        <f t="shared" si="1173"/>
        <v>0</v>
      </c>
      <c r="CC967" t="e">
        <f>IF('Source and fuel input'!AS967,VLOOKUP(AA967,SourceIdData,8,FALSE),IF('Source and fuel input'!AQ967,V967,IF('Source and fuel input'!AR967,IF(AND(E967="Method 1",VLOOKUP(AA967,SourceIdData,8,FALSE)&gt;0),VLOOKUP(AA967,SourceIdData,8,FALSE),NA()),"")))</f>
        <v>#N/A</v>
      </c>
      <c r="CD967" s="15" t="e">
        <f t="shared" si="1184"/>
        <v>#N/A</v>
      </c>
      <c r="CE967" s="15" t="b">
        <f t="shared" si="1185"/>
        <v>1</v>
      </c>
      <c r="CF967" s="15" t="b">
        <f t="shared" si="1141"/>
        <v>1</v>
      </c>
      <c r="CG967" s="15" t="b">
        <f t="shared" si="1186"/>
        <v>0</v>
      </c>
      <c r="CH967" s="15" t="b">
        <f t="shared" si="1187"/>
        <v>1</v>
      </c>
      <c r="CI967" t="e">
        <f t="shared" si="1142"/>
        <v>#N/A</v>
      </c>
      <c r="CJ967" t="e">
        <f t="shared" si="1143"/>
        <v>#N/A</v>
      </c>
      <c r="CK967" t="e">
        <f t="shared" si="1152"/>
        <v>#N/A</v>
      </c>
      <c r="CL967" t="b">
        <f t="shared" si="1188"/>
        <v>0</v>
      </c>
      <c r="CM967" t="e">
        <f t="shared" si="1153"/>
        <v>#N/A</v>
      </c>
      <c r="CN967" t="b">
        <f t="shared" si="1154"/>
        <v>0</v>
      </c>
      <c r="CO967" s="14">
        <f t="shared" si="1155"/>
        <v>1</v>
      </c>
      <c r="CP967" s="16" t="str">
        <f t="shared" si="1144"/>
        <v/>
      </c>
      <c r="CQ967" s="15">
        <f t="shared" si="1145"/>
        <v>0</v>
      </c>
      <c r="CR967" s="15">
        <f t="shared" si="1146"/>
        <v>0</v>
      </c>
      <c r="CS967" s="15">
        <f t="shared" si="1147"/>
        <v>0</v>
      </c>
      <c r="CT967" s="58" t="e">
        <f t="shared" si="1174"/>
        <v>#DIV/0!</v>
      </c>
      <c r="CU967" s="2">
        <f t="shared" si="1148"/>
        <v>995</v>
      </c>
      <c r="CV967" t="str">
        <f t="shared" si="1156"/>
        <v/>
      </c>
      <c r="CX967" t="str">
        <f t="shared" si="1175"/>
        <v/>
      </c>
      <c r="CY967" t="b">
        <f>AND(CX967&lt;&gt;"",COUNTIF($CX$11:CX966,CX967)=0)</f>
        <v>0</v>
      </c>
      <c r="CZ967" s="2">
        <f>IF(CX967="",0,IF(CY967,MAX($CZ$11:CZ966)+1,VLOOKUP(CX967,$CX$11:CZ966,3,FALSE)))</f>
        <v>0</v>
      </c>
      <c r="DA967" s="2" t="str">
        <f t="shared" si="1157"/>
        <v/>
      </c>
      <c r="DB967" t="str">
        <f t="shared" si="1176"/>
        <v/>
      </c>
      <c r="DC967" t="b">
        <f>AND(DB967&lt;&gt;"",COUNTIF($DB$11:DB966,DB967)=0)</f>
        <v>0</v>
      </c>
      <c r="DD967" s="2">
        <f>IF(DB967="",0,IF(DC967,MAX($DD$11:DD966)+1,VLOOKUP(DB967,$DB$11:DD966,3,FALSE)))</f>
        <v>0</v>
      </c>
      <c r="DE967" s="2" t="str">
        <f t="shared" si="1158"/>
        <v/>
      </c>
    </row>
    <row r="968" spans="1:109" x14ac:dyDescent="0.35">
      <c r="A968" s="119"/>
      <c r="B968" s="46"/>
      <c r="C968" s="46"/>
      <c r="D968" s="46"/>
      <c r="E968" s="46"/>
      <c r="F968" s="183"/>
      <c r="G968" s="48">
        <v>0</v>
      </c>
      <c r="H968" s="46">
        <v>0</v>
      </c>
      <c r="I968" s="46">
        <v>0</v>
      </c>
      <c r="J968" s="46">
        <v>0</v>
      </c>
      <c r="K968" s="46">
        <v>0</v>
      </c>
      <c r="L968" s="49">
        <v>0</v>
      </c>
      <c r="M968" s="50">
        <v>0</v>
      </c>
      <c r="N968" s="32"/>
      <c r="O968" s="31"/>
      <c r="P968" s="31"/>
      <c r="Q968" s="31"/>
      <c r="R968" s="31"/>
      <c r="S968" s="31"/>
      <c r="T968" s="31"/>
      <c r="U968" s="31"/>
      <c r="V968" s="99"/>
      <c r="W968" s="52" t="str">
        <f t="shared" si="1183"/>
        <v/>
      </c>
      <c r="X968" s="120"/>
      <c r="Y968" s="97"/>
      <c r="Z968" t="e">
        <f t="shared" si="1113"/>
        <v>#N/A</v>
      </c>
      <c r="AA968" t="e">
        <f t="shared" si="1114"/>
        <v>#N/A</v>
      </c>
      <c r="AB968" t="e">
        <f t="shared" si="1115"/>
        <v>#N/A</v>
      </c>
      <c r="AC968" s="53" t="b">
        <f t="shared" si="1116"/>
        <v>0</v>
      </c>
      <c r="AD968" s="53" t="b">
        <f t="shared" si="1117"/>
        <v>0</v>
      </c>
      <c r="AE968" s="53" t="b">
        <f t="shared" si="1118"/>
        <v>0</v>
      </c>
      <c r="AF968" s="53" t="b">
        <f t="shared" si="1119"/>
        <v>0</v>
      </c>
      <c r="AG968" s="53" t="b">
        <f t="shared" si="1120"/>
        <v>0</v>
      </c>
      <c r="AH968" s="53" t="b">
        <f t="shared" si="1121"/>
        <v>0</v>
      </c>
      <c r="AI968" s="53" t="b">
        <f t="shared" si="1122"/>
        <v>0</v>
      </c>
      <c r="AJ968" s="53" t="b">
        <f t="shared" si="1123"/>
        <v>0</v>
      </c>
      <c r="AK968" s="53" t="b">
        <f t="shared" si="1177"/>
        <v>1</v>
      </c>
      <c r="AL968" s="53" t="b">
        <f t="shared" si="1178"/>
        <v>1</v>
      </c>
      <c r="AM968" s="53" t="b">
        <f t="shared" si="1179"/>
        <v>1</v>
      </c>
      <c r="AN968" s="53" t="b">
        <f t="shared" si="1180"/>
        <v>1</v>
      </c>
      <c r="AO968" s="53" t="b">
        <f t="shared" si="1181"/>
        <v>1</v>
      </c>
      <c r="AP968" s="53" t="b">
        <f t="shared" si="1182"/>
        <v>1</v>
      </c>
      <c r="AQ968" s="53" t="b">
        <f t="shared" si="1159"/>
        <v>0</v>
      </c>
      <c r="AR968" t="b">
        <f t="shared" si="1124"/>
        <v>0</v>
      </c>
      <c r="AS968" s="54" t="e">
        <f t="shared" si="1149"/>
        <v>#N/A</v>
      </c>
      <c r="AT968" t="b">
        <f t="shared" si="1160"/>
        <v>0</v>
      </c>
      <c r="AU968" t="str">
        <f t="shared" si="1161"/>
        <v/>
      </c>
      <c r="AV968" s="55" t="str">
        <f t="shared" si="1150"/>
        <v/>
      </c>
      <c r="AW968" t="b">
        <f>AND(AV968&lt;&gt;"",COUNTIF($AV$11:AV967,AV968)=0)</f>
        <v>0</v>
      </c>
      <c r="AX968" s="2">
        <f>IF(AV968="",0,IF(AW968,MAX($AX$11:AX967)+1,VLOOKUP(AV968,$AV$11:AX967,3,FALSE)))</f>
        <v>0</v>
      </c>
      <c r="AY968" t="str">
        <f t="shared" si="1151"/>
        <v/>
      </c>
      <c r="AZ968" t="e">
        <f t="shared" si="1125"/>
        <v>#N/A</v>
      </c>
      <c r="BA968" t="e">
        <f>IF(ISNA(AZ968),NA(),COUNTIF(AZ$10:AZ968,AZ968)&gt;1)</f>
        <v>#N/A</v>
      </c>
      <c r="BB968" t="e">
        <f t="shared" si="1126"/>
        <v>#N/A</v>
      </c>
      <c r="BC968" s="55" t="e">
        <f t="shared" si="1127"/>
        <v>#N/A</v>
      </c>
      <c r="BD968" s="56" t="e">
        <f t="shared" si="1128"/>
        <v>#N/A</v>
      </c>
      <c r="BE968" s="53">
        <f t="shared" si="1129"/>
        <v>0</v>
      </c>
      <c r="BF968" s="53">
        <f t="shared" si="1130"/>
        <v>0</v>
      </c>
      <c r="BG968" s="53">
        <f t="shared" si="1131"/>
        <v>0</v>
      </c>
      <c r="BH968" s="53">
        <f t="shared" si="1132"/>
        <v>0</v>
      </c>
      <c r="BI968" s="53">
        <f t="shared" si="1133"/>
        <v>0</v>
      </c>
      <c r="BJ968" s="53">
        <f t="shared" si="1134"/>
        <v>0</v>
      </c>
      <c r="BK968" s="57">
        <f t="shared" si="1135"/>
        <v>0</v>
      </c>
      <c r="BL968" s="57">
        <f t="shared" si="1136"/>
        <v>0</v>
      </c>
      <c r="BM968" s="57">
        <f t="shared" si="1137"/>
        <v>0</v>
      </c>
      <c r="BN968" s="57">
        <f t="shared" si="1138"/>
        <v>0</v>
      </c>
      <c r="BO968" s="57">
        <f t="shared" si="1139"/>
        <v>0</v>
      </c>
      <c r="BP968" s="57">
        <f t="shared" si="1140"/>
        <v>0</v>
      </c>
      <c r="BQ968">
        <f t="shared" si="1162"/>
        <v>0</v>
      </c>
      <c r="BR968">
        <f t="shared" si="1163"/>
        <v>0</v>
      </c>
      <c r="BS968">
        <f t="shared" si="1164"/>
        <v>0</v>
      </c>
      <c r="BT968">
        <f t="shared" si="1165"/>
        <v>0</v>
      </c>
      <c r="BU968">
        <f t="shared" si="1166"/>
        <v>0</v>
      </c>
      <c r="BV968">
        <f t="shared" si="1167"/>
        <v>0</v>
      </c>
      <c r="BW968">
        <f t="shared" si="1168"/>
        <v>0</v>
      </c>
      <c r="BX968">
        <f t="shared" si="1169"/>
        <v>0</v>
      </c>
      <c r="BY968">
        <f t="shared" si="1170"/>
        <v>0</v>
      </c>
      <c r="BZ968">
        <f t="shared" si="1171"/>
        <v>0</v>
      </c>
      <c r="CA968">
        <f t="shared" si="1172"/>
        <v>0</v>
      </c>
      <c r="CB968">
        <f t="shared" si="1173"/>
        <v>0</v>
      </c>
      <c r="CC968" t="e">
        <f>IF('Source and fuel input'!AS968,VLOOKUP(AA968,SourceIdData,8,FALSE),IF('Source and fuel input'!AQ968,V968,IF('Source and fuel input'!AR968,IF(AND(E968="Method 1",VLOOKUP(AA968,SourceIdData,8,FALSE)&gt;0),VLOOKUP(AA968,SourceIdData,8,FALSE),NA()),"")))</f>
        <v>#N/A</v>
      </c>
      <c r="CD968" s="15" t="e">
        <f t="shared" si="1184"/>
        <v>#N/A</v>
      </c>
      <c r="CE968" s="15" t="b">
        <f t="shared" si="1185"/>
        <v>1</v>
      </c>
      <c r="CF968" s="15" t="b">
        <f t="shared" si="1141"/>
        <v>1</v>
      </c>
      <c r="CG968" s="15" t="b">
        <f t="shared" si="1186"/>
        <v>0</v>
      </c>
      <c r="CH968" s="15" t="b">
        <f t="shared" si="1187"/>
        <v>1</v>
      </c>
      <c r="CI968" t="e">
        <f t="shared" si="1142"/>
        <v>#N/A</v>
      </c>
      <c r="CJ968" t="e">
        <f t="shared" si="1143"/>
        <v>#N/A</v>
      </c>
      <c r="CK968" t="e">
        <f t="shared" si="1152"/>
        <v>#N/A</v>
      </c>
      <c r="CL968" t="b">
        <f t="shared" si="1188"/>
        <v>0</v>
      </c>
      <c r="CM968" t="e">
        <f t="shared" si="1153"/>
        <v>#N/A</v>
      </c>
      <c r="CN968" t="b">
        <f t="shared" si="1154"/>
        <v>0</v>
      </c>
      <c r="CO968" s="14">
        <f t="shared" si="1155"/>
        <v>1</v>
      </c>
      <c r="CP968" s="16" t="str">
        <f t="shared" si="1144"/>
        <v/>
      </c>
      <c r="CQ968" s="15">
        <f t="shared" si="1145"/>
        <v>0</v>
      </c>
      <c r="CR968" s="15">
        <f t="shared" si="1146"/>
        <v>0</v>
      </c>
      <c r="CS968" s="15">
        <f t="shared" si="1147"/>
        <v>0</v>
      </c>
      <c r="CT968" s="58" t="e">
        <f t="shared" si="1174"/>
        <v>#DIV/0!</v>
      </c>
      <c r="CU968" s="2">
        <f t="shared" si="1148"/>
        <v>995</v>
      </c>
      <c r="CV968" t="str">
        <f t="shared" si="1156"/>
        <v/>
      </c>
      <c r="CX968" t="str">
        <f t="shared" si="1175"/>
        <v/>
      </c>
      <c r="CY968" t="b">
        <f>AND(CX968&lt;&gt;"",COUNTIF($CX$11:CX967,CX968)=0)</f>
        <v>0</v>
      </c>
      <c r="CZ968" s="2">
        <f>IF(CX968="",0,IF(CY968,MAX($CZ$11:CZ967)+1,VLOOKUP(CX968,$CX$11:CZ967,3,FALSE)))</f>
        <v>0</v>
      </c>
      <c r="DA968" s="2" t="str">
        <f t="shared" si="1157"/>
        <v/>
      </c>
      <c r="DB968" t="str">
        <f t="shared" si="1176"/>
        <v/>
      </c>
      <c r="DC968" t="b">
        <f>AND(DB968&lt;&gt;"",COUNTIF($DB$11:DB967,DB968)=0)</f>
        <v>0</v>
      </c>
      <c r="DD968" s="2">
        <f>IF(DB968="",0,IF(DC968,MAX($DD$11:DD967)+1,VLOOKUP(DB968,$DB$11:DD967,3,FALSE)))</f>
        <v>0</v>
      </c>
      <c r="DE968" s="2" t="str">
        <f t="shared" si="1158"/>
        <v/>
      </c>
    </row>
    <row r="969" spans="1:109" x14ac:dyDescent="0.35">
      <c r="A969" s="119"/>
      <c r="B969" s="46"/>
      <c r="C969" s="46"/>
      <c r="D969" s="46"/>
      <c r="E969" s="46"/>
      <c r="F969" s="183"/>
      <c r="G969" s="48">
        <v>0</v>
      </c>
      <c r="H969" s="46">
        <v>0</v>
      </c>
      <c r="I969" s="46">
        <v>0</v>
      </c>
      <c r="J969" s="46">
        <v>0</v>
      </c>
      <c r="K969" s="46">
        <v>0</v>
      </c>
      <c r="L969" s="49">
        <v>0</v>
      </c>
      <c r="M969" s="50">
        <v>0</v>
      </c>
      <c r="N969" s="32"/>
      <c r="O969" s="31"/>
      <c r="P969" s="31"/>
      <c r="Q969" s="31"/>
      <c r="R969" s="31"/>
      <c r="S969" s="31"/>
      <c r="T969" s="31"/>
      <c r="U969" s="31"/>
      <c r="V969" s="99"/>
      <c r="W969" s="52" t="str">
        <f t="shared" si="1183"/>
        <v/>
      </c>
      <c r="X969" s="120"/>
      <c r="Y969" s="97"/>
      <c r="Z969" t="e">
        <f t="shared" si="1113"/>
        <v>#N/A</v>
      </c>
      <c r="AA969" t="e">
        <f t="shared" si="1114"/>
        <v>#N/A</v>
      </c>
      <c r="AB969" t="e">
        <f t="shared" si="1115"/>
        <v>#N/A</v>
      </c>
      <c r="AC969" s="53" t="b">
        <f t="shared" si="1116"/>
        <v>0</v>
      </c>
      <c r="AD969" s="53" t="b">
        <f t="shared" si="1117"/>
        <v>0</v>
      </c>
      <c r="AE969" s="53" t="b">
        <f t="shared" si="1118"/>
        <v>0</v>
      </c>
      <c r="AF969" s="53" t="b">
        <f t="shared" si="1119"/>
        <v>0</v>
      </c>
      <c r="AG969" s="53" t="b">
        <f t="shared" si="1120"/>
        <v>0</v>
      </c>
      <c r="AH969" s="53" t="b">
        <f t="shared" si="1121"/>
        <v>0</v>
      </c>
      <c r="AI969" s="53" t="b">
        <f t="shared" si="1122"/>
        <v>0</v>
      </c>
      <c r="AJ969" s="53" t="b">
        <f t="shared" si="1123"/>
        <v>0</v>
      </c>
      <c r="AK969" s="53" t="b">
        <f t="shared" si="1177"/>
        <v>1</v>
      </c>
      <c r="AL969" s="53" t="b">
        <f t="shared" si="1178"/>
        <v>1</v>
      </c>
      <c r="AM969" s="53" t="b">
        <f t="shared" si="1179"/>
        <v>1</v>
      </c>
      <c r="AN969" s="53" t="b">
        <f t="shared" si="1180"/>
        <v>1</v>
      </c>
      <c r="AO969" s="53" t="b">
        <f t="shared" si="1181"/>
        <v>1</v>
      </c>
      <c r="AP969" s="53" t="b">
        <f t="shared" si="1182"/>
        <v>1</v>
      </c>
      <c r="AQ969" s="53" t="b">
        <f t="shared" si="1159"/>
        <v>0</v>
      </c>
      <c r="AR969" t="b">
        <f t="shared" si="1124"/>
        <v>0</v>
      </c>
      <c r="AS969" s="54" t="e">
        <f t="shared" si="1149"/>
        <v>#N/A</v>
      </c>
      <c r="AT969" t="b">
        <f t="shared" si="1160"/>
        <v>0</v>
      </c>
      <c r="AU969" t="str">
        <f t="shared" si="1161"/>
        <v/>
      </c>
      <c r="AV969" s="55" t="str">
        <f t="shared" si="1150"/>
        <v/>
      </c>
      <c r="AW969" t="b">
        <f>AND(AV969&lt;&gt;"",COUNTIF($AV$11:AV968,AV969)=0)</f>
        <v>0</v>
      </c>
      <c r="AX969" s="2">
        <f>IF(AV969="",0,IF(AW969,MAX($AX$11:AX968)+1,VLOOKUP(AV969,$AV$11:AX968,3,FALSE)))</f>
        <v>0</v>
      </c>
      <c r="AY969" t="str">
        <f t="shared" si="1151"/>
        <v/>
      </c>
      <c r="AZ969" t="e">
        <f t="shared" si="1125"/>
        <v>#N/A</v>
      </c>
      <c r="BA969" t="e">
        <f>IF(ISNA(AZ969),NA(),COUNTIF(AZ$10:AZ969,AZ969)&gt;1)</f>
        <v>#N/A</v>
      </c>
      <c r="BB969" t="e">
        <f t="shared" si="1126"/>
        <v>#N/A</v>
      </c>
      <c r="BC969" s="55" t="e">
        <f t="shared" si="1127"/>
        <v>#N/A</v>
      </c>
      <c r="BD969" s="56" t="e">
        <f t="shared" si="1128"/>
        <v>#N/A</v>
      </c>
      <c r="BE969" s="53">
        <f t="shared" si="1129"/>
        <v>0</v>
      </c>
      <c r="BF969" s="53">
        <f t="shared" si="1130"/>
        <v>0</v>
      </c>
      <c r="BG969" s="53">
        <f t="shared" si="1131"/>
        <v>0</v>
      </c>
      <c r="BH969" s="53">
        <f t="shared" si="1132"/>
        <v>0</v>
      </c>
      <c r="BI969" s="53">
        <f t="shared" si="1133"/>
        <v>0</v>
      </c>
      <c r="BJ969" s="53">
        <f t="shared" si="1134"/>
        <v>0</v>
      </c>
      <c r="BK969" s="57">
        <f t="shared" si="1135"/>
        <v>0</v>
      </c>
      <c r="BL969" s="57">
        <f t="shared" si="1136"/>
        <v>0</v>
      </c>
      <c r="BM969" s="57">
        <f t="shared" si="1137"/>
        <v>0</v>
      </c>
      <c r="BN969" s="57">
        <f t="shared" si="1138"/>
        <v>0</v>
      </c>
      <c r="BO969" s="57">
        <f t="shared" si="1139"/>
        <v>0</v>
      </c>
      <c r="BP969" s="57">
        <f t="shared" si="1140"/>
        <v>0</v>
      </c>
      <c r="BQ969">
        <f t="shared" si="1162"/>
        <v>0</v>
      </c>
      <c r="BR969">
        <f t="shared" si="1163"/>
        <v>0</v>
      </c>
      <c r="BS969">
        <f t="shared" si="1164"/>
        <v>0</v>
      </c>
      <c r="BT969">
        <f t="shared" si="1165"/>
        <v>0</v>
      </c>
      <c r="BU969">
        <f t="shared" si="1166"/>
        <v>0</v>
      </c>
      <c r="BV969">
        <f t="shared" si="1167"/>
        <v>0</v>
      </c>
      <c r="BW969">
        <f t="shared" si="1168"/>
        <v>0</v>
      </c>
      <c r="BX969">
        <f t="shared" si="1169"/>
        <v>0</v>
      </c>
      <c r="BY969">
        <f t="shared" si="1170"/>
        <v>0</v>
      </c>
      <c r="BZ969">
        <f t="shared" si="1171"/>
        <v>0</v>
      </c>
      <c r="CA969">
        <f t="shared" si="1172"/>
        <v>0</v>
      </c>
      <c r="CB969">
        <f t="shared" si="1173"/>
        <v>0</v>
      </c>
      <c r="CC969" t="e">
        <f>IF('Source and fuel input'!AS969,VLOOKUP(AA969,SourceIdData,8,FALSE),IF('Source and fuel input'!AQ969,V969,IF('Source and fuel input'!AR969,IF(AND(E969="Method 1",VLOOKUP(AA969,SourceIdData,8,FALSE)&gt;0),VLOOKUP(AA969,SourceIdData,8,FALSE),NA()),"")))</f>
        <v>#N/A</v>
      </c>
      <c r="CD969" s="15" t="e">
        <f t="shared" si="1184"/>
        <v>#N/A</v>
      </c>
      <c r="CE969" s="15" t="b">
        <f t="shared" si="1185"/>
        <v>1</v>
      </c>
      <c r="CF969" s="15" t="b">
        <f t="shared" si="1141"/>
        <v>1</v>
      </c>
      <c r="CG969" s="15" t="b">
        <f t="shared" si="1186"/>
        <v>0</v>
      </c>
      <c r="CH969" s="15" t="b">
        <f t="shared" si="1187"/>
        <v>1</v>
      </c>
      <c r="CI969" t="e">
        <f t="shared" si="1142"/>
        <v>#N/A</v>
      </c>
      <c r="CJ969" t="e">
        <f t="shared" si="1143"/>
        <v>#N/A</v>
      </c>
      <c r="CK969" t="e">
        <f t="shared" si="1152"/>
        <v>#N/A</v>
      </c>
      <c r="CL969" t="b">
        <f t="shared" si="1188"/>
        <v>0</v>
      </c>
      <c r="CM969" t="e">
        <f t="shared" si="1153"/>
        <v>#N/A</v>
      </c>
      <c r="CN969" t="b">
        <f t="shared" si="1154"/>
        <v>0</v>
      </c>
      <c r="CO969" s="14">
        <f t="shared" si="1155"/>
        <v>1</v>
      </c>
      <c r="CP969" s="16" t="str">
        <f t="shared" si="1144"/>
        <v/>
      </c>
      <c r="CQ969" s="15">
        <f t="shared" si="1145"/>
        <v>0</v>
      </c>
      <c r="CR969" s="15">
        <f t="shared" si="1146"/>
        <v>0</v>
      </c>
      <c r="CS969" s="15">
        <f t="shared" si="1147"/>
        <v>0</v>
      </c>
      <c r="CT969" s="58" t="e">
        <f t="shared" si="1174"/>
        <v>#DIV/0!</v>
      </c>
      <c r="CU969" s="2">
        <f t="shared" si="1148"/>
        <v>995</v>
      </c>
      <c r="CV969" t="str">
        <f t="shared" si="1156"/>
        <v/>
      </c>
      <c r="CX969" t="str">
        <f t="shared" si="1175"/>
        <v/>
      </c>
      <c r="CY969" t="b">
        <f>AND(CX969&lt;&gt;"",COUNTIF($CX$11:CX968,CX969)=0)</f>
        <v>0</v>
      </c>
      <c r="CZ969" s="2">
        <f>IF(CX969="",0,IF(CY969,MAX($CZ$11:CZ968)+1,VLOOKUP(CX969,$CX$11:CZ968,3,FALSE)))</f>
        <v>0</v>
      </c>
      <c r="DA969" s="2" t="str">
        <f t="shared" si="1157"/>
        <v/>
      </c>
      <c r="DB969" t="str">
        <f t="shared" si="1176"/>
        <v/>
      </c>
      <c r="DC969" t="b">
        <f>AND(DB969&lt;&gt;"",COUNTIF($DB$11:DB968,DB969)=0)</f>
        <v>0</v>
      </c>
      <c r="DD969" s="2">
        <f>IF(DB969="",0,IF(DC969,MAX($DD$11:DD968)+1,VLOOKUP(DB969,$DB$11:DD968,3,FALSE)))</f>
        <v>0</v>
      </c>
      <c r="DE969" s="2" t="str">
        <f t="shared" si="1158"/>
        <v/>
      </c>
    </row>
    <row r="970" spans="1:109" x14ac:dyDescent="0.35">
      <c r="A970" s="119"/>
      <c r="B970" s="46"/>
      <c r="C970" s="46"/>
      <c r="D970" s="46"/>
      <c r="E970" s="46"/>
      <c r="F970" s="183"/>
      <c r="G970" s="48">
        <v>0</v>
      </c>
      <c r="H970" s="46">
        <v>0</v>
      </c>
      <c r="I970" s="46">
        <v>0</v>
      </c>
      <c r="J970" s="46">
        <v>0</v>
      </c>
      <c r="K970" s="46">
        <v>0</v>
      </c>
      <c r="L970" s="49">
        <v>0</v>
      </c>
      <c r="M970" s="50">
        <v>0</v>
      </c>
      <c r="N970" s="32"/>
      <c r="O970" s="31"/>
      <c r="P970" s="31"/>
      <c r="Q970" s="31"/>
      <c r="R970" s="31"/>
      <c r="S970" s="31"/>
      <c r="T970" s="31"/>
      <c r="U970" s="31"/>
      <c r="V970" s="99"/>
      <c r="W970" s="52" t="str">
        <f t="shared" si="1183"/>
        <v/>
      </c>
      <c r="X970" s="120"/>
      <c r="Y970" s="97"/>
      <c r="Z970" t="e">
        <f t="shared" si="1113"/>
        <v>#N/A</v>
      </c>
      <c r="AA970" t="e">
        <f t="shared" si="1114"/>
        <v>#N/A</v>
      </c>
      <c r="AB970" t="e">
        <f t="shared" si="1115"/>
        <v>#N/A</v>
      </c>
      <c r="AC970" s="53" t="b">
        <f t="shared" si="1116"/>
        <v>0</v>
      </c>
      <c r="AD970" s="53" t="b">
        <f t="shared" si="1117"/>
        <v>0</v>
      </c>
      <c r="AE970" s="53" t="b">
        <f t="shared" si="1118"/>
        <v>0</v>
      </c>
      <c r="AF970" s="53" t="b">
        <f t="shared" si="1119"/>
        <v>0</v>
      </c>
      <c r="AG970" s="53" t="b">
        <f t="shared" si="1120"/>
        <v>0</v>
      </c>
      <c r="AH970" s="53" t="b">
        <f t="shared" si="1121"/>
        <v>0</v>
      </c>
      <c r="AI970" s="53" t="b">
        <f t="shared" si="1122"/>
        <v>0</v>
      </c>
      <c r="AJ970" s="53" t="b">
        <f t="shared" si="1123"/>
        <v>0</v>
      </c>
      <c r="AK970" s="53" t="b">
        <f t="shared" si="1177"/>
        <v>1</v>
      </c>
      <c r="AL970" s="53" t="b">
        <f t="shared" si="1178"/>
        <v>1</v>
      </c>
      <c r="AM970" s="53" t="b">
        <f t="shared" si="1179"/>
        <v>1</v>
      </c>
      <c r="AN970" s="53" t="b">
        <f t="shared" si="1180"/>
        <v>1</v>
      </c>
      <c r="AO970" s="53" t="b">
        <f t="shared" si="1181"/>
        <v>1</v>
      </c>
      <c r="AP970" s="53" t="b">
        <f t="shared" si="1182"/>
        <v>1</v>
      </c>
      <c r="AQ970" s="53" t="b">
        <f t="shared" si="1159"/>
        <v>0</v>
      </c>
      <c r="AR970" t="b">
        <f t="shared" si="1124"/>
        <v>0</v>
      </c>
      <c r="AS970" s="54" t="e">
        <f t="shared" si="1149"/>
        <v>#N/A</v>
      </c>
      <c r="AT970" t="b">
        <f t="shared" si="1160"/>
        <v>0</v>
      </c>
      <c r="AU970" t="str">
        <f t="shared" si="1161"/>
        <v/>
      </c>
      <c r="AV970" s="55" t="str">
        <f t="shared" si="1150"/>
        <v/>
      </c>
      <c r="AW970" t="b">
        <f>AND(AV970&lt;&gt;"",COUNTIF($AV$11:AV969,AV970)=0)</f>
        <v>0</v>
      </c>
      <c r="AX970" s="2">
        <f>IF(AV970="",0,IF(AW970,MAX($AX$11:AX969)+1,VLOOKUP(AV970,$AV$11:AX969,3,FALSE)))</f>
        <v>0</v>
      </c>
      <c r="AY970" t="str">
        <f t="shared" si="1151"/>
        <v/>
      </c>
      <c r="AZ970" t="e">
        <f t="shared" si="1125"/>
        <v>#N/A</v>
      </c>
      <c r="BA970" t="e">
        <f>IF(ISNA(AZ970),NA(),COUNTIF(AZ$10:AZ970,AZ970)&gt;1)</f>
        <v>#N/A</v>
      </c>
      <c r="BB970" t="e">
        <f t="shared" si="1126"/>
        <v>#N/A</v>
      </c>
      <c r="BC970" s="55" t="e">
        <f t="shared" si="1127"/>
        <v>#N/A</v>
      </c>
      <c r="BD970" s="56" t="e">
        <f t="shared" si="1128"/>
        <v>#N/A</v>
      </c>
      <c r="BE970" s="53">
        <f t="shared" si="1129"/>
        <v>0</v>
      </c>
      <c r="BF970" s="53">
        <f t="shared" si="1130"/>
        <v>0</v>
      </c>
      <c r="BG970" s="53">
        <f t="shared" si="1131"/>
        <v>0</v>
      </c>
      <c r="BH970" s="53">
        <f t="shared" si="1132"/>
        <v>0</v>
      </c>
      <c r="BI970" s="53">
        <f t="shared" si="1133"/>
        <v>0</v>
      </c>
      <c r="BJ970" s="53">
        <f t="shared" si="1134"/>
        <v>0</v>
      </c>
      <c r="BK970" s="57">
        <f t="shared" si="1135"/>
        <v>0</v>
      </c>
      <c r="BL970" s="57">
        <f t="shared" si="1136"/>
        <v>0</v>
      </c>
      <c r="BM970" s="57">
        <f t="shared" si="1137"/>
        <v>0</v>
      </c>
      <c r="BN970" s="57">
        <f t="shared" si="1138"/>
        <v>0</v>
      </c>
      <c r="BO970" s="57">
        <f t="shared" si="1139"/>
        <v>0</v>
      </c>
      <c r="BP970" s="57">
        <f t="shared" si="1140"/>
        <v>0</v>
      </c>
      <c r="BQ970">
        <f t="shared" si="1162"/>
        <v>0</v>
      </c>
      <c r="BR970">
        <f t="shared" si="1163"/>
        <v>0</v>
      </c>
      <c r="BS970">
        <f t="shared" si="1164"/>
        <v>0</v>
      </c>
      <c r="BT970">
        <f t="shared" si="1165"/>
        <v>0</v>
      </c>
      <c r="BU970">
        <f t="shared" si="1166"/>
        <v>0</v>
      </c>
      <c r="BV970">
        <f t="shared" si="1167"/>
        <v>0</v>
      </c>
      <c r="BW970">
        <f t="shared" si="1168"/>
        <v>0</v>
      </c>
      <c r="BX970">
        <f t="shared" si="1169"/>
        <v>0</v>
      </c>
      <c r="BY970">
        <f t="shared" si="1170"/>
        <v>0</v>
      </c>
      <c r="BZ970">
        <f t="shared" si="1171"/>
        <v>0</v>
      </c>
      <c r="CA970">
        <f t="shared" si="1172"/>
        <v>0</v>
      </c>
      <c r="CB970">
        <f t="shared" si="1173"/>
        <v>0</v>
      </c>
      <c r="CC970" t="e">
        <f>IF('Source and fuel input'!AS970,VLOOKUP(AA970,SourceIdData,8,FALSE),IF('Source and fuel input'!AQ970,V970,IF('Source and fuel input'!AR970,IF(AND(E970="Method 1",VLOOKUP(AA970,SourceIdData,8,FALSE)&gt;0),VLOOKUP(AA970,SourceIdData,8,FALSE),NA()),"")))</f>
        <v>#N/A</v>
      </c>
      <c r="CD970" s="15" t="e">
        <f t="shared" si="1184"/>
        <v>#N/A</v>
      </c>
      <c r="CE970" s="15" t="b">
        <f t="shared" si="1185"/>
        <v>1</v>
      </c>
      <c r="CF970" s="15" t="b">
        <f t="shared" si="1141"/>
        <v>1</v>
      </c>
      <c r="CG970" s="15" t="b">
        <f t="shared" si="1186"/>
        <v>0</v>
      </c>
      <c r="CH970" s="15" t="b">
        <f t="shared" si="1187"/>
        <v>1</v>
      </c>
      <c r="CI970" t="e">
        <f t="shared" si="1142"/>
        <v>#N/A</v>
      </c>
      <c r="CJ970" t="e">
        <f t="shared" si="1143"/>
        <v>#N/A</v>
      </c>
      <c r="CK970" t="e">
        <f t="shared" si="1152"/>
        <v>#N/A</v>
      </c>
      <c r="CL970" t="b">
        <f t="shared" si="1188"/>
        <v>0</v>
      </c>
      <c r="CM970" t="e">
        <f t="shared" si="1153"/>
        <v>#N/A</v>
      </c>
      <c r="CN970" t="b">
        <f t="shared" si="1154"/>
        <v>0</v>
      </c>
      <c r="CO970" s="14">
        <f t="shared" si="1155"/>
        <v>1</v>
      </c>
      <c r="CP970" s="16" t="str">
        <f t="shared" si="1144"/>
        <v/>
      </c>
      <c r="CQ970" s="15">
        <f t="shared" si="1145"/>
        <v>0</v>
      </c>
      <c r="CR970" s="15">
        <f t="shared" si="1146"/>
        <v>0</v>
      </c>
      <c r="CS970" s="15">
        <f t="shared" si="1147"/>
        <v>0</v>
      </c>
      <c r="CT970" s="58" t="e">
        <f t="shared" si="1174"/>
        <v>#DIV/0!</v>
      </c>
      <c r="CU970" s="2">
        <f t="shared" si="1148"/>
        <v>995</v>
      </c>
      <c r="CV970" t="str">
        <f t="shared" si="1156"/>
        <v/>
      </c>
      <c r="CX970" t="str">
        <f t="shared" si="1175"/>
        <v/>
      </c>
      <c r="CY970" t="b">
        <f>AND(CX970&lt;&gt;"",COUNTIF($CX$11:CX969,CX970)=0)</f>
        <v>0</v>
      </c>
      <c r="CZ970" s="2">
        <f>IF(CX970="",0,IF(CY970,MAX($CZ$11:CZ969)+1,VLOOKUP(CX970,$CX$11:CZ969,3,FALSE)))</f>
        <v>0</v>
      </c>
      <c r="DA970" s="2" t="str">
        <f t="shared" si="1157"/>
        <v/>
      </c>
      <c r="DB970" t="str">
        <f t="shared" si="1176"/>
        <v/>
      </c>
      <c r="DC970" t="b">
        <f>AND(DB970&lt;&gt;"",COUNTIF($DB$11:DB969,DB970)=0)</f>
        <v>0</v>
      </c>
      <c r="DD970" s="2">
        <f>IF(DB970="",0,IF(DC970,MAX($DD$11:DD969)+1,VLOOKUP(DB970,$DB$11:DD969,3,FALSE)))</f>
        <v>0</v>
      </c>
      <c r="DE970" s="2" t="str">
        <f t="shared" si="1158"/>
        <v/>
      </c>
    </row>
    <row r="971" spans="1:109" x14ac:dyDescent="0.35">
      <c r="A971" s="119"/>
      <c r="B971" s="46"/>
      <c r="C971" s="46"/>
      <c r="D971" s="46"/>
      <c r="E971" s="46"/>
      <c r="F971" s="183"/>
      <c r="G971" s="48">
        <v>0</v>
      </c>
      <c r="H971" s="46">
        <v>0</v>
      </c>
      <c r="I971" s="46">
        <v>0</v>
      </c>
      <c r="J971" s="46">
        <v>0</v>
      </c>
      <c r="K971" s="46">
        <v>0</v>
      </c>
      <c r="L971" s="49">
        <v>0</v>
      </c>
      <c r="M971" s="50">
        <v>0</v>
      </c>
      <c r="N971" s="32"/>
      <c r="O971" s="31"/>
      <c r="P971" s="31"/>
      <c r="Q971" s="31"/>
      <c r="R971" s="31"/>
      <c r="S971" s="31"/>
      <c r="T971" s="31"/>
      <c r="U971" s="31"/>
      <c r="V971" s="99"/>
      <c r="W971" s="52" t="str">
        <f t="shared" si="1183"/>
        <v/>
      </c>
      <c r="X971" s="120"/>
      <c r="Y971" s="97"/>
      <c r="Z971" t="e">
        <f t="shared" ref="Z971:Z1023" si="1189">VLOOKUP(TRIM($C971),Sources,4,FALSE)</f>
        <v>#N/A</v>
      </c>
      <c r="AA971" t="e">
        <f t="shared" ref="AA971:AA1023" si="1190">VLOOKUP(LEFT(TRIM(C971),45)&amp;LEFT(TRIM(D971),75),SoFu,2,FALSE)</f>
        <v>#N/A</v>
      </c>
      <c r="AB971" t="e">
        <f t="shared" ref="AB971:AB1023" si="1191">VLOOKUP(TRIM($C971),Sources,5,FALSE)</f>
        <v>#N/A</v>
      </c>
      <c r="AC971" s="53" t="b">
        <f t="shared" ref="AC971:AC1023" si="1192">AND(N971&lt;&gt;"",N971&gt;=0,NOT(ISERROR(N971*1)),NOT($AR971))</f>
        <v>0</v>
      </c>
      <c r="AD971" s="53" t="b">
        <f t="shared" ref="AD971:AD1023" si="1193">AND(O971&lt;&gt;"",O971&gt;=0,NOT(ISERROR(O971*1)),NOT($AR971))</f>
        <v>0</v>
      </c>
      <c r="AE971" s="53" t="b">
        <f t="shared" ref="AE971:AE1023" si="1194">AND(P971&lt;&gt;"",P971&gt;=0,NOT(ISERROR(P971*1)),NOT($AR971))</f>
        <v>0</v>
      </c>
      <c r="AF971" s="53" t="b">
        <f t="shared" ref="AF971:AF1023" si="1195">AND(Q971&lt;&gt;"",Q971&gt;=0,NOT(ISERROR(Q971*1)),NOT($AR971))</f>
        <v>0</v>
      </c>
      <c r="AG971" s="53" t="b">
        <f t="shared" ref="AG971:AG1023" si="1196">AND(R971&lt;&gt;"",R971&gt;=0,NOT(ISERROR(R971*1)),NOT($AR971))</f>
        <v>0</v>
      </c>
      <c r="AH971" s="53" t="b">
        <f t="shared" ref="AH971:AH1023" si="1197">AND(S971&lt;&gt;"",S971&gt;=0,NOT(ISERROR(S971*1)),NOT($AR971))</f>
        <v>0</v>
      </c>
      <c r="AI971" s="53" t="b">
        <f t="shared" ref="AI971:AI1023" si="1198">AND(T971&lt;&gt;"",T971&gt;=0,NOT(ISERROR(T971*1)),NOT($AR971))</f>
        <v>0</v>
      </c>
      <c r="AJ971" s="53" t="b">
        <f t="shared" ref="AJ971:AJ1023" si="1199">AND(U971&lt;&gt;"",U971&gt;=0,NOT(ISERROR(U971*1)),NOT($AR971))</f>
        <v>0</v>
      </c>
      <c r="AK971" s="53" t="b">
        <f t="shared" si="1177"/>
        <v>1</v>
      </c>
      <c r="AL971" s="53" t="b">
        <f t="shared" si="1178"/>
        <v>1</v>
      </c>
      <c r="AM971" s="53" t="b">
        <f t="shared" si="1179"/>
        <v>1</v>
      </c>
      <c r="AN971" s="53" t="b">
        <f t="shared" si="1180"/>
        <v>1</v>
      </c>
      <c r="AO971" s="53" t="b">
        <f t="shared" si="1181"/>
        <v>1</v>
      </c>
      <c r="AP971" s="53" t="b">
        <f t="shared" si="1182"/>
        <v>1</v>
      </c>
      <c r="AQ971" s="53" t="b">
        <f t="shared" si="1159"/>
        <v>0</v>
      </c>
      <c r="AR971" t="b">
        <f t="shared" ref="AR971:AR1023" si="1200">OR(E971="Method 4",IF(ISNA(AA971),FALSE,VLOOKUP(AA971,SourceIdData,17,FALSE)))</f>
        <v>0</v>
      </c>
      <c r="AS971" s="54" t="e">
        <f t="shared" si="1149"/>
        <v>#N/A</v>
      </c>
      <c r="AT971" t="b">
        <f t="shared" si="1160"/>
        <v>0</v>
      </c>
      <c r="AU971" t="str">
        <f t="shared" si="1161"/>
        <v/>
      </c>
      <c r="AV971" s="55" t="str">
        <f t="shared" si="1150"/>
        <v/>
      </c>
      <c r="AW971" t="b">
        <f>AND(AV971&lt;&gt;"",COUNTIF($AV$11:AV970,AV971)=0)</f>
        <v>0</v>
      </c>
      <c r="AX971" s="2">
        <f>IF(AV971="",0,IF(AW971,MAX($AX$11:AX970)+1,VLOOKUP(AV971,$AV$11:AX970,3,FALSE)))</f>
        <v>0</v>
      </c>
      <c r="AY971" t="str">
        <f t="shared" si="1151"/>
        <v/>
      </c>
      <c r="AZ971" t="e">
        <f t="shared" ref="AZ971:AZ1023" si="1201">IF(OR(AB971="05",AB971="06"),VLOOKUP(AA971,SourceIdData,2,FALSE),C971)</f>
        <v>#N/A</v>
      </c>
      <c r="BA971" t="e">
        <f>IF(ISNA(AZ971),NA(),COUNTIF(AZ$10:AZ971,AZ971)&gt;1)</f>
        <v>#N/A</v>
      </c>
      <c r="BB971" t="e">
        <f t="shared" ref="BB971:BB1023" si="1202">CONCATENATE(VLOOKUP(AA971,SourceIdData,6,0)," - ",F971)</f>
        <v>#N/A</v>
      </c>
      <c r="BC971" s="55" t="e">
        <f t="shared" ref="BC971:BC1023" si="1203">IF($E971="Method 1",IF(N971="",VLOOKUP($AA971,SourceIdData,9,0),N971),IF(AND(VLOOKUP($AA971,SourceIdData,3,0)&lt;&gt;3,N971=""),NA(),N971))</f>
        <v>#N/A</v>
      </c>
      <c r="BD971" s="56" t="e">
        <f t="shared" ref="BD971:BD1023" si="1204">IF($E971="Method 1",IF($O971="",IF(ISBLANK(VLOOKUP($AA971,SourceIdData,7,0)),NA(),IF(VLOOKUP($AA971,SourceIdData,7,0)="Fuel",VLOOKUP($BB971,ActivityDataUncert,2,0),VLOOKUP($AA971,SourceIdData,7,0))),$O971),IF($O971="",NA(),$O971))</f>
        <v>#N/A</v>
      </c>
      <c r="BE971" s="53">
        <f t="shared" ref="BE971:BE1023" si="1205">IF($E971="Method 1",IF(P971="",VLOOKUP($AA971,SourceIdData,10,0),P971),P971)</f>
        <v>0</v>
      </c>
      <c r="BF971" s="53">
        <f t="shared" ref="BF971:BF1023" si="1206">IF($E971="Method 1",IF(Q971="",VLOOKUP($AA971,SourceIdData,11,0),Q971),Q971)</f>
        <v>0</v>
      </c>
      <c r="BG971" s="53">
        <f t="shared" ref="BG971:BG1023" si="1207">IF($E971="Method 1",IF(R971="",VLOOKUP($AA971,SourceIdData,12,0),R971),R971)</f>
        <v>0</v>
      </c>
      <c r="BH971" s="53">
        <f t="shared" ref="BH971:BH1023" si="1208">IF($E971="Method 1",IF(S971="",VLOOKUP($AA971,SourceIdData,13,0),S971),S971)</f>
        <v>0</v>
      </c>
      <c r="BI971" s="53">
        <f t="shared" ref="BI971:BI1023" si="1209">IF($E971="Method 1",IF(T971="",VLOOKUP($AA971,SourceIdData,14,0),T971),T971)</f>
        <v>0</v>
      </c>
      <c r="BJ971" s="53">
        <f t="shared" ref="BJ971:BJ1023" si="1210">IF($E971="Method 1",IF(U971="",VLOOKUP($AA971,SourceIdData,15,0),U971),U971)</f>
        <v>0</v>
      </c>
      <c r="BK971" s="57">
        <f t="shared" ref="BK971:BK1023" si="1211">G971</f>
        <v>0</v>
      </c>
      <c r="BL971" s="57">
        <f t="shared" ref="BL971:BL1023" si="1212">H971</f>
        <v>0</v>
      </c>
      <c r="BM971" s="57">
        <f t="shared" ref="BM971:BM1023" si="1213">I971</f>
        <v>0</v>
      </c>
      <c r="BN971" s="57">
        <f t="shared" ref="BN971:BN1023" si="1214">J971</f>
        <v>0</v>
      </c>
      <c r="BO971" s="57">
        <f t="shared" ref="BO971:BO1023" si="1215">K971</f>
        <v>0</v>
      </c>
      <c r="BP971" s="57">
        <f t="shared" ref="BP971:BP1023" si="1216">L971</f>
        <v>0</v>
      </c>
      <c r="BQ971">
        <f t="shared" si="1162"/>
        <v>0</v>
      </c>
      <c r="BR971">
        <f t="shared" si="1163"/>
        <v>0</v>
      </c>
      <c r="BS971">
        <f t="shared" si="1164"/>
        <v>0</v>
      </c>
      <c r="BT971">
        <f t="shared" si="1165"/>
        <v>0</v>
      </c>
      <c r="BU971">
        <f t="shared" si="1166"/>
        <v>0</v>
      </c>
      <c r="BV971">
        <f t="shared" si="1167"/>
        <v>0</v>
      </c>
      <c r="BW971">
        <f t="shared" si="1168"/>
        <v>0</v>
      </c>
      <c r="BX971">
        <f t="shared" si="1169"/>
        <v>0</v>
      </c>
      <c r="BY971">
        <f t="shared" si="1170"/>
        <v>0</v>
      </c>
      <c r="BZ971">
        <f t="shared" si="1171"/>
        <v>0</v>
      </c>
      <c r="CA971">
        <f t="shared" si="1172"/>
        <v>0</v>
      </c>
      <c r="CB971">
        <f t="shared" si="1173"/>
        <v>0</v>
      </c>
      <c r="CC971" t="e">
        <f>IF('Source and fuel input'!AS971,VLOOKUP(AA971,SourceIdData,8,FALSE),IF('Source and fuel input'!AQ971,V971,IF('Source and fuel input'!AR971,IF(AND(E971="Method 1",VLOOKUP(AA971,SourceIdData,8,FALSE)&gt;0),VLOOKUP(AA971,SourceIdData,8,FALSE),NA()),"")))</f>
        <v>#N/A</v>
      </c>
      <c r="CD971" s="15" t="e">
        <f t="shared" si="1184"/>
        <v>#N/A</v>
      </c>
      <c r="CE971" s="15" t="b">
        <f t="shared" si="1185"/>
        <v>1</v>
      </c>
      <c r="CF971" s="15" t="b">
        <f t="shared" ref="CF971:CF1023" si="1217">IF(ISERROR(VLOOKUP(E971,Methods,1,FALSE)),TRUE,IF(ISERROR(AA971),FALSE,IF(ISERROR(VLOOKUP(F971,_xlnm.Criteria,1,FALSE)),IF(VLOOKUP(AA971,SourceIdData,6,FALSE)="None",FALSE,TRUE),FALSE)))</f>
        <v>1</v>
      </c>
      <c r="CG971" s="15" t="b">
        <f t="shared" si="1186"/>
        <v>0</v>
      </c>
      <c r="CH971" s="15" t="b">
        <f t="shared" si="1187"/>
        <v>1</v>
      </c>
      <c r="CI971" t="e">
        <f t="shared" ref="CI971:CI1023" si="1218">OR(VLOOKUP(AA971,SourceIdData,3,FALSE)&lt;&gt;1,AQ971,AR971,AS971)</f>
        <v>#N/A</v>
      </c>
      <c r="CJ971" t="e">
        <f t="shared" ref="CJ971:CJ1023" si="1219">OR(VLOOKUP(AA971,SourceIdData,3,FALSE)=2,VLOOKUP(AA971,SourceIdData,3,FALSE)=4,AQ971,AR971,AS971)</f>
        <v>#N/A</v>
      </c>
      <c r="CK971" t="e">
        <f t="shared" si="1152"/>
        <v>#N/A</v>
      </c>
      <c r="CL971" t="b">
        <f t="shared" si="1188"/>
        <v>0</v>
      </c>
      <c r="CM971" t="e">
        <f t="shared" si="1153"/>
        <v>#N/A</v>
      </c>
      <c r="CN971" t="b">
        <f t="shared" si="1154"/>
        <v>0</v>
      </c>
      <c r="CO971" s="14">
        <f t="shared" si="1155"/>
        <v>1</v>
      </c>
      <c r="CP971" s="16" t="str">
        <f t="shared" ref="CP971:CP1023" si="1220">IF(CO971=1,"",CD971)</f>
        <v/>
      </c>
      <c r="CQ971" s="15">
        <f t="shared" ref="CQ971:CQ1023" si="1221">SUMIF($AV$11:$AV$1023,AV971,$CP$11:$CP$1023)</f>
        <v>0</v>
      </c>
      <c r="CR971" s="15">
        <f t="shared" ref="CR971:CR1023" si="1222">SUM(BK971:BP971)</f>
        <v>0</v>
      </c>
      <c r="CS971" s="15">
        <f t="shared" ref="CS971:CS1023" si="1223">SUMIF($AV$11:$AV$1023,AV971,$CR$11:$CR$1023)</f>
        <v>0</v>
      </c>
      <c r="CT971" s="58" t="e">
        <f t="shared" si="1174"/>
        <v>#DIV/0!</v>
      </c>
      <c r="CU971" s="2">
        <f t="shared" ref="CU971:CU1023" si="1224">SUMIF($AV$11:$AV$1005,AV971,$CO$11:$CO$1023)</f>
        <v>995</v>
      </c>
      <c r="CV971" t="str">
        <f t="shared" si="1156"/>
        <v/>
      </c>
      <c r="CX971" t="str">
        <f t="shared" si="1175"/>
        <v/>
      </c>
      <c r="CY971" t="b">
        <f>AND(CX971&lt;&gt;"",COUNTIF($CX$11:CX970,CX971)=0)</f>
        <v>0</v>
      </c>
      <c r="CZ971" s="2">
        <f>IF(CX971="",0,IF(CY971,MAX($CZ$11:CZ970)+1,VLOOKUP(CX971,$CX$11:CZ970,3,FALSE)))</f>
        <v>0</v>
      </c>
      <c r="DA971" s="2" t="str">
        <f t="shared" si="1157"/>
        <v/>
      </c>
      <c r="DB971" t="str">
        <f t="shared" si="1176"/>
        <v/>
      </c>
      <c r="DC971" t="b">
        <f>AND(DB971&lt;&gt;"",COUNTIF($DB$11:DB970,DB971)=0)</f>
        <v>0</v>
      </c>
      <c r="DD971" s="2">
        <f>IF(DB971="",0,IF(DC971,MAX($DD$11:DD970)+1,VLOOKUP(DB971,$DB$11:DD970,3,FALSE)))</f>
        <v>0</v>
      </c>
      <c r="DE971" s="2" t="str">
        <f t="shared" si="1158"/>
        <v/>
      </c>
    </row>
    <row r="972" spans="1:109" x14ac:dyDescent="0.35">
      <c r="A972" s="119"/>
      <c r="B972" s="46"/>
      <c r="C972" s="46"/>
      <c r="D972" s="46"/>
      <c r="E972" s="46"/>
      <c r="F972" s="183"/>
      <c r="G972" s="48">
        <v>0</v>
      </c>
      <c r="H972" s="46">
        <v>0</v>
      </c>
      <c r="I972" s="46">
        <v>0</v>
      </c>
      <c r="J972" s="46">
        <v>0</v>
      </c>
      <c r="K972" s="46">
        <v>0</v>
      </c>
      <c r="L972" s="49">
        <v>0</v>
      </c>
      <c r="M972" s="50">
        <v>0</v>
      </c>
      <c r="N972" s="32"/>
      <c r="O972" s="31"/>
      <c r="P972" s="31"/>
      <c r="Q972" s="31"/>
      <c r="R972" s="31"/>
      <c r="S972" s="31"/>
      <c r="T972" s="31"/>
      <c r="U972" s="31"/>
      <c r="V972" s="99"/>
      <c r="W972" s="52" t="str">
        <f t="shared" si="1183"/>
        <v/>
      </c>
      <c r="X972" s="120"/>
      <c r="Y972" s="97"/>
      <c r="Z972" t="e">
        <f t="shared" si="1189"/>
        <v>#N/A</v>
      </c>
      <c r="AA972" t="e">
        <f t="shared" si="1190"/>
        <v>#N/A</v>
      </c>
      <c r="AB972" t="e">
        <f t="shared" si="1191"/>
        <v>#N/A</v>
      </c>
      <c r="AC972" s="53" t="b">
        <f t="shared" si="1192"/>
        <v>0</v>
      </c>
      <c r="AD972" s="53" t="b">
        <f t="shared" si="1193"/>
        <v>0</v>
      </c>
      <c r="AE972" s="53" t="b">
        <f t="shared" si="1194"/>
        <v>0</v>
      </c>
      <c r="AF972" s="53" t="b">
        <f t="shared" si="1195"/>
        <v>0</v>
      </c>
      <c r="AG972" s="53" t="b">
        <f t="shared" si="1196"/>
        <v>0</v>
      </c>
      <c r="AH972" s="53" t="b">
        <f t="shared" si="1197"/>
        <v>0</v>
      </c>
      <c r="AI972" s="53" t="b">
        <f t="shared" si="1198"/>
        <v>0</v>
      </c>
      <c r="AJ972" s="53" t="b">
        <f t="shared" si="1199"/>
        <v>0</v>
      </c>
      <c r="AK972" s="53" t="b">
        <f t="shared" si="1177"/>
        <v>1</v>
      </c>
      <c r="AL972" s="53" t="b">
        <f t="shared" si="1178"/>
        <v>1</v>
      </c>
      <c r="AM972" s="53" t="b">
        <f t="shared" si="1179"/>
        <v>1</v>
      </c>
      <c r="AN972" s="53" t="b">
        <f t="shared" si="1180"/>
        <v>1</v>
      </c>
      <c r="AO972" s="53" t="b">
        <f t="shared" si="1181"/>
        <v>1</v>
      </c>
      <c r="AP972" s="53" t="b">
        <f t="shared" si="1182"/>
        <v>1</v>
      </c>
      <c r="AQ972" s="53" t="b">
        <f t="shared" si="1159"/>
        <v>0</v>
      </c>
      <c r="AR972" t="b">
        <f t="shared" si="1200"/>
        <v>0</v>
      </c>
      <c r="AS972" s="54" t="e">
        <f t="shared" ref="AS972:AS1023" si="1225">AND(E972="Method 1",AB972=34)</f>
        <v>#N/A</v>
      </c>
      <c r="AT972" t="b">
        <f t="shared" si="1160"/>
        <v>0</v>
      </c>
      <c r="AU972" t="str">
        <f t="shared" si="1161"/>
        <v/>
      </c>
      <c r="AV972" s="55" t="str">
        <f t="shared" ref="AV972:AV1023" si="1226">IF(ISNA(AA972*1),"",IF(OR(AB972="05",AB972="06"),TRIM(A972)&amp;" "&amp;AA972,TRIM(A972)&amp;AB972))</f>
        <v/>
      </c>
      <c r="AW972" t="b">
        <f>AND(AV972&lt;&gt;"",COUNTIF($AV$11:AV971,AV972)=0)</f>
        <v>0</v>
      </c>
      <c r="AX972" s="2">
        <f>IF(AV972="",0,IF(AW972,MAX($AX$11:AX971)+1,VLOOKUP(AV972,$AV$11:AX971,3,FALSE)))</f>
        <v>0</v>
      </c>
      <c r="AY972" t="str">
        <f t="shared" ref="AY972:AY1023" si="1227">TRIM(B972)</f>
        <v/>
      </c>
      <c r="AZ972" t="e">
        <f t="shared" si="1201"/>
        <v>#N/A</v>
      </c>
      <c r="BA972" t="e">
        <f>IF(ISNA(AZ972),NA(),COUNTIF(AZ$10:AZ972,AZ972)&gt;1)</f>
        <v>#N/A</v>
      </c>
      <c r="BB972" t="e">
        <f t="shared" si="1202"/>
        <v>#N/A</v>
      </c>
      <c r="BC972" s="55" t="e">
        <f t="shared" si="1203"/>
        <v>#N/A</v>
      </c>
      <c r="BD972" s="56" t="e">
        <f t="shared" si="1204"/>
        <v>#N/A</v>
      </c>
      <c r="BE972" s="53">
        <f t="shared" si="1205"/>
        <v>0</v>
      </c>
      <c r="BF972" s="53">
        <f t="shared" si="1206"/>
        <v>0</v>
      </c>
      <c r="BG972" s="53">
        <f t="shared" si="1207"/>
        <v>0</v>
      </c>
      <c r="BH972" s="53">
        <f t="shared" si="1208"/>
        <v>0</v>
      </c>
      <c r="BI972" s="53">
        <f t="shared" si="1209"/>
        <v>0</v>
      </c>
      <c r="BJ972" s="53">
        <f t="shared" si="1210"/>
        <v>0</v>
      </c>
      <c r="BK972" s="57">
        <f t="shared" si="1211"/>
        <v>0</v>
      </c>
      <c r="BL972" s="57">
        <f t="shared" si="1212"/>
        <v>0</v>
      </c>
      <c r="BM972" s="57">
        <f t="shared" si="1213"/>
        <v>0</v>
      </c>
      <c r="BN972" s="57">
        <f t="shared" si="1214"/>
        <v>0</v>
      </c>
      <c r="BO972" s="57">
        <f t="shared" si="1215"/>
        <v>0</v>
      </c>
      <c r="BP972" s="57">
        <f t="shared" si="1216"/>
        <v>0</v>
      </c>
      <c r="BQ972">
        <f t="shared" si="1162"/>
        <v>0</v>
      </c>
      <c r="BR972">
        <f t="shared" si="1163"/>
        <v>0</v>
      </c>
      <c r="BS972">
        <f t="shared" si="1164"/>
        <v>0</v>
      </c>
      <c r="BT972">
        <f t="shared" si="1165"/>
        <v>0</v>
      </c>
      <c r="BU972">
        <f t="shared" si="1166"/>
        <v>0</v>
      </c>
      <c r="BV972">
        <f t="shared" si="1167"/>
        <v>0</v>
      </c>
      <c r="BW972">
        <f t="shared" si="1168"/>
        <v>0</v>
      </c>
      <c r="BX972">
        <f t="shared" si="1169"/>
        <v>0</v>
      </c>
      <c r="BY972">
        <f t="shared" si="1170"/>
        <v>0</v>
      </c>
      <c r="BZ972">
        <f t="shared" si="1171"/>
        <v>0</v>
      </c>
      <c r="CA972">
        <f t="shared" si="1172"/>
        <v>0</v>
      </c>
      <c r="CB972">
        <f t="shared" si="1173"/>
        <v>0</v>
      </c>
      <c r="CC972" t="e">
        <f>IF('Source and fuel input'!AS972,VLOOKUP(AA972,SourceIdData,8,FALSE),IF('Source and fuel input'!AQ972,V972,IF('Source and fuel input'!AR972,IF(AND(E972="Method 1",VLOOKUP(AA972,SourceIdData,8,FALSE)&gt;0),VLOOKUP(AA972,SourceIdData,8,FALSE),NA()),"")))</f>
        <v>#N/A</v>
      </c>
      <c r="CD972" s="15" t="e">
        <f t="shared" si="1184"/>
        <v>#N/A</v>
      </c>
      <c r="CE972" s="15" t="b">
        <f t="shared" si="1185"/>
        <v>1</v>
      </c>
      <c r="CF972" s="15" t="b">
        <f t="shared" si="1217"/>
        <v>1</v>
      </c>
      <c r="CG972" s="15" t="b">
        <f t="shared" si="1186"/>
        <v>0</v>
      </c>
      <c r="CH972" s="15" t="b">
        <f t="shared" si="1187"/>
        <v>1</v>
      </c>
      <c r="CI972" t="e">
        <f t="shared" si="1218"/>
        <v>#N/A</v>
      </c>
      <c r="CJ972" t="e">
        <f t="shared" si="1219"/>
        <v>#N/A</v>
      </c>
      <c r="CK972" t="e">
        <f t="shared" ref="CK972:CK1023" si="1228">NOT(OR(CI972,N972&gt;0,E972="Method 1"))</f>
        <v>#N/A</v>
      </c>
      <c r="CL972" t="b">
        <f t="shared" si="1188"/>
        <v>0</v>
      </c>
      <c r="CM972" t="e">
        <f t="shared" ref="CM972:CM1023" si="1229">NOT(OR(CJ972,CL972,E972="Method 1"))</f>
        <v>#N/A</v>
      </c>
      <c r="CN972" t="b">
        <f t="shared" ref="CN972:CN1023" si="1230">AND(E972&lt;&gt;"Method 1",AR972,NOT(AQ972))</f>
        <v>0</v>
      </c>
      <c r="CO972" s="14">
        <f t="shared" ref="CO972:CO1023" si="1231">IF(ISERROR(OR(CE972,CF972,CG972,CH972,CK972,CM972,CN972)),1,IF(OR(CE972,CF972,CG972,CH972,CK972,CM972,CN972),1,0))</f>
        <v>1</v>
      </c>
      <c r="CP972" s="16" t="str">
        <f t="shared" si="1220"/>
        <v/>
      </c>
      <c r="CQ972" s="15">
        <f t="shared" si="1221"/>
        <v>0</v>
      </c>
      <c r="CR972" s="15">
        <f t="shared" si="1222"/>
        <v>0</v>
      </c>
      <c r="CS972" s="15">
        <f t="shared" si="1223"/>
        <v>0</v>
      </c>
      <c r="CT972" s="58" t="e">
        <f t="shared" si="1174"/>
        <v>#DIV/0!</v>
      </c>
      <c r="CU972" s="2">
        <f t="shared" si="1224"/>
        <v>995</v>
      </c>
      <c r="CV972" t="str">
        <f t="shared" ref="CV972:CV1023" si="1232">IF(A972="","",A972)</f>
        <v/>
      </c>
      <c r="CX972" t="str">
        <f t="shared" si="1175"/>
        <v/>
      </c>
      <c r="CY972" t="b">
        <f>AND(CX972&lt;&gt;"",COUNTIF($CX$11:CX971,CX972)=0)</f>
        <v>0</v>
      </c>
      <c r="CZ972" s="2">
        <f>IF(CX972="",0,IF(CY972,MAX($CZ$11:CZ971)+1,VLOOKUP(CX972,$CX$11:CZ971,3,FALSE)))</f>
        <v>0</v>
      </c>
      <c r="DA972" s="2" t="str">
        <f t="shared" ref="DA972:DA1023" si="1233">CX972</f>
        <v/>
      </c>
      <c r="DB972" t="str">
        <f t="shared" si="1176"/>
        <v/>
      </c>
      <c r="DC972" t="b">
        <f>AND(DB972&lt;&gt;"",COUNTIF($DB$11:DB971,DB972)=0)</f>
        <v>0</v>
      </c>
      <c r="DD972" s="2">
        <f>IF(DB972="",0,IF(DC972,MAX($DD$11:DD971)+1,VLOOKUP(DB972,$DB$11:DD971,3,FALSE)))</f>
        <v>0</v>
      </c>
      <c r="DE972" s="2" t="str">
        <f t="shared" ref="DE972:DE1023" si="1234">DB972</f>
        <v/>
      </c>
    </row>
    <row r="973" spans="1:109" x14ac:dyDescent="0.35">
      <c r="A973" s="119"/>
      <c r="B973" s="46"/>
      <c r="C973" s="46"/>
      <c r="D973" s="46"/>
      <c r="E973" s="46"/>
      <c r="F973" s="183"/>
      <c r="G973" s="48">
        <v>0</v>
      </c>
      <c r="H973" s="46">
        <v>0</v>
      </c>
      <c r="I973" s="46">
        <v>0</v>
      </c>
      <c r="J973" s="46">
        <v>0</v>
      </c>
      <c r="K973" s="46">
        <v>0</v>
      </c>
      <c r="L973" s="49">
        <v>0</v>
      </c>
      <c r="M973" s="50">
        <v>0</v>
      </c>
      <c r="N973" s="32"/>
      <c r="O973" s="31"/>
      <c r="P973" s="31"/>
      <c r="Q973" s="31"/>
      <c r="R973" s="31"/>
      <c r="S973" s="31"/>
      <c r="T973" s="31"/>
      <c r="U973" s="31"/>
      <c r="V973" s="99"/>
      <c r="W973" s="52" t="str">
        <f t="shared" si="1183"/>
        <v/>
      </c>
      <c r="X973" s="120"/>
      <c r="Y973" s="97"/>
      <c r="Z973" t="e">
        <f t="shared" si="1189"/>
        <v>#N/A</v>
      </c>
      <c r="AA973" t="e">
        <f t="shared" si="1190"/>
        <v>#N/A</v>
      </c>
      <c r="AB973" t="e">
        <f t="shared" si="1191"/>
        <v>#N/A</v>
      </c>
      <c r="AC973" s="53" t="b">
        <f t="shared" si="1192"/>
        <v>0</v>
      </c>
      <c r="AD973" s="53" t="b">
        <f t="shared" si="1193"/>
        <v>0</v>
      </c>
      <c r="AE973" s="53" t="b">
        <f t="shared" si="1194"/>
        <v>0</v>
      </c>
      <c r="AF973" s="53" t="b">
        <f t="shared" si="1195"/>
        <v>0</v>
      </c>
      <c r="AG973" s="53" t="b">
        <f t="shared" si="1196"/>
        <v>0</v>
      </c>
      <c r="AH973" s="53" t="b">
        <f t="shared" si="1197"/>
        <v>0</v>
      </c>
      <c r="AI973" s="53" t="b">
        <f t="shared" si="1198"/>
        <v>0</v>
      </c>
      <c r="AJ973" s="53" t="b">
        <f t="shared" si="1199"/>
        <v>0</v>
      </c>
      <c r="AK973" s="53" t="b">
        <f t="shared" si="1177"/>
        <v>1</v>
      </c>
      <c r="AL973" s="53" t="b">
        <f t="shared" si="1178"/>
        <v>1</v>
      </c>
      <c r="AM973" s="53" t="b">
        <f t="shared" si="1179"/>
        <v>1</v>
      </c>
      <c r="AN973" s="53" t="b">
        <f t="shared" si="1180"/>
        <v>1</v>
      </c>
      <c r="AO973" s="53" t="b">
        <f t="shared" si="1181"/>
        <v>1</v>
      </c>
      <c r="AP973" s="53" t="b">
        <f t="shared" si="1182"/>
        <v>1</v>
      </c>
      <c r="AQ973" s="53" t="b">
        <f t="shared" si="1159"/>
        <v>0</v>
      </c>
      <c r="AR973" t="b">
        <f t="shared" si="1200"/>
        <v>0</v>
      </c>
      <c r="AS973" s="54" t="e">
        <f t="shared" si="1225"/>
        <v>#N/A</v>
      </c>
      <c r="AT973" t="b">
        <f t="shared" si="1160"/>
        <v>0</v>
      </c>
      <c r="AU973" t="str">
        <f t="shared" si="1161"/>
        <v/>
      </c>
      <c r="AV973" s="55" t="str">
        <f t="shared" si="1226"/>
        <v/>
      </c>
      <c r="AW973" t="b">
        <f>AND(AV973&lt;&gt;"",COUNTIF($AV$11:AV972,AV973)=0)</f>
        <v>0</v>
      </c>
      <c r="AX973" s="2">
        <f>IF(AV973="",0,IF(AW973,MAX($AX$11:AX972)+1,VLOOKUP(AV973,$AV$11:AX972,3,FALSE)))</f>
        <v>0</v>
      </c>
      <c r="AY973" t="str">
        <f t="shared" si="1227"/>
        <v/>
      </c>
      <c r="AZ973" t="e">
        <f t="shared" si="1201"/>
        <v>#N/A</v>
      </c>
      <c r="BA973" t="e">
        <f>IF(ISNA(AZ973),NA(),COUNTIF(AZ$10:AZ973,AZ973)&gt;1)</f>
        <v>#N/A</v>
      </c>
      <c r="BB973" t="e">
        <f t="shared" si="1202"/>
        <v>#N/A</v>
      </c>
      <c r="BC973" s="55" t="e">
        <f t="shared" si="1203"/>
        <v>#N/A</v>
      </c>
      <c r="BD973" s="56" t="e">
        <f t="shared" si="1204"/>
        <v>#N/A</v>
      </c>
      <c r="BE973" s="53">
        <f t="shared" si="1205"/>
        <v>0</v>
      </c>
      <c r="BF973" s="53">
        <f t="shared" si="1206"/>
        <v>0</v>
      </c>
      <c r="BG973" s="53">
        <f t="shared" si="1207"/>
        <v>0</v>
      </c>
      <c r="BH973" s="53">
        <f t="shared" si="1208"/>
        <v>0</v>
      </c>
      <c r="BI973" s="53">
        <f t="shared" si="1209"/>
        <v>0</v>
      </c>
      <c r="BJ973" s="53">
        <f t="shared" si="1210"/>
        <v>0</v>
      </c>
      <c r="BK973" s="57">
        <f t="shared" si="1211"/>
        <v>0</v>
      </c>
      <c r="BL973" s="57">
        <f t="shared" si="1212"/>
        <v>0</v>
      </c>
      <c r="BM973" s="57">
        <f t="shared" si="1213"/>
        <v>0</v>
      </c>
      <c r="BN973" s="57">
        <f t="shared" si="1214"/>
        <v>0</v>
      </c>
      <c r="BO973" s="57">
        <f t="shared" si="1215"/>
        <v>0</v>
      </c>
      <c r="BP973" s="57">
        <f t="shared" si="1216"/>
        <v>0</v>
      </c>
      <c r="BQ973">
        <f t="shared" si="1162"/>
        <v>0</v>
      </c>
      <c r="BR973">
        <f t="shared" si="1163"/>
        <v>0</v>
      </c>
      <c r="BS973">
        <f t="shared" si="1164"/>
        <v>0</v>
      </c>
      <c r="BT973">
        <f t="shared" si="1165"/>
        <v>0</v>
      </c>
      <c r="BU973">
        <f t="shared" si="1166"/>
        <v>0</v>
      </c>
      <c r="BV973">
        <f t="shared" si="1167"/>
        <v>0</v>
      </c>
      <c r="BW973">
        <f t="shared" si="1168"/>
        <v>0</v>
      </c>
      <c r="BX973">
        <f t="shared" si="1169"/>
        <v>0</v>
      </c>
      <c r="BY973">
        <f t="shared" si="1170"/>
        <v>0</v>
      </c>
      <c r="BZ973">
        <f t="shared" si="1171"/>
        <v>0</v>
      </c>
      <c r="CA973">
        <f t="shared" si="1172"/>
        <v>0</v>
      </c>
      <c r="CB973">
        <f t="shared" si="1173"/>
        <v>0</v>
      </c>
      <c r="CC973" t="e">
        <f>IF('Source and fuel input'!AS973,VLOOKUP(AA973,SourceIdData,8,FALSE),IF('Source and fuel input'!AQ973,V973,IF('Source and fuel input'!AR973,IF(AND(E973="Method 1",VLOOKUP(AA973,SourceIdData,8,FALSE)&gt;0),VLOOKUP(AA973,SourceIdData,8,FALSE),NA()),"")))</f>
        <v>#N/A</v>
      </c>
      <c r="CD973" s="15" t="e">
        <f t="shared" si="1184"/>
        <v>#N/A</v>
      </c>
      <c r="CE973" s="15" t="b">
        <f t="shared" si="1185"/>
        <v>1</v>
      </c>
      <c r="CF973" s="15" t="b">
        <f t="shared" si="1217"/>
        <v>1</v>
      </c>
      <c r="CG973" s="15" t="b">
        <f t="shared" si="1186"/>
        <v>0</v>
      </c>
      <c r="CH973" s="15" t="b">
        <f t="shared" si="1187"/>
        <v>1</v>
      </c>
      <c r="CI973" t="e">
        <f t="shared" si="1218"/>
        <v>#N/A</v>
      </c>
      <c r="CJ973" t="e">
        <f t="shared" si="1219"/>
        <v>#N/A</v>
      </c>
      <c r="CK973" t="e">
        <f t="shared" si="1228"/>
        <v>#N/A</v>
      </c>
      <c r="CL973" t="b">
        <f t="shared" si="1188"/>
        <v>0</v>
      </c>
      <c r="CM973" t="e">
        <f t="shared" si="1229"/>
        <v>#N/A</v>
      </c>
      <c r="CN973" t="b">
        <f t="shared" si="1230"/>
        <v>0</v>
      </c>
      <c r="CO973" s="14">
        <f t="shared" si="1231"/>
        <v>1</v>
      </c>
      <c r="CP973" s="16" t="str">
        <f t="shared" si="1220"/>
        <v/>
      </c>
      <c r="CQ973" s="15">
        <f t="shared" si="1221"/>
        <v>0</v>
      </c>
      <c r="CR973" s="15">
        <f t="shared" si="1222"/>
        <v>0</v>
      </c>
      <c r="CS973" s="15">
        <f t="shared" si="1223"/>
        <v>0</v>
      </c>
      <c r="CT973" s="58" t="e">
        <f t="shared" si="1174"/>
        <v>#DIV/0!</v>
      </c>
      <c r="CU973" s="2">
        <f t="shared" si="1224"/>
        <v>995</v>
      </c>
      <c r="CV973" t="str">
        <f t="shared" si="1232"/>
        <v/>
      </c>
      <c r="CX973" t="str">
        <f t="shared" si="1175"/>
        <v/>
      </c>
      <c r="CY973" t="b">
        <f>AND(CX973&lt;&gt;"",COUNTIF($CX$11:CX972,CX973)=0)</f>
        <v>0</v>
      </c>
      <c r="CZ973" s="2">
        <f>IF(CX973="",0,IF(CY973,MAX($CZ$11:CZ972)+1,VLOOKUP(CX973,$CX$11:CZ972,3,FALSE)))</f>
        <v>0</v>
      </c>
      <c r="DA973" s="2" t="str">
        <f t="shared" si="1233"/>
        <v/>
      </c>
      <c r="DB973" t="str">
        <f t="shared" si="1176"/>
        <v/>
      </c>
      <c r="DC973" t="b">
        <f>AND(DB973&lt;&gt;"",COUNTIF($DB$11:DB972,DB973)=0)</f>
        <v>0</v>
      </c>
      <c r="DD973" s="2">
        <f>IF(DB973="",0,IF(DC973,MAX($DD$11:DD972)+1,VLOOKUP(DB973,$DB$11:DD972,3,FALSE)))</f>
        <v>0</v>
      </c>
      <c r="DE973" s="2" t="str">
        <f t="shared" si="1234"/>
        <v/>
      </c>
    </row>
    <row r="974" spans="1:109" x14ac:dyDescent="0.35">
      <c r="A974" s="119"/>
      <c r="B974" s="46"/>
      <c r="C974" s="46"/>
      <c r="D974" s="46"/>
      <c r="E974" s="46"/>
      <c r="F974" s="183"/>
      <c r="G974" s="48">
        <v>0</v>
      </c>
      <c r="H974" s="46">
        <v>0</v>
      </c>
      <c r="I974" s="46">
        <v>0</v>
      </c>
      <c r="J974" s="46">
        <v>0</v>
      </c>
      <c r="K974" s="46">
        <v>0</v>
      </c>
      <c r="L974" s="49">
        <v>0</v>
      </c>
      <c r="M974" s="50">
        <v>0</v>
      </c>
      <c r="N974" s="32"/>
      <c r="O974" s="31"/>
      <c r="P974" s="31"/>
      <c r="Q974" s="31"/>
      <c r="R974" s="31"/>
      <c r="S974" s="31"/>
      <c r="T974" s="31"/>
      <c r="U974" s="31"/>
      <c r="V974" s="99"/>
      <c r="W974" s="52" t="str">
        <f t="shared" si="1183"/>
        <v/>
      </c>
      <c r="X974" s="120"/>
      <c r="Y974" s="97"/>
      <c r="Z974" t="e">
        <f t="shared" si="1189"/>
        <v>#N/A</v>
      </c>
      <c r="AA974" t="e">
        <f t="shared" si="1190"/>
        <v>#N/A</v>
      </c>
      <c r="AB974" t="e">
        <f t="shared" si="1191"/>
        <v>#N/A</v>
      </c>
      <c r="AC974" s="53" t="b">
        <f t="shared" si="1192"/>
        <v>0</v>
      </c>
      <c r="AD974" s="53" t="b">
        <f t="shared" si="1193"/>
        <v>0</v>
      </c>
      <c r="AE974" s="53" t="b">
        <f t="shared" si="1194"/>
        <v>0</v>
      </c>
      <c r="AF974" s="53" t="b">
        <f t="shared" si="1195"/>
        <v>0</v>
      </c>
      <c r="AG974" s="53" t="b">
        <f t="shared" si="1196"/>
        <v>0</v>
      </c>
      <c r="AH974" s="53" t="b">
        <f t="shared" si="1197"/>
        <v>0</v>
      </c>
      <c r="AI974" s="53" t="b">
        <f t="shared" si="1198"/>
        <v>0</v>
      </c>
      <c r="AJ974" s="53" t="b">
        <f t="shared" si="1199"/>
        <v>0</v>
      </c>
      <c r="AK974" s="53" t="b">
        <f t="shared" si="1177"/>
        <v>1</v>
      </c>
      <c r="AL974" s="53" t="b">
        <f t="shared" si="1178"/>
        <v>1</v>
      </c>
      <c r="AM974" s="53" t="b">
        <f t="shared" si="1179"/>
        <v>1</v>
      </c>
      <c r="AN974" s="53" t="b">
        <f t="shared" si="1180"/>
        <v>1</v>
      </c>
      <c r="AO974" s="53" t="b">
        <f t="shared" si="1181"/>
        <v>1</v>
      </c>
      <c r="AP974" s="53" t="b">
        <f t="shared" si="1182"/>
        <v>1</v>
      </c>
      <c r="AQ974" s="53" t="b">
        <f t="shared" ref="AQ974:AQ1023" si="1235">AND(V974&lt;&gt;"",V974&gt;0,NOT(ISERROR(V974*1)))</f>
        <v>0</v>
      </c>
      <c r="AR974" t="b">
        <f t="shared" si="1200"/>
        <v>0</v>
      </c>
      <c r="AS974" s="54" t="e">
        <f t="shared" si="1225"/>
        <v>#N/A</v>
      </c>
      <c r="AT974" t="b">
        <f t="shared" ref="AT974:AT1023" si="1236">CO974=0</f>
        <v>0</v>
      </c>
      <c r="AU974" t="str">
        <f t="shared" ref="AU974:AU1023" si="1237">IF(ISERROR(AT974),"",IF(AT974,"OK",""))</f>
        <v/>
      </c>
      <c r="AV974" s="55" t="str">
        <f t="shared" si="1226"/>
        <v/>
      </c>
      <c r="AW974" t="b">
        <f>AND(AV974&lt;&gt;"",COUNTIF($AV$11:AV973,AV974)=0)</f>
        <v>0</v>
      </c>
      <c r="AX974" s="2">
        <f>IF(AV974="",0,IF(AW974,MAX($AX$11:AX973)+1,VLOOKUP(AV974,$AV$11:AX973,3,FALSE)))</f>
        <v>0</v>
      </c>
      <c r="AY974" t="str">
        <f t="shared" si="1227"/>
        <v/>
      </c>
      <c r="AZ974" t="e">
        <f t="shared" si="1201"/>
        <v>#N/A</v>
      </c>
      <c r="BA974" t="e">
        <f>IF(ISNA(AZ974),NA(),COUNTIF(AZ$10:AZ974,AZ974)&gt;1)</f>
        <v>#N/A</v>
      </c>
      <c r="BB974" t="e">
        <f t="shared" si="1202"/>
        <v>#N/A</v>
      </c>
      <c r="BC974" s="55" t="e">
        <f t="shared" si="1203"/>
        <v>#N/A</v>
      </c>
      <c r="BD974" s="56" t="e">
        <f t="shared" si="1204"/>
        <v>#N/A</v>
      </c>
      <c r="BE974" s="53">
        <f t="shared" si="1205"/>
        <v>0</v>
      </c>
      <c r="BF974" s="53">
        <f t="shared" si="1206"/>
        <v>0</v>
      </c>
      <c r="BG974" s="53">
        <f t="shared" si="1207"/>
        <v>0</v>
      </c>
      <c r="BH974" s="53">
        <f t="shared" si="1208"/>
        <v>0</v>
      </c>
      <c r="BI974" s="53">
        <f t="shared" si="1209"/>
        <v>0</v>
      </c>
      <c r="BJ974" s="53">
        <f t="shared" si="1210"/>
        <v>0</v>
      </c>
      <c r="BK974" s="57">
        <f t="shared" si="1211"/>
        <v>0</v>
      </c>
      <c r="BL974" s="57">
        <f t="shared" si="1212"/>
        <v>0</v>
      </c>
      <c r="BM974" s="57">
        <f t="shared" si="1213"/>
        <v>0</v>
      </c>
      <c r="BN974" s="57">
        <f t="shared" si="1214"/>
        <v>0</v>
      </c>
      <c r="BO974" s="57">
        <f t="shared" si="1215"/>
        <v>0</v>
      </c>
      <c r="BP974" s="57">
        <f t="shared" si="1216"/>
        <v>0</v>
      </c>
      <c r="BQ974">
        <f t="shared" ref="BQ974:BQ1023" si="1238">IF(ISERROR(BE974*1),0,IF(BE974&gt;0,SUMSQ(BE974,$BC974,$BD974),0))</f>
        <v>0</v>
      </c>
      <c r="BR974">
        <f t="shared" ref="BR974:BR1023" si="1239">IF(ISERROR(BF974*1),0,IF(BF974&gt;0,SUMSQ(BF974,$BC974,$BD974),0))</f>
        <v>0</v>
      </c>
      <c r="BS974">
        <f t="shared" ref="BS974:BS1023" si="1240">IF(ISERROR(BG974*1),0,IF(BG974&gt;0,SUMSQ(BG974,$BC974,$BD974),0))</f>
        <v>0</v>
      </c>
      <c r="BT974">
        <f t="shared" ref="BT974:BT1023" si="1241">IF(ISERROR(BH974*1),0,IF(BH974&gt;0,SUMSQ(BH974,$BC974,$BD974),0))</f>
        <v>0</v>
      </c>
      <c r="BU974">
        <f t="shared" ref="BU974:BU1023" si="1242">IF(ISERROR(BI974*1),0,IF(BI974&gt;0,SUMSQ(BI974,$BC974,$BD974),0))</f>
        <v>0</v>
      </c>
      <c r="BV974">
        <f t="shared" ref="BV974:BV1023" si="1243">IF(ISERROR(BJ974*1),0,IF(BJ974&gt;0,SUMSQ(BJ974,$BC974,$BD974),0))</f>
        <v>0</v>
      </c>
      <c r="BW974">
        <f t="shared" ref="BW974:BW1023" si="1244">BQ974*(BK974^2)</f>
        <v>0</v>
      </c>
      <c r="BX974">
        <f t="shared" ref="BX974:BX1023" si="1245">BR974*(BL974^2)</f>
        <v>0</v>
      </c>
      <c r="BY974">
        <f t="shared" ref="BY974:BY1023" si="1246">BS974*(BM974^2)</f>
        <v>0</v>
      </c>
      <c r="BZ974">
        <f t="shared" ref="BZ974:BZ1023" si="1247">BT974*(BN974^2)</f>
        <v>0</v>
      </c>
      <c r="CA974">
        <f t="shared" ref="CA974:CA1023" si="1248">BU974*(BO974^2)</f>
        <v>0</v>
      </c>
      <c r="CB974">
        <f t="shared" ref="CB974:CB1023" si="1249">BV974*(BP974^2)</f>
        <v>0</v>
      </c>
      <c r="CC974" t="e">
        <f>IF('Source and fuel input'!AS974,VLOOKUP(AA974,SourceIdData,8,FALSE),IF('Source and fuel input'!AQ974,V974,IF('Source and fuel input'!AR974,IF(AND(E974="Method 1",VLOOKUP(AA974,SourceIdData,8,FALSE)&gt;0),VLOOKUP(AA974,SourceIdData,8,FALSE),NA()),"")))</f>
        <v>#N/A</v>
      </c>
      <c r="CD974" s="15" t="e">
        <f t="shared" si="1184"/>
        <v>#N/A</v>
      </c>
      <c r="CE974" s="15" t="b">
        <f t="shared" si="1185"/>
        <v>1</v>
      </c>
      <c r="CF974" s="15" t="b">
        <f t="shared" si="1217"/>
        <v>1</v>
      </c>
      <c r="CG974" s="15" t="b">
        <f t="shared" si="1186"/>
        <v>0</v>
      </c>
      <c r="CH974" s="15" t="b">
        <f t="shared" si="1187"/>
        <v>1</v>
      </c>
      <c r="CI974" t="e">
        <f t="shared" si="1218"/>
        <v>#N/A</v>
      </c>
      <c r="CJ974" t="e">
        <f t="shared" si="1219"/>
        <v>#N/A</v>
      </c>
      <c r="CK974" t="e">
        <f t="shared" si="1228"/>
        <v>#N/A</v>
      </c>
      <c r="CL974" t="b">
        <f t="shared" si="1188"/>
        <v>0</v>
      </c>
      <c r="CM974" t="e">
        <f t="shared" si="1229"/>
        <v>#N/A</v>
      </c>
      <c r="CN974" t="b">
        <f t="shared" si="1230"/>
        <v>0</v>
      </c>
      <c r="CO974" s="14">
        <f t="shared" si="1231"/>
        <v>1</v>
      </c>
      <c r="CP974" s="16" t="str">
        <f t="shared" si="1220"/>
        <v/>
      </c>
      <c r="CQ974" s="15">
        <f t="shared" si="1221"/>
        <v>0</v>
      </c>
      <c r="CR974" s="15">
        <f t="shared" si="1222"/>
        <v>0</v>
      </c>
      <c r="CS974" s="15">
        <f t="shared" si="1223"/>
        <v>0</v>
      </c>
      <c r="CT974" s="58" t="e">
        <f t="shared" ref="CT974:CT1023" si="1250">CQ974/CS974</f>
        <v>#DIV/0!</v>
      </c>
      <c r="CU974" s="2">
        <f t="shared" si="1224"/>
        <v>995</v>
      </c>
      <c r="CV974" t="str">
        <f t="shared" si="1232"/>
        <v/>
      </c>
      <c r="CX974" t="str">
        <f t="shared" ref="CX974:CX1023" si="1251">TRIM(A974)</f>
        <v/>
      </c>
      <c r="CY974" t="b">
        <f>AND(CX974&lt;&gt;"",COUNTIF($CX$11:CX973,CX974)=0)</f>
        <v>0</v>
      </c>
      <c r="CZ974" s="2">
        <f>IF(CX974="",0,IF(CY974,MAX($CZ$11:CZ973)+1,VLOOKUP(CX974,$CX$11:CZ973,3,FALSE)))</f>
        <v>0</v>
      </c>
      <c r="DA974" s="2" t="str">
        <f t="shared" si="1233"/>
        <v/>
      </c>
      <c r="DB974" t="str">
        <f t="shared" ref="DB974:DB1023" si="1252">TRIM(B974)</f>
        <v/>
      </c>
      <c r="DC974" t="b">
        <f>AND(DB974&lt;&gt;"",COUNTIF($DB$11:DB973,DB974)=0)</f>
        <v>0</v>
      </c>
      <c r="DD974" s="2">
        <f>IF(DB974="",0,IF(DC974,MAX($DD$11:DD973)+1,VLOOKUP(DB974,$DB$11:DD973,3,FALSE)))</f>
        <v>0</v>
      </c>
      <c r="DE974" s="2" t="str">
        <f t="shared" si="1234"/>
        <v/>
      </c>
    </row>
    <row r="975" spans="1:109" x14ac:dyDescent="0.35">
      <c r="A975" s="119"/>
      <c r="B975" s="46"/>
      <c r="C975" s="46"/>
      <c r="D975" s="46"/>
      <c r="E975" s="46"/>
      <c r="F975" s="183"/>
      <c r="G975" s="48">
        <v>0</v>
      </c>
      <c r="H975" s="46">
        <v>0</v>
      </c>
      <c r="I975" s="46">
        <v>0</v>
      </c>
      <c r="J975" s="46">
        <v>0</v>
      </c>
      <c r="K975" s="46">
        <v>0</v>
      </c>
      <c r="L975" s="49">
        <v>0</v>
      </c>
      <c r="M975" s="50">
        <v>0</v>
      </c>
      <c r="N975" s="32"/>
      <c r="O975" s="31"/>
      <c r="P975" s="31"/>
      <c r="Q975" s="31"/>
      <c r="R975" s="31"/>
      <c r="S975" s="31"/>
      <c r="T975" s="31"/>
      <c r="U975" s="31"/>
      <c r="V975" s="99"/>
      <c r="W975" s="52" t="str">
        <f t="shared" si="1183"/>
        <v/>
      </c>
      <c r="X975" s="120"/>
      <c r="Y975" s="97"/>
      <c r="Z975" t="e">
        <f t="shared" si="1189"/>
        <v>#N/A</v>
      </c>
      <c r="AA975" t="e">
        <f t="shared" si="1190"/>
        <v>#N/A</v>
      </c>
      <c r="AB975" t="e">
        <f t="shared" si="1191"/>
        <v>#N/A</v>
      </c>
      <c r="AC975" s="53" t="b">
        <f t="shared" si="1192"/>
        <v>0</v>
      </c>
      <c r="AD975" s="53" t="b">
        <f t="shared" si="1193"/>
        <v>0</v>
      </c>
      <c r="AE975" s="53" t="b">
        <f t="shared" si="1194"/>
        <v>0</v>
      </c>
      <c r="AF975" s="53" t="b">
        <f t="shared" si="1195"/>
        <v>0</v>
      </c>
      <c r="AG975" s="53" t="b">
        <f t="shared" si="1196"/>
        <v>0</v>
      </c>
      <c r="AH975" s="53" t="b">
        <f t="shared" si="1197"/>
        <v>0</v>
      </c>
      <c r="AI975" s="53" t="b">
        <f t="shared" si="1198"/>
        <v>0</v>
      </c>
      <c r="AJ975" s="53" t="b">
        <f t="shared" si="1199"/>
        <v>0</v>
      </c>
      <c r="AK975" s="53" t="b">
        <f t="shared" si="1177"/>
        <v>1</v>
      </c>
      <c r="AL975" s="53" t="b">
        <f t="shared" si="1178"/>
        <v>1</v>
      </c>
      <c r="AM975" s="53" t="b">
        <f t="shared" si="1179"/>
        <v>1</v>
      </c>
      <c r="AN975" s="53" t="b">
        <f t="shared" si="1180"/>
        <v>1</v>
      </c>
      <c r="AO975" s="53" t="b">
        <f t="shared" si="1181"/>
        <v>1</v>
      </c>
      <c r="AP975" s="53" t="b">
        <f t="shared" si="1182"/>
        <v>1</v>
      </c>
      <c r="AQ975" s="53" t="b">
        <f t="shared" si="1235"/>
        <v>0</v>
      </c>
      <c r="AR975" t="b">
        <f t="shared" si="1200"/>
        <v>0</v>
      </c>
      <c r="AS975" s="54" t="e">
        <f t="shared" si="1225"/>
        <v>#N/A</v>
      </c>
      <c r="AT975" t="b">
        <f t="shared" si="1236"/>
        <v>0</v>
      </c>
      <c r="AU975" t="str">
        <f t="shared" si="1237"/>
        <v/>
      </c>
      <c r="AV975" s="55" t="str">
        <f t="shared" si="1226"/>
        <v/>
      </c>
      <c r="AW975" t="b">
        <f>AND(AV975&lt;&gt;"",COUNTIF($AV$11:AV974,AV975)=0)</f>
        <v>0</v>
      </c>
      <c r="AX975" s="2">
        <f>IF(AV975="",0,IF(AW975,MAX($AX$11:AX974)+1,VLOOKUP(AV975,$AV$11:AX974,3,FALSE)))</f>
        <v>0</v>
      </c>
      <c r="AY975" t="str">
        <f t="shared" si="1227"/>
        <v/>
      </c>
      <c r="AZ975" t="e">
        <f t="shared" si="1201"/>
        <v>#N/A</v>
      </c>
      <c r="BA975" t="e">
        <f>IF(ISNA(AZ975),NA(),COUNTIF(AZ$10:AZ975,AZ975)&gt;1)</f>
        <v>#N/A</v>
      </c>
      <c r="BB975" t="e">
        <f t="shared" si="1202"/>
        <v>#N/A</v>
      </c>
      <c r="BC975" s="55" t="e">
        <f t="shared" si="1203"/>
        <v>#N/A</v>
      </c>
      <c r="BD975" s="56" t="e">
        <f t="shared" si="1204"/>
        <v>#N/A</v>
      </c>
      <c r="BE975" s="53">
        <f t="shared" si="1205"/>
        <v>0</v>
      </c>
      <c r="BF975" s="53">
        <f t="shared" si="1206"/>
        <v>0</v>
      </c>
      <c r="BG975" s="53">
        <f t="shared" si="1207"/>
        <v>0</v>
      </c>
      <c r="BH975" s="53">
        <f t="shared" si="1208"/>
        <v>0</v>
      </c>
      <c r="BI975" s="53">
        <f t="shared" si="1209"/>
        <v>0</v>
      </c>
      <c r="BJ975" s="53">
        <f t="shared" si="1210"/>
        <v>0</v>
      </c>
      <c r="BK975" s="57">
        <f t="shared" si="1211"/>
        <v>0</v>
      </c>
      <c r="BL975" s="57">
        <f t="shared" si="1212"/>
        <v>0</v>
      </c>
      <c r="BM975" s="57">
        <f t="shared" si="1213"/>
        <v>0</v>
      </c>
      <c r="BN975" s="57">
        <f t="shared" si="1214"/>
        <v>0</v>
      </c>
      <c r="BO975" s="57">
        <f t="shared" si="1215"/>
        <v>0</v>
      </c>
      <c r="BP975" s="57">
        <f t="shared" si="1216"/>
        <v>0</v>
      </c>
      <c r="BQ975">
        <f t="shared" si="1238"/>
        <v>0</v>
      </c>
      <c r="BR975">
        <f t="shared" si="1239"/>
        <v>0</v>
      </c>
      <c r="BS975">
        <f t="shared" si="1240"/>
        <v>0</v>
      </c>
      <c r="BT975">
        <f t="shared" si="1241"/>
        <v>0</v>
      </c>
      <c r="BU975">
        <f t="shared" si="1242"/>
        <v>0</v>
      </c>
      <c r="BV975">
        <f t="shared" si="1243"/>
        <v>0</v>
      </c>
      <c r="BW975">
        <f t="shared" si="1244"/>
        <v>0</v>
      </c>
      <c r="BX975">
        <f t="shared" si="1245"/>
        <v>0</v>
      </c>
      <c r="BY975">
        <f t="shared" si="1246"/>
        <v>0</v>
      </c>
      <c r="BZ975">
        <f t="shared" si="1247"/>
        <v>0</v>
      </c>
      <c r="CA975">
        <f t="shared" si="1248"/>
        <v>0</v>
      </c>
      <c r="CB975">
        <f t="shared" si="1249"/>
        <v>0</v>
      </c>
      <c r="CC975" t="e">
        <f>IF('Source and fuel input'!AS975,VLOOKUP(AA975,SourceIdData,8,FALSE),IF('Source and fuel input'!AQ975,V975,IF('Source and fuel input'!AR975,IF(AND(E975="Method 1",VLOOKUP(AA975,SourceIdData,8,FALSE)&gt;0),VLOOKUP(AA975,SourceIdData,8,FALSE),NA()),"")))</f>
        <v>#N/A</v>
      </c>
      <c r="CD975" s="15" t="e">
        <f t="shared" si="1184"/>
        <v>#N/A</v>
      </c>
      <c r="CE975" s="15" t="b">
        <f t="shared" si="1185"/>
        <v>1</v>
      </c>
      <c r="CF975" s="15" t="b">
        <f t="shared" si="1217"/>
        <v>1</v>
      </c>
      <c r="CG975" s="15" t="b">
        <f t="shared" si="1186"/>
        <v>0</v>
      </c>
      <c r="CH975" s="15" t="b">
        <f t="shared" si="1187"/>
        <v>1</v>
      </c>
      <c r="CI975" t="e">
        <f t="shared" si="1218"/>
        <v>#N/A</v>
      </c>
      <c r="CJ975" t="e">
        <f t="shared" si="1219"/>
        <v>#N/A</v>
      </c>
      <c r="CK975" t="e">
        <f t="shared" si="1228"/>
        <v>#N/A</v>
      </c>
      <c r="CL975" t="b">
        <f t="shared" si="1188"/>
        <v>0</v>
      </c>
      <c r="CM975" t="e">
        <f t="shared" si="1229"/>
        <v>#N/A</v>
      </c>
      <c r="CN975" t="b">
        <f t="shared" si="1230"/>
        <v>0</v>
      </c>
      <c r="CO975" s="14">
        <f t="shared" si="1231"/>
        <v>1</v>
      </c>
      <c r="CP975" s="16" t="str">
        <f t="shared" si="1220"/>
        <v/>
      </c>
      <c r="CQ975" s="15">
        <f t="shared" si="1221"/>
        <v>0</v>
      </c>
      <c r="CR975" s="15">
        <f t="shared" si="1222"/>
        <v>0</v>
      </c>
      <c r="CS975" s="15">
        <f t="shared" si="1223"/>
        <v>0</v>
      </c>
      <c r="CT975" s="58" t="e">
        <f t="shared" si="1250"/>
        <v>#DIV/0!</v>
      </c>
      <c r="CU975" s="2">
        <f t="shared" si="1224"/>
        <v>995</v>
      </c>
      <c r="CV975" t="str">
        <f t="shared" si="1232"/>
        <v/>
      </c>
      <c r="CX975" t="str">
        <f t="shared" si="1251"/>
        <v/>
      </c>
      <c r="CY975" t="b">
        <f>AND(CX975&lt;&gt;"",COUNTIF($CX$11:CX974,CX975)=0)</f>
        <v>0</v>
      </c>
      <c r="CZ975" s="2">
        <f>IF(CX975="",0,IF(CY975,MAX($CZ$11:CZ974)+1,VLOOKUP(CX975,$CX$11:CZ974,3,FALSE)))</f>
        <v>0</v>
      </c>
      <c r="DA975" s="2" t="str">
        <f t="shared" si="1233"/>
        <v/>
      </c>
      <c r="DB975" t="str">
        <f t="shared" si="1252"/>
        <v/>
      </c>
      <c r="DC975" t="b">
        <f>AND(DB975&lt;&gt;"",COUNTIF($DB$11:DB974,DB975)=0)</f>
        <v>0</v>
      </c>
      <c r="DD975" s="2">
        <f>IF(DB975="",0,IF(DC975,MAX($DD$11:DD974)+1,VLOOKUP(DB975,$DB$11:DD974,3,FALSE)))</f>
        <v>0</v>
      </c>
      <c r="DE975" s="2" t="str">
        <f t="shared" si="1234"/>
        <v/>
      </c>
    </row>
    <row r="976" spans="1:109" x14ac:dyDescent="0.35">
      <c r="A976" s="119"/>
      <c r="B976" s="46"/>
      <c r="C976" s="46"/>
      <c r="D976" s="46"/>
      <c r="E976" s="46"/>
      <c r="F976" s="183"/>
      <c r="G976" s="48">
        <v>0</v>
      </c>
      <c r="H976" s="46">
        <v>0</v>
      </c>
      <c r="I976" s="46">
        <v>0</v>
      </c>
      <c r="J976" s="46">
        <v>0</v>
      </c>
      <c r="K976" s="46">
        <v>0</v>
      </c>
      <c r="L976" s="49">
        <v>0</v>
      </c>
      <c r="M976" s="50">
        <v>0</v>
      </c>
      <c r="N976" s="32"/>
      <c r="O976" s="31"/>
      <c r="P976" s="31"/>
      <c r="Q976" s="31"/>
      <c r="R976" s="31"/>
      <c r="S976" s="31"/>
      <c r="T976" s="31"/>
      <c r="U976" s="31"/>
      <c r="V976" s="99"/>
      <c r="W976" s="52" t="str">
        <f t="shared" si="1183"/>
        <v/>
      </c>
      <c r="X976" s="120"/>
      <c r="Y976" s="97"/>
      <c r="Z976" t="e">
        <f t="shared" si="1189"/>
        <v>#N/A</v>
      </c>
      <c r="AA976" t="e">
        <f t="shared" si="1190"/>
        <v>#N/A</v>
      </c>
      <c r="AB976" t="e">
        <f t="shared" si="1191"/>
        <v>#N/A</v>
      </c>
      <c r="AC976" s="53" t="b">
        <f t="shared" si="1192"/>
        <v>0</v>
      </c>
      <c r="AD976" s="53" t="b">
        <f t="shared" si="1193"/>
        <v>0</v>
      </c>
      <c r="AE976" s="53" t="b">
        <f t="shared" si="1194"/>
        <v>0</v>
      </c>
      <c r="AF976" s="53" t="b">
        <f t="shared" si="1195"/>
        <v>0</v>
      </c>
      <c r="AG976" s="53" t="b">
        <f t="shared" si="1196"/>
        <v>0</v>
      </c>
      <c r="AH976" s="53" t="b">
        <f t="shared" si="1197"/>
        <v>0</v>
      </c>
      <c r="AI976" s="53" t="b">
        <f t="shared" si="1198"/>
        <v>0</v>
      </c>
      <c r="AJ976" s="53" t="b">
        <f t="shared" si="1199"/>
        <v>0</v>
      </c>
      <c r="AK976" s="53" t="b">
        <f t="shared" si="1177"/>
        <v>1</v>
      </c>
      <c r="AL976" s="53" t="b">
        <f t="shared" si="1178"/>
        <v>1</v>
      </c>
      <c r="AM976" s="53" t="b">
        <f t="shared" si="1179"/>
        <v>1</v>
      </c>
      <c r="AN976" s="53" t="b">
        <f t="shared" si="1180"/>
        <v>1</v>
      </c>
      <c r="AO976" s="53" t="b">
        <f t="shared" si="1181"/>
        <v>1</v>
      </c>
      <c r="AP976" s="53" t="b">
        <f t="shared" si="1182"/>
        <v>1</v>
      </c>
      <c r="AQ976" s="53" t="b">
        <f t="shared" si="1235"/>
        <v>0</v>
      </c>
      <c r="AR976" t="b">
        <f t="shared" si="1200"/>
        <v>0</v>
      </c>
      <c r="AS976" s="54" t="e">
        <f t="shared" si="1225"/>
        <v>#N/A</v>
      </c>
      <c r="AT976" t="b">
        <f t="shared" si="1236"/>
        <v>0</v>
      </c>
      <c r="AU976" t="str">
        <f t="shared" si="1237"/>
        <v/>
      </c>
      <c r="AV976" s="55" t="str">
        <f t="shared" si="1226"/>
        <v/>
      </c>
      <c r="AW976" t="b">
        <f>AND(AV976&lt;&gt;"",COUNTIF($AV$11:AV975,AV976)=0)</f>
        <v>0</v>
      </c>
      <c r="AX976" s="2">
        <f>IF(AV976="",0,IF(AW976,MAX($AX$11:AX975)+1,VLOOKUP(AV976,$AV$11:AX975,3,FALSE)))</f>
        <v>0</v>
      </c>
      <c r="AY976" t="str">
        <f t="shared" si="1227"/>
        <v/>
      </c>
      <c r="AZ976" t="e">
        <f t="shared" si="1201"/>
        <v>#N/A</v>
      </c>
      <c r="BA976" t="e">
        <f>IF(ISNA(AZ976),NA(),COUNTIF(AZ$10:AZ976,AZ976)&gt;1)</f>
        <v>#N/A</v>
      </c>
      <c r="BB976" t="e">
        <f t="shared" si="1202"/>
        <v>#N/A</v>
      </c>
      <c r="BC976" s="55" t="e">
        <f t="shared" si="1203"/>
        <v>#N/A</v>
      </c>
      <c r="BD976" s="56" t="e">
        <f t="shared" si="1204"/>
        <v>#N/A</v>
      </c>
      <c r="BE976" s="53">
        <f t="shared" si="1205"/>
        <v>0</v>
      </c>
      <c r="BF976" s="53">
        <f t="shared" si="1206"/>
        <v>0</v>
      </c>
      <c r="BG976" s="53">
        <f t="shared" si="1207"/>
        <v>0</v>
      </c>
      <c r="BH976" s="53">
        <f t="shared" si="1208"/>
        <v>0</v>
      </c>
      <c r="BI976" s="53">
        <f t="shared" si="1209"/>
        <v>0</v>
      </c>
      <c r="BJ976" s="53">
        <f t="shared" si="1210"/>
        <v>0</v>
      </c>
      <c r="BK976" s="57">
        <f t="shared" si="1211"/>
        <v>0</v>
      </c>
      <c r="BL976" s="57">
        <f t="shared" si="1212"/>
        <v>0</v>
      </c>
      <c r="BM976" s="57">
        <f t="shared" si="1213"/>
        <v>0</v>
      </c>
      <c r="BN976" s="57">
        <f t="shared" si="1214"/>
        <v>0</v>
      </c>
      <c r="BO976" s="57">
        <f t="shared" si="1215"/>
        <v>0</v>
      </c>
      <c r="BP976" s="57">
        <f t="shared" si="1216"/>
        <v>0</v>
      </c>
      <c r="BQ976">
        <f t="shared" si="1238"/>
        <v>0</v>
      </c>
      <c r="BR976">
        <f t="shared" si="1239"/>
        <v>0</v>
      </c>
      <c r="BS976">
        <f t="shared" si="1240"/>
        <v>0</v>
      </c>
      <c r="BT976">
        <f t="shared" si="1241"/>
        <v>0</v>
      </c>
      <c r="BU976">
        <f t="shared" si="1242"/>
        <v>0</v>
      </c>
      <c r="BV976">
        <f t="shared" si="1243"/>
        <v>0</v>
      </c>
      <c r="BW976">
        <f t="shared" si="1244"/>
        <v>0</v>
      </c>
      <c r="BX976">
        <f t="shared" si="1245"/>
        <v>0</v>
      </c>
      <c r="BY976">
        <f t="shared" si="1246"/>
        <v>0</v>
      </c>
      <c r="BZ976">
        <f t="shared" si="1247"/>
        <v>0</v>
      </c>
      <c r="CA976">
        <f t="shared" si="1248"/>
        <v>0</v>
      </c>
      <c r="CB976">
        <f t="shared" si="1249"/>
        <v>0</v>
      </c>
      <c r="CC976" t="e">
        <f>IF('Source and fuel input'!AS976,VLOOKUP(AA976,SourceIdData,8,FALSE),IF('Source and fuel input'!AQ976,V976,IF('Source and fuel input'!AR976,IF(AND(E976="Method 1",VLOOKUP(AA976,SourceIdData,8,FALSE)&gt;0),VLOOKUP(AA976,SourceIdData,8,FALSE),NA()),"")))</f>
        <v>#N/A</v>
      </c>
      <c r="CD976" s="15" t="e">
        <f t="shared" si="1184"/>
        <v>#N/A</v>
      </c>
      <c r="CE976" s="15" t="b">
        <f t="shared" si="1185"/>
        <v>1</v>
      </c>
      <c r="CF976" s="15" t="b">
        <f t="shared" si="1217"/>
        <v>1</v>
      </c>
      <c r="CG976" s="15" t="b">
        <f t="shared" si="1186"/>
        <v>0</v>
      </c>
      <c r="CH976" s="15" t="b">
        <f t="shared" si="1187"/>
        <v>1</v>
      </c>
      <c r="CI976" t="e">
        <f t="shared" si="1218"/>
        <v>#N/A</v>
      </c>
      <c r="CJ976" t="e">
        <f t="shared" si="1219"/>
        <v>#N/A</v>
      </c>
      <c r="CK976" t="e">
        <f t="shared" si="1228"/>
        <v>#N/A</v>
      </c>
      <c r="CL976" t="b">
        <f t="shared" si="1188"/>
        <v>0</v>
      </c>
      <c r="CM976" t="e">
        <f t="shared" si="1229"/>
        <v>#N/A</v>
      </c>
      <c r="CN976" t="b">
        <f t="shared" si="1230"/>
        <v>0</v>
      </c>
      <c r="CO976" s="14">
        <f t="shared" si="1231"/>
        <v>1</v>
      </c>
      <c r="CP976" s="16" t="str">
        <f t="shared" si="1220"/>
        <v/>
      </c>
      <c r="CQ976" s="15">
        <f t="shared" si="1221"/>
        <v>0</v>
      </c>
      <c r="CR976" s="15">
        <f t="shared" si="1222"/>
        <v>0</v>
      </c>
      <c r="CS976" s="15">
        <f t="shared" si="1223"/>
        <v>0</v>
      </c>
      <c r="CT976" s="58" t="e">
        <f t="shared" si="1250"/>
        <v>#DIV/0!</v>
      </c>
      <c r="CU976" s="2">
        <f>SUMIF($AV$11:$AV$1005,AV976,$CO$11:$CO$1023)</f>
        <v>995</v>
      </c>
      <c r="CV976" t="str">
        <f t="shared" si="1232"/>
        <v/>
      </c>
      <c r="CX976" t="str">
        <f t="shared" si="1251"/>
        <v/>
      </c>
      <c r="CY976" t="b">
        <f>AND(CX976&lt;&gt;"",COUNTIF($CX$11:CX975,CX976)=0)</f>
        <v>0</v>
      </c>
      <c r="CZ976" s="2">
        <f>IF(CX976="",0,IF(CY976,MAX($CZ$11:CZ975)+1,VLOOKUP(CX976,$CX$11:CZ975,3,FALSE)))</f>
        <v>0</v>
      </c>
      <c r="DA976" s="2" t="str">
        <f t="shared" si="1233"/>
        <v/>
      </c>
      <c r="DB976" t="str">
        <f t="shared" si="1252"/>
        <v/>
      </c>
      <c r="DC976" t="b">
        <f>AND(DB976&lt;&gt;"",COUNTIF($DB$11:DB975,DB976)=0)</f>
        <v>0</v>
      </c>
      <c r="DD976" s="2">
        <f>IF(DB976="",0,IF(DC976,MAX($DD$11:DD975)+1,VLOOKUP(DB976,$DB$11:DD975,3,FALSE)))</f>
        <v>0</v>
      </c>
      <c r="DE976" s="2" t="str">
        <f t="shared" si="1234"/>
        <v/>
      </c>
    </row>
    <row r="977" spans="1:109" x14ac:dyDescent="0.35">
      <c r="A977" s="119"/>
      <c r="B977" s="46"/>
      <c r="C977" s="46"/>
      <c r="D977" s="46"/>
      <c r="E977" s="46"/>
      <c r="F977" s="183"/>
      <c r="G977" s="48">
        <v>0</v>
      </c>
      <c r="H977" s="46">
        <v>0</v>
      </c>
      <c r="I977" s="46">
        <v>0</v>
      </c>
      <c r="J977" s="46">
        <v>0</v>
      </c>
      <c r="K977" s="46">
        <v>0</v>
      </c>
      <c r="L977" s="49">
        <v>0</v>
      </c>
      <c r="M977" s="50">
        <v>0</v>
      </c>
      <c r="N977" s="32"/>
      <c r="O977" s="31"/>
      <c r="P977" s="31"/>
      <c r="Q977" s="31"/>
      <c r="R977" s="31"/>
      <c r="S977" s="31"/>
      <c r="T977" s="31"/>
      <c r="U977" s="31"/>
      <c r="V977" s="99"/>
      <c r="W977" s="52" t="str">
        <f t="shared" si="1183"/>
        <v/>
      </c>
      <c r="X977" s="120"/>
      <c r="Y977" s="97"/>
      <c r="Z977" t="e">
        <f t="shared" si="1189"/>
        <v>#N/A</v>
      </c>
      <c r="AA977" t="e">
        <f t="shared" si="1190"/>
        <v>#N/A</v>
      </c>
      <c r="AB977" t="e">
        <f t="shared" si="1191"/>
        <v>#N/A</v>
      </c>
      <c r="AC977" s="53" t="b">
        <f t="shared" si="1192"/>
        <v>0</v>
      </c>
      <c r="AD977" s="53" t="b">
        <f t="shared" si="1193"/>
        <v>0</v>
      </c>
      <c r="AE977" s="53" t="b">
        <f t="shared" si="1194"/>
        <v>0</v>
      </c>
      <c r="AF977" s="53" t="b">
        <f t="shared" si="1195"/>
        <v>0</v>
      </c>
      <c r="AG977" s="53" t="b">
        <f t="shared" si="1196"/>
        <v>0</v>
      </c>
      <c r="AH977" s="53" t="b">
        <f t="shared" si="1197"/>
        <v>0</v>
      </c>
      <c r="AI977" s="53" t="b">
        <f t="shared" si="1198"/>
        <v>0</v>
      </c>
      <c r="AJ977" s="53" t="b">
        <f t="shared" si="1199"/>
        <v>0</v>
      </c>
      <c r="AK977" s="53" t="b">
        <f t="shared" si="1177"/>
        <v>1</v>
      </c>
      <c r="AL977" s="53" t="b">
        <f t="shared" si="1178"/>
        <v>1</v>
      </c>
      <c r="AM977" s="53" t="b">
        <f t="shared" si="1179"/>
        <v>1</v>
      </c>
      <c r="AN977" s="53" t="b">
        <f t="shared" si="1180"/>
        <v>1</v>
      </c>
      <c r="AO977" s="53" t="b">
        <f t="shared" si="1181"/>
        <v>1</v>
      </c>
      <c r="AP977" s="53" t="b">
        <f t="shared" si="1182"/>
        <v>1</v>
      </c>
      <c r="AQ977" s="53" t="b">
        <f t="shared" si="1235"/>
        <v>0</v>
      </c>
      <c r="AR977" t="b">
        <f t="shared" si="1200"/>
        <v>0</v>
      </c>
      <c r="AS977" s="54" t="e">
        <f t="shared" si="1225"/>
        <v>#N/A</v>
      </c>
      <c r="AT977" t="b">
        <f t="shared" si="1236"/>
        <v>0</v>
      </c>
      <c r="AU977" t="str">
        <f t="shared" si="1237"/>
        <v/>
      </c>
      <c r="AV977" s="55" t="str">
        <f t="shared" si="1226"/>
        <v/>
      </c>
      <c r="AW977" t="b">
        <f>AND(AV977&lt;&gt;"",COUNTIF($AV$11:AV976,AV977)=0)</f>
        <v>0</v>
      </c>
      <c r="AX977" s="2">
        <f>IF(AV977="",0,IF(AW977,MAX($AX$11:AX976)+1,VLOOKUP(AV977,$AV$11:AX976,3,FALSE)))</f>
        <v>0</v>
      </c>
      <c r="AY977" t="str">
        <f t="shared" si="1227"/>
        <v/>
      </c>
      <c r="AZ977" t="e">
        <f t="shared" si="1201"/>
        <v>#N/A</v>
      </c>
      <c r="BA977" t="e">
        <f>IF(ISNA(AZ977),NA(),COUNTIF(AZ$10:AZ977,AZ977)&gt;1)</f>
        <v>#N/A</v>
      </c>
      <c r="BB977" t="e">
        <f t="shared" si="1202"/>
        <v>#N/A</v>
      </c>
      <c r="BC977" s="55" t="e">
        <f t="shared" si="1203"/>
        <v>#N/A</v>
      </c>
      <c r="BD977" s="56" t="e">
        <f t="shared" si="1204"/>
        <v>#N/A</v>
      </c>
      <c r="BE977" s="53">
        <f t="shared" si="1205"/>
        <v>0</v>
      </c>
      <c r="BF977" s="53">
        <f t="shared" si="1206"/>
        <v>0</v>
      </c>
      <c r="BG977" s="53">
        <f t="shared" si="1207"/>
        <v>0</v>
      </c>
      <c r="BH977" s="53">
        <f t="shared" si="1208"/>
        <v>0</v>
      </c>
      <c r="BI977" s="53">
        <f t="shared" si="1209"/>
        <v>0</v>
      </c>
      <c r="BJ977" s="53">
        <f t="shared" si="1210"/>
        <v>0</v>
      </c>
      <c r="BK977" s="57">
        <f t="shared" si="1211"/>
        <v>0</v>
      </c>
      <c r="BL977" s="57">
        <f t="shared" si="1212"/>
        <v>0</v>
      </c>
      <c r="BM977" s="57">
        <f t="shared" si="1213"/>
        <v>0</v>
      </c>
      <c r="BN977" s="57">
        <f t="shared" si="1214"/>
        <v>0</v>
      </c>
      <c r="BO977" s="57">
        <f t="shared" si="1215"/>
        <v>0</v>
      </c>
      <c r="BP977" s="57">
        <f t="shared" si="1216"/>
        <v>0</v>
      </c>
      <c r="BQ977">
        <f t="shared" si="1238"/>
        <v>0</v>
      </c>
      <c r="BR977">
        <f t="shared" si="1239"/>
        <v>0</v>
      </c>
      <c r="BS977">
        <f t="shared" si="1240"/>
        <v>0</v>
      </c>
      <c r="BT977">
        <f t="shared" si="1241"/>
        <v>0</v>
      </c>
      <c r="BU977">
        <f t="shared" si="1242"/>
        <v>0</v>
      </c>
      <c r="BV977">
        <f t="shared" si="1243"/>
        <v>0</v>
      </c>
      <c r="BW977">
        <f t="shared" si="1244"/>
        <v>0</v>
      </c>
      <c r="BX977">
        <f t="shared" si="1245"/>
        <v>0</v>
      </c>
      <c r="BY977">
        <f t="shared" si="1246"/>
        <v>0</v>
      </c>
      <c r="BZ977">
        <f t="shared" si="1247"/>
        <v>0</v>
      </c>
      <c r="CA977">
        <f t="shared" si="1248"/>
        <v>0</v>
      </c>
      <c r="CB977">
        <f t="shared" si="1249"/>
        <v>0</v>
      </c>
      <c r="CC977" t="e">
        <f>IF('Source and fuel input'!AS977,VLOOKUP(AA977,SourceIdData,8,FALSE),IF('Source and fuel input'!AQ977,V977,IF('Source and fuel input'!AR977,IF(AND(E977="Method 1",VLOOKUP(AA977,SourceIdData,8,FALSE)&gt;0),VLOOKUP(AA977,SourceIdData,8,FALSE),NA()),"")))</f>
        <v>#N/A</v>
      </c>
      <c r="CD977" s="15" t="e">
        <f t="shared" si="1184"/>
        <v>#N/A</v>
      </c>
      <c r="CE977" s="15" t="b">
        <f t="shared" si="1185"/>
        <v>1</v>
      </c>
      <c r="CF977" s="15" t="b">
        <f t="shared" si="1217"/>
        <v>1</v>
      </c>
      <c r="CG977" s="15" t="b">
        <f t="shared" si="1186"/>
        <v>0</v>
      </c>
      <c r="CH977" s="15" t="b">
        <f t="shared" si="1187"/>
        <v>1</v>
      </c>
      <c r="CI977" t="e">
        <f t="shared" si="1218"/>
        <v>#N/A</v>
      </c>
      <c r="CJ977" t="e">
        <f t="shared" si="1219"/>
        <v>#N/A</v>
      </c>
      <c r="CK977" t="e">
        <f t="shared" si="1228"/>
        <v>#N/A</v>
      </c>
      <c r="CL977" t="b">
        <f t="shared" si="1188"/>
        <v>0</v>
      </c>
      <c r="CM977" t="e">
        <f t="shared" si="1229"/>
        <v>#N/A</v>
      </c>
      <c r="CN977" t="b">
        <f t="shared" si="1230"/>
        <v>0</v>
      </c>
      <c r="CO977" s="14">
        <f t="shared" si="1231"/>
        <v>1</v>
      </c>
      <c r="CP977" s="16" t="str">
        <f t="shared" si="1220"/>
        <v/>
      </c>
      <c r="CQ977" s="15">
        <f t="shared" si="1221"/>
        <v>0</v>
      </c>
      <c r="CR977" s="15">
        <f t="shared" si="1222"/>
        <v>0</v>
      </c>
      <c r="CS977" s="15">
        <f t="shared" si="1223"/>
        <v>0</v>
      </c>
      <c r="CT977" s="58" t="e">
        <f t="shared" si="1250"/>
        <v>#DIV/0!</v>
      </c>
      <c r="CU977" s="2">
        <f t="shared" si="1224"/>
        <v>995</v>
      </c>
      <c r="CV977" t="str">
        <f t="shared" si="1232"/>
        <v/>
      </c>
      <c r="CX977" t="str">
        <f t="shared" si="1251"/>
        <v/>
      </c>
      <c r="CY977" t="b">
        <f>AND(CX977&lt;&gt;"",COUNTIF($CX$11:CX976,CX977)=0)</f>
        <v>0</v>
      </c>
      <c r="CZ977" s="2">
        <f>IF(CX977="",0,IF(CY977,MAX($CZ$11:CZ976)+1,VLOOKUP(CX977,$CX$11:CZ976,3,FALSE)))</f>
        <v>0</v>
      </c>
      <c r="DA977" s="2" t="str">
        <f t="shared" si="1233"/>
        <v/>
      </c>
      <c r="DB977" t="str">
        <f t="shared" si="1252"/>
        <v/>
      </c>
      <c r="DC977" t="b">
        <f>AND(DB977&lt;&gt;"",COUNTIF($DB$11:DB976,DB977)=0)</f>
        <v>0</v>
      </c>
      <c r="DD977" s="2">
        <f>IF(DB977="",0,IF(DC977,MAX($DD$11:DD976)+1,VLOOKUP(DB977,$DB$11:DD976,3,FALSE)))</f>
        <v>0</v>
      </c>
      <c r="DE977" s="2" t="str">
        <f t="shared" si="1234"/>
        <v/>
      </c>
    </row>
    <row r="978" spans="1:109" x14ac:dyDescent="0.35">
      <c r="A978" s="119"/>
      <c r="B978" s="46"/>
      <c r="C978" s="46"/>
      <c r="D978" s="46"/>
      <c r="E978" s="46"/>
      <c r="F978" s="183"/>
      <c r="G978" s="48">
        <v>0</v>
      </c>
      <c r="H978" s="46">
        <v>0</v>
      </c>
      <c r="I978" s="46">
        <v>0</v>
      </c>
      <c r="J978" s="46">
        <v>0</v>
      </c>
      <c r="K978" s="46">
        <v>0</v>
      </c>
      <c r="L978" s="49">
        <v>0</v>
      </c>
      <c r="M978" s="50">
        <v>0</v>
      </c>
      <c r="N978" s="32"/>
      <c r="O978" s="31"/>
      <c r="P978" s="31"/>
      <c r="Q978" s="31"/>
      <c r="R978" s="31"/>
      <c r="S978" s="31"/>
      <c r="T978" s="31"/>
      <c r="U978" s="31"/>
      <c r="V978" s="99"/>
      <c r="W978" s="52" t="str">
        <f t="shared" si="1183"/>
        <v/>
      </c>
      <c r="X978" s="120"/>
      <c r="Y978" s="97"/>
      <c r="Z978" t="e">
        <f t="shared" si="1189"/>
        <v>#N/A</v>
      </c>
      <c r="AA978" t="e">
        <f t="shared" si="1190"/>
        <v>#N/A</v>
      </c>
      <c r="AB978" t="e">
        <f t="shared" si="1191"/>
        <v>#N/A</v>
      </c>
      <c r="AC978" s="53" t="b">
        <f t="shared" si="1192"/>
        <v>0</v>
      </c>
      <c r="AD978" s="53" t="b">
        <f t="shared" si="1193"/>
        <v>0</v>
      </c>
      <c r="AE978" s="53" t="b">
        <f t="shared" si="1194"/>
        <v>0</v>
      </c>
      <c r="AF978" s="53" t="b">
        <f t="shared" si="1195"/>
        <v>0</v>
      </c>
      <c r="AG978" s="53" t="b">
        <f t="shared" si="1196"/>
        <v>0</v>
      </c>
      <c r="AH978" s="53" t="b">
        <f t="shared" si="1197"/>
        <v>0</v>
      </c>
      <c r="AI978" s="53" t="b">
        <f t="shared" si="1198"/>
        <v>0</v>
      </c>
      <c r="AJ978" s="53" t="b">
        <f t="shared" si="1199"/>
        <v>0</v>
      </c>
      <c r="AK978" s="53" t="b">
        <f t="shared" si="1177"/>
        <v>1</v>
      </c>
      <c r="AL978" s="53" t="b">
        <f t="shared" si="1178"/>
        <v>1</v>
      </c>
      <c r="AM978" s="53" t="b">
        <f t="shared" si="1179"/>
        <v>1</v>
      </c>
      <c r="AN978" s="53" t="b">
        <f t="shared" si="1180"/>
        <v>1</v>
      </c>
      <c r="AO978" s="53" t="b">
        <f t="shared" si="1181"/>
        <v>1</v>
      </c>
      <c r="AP978" s="53" t="b">
        <f t="shared" si="1182"/>
        <v>1</v>
      </c>
      <c r="AQ978" s="53" t="b">
        <f t="shared" si="1235"/>
        <v>0</v>
      </c>
      <c r="AR978" t="b">
        <f t="shared" si="1200"/>
        <v>0</v>
      </c>
      <c r="AS978" s="54" t="e">
        <f t="shared" si="1225"/>
        <v>#N/A</v>
      </c>
      <c r="AT978" t="b">
        <f t="shared" si="1236"/>
        <v>0</v>
      </c>
      <c r="AU978" t="str">
        <f t="shared" si="1237"/>
        <v/>
      </c>
      <c r="AV978" s="55" t="str">
        <f t="shared" si="1226"/>
        <v/>
      </c>
      <c r="AW978" t="b">
        <f>AND(AV978&lt;&gt;"",COUNTIF($AV$11:AV977,AV978)=0)</f>
        <v>0</v>
      </c>
      <c r="AX978" s="2">
        <f>IF(AV978="",0,IF(AW978,MAX($AX$11:AX977)+1,VLOOKUP(AV978,$AV$11:AX977,3,FALSE)))</f>
        <v>0</v>
      </c>
      <c r="AY978" t="str">
        <f t="shared" si="1227"/>
        <v/>
      </c>
      <c r="AZ978" t="e">
        <f t="shared" si="1201"/>
        <v>#N/A</v>
      </c>
      <c r="BA978" t="e">
        <f>IF(ISNA(AZ978),NA(),COUNTIF(AZ$10:AZ978,AZ978)&gt;1)</f>
        <v>#N/A</v>
      </c>
      <c r="BB978" t="e">
        <f t="shared" si="1202"/>
        <v>#N/A</v>
      </c>
      <c r="BC978" s="55" t="e">
        <f t="shared" si="1203"/>
        <v>#N/A</v>
      </c>
      <c r="BD978" s="56" t="e">
        <f t="shared" si="1204"/>
        <v>#N/A</v>
      </c>
      <c r="BE978" s="53">
        <f t="shared" si="1205"/>
        <v>0</v>
      </c>
      <c r="BF978" s="53">
        <f t="shared" si="1206"/>
        <v>0</v>
      </c>
      <c r="BG978" s="53">
        <f t="shared" si="1207"/>
        <v>0</v>
      </c>
      <c r="BH978" s="53">
        <f t="shared" si="1208"/>
        <v>0</v>
      </c>
      <c r="BI978" s="53">
        <f t="shared" si="1209"/>
        <v>0</v>
      </c>
      <c r="BJ978" s="53">
        <f t="shared" si="1210"/>
        <v>0</v>
      </c>
      <c r="BK978" s="57">
        <f t="shared" si="1211"/>
        <v>0</v>
      </c>
      <c r="BL978" s="57">
        <f t="shared" si="1212"/>
        <v>0</v>
      </c>
      <c r="BM978" s="57">
        <f t="shared" si="1213"/>
        <v>0</v>
      </c>
      <c r="BN978" s="57">
        <f t="shared" si="1214"/>
        <v>0</v>
      </c>
      <c r="BO978" s="57">
        <f t="shared" si="1215"/>
        <v>0</v>
      </c>
      <c r="BP978" s="57">
        <f t="shared" si="1216"/>
        <v>0</v>
      </c>
      <c r="BQ978">
        <f t="shared" si="1238"/>
        <v>0</v>
      </c>
      <c r="BR978">
        <f t="shared" si="1239"/>
        <v>0</v>
      </c>
      <c r="BS978">
        <f t="shared" si="1240"/>
        <v>0</v>
      </c>
      <c r="BT978">
        <f t="shared" si="1241"/>
        <v>0</v>
      </c>
      <c r="BU978">
        <f t="shared" si="1242"/>
        <v>0</v>
      </c>
      <c r="BV978">
        <f t="shared" si="1243"/>
        <v>0</v>
      </c>
      <c r="BW978">
        <f t="shared" si="1244"/>
        <v>0</v>
      </c>
      <c r="BX978">
        <f t="shared" si="1245"/>
        <v>0</v>
      </c>
      <c r="BY978">
        <f t="shared" si="1246"/>
        <v>0</v>
      </c>
      <c r="BZ978">
        <f t="shared" si="1247"/>
        <v>0</v>
      </c>
      <c r="CA978">
        <f t="shared" si="1248"/>
        <v>0</v>
      </c>
      <c r="CB978">
        <f t="shared" si="1249"/>
        <v>0</v>
      </c>
      <c r="CC978" t="e">
        <f>IF('Source and fuel input'!AS978,VLOOKUP(AA978,SourceIdData,8,FALSE),IF('Source and fuel input'!AQ978,V978,IF('Source and fuel input'!AR978,IF(AND(E978="Method 1",VLOOKUP(AA978,SourceIdData,8,FALSE)&gt;0),VLOOKUP(AA978,SourceIdData,8,FALSE),NA()),"")))</f>
        <v>#N/A</v>
      </c>
      <c r="CD978" s="15" t="e">
        <f t="shared" si="1184"/>
        <v>#N/A</v>
      </c>
      <c r="CE978" s="15" t="b">
        <f t="shared" si="1185"/>
        <v>1</v>
      </c>
      <c r="CF978" s="15" t="b">
        <f t="shared" si="1217"/>
        <v>1</v>
      </c>
      <c r="CG978" s="15" t="b">
        <f t="shared" si="1186"/>
        <v>0</v>
      </c>
      <c r="CH978" s="15" t="b">
        <f t="shared" si="1187"/>
        <v>1</v>
      </c>
      <c r="CI978" t="e">
        <f t="shared" si="1218"/>
        <v>#N/A</v>
      </c>
      <c r="CJ978" t="e">
        <f t="shared" si="1219"/>
        <v>#N/A</v>
      </c>
      <c r="CK978" t="e">
        <f t="shared" si="1228"/>
        <v>#N/A</v>
      </c>
      <c r="CL978" t="b">
        <f t="shared" si="1188"/>
        <v>0</v>
      </c>
      <c r="CM978" t="e">
        <f t="shared" si="1229"/>
        <v>#N/A</v>
      </c>
      <c r="CN978" t="b">
        <f t="shared" si="1230"/>
        <v>0</v>
      </c>
      <c r="CO978" s="14">
        <f t="shared" si="1231"/>
        <v>1</v>
      </c>
      <c r="CP978" s="16" t="str">
        <f t="shared" si="1220"/>
        <v/>
      </c>
      <c r="CQ978" s="15">
        <f t="shared" si="1221"/>
        <v>0</v>
      </c>
      <c r="CR978" s="15">
        <f t="shared" si="1222"/>
        <v>0</v>
      </c>
      <c r="CS978" s="15">
        <f t="shared" si="1223"/>
        <v>0</v>
      </c>
      <c r="CT978" s="58" t="e">
        <f t="shared" si="1250"/>
        <v>#DIV/0!</v>
      </c>
      <c r="CU978" s="2">
        <f t="shared" si="1224"/>
        <v>995</v>
      </c>
      <c r="CV978" t="str">
        <f t="shared" si="1232"/>
        <v/>
      </c>
      <c r="CX978" t="str">
        <f t="shared" si="1251"/>
        <v/>
      </c>
      <c r="CY978" t="b">
        <f>AND(CX978&lt;&gt;"",COUNTIF($CX$11:CX977,CX978)=0)</f>
        <v>0</v>
      </c>
      <c r="CZ978" s="2">
        <f>IF(CX978="",0,IF(CY978,MAX($CZ$11:CZ977)+1,VLOOKUP(CX978,$CX$11:CZ977,3,FALSE)))</f>
        <v>0</v>
      </c>
      <c r="DA978" s="2" t="str">
        <f t="shared" si="1233"/>
        <v/>
      </c>
      <c r="DB978" t="str">
        <f t="shared" si="1252"/>
        <v/>
      </c>
      <c r="DC978" t="b">
        <f>AND(DB978&lt;&gt;"",COUNTIF($DB$11:DB977,DB978)=0)</f>
        <v>0</v>
      </c>
      <c r="DD978" s="2">
        <f>IF(DB978="",0,IF(DC978,MAX($DD$11:DD977)+1,VLOOKUP(DB978,$DB$11:DD977,3,FALSE)))</f>
        <v>0</v>
      </c>
      <c r="DE978" s="2" t="str">
        <f t="shared" si="1234"/>
        <v/>
      </c>
    </row>
    <row r="979" spans="1:109" x14ac:dyDescent="0.35">
      <c r="A979" s="119"/>
      <c r="B979" s="46"/>
      <c r="C979" s="46"/>
      <c r="D979" s="46"/>
      <c r="E979" s="46"/>
      <c r="F979" s="183"/>
      <c r="G979" s="48">
        <v>0</v>
      </c>
      <c r="H979" s="46">
        <v>0</v>
      </c>
      <c r="I979" s="46">
        <v>0</v>
      </c>
      <c r="J979" s="46">
        <v>0</v>
      </c>
      <c r="K979" s="46">
        <v>0</v>
      </c>
      <c r="L979" s="49">
        <v>0</v>
      </c>
      <c r="M979" s="50">
        <v>0</v>
      </c>
      <c r="N979" s="32"/>
      <c r="O979" s="31"/>
      <c r="P979" s="31"/>
      <c r="Q979" s="31"/>
      <c r="R979" s="31"/>
      <c r="S979" s="31"/>
      <c r="T979" s="31"/>
      <c r="U979" s="31"/>
      <c r="V979" s="99"/>
      <c r="W979" s="52" t="str">
        <f t="shared" si="1183"/>
        <v/>
      </c>
      <c r="X979" s="120"/>
      <c r="Y979" s="97"/>
      <c r="Z979" t="e">
        <f t="shared" si="1189"/>
        <v>#N/A</v>
      </c>
      <c r="AA979" t="e">
        <f t="shared" si="1190"/>
        <v>#N/A</v>
      </c>
      <c r="AB979" t="e">
        <f t="shared" si="1191"/>
        <v>#N/A</v>
      </c>
      <c r="AC979" s="53" t="b">
        <f t="shared" si="1192"/>
        <v>0</v>
      </c>
      <c r="AD979" s="53" t="b">
        <f t="shared" si="1193"/>
        <v>0</v>
      </c>
      <c r="AE979" s="53" t="b">
        <f t="shared" si="1194"/>
        <v>0</v>
      </c>
      <c r="AF979" s="53" t="b">
        <f t="shared" si="1195"/>
        <v>0</v>
      </c>
      <c r="AG979" s="53" t="b">
        <f t="shared" si="1196"/>
        <v>0</v>
      </c>
      <c r="AH979" s="53" t="b">
        <f t="shared" si="1197"/>
        <v>0</v>
      </c>
      <c r="AI979" s="53" t="b">
        <f t="shared" si="1198"/>
        <v>0</v>
      </c>
      <c r="AJ979" s="53" t="b">
        <f t="shared" si="1199"/>
        <v>0</v>
      </c>
      <c r="AK979" s="53" t="b">
        <f t="shared" si="1177"/>
        <v>1</v>
      </c>
      <c r="AL979" s="53" t="b">
        <f t="shared" si="1178"/>
        <v>1</v>
      </c>
      <c r="AM979" s="53" t="b">
        <f t="shared" si="1179"/>
        <v>1</v>
      </c>
      <c r="AN979" s="53" t="b">
        <f t="shared" si="1180"/>
        <v>1</v>
      </c>
      <c r="AO979" s="53" t="b">
        <f t="shared" si="1181"/>
        <v>1</v>
      </c>
      <c r="AP979" s="53" t="b">
        <f t="shared" si="1182"/>
        <v>1</v>
      </c>
      <c r="AQ979" s="53" t="b">
        <f t="shared" si="1235"/>
        <v>0</v>
      </c>
      <c r="AR979" t="b">
        <f t="shared" si="1200"/>
        <v>0</v>
      </c>
      <c r="AS979" s="54" t="e">
        <f t="shared" si="1225"/>
        <v>#N/A</v>
      </c>
      <c r="AT979" t="b">
        <f t="shared" si="1236"/>
        <v>0</v>
      </c>
      <c r="AU979" t="str">
        <f t="shared" si="1237"/>
        <v/>
      </c>
      <c r="AV979" s="55" t="str">
        <f t="shared" si="1226"/>
        <v/>
      </c>
      <c r="AW979" t="b">
        <f>AND(AV979&lt;&gt;"",COUNTIF($AV$11:AV978,AV979)=0)</f>
        <v>0</v>
      </c>
      <c r="AX979" s="2">
        <f>IF(AV979="",0,IF(AW979,MAX($AX$11:AX978)+1,VLOOKUP(AV979,$AV$11:AX978,3,FALSE)))</f>
        <v>0</v>
      </c>
      <c r="AY979" t="str">
        <f t="shared" si="1227"/>
        <v/>
      </c>
      <c r="AZ979" t="e">
        <f t="shared" si="1201"/>
        <v>#N/A</v>
      </c>
      <c r="BA979" t="e">
        <f>IF(ISNA(AZ979),NA(),COUNTIF(AZ$10:AZ979,AZ979)&gt;1)</f>
        <v>#N/A</v>
      </c>
      <c r="BB979" t="e">
        <f t="shared" si="1202"/>
        <v>#N/A</v>
      </c>
      <c r="BC979" s="55" t="e">
        <f t="shared" si="1203"/>
        <v>#N/A</v>
      </c>
      <c r="BD979" s="56" t="e">
        <f t="shared" si="1204"/>
        <v>#N/A</v>
      </c>
      <c r="BE979" s="53">
        <f t="shared" si="1205"/>
        <v>0</v>
      </c>
      <c r="BF979" s="53">
        <f t="shared" si="1206"/>
        <v>0</v>
      </c>
      <c r="BG979" s="53">
        <f t="shared" si="1207"/>
        <v>0</v>
      </c>
      <c r="BH979" s="53">
        <f t="shared" si="1208"/>
        <v>0</v>
      </c>
      <c r="BI979" s="53">
        <f t="shared" si="1209"/>
        <v>0</v>
      </c>
      <c r="BJ979" s="53">
        <f t="shared" si="1210"/>
        <v>0</v>
      </c>
      <c r="BK979" s="57">
        <f t="shared" si="1211"/>
        <v>0</v>
      </c>
      <c r="BL979" s="57">
        <f t="shared" si="1212"/>
        <v>0</v>
      </c>
      <c r="BM979" s="57">
        <f t="shared" si="1213"/>
        <v>0</v>
      </c>
      <c r="BN979" s="57">
        <f t="shared" si="1214"/>
        <v>0</v>
      </c>
      <c r="BO979" s="57">
        <f t="shared" si="1215"/>
        <v>0</v>
      </c>
      <c r="BP979" s="57">
        <f t="shared" si="1216"/>
        <v>0</v>
      </c>
      <c r="BQ979">
        <f t="shared" si="1238"/>
        <v>0</v>
      </c>
      <c r="BR979">
        <f t="shared" si="1239"/>
        <v>0</v>
      </c>
      <c r="BS979">
        <f t="shared" si="1240"/>
        <v>0</v>
      </c>
      <c r="BT979">
        <f t="shared" si="1241"/>
        <v>0</v>
      </c>
      <c r="BU979">
        <f t="shared" si="1242"/>
        <v>0</v>
      </c>
      <c r="BV979">
        <f t="shared" si="1243"/>
        <v>0</v>
      </c>
      <c r="BW979">
        <f t="shared" si="1244"/>
        <v>0</v>
      </c>
      <c r="BX979">
        <f t="shared" si="1245"/>
        <v>0</v>
      </c>
      <c r="BY979">
        <f t="shared" si="1246"/>
        <v>0</v>
      </c>
      <c r="BZ979">
        <f t="shared" si="1247"/>
        <v>0</v>
      </c>
      <c r="CA979">
        <f t="shared" si="1248"/>
        <v>0</v>
      </c>
      <c r="CB979">
        <f t="shared" si="1249"/>
        <v>0</v>
      </c>
      <c r="CC979" t="e">
        <f>IF('Source and fuel input'!AS979,VLOOKUP(AA979,SourceIdData,8,FALSE),IF('Source and fuel input'!AQ979,V979,IF('Source and fuel input'!AR979,IF(AND(E979="Method 1",VLOOKUP(AA979,SourceIdData,8,FALSE)&gt;0),VLOOKUP(AA979,SourceIdData,8,FALSE),NA()),"")))</f>
        <v>#N/A</v>
      </c>
      <c r="CD979" s="15" t="e">
        <f t="shared" si="1184"/>
        <v>#N/A</v>
      </c>
      <c r="CE979" s="15" t="b">
        <f t="shared" si="1185"/>
        <v>1</v>
      </c>
      <c r="CF979" s="15" t="b">
        <f t="shared" si="1217"/>
        <v>1</v>
      </c>
      <c r="CG979" s="15" t="b">
        <f t="shared" si="1186"/>
        <v>0</v>
      </c>
      <c r="CH979" s="15" t="b">
        <f t="shared" si="1187"/>
        <v>1</v>
      </c>
      <c r="CI979" t="e">
        <f t="shared" si="1218"/>
        <v>#N/A</v>
      </c>
      <c r="CJ979" t="e">
        <f t="shared" si="1219"/>
        <v>#N/A</v>
      </c>
      <c r="CK979" t="e">
        <f t="shared" si="1228"/>
        <v>#N/A</v>
      </c>
      <c r="CL979" t="b">
        <f t="shared" si="1188"/>
        <v>0</v>
      </c>
      <c r="CM979" t="e">
        <f t="shared" si="1229"/>
        <v>#N/A</v>
      </c>
      <c r="CN979" t="b">
        <f t="shared" si="1230"/>
        <v>0</v>
      </c>
      <c r="CO979" s="14">
        <f t="shared" si="1231"/>
        <v>1</v>
      </c>
      <c r="CP979" s="16" t="str">
        <f t="shared" si="1220"/>
        <v/>
      </c>
      <c r="CQ979" s="15">
        <f t="shared" si="1221"/>
        <v>0</v>
      </c>
      <c r="CR979" s="15">
        <f t="shared" si="1222"/>
        <v>0</v>
      </c>
      <c r="CS979" s="15">
        <f t="shared" si="1223"/>
        <v>0</v>
      </c>
      <c r="CT979" s="58" t="e">
        <f t="shared" si="1250"/>
        <v>#DIV/0!</v>
      </c>
      <c r="CU979" s="2">
        <f t="shared" si="1224"/>
        <v>995</v>
      </c>
      <c r="CV979" t="str">
        <f t="shared" si="1232"/>
        <v/>
      </c>
      <c r="CX979" t="str">
        <f t="shared" si="1251"/>
        <v/>
      </c>
      <c r="CY979" t="b">
        <f>AND(CX979&lt;&gt;"",COUNTIF($CX$11:CX978,CX979)=0)</f>
        <v>0</v>
      </c>
      <c r="CZ979" s="2">
        <f>IF(CX979="",0,IF(CY979,MAX($CZ$11:CZ978)+1,VLOOKUP(CX979,$CX$11:CZ978,3,FALSE)))</f>
        <v>0</v>
      </c>
      <c r="DA979" s="2" t="str">
        <f t="shared" si="1233"/>
        <v/>
      </c>
      <c r="DB979" t="str">
        <f t="shared" si="1252"/>
        <v/>
      </c>
      <c r="DC979" t="b">
        <f>AND(DB979&lt;&gt;"",COUNTIF($DB$11:DB978,DB979)=0)</f>
        <v>0</v>
      </c>
      <c r="DD979" s="2">
        <f>IF(DB979="",0,IF(DC979,MAX($DD$11:DD978)+1,VLOOKUP(DB979,$DB$11:DD978,3,FALSE)))</f>
        <v>0</v>
      </c>
      <c r="DE979" s="2" t="str">
        <f t="shared" si="1234"/>
        <v/>
      </c>
    </row>
    <row r="980" spans="1:109" x14ac:dyDescent="0.35">
      <c r="A980" s="119"/>
      <c r="B980" s="46"/>
      <c r="C980" s="46"/>
      <c r="D980" s="46"/>
      <c r="E980" s="46"/>
      <c r="F980" s="183"/>
      <c r="G980" s="48">
        <v>0</v>
      </c>
      <c r="H980" s="46">
        <v>0</v>
      </c>
      <c r="I980" s="46">
        <v>0</v>
      </c>
      <c r="J980" s="46">
        <v>0</v>
      </c>
      <c r="K980" s="46">
        <v>0</v>
      </c>
      <c r="L980" s="49">
        <v>0</v>
      </c>
      <c r="M980" s="50">
        <v>0</v>
      </c>
      <c r="N980" s="32"/>
      <c r="O980" s="31"/>
      <c r="P980" s="31"/>
      <c r="Q980" s="31"/>
      <c r="R980" s="31"/>
      <c r="S980" s="31"/>
      <c r="T980" s="31"/>
      <c r="U980" s="31"/>
      <c r="V980" s="99"/>
      <c r="W980" s="52" t="str">
        <f t="shared" si="1183"/>
        <v/>
      </c>
      <c r="X980" s="120"/>
      <c r="Y980" s="97"/>
      <c r="Z980" t="e">
        <f t="shared" si="1189"/>
        <v>#N/A</v>
      </c>
      <c r="AA980" t="e">
        <f t="shared" si="1190"/>
        <v>#N/A</v>
      </c>
      <c r="AB980" t="e">
        <f t="shared" si="1191"/>
        <v>#N/A</v>
      </c>
      <c r="AC980" s="53" t="b">
        <f t="shared" si="1192"/>
        <v>0</v>
      </c>
      <c r="AD980" s="53" t="b">
        <f t="shared" si="1193"/>
        <v>0</v>
      </c>
      <c r="AE980" s="53" t="b">
        <f t="shared" si="1194"/>
        <v>0</v>
      </c>
      <c r="AF980" s="53" t="b">
        <f t="shared" si="1195"/>
        <v>0</v>
      </c>
      <c r="AG980" s="53" t="b">
        <f t="shared" si="1196"/>
        <v>0</v>
      </c>
      <c r="AH980" s="53" t="b">
        <f t="shared" si="1197"/>
        <v>0</v>
      </c>
      <c r="AI980" s="53" t="b">
        <f t="shared" si="1198"/>
        <v>0</v>
      </c>
      <c r="AJ980" s="53" t="b">
        <f t="shared" si="1199"/>
        <v>0</v>
      </c>
      <c r="AK980" s="53" t="b">
        <f t="shared" si="1177"/>
        <v>1</v>
      </c>
      <c r="AL980" s="53" t="b">
        <f t="shared" si="1178"/>
        <v>1</v>
      </c>
      <c r="AM980" s="53" t="b">
        <f t="shared" si="1179"/>
        <v>1</v>
      </c>
      <c r="AN980" s="53" t="b">
        <f t="shared" si="1180"/>
        <v>1</v>
      </c>
      <c r="AO980" s="53" t="b">
        <f t="shared" si="1181"/>
        <v>1</v>
      </c>
      <c r="AP980" s="53" t="b">
        <f t="shared" si="1182"/>
        <v>1</v>
      </c>
      <c r="AQ980" s="53" t="b">
        <f t="shared" si="1235"/>
        <v>0</v>
      </c>
      <c r="AR980" t="b">
        <f t="shared" si="1200"/>
        <v>0</v>
      </c>
      <c r="AS980" s="54" t="e">
        <f t="shared" si="1225"/>
        <v>#N/A</v>
      </c>
      <c r="AT980" t="b">
        <f t="shared" si="1236"/>
        <v>0</v>
      </c>
      <c r="AU980" t="str">
        <f t="shared" si="1237"/>
        <v/>
      </c>
      <c r="AV980" s="55" t="str">
        <f t="shared" si="1226"/>
        <v/>
      </c>
      <c r="AW980" t="b">
        <f>AND(AV980&lt;&gt;"",COUNTIF($AV$11:AV979,AV980)=0)</f>
        <v>0</v>
      </c>
      <c r="AX980" s="2">
        <f>IF(AV980="",0,IF(AW980,MAX($AX$11:AX979)+1,VLOOKUP(AV980,$AV$11:AX979,3,FALSE)))</f>
        <v>0</v>
      </c>
      <c r="AY980" t="str">
        <f t="shared" si="1227"/>
        <v/>
      </c>
      <c r="AZ980" t="e">
        <f t="shared" si="1201"/>
        <v>#N/A</v>
      </c>
      <c r="BA980" t="e">
        <f>IF(ISNA(AZ980),NA(),COUNTIF(AZ$10:AZ980,AZ980)&gt;1)</f>
        <v>#N/A</v>
      </c>
      <c r="BB980" t="e">
        <f t="shared" si="1202"/>
        <v>#N/A</v>
      </c>
      <c r="BC980" s="55" t="e">
        <f t="shared" si="1203"/>
        <v>#N/A</v>
      </c>
      <c r="BD980" s="56" t="e">
        <f t="shared" si="1204"/>
        <v>#N/A</v>
      </c>
      <c r="BE980" s="53">
        <f t="shared" si="1205"/>
        <v>0</v>
      </c>
      <c r="BF980" s="53">
        <f t="shared" si="1206"/>
        <v>0</v>
      </c>
      <c r="BG980" s="53">
        <f t="shared" si="1207"/>
        <v>0</v>
      </c>
      <c r="BH980" s="53">
        <f t="shared" si="1208"/>
        <v>0</v>
      </c>
      <c r="BI980" s="53">
        <f t="shared" si="1209"/>
        <v>0</v>
      </c>
      <c r="BJ980" s="53">
        <f t="shared" si="1210"/>
        <v>0</v>
      </c>
      <c r="BK980" s="57">
        <f t="shared" si="1211"/>
        <v>0</v>
      </c>
      <c r="BL980" s="57">
        <f t="shared" si="1212"/>
        <v>0</v>
      </c>
      <c r="BM980" s="57">
        <f t="shared" si="1213"/>
        <v>0</v>
      </c>
      <c r="BN980" s="57">
        <f t="shared" si="1214"/>
        <v>0</v>
      </c>
      <c r="BO980" s="57">
        <f t="shared" si="1215"/>
        <v>0</v>
      </c>
      <c r="BP980" s="57">
        <f t="shared" si="1216"/>
        <v>0</v>
      </c>
      <c r="BQ980">
        <f t="shared" si="1238"/>
        <v>0</v>
      </c>
      <c r="BR980">
        <f t="shared" si="1239"/>
        <v>0</v>
      </c>
      <c r="BS980">
        <f t="shared" si="1240"/>
        <v>0</v>
      </c>
      <c r="BT980">
        <f t="shared" si="1241"/>
        <v>0</v>
      </c>
      <c r="BU980">
        <f t="shared" si="1242"/>
        <v>0</v>
      </c>
      <c r="BV980">
        <f t="shared" si="1243"/>
        <v>0</v>
      </c>
      <c r="BW980">
        <f t="shared" si="1244"/>
        <v>0</v>
      </c>
      <c r="BX980">
        <f t="shared" si="1245"/>
        <v>0</v>
      </c>
      <c r="BY980">
        <f t="shared" si="1246"/>
        <v>0</v>
      </c>
      <c r="BZ980">
        <f t="shared" si="1247"/>
        <v>0</v>
      </c>
      <c r="CA980">
        <f t="shared" si="1248"/>
        <v>0</v>
      </c>
      <c r="CB980">
        <f t="shared" si="1249"/>
        <v>0</v>
      </c>
      <c r="CC980" t="e">
        <f>IF('Source and fuel input'!AS980,VLOOKUP(AA980,SourceIdData,8,FALSE),IF('Source and fuel input'!AQ980,V980,IF('Source and fuel input'!AR980,IF(AND(E980="Method 1",VLOOKUP(AA980,SourceIdData,8,FALSE)&gt;0),VLOOKUP(AA980,SourceIdData,8,FALSE),NA()),"")))</f>
        <v>#N/A</v>
      </c>
      <c r="CD980" s="15" t="e">
        <f t="shared" si="1184"/>
        <v>#N/A</v>
      </c>
      <c r="CE980" s="15" t="b">
        <f t="shared" si="1185"/>
        <v>1</v>
      </c>
      <c r="CF980" s="15" t="b">
        <f t="shared" si="1217"/>
        <v>1</v>
      </c>
      <c r="CG980" s="15" t="b">
        <f t="shared" si="1186"/>
        <v>0</v>
      </c>
      <c r="CH980" s="15" t="b">
        <f t="shared" si="1187"/>
        <v>1</v>
      </c>
      <c r="CI980" t="e">
        <f t="shared" si="1218"/>
        <v>#N/A</v>
      </c>
      <c r="CJ980" t="e">
        <f t="shared" si="1219"/>
        <v>#N/A</v>
      </c>
      <c r="CK980" t="e">
        <f t="shared" si="1228"/>
        <v>#N/A</v>
      </c>
      <c r="CL980" t="b">
        <f t="shared" si="1188"/>
        <v>0</v>
      </c>
      <c r="CM980" t="e">
        <f t="shared" si="1229"/>
        <v>#N/A</v>
      </c>
      <c r="CN980" t="b">
        <f t="shared" si="1230"/>
        <v>0</v>
      </c>
      <c r="CO980" s="14">
        <f t="shared" si="1231"/>
        <v>1</v>
      </c>
      <c r="CP980" s="16" t="str">
        <f t="shared" si="1220"/>
        <v/>
      </c>
      <c r="CQ980" s="15">
        <f t="shared" si="1221"/>
        <v>0</v>
      </c>
      <c r="CR980" s="15">
        <f t="shared" si="1222"/>
        <v>0</v>
      </c>
      <c r="CS980" s="15">
        <f t="shared" si="1223"/>
        <v>0</v>
      </c>
      <c r="CT980" s="58" t="e">
        <f t="shared" si="1250"/>
        <v>#DIV/0!</v>
      </c>
      <c r="CU980" s="2">
        <f t="shared" si="1224"/>
        <v>995</v>
      </c>
      <c r="CV980" t="str">
        <f t="shared" si="1232"/>
        <v/>
      </c>
      <c r="CX980" t="str">
        <f t="shared" si="1251"/>
        <v/>
      </c>
      <c r="CY980" t="b">
        <f>AND(CX980&lt;&gt;"",COUNTIF($CX$11:CX979,CX980)=0)</f>
        <v>0</v>
      </c>
      <c r="CZ980" s="2">
        <f>IF(CX980="",0,IF(CY980,MAX($CZ$11:CZ979)+1,VLOOKUP(CX980,$CX$11:CZ979,3,FALSE)))</f>
        <v>0</v>
      </c>
      <c r="DA980" s="2" t="str">
        <f t="shared" si="1233"/>
        <v/>
      </c>
      <c r="DB980" t="str">
        <f t="shared" si="1252"/>
        <v/>
      </c>
      <c r="DC980" t="b">
        <f>AND(DB980&lt;&gt;"",COUNTIF($DB$11:DB979,DB980)=0)</f>
        <v>0</v>
      </c>
      <c r="DD980" s="2">
        <f>IF(DB980="",0,IF(DC980,MAX($DD$11:DD979)+1,VLOOKUP(DB980,$DB$11:DD979,3,FALSE)))</f>
        <v>0</v>
      </c>
      <c r="DE980" s="2" t="str">
        <f t="shared" si="1234"/>
        <v/>
      </c>
    </row>
    <row r="981" spans="1:109" x14ac:dyDescent="0.35">
      <c r="A981" s="119"/>
      <c r="B981" s="46"/>
      <c r="C981" s="46"/>
      <c r="D981" s="46"/>
      <c r="E981" s="46"/>
      <c r="F981" s="183"/>
      <c r="G981" s="48">
        <v>0</v>
      </c>
      <c r="H981" s="46">
        <v>0</v>
      </c>
      <c r="I981" s="46">
        <v>0</v>
      </c>
      <c r="J981" s="46">
        <v>0</v>
      </c>
      <c r="K981" s="46">
        <v>0</v>
      </c>
      <c r="L981" s="49">
        <v>0</v>
      </c>
      <c r="M981" s="50">
        <v>0</v>
      </c>
      <c r="N981" s="32"/>
      <c r="O981" s="31"/>
      <c r="P981" s="31"/>
      <c r="Q981" s="31"/>
      <c r="R981" s="31"/>
      <c r="S981" s="31"/>
      <c r="T981" s="31"/>
      <c r="U981" s="31"/>
      <c r="V981" s="99"/>
      <c r="W981" s="52" t="str">
        <f t="shared" si="1183"/>
        <v/>
      </c>
      <c r="X981" s="120"/>
      <c r="Y981" s="97"/>
      <c r="Z981" t="e">
        <f t="shared" si="1189"/>
        <v>#N/A</v>
      </c>
      <c r="AA981" t="e">
        <f t="shared" si="1190"/>
        <v>#N/A</v>
      </c>
      <c r="AB981" t="e">
        <f t="shared" si="1191"/>
        <v>#N/A</v>
      </c>
      <c r="AC981" s="53" t="b">
        <f t="shared" si="1192"/>
        <v>0</v>
      </c>
      <c r="AD981" s="53" t="b">
        <f t="shared" si="1193"/>
        <v>0</v>
      </c>
      <c r="AE981" s="53" t="b">
        <f t="shared" si="1194"/>
        <v>0</v>
      </c>
      <c r="AF981" s="53" t="b">
        <f t="shared" si="1195"/>
        <v>0</v>
      </c>
      <c r="AG981" s="53" t="b">
        <f t="shared" si="1196"/>
        <v>0</v>
      </c>
      <c r="AH981" s="53" t="b">
        <f t="shared" si="1197"/>
        <v>0</v>
      </c>
      <c r="AI981" s="53" t="b">
        <f t="shared" si="1198"/>
        <v>0</v>
      </c>
      <c r="AJ981" s="53" t="b">
        <f t="shared" si="1199"/>
        <v>0</v>
      </c>
      <c r="AK981" s="53" t="b">
        <f t="shared" si="1177"/>
        <v>1</v>
      </c>
      <c r="AL981" s="53" t="b">
        <f t="shared" si="1178"/>
        <v>1</v>
      </c>
      <c r="AM981" s="53" t="b">
        <f t="shared" si="1179"/>
        <v>1</v>
      </c>
      <c r="AN981" s="53" t="b">
        <f t="shared" si="1180"/>
        <v>1</v>
      </c>
      <c r="AO981" s="53" t="b">
        <f t="shared" si="1181"/>
        <v>1</v>
      </c>
      <c r="AP981" s="53" t="b">
        <f t="shared" si="1182"/>
        <v>1</v>
      </c>
      <c r="AQ981" s="53" t="b">
        <f t="shared" si="1235"/>
        <v>0</v>
      </c>
      <c r="AR981" t="b">
        <f t="shared" si="1200"/>
        <v>0</v>
      </c>
      <c r="AS981" s="54" t="e">
        <f t="shared" si="1225"/>
        <v>#N/A</v>
      </c>
      <c r="AT981" t="b">
        <f t="shared" si="1236"/>
        <v>0</v>
      </c>
      <c r="AU981" t="str">
        <f t="shared" si="1237"/>
        <v/>
      </c>
      <c r="AV981" s="55" t="str">
        <f t="shared" si="1226"/>
        <v/>
      </c>
      <c r="AW981" t="b">
        <f>AND(AV981&lt;&gt;"",COUNTIF($AV$11:AV980,AV981)=0)</f>
        <v>0</v>
      </c>
      <c r="AX981" s="2">
        <f>IF(AV981="",0,IF(AW981,MAX($AX$11:AX980)+1,VLOOKUP(AV981,$AV$11:AX980,3,FALSE)))</f>
        <v>0</v>
      </c>
      <c r="AY981" t="str">
        <f t="shared" si="1227"/>
        <v/>
      </c>
      <c r="AZ981" t="e">
        <f t="shared" si="1201"/>
        <v>#N/A</v>
      </c>
      <c r="BA981" t="e">
        <f>IF(ISNA(AZ981),NA(),COUNTIF(AZ$10:AZ981,AZ981)&gt;1)</f>
        <v>#N/A</v>
      </c>
      <c r="BB981" t="e">
        <f t="shared" si="1202"/>
        <v>#N/A</v>
      </c>
      <c r="BC981" s="55" t="e">
        <f t="shared" si="1203"/>
        <v>#N/A</v>
      </c>
      <c r="BD981" s="56" t="e">
        <f t="shared" si="1204"/>
        <v>#N/A</v>
      </c>
      <c r="BE981" s="53">
        <f t="shared" si="1205"/>
        <v>0</v>
      </c>
      <c r="BF981" s="53">
        <f t="shared" si="1206"/>
        <v>0</v>
      </c>
      <c r="BG981" s="53">
        <f t="shared" si="1207"/>
        <v>0</v>
      </c>
      <c r="BH981" s="53">
        <f t="shared" si="1208"/>
        <v>0</v>
      </c>
      <c r="BI981" s="53">
        <f t="shared" si="1209"/>
        <v>0</v>
      </c>
      <c r="BJ981" s="53">
        <f t="shared" si="1210"/>
        <v>0</v>
      </c>
      <c r="BK981" s="57">
        <f t="shared" si="1211"/>
        <v>0</v>
      </c>
      <c r="BL981" s="57">
        <f t="shared" si="1212"/>
        <v>0</v>
      </c>
      <c r="BM981" s="57">
        <f t="shared" si="1213"/>
        <v>0</v>
      </c>
      <c r="BN981" s="57">
        <f t="shared" si="1214"/>
        <v>0</v>
      </c>
      <c r="BO981" s="57">
        <f t="shared" si="1215"/>
        <v>0</v>
      </c>
      <c r="BP981" s="57">
        <f t="shared" si="1216"/>
        <v>0</v>
      </c>
      <c r="BQ981">
        <f t="shared" si="1238"/>
        <v>0</v>
      </c>
      <c r="BR981">
        <f t="shared" si="1239"/>
        <v>0</v>
      </c>
      <c r="BS981">
        <f t="shared" si="1240"/>
        <v>0</v>
      </c>
      <c r="BT981">
        <f t="shared" si="1241"/>
        <v>0</v>
      </c>
      <c r="BU981">
        <f t="shared" si="1242"/>
        <v>0</v>
      </c>
      <c r="BV981">
        <f t="shared" si="1243"/>
        <v>0</v>
      </c>
      <c r="BW981">
        <f t="shared" si="1244"/>
        <v>0</v>
      </c>
      <c r="BX981">
        <f t="shared" si="1245"/>
        <v>0</v>
      </c>
      <c r="BY981">
        <f t="shared" si="1246"/>
        <v>0</v>
      </c>
      <c r="BZ981">
        <f t="shared" si="1247"/>
        <v>0</v>
      </c>
      <c r="CA981">
        <f t="shared" si="1248"/>
        <v>0</v>
      </c>
      <c r="CB981">
        <f t="shared" si="1249"/>
        <v>0</v>
      </c>
      <c r="CC981" t="e">
        <f>IF('Source and fuel input'!AS981,VLOOKUP(AA981,SourceIdData,8,FALSE),IF('Source and fuel input'!AQ981,V981,IF('Source and fuel input'!AR981,IF(AND(E981="Method 1",VLOOKUP(AA981,SourceIdData,8,FALSE)&gt;0),VLOOKUP(AA981,SourceIdData,8,FALSE),NA()),"")))</f>
        <v>#N/A</v>
      </c>
      <c r="CD981" s="15" t="e">
        <f t="shared" si="1184"/>
        <v>#N/A</v>
      </c>
      <c r="CE981" s="15" t="b">
        <f t="shared" si="1185"/>
        <v>1</v>
      </c>
      <c r="CF981" s="15" t="b">
        <f t="shared" si="1217"/>
        <v>1</v>
      </c>
      <c r="CG981" s="15" t="b">
        <f t="shared" si="1186"/>
        <v>0</v>
      </c>
      <c r="CH981" s="15" t="b">
        <f t="shared" si="1187"/>
        <v>1</v>
      </c>
      <c r="CI981" t="e">
        <f t="shared" si="1218"/>
        <v>#N/A</v>
      </c>
      <c r="CJ981" t="e">
        <f t="shared" si="1219"/>
        <v>#N/A</v>
      </c>
      <c r="CK981" t="e">
        <f t="shared" si="1228"/>
        <v>#N/A</v>
      </c>
      <c r="CL981" t="b">
        <f t="shared" si="1188"/>
        <v>0</v>
      </c>
      <c r="CM981" t="e">
        <f t="shared" si="1229"/>
        <v>#N/A</v>
      </c>
      <c r="CN981" t="b">
        <f t="shared" si="1230"/>
        <v>0</v>
      </c>
      <c r="CO981" s="14">
        <f t="shared" si="1231"/>
        <v>1</v>
      </c>
      <c r="CP981" s="16" t="str">
        <f t="shared" si="1220"/>
        <v/>
      </c>
      <c r="CQ981" s="15">
        <f t="shared" si="1221"/>
        <v>0</v>
      </c>
      <c r="CR981" s="15">
        <f t="shared" si="1222"/>
        <v>0</v>
      </c>
      <c r="CS981" s="15">
        <f t="shared" si="1223"/>
        <v>0</v>
      </c>
      <c r="CT981" s="58" t="e">
        <f t="shared" si="1250"/>
        <v>#DIV/0!</v>
      </c>
      <c r="CU981" s="2">
        <f t="shared" si="1224"/>
        <v>995</v>
      </c>
      <c r="CV981" t="str">
        <f t="shared" si="1232"/>
        <v/>
      </c>
      <c r="CX981" t="str">
        <f t="shared" si="1251"/>
        <v/>
      </c>
      <c r="CY981" t="b">
        <f>AND(CX981&lt;&gt;"",COUNTIF($CX$11:CX980,CX981)=0)</f>
        <v>0</v>
      </c>
      <c r="CZ981" s="2">
        <f>IF(CX981="",0,IF(CY981,MAX($CZ$11:CZ980)+1,VLOOKUP(CX981,$CX$11:CZ980,3,FALSE)))</f>
        <v>0</v>
      </c>
      <c r="DA981" s="2" t="str">
        <f t="shared" si="1233"/>
        <v/>
      </c>
      <c r="DB981" t="str">
        <f t="shared" si="1252"/>
        <v/>
      </c>
      <c r="DC981" t="b">
        <f>AND(DB981&lt;&gt;"",COUNTIF($DB$11:DB980,DB981)=0)</f>
        <v>0</v>
      </c>
      <c r="DD981" s="2">
        <f>IF(DB981="",0,IF(DC981,MAX($DD$11:DD980)+1,VLOOKUP(DB981,$DB$11:DD980,3,FALSE)))</f>
        <v>0</v>
      </c>
      <c r="DE981" s="2" t="str">
        <f t="shared" si="1234"/>
        <v/>
      </c>
    </row>
    <row r="982" spans="1:109" x14ac:dyDescent="0.35">
      <c r="A982" s="119"/>
      <c r="B982" s="46"/>
      <c r="C982" s="46"/>
      <c r="D982" s="46"/>
      <c r="E982" s="46"/>
      <c r="F982" s="183"/>
      <c r="G982" s="48">
        <v>0</v>
      </c>
      <c r="H982" s="46">
        <v>0</v>
      </c>
      <c r="I982" s="46">
        <v>0</v>
      </c>
      <c r="J982" s="46">
        <v>0</v>
      </c>
      <c r="K982" s="46">
        <v>0</v>
      </c>
      <c r="L982" s="49">
        <v>0</v>
      </c>
      <c r="M982" s="50">
        <v>0</v>
      </c>
      <c r="N982" s="32"/>
      <c r="O982" s="31"/>
      <c r="P982" s="31"/>
      <c r="Q982" s="31"/>
      <c r="R982" s="31"/>
      <c r="S982" s="31"/>
      <c r="T982" s="31"/>
      <c r="U982" s="31"/>
      <c r="V982" s="99"/>
      <c r="W982" s="52" t="str">
        <f t="shared" si="1183"/>
        <v/>
      </c>
      <c r="X982" s="120"/>
      <c r="Y982" s="97"/>
      <c r="Z982" t="e">
        <f t="shared" si="1189"/>
        <v>#N/A</v>
      </c>
      <c r="AA982" t="e">
        <f t="shared" si="1190"/>
        <v>#N/A</v>
      </c>
      <c r="AB982" t="e">
        <f t="shared" si="1191"/>
        <v>#N/A</v>
      </c>
      <c r="AC982" s="53" t="b">
        <f t="shared" si="1192"/>
        <v>0</v>
      </c>
      <c r="AD982" s="53" t="b">
        <f t="shared" si="1193"/>
        <v>0</v>
      </c>
      <c r="AE982" s="53" t="b">
        <f t="shared" si="1194"/>
        <v>0</v>
      </c>
      <c r="AF982" s="53" t="b">
        <f t="shared" si="1195"/>
        <v>0</v>
      </c>
      <c r="AG982" s="53" t="b">
        <f t="shared" si="1196"/>
        <v>0</v>
      </c>
      <c r="AH982" s="53" t="b">
        <f t="shared" si="1197"/>
        <v>0</v>
      </c>
      <c r="AI982" s="53" t="b">
        <f t="shared" si="1198"/>
        <v>0</v>
      </c>
      <c r="AJ982" s="53" t="b">
        <f t="shared" si="1199"/>
        <v>0</v>
      </c>
      <c r="AK982" s="53" t="b">
        <f t="shared" si="1177"/>
        <v>1</v>
      </c>
      <c r="AL982" s="53" t="b">
        <f t="shared" si="1178"/>
        <v>1</v>
      </c>
      <c r="AM982" s="53" t="b">
        <f t="shared" si="1179"/>
        <v>1</v>
      </c>
      <c r="AN982" s="53" t="b">
        <f t="shared" si="1180"/>
        <v>1</v>
      </c>
      <c r="AO982" s="53" t="b">
        <f t="shared" si="1181"/>
        <v>1</v>
      </c>
      <c r="AP982" s="53" t="b">
        <f t="shared" si="1182"/>
        <v>1</v>
      </c>
      <c r="AQ982" s="53" t="b">
        <f t="shared" si="1235"/>
        <v>0</v>
      </c>
      <c r="AR982" t="b">
        <f t="shared" si="1200"/>
        <v>0</v>
      </c>
      <c r="AS982" s="54" t="e">
        <f t="shared" si="1225"/>
        <v>#N/A</v>
      </c>
      <c r="AT982" t="b">
        <f t="shared" si="1236"/>
        <v>0</v>
      </c>
      <c r="AU982" t="str">
        <f t="shared" si="1237"/>
        <v/>
      </c>
      <c r="AV982" s="55" t="str">
        <f t="shared" si="1226"/>
        <v/>
      </c>
      <c r="AW982" t="b">
        <f>AND(AV982&lt;&gt;"",COUNTIF($AV$11:AV981,AV982)=0)</f>
        <v>0</v>
      </c>
      <c r="AX982" s="2">
        <f>IF(AV982="",0,IF(AW982,MAX($AX$11:AX981)+1,VLOOKUP(AV982,$AV$11:AX981,3,FALSE)))</f>
        <v>0</v>
      </c>
      <c r="AY982" t="str">
        <f t="shared" si="1227"/>
        <v/>
      </c>
      <c r="AZ982" t="e">
        <f t="shared" si="1201"/>
        <v>#N/A</v>
      </c>
      <c r="BA982" t="e">
        <f>IF(ISNA(AZ982),NA(),COUNTIF(AZ$10:AZ982,AZ982)&gt;1)</f>
        <v>#N/A</v>
      </c>
      <c r="BB982" t="e">
        <f t="shared" si="1202"/>
        <v>#N/A</v>
      </c>
      <c r="BC982" s="55" t="e">
        <f t="shared" si="1203"/>
        <v>#N/A</v>
      </c>
      <c r="BD982" s="56" t="e">
        <f t="shared" si="1204"/>
        <v>#N/A</v>
      </c>
      <c r="BE982" s="53">
        <f t="shared" si="1205"/>
        <v>0</v>
      </c>
      <c r="BF982" s="53">
        <f t="shared" si="1206"/>
        <v>0</v>
      </c>
      <c r="BG982" s="53">
        <f t="shared" si="1207"/>
        <v>0</v>
      </c>
      <c r="BH982" s="53">
        <f t="shared" si="1208"/>
        <v>0</v>
      </c>
      <c r="BI982" s="53">
        <f t="shared" si="1209"/>
        <v>0</v>
      </c>
      <c r="BJ982" s="53">
        <f t="shared" si="1210"/>
        <v>0</v>
      </c>
      <c r="BK982" s="57">
        <f t="shared" si="1211"/>
        <v>0</v>
      </c>
      <c r="BL982" s="57">
        <f t="shared" si="1212"/>
        <v>0</v>
      </c>
      <c r="BM982" s="57">
        <f t="shared" si="1213"/>
        <v>0</v>
      </c>
      <c r="BN982" s="57">
        <f t="shared" si="1214"/>
        <v>0</v>
      </c>
      <c r="BO982" s="57">
        <f t="shared" si="1215"/>
        <v>0</v>
      </c>
      <c r="BP982" s="57">
        <f t="shared" si="1216"/>
        <v>0</v>
      </c>
      <c r="BQ982">
        <f t="shared" si="1238"/>
        <v>0</v>
      </c>
      <c r="BR982">
        <f t="shared" si="1239"/>
        <v>0</v>
      </c>
      <c r="BS982">
        <f t="shared" si="1240"/>
        <v>0</v>
      </c>
      <c r="BT982">
        <f t="shared" si="1241"/>
        <v>0</v>
      </c>
      <c r="BU982">
        <f t="shared" si="1242"/>
        <v>0</v>
      </c>
      <c r="BV982">
        <f t="shared" si="1243"/>
        <v>0</v>
      </c>
      <c r="BW982">
        <f t="shared" si="1244"/>
        <v>0</v>
      </c>
      <c r="BX982">
        <f t="shared" si="1245"/>
        <v>0</v>
      </c>
      <c r="BY982">
        <f t="shared" si="1246"/>
        <v>0</v>
      </c>
      <c r="BZ982">
        <f t="shared" si="1247"/>
        <v>0</v>
      </c>
      <c r="CA982">
        <f t="shared" si="1248"/>
        <v>0</v>
      </c>
      <c r="CB982">
        <f t="shared" si="1249"/>
        <v>0</v>
      </c>
      <c r="CC982" t="e">
        <f>IF('Source and fuel input'!AS982,VLOOKUP(AA982,SourceIdData,8,FALSE),IF('Source and fuel input'!AQ982,V982,IF('Source and fuel input'!AR982,IF(AND(E982="Method 1",VLOOKUP(AA982,SourceIdData,8,FALSE)&gt;0),VLOOKUP(AA982,SourceIdData,8,FALSE),NA()),"")))</f>
        <v>#N/A</v>
      </c>
      <c r="CD982" s="15" t="e">
        <f t="shared" si="1184"/>
        <v>#N/A</v>
      </c>
      <c r="CE982" s="15" t="b">
        <f t="shared" si="1185"/>
        <v>1</v>
      </c>
      <c r="CF982" s="15" t="b">
        <f t="shared" si="1217"/>
        <v>1</v>
      </c>
      <c r="CG982" s="15" t="b">
        <f t="shared" si="1186"/>
        <v>0</v>
      </c>
      <c r="CH982" s="15" t="b">
        <f t="shared" si="1187"/>
        <v>1</v>
      </c>
      <c r="CI982" t="e">
        <f t="shared" si="1218"/>
        <v>#N/A</v>
      </c>
      <c r="CJ982" t="e">
        <f t="shared" si="1219"/>
        <v>#N/A</v>
      </c>
      <c r="CK982" t="e">
        <f t="shared" si="1228"/>
        <v>#N/A</v>
      </c>
      <c r="CL982" t="b">
        <f t="shared" si="1188"/>
        <v>0</v>
      </c>
      <c r="CM982" t="e">
        <f t="shared" si="1229"/>
        <v>#N/A</v>
      </c>
      <c r="CN982" t="b">
        <f t="shared" si="1230"/>
        <v>0</v>
      </c>
      <c r="CO982" s="14">
        <f t="shared" si="1231"/>
        <v>1</v>
      </c>
      <c r="CP982" s="16" t="str">
        <f t="shared" si="1220"/>
        <v/>
      </c>
      <c r="CQ982" s="15">
        <f t="shared" si="1221"/>
        <v>0</v>
      </c>
      <c r="CR982" s="15">
        <f t="shared" si="1222"/>
        <v>0</v>
      </c>
      <c r="CS982" s="15">
        <f t="shared" si="1223"/>
        <v>0</v>
      </c>
      <c r="CT982" s="58" t="e">
        <f t="shared" si="1250"/>
        <v>#DIV/0!</v>
      </c>
      <c r="CU982" s="2">
        <f t="shared" si="1224"/>
        <v>995</v>
      </c>
      <c r="CV982" t="str">
        <f t="shared" si="1232"/>
        <v/>
      </c>
      <c r="CX982" t="str">
        <f t="shared" si="1251"/>
        <v/>
      </c>
      <c r="CY982" t="b">
        <f>AND(CX982&lt;&gt;"",COUNTIF($CX$11:CX981,CX982)=0)</f>
        <v>0</v>
      </c>
      <c r="CZ982" s="2">
        <f>IF(CX982="",0,IF(CY982,MAX($CZ$11:CZ981)+1,VLOOKUP(CX982,$CX$11:CZ981,3,FALSE)))</f>
        <v>0</v>
      </c>
      <c r="DA982" s="2" t="str">
        <f t="shared" si="1233"/>
        <v/>
      </c>
      <c r="DB982" t="str">
        <f t="shared" si="1252"/>
        <v/>
      </c>
      <c r="DC982" t="b">
        <f>AND(DB982&lt;&gt;"",COUNTIF($DB$11:DB981,DB982)=0)</f>
        <v>0</v>
      </c>
      <c r="DD982" s="2">
        <f>IF(DB982="",0,IF(DC982,MAX($DD$11:DD981)+1,VLOOKUP(DB982,$DB$11:DD981,3,FALSE)))</f>
        <v>0</v>
      </c>
      <c r="DE982" s="2" t="str">
        <f t="shared" si="1234"/>
        <v/>
      </c>
    </row>
    <row r="983" spans="1:109" x14ac:dyDescent="0.35">
      <c r="A983" s="119"/>
      <c r="B983" s="46"/>
      <c r="C983" s="46"/>
      <c r="D983" s="46"/>
      <c r="E983" s="46"/>
      <c r="F983" s="183"/>
      <c r="G983" s="48">
        <v>0</v>
      </c>
      <c r="H983" s="46">
        <v>0</v>
      </c>
      <c r="I983" s="46">
        <v>0</v>
      </c>
      <c r="J983" s="46">
        <v>0</v>
      </c>
      <c r="K983" s="46">
        <v>0</v>
      </c>
      <c r="L983" s="49">
        <v>0</v>
      </c>
      <c r="M983" s="50">
        <v>0</v>
      </c>
      <c r="N983" s="32"/>
      <c r="O983" s="31"/>
      <c r="P983" s="31"/>
      <c r="Q983" s="31"/>
      <c r="R983" s="31"/>
      <c r="S983" s="31"/>
      <c r="T983" s="31"/>
      <c r="U983" s="31"/>
      <c r="V983" s="99"/>
      <c r="W983" s="52" t="str">
        <f t="shared" si="1183"/>
        <v/>
      </c>
      <c r="X983" s="120"/>
      <c r="Y983" s="97"/>
      <c r="Z983" t="e">
        <f t="shared" si="1189"/>
        <v>#N/A</v>
      </c>
      <c r="AA983" t="e">
        <f t="shared" si="1190"/>
        <v>#N/A</v>
      </c>
      <c r="AB983" t="e">
        <f t="shared" si="1191"/>
        <v>#N/A</v>
      </c>
      <c r="AC983" s="53" t="b">
        <f t="shared" si="1192"/>
        <v>0</v>
      </c>
      <c r="AD983" s="53" t="b">
        <f t="shared" si="1193"/>
        <v>0</v>
      </c>
      <c r="AE983" s="53" t="b">
        <f t="shared" si="1194"/>
        <v>0</v>
      </c>
      <c r="AF983" s="53" t="b">
        <f t="shared" si="1195"/>
        <v>0</v>
      </c>
      <c r="AG983" s="53" t="b">
        <f t="shared" si="1196"/>
        <v>0</v>
      </c>
      <c r="AH983" s="53" t="b">
        <f t="shared" si="1197"/>
        <v>0</v>
      </c>
      <c r="AI983" s="53" t="b">
        <f t="shared" si="1198"/>
        <v>0</v>
      </c>
      <c r="AJ983" s="53" t="b">
        <f t="shared" si="1199"/>
        <v>0</v>
      </c>
      <c r="AK983" s="53" t="b">
        <f t="shared" si="1177"/>
        <v>1</v>
      </c>
      <c r="AL983" s="53" t="b">
        <f t="shared" si="1178"/>
        <v>1</v>
      </c>
      <c r="AM983" s="53" t="b">
        <f t="shared" si="1179"/>
        <v>1</v>
      </c>
      <c r="AN983" s="53" t="b">
        <f t="shared" si="1180"/>
        <v>1</v>
      </c>
      <c r="AO983" s="53" t="b">
        <f t="shared" si="1181"/>
        <v>1</v>
      </c>
      <c r="AP983" s="53" t="b">
        <f t="shared" si="1182"/>
        <v>1</v>
      </c>
      <c r="AQ983" s="53" t="b">
        <f t="shared" si="1235"/>
        <v>0</v>
      </c>
      <c r="AR983" t="b">
        <f t="shared" si="1200"/>
        <v>0</v>
      </c>
      <c r="AS983" s="54" t="e">
        <f t="shared" si="1225"/>
        <v>#N/A</v>
      </c>
      <c r="AT983" t="b">
        <f t="shared" si="1236"/>
        <v>0</v>
      </c>
      <c r="AU983" t="str">
        <f t="shared" si="1237"/>
        <v/>
      </c>
      <c r="AV983" s="55" t="str">
        <f t="shared" si="1226"/>
        <v/>
      </c>
      <c r="AW983" t="b">
        <f>AND(AV983&lt;&gt;"",COUNTIF($AV$11:AV982,AV983)=0)</f>
        <v>0</v>
      </c>
      <c r="AX983" s="2">
        <f>IF(AV983="",0,IF(AW983,MAX($AX$11:AX982)+1,VLOOKUP(AV983,$AV$11:AX982,3,FALSE)))</f>
        <v>0</v>
      </c>
      <c r="AY983" t="str">
        <f t="shared" si="1227"/>
        <v/>
      </c>
      <c r="AZ983" t="e">
        <f t="shared" si="1201"/>
        <v>#N/A</v>
      </c>
      <c r="BA983" t="e">
        <f>IF(ISNA(AZ983),NA(),COUNTIF(AZ$10:AZ983,AZ983)&gt;1)</f>
        <v>#N/A</v>
      </c>
      <c r="BB983" t="e">
        <f t="shared" si="1202"/>
        <v>#N/A</v>
      </c>
      <c r="BC983" s="55" t="e">
        <f t="shared" si="1203"/>
        <v>#N/A</v>
      </c>
      <c r="BD983" s="56" t="e">
        <f t="shared" si="1204"/>
        <v>#N/A</v>
      </c>
      <c r="BE983" s="53">
        <f t="shared" si="1205"/>
        <v>0</v>
      </c>
      <c r="BF983" s="53">
        <f t="shared" si="1206"/>
        <v>0</v>
      </c>
      <c r="BG983" s="53">
        <f t="shared" si="1207"/>
        <v>0</v>
      </c>
      <c r="BH983" s="53">
        <f t="shared" si="1208"/>
        <v>0</v>
      </c>
      <c r="BI983" s="53">
        <f t="shared" si="1209"/>
        <v>0</v>
      </c>
      <c r="BJ983" s="53">
        <f t="shared" si="1210"/>
        <v>0</v>
      </c>
      <c r="BK983" s="57">
        <f t="shared" si="1211"/>
        <v>0</v>
      </c>
      <c r="BL983" s="57">
        <f t="shared" si="1212"/>
        <v>0</v>
      </c>
      <c r="BM983" s="57">
        <f t="shared" si="1213"/>
        <v>0</v>
      </c>
      <c r="BN983" s="57">
        <f t="shared" si="1214"/>
        <v>0</v>
      </c>
      <c r="BO983" s="57">
        <f t="shared" si="1215"/>
        <v>0</v>
      </c>
      <c r="BP983" s="57">
        <f t="shared" si="1216"/>
        <v>0</v>
      </c>
      <c r="BQ983">
        <f t="shared" si="1238"/>
        <v>0</v>
      </c>
      <c r="BR983">
        <f t="shared" si="1239"/>
        <v>0</v>
      </c>
      <c r="BS983">
        <f t="shared" si="1240"/>
        <v>0</v>
      </c>
      <c r="BT983">
        <f t="shared" si="1241"/>
        <v>0</v>
      </c>
      <c r="BU983">
        <f t="shared" si="1242"/>
        <v>0</v>
      </c>
      <c r="BV983">
        <f t="shared" si="1243"/>
        <v>0</v>
      </c>
      <c r="BW983">
        <f t="shared" si="1244"/>
        <v>0</v>
      </c>
      <c r="BX983">
        <f t="shared" si="1245"/>
        <v>0</v>
      </c>
      <c r="BY983">
        <f t="shared" si="1246"/>
        <v>0</v>
      </c>
      <c r="BZ983">
        <f t="shared" si="1247"/>
        <v>0</v>
      </c>
      <c r="CA983">
        <f t="shared" si="1248"/>
        <v>0</v>
      </c>
      <c r="CB983">
        <f t="shared" si="1249"/>
        <v>0</v>
      </c>
      <c r="CC983" t="e">
        <f>IF('Source and fuel input'!AS983,VLOOKUP(AA983,SourceIdData,8,FALSE),IF('Source and fuel input'!AQ983,V983,IF('Source and fuel input'!AR983,IF(AND(E983="Method 1",VLOOKUP(AA983,SourceIdData,8,FALSE)&gt;0),VLOOKUP(AA983,SourceIdData,8,FALSE),NA()),"")))</f>
        <v>#N/A</v>
      </c>
      <c r="CD983" s="15" t="e">
        <f t="shared" si="1184"/>
        <v>#N/A</v>
      </c>
      <c r="CE983" s="15" t="b">
        <f t="shared" si="1185"/>
        <v>1</v>
      </c>
      <c r="CF983" s="15" t="b">
        <f t="shared" si="1217"/>
        <v>1</v>
      </c>
      <c r="CG983" s="15" t="b">
        <f t="shared" si="1186"/>
        <v>0</v>
      </c>
      <c r="CH983" s="15" t="b">
        <f t="shared" si="1187"/>
        <v>1</v>
      </c>
      <c r="CI983" t="e">
        <f t="shared" si="1218"/>
        <v>#N/A</v>
      </c>
      <c r="CJ983" t="e">
        <f t="shared" si="1219"/>
        <v>#N/A</v>
      </c>
      <c r="CK983" t="e">
        <f t="shared" si="1228"/>
        <v>#N/A</v>
      </c>
      <c r="CL983" t="b">
        <f t="shared" si="1188"/>
        <v>0</v>
      </c>
      <c r="CM983" t="e">
        <f t="shared" si="1229"/>
        <v>#N/A</v>
      </c>
      <c r="CN983" t="b">
        <f t="shared" si="1230"/>
        <v>0</v>
      </c>
      <c r="CO983" s="14">
        <f t="shared" si="1231"/>
        <v>1</v>
      </c>
      <c r="CP983" s="16" t="str">
        <f t="shared" si="1220"/>
        <v/>
      </c>
      <c r="CQ983" s="15">
        <f t="shared" si="1221"/>
        <v>0</v>
      </c>
      <c r="CR983" s="15">
        <f t="shared" si="1222"/>
        <v>0</v>
      </c>
      <c r="CS983" s="15">
        <f t="shared" si="1223"/>
        <v>0</v>
      </c>
      <c r="CT983" s="58" t="e">
        <f t="shared" si="1250"/>
        <v>#DIV/0!</v>
      </c>
      <c r="CU983" s="2">
        <f t="shared" si="1224"/>
        <v>995</v>
      </c>
      <c r="CV983" t="str">
        <f t="shared" si="1232"/>
        <v/>
      </c>
      <c r="CX983" t="str">
        <f t="shared" si="1251"/>
        <v/>
      </c>
      <c r="CY983" t="b">
        <f>AND(CX983&lt;&gt;"",COUNTIF($CX$11:CX982,CX983)=0)</f>
        <v>0</v>
      </c>
      <c r="CZ983" s="2">
        <f>IF(CX983="",0,IF(CY983,MAX($CZ$11:CZ982)+1,VLOOKUP(CX983,$CX$11:CZ982,3,FALSE)))</f>
        <v>0</v>
      </c>
      <c r="DA983" s="2" t="str">
        <f t="shared" si="1233"/>
        <v/>
      </c>
      <c r="DB983" t="str">
        <f t="shared" si="1252"/>
        <v/>
      </c>
      <c r="DC983" t="b">
        <f>AND(DB983&lt;&gt;"",COUNTIF($DB$11:DB982,DB983)=0)</f>
        <v>0</v>
      </c>
      <c r="DD983" s="2">
        <f>IF(DB983="",0,IF(DC983,MAX($DD$11:DD982)+1,VLOOKUP(DB983,$DB$11:DD982,3,FALSE)))</f>
        <v>0</v>
      </c>
      <c r="DE983" s="2" t="str">
        <f t="shared" si="1234"/>
        <v/>
      </c>
    </row>
    <row r="984" spans="1:109" x14ac:dyDescent="0.35">
      <c r="A984" s="119"/>
      <c r="B984" s="46"/>
      <c r="C984" s="46"/>
      <c r="D984" s="46"/>
      <c r="E984" s="46"/>
      <c r="F984" s="183"/>
      <c r="G984" s="48">
        <v>0</v>
      </c>
      <c r="H984" s="46">
        <v>0</v>
      </c>
      <c r="I984" s="46">
        <v>0</v>
      </c>
      <c r="J984" s="46">
        <v>0</v>
      </c>
      <c r="K984" s="46">
        <v>0</v>
      </c>
      <c r="L984" s="49">
        <v>0</v>
      </c>
      <c r="M984" s="50">
        <v>0</v>
      </c>
      <c r="N984" s="32"/>
      <c r="O984" s="31"/>
      <c r="P984" s="31"/>
      <c r="Q984" s="31"/>
      <c r="R984" s="31"/>
      <c r="S984" s="31"/>
      <c r="T984" s="31"/>
      <c r="U984" s="31"/>
      <c r="V984" s="99"/>
      <c r="W984" s="52" t="str">
        <f t="shared" si="1183"/>
        <v/>
      </c>
      <c r="X984" s="120"/>
      <c r="Y984" s="97"/>
      <c r="Z984" t="e">
        <f t="shared" si="1189"/>
        <v>#N/A</v>
      </c>
      <c r="AA984" t="e">
        <f t="shared" si="1190"/>
        <v>#N/A</v>
      </c>
      <c r="AB984" t="e">
        <f t="shared" si="1191"/>
        <v>#N/A</v>
      </c>
      <c r="AC984" s="53" t="b">
        <f t="shared" si="1192"/>
        <v>0</v>
      </c>
      <c r="AD984" s="53" t="b">
        <f t="shared" si="1193"/>
        <v>0</v>
      </c>
      <c r="AE984" s="53" t="b">
        <f t="shared" si="1194"/>
        <v>0</v>
      </c>
      <c r="AF984" s="53" t="b">
        <f t="shared" si="1195"/>
        <v>0</v>
      </c>
      <c r="AG984" s="53" t="b">
        <f t="shared" si="1196"/>
        <v>0</v>
      </c>
      <c r="AH984" s="53" t="b">
        <f t="shared" si="1197"/>
        <v>0</v>
      </c>
      <c r="AI984" s="53" t="b">
        <f t="shared" si="1198"/>
        <v>0</v>
      </c>
      <c r="AJ984" s="53" t="b">
        <f t="shared" si="1199"/>
        <v>0</v>
      </c>
      <c r="AK984" s="53" t="b">
        <f t="shared" si="1177"/>
        <v>1</v>
      </c>
      <c r="AL984" s="53" t="b">
        <f t="shared" si="1178"/>
        <v>1</v>
      </c>
      <c r="AM984" s="53" t="b">
        <f t="shared" si="1179"/>
        <v>1</v>
      </c>
      <c r="AN984" s="53" t="b">
        <f t="shared" si="1180"/>
        <v>1</v>
      </c>
      <c r="AO984" s="53" t="b">
        <f t="shared" si="1181"/>
        <v>1</v>
      </c>
      <c r="AP984" s="53" t="b">
        <f t="shared" si="1182"/>
        <v>1</v>
      </c>
      <c r="AQ984" s="53" t="b">
        <f t="shared" si="1235"/>
        <v>0</v>
      </c>
      <c r="AR984" t="b">
        <f t="shared" si="1200"/>
        <v>0</v>
      </c>
      <c r="AS984" s="54" t="e">
        <f t="shared" si="1225"/>
        <v>#N/A</v>
      </c>
      <c r="AT984" t="b">
        <f t="shared" si="1236"/>
        <v>0</v>
      </c>
      <c r="AU984" t="str">
        <f t="shared" si="1237"/>
        <v/>
      </c>
      <c r="AV984" s="55" t="str">
        <f t="shared" si="1226"/>
        <v/>
      </c>
      <c r="AW984" t="b">
        <f>AND(AV984&lt;&gt;"",COUNTIF($AV$11:AV983,AV984)=0)</f>
        <v>0</v>
      </c>
      <c r="AX984" s="2">
        <f>IF(AV984="",0,IF(AW984,MAX($AX$11:AX983)+1,VLOOKUP(AV984,$AV$11:AX983,3,FALSE)))</f>
        <v>0</v>
      </c>
      <c r="AY984" t="str">
        <f t="shared" si="1227"/>
        <v/>
      </c>
      <c r="AZ984" t="e">
        <f t="shared" si="1201"/>
        <v>#N/A</v>
      </c>
      <c r="BA984" t="e">
        <f>IF(ISNA(AZ984),NA(),COUNTIF(AZ$10:AZ984,AZ984)&gt;1)</f>
        <v>#N/A</v>
      </c>
      <c r="BB984" t="e">
        <f t="shared" si="1202"/>
        <v>#N/A</v>
      </c>
      <c r="BC984" s="55" t="e">
        <f t="shared" si="1203"/>
        <v>#N/A</v>
      </c>
      <c r="BD984" s="56" t="e">
        <f t="shared" si="1204"/>
        <v>#N/A</v>
      </c>
      <c r="BE984" s="53">
        <f t="shared" si="1205"/>
        <v>0</v>
      </c>
      <c r="BF984" s="53">
        <f t="shared" si="1206"/>
        <v>0</v>
      </c>
      <c r="BG984" s="53">
        <f t="shared" si="1207"/>
        <v>0</v>
      </c>
      <c r="BH984" s="53">
        <f t="shared" si="1208"/>
        <v>0</v>
      </c>
      <c r="BI984" s="53">
        <f t="shared" si="1209"/>
        <v>0</v>
      </c>
      <c r="BJ984" s="53">
        <f t="shared" si="1210"/>
        <v>0</v>
      </c>
      <c r="BK984" s="57">
        <f t="shared" si="1211"/>
        <v>0</v>
      </c>
      <c r="BL984" s="57">
        <f t="shared" si="1212"/>
        <v>0</v>
      </c>
      <c r="BM984" s="57">
        <f t="shared" si="1213"/>
        <v>0</v>
      </c>
      <c r="BN984" s="57">
        <f t="shared" si="1214"/>
        <v>0</v>
      </c>
      <c r="BO984" s="57">
        <f t="shared" si="1215"/>
        <v>0</v>
      </c>
      <c r="BP984" s="57">
        <f t="shared" si="1216"/>
        <v>0</v>
      </c>
      <c r="BQ984">
        <f t="shared" si="1238"/>
        <v>0</v>
      </c>
      <c r="BR984">
        <f t="shared" si="1239"/>
        <v>0</v>
      </c>
      <c r="BS984">
        <f t="shared" si="1240"/>
        <v>0</v>
      </c>
      <c r="BT984">
        <f t="shared" si="1241"/>
        <v>0</v>
      </c>
      <c r="BU984">
        <f t="shared" si="1242"/>
        <v>0</v>
      </c>
      <c r="BV984">
        <f t="shared" si="1243"/>
        <v>0</v>
      </c>
      <c r="BW984">
        <f t="shared" si="1244"/>
        <v>0</v>
      </c>
      <c r="BX984">
        <f t="shared" si="1245"/>
        <v>0</v>
      </c>
      <c r="BY984">
        <f t="shared" si="1246"/>
        <v>0</v>
      </c>
      <c r="BZ984">
        <f t="shared" si="1247"/>
        <v>0</v>
      </c>
      <c r="CA984">
        <f t="shared" si="1248"/>
        <v>0</v>
      </c>
      <c r="CB984">
        <f t="shared" si="1249"/>
        <v>0</v>
      </c>
      <c r="CC984" t="e">
        <f>IF('Source and fuel input'!AS984,VLOOKUP(AA984,SourceIdData,8,FALSE),IF('Source and fuel input'!AQ984,V984,IF('Source and fuel input'!AR984,IF(AND(E984="Method 1",VLOOKUP(AA984,SourceIdData,8,FALSE)&gt;0),VLOOKUP(AA984,SourceIdData,8,FALSE),NA()),"")))</f>
        <v>#N/A</v>
      </c>
      <c r="CD984" s="15" t="e">
        <f t="shared" si="1184"/>
        <v>#N/A</v>
      </c>
      <c r="CE984" s="15" t="b">
        <f t="shared" si="1185"/>
        <v>1</v>
      </c>
      <c r="CF984" s="15" t="b">
        <f t="shared" si="1217"/>
        <v>1</v>
      </c>
      <c r="CG984" s="15" t="b">
        <f t="shared" si="1186"/>
        <v>0</v>
      </c>
      <c r="CH984" s="15" t="b">
        <f t="shared" si="1187"/>
        <v>1</v>
      </c>
      <c r="CI984" t="e">
        <f t="shared" si="1218"/>
        <v>#N/A</v>
      </c>
      <c r="CJ984" t="e">
        <f t="shared" si="1219"/>
        <v>#N/A</v>
      </c>
      <c r="CK984" t="e">
        <f t="shared" si="1228"/>
        <v>#N/A</v>
      </c>
      <c r="CL984" t="b">
        <f t="shared" si="1188"/>
        <v>0</v>
      </c>
      <c r="CM984" t="e">
        <f t="shared" si="1229"/>
        <v>#N/A</v>
      </c>
      <c r="CN984" t="b">
        <f t="shared" si="1230"/>
        <v>0</v>
      </c>
      <c r="CO984" s="14">
        <f t="shared" si="1231"/>
        <v>1</v>
      </c>
      <c r="CP984" s="16" t="str">
        <f t="shared" si="1220"/>
        <v/>
      </c>
      <c r="CQ984" s="15">
        <f t="shared" si="1221"/>
        <v>0</v>
      </c>
      <c r="CR984" s="15">
        <f t="shared" si="1222"/>
        <v>0</v>
      </c>
      <c r="CS984" s="15">
        <f t="shared" si="1223"/>
        <v>0</v>
      </c>
      <c r="CT984" s="58" t="e">
        <f t="shared" si="1250"/>
        <v>#DIV/0!</v>
      </c>
      <c r="CU984" s="2">
        <f t="shared" si="1224"/>
        <v>995</v>
      </c>
      <c r="CV984" t="str">
        <f t="shared" si="1232"/>
        <v/>
      </c>
      <c r="CX984" t="str">
        <f t="shared" si="1251"/>
        <v/>
      </c>
      <c r="CY984" t="b">
        <f>AND(CX984&lt;&gt;"",COUNTIF($CX$11:CX983,CX984)=0)</f>
        <v>0</v>
      </c>
      <c r="CZ984" s="2">
        <f>IF(CX984="",0,IF(CY984,MAX($CZ$11:CZ983)+1,VLOOKUP(CX984,$CX$11:CZ983,3,FALSE)))</f>
        <v>0</v>
      </c>
      <c r="DA984" s="2" t="str">
        <f t="shared" si="1233"/>
        <v/>
      </c>
      <c r="DB984" t="str">
        <f t="shared" si="1252"/>
        <v/>
      </c>
      <c r="DC984" t="b">
        <f>AND(DB984&lt;&gt;"",COUNTIF($DB$11:DB983,DB984)=0)</f>
        <v>0</v>
      </c>
      <c r="DD984" s="2">
        <f>IF(DB984="",0,IF(DC984,MAX($DD$11:DD983)+1,VLOOKUP(DB984,$DB$11:DD983,3,FALSE)))</f>
        <v>0</v>
      </c>
      <c r="DE984" s="2" t="str">
        <f t="shared" si="1234"/>
        <v/>
      </c>
    </row>
    <row r="985" spans="1:109" x14ac:dyDescent="0.35">
      <c r="A985" s="119"/>
      <c r="B985" s="46"/>
      <c r="C985" s="46"/>
      <c r="D985" s="46"/>
      <c r="E985" s="46"/>
      <c r="F985" s="183"/>
      <c r="G985" s="48">
        <v>0</v>
      </c>
      <c r="H985" s="46">
        <v>0</v>
      </c>
      <c r="I985" s="46">
        <v>0</v>
      </c>
      <c r="J985" s="46">
        <v>0</v>
      </c>
      <c r="K985" s="46">
        <v>0</v>
      </c>
      <c r="L985" s="49">
        <v>0</v>
      </c>
      <c r="M985" s="50">
        <v>0</v>
      </c>
      <c r="N985" s="32"/>
      <c r="O985" s="31"/>
      <c r="P985" s="31"/>
      <c r="Q985" s="31"/>
      <c r="R985" s="31"/>
      <c r="S985" s="31"/>
      <c r="T985" s="31"/>
      <c r="U985" s="31"/>
      <c r="V985" s="99"/>
      <c r="W985" s="52" t="str">
        <f t="shared" si="1183"/>
        <v/>
      </c>
      <c r="X985" s="120"/>
      <c r="Y985" s="97"/>
      <c r="Z985" t="e">
        <f t="shared" si="1189"/>
        <v>#N/A</v>
      </c>
      <c r="AA985" t="e">
        <f t="shared" si="1190"/>
        <v>#N/A</v>
      </c>
      <c r="AB985" t="e">
        <f t="shared" si="1191"/>
        <v>#N/A</v>
      </c>
      <c r="AC985" s="53" t="b">
        <f t="shared" si="1192"/>
        <v>0</v>
      </c>
      <c r="AD985" s="53" t="b">
        <f t="shared" si="1193"/>
        <v>0</v>
      </c>
      <c r="AE985" s="53" t="b">
        <f t="shared" si="1194"/>
        <v>0</v>
      </c>
      <c r="AF985" s="53" t="b">
        <f t="shared" si="1195"/>
        <v>0</v>
      </c>
      <c r="AG985" s="53" t="b">
        <f t="shared" si="1196"/>
        <v>0</v>
      </c>
      <c r="AH985" s="53" t="b">
        <f t="shared" si="1197"/>
        <v>0</v>
      </c>
      <c r="AI985" s="53" t="b">
        <f t="shared" si="1198"/>
        <v>0</v>
      </c>
      <c r="AJ985" s="53" t="b">
        <f t="shared" si="1199"/>
        <v>0</v>
      </c>
      <c r="AK985" s="53" t="b">
        <f t="shared" ref="AK985:AK1023" si="1253">AND(G985&lt;&gt;"",G985&gt;=0,NOT(ISERROR(G985*1)))</f>
        <v>1</v>
      </c>
      <c r="AL985" s="53" t="b">
        <f t="shared" ref="AL985:AL1023" si="1254">AND(H985&lt;&gt;"",H985&gt;=0,NOT(ISERROR(H985*1)))</f>
        <v>1</v>
      </c>
      <c r="AM985" s="53" t="b">
        <f t="shared" ref="AM985:AM1023" si="1255">AND(I985&lt;&gt;"",I985&gt;=0,NOT(ISERROR(I985*1)))</f>
        <v>1</v>
      </c>
      <c r="AN985" s="53" t="b">
        <f t="shared" ref="AN985:AN1023" si="1256">AND(J985&lt;&gt;"",J985&gt;=0,NOT(ISERROR(J985*1)))</f>
        <v>1</v>
      </c>
      <c r="AO985" s="53" t="b">
        <f t="shared" ref="AO985:AO1023" si="1257">AND(K985&lt;&gt;"",K985&gt;=0,NOT(ISERROR(K985*1)))</f>
        <v>1</v>
      </c>
      <c r="AP985" s="53" t="b">
        <f t="shared" ref="AP985:AP1023" si="1258">AND(L985&lt;&gt;"",L985&gt;=0,NOT(ISERROR(L985*1)))</f>
        <v>1</v>
      </c>
      <c r="AQ985" s="53" t="b">
        <f t="shared" si="1235"/>
        <v>0</v>
      </c>
      <c r="AR985" t="b">
        <f t="shared" si="1200"/>
        <v>0</v>
      </c>
      <c r="AS985" s="54" t="e">
        <f t="shared" si="1225"/>
        <v>#N/A</v>
      </c>
      <c r="AT985" t="b">
        <f t="shared" si="1236"/>
        <v>0</v>
      </c>
      <c r="AU985" t="str">
        <f t="shared" si="1237"/>
        <v/>
      </c>
      <c r="AV985" s="55" t="str">
        <f t="shared" si="1226"/>
        <v/>
      </c>
      <c r="AW985" t="b">
        <f>AND(AV985&lt;&gt;"",COUNTIF($AV$11:AV984,AV985)=0)</f>
        <v>0</v>
      </c>
      <c r="AX985" s="2">
        <f>IF(AV985="",0,IF(AW985,MAX($AX$11:AX984)+1,VLOOKUP(AV985,$AV$11:AX984,3,FALSE)))</f>
        <v>0</v>
      </c>
      <c r="AY985" t="str">
        <f t="shared" si="1227"/>
        <v/>
      </c>
      <c r="AZ985" t="e">
        <f t="shared" si="1201"/>
        <v>#N/A</v>
      </c>
      <c r="BA985" t="e">
        <f>IF(ISNA(AZ985),NA(),COUNTIF(AZ$10:AZ985,AZ985)&gt;1)</f>
        <v>#N/A</v>
      </c>
      <c r="BB985" t="e">
        <f t="shared" si="1202"/>
        <v>#N/A</v>
      </c>
      <c r="BC985" s="55" t="e">
        <f t="shared" si="1203"/>
        <v>#N/A</v>
      </c>
      <c r="BD985" s="56" t="e">
        <f t="shared" si="1204"/>
        <v>#N/A</v>
      </c>
      <c r="BE985" s="53">
        <f t="shared" si="1205"/>
        <v>0</v>
      </c>
      <c r="BF985" s="53">
        <f t="shared" si="1206"/>
        <v>0</v>
      </c>
      <c r="BG985" s="53">
        <f t="shared" si="1207"/>
        <v>0</v>
      </c>
      <c r="BH985" s="53">
        <f t="shared" si="1208"/>
        <v>0</v>
      </c>
      <c r="BI985" s="53">
        <f t="shared" si="1209"/>
        <v>0</v>
      </c>
      <c r="BJ985" s="53">
        <f t="shared" si="1210"/>
        <v>0</v>
      </c>
      <c r="BK985" s="57">
        <f t="shared" si="1211"/>
        <v>0</v>
      </c>
      <c r="BL985" s="57">
        <f t="shared" si="1212"/>
        <v>0</v>
      </c>
      <c r="BM985" s="57">
        <f t="shared" si="1213"/>
        <v>0</v>
      </c>
      <c r="BN985" s="57">
        <f t="shared" si="1214"/>
        <v>0</v>
      </c>
      <c r="BO985" s="57">
        <f t="shared" si="1215"/>
        <v>0</v>
      </c>
      <c r="BP985" s="57">
        <f t="shared" si="1216"/>
        <v>0</v>
      </c>
      <c r="BQ985">
        <f t="shared" si="1238"/>
        <v>0</v>
      </c>
      <c r="BR985">
        <f t="shared" si="1239"/>
        <v>0</v>
      </c>
      <c r="BS985">
        <f t="shared" si="1240"/>
        <v>0</v>
      </c>
      <c r="BT985">
        <f t="shared" si="1241"/>
        <v>0</v>
      </c>
      <c r="BU985">
        <f t="shared" si="1242"/>
        <v>0</v>
      </c>
      <c r="BV985">
        <f t="shared" si="1243"/>
        <v>0</v>
      </c>
      <c r="BW985">
        <f t="shared" si="1244"/>
        <v>0</v>
      </c>
      <c r="BX985">
        <f t="shared" si="1245"/>
        <v>0</v>
      </c>
      <c r="BY985">
        <f t="shared" si="1246"/>
        <v>0</v>
      </c>
      <c r="BZ985">
        <f t="shared" si="1247"/>
        <v>0</v>
      </c>
      <c r="CA985">
        <f t="shared" si="1248"/>
        <v>0</v>
      </c>
      <c r="CB985">
        <f t="shared" si="1249"/>
        <v>0</v>
      </c>
      <c r="CC985" t="e">
        <f>IF('Source and fuel input'!AS985,VLOOKUP(AA985,SourceIdData,8,FALSE),IF('Source and fuel input'!AQ985,V985,IF('Source and fuel input'!AR985,IF(AND(E985="Method 1",VLOOKUP(AA985,SourceIdData,8,FALSE)&gt;0),VLOOKUP(AA985,SourceIdData,8,FALSE),NA()),"")))</f>
        <v>#N/A</v>
      </c>
      <c r="CD985" s="15" t="e">
        <f t="shared" si="1184"/>
        <v>#N/A</v>
      </c>
      <c r="CE985" s="15" t="b">
        <f t="shared" si="1185"/>
        <v>1</v>
      </c>
      <c r="CF985" s="15" t="b">
        <f t="shared" si="1217"/>
        <v>1</v>
      </c>
      <c r="CG985" s="15" t="b">
        <f t="shared" si="1186"/>
        <v>0</v>
      </c>
      <c r="CH985" s="15" t="b">
        <f t="shared" si="1187"/>
        <v>1</v>
      </c>
      <c r="CI985" t="e">
        <f t="shared" si="1218"/>
        <v>#N/A</v>
      </c>
      <c r="CJ985" t="e">
        <f t="shared" si="1219"/>
        <v>#N/A</v>
      </c>
      <c r="CK985" t="e">
        <f t="shared" si="1228"/>
        <v>#N/A</v>
      </c>
      <c r="CL985" t="b">
        <f t="shared" si="1188"/>
        <v>0</v>
      </c>
      <c r="CM985" t="e">
        <f t="shared" si="1229"/>
        <v>#N/A</v>
      </c>
      <c r="CN985" t="b">
        <f t="shared" si="1230"/>
        <v>0</v>
      </c>
      <c r="CO985" s="14">
        <f t="shared" si="1231"/>
        <v>1</v>
      </c>
      <c r="CP985" s="16" t="str">
        <f t="shared" si="1220"/>
        <v/>
      </c>
      <c r="CQ985" s="15">
        <f t="shared" si="1221"/>
        <v>0</v>
      </c>
      <c r="CR985" s="15">
        <f t="shared" si="1222"/>
        <v>0</v>
      </c>
      <c r="CS985" s="15">
        <f t="shared" si="1223"/>
        <v>0</v>
      </c>
      <c r="CT985" s="58" t="e">
        <f t="shared" si="1250"/>
        <v>#DIV/0!</v>
      </c>
      <c r="CU985" s="2">
        <f t="shared" si="1224"/>
        <v>995</v>
      </c>
      <c r="CV985" t="str">
        <f t="shared" si="1232"/>
        <v/>
      </c>
      <c r="CX985" t="str">
        <f t="shared" si="1251"/>
        <v/>
      </c>
      <c r="CY985" t="b">
        <f>AND(CX985&lt;&gt;"",COUNTIF($CX$11:CX984,CX985)=0)</f>
        <v>0</v>
      </c>
      <c r="CZ985" s="2">
        <f>IF(CX985="",0,IF(CY985,MAX($CZ$11:CZ984)+1,VLOOKUP(CX985,$CX$11:CZ984,3,FALSE)))</f>
        <v>0</v>
      </c>
      <c r="DA985" s="2" t="str">
        <f t="shared" si="1233"/>
        <v/>
      </c>
      <c r="DB985" t="str">
        <f t="shared" si="1252"/>
        <v/>
      </c>
      <c r="DC985" t="b">
        <f>AND(DB985&lt;&gt;"",COUNTIF($DB$11:DB984,DB985)=0)</f>
        <v>0</v>
      </c>
      <c r="DD985" s="2">
        <f>IF(DB985="",0,IF(DC985,MAX($DD$11:DD984)+1,VLOOKUP(DB985,$DB$11:DD984,3,FALSE)))</f>
        <v>0</v>
      </c>
      <c r="DE985" s="2" t="str">
        <f t="shared" si="1234"/>
        <v/>
      </c>
    </row>
    <row r="986" spans="1:109" x14ac:dyDescent="0.35">
      <c r="A986" s="119"/>
      <c r="B986" s="46"/>
      <c r="C986" s="46"/>
      <c r="D986" s="46"/>
      <c r="E986" s="46"/>
      <c r="F986" s="183"/>
      <c r="G986" s="48">
        <v>0</v>
      </c>
      <c r="H986" s="46">
        <v>0</v>
      </c>
      <c r="I986" s="46">
        <v>0</v>
      </c>
      <c r="J986" s="46">
        <v>0</v>
      </c>
      <c r="K986" s="46">
        <v>0</v>
      </c>
      <c r="L986" s="49">
        <v>0</v>
      </c>
      <c r="M986" s="50">
        <v>0</v>
      </c>
      <c r="N986" s="32"/>
      <c r="O986" s="31"/>
      <c r="P986" s="31"/>
      <c r="Q986" s="31"/>
      <c r="R986" s="31"/>
      <c r="S986" s="31"/>
      <c r="T986" s="31"/>
      <c r="U986" s="31"/>
      <c r="V986" s="99"/>
      <c r="W986" s="52" t="str">
        <f t="shared" si="1183"/>
        <v/>
      </c>
      <c r="X986" s="120"/>
      <c r="Y986" s="97"/>
      <c r="Z986" t="e">
        <f t="shared" si="1189"/>
        <v>#N/A</v>
      </c>
      <c r="AA986" t="e">
        <f t="shared" si="1190"/>
        <v>#N/A</v>
      </c>
      <c r="AB986" t="e">
        <f t="shared" si="1191"/>
        <v>#N/A</v>
      </c>
      <c r="AC986" s="53" t="b">
        <f t="shared" si="1192"/>
        <v>0</v>
      </c>
      <c r="AD986" s="53" t="b">
        <f t="shared" si="1193"/>
        <v>0</v>
      </c>
      <c r="AE986" s="53" t="b">
        <f t="shared" si="1194"/>
        <v>0</v>
      </c>
      <c r="AF986" s="53" t="b">
        <f t="shared" si="1195"/>
        <v>0</v>
      </c>
      <c r="AG986" s="53" t="b">
        <f t="shared" si="1196"/>
        <v>0</v>
      </c>
      <c r="AH986" s="53" t="b">
        <f t="shared" si="1197"/>
        <v>0</v>
      </c>
      <c r="AI986" s="53" t="b">
        <f t="shared" si="1198"/>
        <v>0</v>
      </c>
      <c r="AJ986" s="53" t="b">
        <f t="shared" si="1199"/>
        <v>0</v>
      </c>
      <c r="AK986" s="53" t="b">
        <f t="shared" si="1253"/>
        <v>1</v>
      </c>
      <c r="AL986" s="53" t="b">
        <f t="shared" si="1254"/>
        <v>1</v>
      </c>
      <c r="AM986" s="53" t="b">
        <f t="shared" si="1255"/>
        <v>1</v>
      </c>
      <c r="AN986" s="53" t="b">
        <f t="shared" si="1256"/>
        <v>1</v>
      </c>
      <c r="AO986" s="53" t="b">
        <f t="shared" si="1257"/>
        <v>1</v>
      </c>
      <c r="AP986" s="53" t="b">
        <f t="shared" si="1258"/>
        <v>1</v>
      </c>
      <c r="AQ986" s="53" t="b">
        <f t="shared" si="1235"/>
        <v>0</v>
      </c>
      <c r="AR986" t="b">
        <f t="shared" si="1200"/>
        <v>0</v>
      </c>
      <c r="AS986" s="54" t="e">
        <f t="shared" si="1225"/>
        <v>#N/A</v>
      </c>
      <c r="AT986" t="b">
        <f t="shared" si="1236"/>
        <v>0</v>
      </c>
      <c r="AU986" t="str">
        <f t="shared" si="1237"/>
        <v/>
      </c>
      <c r="AV986" s="55" t="str">
        <f t="shared" si="1226"/>
        <v/>
      </c>
      <c r="AW986" t="b">
        <f>AND(AV986&lt;&gt;"",COUNTIF($AV$11:AV985,AV986)=0)</f>
        <v>0</v>
      </c>
      <c r="AX986" s="2">
        <f>IF(AV986="",0,IF(AW986,MAX($AX$11:AX985)+1,VLOOKUP(AV986,$AV$11:AX985,3,FALSE)))</f>
        <v>0</v>
      </c>
      <c r="AY986" t="str">
        <f t="shared" si="1227"/>
        <v/>
      </c>
      <c r="AZ986" t="e">
        <f t="shared" si="1201"/>
        <v>#N/A</v>
      </c>
      <c r="BA986" t="e">
        <f>IF(ISNA(AZ986),NA(),COUNTIF(AZ$10:AZ986,AZ986)&gt;1)</f>
        <v>#N/A</v>
      </c>
      <c r="BB986" t="e">
        <f t="shared" si="1202"/>
        <v>#N/A</v>
      </c>
      <c r="BC986" s="55" t="e">
        <f t="shared" si="1203"/>
        <v>#N/A</v>
      </c>
      <c r="BD986" s="56" t="e">
        <f t="shared" si="1204"/>
        <v>#N/A</v>
      </c>
      <c r="BE986" s="53">
        <f t="shared" si="1205"/>
        <v>0</v>
      </c>
      <c r="BF986" s="53">
        <f t="shared" si="1206"/>
        <v>0</v>
      </c>
      <c r="BG986" s="53">
        <f t="shared" si="1207"/>
        <v>0</v>
      </c>
      <c r="BH986" s="53">
        <f t="shared" si="1208"/>
        <v>0</v>
      </c>
      <c r="BI986" s="53">
        <f t="shared" si="1209"/>
        <v>0</v>
      </c>
      <c r="BJ986" s="53">
        <f t="shared" si="1210"/>
        <v>0</v>
      </c>
      <c r="BK986" s="57">
        <f t="shared" si="1211"/>
        <v>0</v>
      </c>
      <c r="BL986" s="57">
        <f t="shared" si="1212"/>
        <v>0</v>
      </c>
      <c r="BM986" s="57">
        <f t="shared" si="1213"/>
        <v>0</v>
      </c>
      <c r="BN986" s="57">
        <f t="shared" si="1214"/>
        <v>0</v>
      </c>
      <c r="BO986" s="57">
        <f t="shared" si="1215"/>
        <v>0</v>
      </c>
      <c r="BP986" s="57">
        <f t="shared" si="1216"/>
        <v>0</v>
      </c>
      <c r="BQ986">
        <f t="shared" si="1238"/>
        <v>0</v>
      </c>
      <c r="BR986">
        <f t="shared" si="1239"/>
        <v>0</v>
      </c>
      <c r="BS986">
        <f t="shared" si="1240"/>
        <v>0</v>
      </c>
      <c r="BT986">
        <f t="shared" si="1241"/>
        <v>0</v>
      </c>
      <c r="BU986">
        <f t="shared" si="1242"/>
        <v>0</v>
      </c>
      <c r="BV986">
        <f t="shared" si="1243"/>
        <v>0</v>
      </c>
      <c r="BW986">
        <f t="shared" si="1244"/>
        <v>0</v>
      </c>
      <c r="BX986">
        <f t="shared" si="1245"/>
        <v>0</v>
      </c>
      <c r="BY986">
        <f t="shared" si="1246"/>
        <v>0</v>
      </c>
      <c r="BZ986">
        <f t="shared" si="1247"/>
        <v>0</v>
      </c>
      <c r="CA986">
        <f t="shared" si="1248"/>
        <v>0</v>
      </c>
      <c r="CB986">
        <f t="shared" si="1249"/>
        <v>0</v>
      </c>
      <c r="CC986" t="e">
        <f>IF('Source and fuel input'!AS986,VLOOKUP(AA986,SourceIdData,8,FALSE),IF('Source and fuel input'!AQ986,V986,IF('Source and fuel input'!AR986,IF(AND(E986="Method 1",VLOOKUP(AA986,SourceIdData,8,FALSE)&gt;0),VLOOKUP(AA986,SourceIdData,8,FALSE),NA()),"")))</f>
        <v>#N/A</v>
      </c>
      <c r="CD986" s="15" t="e">
        <f t="shared" si="1184"/>
        <v>#N/A</v>
      </c>
      <c r="CE986" s="15" t="b">
        <f t="shared" si="1185"/>
        <v>1</v>
      </c>
      <c r="CF986" s="15" t="b">
        <f t="shared" si="1217"/>
        <v>1</v>
      </c>
      <c r="CG986" s="15" t="b">
        <f t="shared" si="1186"/>
        <v>0</v>
      </c>
      <c r="CH986" s="15" t="b">
        <f t="shared" si="1187"/>
        <v>1</v>
      </c>
      <c r="CI986" t="e">
        <f t="shared" si="1218"/>
        <v>#N/A</v>
      </c>
      <c r="CJ986" t="e">
        <f t="shared" si="1219"/>
        <v>#N/A</v>
      </c>
      <c r="CK986" t="e">
        <f t="shared" si="1228"/>
        <v>#N/A</v>
      </c>
      <c r="CL986" t="b">
        <f t="shared" si="1188"/>
        <v>0</v>
      </c>
      <c r="CM986" t="e">
        <f t="shared" si="1229"/>
        <v>#N/A</v>
      </c>
      <c r="CN986" t="b">
        <f t="shared" si="1230"/>
        <v>0</v>
      </c>
      <c r="CO986" s="14">
        <f t="shared" si="1231"/>
        <v>1</v>
      </c>
      <c r="CP986" s="16" t="str">
        <f t="shared" si="1220"/>
        <v/>
      </c>
      <c r="CQ986" s="15">
        <f t="shared" si="1221"/>
        <v>0</v>
      </c>
      <c r="CR986" s="15">
        <f t="shared" si="1222"/>
        <v>0</v>
      </c>
      <c r="CS986" s="15">
        <f t="shared" si="1223"/>
        <v>0</v>
      </c>
      <c r="CT986" s="58" t="e">
        <f t="shared" si="1250"/>
        <v>#DIV/0!</v>
      </c>
      <c r="CU986" s="2">
        <f t="shared" si="1224"/>
        <v>995</v>
      </c>
      <c r="CV986" t="str">
        <f t="shared" si="1232"/>
        <v/>
      </c>
      <c r="CX986" t="str">
        <f t="shared" si="1251"/>
        <v/>
      </c>
      <c r="CY986" t="b">
        <f>AND(CX986&lt;&gt;"",COUNTIF($CX$11:CX985,CX986)=0)</f>
        <v>0</v>
      </c>
      <c r="CZ986" s="2">
        <f>IF(CX986="",0,IF(CY986,MAX($CZ$11:CZ985)+1,VLOOKUP(CX986,$CX$11:CZ985,3,FALSE)))</f>
        <v>0</v>
      </c>
      <c r="DA986" s="2" t="str">
        <f t="shared" si="1233"/>
        <v/>
      </c>
      <c r="DB986" t="str">
        <f t="shared" si="1252"/>
        <v/>
      </c>
      <c r="DC986" t="b">
        <f>AND(DB986&lt;&gt;"",COUNTIF($DB$11:DB985,DB986)=0)</f>
        <v>0</v>
      </c>
      <c r="DD986" s="2">
        <f>IF(DB986="",0,IF(DC986,MAX($DD$11:DD985)+1,VLOOKUP(DB986,$DB$11:DD985,3,FALSE)))</f>
        <v>0</v>
      </c>
      <c r="DE986" s="2" t="str">
        <f t="shared" si="1234"/>
        <v/>
      </c>
    </row>
    <row r="987" spans="1:109" x14ac:dyDescent="0.35">
      <c r="A987" s="119"/>
      <c r="B987" s="46"/>
      <c r="C987" s="46"/>
      <c r="D987" s="46"/>
      <c r="E987" s="46"/>
      <c r="F987" s="183"/>
      <c r="G987" s="48">
        <v>0</v>
      </c>
      <c r="H987" s="46">
        <v>0</v>
      </c>
      <c r="I987" s="46">
        <v>0</v>
      </c>
      <c r="J987" s="46">
        <v>0</v>
      </c>
      <c r="K987" s="46">
        <v>0</v>
      </c>
      <c r="L987" s="49">
        <v>0</v>
      </c>
      <c r="M987" s="50">
        <v>0</v>
      </c>
      <c r="N987" s="32"/>
      <c r="O987" s="31"/>
      <c r="P987" s="31"/>
      <c r="Q987" s="31"/>
      <c r="R987" s="31"/>
      <c r="S987" s="31"/>
      <c r="T987" s="31"/>
      <c r="U987" s="31"/>
      <c r="V987" s="99"/>
      <c r="W987" s="52" t="str">
        <f t="shared" si="1183"/>
        <v/>
      </c>
      <c r="X987" s="120"/>
      <c r="Y987" s="97"/>
      <c r="Z987" t="e">
        <f t="shared" si="1189"/>
        <v>#N/A</v>
      </c>
      <c r="AA987" t="e">
        <f t="shared" si="1190"/>
        <v>#N/A</v>
      </c>
      <c r="AB987" t="e">
        <f t="shared" si="1191"/>
        <v>#N/A</v>
      </c>
      <c r="AC987" s="53" t="b">
        <f t="shared" si="1192"/>
        <v>0</v>
      </c>
      <c r="AD987" s="53" t="b">
        <f t="shared" si="1193"/>
        <v>0</v>
      </c>
      <c r="AE987" s="53" t="b">
        <f t="shared" si="1194"/>
        <v>0</v>
      </c>
      <c r="AF987" s="53" t="b">
        <f t="shared" si="1195"/>
        <v>0</v>
      </c>
      <c r="AG987" s="53" t="b">
        <f t="shared" si="1196"/>
        <v>0</v>
      </c>
      <c r="AH987" s="53" t="b">
        <f t="shared" si="1197"/>
        <v>0</v>
      </c>
      <c r="AI987" s="53" t="b">
        <f t="shared" si="1198"/>
        <v>0</v>
      </c>
      <c r="AJ987" s="53" t="b">
        <f t="shared" si="1199"/>
        <v>0</v>
      </c>
      <c r="AK987" s="53" t="b">
        <f t="shared" si="1253"/>
        <v>1</v>
      </c>
      <c r="AL987" s="53" t="b">
        <f t="shared" si="1254"/>
        <v>1</v>
      </c>
      <c r="AM987" s="53" t="b">
        <f t="shared" si="1255"/>
        <v>1</v>
      </c>
      <c r="AN987" s="53" t="b">
        <f t="shared" si="1256"/>
        <v>1</v>
      </c>
      <c r="AO987" s="53" t="b">
        <f t="shared" si="1257"/>
        <v>1</v>
      </c>
      <c r="AP987" s="53" t="b">
        <f t="shared" si="1258"/>
        <v>1</v>
      </c>
      <c r="AQ987" s="53" t="b">
        <f t="shared" si="1235"/>
        <v>0</v>
      </c>
      <c r="AR987" t="b">
        <f t="shared" si="1200"/>
        <v>0</v>
      </c>
      <c r="AS987" s="54" t="e">
        <f t="shared" si="1225"/>
        <v>#N/A</v>
      </c>
      <c r="AT987" t="b">
        <f t="shared" si="1236"/>
        <v>0</v>
      </c>
      <c r="AU987" t="str">
        <f t="shared" si="1237"/>
        <v/>
      </c>
      <c r="AV987" s="55" t="str">
        <f t="shared" si="1226"/>
        <v/>
      </c>
      <c r="AW987" t="b">
        <f>AND(AV987&lt;&gt;"",COUNTIF($AV$11:AV986,AV987)=0)</f>
        <v>0</v>
      </c>
      <c r="AX987" s="2">
        <f>IF(AV987="",0,IF(AW987,MAX($AX$11:AX986)+1,VLOOKUP(AV987,$AV$11:AX986,3,FALSE)))</f>
        <v>0</v>
      </c>
      <c r="AY987" t="str">
        <f t="shared" si="1227"/>
        <v/>
      </c>
      <c r="AZ987" t="e">
        <f t="shared" si="1201"/>
        <v>#N/A</v>
      </c>
      <c r="BA987" t="e">
        <f>IF(ISNA(AZ987),NA(),COUNTIF(AZ$10:AZ987,AZ987)&gt;1)</f>
        <v>#N/A</v>
      </c>
      <c r="BB987" t="e">
        <f t="shared" si="1202"/>
        <v>#N/A</v>
      </c>
      <c r="BC987" s="55" t="e">
        <f t="shared" si="1203"/>
        <v>#N/A</v>
      </c>
      <c r="BD987" s="56" t="e">
        <f t="shared" si="1204"/>
        <v>#N/A</v>
      </c>
      <c r="BE987" s="53">
        <f t="shared" si="1205"/>
        <v>0</v>
      </c>
      <c r="BF987" s="53">
        <f t="shared" si="1206"/>
        <v>0</v>
      </c>
      <c r="BG987" s="53">
        <f t="shared" si="1207"/>
        <v>0</v>
      </c>
      <c r="BH987" s="53">
        <f t="shared" si="1208"/>
        <v>0</v>
      </c>
      <c r="BI987" s="53">
        <f t="shared" si="1209"/>
        <v>0</v>
      </c>
      <c r="BJ987" s="53">
        <f t="shared" si="1210"/>
        <v>0</v>
      </c>
      <c r="BK987" s="57">
        <f t="shared" si="1211"/>
        <v>0</v>
      </c>
      <c r="BL987" s="57">
        <f t="shared" si="1212"/>
        <v>0</v>
      </c>
      <c r="BM987" s="57">
        <f t="shared" si="1213"/>
        <v>0</v>
      </c>
      <c r="BN987" s="57">
        <f t="shared" si="1214"/>
        <v>0</v>
      </c>
      <c r="BO987" s="57">
        <f t="shared" si="1215"/>
        <v>0</v>
      </c>
      <c r="BP987" s="57">
        <f t="shared" si="1216"/>
        <v>0</v>
      </c>
      <c r="BQ987">
        <f t="shared" si="1238"/>
        <v>0</v>
      </c>
      <c r="BR987">
        <f t="shared" si="1239"/>
        <v>0</v>
      </c>
      <c r="BS987">
        <f t="shared" si="1240"/>
        <v>0</v>
      </c>
      <c r="BT987">
        <f t="shared" si="1241"/>
        <v>0</v>
      </c>
      <c r="BU987">
        <f t="shared" si="1242"/>
        <v>0</v>
      </c>
      <c r="BV987">
        <f t="shared" si="1243"/>
        <v>0</v>
      </c>
      <c r="BW987">
        <f t="shared" si="1244"/>
        <v>0</v>
      </c>
      <c r="BX987">
        <f t="shared" si="1245"/>
        <v>0</v>
      </c>
      <c r="BY987">
        <f t="shared" si="1246"/>
        <v>0</v>
      </c>
      <c r="BZ987">
        <f t="shared" si="1247"/>
        <v>0</v>
      </c>
      <c r="CA987">
        <f t="shared" si="1248"/>
        <v>0</v>
      </c>
      <c r="CB987">
        <f t="shared" si="1249"/>
        <v>0</v>
      </c>
      <c r="CC987" t="e">
        <f>IF('Source and fuel input'!AS987,VLOOKUP(AA987,SourceIdData,8,FALSE),IF('Source and fuel input'!AQ987,V987,IF('Source and fuel input'!AR987,IF(AND(E987="Method 1",VLOOKUP(AA987,SourceIdData,8,FALSE)&gt;0),VLOOKUP(AA987,SourceIdData,8,FALSE),NA()),"")))</f>
        <v>#N/A</v>
      </c>
      <c r="CD987" s="15" t="e">
        <f t="shared" si="1184"/>
        <v>#N/A</v>
      </c>
      <c r="CE987" s="15" t="b">
        <f t="shared" si="1185"/>
        <v>1</v>
      </c>
      <c r="CF987" s="15" t="b">
        <f t="shared" si="1217"/>
        <v>1</v>
      </c>
      <c r="CG987" s="15" t="b">
        <f t="shared" si="1186"/>
        <v>0</v>
      </c>
      <c r="CH987" s="15" t="b">
        <f t="shared" si="1187"/>
        <v>1</v>
      </c>
      <c r="CI987" t="e">
        <f t="shared" si="1218"/>
        <v>#N/A</v>
      </c>
      <c r="CJ987" t="e">
        <f t="shared" si="1219"/>
        <v>#N/A</v>
      </c>
      <c r="CK987" t="e">
        <f t="shared" si="1228"/>
        <v>#N/A</v>
      </c>
      <c r="CL987" t="b">
        <f t="shared" si="1188"/>
        <v>0</v>
      </c>
      <c r="CM987" t="e">
        <f t="shared" si="1229"/>
        <v>#N/A</v>
      </c>
      <c r="CN987" t="b">
        <f t="shared" si="1230"/>
        <v>0</v>
      </c>
      <c r="CO987" s="14">
        <f t="shared" si="1231"/>
        <v>1</v>
      </c>
      <c r="CP987" s="16" t="str">
        <f t="shared" si="1220"/>
        <v/>
      </c>
      <c r="CQ987" s="15">
        <f t="shared" si="1221"/>
        <v>0</v>
      </c>
      <c r="CR987" s="15">
        <f t="shared" si="1222"/>
        <v>0</v>
      </c>
      <c r="CS987" s="15">
        <f t="shared" si="1223"/>
        <v>0</v>
      </c>
      <c r="CT987" s="58" t="e">
        <f t="shared" si="1250"/>
        <v>#DIV/0!</v>
      </c>
      <c r="CU987" s="2">
        <f t="shared" si="1224"/>
        <v>995</v>
      </c>
      <c r="CV987" t="str">
        <f t="shared" si="1232"/>
        <v/>
      </c>
      <c r="CX987" t="str">
        <f t="shared" si="1251"/>
        <v/>
      </c>
      <c r="CY987" t="b">
        <f>AND(CX987&lt;&gt;"",COUNTIF($CX$11:CX986,CX987)=0)</f>
        <v>0</v>
      </c>
      <c r="CZ987" s="2">
        <f>IF(CX987="",0,IF(CY987,MAX($CZ$11:CZ986)+1,VLOOKUP(CX987,$CX$11:CZ986,3,FALSE)))</f>
        <v>0</v>
      </c>
      <c r="DA987" s="2" t="str">
        <f t="shared" si="1233"/>
        <v/>
      </c>
      <c r="DB987" t="str">
        <f t="shared" si="1252"/>
        <v/>
      </c>
      <c r="DC987" t="b">
        <f>AND(DB987&lt;&gt;"",COUNTIF($DB$11:DB986,DB987)=0)</f>
        <v>0</v>
      </c>
      <c r="DD987" s="2">
        <f>IF(DB987="",0,IF(DC987,MAX($DD$11:DD986)+1,VLOOKUP(DB987,$DB$11:DD986,3,FALSE)))</f>
        <v>0</v>
      </c>
      <c r="DE987" s="2" t="str">
        <f t="shared" si="1234"/>
        <v/>
      </c>
    </row>
    <row r="988" spans="1:109" x14ac:dyDescent="0.35">
      <c r="A988" s="119"/>
      <c r="B988" s="46"/>
      <c r="C988" s="46"/>
      <c r="D988" s="46"/>
      <c r="E988" s="46"/>
      <c r="F988" s="183"/>
      <c r="G988" s="48">
        <v>0</v>
      </c>
      <c r="H988" s="46">
        <v>0</v>
      </c>
      <c r="I988" s="46">
        <v>0</v>
      </c>
      <c r="J988" s="46">
        <v>0</v>
      </c>
      <c r="K988" s="46">
        <v>0</v>
      </c>
      <c r="L988" s="49">
        <v>0</v>
      </c>
      <c r="M988" s="50">
        <v>0</v>
      </c>
      <c r="N988" s="32"/>
      <c r="O988" s="31"/>
      <c r="P988" s="31"/>
      <c r="Q988" s="31"/>
      <c r="R988" s="31"/>
      <c r="S988" s="31"/>
      <c r="T988" s="31"/>
      <c r="U988" s="31"/>
      <c r="V988" s="99"/>
      <c r="W988" s="52" t="str">
        <f t="shared" si="1183"/>
        <v/>
      </c>
      <c r="X988" s="120"/>
      <c r="Y988" s="97"/>
      <c r="Z988" t="e">
        <f t="shared" si="1189"/>
        <v>#N/A</v>
      </c>
      <c r="AA988" t="e">
        <f t="shared" si="1190"/>
        <v>#N/A</v>
      </c>
      <c r="AB988" t="e">
        <f t="shared" si="1191"/>
        <v>#N/A</v>
      </c>
      <c r="AC988" s="53" t="b">
        <f t="shared" si="1192"/>
        <v>0</v>
      </c>
      <c r="AD988" s="53" t="b">
        <f t="shared" si="1193"/>
        <v>0</v>
      </c>
      <c r="AE988" s="53" t="b">
        <f t="shared" si="1194"/>
        <v>0</v>
      </c>
      <c r="AF988" s="53" t="b">
        <f t="shared" si="1195"/>
        <v>0</v>
      </c>
      <c r="AG988" s="53" t="b">
        <f t="shared" si="1196"/>
        <v>0</v>
      </c>
      <c r="AH988" s="53" t="b">
        <f t="shared" si="1197"/>
        <v>0</v>
      </c>
      <c r="AI988" s="53" t="b">
        <f t="shared" si="1198"/>
        <v>0</v>
      </c>
      <c r="AJ988" s="53" t="b">
        <f t="shared" si="1199"/>
        <v>0</v>
      </c>
      <c r="AK988" s="53" t="b">
        <f t="shared" si="1253"/>
        <v>1</v>
      </c>
      <c r="AL988" s="53" t="b">
        <f t="shared" si="1254"/>
        <v>1</v>
      </c>
      <c r="AM988" s="53" t="b">
        <f t="shared" si="1255"/>
        <v>1</v>
      </c>
      <c r="AN988" s="53" t="b">
        <f t="shared" si="1256"/>
        <v>1</v>
      </c>
      <c r="AO988" s="53" t="b">
        <f t="shared" si="1257"/>
        <v>1</v>
      </c>
      <c r="AP988" s="53" t="b">
        <f t="shared" si="1258"/>
        <v>1</v>
      </c>
      <c r="AQ988" s="53" t="b">
        <f t="shared" si="1235"/>
        <v>0</v>
      </c>
      <c r="AR988" t="b">
        <f t="shared" si="1200"/>
        <v>0</v>
      </c>
      <c r="AS988" s="54" t="e">
        <f t="shared" si="1225"/>
        <v>#N/A</v>
      </c>
      <c r="AT988" t="b">
        <f t="shared" si="1236"/>
        <v>0</v>
      </c>
      <c r="AU988" t="str">
        <f t="shared" si="1237"/>
        <v/>
      </c>
      <c r="AV988" s="55" t="str">
        <f t="shared" si="1226"/>
        <v/>
      </c>
      <c r="AW988" t="b">
        <f>AND(AV988&lt;&gt;"",COUNTIF($AV$11:AV987,AV988)=0)</f>
        <v>0</v>
      </c>
      <c r="AX988" s="2">
        <f>IF(AV988="",0,IF(AW988,MAX($AX$11:AX987)+1,VLOOKUP(AV988,$AV$11:AX987,3,FALSE)))</f>
        <v>0</v>
      </c>
      <c r="AY988" t="str">
        <f t="shared" si="1227"/>
        <v/>
      </c>
      <c r="AZ988" t="e">
        <f t="shared" si="1201"/>
        <v>#N/A</v>
      </c>
      <c r="BA988" t="e">
        <f>IF(ISNA(AZ988),NA(),COUNTIF(AZ$10:AZ988,AZ988)&gt;1)</f>
        <v>#N/A</v>
      </c>
      <c r="BB988" t="e">
        <f t="shared" si="1202"/>
        <v>#N/A</v>
      </c>
      <c r="BC988" s="55" t="e">
        <f t="shared" si="1203"/>
        <v>#N/A</v>
      </c>
      <c r="BD988" s="56" t="e">
        <f t="shared" si="1204"/>
        <v>#N/A</v>
      </c>
      <c r="BE988" s="53">
        <f t="shared" si="1205"/>
        <v>0</v>
      </c>
      <c r="BF988" s="53">
        <f t="shared" si="1206"/>
        <v>0</v>
      </c>
      <c r="BG988" s="53">
        <f t="shared" si="1207"/>
        <v>0</v>
      </c>
      <c r="BH988" s="53">
        <f t="shared" si="1208"/>
        <v>0</v>
      </c>
      <c r="BI988" s="53">
        <f t="shared" si="1209"/>
        <v>0</v>
      </c>
      <c r="BJ988" s="53">
        <f t="shared" si="1210"/>
        <v>0</v>
      </c>
      <c r="BK988" s="57">
        <f t="shared" si="1211"/>
        <v>0</v>
      </c>
      <c r="BL988" s="57">
        <f t="shared" si="1212"/>
        <v>0</v>
      </c>
      <c r="BM988" s="57">
        <f t="shared" si="1213"/>
        <v>0</v>
      </c>
      <c r="BN988" s="57">
        <f t="shared" si="1214"/>
        <v>0</v>
      </c>
      <c r="BO988" s="57">
        <f t="shared" si="1215"/>
        <v>0</v>
      </c>
      <c r="BP988" s="57">
        <f t="shared" si="1216"/>
        <v>0</v>
      </c>
      <c r="BQ988">
        <f t="shared" si="1238"/>
        <v>0</v>
      </c>
      <c r="BR988">
        <f t="shared" si="1239"/>
        <v>0</v>
      </c>
      <c r="BS988">
        <f t="shared" si="1240"/>
        <v>0</v>
      </c>
      <c r="BT988">
        <f t="shared" si="1241"/>
        <v>0</v>
      </c>
      <c r="BU988">
        <f t="shared" si="1242"/>
        <v>0</v>
      </c>
      <c r="BV988">
        <f t="shared" si="1243"/>
        <v>0</v>
      </c>
      <c r="BW988">
        <f t="shared" si="1244"/>
        <v>0</v>
      </c>
      <c r="BX988">
        <f t="shared" si="1245"/>
        <v>0</v>
      </c>
      <c r="BY988">
        <f t="shared" si="1246"/>
        <v>0</v>
      </c>
      <c r="BZ988">
        <f t="shared" si="1247"/>
        <v>0</v>
      </c>
      <c r="CA988">
        <f t="shared" si="1248"/>
        <v>0</v>
      </c>
      <c r="CB988">
        <f t="shared" si="1249"/>
        <v>0</v>
      </c>
      <c r="CC988" t="e">
        <f>IF('Source and fuel input'!AS988,VLOOKUP(AA988,SourceIdData,8,FALSE),IF('Source and fuel input'!AQ988,V988,IF('Source and fuel input'!AR988,IF(AND(E988="Method 1",VLOOKUP(AA988,SourceIdData,8,FALSE)&gt;0),VLOOKUP(AA988,SourceIdData,8,FALSE),NA()),"")))</f>
        <v>#N/A</v>
      </c>
      <c r="CD988" s="15" t="e">
        <f t="shared" si="1184"/>
        <v>#N/A</v>
      </c>
      <c r="CE988" s="15" t="b">
        <f t="shared" si="1185"/>
        <v>1</v>
      </c>
      <c r="CF988" s="15" t="b">
        <f t="shared" si="1217"/>
        <v>1</v>
      </c>
      <c r="CG988" s="15" t="b">
        <f t="shared" si="1186"/>
        <v>0</v>
      </c>
      <c r="CH988" s="15" t="b">
        <f t="shared" si="1187"/>
        <v>1</v>
      </c>
      <c r="CI988" t="e">
        <f t="shared" si="1218"/>
        <v>#N/A</v>
      </c>
      <c r="CJ988" t="e">
        <f t="shared" si="1219"/>
        <v>#N/A</v>
      </c>
      <c r="CK988" t="e">
        <f t="shared" si="1228"/>
        <v>#N/A</v>
      </c>
      <c r="CL988" t="b">
        <f t="shared" si="1188"/>
        <v>0</v>
      </c>
      <c r="CM988" t="e">
        <f t="shared" si="1229"/>
        <v>#N/A</v>
      </c>
      <c r="CN988" t="b">
        <f t="shared" si="1230"/>
        <v>0</v>
      </c>
      <c r="CO988" s="14">
        <f t="shared" si="1231"/>
        <v>1</v>
      </c>
      <c r="CP988" s="16" t="str">
        <f t="shared" si="1220"/>
        <v/>
      </c>
      <c r="CQ988" s="15">
        <f t="shared" si="1221"/>
        <v>0</v>
      </c>
      <c r="CR988" s="15">
        <f t="shared" si="1222"/>
        <v>0</v>
      </c>
      <c r="CS988" s="15">
        <f t="shared" si="1223"/>
        <v>0</v>
      </c>
      <c r="CT988" s="58" t="e">
        <f t="shared" si="1250"/>
        <v>#DIV/0!</v>
      </c>
      <c r="CU988" s="2">
        <f t="shared" si="1224"/>
        <v>995</v>
      </c>
      <c r="CV988" t="str">
        <f t="shared" si="1232"/>
        <v/>
      </c>
      <c r="CX988" t="str">
        <f t="shared" si="1251"/>
        <v/>
      </c>
      <c r="CY988" t="b">
        <f>AND(CX988&lt;&gt;"",COUNTIF($CX$11:CX987,CX988)=0)</f>
        <v>0</v>
      </c>
      <c r="CZ988" s="2">
        <f>IF(CX988="",0,IF(CY988,MAX($CZ$11:CZ987)+1,VLOOKUP(CX988,$CX$11:CZ987,3,FALSE)))</f>
        <v>0</v>
      </c>
      <c r="DA988" s="2" t="str">
        <f t="shared" si="1233"/>
        <v/>
      </c>
      <c r="DB988" t="str">
        <f t="shared" si="1252"/>
        <v/>
      </c>
      <c r="DC988" t="b">
        <f>AND(DB988&lt;&gt;"",COUNTIF($DB$11:DB987,DB988)=0)</f>
        <v>0</v>
      </c>
      <c r="DD988" s="2">
        <f>IF(DB988="",0,IF(DC988,MAX($DD$11:DD987)+1,VLOOKUP(DB988,$DB$11:DD987,3,FALSE)))</f>
        <v>0</v>
      </c>
      <c r="DE988" s="2" t="str">
        <f t="shared" si="1234"/>
        <v/>
      </c>
    </row>
    <row r="989" spans="1:109" x14ac:dyDescent="0.35">
      <c r="A989" s="119"/>
      <c r="B989" s="46"/>
      <c r="C989" s="46"/>
      <c r="D989" s="46"/>
      <c r="E989" s="46"/>
      <c r="F989" s="183"/>
      <c r="G989" s="48">
        <v>0</v>
      </c>
      <c r="H989" s="46">
        <v>0</v>
      </c>
      <c r="I989" s="46">
        <v>0</v>
      </c>
      <c r="J989" s="46">
        <v>0</v>
      </c>
      <c r="K989" s="46">
        <v>0</v>
      </c>
      <c r="L989" s="49">
        <v>0</v>
      </c>
      <c r="M989" s="50">
        <v>0</v>
      </c>
      <c r="N989" s="32"/>
      <c r="O989" s="31"/>
      <c r="P989" s="31"/>
      <c r="Q989" s="31"/>
      <c r="R989" s="31"/>
      <c r="S989" s="31"/>
      <c r="T989" s="31"/>
      <c r="U989" s="31"/>
      <c r="V989" s="99"/>
      <c r="W989" s="52" t="str">
        <f t="shared" si="1183"/>
        <v/>
      </c>
      <c r="X989" s="120"/>
      <c r="Y989" s="97"/>
      <c r="Z989" t="e">
        <f t="shared" si="1189"/>
        <v>#N/A</v>
      </c>
      <c r="AA989" t="e">
        <f t="shared" si="1190"/>
        <v>#N/A</v>
      </c>
      <c r="AB989" t="e">
        <f t="shared" si="1191"/>
        <v>#N/A</v>
      </c>
      <c r="AC989" s="53" t="b">
        <f t="shared" si="1192"/>
        <v>0</v>
      </c>
      <c r="AD989" s="53" t="b">
        <f t="shared" si="1193"/>
        <v>0</v>
      </c>
      <c r="AE989" s="53" t="b">
        <f t="shared" si="1194"/>
        <v>0</v>
      </c>
      <c r="AF989" s="53" t="b">
        <f t="shared" si="1195"/>
        <v>0</v>
      </c>
      <c r="AG989" s="53" t="b">
        <f t="shared" si="1196"/>
        <v>0</v>
      </c>
      <c r="AH989" s="53" t="b">
        <f t="shared" si="1197"/>
        <v>0</v>
      </c>
      <c r="AI989" s="53" t="b">
        <f t="shared" si="1198"/>
        <v>0</v>
      </c>
      <c r="AJ989" s="53" t="b">
        <f t="shared" si="1199"/>
        <v>0</v>
      </c>
      <c r="AK989" s="53" t="b">
        <f t="shared" si="1253"/>
        <v>1</v>
      </c>
      <c r="AL989" s="53" t="b">
        <f t="shared" si="1254"/>
        <v>1</v>
      </c>
      <c r="AM989" s="53" t="b">
        <f t="shared" si="1255"/>
        <v>1</v>
      </c>
      <c r="AN989" s="53" t="b">
        <f t="shared" si="1256"/>
        <v>1</v>
      </c>
      <c r="AO989" s="53" t="b">
        <f t="shared" si="1257"/>
        <v>1</v>
      </c>
      <c r="AP989" s="53" t="b">
        <f t="shared" si="1258"/>
        <v>1</v>
      </c>
      <c r="AQ989" s="53" t="b">
        <f t="shared" si="1235"/>
        <v>0</v>
      </c>
      <c r="AR989" t="b">
        <f t="shared" si="1200"/>
        <v>0</v>
      </c>
      <c r="AS989" s="54" t="e">
        <f t="shared" si="1225"/>
        <v>#N/A</v>
      </c>
      <c r="AT989" t="b">
        <f t="shared" si="1236"/>
        <v>0</v>
      </c>
      <c r="AU989" t="str">
        <f t="shared" si="1237"/>
        <v/>
      </c>
      <c r="AV989" s="55" t="str">
        <f t="shared" si="1226"/>
        <v/>
      </c>
      <c r="AW989" t="b">
        <f>AND(AV989&lt;&gt;"",COUNTIF($AV$11:AV988,AV989)=0)</f>
        <v>0</v>
      </c>
      <c r="AX989" s="2">
        <f>IF(AV989="",0,IF(AW989,MAX($AX$11:AX988)+1,VLOOKUP(AV989,$AV$11:AX988,3,FALSE)))</f>
        <v>0</v>
      </c>
      <c r="AY989" t="str">
        <f t="shared" si="1227"/>
        <v/>
      </c>
      <c r="AZ989" t="e">
        <f t="shared" si="1201"/>
        <v>#N/A</v>
      </c>
      <c r="BA989" t="e">
        <f>IF(ISNA(AZ989),NA(),COUNTIF(AZ$10:AZ989,AZ989)&gt;1)</f>
        <v>#N/A</v>
      </c>
      <c r="BB989" t="e">
        <f t="shared" si="1202"/>
        <v>#N/A</v>
      </c>
      <c r="BC989" s="55" t="e">
        <f t="shared" si="1203"/>
        <v>#N/A</v>
      </c>
      <c r="BD989" s="56" t="e">
        <f t="shared" si="1204"/>
        <v>#N/A</v>
      </c>
      <c r="BE989" s="53">
        <f t="shared" si="1205"/>
        <v>0</v>
      </c>
      <c r="BF989" s="53">
        <f t="shared" si="1206"/>
        <v>0</v>
      </c>
      <c r="BG989" s="53">
        <f t="shared" si="1207"/>
        <v>0</v>
      </c>
      <c r="BH989" s="53">
        <f t="shared" si="1208"/>
        <v>0</v>
      </c>
      <c r="BI989" s="53">
        <f t="shared" si="1209"/>
        <v>0</v>
      </c>
      <c r="BJ989" s="53">
        <f t="shared" si="1210"/>
        <v>0</v>
      </c>
      <c r="BK989" s="57">
        <f t="shared" si="1211"/>
        <v>0</v>
      </c>
      <c r="BL989" s="57">
        <f t="shared" si="1212"/>
        <v>0</v>
      </c>
      <c r="BM989" s="57">
        <f t="shared" si="1213"/>
        <v>0</v>
      </c>
      <c r="BN989" s="57">
        <f t="shared" si="1214"/>
        <v>0</v>
      </c>
      <c r="BO989" s="57">
        <f t="shared" si="1215"/>
        <v>0</v>
      </c>
      <c r="BP989" s="57">
        <f t="shared" si="1216"/>
        <v>0</v>
      </c>
      <c r="BQ989">
        <f t="shared" si="1238"/>
        <v>0</v>
      </c>
      <c r="BR989">
        <f t="shared" si="1239"/>
        <v>0</v>
      </c>
      <c r="BS989">
        <f t="shared" si="1240"/>
        <v>0</v>
      </c>
      <c r="BT989">
        <f t="shared" si="1241"/>
        <v>0</v>
      </c>
      <c r="BU989">
        <f t="shared" si="1242"/>
        <v>0</v>
      </c>
      <c r="BV989">
        <f t="shared" si="1243"/>
        <v>0</v>
      </c>
      <c r="BW989">
        <f t="shared" si="1244"/>
        <v>0</v>
      </c>
      <c r="BX989">
        <f t="shared" si="1245"/>
        <v>0</v>
      </c>
      <c r="BY989">
        <f t="shared" si="1246"/>
        <v>0</v>
      </c>
      <c r="BZ989">
        <f t="shared" si="1247"/>
        <v>0</v>
      </c>
      <c r="CA989">
        <f t="shared" si="1248"/>
        <v>0</v>
      </c>
      <c r="CB989">
        <f t="shared" si="1249"/>
        <v>0</v>
      </c>
      <c r="CC989" t="e">
        <f>IF('Source and fuel input'!AS989,VLOOKUP(AA989,SourceIdData,8,FALSE),IF('Source and fuel input'!AQ989,V989,IF('Source and fuel input'!AR989,IF(AND(E989="Method 1",VLOOKUP(AA989,SourceIdData,8,FALSE)&gt;0),VLOOKUP(AA989,SourceIdData,8,FALSE),NA()),"")))</f>
        <v>#N/A</v>
      </c>
      <c r="CD989" s="15" t="e">
        <f t="shared" si="1184"/>
        <v>#N/A</v>
      </c>
      <c r="CE989" s="15" t="b">
        <f t="shared" si="1185"/>
        <v>1</v>
      </c>
      <c r="CF989" s="15" t="b">
        <f t="shared" si="1217"/>
        <v>1</v>
      </c>
      <c r="CG989" s="15" t="b">
        <f t="shared" si="1186"/>
        <v>0</v>
      </c>
      <c r="CH989" s="15" t="b">
        <f t="shared" si="1187"/>
        <v>1</v>
      </c>
      <c r="CI989" t="e">
        <f t="shared" si="1218"/>
        <v>#N/A</v>
      </c>
      <c r="CJ989" t="e">
        <f t="shared" si="1219"/>
        <v>#N/A</v>
      </c>
      <c r="CK989" t="e">
        <f t="shared" si="1228"/>
        <v>#N/A</v>
      </c>
      <c r="CL989" t="b">
        <f t="shared" si="1188"/>
        <v>0</v>
      </c>
      <c r="CM989" t="e">
        <f t="shared" si="1229"/>
        <v>#N/A</v>
      </c>
      <c r="CN989" t="b">
        <f t="shared" si="1230"/>
        <v>0</v>
      </c>
      <c r="CO989" s="14">
        <f t="shared" si="1231"/>
        <v>1</v>
      </c>
      <c r="CP989" s="16" t="str">
        <f t="shared" si="1220"/>
        <v/>
      </c>
      <c r="CQ989" s="15">
        <f t="shared" si="1221"/>
        <v>0</v>
      </c>
      <c r="CR989" s="15">
        <f t="shared" si="1222"/>
        <v>0</v>
      </c>
      <c r="CS989" s="15">
        <f t="shared" si="1223"/>
        <v>0</v>
      </c>
      <c r="CT989" s="58" t="e">
        <f t="shared" si="1250"/>
        <v>#DIV/0!</v>
      </c>
      <c r="CU989" s="2">
        <f t="shared" si="1224"/>
        <v>995</v>
      </c>
      <c r="CV989" t="str">
        <f t="shared" si="1232"/>
        <v/>
      </c>
      <c r="CX989" t="str">
        <f t="shared" si="1251"/>
        <v/>
      </c>
      <c r="CY989" t="b">
        <f>AND(CX989&lt;&gt;"",COUNTIF($CX$11:CX988,CX989)=0)</f>
        <v>0</v>
      </c>
      <c r="CZ989" s="2">
        <f>IF(CX989="",0,IF(CY989,MAX($CZ$11:CZ988)+1,VLOOKUP(CX989,$CX$11:CZ988,3,FALSE)))</f>
        <v>0</v>
      </c>
      <c r="DA989" s="2" t="str">
        <f t="shared" si="1233"/>
        <v/>
      </c>
      <c r="DB989" t="str">
        <f t="shared" si="1252"/>
        <v/>
      </c>
      <c r="DC989" t="b">
        <f>AND(DB989&lt;&gt;"",COUNTIF($DB$11:DB988,DB989)=0)</f>
        <v>0</v>
      </c>
      <c r="DD989" s="2">
        <f>IF(DB989="",0,IF(DC989,MAX($DD$11:DD988)+1,VLOOKUP(DB989,$DB$11:DD988,3,FALSE)))</f>
        <v>0</v>
      </c>
      <c r="DE989" s="2" t="str">
        <f t="shared" si="1234"/>
        <v/>
      </c>
    </row>
    <row r="990" spans="1:109" x14ac:dyDescent="0.35">
      <c r="A990" s="119"/>
      <c r="B990" s="46"/>
      <c r="C990" s="46"/>
      <c r="D990" s="46"/>
      <c r="E990" s="46"/>
      <c r="F990" s="183"/>
      <c r="G990" s="48">
        <v>0</v>
      </c>
      <c r="H990" s="46">
        <v>0</v>
      </c>
      <c r="I990" s="46">
        <v>0</v>
      </c>
      <c r="J990" s="46">
        <v>0</v>
      </c>
      <c r="K990" s="46">
        <v>0</v>
      </c>
      <c r="L990" s="49">
        <v>0</v>
      </c>
      <c r="M990" s="50">
        <v>0</v>
      </c>
      <c r="N990" s="32"/>
      <c r="O990" s="31"/>
      <c r="P990" s="31"/>
      <c r="Q990" s="31"/>
      <c r="R990" s="31"/>
      <c r="S990" s="31"/>
      <c r="T990" s="31"/>
      <c r="U990" s="31"/>
      <c r="V990" s="99"/>
      <c r="W990" s="52" t="str">
        <f t="shared" si="1183"/>
        <v/>
      </c>
      <c r="X990" s="120"/>
      <c r="Y990" s="97"/>
      <c r="Z990" t="e">
        <f t="shared" si="1189"/>
        <v>#N/A</v>
      </c>
      <c r="AA990" t="e">
        <f t="shared" si="1190"/>
        <v>#N/A</v>
      </c>
      <c r="AB990" t="e">
        <f t="shared" si="1191"/>
        <v>#N/A</v>
      </c>
      <c r="AC990" s="53" t="b">
        <f t="shared" si="1192"/>
        <v>0</v>
      </c>
      <c r="AD990" s="53" t="b">
        <f t="shared" si="1193"/>
        <v>0</v>
      </c>
      <c r="AE990" s="53" t="b">
        <f t="shared" si="1194"/>
        <v>0</v>
      </c>
      <c r="AF990" s="53" t="b">
        <f t="shared" si="1195"/>
        <v>0</v>
      </c>
      <c r="AG990" s="53" t="b">
        <f t="shared" si="1196"/>
        <v>0</v>
      </c>
      <c r="AH990" s="53" t="b">
        <f t="shared" si="1197"/>
        <v>0</v>
      </c>
      <c r="AI990" s="53" t="b">
        <f t="shared" si="1198"/>
        <v>0</v>
      </c>
      <c r="AJ990" s="53" t="b">
        <f t="shared" si="1199"/>
        <v>0</v>
      </c>
      <c r="AK990" s="53" t="b">
        <f t="shared" si="1253"/>
        <v>1</v>
      </c>
      <c r="AL990" s="53" t="b">
        <f t="shared" si="1254"/>
        <v>1</v>
      </c>
      <c r="AM990" s="53" t="b">
        <f t="shared" si="1255"/>
        <v>1</v>
      </c>
      <c r="AN990" s="53" t="b">
        <f t="shared" si="1256"/>
        <v>1</v>
      </c>
      <c r="AO990" s="53" t="b">
        <f t="shared" si="1257"/>
        <v>1</v>
      </c>
      <c r="AP990" s="53" t="b">
        <f t="shared" si="1258"/>
        <v>1</v>
      </c>
      <c r="AQ990" s="53" t="b">
        <f t="shared" si="1235"/>
        <v>0</v>
      </c>
      <c r="AR990" t="b">
        <f t="shared" si="1200"/>
        <v>0</v>
      </c>
      <c r="AS990" s="54" t="e">
        <f t="shared" si="1225"/>
        <v>#N/A</v>
      </c>
      <c r="AT990" t="b">
        <f t="shared" si="1236"/>
        <v>0</v>
      </c>
      <c r="AU990" t="str">
        <f t="shared" si="1237"/>
        <v/>
      </c>
      <c r="AV990" s="55" t="str">
        <f t="shared" si="1226"/>
        <v/>
      </c>
      <c r="AW990" t="b">
        <f>AND(AV990&lt;&gt;"",COUNTIF($AV$11:AV989,AV990)=0)</f>
        <v>0</v>
      </c>
      <c r="AX990" s="2">
        <f>IF(AV990="",0,IF(AW990,MAX($AX$11:AX989)+1,VLOOKUP(AV990,$AV$11:AX989,3,FALSE)))</f>
        <v>0</v>
      </c>
      <c r="AY990" t="str">
        <f t="shared" si="1227"/>
        <v/>
      </c>
      <c r="AZ990" t="e">
        <f t="shared" si="1201"/>
        <v>#N/A</v>
      </c>
      <c r="BA990" t="e">
        <f>IF(ISNA(AZ990),NA(),COUNTIF(AZ$10:AZ990,AZ990)&gt;1)</f>
        <v>#N/A</v>
      </c>
      <c r="BB990" t="e">
        <f t="shared" si="1202"/>
        <v>#N/A</v>
      </c>
      <c r="BC990" s="55" t="e">
        <f t="shared" si="1203"/>
        <v>#N/A</v>
      </c>
      <c r="BD990" s="56" t="e">
        <f t="shared" si="1204"/>
        <v>#N/A</v>
      </c>
      <c r="BE990" s="53">
        <f t="shared" si="1205"/>
        <v>0</v>
      </c>
      <c r="BF990" s="53">
        <f t="shared" si="1206"/>
        <v>0</v>
      </c>
      <c r="BG990" s="53">
        <f t="shared" si="1207"/>
        <v>0</v>
      </c>
      <c r="BH990" s="53">
        <f t="shared" si="1208"/>
        <v>0</v>
      </c>
      <c r="BI990" s="53">
        <f t="shared" si="1209"/>
        <v>0</v>
      </c>
      <c r="BJ990" s="53">
        <f t="shared" si="1210"/>
        <v>0</v>
      </c>
      <c r="BK990" s="57">
        <f t="shared" si="1211"/>
        <v>0</v>
      </c>
      <c r="BL990" s="57">
        <f t="shared" si="1212"/>
        <v>0</v>
      </c>
      <c r="BM990" s="57">
        <f t="shared" si="1213"/>
        <v>0</v>
      </c>
      <c r="BN990" s="57">
        <f t="shared" si="1214"/>
        <v>0</v>
      </c>
      <c r="BO990" s="57">
        <f t="shared" si="1215"/>
        <v>0</v>
      </c>
      <c r="BP990" s="57">
        <f t="shared" si="1216"/>
        <v>0</v>
      </c>
      <c r="BQ990">
        <f t="shared" si="1238"/>
        <v>0</v>
      </c>
      <c r="BR990">
        <f t="shared" si="1239"/>
        <v>0</v>
      </c>
      <c r="BS990">
        <f t="shared" si="1240"/>
        <v>0</v>
      </c>
      <c r="BT990">
        <f t="shared" si="1241"/>
        <v>0</v>
      </c>
      <c r="BU990">
        <f t="shared" si="1242"/>
        <v>0</v>
      </c>
      <c r="BV990">
        <f t="shared" si="1243"/>
        <v>0</v>
      </c>
      <c r="BW990">
        <f t="shared" si="1244"/>
        <v>0</v>
      </c>
      <c r="BX990">
        <f t="shared" si="1245"/>
        <v>0</v>
      </c>
      <c r="BY990">
        <f t="shared" si="1246"/>
        <v>0</v>
      </c>
      <c r="BZ990">
        <f t="shared" si="1247"/>
        <v>0</v>
      </c>
      <c r="CA990">
        <f t="shared" si="1248"/>
        <v>0</v>
      </c>
      <c r="CB990">
        <f t="shared" si="1249"/>
        <v>0</v>
      </c>
      <c r="CC990" t="e">
        <f>IF('Source and fuel input'!AS990,VLOOKUP(AA990,SourceIdData,8,FALSE),IF('Source and fuel input'!AQ990,V990,IF('Source and fuel input'!AR990,IF(AND(E990="Method 1",VLOOKUP(AA990,SourceIdData,8,FALSE)&gt;0),VLOOKUP(AA990,SourceIdData,8,FALSE),NA()),"")))</f>
        <v>#N/A</v>
      </c>
      <c r="CD990" s="15" t="e">
        <f t="shared" si="1184"/>
        <v>#N/A</v>
      </c>
      <c r="CE990" s="15" t="b">
        <f t="shared" si="1185"/>
        <v>1</v>
      </c>
      <c r="CF990" s="15" t="b">
        <f t="shared" si="1217"/>
        <v>1</v>
      </c>
      <c r="CG990" s="15" t="b">
        <f t="shared" si="1186"/>
        <v>0</v>
      </c>
      <c r="CH990" s="15" t="b">
        <f t="shared" si="1187"/>
        <v>1</v>
      </c>
      <c r="CI990" t="e">
        <f t="shared" si="1218"/>
        <v>#N/A</v>
      </c>
      <c r="CJ990" t="e">
        <f t="shared" si="1219"/>
        <v>#N/A</v>
      </c>
      <c r="CK990" t="e">
        <f t="shared" si="1228"/>
        <v>#N/A</v>
      </c>
      <c r="CL990" t="b">
        <f t="shared" si="1188"/>
        <v>0</v>
      </c>
      <c r="CM990" t="e">
        <f t="shared" si="1229"/>
        <v>#N/A</v>
      </c>
      <c r="CN990" t="b">
        <f t="shared" si="1230"/>
        <v>0</v>
      </c>
      <c r="CO990" s="14">
        <f t="shared" si="1231"/>
        <v>1</v>
      </c>
      <c r="CP990" s="16" t="str">
        <f t="shared" si="1220"/>
        <v/>
      </c>
      <c r="CQ990" s="15">
        <f t="shared" si="1221"/>
        <v>0</v>
      </c>
      <c r="CR990" s="15">
        <f t="shared" si="1222"/>
        <v>0</v>
      </c>
      <c r="CS990" s="15">
        <f t="shared" si="1223"/>
        <v>0</v>
      </c>
      <c r="CT990" s="58" t="e">
        <f t="shared" si="1250"/>
        <v>#DIV/0!</v>
      </c>
      <c r="CU990" s="2">
        <f t="shared" si="1224"/>
        <v>995</v>
      </c>
      <c r="CV990" t="str">
        <f t="shared" si="1232"/>
        <v/>
      </c>
      <c r="CX990" t="str">
        <f t="shared" si="1251"/>
        <v/>
      </c>
      <c r="CY990" t="b">
        <f>AND(CX990&lt;&gt;"",COUNTIF($CX$11:CX989,CX990)=0)</f>
        <v>0</v>
      </c>
      <c r="CZ990" s="2">
        <f>IF(CX990="",0,IF(CY990,MAX($CZ$11:CZ989)+1,VLOOKUP(CX990,$CX$11:CZ989,3,FALSE)))</f>
        <v>0</v>
      </c>
      <c r="DA990" s="2" t="str">
        <f t="shared" si="1233"/>
        <v/>
      </c>
      <c r="DB990" t="str">
        <f t="shared" si="1252"/>
        <v/>
      </c>
      <c r="DC990" t="b">
        <f>AND(DB990&lt;&gt;"",COUNTIF($DB$11:DB989,DB990)=0)</f>
        <v>0</v>
      </c>
      <c r="DD990" s="2">
        <f>IF(DB990="",0,IF(DC990,MAX($DD$11:DD989)+1,VLOOKUP(DB990,$DB$11:DD989,3,FALSE)))</f>
        <v>0</v>
      </c>
      <c r="DE990" s="2" t="str">
        <f t="shared" si="1234"/>
        <v/>
      </c>
    </row>
    <row r="991" spans="1:109" x14ac:dyDescent="0.35">
      <c r="A991" s="119"/>
      <c r="B991" s="46"/>
      <c r="C991" s="46"/>
      <c r="D991" s="46"/>
      <c r="E991" s="46"/>
      <c r="F991" s="183"/>
      <c r="G991" s="48">
        <v>0</v>
      </c>
      <c r="H991" s="46">
        <v>0</v>
      </c>
      <c r="I991" s="46">
        <v>0</v>
      </c>
      <c r="J991" s="46">
        <v>0</v>
      </c>
      <c r="K991" s="46">
        <v>0</v>
      </c>
      <c r="L991" s="49">
        <v>0</v>
      </c>
      <c r="M991" s="50">
        <v>0</v>
      </c>
      <c r="N991" s="32"/>
      <c r="O991" s="31"/>
      <c r="P991" s="31"/>
      <c r="Q991" s="31"/>
      <c r="R991" s="31"/>
      <c r="S991" s="31"/>
      <c r="T991" s="31"/>
      <c r="U991" s="31"/>
      <c r="V991" s="99"/>
      <c r="W991" s="52" t="str">
        <f t="shared" si="1183"/>
        <v/>
      </c>
      <c r="X991" s="120"/>
      <c r="Y991" s="97"/>
      <c r="Z991" t="e">
        <f t="shared" si="1189"/>
        <v>#N/A</v>
      </c>
      <c r="AA991" t="e">
        <f t="shared" si="1190"/>
        <v>#N/A</v>
      </c>
      <c r="AB991" t="e">
        <f t="shared" si="1191"/>
        <v>#N/A</v>
      </c>
      <c r="AC991" s="53" t="b">
        <f t="shared" si="1192"/>
        <v>0</v>
      </c>
      <c r="AD991" s="53" t="b">
        <f t="shared" si="1193"/>
        <v>0</v>
      </c>
      <c r="AE991" s="53" t="b">
        <f t="shared" si="1194"/>
        <v>0</v>
      </c>
      <c r="AF991" s="53" t="b">
        <f t="shared" si="1195"/>
        <v>0</v>
      </c>
      <c r="AG991" s="53" t="b">
        <f t="shared" si="1196"/>
        <v>0</v>
      </c>
      <c r="AH991" s="53" t="b">
        <f t="shared" si="1197"/>
        <v>0</v>
      </c>
      <c r="AI991" s="53" t="b">
        <f t="shared" si="1198"/>
        <v>0</v>
      </c>
      <c r="AJ991" s="53" t="b">
        <f t="shared" si="1199"/>
        <v>0</v>
      </c>
      <c r="AK991" s="53" t="b">
        <f t="shared" si="1253"/>
        <v>1</v>
      </c>
      <c r="AL991" s="53" t="b">
        <f t="shared" si="1254"/>
        <v>1</v>
      </c>
      <c r="AM991" s="53" t="b">
        <f t="shared" si="1255"/>
        <v>1</v>
      </c>
      <c r="AN991" s="53" t="b">
        <f t="shared" si="1256"/>
        <v>1</v>
      </c>
      <c r="AO991" s="53" t="b">
        <f t="shared" si="1257"/>
        <v>1</v>
      </c>
      <c r="AP991" s="53" t="b">
        <f t="shared" si="1258"/>
        <v>1</v>
      </c>
      <c r="AQ991" s="53" t="b">
        <f t="shared" si="1235"/>
        <v>0</v>
      </c>
      <c r="AR991" t="b">
        <f t="shared" si="1200"/>
        <v>0</v>
      </c>
      <c r="AS991" s="54" t="e">
        <f t="shared" si="1225"/>
        <v>#N/A</v>
      </c>
      <c r="AT991" t="b">
        <f t="shared" si="1236"/>
        <v>0</v>
      </c>
      <c r="AU991" t="str">
        <f t="shared" si="1237"/>
        <v/>
      </c>
      <c r="AV991" s="55" t="str">
        <f t="shared" si="1226"/>
        <v/>
      </c>
      <c r="AW991" t="b">
        <f>AND(AV991&lt;&gt;"",COUNTIF($AV$11:AV990,AV991)=0)</f>
        <v>0</v>
      </c>
      <c r="AX991" s="2">
        <f>IF(AV991="",0,IF(AW991,MAX($AX$11:AX990)+1,VLOOKUP(AV991,$AV$11:AX990,3,FALSE)))</f>
        <v>0</v>
      </c>
      <c r="AY991" t="str">
        <f t="shared" si="1227"/>
        <v/>
      </c>
      <c r="AZ991" t="e">
        <f t="shared" si="1201"/>
        <v>#N/A</v>
      </c>
      <c r="BA991" t="e">
        <f>IF(ISNA(AZ991),NA(),COUNTIF(AZ$10:AZ991,AZ991)&gt;1)</f>
        <v>#N/A</v>
      </c>
      <c r="BB991" t="e">
        <f t="shared" si="1202"/>
        <v>#N/A</v>
      </c>
      <c r="BC991" s="55" t="e">
        <f t="shared" si="1203"/>
        <v>#N/A</v>
      </c>
      <c r="BD991" s="56" t="e">
        <f t="shared" si="1204"/>
        <v>#N/A</v>
      </c>
      <c r="BE991" s="53">
        <f t="shared" si="1205"/>
        <v>0</v>
      </c>
      <c r="BF991" s="53">
        <f t="shared" si="1206"/>
        <v>0</v>
      </c>
      <c r="BG991" s="53">
        <f t="shared" si="1207"/>
        <v>0</v>
      </c>
      <c r="BH991" s="53">
        <f t="shared" si="1208"/>
        <v>0</v>
      </c>
      <c r="BI991" s="53">
        <f t="shared" si="1209"/>
        <v>0</v>
      </c>
      <c r="BJ991" s="53">
        <f t="shared" si="1210"/>
        <v>0</v>
      </c>
      <c r="BK991" s="57">
        <f t="shared" si="1211"/>
        <v>0</v>
      </c>
      <c r="BL991" s="57">
        <f t="shared" si="1212"/>
        <v>0</v>
      </c>
      <c r="BM991" s="57">
        <f t="shared" si="1213"/>
        <v>0</v>
      </c>
      <c r="BN991" s="57">
        <f t="shared" si="1214"/>
        <v>0</v>
      </c>
      <c r="BO991" s="57">
        <f t="shared" si="1215"/>
        <v>0</v>
      </c>
      <c r="BP991" s="57">
        <f t="shared" si="1216"/>
        <v>0</v>
      </c>
      <c r="BQ991">
        <f t="shared" si="1238"/>
        <v>0</v>
      </c>
      <c r="BR991">
        <f t="shared" si="1239"/>
        <v>0</v>
      </c>
      <c r="BS991">
        <f t="shared" si="1240"/>
        <v>0</v>
      </c>
      <c r="BT991">
        <f t="shared" si="1241"/>
        <v>0</v>
      </c>
      <c r="BU991">
        <f t="shared" si="1242"/>
        <v>0</v>
      </c>
      <c r="BV991">
        <f t="shared" si="1243"/>
        <v>0</v>
      </c>
      <c r="BW991">
        <f t="shared" si="1244"/>
        <v>0</v>
      </c>
      <c r="BX991">
        <f t="shared" si="1245"/>
        <v>0</v>
      </c>
      <c r="BY991">
        <f t="shared" si="1246"/>
        <v>0</v>
      </c>
      <c r="BZ991">
        <f t="shared" si="1247"/>
        <v>0</v>
      </c>
      <c r="CA991">
        <f t="shared" si="1248"/>
        <v>0</v>
      </c>
      <c r="CB991">
        <f t="shared" si="1249"/>
        <v>0</v>
      </c>
      <c r="CC991" t="e">
        <f>IF('Source and fuel input'!AS991,VLOOKUP(AA991,SourceIdData,8,FALSE),IF('Source and fuel input'!AQ991,V991,IF('Source and fuel input'!AR991,IF(AND(E991="Method 1",VLOOKUP(AA991,SourceIdData,8,FALSE)&gt;0),VLOOKUP(AA991,SourceIdData,8,FALSE),NA()),"")))</f>
        <v>#N/A</v>
      </c>
      <c r="CD991" s="15" t="e">
        <f t="shared" si="1184"/>
        <v>#N/A</v>
      </c>
      <c r="CE991" s="15" t="b">
        <f t="shared" si="1185"/>
        <v>1</v>
      </c>
      <c r="CF991" s="15" t="b">
        <f t="shared" si="1217"/>
        <v>1</v>
      </c>
      <c r="CG991" s="15" t="b">
        <f t="shared" si="1186"/>
        <v>0</v>
      </c>
      <c r="CH991" s="15" t="b">
        <f t="shared" si="1187"/>
        <v>1</v>
      </c>
      <c r="CI991" t="e">
        <f t="shared" si="1218"/>
        <v>#N/A</v>
      </c>
      <c r="CJ991" t="e">
        <f t="shared" si="1219"/>
        <v>#N/A</v>
      </c>
      <c r="CK991" t="e">
        <f t="shared" si="1228"/>
        <v>#N/A</v>
      </c>
      <c r="CL991" t="b">
        <f t="shared" si="1188"/>
        <v>0</v>
      </c>
      <c r="CM991" t="e">
        <f t="shared" si="1229"/>
        <v>#N/A</v>
      </c>
      <c r="CN991" t="b">
        <f t="shared" si="1230"/>
        <v>0</v>
      </c>
      <c r="CO991" s="14">
        <f t="shared" si="1231"/>
        <v>1</v>
      </c>
      <c r="CP991" s="16" t="str">
        <f t="shared" si="1220"/>
        <v/>
      </c>
      <c r="CQ991" s="15">
        <f t="shared" si="1221"/>
        <v>0</v>
      </c>
      <c r="CR991" s="15">
        <f t="shared" si="1222"/>
        <v>0</v>
      </c>
      <c r="CS991" s="15">
        <f t="shared" si="1223"/>
        <v>0</v>
      </c>
      <c r="CT991" s="58" t="e">
        <f t="shared" si="1250"/>
        <v>#DIV/0!</v>
      </c>
      <c r="CU991" s="2">
        <f t="shared" si="1224"/>
        <v>995</v>
      </c>
      <c r="CV991" t="str">
        <f t="shared" si="1232"/>
        <v/>
      </c>
      <c r="CX991" t="str">
        <f t="shared" si="1251"/>
        <v/>
      </c>
      <c r="CY991" t="b">
        <f>AND(CX991&lt;&gt;"",COUNTIF($CX$11:CX990,CX991)=0)</f>
        <v>0</v>
      </c>
      <c r="CZ991" s="2">
        <f>IF(CX991="",0,IF(CY991,MAX($CZ$11:CZ990)+1,VLOOKUP(CX991,$CX$11:CZ990,3,FALSE)))</f>
        <v>0</v>
      </c>
      <c r="DA991" s="2" t="str">
        <f t="shared" si="1233"/>
        <v/>
      </c>
      <c r="DB991" t="str">
        <f t="shared" si="1252"/>
        <v/>
      </c>
      <c r="DC991" t="b">
        <f>AND(DB991&lt;&gt;"",COUNTIF($DB$11:DB990,DB991)=0)</f>
        <v>0</v>
      </c>
      <c r="DD991" s="2">
        <f>IF(DB991="",0,IF(DC991,MAX($DD$11:DD990)+1,VLOOKUP(DB991,$DB$11:DD990,3,FALSE)))</f>
        <v>0</v>
      </c>
      <c r="DE991" s="2" t="str">
        <f t="shared" si="1234"/>
        <v/>
      </c>
    </row>
    <row r="992" spans="1:109" x14ac:dyDescent="0.35">
      <c r="A992" s="119"/>
      <c r="B992" s="46"/>
      <c r="C992" s="46"/>
      <c r="D992" s="46"/>
      <c r="E992" s="46"/>
      <c r="F992" s="183"/>
      <c r="G992" s="48">
        <v>0</v>
      </c>
      <c r="H992" s="46">
        <v>0</v>
      </c>
      <c r="I992" s="46">
        <v>0</v>
      </c>
      <c r="J992" s="46">
        <v>0</v>
      </c>
      <c r="K992" s="46">
        <v>0</v>
      </c>
      <c r="L992" s="49">
        <v>0</v>
      </c>
      <c r="M992" s="50">
        <v>0</v>
      </c>
      <c r="N992" s="32"/>
      <c r="O992" s="31"/>
      <c r="P992" s="31"/>
      <c r="Q992" s="31"/>
      <c r="R992" s="31"/>
      <c r="S992" s="31"/>
      <c r="T992" s="31"/>
      <c r="U992" s="31"/>
      <c r="V992" s="99"/>
      <c r="W992" s="52" t="str">
        <f t="shared" ref="W992:W997" si="1259">AU992</f>
        <v/>
      </c>
      <c r="X992" s="120"/>
      <c r="Y992" s="97"/>
      <c r="Z992" t="e">
        <f t="shared" si="1189"/>
        <v>#N/A</v>
      </c>
      <c r="AA992" t="e">
        <f t="shared" si="1190"/>
        <v>#N/A</v>
      </c>
      <c r="AB992" t="e">
        <f t="shared" si="1191"/>
        <v>#N/A</v>
      </c>
      <c r="AC992" s="53" t="b">
        <f t="shared" si="1192"/>
        <v>0</v>
      </c>
      <c r="AD992" s="53" t="b">
        <f t="shared" si="1193"/>
        <v>0</v>
      </c>
      <c r="AE992" s="53" t="b">
        <f t="shared" si="1194"/>
        <v>0</v>
      </c>
      <c r="AF992" s="53" t="b">
        <f t="shared" si="1195"/>
        <v>0</v>
      </c>
      <c r="AG992" s="53" t="b">
        <f t="shared" si="1196"/>
        <v>0</v>
      </c>
      <c r="AH992" s="53" t="b">
        <f t="shared" si="1197"/>
        <v>0</v>
      </c>
      <c r="AI992" s="53" t="b">
        <f t="shared" si="1198"/>
        <v>0</v>
      </c>
      <c r="AJ992" s="53" t="b">
        <f t="shared" si="1199"/>
        <v>0</v>
      </c>
      <c r="AK992" s="53" t="b">
        <f t="shared" si="1253"/>
        <v>1</v>
      </c>
      <c r="AL992" s="53" t="b">
        <f t="shared" si="1254"/>
        <v>1</v>
      </c>
      <c r="AM992" s="53" t="b">
        <f t="shared" si="1255"/>
        <v>1</v>
      </c>
      <c r="AN992" s="53" t="b">
        <f t="shared" si="1256"/>
        <v>1</v>
      </c>
      <c r="AO992" s="53" t="b">
        <f t="shared" si="1257"/>
        <v>1</v>
      </c>
      <c r="AP992" s="53" t="b">
        <f t="shared" si="1258"/>
        <v>1</v>
      </c>
      <c r="AQ992" s="53" t="b">
        <f t="shared" si="1235"/>
        <v>0</v>
      </c>
      <c r="AR992" t="b">
        <f t="shared" si="1200"/>
        <v>0</v>
      </c>
      <c r="AS992" s="54" t="e">
        <f t="shared" si="1225"/>
        <v>#N/A</v>
      </c>
      <c r="AT992" t="b">
        <f t="shared" si="1236"/>
        <v>0</v>
      </c>
      <c r="AU992" t="str">
        <f t="shared" si="1237"/>
        <v/>
      </c>
      <c r="AV992" s="55" t="str">
        <f t="shared" si="1226"/>
        <v/>
      </c>
      <c r="AW992" t="b">
        <f>AND(AV992&lt;&gt;"",COUNTIF($AV$11:AV991,AV992)=0)</f>
        <v>0</v>
      </c>
      <c r="AX992" s="2">
        <f>IF(AV992="",0,IF(AW992,MAX($AX$11:AX991)+1,VLOOKUP(AV992,$AV$11:AX991,3,FALSE)))</f>
        <v>0</v>
      </c>
      <c r="AY992" t="str">
        <f t="shared" si="1227"/>
        <v/>
      </c>
      <c r="AZ992" t="e">
        <f t="shared" si="1201"/>
        <v>#N/A</v>
      </c>
      <c r="BA992" t="e">
        <f>IF(ISNA(AZ992),NA(),COUNTIF(AZ$10:AZ992,AZ992)&gt;1)</f>
        <v>#N/A</v>
      </c>
      <c r="BB992" t="e">
        <f t="shared" si="1202"/>
        <v>#N/A</v>
      </c>
      <c r="BC992" s="55" t="e">
        <f t="shared" si="1203"/>
        <v>#N/A</v>
      </c>
      <c r="BD992" s="56" t="e">
        <f t="shared" si="1204"/>
        <v>#N/A</v>
      </c>
      <c r="BE992" s="53">
        <f t="shared" si="1205"/>
        <v>0</v>
      </c>
      <c r="BF992" s="53">
        <f t="shared" si="1206"/>
        <v>0</v>
      </c>
      <c r="BG992" s="53">
        <f t="shared" si="1207"/>
        <v>0</v>
      </c>
      <c r="BH992" s="53">
        <f t="shared" si="1208"/>
        <v>0</v>
      </c>
      <c r="BI992" s="53">
        <f t="shared" si="1209"/>
        <v>0</v>
      </c>
      <c r="BJ992" s="53">
        <f t="shared" si="1210"/>
        <v>0</v>
      </c>
      <c r="BK992" s="57">
        <f t="shared" si="1211"/>
        <v>0</v>
      </c>
      <c r="BL992" s="57">
        <f t="shared" si="1212"/>
        <v>0</v>
      </c>
      <c r="BM992" s="57">
        <f t="shared" si="1213"/>
        <v>0</v>
      </c>
      <c r="BN992" s="57">
        <f t="shared" si="1214"/>
        <v>0</v>
      </c>
      <c r="BO992" s="57">
        <f t="shared" si="1215"/>
        <v>0</v>
      </c>
      <c r="BP992" s="57">
        <f t="shared" si="1216"/>
        <v>0</v>
      </c>
      <c r="BQ992">
        <f t="shared" si="1238"/>
        <v>0</v>
      </c>
      <c r="BR992">
        <f t="shared" si="1239"/>
        <v>0</v>
      </c>
      <c r="BS992">
        <f t="shared" si="1240"/>
        <v>0</v>
      </c>
      <c r="BT992">
        <f t="shared" si="1241"/>
        <v>0</v>
      </c>
      <c r="BU992">
        <f t="shared" si="1242"/>
        <v>0</v>
      </c>
      <c r="BV992">
        <f t="shared" si="1243"/>
        <v>0</v>
      </c>
      <c r="BW992">
        <f t="shared" si="1244"/>
        <v>0</v>
      </c>
      <c r="BX992">
        <f t="shared" si="1245"/>
        <v>0</v>
      </c>
      <c r="BY992">
        <f t="shared" si="1246"/>
        <v>0</v>
      </c>
      <c r="BZ992">
        <f t="shared" si="1247"/>
        <v>0</v>
      </c>
      <c r="CA992">
        <f t="shared" si="1248"/>
        <v>0</v>
      </c>
      <c r="CB992">
        <f t="shared" si="1249"/>
        <v>0</v>
      </c>
      <c r="CC992" t="e">
        <f>IF('Source and fuel input'!AS992,VLOOKUP(AA992,SourceIdData,8,FALSE),IF('Source and fuel input'!AQ992,V992,IF('Source and fuel input'!AR992,IF(AND(E992="Method 1",VLOOKUP(AA992,SourceIdData,8,FALSE)&gt;0),VLOOKUP(AA992,SourceIdData,8,FALSE),NA()),"")))</f>
        <v>#N/A</v>
      </c>
      <c r="CD992" s="15" t="e">
        <f t="shared" si="1184"/>
        <v>#N/A</v>
      </c>
      <c r="CE992" s="15" t="b">
        <f t="shared" si="1185"/>
        <v>1</v>
      </c>
      <c r="CF992" s="15" t="b">
        <f t="shared" si="1217"/>
        <v>1</v>
      </c>
      <c r="CG992" s="15" t="b">
        <f t="shared" si="1186"/>
        <v>0</v>
      </c>
      <c r="CH992" s="15" t="b">
        <f t="shared" si="1187"/>
        <v>1</v>
      </c>
      <c r="CI992" t="e">
        <f t="shared" si="1218"/>
        <v>#N/A</v>
      </c>
      <c r="CJ992" t="e">
        <f t="shared" si="1219"/>
        <v>#N/A</v>
      </c>
      <c r="CK992" t="e">
        <f t="shared" si="1228"/>
        <v>#N/A</v>
      </c>
      <c r="CL992" t="b">
        <f t="shared" si="1188"/>
        <v>0</v>
      </c>
      <c r="CM992" t="e">
        <f t="shared" si="1229"/>
        <v>#N/A</v>
      </c>
      <c r="CN992" t="b">
        <f t="shared" si="1230"/>
        <v>0</v>
      </c>
      <c r="CO992" s="14">
        <f t="shared" si="1231"/>
        <v>1</v>
      </c>
      <c r="CP992" s="16" t="str">
        <f t="shared" si="1220"/>
        <v/>
      </c>
      <c r="CQ992" s="15">
        <f t="shared" si="1221"/>
        <v>0</v>
      </c>
      <c r="CR992" s="15">
        <f t="shared" si="1222"/>
        <v>0</v>
      </c>
      <c r="CS992" s="15">
        <f t="shared" si="1223"/>
        <v>0</v>
      </c>
      <c r="CT992" s="58" t="e">
        <f t="shared" si="1250"/>
        <v>#DIV/0!</v>
      </c>
      <c r="CU992" s="2">
        <f t="shared" si="1224"/>
        <v>995</v>
      </c>
      <c r="CV992" t="str">
        <f t="shared" si="1232"/>
        <v/>
      </c>
      <c r="CX992" t="str">
        <f t="shared" si="1251"/>
        <v/>
      </c>
      <c r="CY992" t="b">
        <f>AND(CX992&lt;&gt;"",COUNTIF($CX$11:CX991,CX992)=0)</f>
        <v>0</v>
      </c>
      <c r="CZ992" s="2">
        <f>IF(CX992="",0,IF(CY992,MAX($CZ$11:CZ991)+1,VLOOKUP(CX992,$CX$11:CZ991,3,FALSE)))</f>
        <v>0</v>
      </c>
      <c r="DA992" s="2" t="str">
        <f t="shared" si="1233"/>
        <v/>
      </c>
      <c r="DB992" t="str">
        <f t="shared" si="1252"/>
        <v/>
      </c>
      <c r="DC992" t="b">
        <f>AND(DB992&lt;&gt;"",COUNTIF($DB$11:DB991,DB992)=0)</f>
        <v>0</v>
      </c>
      <c r="DD992" s="2">
        <f>IF(DB992="",0,IF(DC992,MAX($DD$11:DD991)+1,VLOOKUP(DB992,$DB$11:DD991,3,FALSE)))</f>
        <v>0</v>
      </c>
      <c r="DE992" s="2" t="str">
        <f t="shared" si="1234"/>
        <v/>
      </c>
    </row>
    <row r="993" spans="1:109" x14ac:dyDescent="0.35">
      <c r="A993" s="119"/>
      <c r="B993" s="46"/>
      <c r="C993" s="46"/>
      <c r="D993" s="46"/>
      <c r="E993" s="46"/>
      <c r="F993" s="183"/>
      <c r="G993" s="48">
        <v>0</v>
      </c>
      <c r="H993" s="46">
        <v>0</v>
      </c>
      <c r="I993" s="46">
        <v>0</v>
      </c>
      <c r="J993" s="46">
        <v>0</v>
      </c>
      <c r="K993" s="46">
        <v>0</v>
      </c>
      <c r="L993" s="49">
        <v>0</v>
      </c>
      <c r="M993" s="50">
        <v>0</v>
      </c>
      <c r="N993" s="32"/>
      <c r="O993" s="31"/>
      <c r="P993" s="31"/>
      <c r="Q993" s="31"/>
      <c r="R993" s="31"/>
      <c r="S993" s="31"/>
      <c r="T993" s="31"/>
      <c r="U993" s="31"/>
      <c r="V993" s="99"/>
      <c r="W993" s="52" t="str">
        <f t="shared" si="1259"/>
        <v/>
      </c>
      <c r="X993" s="120"/>
      <c r="Y993" s="97"/>
      <c r="Z993" t="e">
        <f t="shared" si="1189"/>
        <v>#N/A</v>
      </c>
      <c r="AA993" t="e">
        <f t="shared" si="1190"/>
        <v>#N/A</v>
      </c>
      <c r="AB993" t="e">
        <f t="shared" si="1191"/>
        <v>#N/A</v>
      </c>
      <c r="AC993" s="53" t="b">
        <f t="shared" si="1192"/>
        <v>0</v>
      </c>
      <c r="AD993" s="53" t="b">
        <f t="shared" si="1193"/>
        <v>0</v>
      </c>
      <c r="AE993" s="53" t="b">
        <f t="shared" si="1194"/>
        <v>0</v>
      </c>
      <c r="AF993" s="53" t="b">
        <f t="shared" si="1195"/>
        <v>0</v>
      </c>
      <c r="AG993" s="53" t="b">
        <f t="shared" si="1196"/>
        <v>0</v>
      </c>
      <c r="AH993" s="53" t="b">
        <f t="shared" si="1197"/>
        <v>0</v>
      </c>
      <c r="AI993" s="53" t="b">
        <f t="shared" si="1198"/>
        <v>0</v>
      </c>
      <c r="AJ993" s="53" t="b">
        <f t="shared" si="1199"/>
        <v>0</v>
      </c>
      <c r="AK993" s="53" t="b">
        <f t="shared" si="1253"/>
        <v>1</v>
      </c>
      <c r="AL993" s="53" t="b">
        <f t="shared" si="1254"/>
        <v>1</v>
      </c>
      <c r="AM993" s="53" t="b">
        <f t="shared" si="1255"/>
        <v>1</v>
      </c>
      <c r="AN993" s="53" t="b">
        <f t="shared" si="1256"/>
        <v>1</v>
      </c>
      <c r="AO993" s="53" t="b">
        <f t="shared" si="1257"/>
        <v>1</v>
      </c>
      <c r="AP993" s="53" t="b">
        <f t="shared" si="1258"/>
        <v>1</v>
      </c>
      <c r="AQ993" s="53" t="b">
        <f t="shared" si="1235"/>
        <v>0</v>
      </c>
      <c r="AR993" t="b">
        <f t="shared" si="1200"/>
        <v>0</v>
      </c>
      <c r="AS993" s="54" t="e">
        <f t="shared" si="1225"/>
        <v>#N/A</v>
      </c>
      <c r="AT993" t="b">
        <f t="shared" si="1236"/>
        <v>0</v>
      </c>
      <c r="AU993" t="str">
        <f t="shared" si="1237"/>
        <v/>
      </c>
      <c r="AV993" s="55" t="str">
        <f t="shared" si="1226"/>
        <v/>
      </c>
      <c r="AW993" t="b">
        <f>AND(AV993&lt;&gt;"",COUNTIF($AV$11:AV992,AV993)=0)</f>
        <v>0</v>
      </c>
      <c r="AX993" s="2">
        <f>IF(AV993="",0,IF(AW993,MAX($AX$11:AX992)+1,VLOOKUP(AV993,$AV$11:AX992,3,FALSE)))</f>
        <v>0</v>
      </c>
      <c r="AY993" t="str">
        <f t="shared" si="1227"/>
        <v/>
      </c>
      <c r="AZ993" t="e">
        <f t="shared" si="1201"/>
        <v>#N/A</v>
      </c>
      <c r="BA993" t="e">
        <f>IF(ISNA(AZ993),NA(),COUNTIF(AZ$10:AZ993,AZ993)&gt;1)</f>
        <v>#N/A</v>
      </c>
      <c r="BB993" t="e">
        <f t="shared" si="1202"/>
        <v>#N/A</v>
      </c>
      <c r="BC993" s="55" t="e">
        <f t="shared" si="1203"/>
        <v>#N/A</v>
      </c>
      <c r="BD993" s="56" t="e">
        <f t="shared" si="1204"/>
        <v>#N/A</v>
      </c>
      <c r="BE993" s="53">
        <f t="shared" si="1205"/>
        <v>0</v>
      </c>
      <c r="BF993" s="53">
        <f t="shared" si="1206"/>
        <v>0</v>
      </c>
      <c r="BG993" s="53">
        <f t="shared" si="1207"/>
        <v>0</v>
      </c>
      <c r="BH993" s="53">
        <f t="shared" si="1208"/>
        <v>0</v>
      </c>
      <c r="BI993" s="53">
        <f t="shared" si="1209"/>
        <v>0</v>
      </c>
      <c r="BJ993" s="53">
        <f t="shared" si="1210"/>
        <v>0</v>
      </c>
      <c r="BK993" s="57">
        <f t="shared" si="1211"/>
        <v>0</v>
      </c>
      <c r="BL993" s="57">
        <f t="shared" si="1212"/>
        <v>0</v>
      </c>
      <c r="BM993" s="57">
        <f t="shared" si="1213"/>
        <v>0</v>
      </c>
      <c r="BN993" s="57">
        <f t="shared" si="1214"/>
        <v>0</v>
      </c>
      <c r="BO993" s="57">
        <f t="shared" si="1215"/>
        <v>0</v>
      </c>
      <c r="BP993" s="57">
        <f t="shared" si="1216"/>
        <v>0</v>
      </c>
      <c r="BQ993">
        <f t="shared" si="1238"/>
        <v>0</v>
      </c>
      <c r="BR993">
        <f t="shared" si="1239"/>
        <v>0</v>
      </c>
      <c r="BS993">
        <f t="shared" si="1240"/>
        <v>0</v>
      </c>
      <c r="BT993">
        <f t="shared" si="1241"/>
        <v>0</v>
      </c>
      <c r="BU993">
        <f t="shared" si="1242"/>
        <v>0</v>
      </c>
      <c r="BV993">
        <f t="shared" si="1243"/>
        <v>0</v>
      </c>
      <c r="BW993">
        <f t="shared" si="1244"/>
        <v>0</v>
      </c>
      <c r="BX993">
        <f t="shared" si="1245"/>
        <v>0</v>
      </c>
      <c r="BY993">
        <f t="shared" si="1246"/>
        <v>0</v>
      </c>
      <c r="BZ993">
        <f t="shared" si="1247"/>
        <v>0</v>
      </c>
      <c r="CA993">
        <f t="shared" si="1248"/>
        <v>0</v>
      </c>
      <c r="CB993">
        <f t="shared" si="1249"/>
        <v>0</v>
      </c>
      <c r="CC993" t="e">
        <f>IF('Source and fuel input'!AS993,VLOOKUP(AA993,SourceIdData,8,FALSE),IF('Source and fuel input'!AQ993,V993,IF('Source and fuel input'!AR993,IF(AND(E993="Method 1",VLOOKUP(AA993,SourceIdData,8,FALSE)&gt;0),VLOOKUP(AA993,SourceIdData,8,FALSE),NA()),"")))</f>
        <v>#N/A</v>
      </c>
      <c r="CD993" s="15" t="e">
        <f t="shared" si="1184"/>
        <v>#N/A</v>
      </c>
      <c r="CE993" s="15" t="b">
        <f t="shared" si="1185"/>
        <v>1</v>
      </c>
      <c r="CF993" s="15" t="b">
        <f t="shared" si="1217"/>
        <v>1</v>
      </c>
      <c r="CG993" s="15" t="b">
        <f t="shared" si="1186"/>
        <v>0</v>
      </c>
      <c r="CH993" s="15" t="b">
        <f t="shared" si="1187"/>
        <v>1</v>
      </c>
      <c r="CI993" t="e">
        <f t="shared" si="1218"/>
        <v>#N/A</v>
      </c>
      <c r="CJ993" t="e">
        <f t="shared" si="1219"/>
        <v>#N/A</v>
      </c>
      <c r="CK993" t="e">
        <f t="shared" si="1228"/>
        <v>#N/A</v>
      </c>
      <c r="CL993" t="b">
        <f t="shared" si="1188"/>
        <v>0</v>
      </c>
      <c r="CM993" t="e">
        <f t="shared" si="1229"/>
        <v>#N/A</v>
      </c>
      <c r="CN993" t="b">
        <f t="shared" si="1230"/>
        <v>0</v>
      </c>
      <c r="CO993" s="14">
        <f t="shared" si="1231"/>
        <v>1</v>
      </c>
      <c r="CP993" s="16" t="str">
        <f t="shared" si="1220"/>
        <v/>
      </c>
      <c r="CQ993" s="15">
        <f t="shared" si="1221"/>
        <v>0</v>
      </c>
      <c r="CR993" s="15">
        <f t="shared" si="1222"/>
        <v>0</v>
      </c>
      <c r="CS993" s="15">
        <f t="shared" si="1223"/>
        <v>0</v>
      </c>
      <c r="CT993" s="58" t="e">
        <f t="shared" si="1250"/>
        <v>#DIV/0!</v>
      </c>
      <c r="CU993" s="2">
        <f t="shared" si="1224"/>
        <v>995</v>
      </c>
      <c r="CV993" t="str">
        <f t="shared" si="1232"/>
        <v/>
      </c>
      <c r="CX993" t="str">
        <f t="shared" si="1251"/>
        <v/>
      </c>
      <c r="CY993" t="b">
        <f>AND(CX993&lt;&gt;"",COUNTIF($CX$11:CX992,CX993)=0)</f>
        <v>0</v>
      </c>
      <c r="CZ993" s="2">
        <f>IF(CX993="",0,IF(CY993,MAX($CZ$11:CZ992)+1,VLOOKUP(CX993,$CX$11:CZ992,3,FALSE)))</f>
        <v>0</v>
      </c>
      <c r="DA993" s="2" t="str">
        <f t="shared" si="1233"/>
        <v/>
      </c>
      <c r="DB993" t="str">
        <f t="shared" si="1252"/>
        <v/>
      </c>
      <c r="DC993" t="b">
        <f>AND(DB993&lt;&gt;"",COUNTIF($DB$11:DB992,DB993)=0)</f>
        <v>0</v>
      </c>
      <c r="DD993" s="2">
        <f>IF(DB993="",0,IF(DC993,MAX($DD$11:DD992)+1,VLOOKUP(DB993,$DB$11:DD992,3,FALSE)))</f>
        <v>0</v>
      </c>
      <c r="DE993" s="2" t="str">
        <f t="shared" si="1234"/>
        <v/>
      </c>
    </row>
    <row r="994" spans="1:109" x14ac:dyDescent="0.35">
      <c r="A994" s="119"/>
      <c r="B994" s="46"/>
      <c r="C994" s="46"/>
      <c r="D994" s="46"/>
      <c r="E994" s="46"/>
      <c r="F994" s="183"/>
      <c r="G994" s="48">
        <v>0</v>
      </c>
      <c r="H994" s="46">
        <v>0</v>
      </c>
      <c r="I994" s="46">
        <v>0</v>
      </c>
      <c r="J994" s="46">
        <v>0</v>
      </c>
      <c r="K994" s="46">
        <v>0</v>
      </c>
      <c r="L994" s="49">
        <v>0</v>
      </c>
      <c r="M994" s="50">
        <v>0</v>
      </c>
      <c r="N994" s="32"/>
      <c r="O994" s="31"/>
      <c r="P994" s="31"/>
      <c r="Q994" s="31"/>
      <c r="R994" s="31"/>
      <c r="S994" s="31"/>
      <c r="T994" s="31"/>
      <c r="U994" s="31"/>
      <c r="V994" s="99"/>
      <c r="W994" s="52" t="str">
        <f t="shared" si="1259"/>
        <v/>
      </c>
      <c r="X994" s="120"/>
      <c r="Y994" s="97"/>
      <c r="Z994" t="e">
        <f t="shared" si="1189"/>
        <v>#N/A</v>
      </c>
      <c r="AA994" t="e">
        <f t="shared" si="1190"/>
        <v>#N/A</v>
      </c>
      <c r="AB994" t="e">
        <f t="shared" si="1191"/>
        <v>#N/A</v>
      </c>
      <c r="AC994" s="53" t="b">
        <f t="shared" si="1192"/>
        <v>0</v>
      </c>
      <c r="AD994" s="53" t="b">
        <f t="shared" si="1193"/>
        <v>0</v>
      </c>
      <c r="AE994" s="53" t="b">
        <f t="shared" si="1194"/>
        <v>0</v>
      </c>
      <c r="AF994" s="53" t="b">
        <f t="shared" si="1195"/>
        <v>0</v>
      </c>
      <c r="AG994" s="53" t="b">
        <f t="shared" si="1196"/>
        <v>0</v>
      </c>
      <c r="AH994" s="53" t="b">
        <f t="shared" si="1197"/>
        <v>0</v>
      </c>
      <c r="AI994" s="53" t="b">
        <f t="shared" si="1198"/>
        <v>0</v>
      </c>
      <c r="AJ994" s="53" t="b">
        <f t="shared" si="1199"/>
        <v>0</v>
      </c>
      <c r="AK994" s="53" t="b">
        <f t="shared" si="1253"/>
        <v>1</v>
      </c>
      <c r="AL994" s="53" t="b">
        <f t="shared" si="1254"/>
        <v>1</v>
      </c>
      <c r="AM994" s="53" t="b">
        <f t="shared" si="1255"/>
        <v>1</v>
      </c>
      <c r="AN994" s="53" t="b">
        <f t="shared" si="1256"/>
        <v>1</v>
      </c>
      <c r="AO994" s="53" t="b">
        <f t="shared" si="1257"/>
        <v>1</v>
      </c>
      <c r="AP994" s="53" t="b">
        <f t="shared" si="1258"/>
        <v>1</v>
      </c>
      <c r="AQ994" s="53" t="b">
        <f t="shared" si="1235"/>
        <v>0</v>
      </c>
      <c r="AR994" t="b">
        <f t="shared" si="1200"/>
        <v>0</v>
      </c>
      <c r="AS994" s="54" t="e">
        <f t="shared" si="1225"/>
        <v>#N/A</v>
      </c>
      <c r="AT994" t="b">
        <f t="shared" si="1236"/>
        <v>0</v>
      </c>
      <c r="AU994" t="str">
        <f t="shared" si="1237"/>
        <v/>
      </c>
      <c r="AV994" s="55" t="str">
        <f t="shared" si="1226"/>
        <v/>
      </c>
      <c r="AW994" t="b">
        <f>AND(AV994&lt;&gt;"",COUNTIF($AV$11:AV993,AV994)=0)</f>
        <v>0</v>
      </c>
      <c r="AX994" s="2">
        <f>IF(AV994="",0,IF(AW994,MAX($AX$11:AX993)+1,VLOOKUP(AV994,$AV$11:AX993,3,FALSE)))</f>
        <v>0</v>
      </c>
      <c r="AY994" t="str">
        <f t="shared" si="1227"/>
        <v/>
      </c>
      <c r="AZ994" t="e">
        <f t="shared" si="1201"/>
        <v>#N/A</v>
      </c>
      <c r="BA994" t="e">
        <f>IF(ISNA(AZ994),NA(),COUNTIF(AZ$10:AZ994,AZ994)&gt;1)</f>
        <v>#N/A</v>
      </c>
      <c r="BB994" t="e">
        <f t="shared" si="1202"/>
        <v>#N/A</v>
      </c>
      <c r="BC994" s="55" t="e">
        <f t="shared" si="1203"/>
        <v>#N/A</v>
      </c>
      <c r="BD994" s="56" t="e">
        <f t="shared" si="1204"/>
        <v>#N/A</v>
      </c>
      <c r="BE994" s="53">
        <f t="shared" si="1205"/>
        <v>0</v>
      </c>
      <c r="BF994" s="53">
        <f t="shared" si="1206"/>
        <v>0</v>
      </c>
      <c r="BG994" s="53">
        <f t="shared" si="1207"/>
        <v>0</v>
      </c>
      <c r="BH994" s="53">
        <f t="shared" si="1208"/>
        <v>0</v>
      </c>
      <c r="BI994" s="53">
        <f t="shared" si="1209"/>
        <v>0</v>
      </c>
      <c r="BJ994" s="53">
        <f t="shared" si="1210"/>
        <v>0</v>
      </c>
      <c r="BK994" s="57">
        <f t="shared" si="1211"/>
        <v>0</v>
      </c>
      <c r="BL994" s="57">
        <f t="shared" si="1212"/>
        <v>0</v>
      </c>
      <c r="BM994" s="57">
        <f t="shared" si="1213"/>
        <v>0</v>
      </c>
      <c r="BN994" s="57">
        <f t="shared" si="1214"/>
        <v>0</v>
      </c>
      <c r="BO994" s="57">
        <f t="shared" si="1215"/>
        <v>0</v>
      </c>
      <c r="BP994" s="57">
        <f t="shared" si="1216"/>
        <v>0</v>
      </c>
      <c r="BQ994">
        <f t="shared" si="1238"/>
        <v>0</v>
      </c>
      <c r="BR994">
        <f t="shared" si="1239"/>
        <v>0</v>
      </c>
      <c r="BS994">
        <f t="shared" si="1240"/>
        <v>0</v>
      </c>
      <c r="BT994">
        <f t="shared" si="1241"/>
        <v>0</v>
      </c>
      <c r="BU994">
        <f t="shared" si="1242"/>
        <v>0</v>
      </c>
      <c r="BV994">
        <f t="shared" si="1243"/>
        <v>0</v>
      </c>
      <c r="BW994">
        <f t="shared" si="1244"/>
        <v>0</v>
      </c>
      <c r="BX994">
        <f t="shared" si="1245"/>
        <v>0</v>
      </c>
      <c r="BY994">
        <f t="shared" si="1246"/>
        <v>0</v>
      </c>
      <c r="BZ994">
        <f t="shared" si="1247"/>
        <v>0</v>
      </c>
      <c r="CA994">
        <f t="shared" si="1248"/>
        <v>0</v>
      </c>
      <c r="CB994">
        <f t="shared" si="1249"/>
        <v>0</v>
      </c>
      <c r="CC994" t="e">
        <f>IF('Source and fuel input'!AS994,VLOOKUP(AA994,SourceIdData,8,FALSE),IF('Source and fuel input'!AQ994,V994,IF('Source and fuel input'!AR994,IF(AND(E994="Method 1",VLOOKUP(AA994,SourceIdData,8,FALSE)&gt;0),VLOOKUP(AA994,SourceIdData,8,FALSE),NA()),"")))</f>
        <v>#N/A</v>
      </c>
      <c r="CD994" s="15" t="e">
        <f t="shared" si="1184"/>
        <v>#N/A</v>
      </c>
      <c r="CE994" s="15" t="b">
        <f t="shared" si="1185"/>
        <v>1</v>
      </c>
      <c r="CF994" s="15" t="b">
        <f t="shared" si="1217"/>
        <v>1</v>
      </c>
      <c r="CG994" s="15" t="b">
        <f t="shared" si="1186"/>
        <v>0</v>
      </c>
      <c r="CH994" s="15" t="b">
        <f t="shared" si="1187"/>
        <v>1</v>
      </c>
      <c r="CI994" t="e">
        <f t="shared" si="1218"/>
        <v>#N/A</v>
      </c>
      <c r="CJ994" t="e">
        <f t="shared" si="1219"/>
        <v>#N/A</v>
      </c>
      <c r="CK994" t="e">
        <f t="shared" si="1228"/>
        <v>#N/A</v>
      </c>
      <c r="CL994" t="b">
        <f t="shared" si="1188"/>
        <v>0</v>
      </c>
      <c r="CM994" t="e">
        <f t="shared" si="1229"/>
        <v>#N/A</v>
      </c>
      <c r="CN994" t="b">
        <f t="shared" si="1230"/>
        <v>0</v>
      </c>
      <c r="CO994" s="14">
        <f t="shared" si="1231"/>
        <v>1</v>
      </c>
      <c r="CP994" s="16" t="str">
        <f t="shared" si="1220"/>
        <v/>
      </c>
      <c r="CQ994" s="15">
        <f t="shared" si="1221"/>
        <v>0</v>
      </c>
      <c r="CR994" s="15">
        <f t="shared" si="1222"/>
        <v>0</v>
      </c>
      <c r="CS994" s="15">
        <f t="shared" si="1223"/>
        <v>0</v>
      </c>
      <c r="CT994" s="58" t="e">
        <f t="shared" si="1250"/>
        <v>#DIV/0!</v>
      </c>
      <c r="CU994" s="2">
        <f t="shared" si="1224"/>
        <v>995</v>
      </c>
      <c r="CV994" t="str">
        <f t="shared" si="1232"/>
        <v/>
      </c>
      <c r="CX994" t="str">
        <f t="shared" si="1251"/>
        <v/>
      </c>
      <c r="CY994" t="b">
        <f>AND(CX994&lt;&gt;"",COUNTIF($CX$11:CX993,CX994)=0)</f>
        <v>0</v>
      </c>
      <c r="CZ994" s="2">
        <f>IF(CX994="",0,IF(CY994,MAX($CZ$11:CZ993)+1,VLOOKUP(CX994,$CX$11:CZ993,3,FALSE)))</f>
        <v>0</v>
      </c>
      <c r="DA994" s="2" t="str">
        <f t="shared" si="1233"/>
        <v/>
      </c>
      <c r="DB994" t="str">
        <f t="shared" si="1252"/>
        <v/>
      </c>
      <c r="DC994" t="b">
        <f>AND(DB994&lt;&gt;"",COUNTIF($DB$11:DB993,DB994)=0)</f>
        <v>0</v>
      </c>
      <c r="DD994" s="2">
        <f>IF(DB994="",0,IF(DC994,MAX($DD$11:DD993)+1,VLOOKUP(DB994,$DB$11:DD993,3,FALSE)))</f>
        <v>0</v>
      </c>
      <c r="DE994" s="2" t="str">
        <f t="shared" si="1234"/>
        <v/>
      </c>
    </row>
    <row r="995" spans="1:109" x14ac:dyDescent="0.35">
      <c r="A995" s="119"/>
      <c r="B995" s="46"/>
      <c r="C995" s="46"/>
      <c r="D995" s="46"/>
      <c r="E995" s="46"/>
      <c r="F995" s="183"/>
      <c r="G995" s="48">
        <v>0</v>
      </c>
      <c r="H995" s="46">
        <v>0</v>
      </c>
      <c r="I995" s="46">
        <v>0</v>
      </c>
      <c r="J995" s="46">
        <v>0</v>
      </c>
      <c r="K995" s="46">
        <v>0</v>
      </c>
      <c r="L995" s="49">
        <v>0</v>
      </c>
      <c r="M995" s="50">
        <v>0</v>
      </c>
      <c r="N995" s="32"/>
      <c r="O995" s="31"/>
      <c r="P995" s="31"/>
      <c r="Q995" s="31"/>
      <c r="R995" s="31"/>
      <c r="S995" s="31"/>
      <c r="T995" s="31"/>
      <c r="U995" s="31"/>
      <c r="V995" s="99"/>
      <c r="W995" s="52" t="str">
        <f t="shared" si="1259"/>
        <v/>
      </c>
      <c r="X995" s="120"/>
      <c r="Y995" s="97"/>
      <c r="Z995" t="e">
        <f t="shared" si="1189"/>
        <v>#N/A</v>
      </c>
      <c r="AA995" t="e">
        <f t="shared" si="1190"/>
        <v>#N/A</v>
      </c>
      <c r="AB995" t="e">
        <f t="shared" si="1191"/>
        <v>#N/A</v>
      </c>
      <c r="AC995" s="53" t="b">
        <f t="shared" si="1192"/>
        <v>0</v>
      </c>
      <c r="AD995" s="53" t="b">
        <f t="shared" si="1193"/>
        <v>0</v>
      </c>
      <c r="AE995" s="53" t="b">
        <f t="shared" si="1194"/>
        <v>0</v>
      </c>
      <c r="AF995" s="53" t="b">
        <f t="shared" si="1195"/>
        <v>0</v>
      </c>
      <c r="AG995" s="53" t="b">
        <f t="shared" si="1196"/>
        <v>0</v>
      </c>
      <c r="AH995" s="53" t="b">
        <f t="shared" si="1197"/>
        <v>0</v>
      </c>
      <c r="AI995" s="53" t="b">
        <f t="shared" si="1198"/>
        <v>0</v>
      </c>
      <c r="AJ995" s="53" t="b">
        <f t="shared" si="1199"/>
        <v>0</v>
      </c>
      <c r="AK995" s="53" t="b">
        <f t="shared" si="1253"/>
        <v>1</v>
      </c>
      <c r="AL995" s="53" t="b">
        <f t="shared" si="1254"/>
        <v>1</v>
      </c>
      <c r="AM995" s="53" t="b">
        <f t="shared" si="1255"/>
        <v>1</v>
      </c>
      <c r="AN995" s="53" t="b">
        <f t="shared" si="1256"/>
        <v>1</v>
      </c>
      <c r="AO995" s="53" t="b">
        <f t="shared" si="1257"/>
        <v>1</v>
      </c>
      <c r="AP995" s="53" t="b">
        <f t="shared" si="1258"/>
        <v>1</v>
      </c>
      <c r="AQ995" s="53" t="b">
        <f t="shared" si="1235"/>
        <v>0</v>
      </c>
      <c r="AR995" t="b">
        <f t="shared" si="1200"/>
        <v>0</v>
      </c>
      <c r="AS995" s="54" t="e">
        <f t="shared" si="1225"/>
        <v>#N/A</v>
      </c>
      <c r="AT995" t="b">
        <f t="shared" si="1236"/>
        <v>0</v>
      </c>
      <c r="AU995" t="str">
        <f t="shared" si="1237"/>
        <v/>
      </c>
      <c r="AV995" s="55" t="str">
        <f t="shared" si="1226"/>
        <v/>
      </c>
      <c r="AW995" t="b">
        <f>AND(AV995&lt;&gt;"",COUNTIF($AV$11:AV994,AV995)=0)</f>
        <v>0</v>
      </c>
      <c r="AX995" s="2">
        <f>IF(AV995="",0,IF(AW995,MAX($AX$11:AX994)+1,VLOOKUP(AV995,$AV$11:AX994,3,FALSE)))</f>
        <v>0</v>
      </c>
      <c r="AY995" t="str">
        <f t="shared" si="1227"/>
        <v/>
      </c>
      <c r="AZ995" t="e">
        <f t="shared" si="1201"/>
        <v>#N/A</v>
      </c>
      <c r="BA995" t="e">
        <f>IF(ISNA(AZ995),NA(),COUNTIF(AZ$10:AZ995,AZ995)&gt;1)</f>
        <v>#N/A</v>
      </c>
      <c r="BB995" t="e">
        <f t="shared" si="1202"/>
        <v>#N/A</v>
      </c>
      <c r="BC995" s="55" t="e">
        <f t="shared" si="1203"/>
        <v>#N/A</v>
      </c>
      <c r="BD995" s="56" t="e">
        <f t="shared" si="1204"/>
        <v>#N/A</v>
      </c>
      <c r="BE995" s="53">
        <f t="shared" si="1205"/>
        <v>0</v>
      </c>
      <c r="BF995" s="53">
        <f t="shared" si="1206"/>
        <v>0</v>
      </c>
      <c r="BG995" s="53">
        <f t="shared" si="1207"/>
        <v>0</v>
      </c>
      <c r="BH995" s="53">
        <f t="shared" si="1208"/>
        <v>0</v>
      </c>
      <c r="BI995" s="53">
        <f t="shared" si="1209"/>
        <v>0</v>
      </c>
      <c r="BJ995" s="53">
        <f t="shared" si="1210"/>
        <v>0</v>
      </c>
      <c r="BK995" s="57">
        <f t="shared" si="1211"/>
        <v>0</v>
      </c>
      <c r="BL995" s="57">
        <f t="shared" si="1212"/>
        <v>0</v>
      </c>
      <c r="BM995" s="57">
        <f t="shared" si="1213"/>
        <v>0</v>
      </c>
      <c r="BN995" s="57">
        <f t="shared" si="1214"/>
        <v>0</v>
      </c>
      <c r="BO995" s="57">
        <f t="shared" si="1215"/>
        <v>0</v>
      </c>
      <c r="BP995" s="57">
        <f t="shared" si="1216"/>
        <v>0</v>
      </c>
      <c r="BQ995">
        <f t="shared" si="1238"/>
        <v>0</v>
      </c>
      <c r="BR995">
        <f t="shared" si="1239"/>
        <v>0</v>
      </c>
      <c r="BS995">
        <f t="shared" si="1240"/>
        <v>0</v>
      </c>
      <c r="BT995">
        <f t="shared" si="1241"/>
        <v>0</v>
      </c>
      <c r="BU995">
        <f t="shared" si="1242"/>
        <v>0</v>
      </c>
      <c r="BV995">
        <f t="shared" si="1243"/>
        <v>0</v>
      </c>
      <c r="BW995">
        <f t="shared" si="1244"/>
        <v>0</v>
      </c>
      <c r="BX995">
        <f t="shared" si="1245"/>
        <v>0</v>
      </c>
      <c r="BY995">
        <f t="shared" si="1246"/>
        <v>0</v>
      </c>
      <c r="BZ995">
        <f t="shared" si="1247"/>
        <v>0</v>
      </c>
      <c r="CA995">
        <f t="shared" si="1248"/>
        <v>0</v>
      </c>
      <c r="CB995">
        <f t="shared" si="1249"/>
        <v>0</v>
      </c>
      <c r="CC995" t="e">
        <f>IF('Source and fuel input'!AS995,VLOOKUP(AA995,SourceIdData,8,FALSE),IF('Source and fuel input'!AQ995,V995,IF('Source and fuel input'!AR995,IF(AND(E995="Method 1",VLOOKUP(AA995,SourceIdData,8,FALSE)&gt;0),VLOOKUP(AA995,SourceIdData,8,FALSE),NA()),"")))</f>
        <v>#N/A</v>
      </c>
      <c r="CD995" s="15" t="e">
        <f t="shared" si="1184"/>
        <v>#N/A</v>
      </c>
      <c r="CE995" s="15" t="b">
        <f t="shared" si="1185"/>
        <v>1</v>
      </c>
      <c r="CF995" s="15" t="b">
        <f t="shared" si="1217"/>
        <v>1</v>
      </c>
      <c r="CG995" s="15" t="b">
        <f t="shared" si="1186"/>
        <v>0</v>
      </c>
      <c r="CH995" s="15" t="b">
        <f t="shared" si="1187"/>
        <v>1</v>
      </c>
      <c r="CI995" t="e">
        <f t="shared" si="1218"/>
        <v>#N/A</v>
      </c>
      <c r="CJ995" t="e">
        <f t="shared" si="1219"/>
        <v>#N/A</v>
      </c>
      <c r="CK995" t="e">
        <f t="shared" si="1228"/>
        <v>#N/A</v>
      </c>
      <c r="CL995" t="b">
        <f t="shared" si="1188"/>
        <v>0</v>
      </c>
      <c r="CM995" t="e">
        <f t="shared" si="1229"/>
        <v>#N/A</v>
      </c>
      <c r="CN995" t="b">
        <f t="shared" si="1230"/>
        <v>0</v>
      </c>
      <c r="CO995" s="14">
        <f t="shared" si="1231"/>
        <v>1</v>
      </c>
      <c r="CP995" s="16" t="str">
        <f t="shared" si="1220"/>
        <v/>
      </c>
      <c r="CQ995" s="15">
        <f t="shared" si="1221"/>
        <v>0</v>
      </c>
      <c r="CR995" s="15">
        <f t="shared" si="1222"/>
        <v>0</v>
      </c>
      <c r="CS995" s="15">
        <f t="shared" si="1223"/>
        <v>0</v>
      </c>
      <c r="CT995" s="58" t="e">
        <f t="shared" si="1250"/>
        <v>#DIV/0!</v>
      </c>
      <c r="CU995" s="2">
        <f t="shared" si="1224"/>
        <v>995</v>
      </c>
      <c r="CV995" t="str">
        <f t="shared" si="1232"/>
        <v/>
      </c>
      <c r="CX995" t="str">
        <f t="shared" si="1251"/>
        <v/>
      </c>
      <c r="CY995" t="b">
        <f>AND(CX995&lt;&gt;"",COUNTIF($CX$11:CX994,CX995)=0)</f>
        <v>0</v>
      </c>
      <c r="CZ995" s="2">
        <f>IF(CX995="",0,IF(CY995,MAX($CZ$11:CZ994)+1,VLOOKUP(CX995,$CX$11:CZ994,3,FALSE)))</f>
        <v>0</v>
      </c>
      <c r="DA995" s="2" t="str">
        <f t="shared" si="1233"/>
        <v/>
      </c>
      <c r="DB995" t="str">
        <f t="shared" si="1252"/>
        <v/>
      </c>
      <c r="DC995" t="b">
        <f>AND(DB995&lt;&gt;"",COUNTIF($DB$11:DB994,DB995)=0)</f>
        <v>0</v>
      </c>
      <c r="DD995" s="2">
        <f>IF(DB995="",0,IF(DC995,MAX($DD$11:DD994)+1,VLOOKUP(DB995,$DB$11:DD994,3,FALSE)))</f>
        <v>0</v>
      </c>
      <c r="DE995" s="2" t="str">
        <f t="shared" si="1234"/>
        <v/>
      </c>
    </row>
    <row r="996" spans="1:109" x14ac:dyDescent="0.35">
      <c r="A996" s="119"/>
      <c r="B996" s="46"/>
      <c r="C996" s="46"/>
      <c r="D996" s="46"/>
      <c r="E996" s="46"/>
      <c r="F996" s="183"/>
      <c r="G996" s="48">
        <v>0</v>
      </c>
      <c r="H996" s="46">
        <v>0</v>
      </c>
      <c r="I996" s="46">
        <v>0</v>
      </c>
      <c r="J996" s="46">
        <v>0</v>
      </c>
      <c r="K996" s="46">
        <v>0</v>
      </c>
      <c r="L996" s="49">
        <v>0</v>
      </c>
      <c r="M996" s="50">
        <v>0</v>
      </c>
      <c r="N996" s="32"/>
      <c r="O996" s="31"/>
      <c r="P996" s="31"/>
      <c r="Q996" s="31"/>
      <c r="R996" s="31"/>
      <c r="S996" s="31"/>
      <c r="T996" s="31"/>
      <c r="U996" s="31"/>
      <c r="V996" s="99"/>
      <c r="W996" s="52" t="str">
        <f t="shared" si="1259"/>
        <v/>
      </c>
      <c r="X996" s="120"/>
      <c r="Y996" s="97"/>
      <c r="Z996" t="e">
        <f t="shared" si="1189"/>
        <v>#N/A</v>
      </c>
      <c r="AA996" t="e">
        <f t="shared" si="1190"/>
        <v>#N/A</v>
      </c>
      <c r="AB996" t="e">
        <f t="shared" si="1191"/>
        <v>#N/A</v>
      </c>
      <c r="AC996" s="53" t="b">
        <f t="shared" si="1192"/>
        <v>0</v>
      </c>
      <c r="AD996" s="53" t="b">
        <f t="shared" si="1193"/>
        <v>0</v>
      </c>
      <c r="AE996" s="53" t="b">
        <f t="shared" si="1194"/>
        <v>0</v>
      </c>
      <c r="AF996" s="53" t="b">
        <f t="shared" si="1195"/>
        <v>0</v>
      </c>
      <c r="AG996" s="53" t="b">
        <f t="shared" si="1196"/>
        <v>0</v>
      </c>
      <c r="AH996" s="53" t="b">
        <f t="shared" si="1197"/>
        <v>0</v>
      </c>
      <c r="AI996" s="53" t="b">
        <f t="shared" si="1198"/>
        <v>0</v>
      </c>
      <c r="AJ996" s="53" t="b">
        <f t="shared" si="1199"/>
        <v>0</v>
      </c>
      <c r="AK996" s="53" t="b">
        <f t="shared" si="1253"/>
        <v>1</v>
      </c>
      <c r="AL996" s="53" t="b">
        <f t="shared" si="1254"/>
        <v>1</v>
      </c>
      <c r="AM996" s="53" t="b">
        <f t="shared" si="1255"/>
        <v>1</v>
      </c>
      <c r="AN996" s="53" t="b">
        <f t="shared" si="1256"/>
        <v>1</v>
      </c>
      <c r="AO996" s="53" t="b">
        <f t="shared" si="1257"/>
        <v>1</v>
      </c>
      <c r="AP996" s="53" t="b">
        <f t="shared" si="1258"/>
        <v>1</v>
      </c>
      <c r="AQ996" s="53" t="b">
        <f t="shared" si="1235"/>
        <v>0</v>
      </c>
      <c r="AR996" t="b">
        <f t="shared" si="1200"/>
        <v>0</v>
      </c>
      <c r="AS996" s="54" t="e">
        <f t="shared" si="1225"/>
        <v>#N/A</v>
      </c>
      <c r="AT996" t="b">
        <f t="shared" si="1236"/>
        <v>0</v>
      </c>
      <c r="AU996" t="str">
        <f t="shared" si="1237"/>
        <v/>
      </c>
      <c r="AV996" s="55" t="str">
        <f t="shared" si="1226"/>
        <v/>
      </c>
      <c r="AW996" t="b">
        <f>AND(AV996&lt;&gt;"",COUNTIF($AV$11:AV995,AV996)=0)</f>
        <v>0</v>
      </c>
      <c r="AX996" s="2">
        <f>IF(AV996="",0,IF(AW996,MAX($AX$11:AX995)+1,VLOOKUP(AV996,$AV$11:AX995,3,FALSE)))</f>
        <v>0</v>
      </c>
      <c r="AY996" t="str">
        <f t="shared" si="1227"/>
        <v/>
      </c>
      <c r="AZ996" t="e">
        <f t="shared" si="1201"/>
        <v>#N/A</v>
      </c>
      <c r="BA996" t="e">
        <f>IF(ISNA(AZ996),NA(),COUNTIF(AZ$10:AZ996,AZ996)&gt;1)</f>
        <v>#N/A</v>
      </c>
      <c r="BB996" t="e">
        <f t="shared" si="1202"/>
        <v>#N/A</v>
      </c>
      <c r="BC996" s="55" t="e">
        <f t="shared" si="1203"/>
        <v>#N/A</v>
      </c>
      <c r="BD996" s="56" t="e">
        <f t="shared" si="1204"/>
        <v>#N/A</v>
      </c>
      <c r="BE996" s="53">
        <f t="shared" si="1205"/>
        <v>0</v>
      </c>
      <c r="BF996" s="53">
        <f t="shared" si="1206"/>
        <v>0</v>
      </c>
      <c r="BG996" s="53">
        <f t="shared" si="1207"/>
        <v>0</v>
      </c>
      <c r="BH996" s="53">
        <f t="shared" si="1208"/>
        <v>0</v>
      </c>
      <c r="BI996" s="53">
        <f t="shared" si="1209"/>
        <v>0</v>
      </c>
      <c r="BJ996" s="53">
        <f t="shared" si="1210"/>
        <v>0</v>
      </c>
      <c r="BK996" s="57">
        <f t="shared" si="1211"/>
        <v>0</v>
      </c>
      <c r="BL996" s="57">
        <f t="shared" si="1212"/>
        <v>0</v>
      </c>
      <c r="BM996" s="57">
        <f t="shared" si="1213"/>
        <v>0</v>
      </c>
      <c r="BN996" s="57">
        <f t="shared" si="1214"/>
        <v>0</v>
      </c>
      <c r="BO996" s="57">
        <f t="shared" si="1215"/>
        <v>0</v>
      </c>
      <c r="BP996" s="57">
        <f t="shared" si="1216"/>
        <v>0</v>
      </c>
      <c r="BQ996">
        <f t="shared" si="1238"/>
        <v>0</v>
      </c>
      <c r="BR996">
        <f t="shared" si="1239"/>
        <v>0</v>
      </c>
      <c r="BS996">
        <f t="shared" si="1240"/>
        <v>0</v>
      </c>
      <c r="BT996">
        <f t="shared" si="1241"/>
        <v>0</v>
      </c>
      <c r="BU996">
        <f t="shared" si="1242"/>
        <v>0</v>
      </c>
      <c r="BV996">
        <f t="shared" si="1243"/>
        <v>0</v>
      </c>
      <c r="BW996">
        <f t="shared" si="1244"/>
        <v>0</v>
      </c>
      <c r="BX996">
        <f t="shared" si="1245"/>
        <v>0</v>
      </c>
      <c r="BY996">
        <f t="shared" si="1246"/>
        <v>0</v>
      </c>
      <c r="BZ996">
        <f t="shared" si="1247"/>
        <v>0</v>
      </c>
      <c r="CA996">
        <f t="shared" si="1248"/>
        <v>0</v>
      </c>
      <c r="CB996">
        <f t="shared" si="1249"/>
        <v>0</v>
      </c>
      <c r="CC996" t="e">
        <f>IF('Source and fuel input'!AS996,VLOOKUP(AA996,SourceIdData,8,FALSE),IF('Source and fuel input'!AQ996,V996,IF('Source and fuel input'!AR996,IF(AND(E996="Method 1",VLOOKUP(AA996,SourceIdData,8,FALSE)&gt;0),VLOOKUP(AA996,SourceIdData,8,FALSE),NA()),"")))</f>
        <v>#N/A</v>
      </c>
      <c r="CD996" s="15" t="e">
        <f t="shared" si="1184"/>
        <v>#N/A</v>
      </c>
      <c r="CE996" s="15" t="b">
        <f t="shared" si="1185"/>
        <v>1</v>
      </c>
      <c r="CF996" s="15" t="b">
        <f t="shared" si="1217"/>
        <v>1</v>
      </c>
      <c r="CG996" s="15" t="b">
        <f t="shared" si="1186"/>
        <v>0</v>
      </c>
      <c r="CH996" s="15" t="b">
        <f t="shared" si="1187"/>
        <v>1</v>
      </c>
      <c r="CI996" t="e">
        <f t="shared" si="1218"/>
        <v>#N/A</v>
      </c>
      <c r="CJ996" t="e">
        <f t="shared" si="1219"/>
        <v>#N/A</v>
      </c>
      <c r="CK996" t="e">
        <f t="shared" si="1228"/>
        <v>#N/A</v>
      </c>
      <c r="CL996" t="b">
        <f t="shared" si="1188"/>
        <v>0</v>
      </c>
      <c r="CM996" t="e">
        <f t="shared" si="1229"/>
        <v>#N/A</v>
      </c>
      <c r="CN996" t="b">
        <f t="shared" si="1230"/>
        <v>0</v>
      </c>
      <c r="CO996" s="14">
        <f t="shared" si="1231"/>
        <v>1</v>
      </c>
      <c r="CP996" s="16" t="str">
        <f t="shared" si="1220"/>
        <v/>
      </c>
      <c r="CQ996" s="15">
        <f t="shared" si="1221"/>
        <v>0</v>
      </c>
      <c r="CR996" s="15">
        <f t="shared" si="1222"/>
        <v>0</v>
      </c>
      <c r="CS996" s="15">
        <f t="shared" si="1223"/>
        <v>0</v>
      </c>
      <c r="CT996" s="58" t="e">
        <f t="shared" si="1250"/>
        <v>#DIV/0!</v>
      </c>
      <c r="CU996" s="2">
        <f t="shared" si="1224"/>
        <v>995</v>
      </c>
      <c r="CV996" t="str">
        <f t="shared" si="1232"/>
        <v/>
      </c>
      <c r="CX996" t="str">
        <f t="shared" si="1251"/>
        <v/>
      </c>
      <c r="CY996" t="b">
        <f>AND(CX996&lt;&gt;"",COUNTIF($CX$11:CX995,CX996)=0)</f>
        <v>0</v>
      </c>
      <c r="CZ996" s="2">
        <f>IF(CX996="",0,IF(CY996,MAX($CZ$11:CZ995)+1,VLOOKUP(CX996,$CX$11:CZ995,3,FALSE)))</f>
        <v>0</v>
      </c>
      <c r="DA996" s="2" t="str">
        <f t="shared" si="1233"/>
        <v/>
      </c>
      <c r="DB996" t="str">
        <f t="shared" si="1252"/>
        <v/>
      </c>
      <c r="DC996" t="b">
        <f>AND(DB996&lt;&gt;"",COUNTIF($DB$11:DB995,DB996)=0)</f>
        <v>0</v>
      </c>
      <c r="DD996" s="2">
        <f>IF(DB996="",0,IF(DC996,MAX($DD$11:DD995)+1,VLOOKUP(DB996,$DB$11:DD995,3,FALSE)))</f>
        <v>0</v>
      </c>
      <c r="DE996" s="2" t="str">
        <f t="shared" si="1234"/>
        <v/>
      </c>
    </row>
    <row r="997" spans="1:109" x14ac:dyDescent="0.35">
      <c r="A997" s="119"/>
      <c r="B997" s="46"/>
      <c r="C997" s="46"/>
      <c r="D997" s="46"/>
      <c r="E997" s="46"/>
      <c r="F997" s="183"/>
      <c r="G997" s="48">
        <v>0</v>
      </c>
      <c r="H997" s="46">
        <v>0</v>
      </c>
      <c r="I997" s="46">
        <v>0</v>
      </c>
      <c r="J997" s="46">
        <v>0</v>
      </c>
      <c r="K997" s="46">
        <v>0</v>
      </c>
      <c r="L997" s="49">
        <v>0</v>
      </c>
      <c r="M997" s="50">
        <v>0</v>
      </c>
      <c r="N997" s="32"/>
      <c r="O997" s="31"/>
      <c r="P997" s="31"/>
      <c r="Q997" s="31"/>
      <c r="R997" s="31"/>
      <c r="S997" s="31"/>
      <c r="T997" s="31"/>
      <c r="U997" s="31"/>
      <c r="V997" s="99"/>
      <c r="W997" s="52" t="str">
        <f t="shared" si="1259"/>
        <v/>
      </c>
      <c r="X997" s="120"/>
      <c r="Y997" s="97"/>
      <c r="Z997" t="e">
        <f t="shared" si="1189"/>
        <v>#N/A</v>
      </c>
      <c r="AA997" t="e">
        <f t="shared" si="1190"/>
        <v>#N/A</v>
      </c>
      <c r="AB997" t="e">
        <f t="shared" si="1191"/>
        <v>#N/A</v>
      </c>
      <c r="AC997" s="53" t="b">
        <f t="shared" si="1192"/>
        <v>0</v>
      </c>
      <c r="AD997" s="53" t="b">
        <f t="shared" si="1193"/>
        <v>0</v>
      </c>
      <c r="AE997" s="53" t="b">
        <f t="shared" si="1194"/>
        <v>0</v>
      </c>
      <c r="AF997" s="53" t="b">
        <f t="shared" si="1195"/>
        <v>0</v>
      </c>
      <c r="AG997" s="53" t="b">
        <f t="shared" si="1196"/>
        <v>0</v>
      </c>
      <c r="AH997" s="53" t="b">
        <f t="shared" si="1197"/>
        <v>0</v>
      </c>
      <c r="AI997" s="53" t="b">
        <f t="shared" si="1198"/>
        <v>0</v>
      </c>
      <c r="AJ997" s="53" t="b">
        <f t="shared" si="1199"/>
        <v>0</v>
      </c>
      <c r="AK997" s="53" t="b">
        <f t="shared" si="1253"/>
        <v>1</v>
      </c>
      <c r="AL997" s="53" t="b">
        <f t="shared" si="1254"/>
        <v>1</v>
      </c>
      <c r="AM997" s="53" t="b">
        <f t="shared" si="1255"/>
        <v>1</v>
      </c>
      <c r="AN997" s="53" t="b">
        <f t="shared" si="1256"/>
        <v>1</v>
      </c>
      <c r="AO997" s="53" t="b">
        <f t="shared" si="1257"/>
        <v>1</v>
      </c>
      <c r="AP997" s="53" t="b">
        <f t="shared" si="1258"/>
        <v>1</v>
      </c>
      <c r="AQ997" s="53" t="b">
        <f t="shared" si="1235"/>
        <v>0</v>
      </c>
      <c r="AR997" t="b">
        <f t="shared" si="1200"/>
        <v>0</v>
      </c>
      <c r="AS997" s="54" t="e">
        <f t="shared" si="1225"/>
        <v>#N/A</v>
      </c>
      <c r="AT997" t="b">
        <f t="shared" si="1236"/>
        <v>0</v>
      </c>
      <c r="AU997" t="str">
        <f t="shared" si="1237"/>
        <v/>
      </c>
      <c r="AV997" s="55" t="str">
        <f t="shared" si="1226"/>
        <v/>
      </c>
      <c r="AW997" t="b">
        <f>AND(AV997&lt;&gt;"",COUNTIF($AV$11:AV996,AV997)=0)</f>
        <v>0</v>
      </c>
      <c r="AX997" s="2">
        <f>IF(AV997="",0,IF(AW997,MAX($AX$11:AX996)+1,VLOOKUP(AV997,$AV$11:AX996,3,FALSE)))</f>
        <v>0</v>
      </c>
      <c r="AY997" t="str">
        <f t="shared" si="1227"/>
        <v/>
      </c>
      <c r="AZ997" t="e">
        <f t="shared" si="1201"/>
        <v>#N/A</v>
      </c>
      <c r="BA997" t="e">
        <f>IF(ISNA(AZ997),NA(),COUNTIF(AZ$10:AZ997,AZ997)&gt;1)</f>
        <v>#N/A</v>
      </c>
      <c r="BB997" t="e">
        <f t="shared" si="1202"/>
        <v>#N/A</v>
      </c>
      <c r="BC997" s="55" t="e">
        <f t="shared" si="1203"/>
        <v>#N/A</v>
      </c>
      <c r="BD997" s="56" t="e">
        <f t="shared" si="1204"/>
        <v>#N/A</v>
      </c>
      <c r="BE997" s="53">
        <f t="shared" si="1205"/>
        <v>0</v>
      </c>
      <c r="BF997" s="53">
        <f t="shared" si="1206"/>
        <v>0</v>
      </c>
      <c r="BG997" s="53">
        <f t="shared" si="1207"/>
        <v>0</v>
      </c>
      <c r="BH997" s="53">
        <f t="shared" si="1208"/>
        <v>0</v>
      </c>
      <c r="BI997" s="53">
        <f t="shared" si="1209"/>
        <v>0</v>
      </c>
      <c r="BJ997" s="53">
        <f t="shared" si="1210"/>
        <v>0</v>
      </c>
      <c r="BK997" s="57">
        <f t="shared" si="1211"/>
        <v>0</v>
      </c>
      <c r="BL997" s="57">
        <f t="shared" si="1212"/>
        <v>0</v>
      </c>
      <c r="BM997" s="57">
        <f t="shared" si="1213"/>
        <v>0</v>
      </c>
      <c r="BN997" s="57">
        <f t="shared" si="1214"/>
        <v>0</v>
      </c>
      <c r="BO997" s="57">
        <f t="shared" si="1215"/>
        <v>0</v>
      </c>
      <c r="BP997" s="57">
        <f t="shared" si="1216"/>
        <v>0</v>
      </c>
      <c r="BQ997">
        <f t="shared" si="1238"/>
        <v>0</v>
      </c>
      <c r="BR997">
        <f t="shared" si="1239"/>
        <v>0</v>
      </c>
      <c r="BS997">
        <f t="shared" si="1240"/>
        <v>0</v>
      </c>
      <c r="BT997">
        <f t="shared" si="1241"/>
        <v>0</v>
      </c>
      <c r="BU997">
        <f t="shared" si="1242"/>
        <v>0</v>
      </c>
      <c r="BV997">
        <f t="shared" si="1243"/>
        <v>0</v>
      </c>
      <c r="BW997">
        <f t="shared" si="1244"/>
        <v>0</v>
      </c>
      <c r="BX997">
        <f t="shared" si="1245"/>
        <v>0</v>
      </c>
      <c r="BY997">
        <f t="shared" si="1246"/>
        <v>0</v>
      </c>
      <c r="BZ997">
        <f t="shared" si="1247"/>
        <v>0</v>
      </c>
      <c r="CA997">
        <f t="shared" si="1248"/>
        <v>0</v>
      </c>
      <c r="CB997">
        <f t="shared" si="1249"/>
        <v>0</v>
      </c>
      <c r="CC997" t="e">
        <f>IF('Source and fuel input'!AS997,VLOOKUP(AA997,SourceIdData,8,FALSE),IF('Source and fuel input'!AQ997,V997,IF('Source and fuel input'!AR997,IF(AND(E997="Method 1",VLOOKUP(AA997,SourceIdData,8,FALSE)&gt;0),VLOOKUP(AA997,SourceIdData,8,FALSE),NA()),"")))</f>
        <v>#N/A</v>
      </c>
      <c r="CD997" s="15" t="e">
        <f t="shared" si="1184"/>
        <v>#N/A</v>
      </c>
      <c r="CE997" s="15" t="b">
        <f t="shared" si="1185"/>
        <v>1</v>
      </c>
      <c r="CF997" s="15" t="b">
        <f t="shared" si="1217"/>
        <v>1</v>
      </c>
      <c r="CG997" s="15" t="b">
        <f t="shared" si="1186"/>
        <v>0</v>
      </c>
      <c r="CH997" s="15" t="b">
        <f t="shared" si="1187"/>
        <v>1</v>
      </c>
      <c r="CI997" t="e">
        <f t="shared" si="1218"/>
        <v>#N/A</v>
      </c>
      <c r="CJ997" t="e">
        <f t="shared" si="1219"/>
        <v>#N/A</v>
      </c>
      <c r="CK997" t="e">
        <f t="shared" si="1228"/>
        <v>#N/A</v>
      </c>
      <c r="CL997" t="b">
        <f t="shared" si="1188"/>
        <v>0</v>
      </c>
      <c r="CM997" t="e">
        <f t="shared" si="1229"/>
        <v>#N/A</v>
      </c>
      <c r="CN997" t="b">
        <f t="shared" si="1230"/>
        <v>0</v>
      </c>
      <c r="CO997" s="14">
        <f t="shared" si="1231"/>
        <v>1</v>
      </c>
      <c r="CP997" s="16" t="str">
        <f t="shared" si="1220"/>
        <v/>
      </c>
      <c r="CQ997" s="15">
        <f t="shared" si="1221"/>
        <v>0</v>
      </c>
      <c r="CR997" s="15">
        <f t="shared" si="1222"/>
        <v>0</v>
      </c>
      <c r="CS997" s="15">
        <f t="shared" si="1223"/>
        <v>0</v>
      </c>
      <c r="CT997" s="58" t="e">
        <f t="shared" si="1250"/>
        <v>#DIV/0!</v>
      </c>
      <c r="CU997" s="2">
        <f t="shared" si="1224"/>
        <v>995</v>
      </c>
      <c r="CV997" t="str">
        <f t="shared" si="1232"/>
        <v/>
      </c>
      <c r="CX997" t="str">
        <f t="shared" si="1251"/>
        <v/>
      </c>
      <c r="CY997" t="b">
        <f>AND(CX997&lt;&gt;"",COUNTIF($CX$11:CX996,CX997)=0)</f>
        <v>0</v>
      </c>
      <c r="CZ997" s="2">
        <f>IF(CX997="",0,IF(CY997,MAX($CZ$11:CZ996)+1,VLOOKUP(CX997,$CX$11:CZ996,3,FALSE)))</f>
        <v>0</v>
      </c>
      <c r="DA997" s="2" t="str">
        <f t="shared" si="1233"/>
        <v/>
      </c>
      <c r="DB997" t="str">
        <f t="shared" si="1252"/>
        <v/>
      </c>
      <c r="DC997" t="b">
        <f>AND(DB997&lt;&gt;"",COUNTIF($DB$11:DB996,DB997)=0)</f>
        <v>0</v>
      </c>
      <c r="DD997" s="2">
        <f>IF(DB997="",0,IF(DC997,MAX($DD$11:DD996)+1,VLOOKUP(DB997,$DB$11:DD996,3,FALSE)))</f>
        <v>0</v>
      </c>
      <c r="DE997" s="2" t="str">
        <f t="shared" si="1234"/>
        <v/>
      </c>
    </row>
    <row r="998" spans="1:109" x14ac:dyDescent="0.35">
      <c r="A998" s="119"/>
      <c r="B998" s="46"/>
      <c r="C998" s="46"/>
      <c r="D998" s="46"/>
      <c r="E998" s="46"/>
      <c r="F998" s="183"/>
      <c r="G998" s="48">
        <v>0</v>
      </c>
      <c r="H998" s="46">
        <v>0</v>
      </c>
      <c r="I998" s="46">
        <v>0</v>
      </c>
      <c r="J998" s="46">
        <v>0</v>
      </c>
      <c r="K998" s="46">
        <v>0</v>
      </c>
      <c r="L998" s="49">
        <v>0</v>
      </c>
      <c r="M998" s="50">
        <v>0</v>
      </c>
      <c r="N998" s="32"/>
      <c r="O998" s="31"/>
      <c r="P998" s="31"/>
      <c r="Q998" s="31"/>
      <c r="R998" s="31"/>
      <c r="S998" s="31"/>
      <c r="T998" s="31"/>
      <c r="U998" s="31"/>
      <c r="V998" s="99"/>
      <c r="W998" s="52" t="str">
        <f t="shared" ref="W998:W1023" si="1260">AU998</f>
        <v/>
      </c>
      <c r="X998" s="120"/>
      <c r="Y998" s="97"/>
      <c r="Z998" t="e">
        <f t="shared" si="1189"/>
        <v>#N/A</v>
      </c>
      <c r="AA998" t="e">
        <f t="shared" si="1190"/>
        <v>#N/A</v>
      </c>
      <c r="AB998" t="e">
        <f t="shared" si="1191"/>
        <v>#N/A</v>
      </c>
      <c r="AC998" s="53" t="b">
        <f t="shared" si="1192"/>
        <v>0</v>
      </c>
      <c r="AD998" s="53" t="b">
        <f t="shared" si="1193"/>
        <v>0</v>
      </c>
      <c r="AE998" s="53" t="b">
        <f t="shared" si="1194"/>
        <v>0</v>
      </c>
      <c r="AF998" s="53" t="b">
        <f t="shared" si="1195"/>
        <v>0</v>
      </c>
      <c r="AG998" s="53" t="b">
        <f t="shared" si="1196"/>
        <v>0</v>
      </c>
      <c r="AH998" s="53" t="b">
        <f t="shared" si="1197"/>
        <v>0</v>
      </c>
      <c r="AI998" s="53" t="b">
        <f t="shared" si="1198"/>
        <v>0</v>
      </c>
      <c r="AJ998" s="53" t="b">
        <f t="shared" si="1199"/>
        <v>0</v>
      </c>
      <c r="AK998" s="53" t="b">
        <f t="shared" si="1253"/>
        <v>1</v>
      </c>
      <c r="AL998" s="53" t="b">
        <f t="shared" si="1254"/>
        <v>1</v>
      </c>
      <c r="AM998" s="53" t="b">
        <f t="shared" si="1255"/>
        <v>1</v>
      </c>
      <c r="AN998" s="53" t="b">
        <f t="shared" si="1256"/>
        <v>1</v>
      </c>
      <c r="AO998" s="53" t="b">
        <f t="shared" si="1257"/>
        <v>1</v>
      </c>
      <c r="AP998" s="53" t="b">
        <f t="shared" si="1258"/>
        <v>1</v>
      </c>
      <c r="AQ998" s="53" t="b">
        <f t="shared" si="1235"/>
        <v>0</v>
      </c>
      <c r="AR998" t="b">
        <f t="shared" si="1200"/>
        <v>0</v>
      </c>
      <c r="AS998" s="54" t="e">
        <f t="shared" si="1225"/>
        <v>#N/A</v>
      </c>
      <c r="AT998" t="b">
        <f t="shared" si="1236"/>
        <v>0</v>
      </c>
      <c r="AU998" t="str">
        <f t="shared" si="1237"/>
        <v/>
      </c>
      <c r="AV998" s="55" t="str">
        <f t="shared" si="1226"/>
        <v/>
      </c>
      <c r="AW998" t="b">
        <f>AND(AV998&lt;&gt;"",COUNTIF($AV$11:AV997,AV998)=0)</f>
        <v>0</v>
      </c>
      <c r="AX998" s="2">
        <f>IF(AV998="",0,IF(AW998,MAX($AX$11:AX997)+1,VLOOKUP(AV998,$AV$11:AX997,3,FALSE)))</f>
        <v>0</v>
      </c>
      <c r="AY998" t="str">
        <f t="shared" si="1227"/>
        <v/>
      </c>
      <c r="AZ998" t="e">
        <f t="shared" si="1201"/>
        <v>#N/A</v>
      </c>
      <c r="BA998" t="e">
        <f>IF(ISNA(AZ998),NA(),COUNTIF(AZ$10:AZ998,AZ998)&gt;1)</f>
        <v>#N/A</v>
      </c>
      <c r="BB998" t="e">
        <f t="shared" si="1202"/>
        <v>#N/A</v>
      </c>
      <c r="BC998" s="55" t="e">
        <f t="shared" si="1203"/>
        <v>#N/A</v>
      </c>
      <c r="BD998" s="56" t="e">
        <f t="shared" si="1204"/>
        <v>#N/A</v>
      </c>
      <c r="BE998" s="53">
        <f t="shared" si="1205"/>
        <v>0</v>
      </c>
      <c r="BF998" s="53">
        <f t="shared" si="1206"/>
        <v>0</v>
      </c>
      <c r="BG998" s="53">
        <f t="shared" si="1207"/>
        <v>0</v>
      </c>
      <c r="BH998" s="53">
        <f t="shared" si="1208"/>
        <v>0</v>
      </c>
      <c r="BI998" s="53">
        <f t="shared" si="1209"/>
        <v>0</v>
      </c>
      <c r="BJ998" s="53">
        <f t="shared" si="1210"/>
        <v>0</v>
      </c>
      <c r="BK998" s="57">
        <f t="shared" si="1211"/>
        <v>0</v>
      </c>
      <c r="BL998" s="57">
        <f t="shared" si="1212"/>
        <v>0</v>
      </c>
      <c r="BM998" s="57">
        <f t="shared" si="1213"/>
        <v>0</v>
      </c>
      <c r="BN998" s="57">
        <f t="shared" si="1214"/>
        <v>0</v>
      </c>
      <c r="BO998" s="57">
        <f t="shared" si="1215"/>
        <v>0</v>
      </c>
      <c r="BP998" s="57">
        <f t="shared" si="1216"/>
        <v>0</v>
      </c>
      <c r="BQ998">
        <f t="shared" si="1238"/>
        <v>0</v>
      </c>
      <c r="BR998">
        <f t="shared" si="1239"/>
        <v>0</v>
      </c>
      <c r="BS998">
        <f t="shared" si="1240"/>
        <v>0</v>
      </c>
      <c r="BT998">
        <f t="shared" si="1241"/>
        <v>0</v>
      </c>
      <c r="BU998">
        <f t="shared" si="1242"/>
        <v>0</v>
      </c>
      <c r="BV998">
        <f t="shared" si="1243"/>
        <v>0</v>
      </c>
      <c r="BW998">
        <f t="shared" si="1244"/>
        <v>0</v>
      </c>
      <c r="BX998">
        <f t="shared" si="1245"/>
        <v>0</v>
      </c>
      <c r="BY998">
        <f t="shared" si="1246"/>
        <v>0</v>
      </c>
      <c r="BZ998">
        <f t="shared" si="1247"/>
        <v>0</v>
      </c>
      <c r="CA998">
        <f t="shared" si="1248"/>
        <v>0</v>
      </c>
      <c r="CB998">
        <f t="shared" si="1249"/>
        <v>0</v>
      </c>
      <c r="CC998" t="e">
        <f>IF('Source and fuel input'!AS998,VLOOKUP(AA998,SourceIdData,8,FALSE),IF('Source and fuel input'!AQ998,V998,IF('Source and fuel input'!AR998,IF(AND(E998="Method 1",VLOOKUP(AA998,SourceIdData,8,FALSE)&gt;0),VLOOKUP(AA998,SourceIdData,8,FALSE),NA()),"")))</f>
        <v>#N/A</v>
      </c>
      <c r="CD998" s="15" t="e">
        <f t="shared" si="1184"/>
        <v>#N/A</v>
      </c>
      <c r="CE998" s="15" t="b">
        <f t="shared" si="1185"/>
        <v>1</v>
      </c>
      <c r="CF998" s="15" t="b">
        <f t="shared" si="1217"/>
        <v>1</v>
      </c>
      <c r="CG998" s="15" t="b">
        <f t="shared" si="1186"/>
        <v>0</v>
      </c>
      <c r="CH998" s="15" t="b">
        <f t="shared" si="1187"/>
        <v>1</v>
      </c>
      <c r="CI998" t="e">
        <f t="shared" si="1218"/>
        <v>#N/A</v>
      </c>
      <c r="CJ998" t="e">
        <f t="shared" si="1219"/>
        <v>#N/A</v>
      </c>
      <c r="CK998" t="e">
        <f t="shared" si="1228"/>
        <v>#N/A</v>
      </c>
      <c r="CL998" t="b">
        <f t="shared" si="1188"/>
        <v>0</v>
      </c>
      <c r="CM998" t="e">
        <f t="shared" si="1229"/>
        <v>#N/A</v>
      </c>
      <c r="CN998" t="b">
        <f t="shared" si="1230"/>
        <v>0</v>
      </c>
      <c r="CO998" s="14">
        <f t="shared" si="1231"/>
        <v>1</v>
      </c>
      <c r="CP998" s="16" t="str">
        <f t="shared" si="1220"/>
        <v/>
      </c>
      <c r="CQ998" s="15">
        <f t="shared" si="1221"/>
        <v>0</v>
      </c>
      <c r="CR998" s="15">
        <f t="shared" si="1222"/>
        <v>0</v>
      </c>
      <c r="CS998" s="15">
        <f t="shared" si="1223"/>
        <v>0</v>
      </c>
      <c r="CT998" s="58" t="e">
        <f t="shared" si="1250"/>
        <v>#DIV/0!</v>
      </c>
      <c r="CU998" s="2">
        <f t="shared" si="1224"/>
        <v>995</v>
      </c>
      <c r="CV998" t="str">
        <f t="shared" si="1232"/>
        <v/>
      </c>
      <c r="CX998" t="str">
        <f t="shared" si="1251"/>
        <v/>
      </c>
      <c r="CY998" t="b">
        <f>AND(CX998&lt;&gt;"",COUNTIF($CX$11:CX997,CX998)=0)</f>
        <v>0</v>
      </c>
      <c r="CZ998" s="2">
        <f>IF(CX998="",0,IF(CY998,MAX($CZ$11:CZ997)+1,VLOOKUP(CX998,$CX$11:CZ997,3,FALSE)))</f>
        <v>0</v>
      </c>
      <c r="DA998" s="2" t="str">
        <f t="shared" si="1233"/>
        <v/>
      </c>
      <c r="DB998" t="str">
        <f t="shared" si="1252"/>
        <v/>
      </c>
      <c r="DC998" t="b">
        <f>AND(DB998&lt;&gt;"",COUNTIF($DB$11:DB997,DB998)=0)</f>
        <v>0</v>
      </c>
      <c r="DD998" s="2">
        <f>IF(DB998="",0,IF(DC998,MAX($DD$11:DD997)+1,VLOOKUP(DB998,$DB$11:DD997,3,FALSE)))</f>
        <v>0</v>
      </c>
      <c r="DE998" s="2" t="str">
        <f t="shared" si="1234"/>
        <v/>
      </c>
    </row>
    <row r="999" spans="1:109" x14ac:dyDescent="0.35">
      <c r="A999" s="119"/>
      <c r="B999" s="46"/>
      <c r="C999" s="46"/>
      <c r="D999" s="46"/>
      <c r="E999" s="46"/>
      <c r="F999" s="183"/>
      <c r="G999" s="48">
        <v>0</v>
      </c>
      <c r="H999" s="46">
        <v>0</v>
      </c>
      <c r="I999" s="46">
        <v>0</v>
      </c>
      <c r="J999" s="46">
        <v>0</v>
      </c>
      <c r="K999" s="46">
        <v>0</v>
      </c>
      <c r="L999" s="49">
        <v>0</v>
      </c>
      <c r="M999" s="50">
        <v>0</v>
      </c>
      <c r="N999" s="32"/>
      <c r="O999" s="31"/>
      <c r="P999" s="31"/>
      <c r="Q999" s="31"/>
      <c r="R999" s="31"/>
      <c r="S999" s="31"/>
      <c r="T999" s="31"/>
      <c r="U999" s="31"/>
      <c r="V999" s="99"/>
      <c r="W999" s="52" t="str">
        <f t="shared" si="1260"/>
        <v/>
      </c>
      <c r="X999" s="120"/>
      <c r="Y999" s="97"/>
      <c r="Z999" t="e">
        <f t="shared" si="1189"/>
        <v>#N/A</v>
      </c>
      <c r="AA999" t="e">
        <f t="shared" si="1190"/>
        <v>#N/A</v>
      </c>
      <c r="AB999" t="e">
        <f t="shared" si="1191"/>
        <v>#N/A</v>
      </c>
      <c r="AC999" s="53" t="b">
        <f t="shared" si="1192"/>
        <v>0</v>
      </c>
      <c r="AD999" s="53" t="b">
        <f t="shared" si="1193"/>
        <v>0</v>
      </c>
      <c r="AE999" s="53" t="b">
        <f t="shared" si="1194"/>
        <v>0</v>
      </c>
      <c r="AF999" s="53" t="b">
        <f t="shared" si="1195"/>
        <v>0</v>
      </c>
      <c r="AG999" s="53" t="b">
        <f t="shared" si="1196"/>
        <v>0</v>
      </c>
      <c r="AH999" s="53" t="b">
        <f t="shared" si="1197"/>
        <v>0</v>
      </c>
      <c r="AI999" s="53" t="b">
        <f t="shared" si="1198"/>
        <v>0</v>
      </c>
      <c r="AJ999" s="53" t="b">
        <f t="shared" si="1199"/>
        <v>0</v>
      </c>
      <c r="AK999" s="53" t="b">
        <f t="shared" si="1253"/>
        <v>1</v>
      </c>
      <c r="AL999" s="53" t="b">
        <f t="shared" si="1254"/>
        <v>1</v>
      </c>
      <c r="AM999" s="53" t="b">
        <f t="shared" si="1255"/>
        <v>1</v>
      </c>
      <c r="AN999" s="53" t="b">
        <f t="shared" si="1256"/>
        <v>1</v>
      </c>
      <c r="AO999" s="53" t="b">
        <f t="shared" si="1257"/>
        <v>1</v>
      </c>
      <c r="AP999" s="53" t="b">
        <f t="shared" si="1258"/>
        <v>1</v>
      </c>
      <c r="AQ999" s="53" t="b">
        <f t="shared" si="1235"/>
        <v>0</v>
      </c>
      <c r="AR999" t="b">
        <f t="shared" si="1200"/>
        <v>0</v>
      </c>
      <c r="AS999" s="54" t="e">
        <f t="shared" si="1225"/>
        <v>#N/A</v>
      </c>
      <c r="AT999" t="b">
        <f t="shared" si="1236"/>
        <v>0</v>
      </c>
      <c r="AU999" t="str">
        <f t="shared" si="1237"/>
        <v/>
      </c>
      <c r="AV999" s="55" t="str">
        <f t="shared" si="1226"/>
        <v/>
      </c>
      <c r="AW999" t="b">
        <f>AND(AV999&lt;&gt;"",COUNTIF($AV$11:AV998,AV999)=0)</f>
        <v>0</v>
      </c>
      <c r="AX999" s="2">
        <f>IF(AV999="",0,IF(AW999,MAX($AX$11:AX998)+1,VLOOKUP(AV999,$AV$11:AX998,3,FALSE)))</f>
        <v>0</v>
      </c>
      <c r="AY999" t="str">
        <f t="shared" si="1227"/>
        <v/>
      </c>
      <c r="AZ999" t="e">
        <f t="shared" si="1201"/>
        <v>#N/A</v>
      </c>
      <c r="BA999" t="e">
        <f>IF(ISNA(AZ999),NA(),COUNTIF(AZ$10:AZ999,AZ999)&gt;1)</f>
        <v>#N/A</v>
      </c>
      <c r="BB999" t="e">
        <f t="shared" si="1202"/>
        <v>#N/A</v>
      </c>
      <c r="BC999" s="55" t="e">
        <f t="shared" si="1203"/>
        <v>#N/A</v>
      </c>
      <c r="BD999" s="56" t="e">
        <f t="shared" si="1204"/>
        <v>#N/A</v>
      </c>
      <c r="BE999" s="53">
        <f t="shared" si="1205"/>
        <v>0</v>
      </c>
      <c r="BF999" s="53">
        <f t="shared" si="1206"/>
        <v>0</v>
      </c>
      <c r="BG999" s="53">
        <f t="shared" si="1207"/>
        <v>0</v>
      </c>
      <c r="BH999" s="53">
        <f t="shared" si="1208"/>
        <v>0</v>
      </c>
      <c r="BI999" s="53">
        <f t="shared" si="1209"/>
        <v>0</v>
      </c>
      <c r="BJ999" s="53">
        <f t="shared" si="1210"/>
        <v>0</v>
      </c>
      <c r="BK999" s="57">
        <f t="shared" si="1211"/>
        <v>0</v>
      </c>
      <c r="BL999" s="57">
        <f t="shared" si="1212"/>
        <v>0</v>
      </c>
      <c r="BM999" s="57">
        <f t="shared" si="1213"/>
        <v>0</v>
      </c>
      <c r="BN999" s="57">
        <f t="shared" si="1214"/>
        <v>0</v>
      </c>
      <c r="BO999" s="57">
        <f t="shared" si="1215"/>
        <v>0</v>
      </c>
      <c r="BP999" s="57">
        <f t="shared" si="1216"/>
        <v>0</v>
      </c>
      <c r="BQ999">
        <f t="shared" si="1238"/>
        <v>0</v>
      </c>
      <c r="BR999">
        <f t="shared" si="1239"/>
        <v>0</v>
      </c>
      <c r="BS999">
        <f t="shared" si="1240"/>
        <v>0</v>
      </c>
      <c r="BT999">
        <f t="shared" si="1241"/>
        <v>0</v>
      </c>
      <c r="BU999">
        <f t="shared" si="1242"/>
        <v>0</v>
      </c>
      <c r="BV999">
        <f t="shared" si="1243"/>
        <v>0</v>
      </c>
      <c r="BW999">
        <f t="shared" si="1244"/>
        <v>0</v>
      </c>
      <c r="BX999">
        <f t="shared" si="1245"/>
        <v>0</v>
      </c>
      <c r="BY999">
        <f t="shared" si="1246"/>
        <v>0</v>
      </c>
      <c r="BZ999">
        <f t="shared" si="1247"/>
        <v>0</v>
      </c>
      <c r="CA999">
        <f t="shared" si="1248"/>
        <v>0</v>
      </c>
      <c r="CB999">
        <f t="shared" si="1249"/>
        <v>0</v>
      </c>
      <c r="CC999" t="e">
        <f>IF('Source and fuel input'!AS999,VLOOKUP(AA999,SourceIdData,8,FALSE),IF('Source and fuel input'!AQ999,V999,IF('Source and fuel input'!AR999,IF(AND(E999="Method 1",VLOOKUP(AA999,SourceIdData,8,FALSE)&gt;0),VLOOKUP(AA999,SourceIdData,8,FALSE),NA()),"")))</f>
        <v>#N/A</v>
      </c>
      <c r="CD999" s="15" t="e">
        <f t="shared" si="1184"/>
        <v>#N/A</v>
      </c>
      <c r="CE999" s="15" t="b">
        <f t="shared" si="1185"/>
        <v>1</v>
      </c>
      <c r="CF999" s="15" t="b">
        <f t="shared" si="1217"/>
        <v>1</v>
      </c>
      <c r="CG999" s="15" t="b">
        <f t="shared" si="1186"/>
        <v>0</v>
      </c>
      <c r="CH999" s="15" t="b">
        <f t="shared" si="1187"/>
        <v>1</v>
      </c>
      <c r="CI999" t="e">
        <f t="shared" si="1218"/>
        <v>#N/A</v>
      </c>
      <c r="CJ999" t="e">
        <f t="shared" si="1219"/>
        <v>#N/A</v>
      </c>
      <c r="CK999" t="e">
        <f t="shared" si="1228"/>
        <v>#N/A</v>
      </c>
      <c r="CL999" t="b">
        <f t="shared" si="1188"/>
        <v>0</v>
      </c>
      <c r="CM999" t="e">
        <f t="shared" si="1229"/>
        <v>#N/A</v>
      </c>
      <c r="CN999" t="b">
        <f t="shared" si="1230"/>
        <v>0</v>
      </c>
      <c r="CO999" s="14">
        <f t="shared" si="1231"/>
        <v>1</v>
      </c>
      <c r="CP999" s="16" t="str">
        <f t="shared" si="1220"/>
        <v/>
      </c>
      <c r="CQ999" s="15">
        <f t="shared" si="1221"/>
        <v>0</v>
      </c>
      <c r="CR999" s="15">
        <f t="shared" si="1222"/>
        <v>0</v>
      </c>
      <c r="CS999" s="15">
        <f t="shared" si="1223"/>
        <v>0</v>
      </c>
      <c r="CT999" s="58" t="e">
        <f t="shared" si="1250"/>
        <v>#DIV/0!</v>
      </c>
      <c r="CU999" s="2">
        <f t="shared" si="1224"/>
        <v>995</v>
      </c>
      <c r="CV999" t="str">
        <f t="shared" si="1232"/>
        <v/>
      </c>
      <c r="CX999" t="str">
        <f t="shared" si="1251"/>
        <v/>
      </c>
      <c r="CY999" t="b">
        <f>AND(CX999&lt;&gt;"",COUNTIF($CX$11:CX998,CX999)=0)</f>
        <v>0</v>
      </c>
      <c r="CZ999" s="2">
        <f>IF(CX999="",0,IF(CY999,MAX($CZ$11:CZ998)+1,VLOOKUP(CX999,$CX$11:CZ998,3,FALSE)))</f>
        <v>0</v>
      </c>
      <c r="DA999" s="2" t="str">
        <f t="shared" si="1233"/>
        <v/>
      </c>
      <c r="DB999" t="str">
        <f t="shared" si="1252"/>
        <v/>
      </c>
      <c r="DC999" t="b">
        <f>AND(DB999&lt;&gt;"",COUNTIF($DB$11:DB998,DB999)=0)</f>
        <v>0</v>
      </c>
      <c r="DD999" s="2">
        <f>IF(DB999="",0,IF(DC999,MAX($DD$11:DD998)+1,VLOOKUP(DB999,$DB$11:DD998,3,FALSE)))</f>
        <v>0</v>
      </c>
      <c r="DE999" s="2" t="str">
        <f t="shared" si="1234"/>
        <v/>
      </c>
    </row>
    <row r="1000" spans="1:109" x14ac:dyDescent="0.35">
      <c r="A1000" s="119"/>
      <c r="B1000" s="46"/>
      <c r="C1000" s="46"/>
      <c r="D1000" s="46"/>
      <c r="E1000" s="46"/>
      <c r="F1000" s="183"/>
      <c r="G1000" s="48">
        <v>0</v>
      </c>
      <c r="H1000" s="46">
        <v>0</v>
      </c>
      <c r="I1000" s="46">
        <v>0</v>
      </c>
      <c r="J1000" s="46">
        <v>0</v>
      </c>
      <c r="K1000" s="46">
        <v>0</v>
      </c>
      <c r="L1000" s="49">
        <v>0</v>
      </c>
      <c r="M1000" s="50">
        <v>0</v>
      </c>
      <c r="N1000" s="32"/>
      <c r="O1000" s="31"/>
      <c r="P1000" s="31"/>
      <c r="Q1000" s="31"/>
      <c r="R1000" s="31"/>
      <c r="S1000" s="31"/>
      <c r="T1000" s="31"/>
      <c r="U1000" s="31"/>
      <c r="V1000" s="99"/>
      <c r="W1000" s="52" t="str">
        <f t="shared" si="1260"/>
        <v/>
      </c>
      <c r="X1000" s="120"/>
      <c r="Y1000" s="97"/>
      <c r="Z1000" t="e">
        <f t="shared" si="1189"/>
        <v>#N/A</v>
      </c>
      <c r="AA1000" t="e">
        <f t="shared" si="1190"/>
        <v>#N/A</v>
      </c>
      <c r="AB1000" t="e">
        <f t="shared" si="1191"/>
        <v>#N/A</v>
      </c>
      <c r="AC1000" s="53" t="b">
        <f t="shared" si="1192"/>
        <v>0</v>
      </c>
      <c r="AD1000" s="53" t="b">
        <f t="shared" si="1193"/>
        <v>0</v>
      </c>
      <c r="AE1000" s="53" t="b">
        <f t="shared" si="1194"/>
        <v>0</v>
      </c>
      <c r="AF1000" s="53" t="b">
        <f t="shared" si="1195"/>
        <v>0</v>
      </c>
      <c r="AG1000" s="53" t="b">
        <f t="shared" si="1196"/>
        <v>0</v>
      </c>
      <c r="AH1000" s="53" t="b">
        <f t="shared" si="1197"/>
        <v>0</v>
      </c>
      <c r="AI1000" s="53" t="b">
        <f t="shared" si="1198"/>
        <v>0</v>
      </c>
      <c r="AJ1000" s="53" t="b">
        <f t="shared" si="1199"/>
        <v>0</v>
      </c>
      <c r="AK1000" s="53" t="b">
        <f t="shared" si="1253"/>
        <v>1</v>
      </c>
      <c r="AL1000" s="53" t="b">
        <f t="shared" si="1254"/>
        <v>1</v>
      </c>
      <c r="AM1000" s="53" t="b">
        <f t="shared" si="1255"/>
        <v>1</v>
      </c>
      <c r="AN1000" s="53" t="b">
        <f t="shared" si="1256"/>
        <v>1</v>
      </c>
      <c r="AO1000" s="53" t="b">
        <f t="shared" si="1257"/>
        <v>1</v>
      </c>
      <c r="AP1000" s="53" t="b">
        <f t="shared" si="1258"/>
        <v>1</v>
      </c>
      <c r="AQ1000" s="53" t="b">
        <f t="shared" si="1235"/>
        <v>0</v>
      </c>
      <c r="AR1000" t="b">
        <f t="shared" si="1200"/>
        <v>0</v>
      </c>
      <c r="AS1000" s="54" t="e">
        <f t="shared" si="1225"/>
        <v>#N/A</v>
      </c>
      <c r="AT1000" t="b">
        <f t="shared" si="1236"/>
        <v>0</v>
      </c>
      <c r="AU1000" t="str">
        <f t="shared" si="1237"/>
        <v/>
      </c>
      <c r="AV1000" s="55" t="str">
        <f t="shared" si="1226"/>
        <v/>
      </c>
      <c r="AW1000" t="b">
        <f>AND(AV1000&lt;&gt;"",COUNTIF($AV$11:AV999,AV1000)=0)</f>
        <v>0</v>
      </c>
      <c r="AX1000" s="2">
        <f>IF(AV1000="",0,IF(AW1000,MAX($AX$11:AX999)+1,VLOOKUP(AV1000,$AV$11:AX999,3,FALSE)))</f>
        <v>0</v>
      </c>
      <c r="AY1000" t="str">
        <f t="shared" si="1227"/>
        <v/>
      </c>
      <c r="AZ1000" t="e">
        <f t="shared" si="1201"/>
        <v>#N/A</v>
      </c>
      <c r="BA1000" t="e">
        <f>IF(ISNA(AZ1000),NA(),COUNTIF(AZ$10:AZ1000,AZ1000)&gt;1)</f>
        <v>#N/A</v>
      </c>
      <c r="BB1000" t="e">
        <f t="shared" si="1202"/>
        <v>#N/A</v>
      </c>
      <c r="BC1000" s="55" t="e">
        <f t="shared" si="1203"/>
        <v>#N/A</v>
      </c>
      <c r="BD1000" s="56" t="e">
        <f t="shared" si="1204"/>
        <v>#N/A</v>
      </c>
      <c r="BE1000" s="53">
        <f t="shared" si="1205"/>
        <v>0</v>
      </c>
      <c r="BF1000" s="53">
        <f t="shared" si="1206"/>
        <v>0</v>
      </c>
      <c r="BG1000" s="53">
        <f t="shared" si="1207"/>
        <v>0</v>
      </c>
      <c r="BH1000" s="53">
        <f t="shared" si="1208"/>
        <v>0</v>
      </c>
      <c r="BI1000" s="53">
        <f t="shared" si="1209"/>
        <v>0</v>
      </c>
      <c r="BJ1000" s="53">
        <f t="shared" si="1210"/>
        <v>0</v>
      </c>
      <c r="BK1000" s="57">
        <f t="shared" si="1211"/>
        <v>0</v>
      </c>
      <c r="BL1000" s="57">
        <f t="shared" si="1212"/>
        <v>0</v>
      </c>
      <c r="BM1000" s="57">
        <f t="shared" si="1213"/>
        <v>0</v>
      </c>
      <c r="BN1000" s="57">
        <f t="shared" si="1214"/>
        <v>0</v>
      </c>
      <c r="BO1000" s="57">
        <f t="shared" si="1215"/>
        <v>0</v>
      </c>
      <c r="BP1000" s="57">
        <f t="shared" si="1216"/>
        <v>0</v>
      </c>
      <c r="BQ1000">
        <f t="shared" si="1238"/>
        <v>0</v>
      </c>
      <c r="BR1000">
        <f t="shared" si="1239"/>
        <v>0</v>
      </c>
      <c r="BS1000">
        <f t="shared" si="1240"/>
        <v>0</v>
      </c>
      <c r="BT1000">
        <f t="shared" si="1241"/>
        <v>0</v>
      </c>
      <c r="BU1000">
        <f t="shared" si="1242"/>
        <v>0</v>
      </c>
      <c r="BV1000">
        <f t="shared" si="1243"/>
        <v>0</v>
      </c>
      <c r="BW1000">
        <f t="shared" si="1244"/>
        <v>0</v>
      </c>
      <c r="BX1000">
        <f t="shared" si="1245"/>
        <v>0</v>
      </c>
      <c r="BY1000">
        <f t="shared" si="1246"/>
        <v>0</v>
      </c>
      <c r="BZ1000">
        <f t="shared" si="1247"/>
        <v>0</v>
      </c>
      <c r="CA1000">
        <f t="shared" si="1248"/>
        <v>0</v>
      </c>
      <c r="CB1000">
        <f t="shared" si="1249"/>
        <v>0</v>
      </c>
      <c r="CC1000" t="e">
        <f>IF('Source and fuel input'!AS1000,VLOOKUP(AA1000,SourceIdData,8,FALSE),IF('Source and fuel input'!AQ1000,V1000,IF('Source and fuel input'!AR1000,IF(AND(E1000="Method 1",VLOOKUP(AA1000,SourceIdData,8,FALSE)&gt;0),VLOOKUP(AA1000,SourceIdData,8,FALSE),NA()),"")))</f>
        <v>#N/A</v>
      </c>
      <c r="CD1000" s="15" t="e">
        <f t="shared" si="1184"/>
        <v>#N/A</v>
      </c>
      <c r="CE1000" s="15" t="b">
        <f t="shared" si="1185"/>
        <v>1</v>
      </c>
      <c r="CF1000" s="15" t="b">
        <f t="shared" si="1217"/>
        <v>1</v>
      </c>
      <c r="CG1000" s="15" t="b">
        <f t="shared" si="1186"/>
        <v>0</v>
      </c>
      <c r="CH1000" s="15" t="b">
        <f t="shared" si="1187"/>
        <v>1</v>
      </c>
      <c r="CI1000" t="e">
        <f t="shared" si="1218"/>
        <v>#N/A</v>
      </c>
      <c r="CJ1000" t="e">
        <f t="shared" si="1219"/>
        <v>#N/A</v>
      </c>
      <c r="CK1000" t="e">
        <f t="shared" si="1228"/>
        <v>#N/A</v>
      </c>
      <c r="CL1000" t="b">
        <f t="shared" si="1188"/>
        <v>0</v>
      </c>
      <c r="CM1000" t="e">
        <f t="shared" si="1229"/>
        <v>#N/A</v>
      </c>
      <c r="CN1000" t="b">
        <f t="shared" si="1230"/>
        <v>0</v>
      </c>
      <c r="CO1000" s="14">
        <f t="shared" si="1231"/>
        <v>1</v>
      </c>
      <c r="CP1000" s="16" t="str">
        <f t="shared" si="1220"/>
        <v/>
      </c>
      <c r="CQ1000" s="15">
        <f t="shared" si="1221"/>
        <v>0</v>
      </c>
      <c r="CR1000" s="15">
        <f t="shared" si="1222"/>
        <v>0</v>
      </c>
      <c r="CS1000" s="15">
        <f t="shared" si="1223"/>
        <v>0</v>
      </c>
      <c r="CT1000" s="58" t="e">
        <f t="shared" si="1250"/>
        <v>#DIV/0!</v>
      </c>
      <c r="CU1000" s="2">
        <f t="shared" si="1224"/>
        <v>995</v>
      </c>
      <c r="CV1000" t="str">
        <f t="shared" si="1232"/>
        <v/>
      </c>
      <c r="CX1000" t="str">
        <f t="shared" si="1251"/>
        <v/>
      </c>
      <c r="CY1000" t="b">
        <f>AND(CX1000&lt;&gt;"",COUNTIF($CX$11:CX999,CX1000)=0)</f>
        <v>0</v>
      </c>
      <c r="CZ1000" s="2">
        <f>IF(CX1000="",0,IF(CY1000,MAX($CZ$11:CZ999)+1,VLOOKUP(CX1000,$CX$11:CZ999,3,FALSE)))</f>
        <v>0</v>
      </c>
      <c r="DA1000" s="2" t="str">
        <f t="shared" si="1233"/>
        <v/>
      </c>
      <c r="DB1000" t="str">
        <f t="shared" si="1252"/>
        <v/>
      </c>
      <c r="DC1000" t="b">
        <f>AND(DB1000&lt;&gt;"",COUNTIF($DB$11:DB999,DB1000)=0)</f>
        <v>0</v>
      </c>
      <c r="DD1000" s="2">
        <f>IF(DB1000="",0,IF(DC1000,MAX($DD$11:DD999)+1,VLOOKUP(DB1000,$DB$11:DD999,3,FALSE)))</f>
        <v>0</v>
      </c>
      <c r="DE1000" s="2" t="str">
        <f t="shared" si="1234"/>
        <v/>
      </c>
    </row>
    <row r="1001" spans="1:109" x14ac:dyDescent="0.35">
      <c r="A1001" s="119"/>
      <c r="B1001" s="46"/>
      <c r="C1001" s="46"/>
      <c r="D1001" s="46"/>
      <c r="E1001" s="46"/>
      <c r="F1001" s="183"/>
      <c r="G1001" s="48">
        <v>0</v>
      </c>
      <c r="H1001" s="46">
        <v>0</v>
      </c>
      <c r="I1001" s="46">
        <v>0</v>
      </c>
      <c r="J1001" s="46">
        <v>0</v>
      </c>
      <c r="K1001" s="46">
        <v>0</v>
      </c>
      <c r="L1001" s="49">
        <v>0</v>
      </c>
      <c r="M1001" s="50">
        <v>0</v>
      </c>
      <c r="N1001" s="32"/>
      <c r="O1001" s="31"/>
      <c r="P1001" s="31"/>
      <c r="Q1001" s="31"/>
      <c r="R1001" s="31"/>
      <c r="S1001" s="31"/>
      <c r="T1001" s="31"/>
      <c r="U1001" s="31"/>
      <c r="V1001" s="99"/>
      <c r="W1001" s="52" t="str">
        <f t="shared" si="1260"/>
        <v/>
      </c>
      <c r="X1001" s="120"/>
      <c r="Y1001" s="97"/>
      <c r="Z1001" t="e">
        <f t="shared" si="1189"/>
        <v>#N/A</v>
      </c>
      <c r="AA1001" t="e">
        <f t="shared" si="1190"/>
        <v>#N/A</v>
      </c>
      <c r="AB1001" t="e">
        <f t="shared" si="1191"/>
        <v>#N/A</v>
      </c>
      <c r="AC1001" s="53" t="b">
        <f t="shared" si="1192"/>
        <v>0</v>
      </c>
      <c r="AD1001" s="53" t="b">
        <f t="shared" si="1193"/>
        <v>0</v>
      </c>
      <c r="AE1001" s="53" t="b">
        <f t="shared" si="1194"/>
        <v>0</v>
      </c>
      <c r="AF1001" s="53" t="b">
        <f t="shared" si="1195"/>
        <v>0</v>
      </c>
      <c r="AG1001" s="53" t="b">
        <f t="shared" si="1196"/>
        <v>0</v>
      </c>
      <c r="AH1001" s="53" t="b">
        <f t="shared" si="1197"/>
        <v>0</v>
      </c>
      <c r="AI1001" s="53" t="b">
        <f t="shared" si="1198"/>
        <v>0</v>
      </c>
      <c r="AJ1001" s="53" t="b">
        <f t="shared" si="1199"/>
        <v>0</v>
      </c>
      <c r="AK1001" s="53" t="b">
        <f t="shared" si="1253"/>
        <v>1</v>
      </c>
      <c r="AL1001" s="53" t="b">
        <f t="shared" si="1254"/>
        <v>1</v>
      </c>
      <c r="AM1001" s="53" t="b">
        <f t="shared" si="1255"/>
        <v>1</v>
      </c>
      <c r="AN1001" s="53" t="b">
        <f t="shared" si="1256"/>
        <v>1</v>
      </c>
      <c r="AO1001" s="53" t="b">
        <f t="shared" si="1257"/>
        <v>1</v>
      </c>
      <c r="AP1001" s="53" t="b">
        <f t="shared" si="1258"/>
        <v>1</v>
      </c>
      <c r="AQ1001" s="53" t="b">
        <f t="shared" si="1235"/>
        <v>0</v>
      </c>
      <c r="AR1001" t="b">
        <f t="shared" si="1200"/>
        <v>0</v>
      </c>
      <c r="AS1001" s="54" t="e">
        <f t="shared" si="1225"/>
        <v>#N/A</v>
      </c>
      <c r="AT1001" t="b">
        <f t="shared" si="1236"/>
        <v>0</v>
      </c>
      <c r="AU1001" t="str">
        <f t="shared" si="1237"/>
        <v/>
      </c>
      <c r="AV1001" s="55" t="str">
        <f t="shared" si="1226"/>
        <v/>
      </c>
      <c r="AW1001" t="b">
        <f>AND(AV1001&lt;&gt;"",COUNTIF($AV$11:AV1000,AV1001)=0)</f>
        <v>0</v>
      </c>
      <c r="AX1001" s="2">
        <f>IF(AV1001="",0,IF(AW1001,MAX($AX$11:AX1000)+1,VLOOKUP(AV1001,$AV$11:AX1000,3,FALSE)))</f>
        <v>0</v>
      </c>
      <c r="AY1001" t="str">
        <f t="shared" si="1227"/>
        <v/>
      </c>
      <c r="AZ1001" t="e">
        <f t="shared" si="1201"/>
        <v>#N/A</v>
      </c>
      <c r="BA1001" t="e">
        <f>IF(ISNA(AZ1001),NA(),COUNTIF(AZ$10:AZ1001,AZ1001)&gt;1)</f>
        <v>#N/A</v>
      </c>
      <c r="BB1001" t="e">
        <f t="shared" si="1202"/>
        <v>#N/A</v>
      </c>
      <c r="BC1001" s="55" t="e">
        <f t="shared" si="1203"/>
        <v>#N/A</v>
      </c>
      <c r="BD1001" s="56" t="e">
        <f t="shared" si="1204"/>
        <v>#N/A</v>
      </c>
      <c r="BE1001" s="53">
        <f t="shared" si="1205"/>
        <v>0</v>
      </c>
      <c r="BF1001" s="53">
        <f t="shared" si="1206"/>
        <v>0</v>
      </c>
      <c r="BG1001" s="53">
        <f t="shared" si="1207"/>
        <v>0</v>
      </c>
      <c r="BH1001" s="53">
        <f t="shared" si="1208"/>
        <v>0</v>
      </c>
      <c r="BI1001" s="53">
        <f t="shared" si="1209"/>
        <v>0</v>
      </c>
      <c r="BJ1001" s="53">
        <f t="shared" si="1210"/>
        <v>0</v>
      </c>
      <c r="BK1001" s="57">
        <f t="shared" si="1211"/>
        <v>0</v>
      </c>
      <c r="BL1001" s="57">
        <f t="shared" si="1212"/>
        <v>0</v>
      </c>
      <c r="BM1001" s="57">
        <f t="shared" si="1213"/>
        <v>0</v>
      </c>
      <c r="BN1001" s="57">
        <f t="shared" si="1214"/>
        <v>0</v>
      </c>
      <c r="BO1001" s="57">
        <f t="shared" si="1215"/>
        <v>0</v>
      </c>
      <c r="BP1001" s="57">
        <f t="shared" si="1216"/>
        <v>0</v>
      </c>
      <c r="BQ1001">
        <f t="shared" si="1238"/>
        <v>0</v>
      </c>
      <c r="BR1001">
        <f t="shared" si="1239"/>
        <v>0</v>
      </c>
      <c r="BS1001">
        <f t="shared" si="1240"/>
        <v>0</v>
      </c>
      <c r="BT1001">
        <f t="shared" si="1241"/>
        <v>0</v>
      </c>
      <c r="BU1001">
        <f t="shared" si="1242"/>
        <v>0</v>
      </c>
      <c r="BV1001">
        <f t="shared" si="1243"/>
        <v>0</v>
      </c>
      <c r="BW1001">
        <f t="shared" si="1244"/>
        <v>0</v>
      </c>
      <c r="BX1001">
        <f t="shared" si="1245"/>
        <v>0</v>
      </c>
      <c r="BY1001">
        <f t="shared" si="1246"/>
        <v>0</v>
      </c>
      <c r="BZ1001">
        <f t="shared" si="1247"/>
        <v>0</v>
      </c>
      <c r="CA1001">
        <f t="shared" si="1248"/>
        <v>0</v>
      </c>
      <c r="CB1001">
        <f t="shared" si="1249"/>
        <v>0</v>
      </c>
      <c r="CC1001" t="e">
        <f>IF('Source and fuel input'!AS1001,VLOOKUP(AA1001,SourceIdData,8,FALSE),IF('Source and fuel input'!AQ1001,V1001,IF('Source and fuel input'!AR1001,IF(AND(E1001="Method 1",VLOOKUP(AA1001,SourceIdData,8,FALSE)&gt;0),VLOOKUP(AA1001,SourceIdData,8,FALSE),NA()),"")))</f>
        <v>#N/A</v>
      </c>
      <c r="CD1001" s="15" t="e">
        <f t="shared" si="1184"/>
        <v>#N/A</v>
      </c>
      <c r="CE1001" s="15" t="b">
        <f t="shared" si="1185"/>
        <v>1</v>
      </c>
      <c r="CF1001" s="15" t="b">
        <f t="shared" si="1217"/>
        <v>1</v>
      </c>
      <c r="CG1001" s="15" t="b">
        <f t="shared" si="1186"/>
        <v>0</v>
      </c>
      <c r="CH1001" s="15" t="b">
        <f t="shared" si="1187"/>
        <v>1</v>
      </c>
      <c r="CI1001" t="e">
        <f t="shared" si="1218"/>
        <v>#N/A</v>
      </c>
      <c r="CJ1001" t="e">
        <f t="shared" si="1219"/>
        <v>#N/A</v>
      </c>
      <c r="CK1001" t="e">
        <f t="shared" si="1228"/>
        <v>#N/A</v>
      </c>
      <c r="CL1001" t="b">
        <f t="shared" si="1188"/>
        <v>0</v>
      </c>
      <c r="CM1001" t="e">
        <f t="shared" si="1229"/>
        <v>#N/A</v>
      </c>
      <c r="CN1001" t="b">
        <f t="shared" si="1230"/>
        <v>0</v>
      </c>
      <c r="CO1001" s="14">
        <f t="shared" si="1231"/>
        <v>1</v>
      </c>
      <c r="CP1001" s="16" t="str">
        <f t="shared" si="1220"/>
        <v/>
      </c>
      <c r="CQ1001" s="15">
        <f t="shared" si="1221"/>
        <v>0</v>
      </c>
      <c r="CR1001" s="15">
        <f t="shared" si="1222"/>
        <v>0</v>
      </c>
      <c r="CS1001" s="15">
        <f t="shared" si="1223"/>
        <v>0</v>
      </c>
      <c r="CT1001" s="58" t="e">
        <f t="shared" si="1250"/>
        <v>#DIV/0!</v>
      </c>
      <c r="CU1001" s="2">
        <f t="shared" si="1224"/>
        <v>995</v>
      </c>
      <c r="CV1001" t="str">
        <f t="shared" si="1232"/>
        <v/>
      </c>
      <c r="CX1001" t="str">
        <f t="shared" si="1251"/>
        <v/>
      </c>
      <c r="CY1001" t="b">
        <f>AND(CX1001&lt;&gt;"",COUNTIF($CX$11:CX1000,CX1001)=0)</f>
        <v>0</v>
      </c>
      <c r="CZ1001" s="2">
        <f>IF(CX1001="",0,IF(CY1001,MAX($CZ$11:CZ1000)+1,VLOOKUP(CX1001,$CX$11:CZ1000,3,FALSE)))</f>
        <v>0</v>
      </c>
      <c r="DA1001" s="2" t="str">
        <f t="shared" si="1233"/>
        <v/>
      </c>
      <c r="DB1001" t="str">
        <f t="shared" si="1252"/>
        <v/>
      </c>
      <c r="DC1001" t="b">
        <f>AND(DB1001&lt;&gt;"",COUNTIF($DB$11:DB1000,DB1001)=0)</f>
        <v>0</v>
      </c>
      <c r="DD1001" s="2">
        <f>IF(DB1001="",0,IF(DC1001,MAX($DD$11:DD1000)+1,VLOOKUP(DB1001,$DB$11:DD1000,3,FALSE)))</f>
        <v>0</v>
      </c>
      <c r="DE1001" s="2" t="str">
        <f t="shared" si="1234"/>
        <v/>
      </c>
    </row>
    <row r="1002" spans="1:109" x14ac:dyDescent="0.35">
      <c r="A1002" s="119"/>
      <c r="B1002" s="46"/>
      <c r="C1002" s="46"/>
      <c r="D1002" s="46"/>
      <c r="E1002" s="46"/>
      <c r="F1002" s="183"/>
      <c r="G1002" s="48">
        <v>0</v>
      </c>
      <c r="H1002" s="46">
        <v>0</v>
      </c>
      <c r="I1002" s="46">
        <v>0</v>
      </c>
      <c r="J1002" s="46">
        <v>0</v>
      </c>
      <c r="K1002" s="46">
        <v>0</v>
      </c>
      <c r="L1002" s="49">
        <v>0</v>
      </c>
      <c r="M1002" s="50">
        <v>0</v>
      </c>
      <c r="N1002" s="32"/>
      <c r="O1002" s="31"/>
      <c r="P1002" s="31"/>
      <c r="Q1002" s="31"/>
      <c r="R1002" s="31"/>
      <c r="S1002" s="31"/>
      <c r="T1002" s="31"/>
      <c r="U1002" s="31"/>
      <c r="V1002" s="99"/>
      <c r="W1002" s="52" t="str">
        <f t="shared" si="1260"/>
        <v/>
      </c>
      <c r="X1002" s="120"/>
      <c r="Y1002" s="97"/>
      <c r="Z1002" t="e">
        <f t="shared" si="1189"/>
        <v>#N/A</v>
      </c>
      <c r="AA1002" t="e">
        <f t="shared" si="1190"/>
        <v>#N/A</v>
      </c>
      <c r="AB1002" t="e">
        <f t="shared" si="1191"/>
        <v>#N/A</v>
      </c>
      <c r="AC1002" s="53" t="b">
        <f t="shared" si="1192"/>
        <v>0</v>
      </c>
      <c r="AD1002" s="53" t="b">
        <f t="shared" si="1193"/>
        <v>0</v>
      </c>
      <c r="AE1002" s="53" t="b">
        <f t="shared" si="1194"/>
        <v>0</v>
      </c>
      <c r="AF1002" s="53" t="b">
        <f t="shared" si="1195"/>
        <v>0</v>
      </c>
      <c r="AG1002" s="53" t="b">
        <f t="shared" si="1196"/>
        <v>0</v>
      </c>
      <c r="AH1002" s="53" t="b">
        <f t="shared" si="1197"/>
        <v>0</v>
      </c>
      <c r="AI1002" s="53" t="b">
        <f t="shared" si="1198"/>
        <v>0</v>
      </c>
      <c r="AJ1002" s="53" t="b">
        <f t="shared" si="1199"/>
        <v>0</v>
      </c>
      <c r="AK1002" s="53" t="b">
        <f t="shared" si="1253"/>
        <v>1</v>
      </c>
      <c r="AL1002" s="53" t="b">
        <f t="shared" si="1254"/>
        <v>1</v>
      </c>
      <c r="AM1002" s="53" t="b">
        <f t="shared" si="1255"/>
        <v>1</v>
      </c>
      <c r="AN1002" s="53" t="b">
        <f t="shared" si="1256"/>
        <v>1</v>
      </c>
      <c r="AO1002" s="53" t="b">
        <f t="shared" si="1257"/>
        <v>1</v>
      </c>
      <c r="AP1002" s="53" t="b">
        <f t="shared" si="1258"/>
        <v>1</v>
      </c>
      <c r="AQ1002" s="53" t="b">
        <f t="shared" si="1235"/>
        <v>0</v>
      </c>
      <c r="AR1002" t="b">
        <f t="shared" si="1200"/>
        <v>0</v>
      </c>
      <c r="AS1002" s="54" t="e">
        <f t="shared" si="1225"/>
        <v>#N/A</v>
      </c>
      <c r="AT1002" t="b">
        <f t="shared" si="1236"/>
        <v>0</v>
      </c>
      <c r="AU1002" t="str">
        <f t="shared" si="1237"/>
        <v/>
      </c>
      <c r="AV1002" s="55" t="str">
        <f t="shared" si="1226"/>
        <v/>
      </c>
      <c r="AW1002" t="b">
        <f>AND(AV1002&lt;&gt;"",COUNTIF($AV$11:AV1001,AV1002)=0)</f>
        <v>0</v>
      </c>
      <c r="AX1002" s="2">
        <f>IF(AV1002="",0,IF(AW1002,MAX($AX$11:AX1001)+1,VLOOKUP(AV1002,$AV$11:AX1001,3,FALSE)))</f>
        <v>0</v>
      </c>
      <c r="AY1002" t="str">
        <f t="shared" si="1227"/>
        <v/>
      </c>
      <c r="AZ1002" t="e">
        <f t="shared" si="1201"/>
        <v>#N/A</v>
      </c>
      <c r="BA1002" t="e">
        <f>IF(ISNA(AZ1002),NA(),COUNTIF(AZ$10:AZ1002,AZ1002)&gt;1)</f>
        <v>#N/A</v>
      </c>
      <c r="BB1002" t="e">
        <f t="shared" si="1202"/>
        <v>#N/A</v>
      </c>
      <c r="BC1002" s="55" t="e">
        <f t="shared" si="1203"/>
        <v>#N/A</v>
      </c>
      <c r="BD1002" s="56" t="e">
        <f t="shared" si="1204"/>
        <v>#N/A</v>
      </c>
      <c r="BE1002" s="53">
        <f t="shared" si="1205"/>
        <v>0</v>
      </c>
      <c r="BF1002" s="53">
        <f t="shared" si="1206"/>
        <v>0</v>
      </c>
      <c r="BG1002" s="53">
        <f t="shared" si="1207"/>
        <v>0</v>
      </c>
      <c r="BH1002" s="53">
        <f t="shared" si="1208"/>
        <v>0</v>
      </c>
      <c r="BI1002" s="53">
        <f t="shared" si="1209"/>
        <v>0</v>
      </c>
      <c r="BJ1002" s="53">
        <f t="shared" si="1210"/>
        <v>0</v>
      </c>
      <c r="BK1002" s="57">
        <f t="shared" si="1211"/>
        <v>0</v>
      </c>
      <c r="BL1002" s="57">
        <f t="shared" si="1212"/>
        <v>0</v>
      </c>
      <c r="BM1002" s="57">
        <f t="shared" si="1213"/>
        <v>0</v>
      </c>
      <c r="BN1002" s="57">
        <f t="shared" si="1214"/>
        <v>0</v>
      </c>
      <c r="BO1002" s="57">
        <f t="shared" si="1215"/>
        <v>0</v>
      </c>
      <c r="BP1002" s="57">
        <f t="shared" si="1216"/>
        <v>0</v>
      </c>
      <c r="BQ1002">
        <f t="shared" si="1238"/>
        <v>0</v>
      </c>
      <c r="BR1002">
        <f t="shared" si="1239"/>
        <v>0</v>
      </c>
      <c r="BS1002">
        <f t="shared" si="1240"/>
        <v>0</v>
      </c>
      <c r="BT1002">
        <f t="shared" si="1241"/>
        <v>0</v>
      </c>
      <c r="BU1002">
        <f t="shared" si="1242"/>
        <v>0</v>
      </c>
      <c r="BV1002">
        <f t="shared" si="1243"/>
        <v>0</v>
      </c>
      <c r="BW1002">
        <f t="shared" si="1244"/>
        <v>0</v>
      </c>
      <c r="BX1002">
        <f t="shared" si="1245"/>
        <v>0</v>
      </c>
      <c r="BY1002">
        <f t="shared" si="1246"/>
        <v>0</v>
      </c>
      <c r="BZ1002">
        <f t="shared" si="1247"/>
        <v>0</v>
      </c>
      <c r="CA1002">
        <f t="shared" si="1248"/>
        <v>0</v>
      </c>
      <c r="CB1002">
        <f t="shared" si="1249"/>
        <v>0</v>
      </c>
      <c r="CC1002" t="e">
        <f>IF('Source and fuel input'!AS1002,VLOOKUP(AA1002,SourceIdData,8,FALSE),IF('Source and fuel input'!AQ1002,V1002,IF('Source and fuel input'!AR1002,IF(AND(E1002="Method 1",VLOOKUP(AA1002,SourceIdData,8,FALSE)&gt;0),VLOOKUP(AA1002,SourceIdData,8,FALSE),NA()),"")))</f>
        <v>#N/A</v>
      </c>
      <c r="CD1002" s="15" t="e">
        <f t="shared" ref="CD1002:CD1023" si="1261">IF(AND(CC1002&lt;&gt;"",CC1002&gt;0),(CC1002*CR1002)^2,SUM(BW1002:CB1002))</f>
        <v>#N/A</v>
      </c>
      <c r="CE1002" s="15" t="b">
        <f t="shared" ref="CE1002:CE1023" si="1262">OR(A1002="",B1002="")</f>
        <v>1</v>
      </c>
      <c r="CF1002" s="15" t="b">
        <f t="shared" si="1217"/>
        <v>1</v>
      </c>
      <c r="CG1002" s="15" t="b">
        <f t="shared" ref="CG1002:CG1023" si="1263">OR(G1002&lt;0,H1002&lt;0,I1002&lt;0,J1002&lt;0,K1002&lt;0,L1002&lt;0)</f>
        <v>0</v>
      </c>
      <c r="CH1002" s="15" t="b">
        <f>ISNA(AA1002)</f>
        <v>1</v>
      </c>
      <c r="CI1002" t="e">
        <f t="shared" si="1218"/>
        <v>#N/A</v>
      </c>
      <c r="CJ1002" t="e">
        <f t="shared" si="1219"/>
        <v>#N/A</v>
      </c>
      <c r="CK1002" t="e">
        <f t="shared" si="1228"/>
        <v>#N/A</v>
      </c>
      <c r="CL1002" t="b">
        <f>AND(O1002&gt;0,IF(G1002&gt;0,P1002&gt;0,TRUE),IF(H1002&gt;0,Q1002&gt;0,TRUE),IF(I1002&gt;0,R1002&gt;0,TRUE),IF(J1002&gt;0,S1002&gt;0,TRUE),IF(K1002&gt;0,T1002&gt;0,TRUE),IF(L1002&gt;0,U1002&gt;0,TRUE))</f>
        <v>0</v>
      </c>
      <c r="CM1002" t="e">
        <f t="shared" si="1229"/>
        <v>#N/A</v>
      </c>
      <c r="CN1002" t="b">
        <f t="shared" si="1230"/>
        <v>0</v>
      </c>
      <c r="CO1002" s="14">
        <f t="shared" si="1231"/>
        <v>1</v>
      </c>
      <c r="CP1002" s="16" t="str">
        <f t="shared" si="1220"/>
        <v/>
      </c>
      <c r="CQ1002" s="15">
        <f t="shared" si="1221"/>
        <v>0</v>
      </c>
      <c r="CR1002" s="15">
        <f t="shared" si="1222"/>
        <v>0</v>
      </c>
      <c r="CS1002" s="15">
        <f t="shared" si="1223"/>
        <v>0</v>
      </c>
      <c r="CT1002" s="58" t="e">
        <f t="shared" si="1250"/>
        <v>#DIV/0!</v>
      </c>
      <c r="CU1002" s="2">
        <f t="shared" si="1224"/>
        <v>995</v>
      </c>
      <c r="CV1002" t="str">
        <f t="shared" si="1232"/>
        <v/>
      </c>
      <c r="CX1002" t="str">
        <f t="shared" si="1251"/>
        <v/>
      </c>
      <c r="CY1002" t="b">
        <f>AND(CX1002&lt;&gt;"",COUNTIF($CX$11:CX1001,CX1002)=0)</f>
        <v>0</v>
      </c>
      <c r="CZ1002" s="2">
        <f>IF(CX1002="",0,IF(CY1002,MAX($CZ$11:CZ1001)+1,VLOOKUP(CX1002,$CX$11:CZ1001,3,FALSE)))</f>
        <v>0</v>
      </c>
      <c r="DA1002" s="2" t="str">
        <f t="shared" si="1233"/>
        <v/>
      </c>
      <c r="DB1002" t="str">
        <f t="shared" si="1252"/>
        <v/>
      </c>
      <c r="DC1002" t="b">
        <f>AND(DB1002&lt;&gt;"",COUNTIF($DB$11:DB1001,DB1002)=0)</f>
        <v>0</v>
      </c>
      <c r="DD1002" s="2">
        <f>IF(DB1002="",0,IF(DC1002,MAX($DD$11:DD1001)+1,VLOOKUP(DB1002,$DB$11:DD1001,3,FALSE)))</f>
        <v>0</v>
      </c>
      <c r="DE1002" s="2" t="str">
        <f t="shared" si="1234"/>
        <v/>
      </c>
    </row>
    <row r="1003" spans="1:109" x14ac:dyDescent="0.35">
      <c r="A1003" s="119"/>
      <c r="B1003" s="46"/>
      <c r="C1003" s="46"/>
      <c r="D1003" s="46"/>
      <c r="E1003" s="46"/>
      <c r="F1003" s="183"/>
      <c r="G1003" s="48">
        <v>0</v>
      </c>
      <c r="H1003" s="46">
        <v>0</v>
      </c>
      <c r="I1003" s="46">
        <v>0</v>
      </c>
      <c r="J1003" s="46">
        <v>0</v>
      </c>
      <c r="K1003" s="46">
        <v>0</v>
      </c>
      <c r="L1003" s="49">
        <v>0</v>
      </c>
      <c r="M1003" s="50">
        <v>0</v>
      </c>
      <c r="N1003" s="32"/>
      <c r="O1003" s="31"/>
      <c r="P1003" s="31"/>
      <c r="Q1003" s="31"/>
      <c r="R1003" s="31"/>
      <c r="S1003" s="31"/>
      <c r="T1003" s="31"/>
      <c r="U1003" s="31"/>
      <c r="V1003" s="99"/>
      <c r="W1003" s="52" t="str">
        <f t="shared" si="1260"/>
        <v/>
      </c>
      <c r="X1003" s="120"/>
      <c r="Y1003" s="97"/>
      <c r="Z1003" t="e">
        <f t="shared" si="1189"/>
        <v>#N/A</v>
      </c>
      <c r="AA1003" t="e">
        <f t="shared" si="1190"/>
        <v>#N/A</v>
      </c>
      <c r="AB1003" t="e">
        <f t="shared" si="1191"/>
        <v>#N/A</v>
      </c>
      <c r="AC1003" s="53" t="b">
        <f t="shared" si="1192"/>
        <v>0</v>
      </c>
      <c r="AD1003" s="53" t="b">
        <f t="shared" si="1193"/>
        <v>0</v>
      </c>
      <c r="AE1003" s="53" t="b">
        <f t="shared" si="1194"/>
        <v>0</v>
      </c>
      <c r="AF1003" s="53" t="b">
        <f t="shared" si="1195"/>
        <v>0</v>
      </c>
      <c r="AG1003" s="53" t="b">
        <f t="shared" si="1196"/>
        <v>0</v>
      </c>
      <c r="AH1003" s="53" t="b">
        <f t="shared" si="1197"/>
        <v>0</v>
      </c>
      <c r="AI1003" s="53" t="b">
        <f t="shared" si="1198"/>
        <v>0</v>
      </c>
      <c r="AJ1003" s="53" t="b">
        <f t="shared" si="1199"/>
        <v>0</v>
      </c>
      <c r="AK1003" s="53" t="b">
        <f t="shared" si="1253"/>
        <v>1</v>
      </c>
      <c r="AL1003" s="53" t="b">
        <f t="shared" si="1254"/>
        <v>1</v>
      </c>
      <c r="AM1003" s="53" t="b">
        <f t="shared" si="1255"/>
        <v>1</v>
      </c>
      <c r="AN1003" s="53" t="b">
        <f t="shared" si="1256"/>
        <v>1</v>
      </c>
      <c r="AO1003" s="53" t="b">
        <f t="shared" si="1257"/>
        <v>1</v>
      </c>
      <c r="AP1003" s="53" t="b">
        <f t="shared" si="1258"/>
        <v>1</v>
      </c>
      <c r="AQ1003" s="53" t="b">
        <f t="shared" si="1235"/>
        <v>0</v>
      </c>
      <c r="AR1003" t="b">
        <f t="shared" si="1200"/>
        <v>0</v>
      </c>
      <c r="AS1003" s="54" t="e">
        <f t="shared" si="1225"/>
        <v>#N/A</v>
      </c>
      <c r="AT1003" t="b">
        <f t="shared" si="1236"/>
        <v>0</v>
      </c>
      <c r="AU1003" t="str">
        <f t="shared" si="1237"/>
        <v/>
      </c>
      <c r="AV1003" s="55" t="str">
        <f t="shared" si="1226"/>
        <v/>
      </c>
      <c r="AW1003" t="b">
        <f>AND(AV1003&lt;&gt;"",COUNTIF($AV$11:AV1002,AV1003)=0)</f>
        <v>0</v>
      </c>
      <c r="AX1003" s="2">
        <f>IF(AV1003="",0,IF(AW1003,MAX($AX$11:AX1002)+1,VLOOKUP(AV1003,$AV$11:AX1002,3,FALSE)))</f>
        <v>0</v>
      </c>
      <c r="AY1003" t="str">
        <f t="shared" si="1227"/>
        <v/>
      </c>
      <c r="AZ1003" t="e">
        <f t="shared" si="1201"/>
        <v>#N/A</v>
      </c>
      <c r="BA1003" t="e">
        <f>IF(ISNA(AZ1003),NA(),COUNTIF(AZ$10:AZ1003,AZ1003)&gt;1)</f>
        <v>#N/A</v>
      </c>
      <c r="BB1003" t="e">
        <f t="shared" si="1202"/>
        <v>#N/A</v>
      </c>
      <c r="BC1003" s="55" t="e">
        <f t="shared" si="1203"/>
        <v>#N/A</v>
      </c>
      <c r="BD1003" s="56" t="e">
        <f t="shared" si="1204"/>
        <v>#N/A</v>
      </c>
      <c r="BE1003" s="53">
        <f t="shared" si="1205"/>
        <v>0</v>
      </c>
      <c r="BF1003" s="53">
        <f t="shared" si="1206"/>
        <v>0</v>
      </c>
      <c r="BG1003" s="53">
        <f t="shared" si="1207"/>
        <v>0</v>
      </c>
      <c r="BH1003" s="53">
        <f t="shared" si="1208"/>
        <v>0</v>
      </c>
      <c r="BI1003" s="53">
        <f t="shared" si="1209"/>
        <v>0</v>
      </c>
      <c r="BJ1003" s="53">
        <f t="shared" si="1210"/>
        <v>0</v>
      </c>
      <c r="BK1003" s="57">
        <f t="shared" si="1211"/>
        <v>0</v>
      </c>
      <c r="BL1003" s="57">
        <f t="shared" si="1212"/>
        <v>0</v>
      </c>
      <c r="BM1003" s="57">
        <f t="shared" si="1213"/>
        <v>0</v>
      </c>
      <c r="BN1003" s="57">
        <f t="shared" si="1214"/>
        <v>0</v>
      </c>
      <c r="BO1003" s="57">
        <f t="shared" si="1215"/>
        <v>0</v>
      </c>
      <c r="BP1003" s="57">
        <f t="shared" si="1216"/>
        <v>0</v>
      </c>
      <c r="BQ1003">
        <f t="shared" si="1238"/>
        <v>0</v>
      </c>
      <c r="BR1003">
        <f t="shared" si="1239"/>
        <v>0</v>
      </c>
      <c r="BS1003">
        <f t="shared" si="1240"/>
        <v>0</v>
      </c>
      <c r="BT1003">
        <f t="shared" si="1241"/>
        <v>0</v>
      </c>
      <c r="BU1003">
        <f t="shared" si="1242"/>
        <v>0</v>
      </c>
      <c r="BV1003">
        <f t="shared" si="1243"/>
        <v>0</v>
      </c>
      <c r="BW1003">
        <f t="shared" si="1244"/>
        <v>0</v>
      </c>
      <c r="BX1003">
        <f t="shared" si="1245"/>
        <v>0</v>
      </c>
      <c r="BY1003">
        <f t="shared" si="1246"/>
        <v>0</v>
      </c>
      <c r="BZ1003">
        <f t="shared" si="1247"/>
        <v>0</v>
      </c>
      <c r="CA1003">
        <f t="shared" si="1248"/>
        <v>0</v>
      </c>
      <c r="CB1003">
        <f t="shared" si="1249"/>
        <v>0</v>
      </c>
      <c r="CC1003" t="e">
        <f>IF('Source and fuel input'!AS1003,VLOOKUP(AA1003,SourceIdData,8,FALSE),IF('Source and fuel input'!AQ1003,V1003,IF('Source and fuel input'!AR1003,IF(AND(E1003="Method 1",VLOOKUP(AA1003,SourceIdData,8,FALSE)&gt;0),VLOOKUP(AA1003,SourceIdData,8,FALSE),NA()),"")))</f>
        <v>#N/A</v>
      </c>
      <c r="CD1003" s="15" t="e">
        <f t="shared" si="1261"/>
        <v>#N/A</v>
      </c>
      <c r="CE1003" s="15" t="b">
        <f t="shared" si="1262"/>
        <v>1</v>
      </c>
      <c r="CF1003" s="15" t="b">
        <f t="shared" si="1217"/>
        <v>1</v>
      </c>
      <c r="CG1003" s="15" t="b">
        <f t="shared" si="1263"/>
        <v>0</v>
      </c>
      <c r="CH1003" s="15" t="b">
        <f t="shared" ref="CH1003:CH1023" si="1264">ISNA(AA1003)</f>
        <v>1</v>
      </c>
      <c r="CI1003" t="e">
        <f t="shared" si="1218"/>
        <v>#N/A</v>
      </c>
      <c r="CJ1003" t="e">
        <f t="shared" si="1219"/>
        <v>#N/A</v>
      </c>
      <c r="CK1003" t="e">
        <f t="shared" si="1228"/>
        <v>#N/A</v>
      </c>
      <c r="CL1003" t="b">
        <f t="shared" ref="CL1003:CL1023" si="1265">AND(O1003&gt;0,IF(G1003&gt;0,P1003&gt;0,TRUE),IF(H1003&gt;0,Q1003&gt;0,TRUE),IF(I1003&gt;0,R1003&gt;0,TRUE),IF(J1003&gt;0,S1003&gt;0,TRUE),IF(K1003&gt;0,T1003&gt;0,TRUE),IF(L1003&gt;0,U1003&gt;0,TRUE))</f>
        <v>0</v>
      </c>
      <c r="CM1003" t="e">
        <f t="shared" si="1229"/>
        <v>#N/A</v>
      </c>
      <c r="CN1003" t="b">
        <f t="shared" si="1230"/>
        <v>0</v>
      </c>
      <c r="CO1003" s="14">
        <f t="shared" si="1231"/>
        <v>1</v>
      </c>
      <c r="CP1003" s="16" t="str">
        <f t="shared" si="1220"/>
        <v/>
      </c>
      <c r="CQ1003" s="15">
        <f t="shared" si="1221"/>
        <v>0</v>
      </c>
      <c r="CR1003" s="15">
        <f t="shared" si="1222"/>
        <v>0</v>
      </c>
      <c r="CS1003" s="15">
        <f t="shared" si="1223"/>
        <v>0</v>
      </c>
      <c r="CT1003" s="58" t="e">
        <f t="shared" si="1250"/>
        <v>#DIV/0!</v>
      </c>
      <c r="CU1003" s="2">
        <f t="shared" si="1224"/>
        <v>995</v>
      </c>
      <c r="CV1003" t="str">
        <f t="shared" si="1232"/>
        <v/>
      </c>
      <c r="CX1003" t="str">
        <f t="shared" si="1251"/>
        <v/>
      </c>
      <c r="CY1003" t="b">
        <f>AND(CX1003&lt;&gt;"",COUNTIF($CX$11:CX1002,CX1003)=0)</f>
        <v>0</v>
      </c>
      <c r="CZ1003" s="2">
        <f>IF(CX1003="",0,IF(CY1003,MAX($CZ$11:CZ1002)+1,VLOOKUP(CX1003,$CX$11:CZ1002,3,FALSE)))</f>
        <v>0</v>
      </c>
      <c r="DA1003" s="2" t="str">
        <f t="shared" si="1233"/>
        <v/>
      </c>
      <c r="DB1003" t="str">
        <f t="shared" si="1252"/>
        <v/>
      </c>
      <c r="DC1003" t="b">
        <f>AND(DB1003&lt;&gt;"",COUNTIF($DB$11:DB1002,DB1003)=0)</f>
        <v>0</v>
      </c>
      <c r="DD1003" s="2">
        <f>IF(DB1003="",0,IF(DC1003,MAX($DD$11:DD1002)+1,VLOOKUP(DB1003,$DB$11:DD1002,3,FALSE)))</f>
        <v>0</v>
      </c>
      <c r="DE1003" s="2" t="str">
        <f t="shared" si="1234"/>
        <v/>
      </c>
    </row>
    <row r="1004" spans="1:109" x14ac:dyDescent="0.35">
      <c r="A1004" s="119"/>
      <c r="B1004" s="46"/>
      <c r="C1004" s="46"/>
      <c r="D1004" s="46"/>
      <c r="E1004" s="46"/>
      <c r="F1004" s="183"/>
      <c r="G1004" s="48">
        <v>0</v>
      </c>
      <c r="H1004" s="46">
        <v>0</v>
      </c>
      <c r="I1004" s="46">
        <v>0</v>
      </c>
      <c r="J1004" s="46">
        <v>0</v>
      </c>
      <c r="K1004" s="46">
        <v>0</v>
      </c>
      <c r="L1004" s="49">
        <v>0</v>
      </c>
      <c r="M1004" s="50">
        <v>0</v>
      </c>
      <c r="N1004" s="32"/>
      <c r="O1004" s="31"/>
      <c r="P1004" s="31"/>
      <c r="Q1004" s="31"/>
      <c r="R1004" s="31"/>
      <c r="S1004" s="31"/>
      <c r="T1004" s="31"/>
      <c r="U1004" s="31"/>
      <c r="V1004" s="99"/>
      <c r="W1004" s="52" t="str">
        <f t="shared" si="1260"/>
        <v/>
      </c>
      <c r="X1004" s="120"/>
      <c r="Y1004" s="97"/>
      <c r="Z1004" t="e">
        <f t="shared" si="1189"/>
        <v>#N/A</v>
      </c>
      <c r="AA1004" t="e">
        <f t="shared" si="1190"/>
        <v>#N/A</v>
      </c>
      <c r="AB1004" t="e">
        <f t="shared" si="1191"/>
        <v>#N/A</v>
      </c>
      <c r="AC1004" s="53" t="b">
        <f t="shared" si="1192"/>
        <v>0</v>
      </c>
      <c r="AD1004" s="53" t="b">
        <f t="shared" si="1193"/>
        <v>0</v>
      </c>
      <c r="AE1004" s="53" t="b">
        <f t="shared" si="1194"/>
        <v>0</v>
      </c>
      <c r="AF1004" s="53" t="b">
        <f t="shared" si="1195"/>
        <v>0</v>
      </c>
      <c r="AG1004" s="53" t="b">
        <f t="shared" si="1196"/>
        <v>0</v>
      </c>
      <c r="AH1004" s="53" t="b">
        <f t="shared" si="1197"/>
        <v>0</v>
      </c>
      <c r="AI1004" s="53" t="b">
        <f t="shared" si="1198"/>
        <v>0</v>
      </c>
      <c r="AJ1004" s="53" t="b">
        <f t="shared" si="1199"/>
        <v>0</v>
      </c>
      <c r="AK1004" s="53" t="b">
        <f t="shared" si="1253"/>
        <v>1</v>
      </c>
      <c r="AL1004" s="53" t="b">
        <f t="shared" si="1254"/>
        <v>1</v>
      </c>
      <c r="AM1004" s="53" t="b">
        <f t="shared" si="1255"/>
        <v>1</v>
      </c>
      <c r="AN1004" s="53" t="b">
        <f t="shared" si="1256"/>
        <v>1</v>
      </c>
      <c r="AO1004" s="53" t="b">
        <f t="shared" si="1257"/>
        <v>1</v>
      </c>
      <c r="AP1004" s="53" t="b">
        <f t="shared" si="1258"/>
        <v>1</v>
      </c>
      <c r="AQ1004" s="53" t="b">
        <f t="shared" si="1235"/>
        <v>0</v>
      </c>
      <c r="AR1004" t="b">
        <f t="shared" si="1200"/>
        <v>0</v>
      </c>
      <c r="AS1004" s="54" t="e">
        <f t="shared" si="1225"/>
        <v>#N/A</v>
      </c>
      <c r="AT1004" t="b">
        <f t="shared" si="1236"/>
        <v>0</v>
      </c>
      <c r="AU1004" t="str">
        <f t="shared" si="1237"/>
        <v/>
      </c>
      <c r="AV1004" s="55" t="str">
        <f t="shared" si="1226"/>
        <v/>
      </c>
      <c r="AW1004" t="b">
        <f>AND(AV1004&lt;&gt;"",COUNTIF($AV$11:AV1003,AV1004)=0)</f>
        <v>0</v>
      </c>
      <c r="AX1004" s="2">
        <f>IF(AV1004="",0,IF(AW1004,MAX($AX$11:AX1003)+1,VLOOKUP(AV1004,$AV$11:AX1003,3,FALSE)))</f>
        <v>0</v>
      </c>
      <c r="AY1004" t="str">
        <f t="shared" si="1227"/>
        <v/>
      </c>
      <c r="AZ1004" t="e">
        <f t="shared" si="1201"/>
        <v>#N/A</v>
      </c>
      <c r="BA1004" t="e">
        <f>IF(ISNA(AZ1004),NA(),COUNTIF(AZ$10:AZ1004,AZ1004)&gt;1)</f>
        <v>#N/A</v>
      </c>
      <c r="BB1004" t="e">
        <f t="shared" si="1202"/>
        <v>#N/A</v>
      </c>
      <c r="BC1004" s="55" t="e">
        <f t="shared" si="1203"/>
        <v>#N/A</v>
      </c>
      <c r="BD1004" s="56" t="e">
        <f t="shared" si="1204"/>
        <v>#N/A</v>
      </c>
      <c r="BE1004" s="53">
        <f t="shared" si="1205"/>
        <v>0</v>
      </c>
      <c r="BF1004" s="53">
        <f t="shared" si="1206"/>
        <v>0</v>
      </c>
      <c r="BG1004" s="53">
        <f t="shared" si="1207"/>
        <v>0</v>
      </c>
      <c r="BH1004" s="53">
        <f t="shared" si="1208"/>
        <v>0</v>
      </c>
      <c r="BI1004" s="53">
        <f t="shared" si="1209"/>
        <v>0</v>
      </c>
      <c r="BJ1004" s="53">
        <f t="shared" si="1210"/>
        <v>0</v>
      </c>
      <c r="BK1004" s="57">
        <f t="shared" si="1211"/>
        <v>0</v>
      </c>
      <c r="BL1004" s="57">
        <f t="shared" si="1212"/>
        <v>0</v>
      </c>
      <c r="BM1004" s="57">
        <f t="shared" si="1213"/>
        <v>0</v>
      </c>
      <c r="BN1004" s="57">
        <f t="shared" si="1214"/>
        <v>0</v>
      </c>
      <c r="BO1004" s="57">
        <f t="shared" si="1215"/>
        <v>0</v>
      </c>
      <c r="BP1004" s="57">
        <f t="shared" si="1216"/>
        <v>0</v>
      </c>
      <c r="BQ1004">
        <f t="shared" si="1238"/>
        <v>0</v>
      </c>
      <c r="BR1004">
        <f t="shared" si="1239"/>
        <v>0</v>
      </c>
      <c r="BS1004">
        <f t="shared" si="1240"/>
        <v>0</v>
      </c>
      <c r="BT1004">
        <f t="shared" si="1241"/>
        <v>0</v>
      </c>
      <c r="BU1004">
        <f t="shared" si="1242"/>
        <v>0</v>
      </c>
      <c r="BV1004">
        <f t="shared" si="1243"/>
        <v>0</v>
      </c>
      <c r="BW1004">
        <f t="shared" si="1244"/>
        <v>0</v>
      </c>
      <c r="BX1004">
        <f t="shared" si="1245"/>
        <v>0</v>
      </c>
      <c r="BY1004">
        <f t="shared" si="1246"/>
        <v>0</v>
      </c>
      <c r="BZ1004">
        <f t="shared" si="1247"/>
        <v>0</v>
      </c>
      <c r="CA1004">
        <f t="shared" si="1248"/>
        <v>0</v>
      </c>
      <c r="CB1004">
        <f t="shared" si="1249"/>
        <v>0</v>
      </c>
      <c r="CC1004" t="e">
        <f>IF('Source and fuel input'!AS1004,VLOOKUP(AA1004,SourceIdData,8,FALSE),IF('Source and fuel input'!AQ1004,V1004,IF('Source and fuel input'!AR1004,IF(AND(E1004="Method 1",VLOOKUP(AA1004,SourceIdData,8,FALSE)&gt;0),VLOOKUP(AA1004,SourceIdData,8,FALSE),NA()),"")))</f>
        <v>#N/A</v>
      </c>
      <c r="CD1004" s="15" t="e">
        <f t="shared" si="1261"/>
        <v>#N/A</v>
      </c>
      <c r="CE1004" s="15" t="b">
        <f t="shared" si="1262"/>
        <v>1</v>
      </c>
      <c r="CF1004" s="15" t="b">
        <f t="shared" si="1217"/>
        <v>1</v>
      </c>
      <c r="CG1004" s="15" t="b">
        <f t="shared" si="1263"/>
        <v>0</v>
      </c>
      <c r="CH1004" s="15" t="b">
        <f t="shared" si="1264"/>
        <v>1</v>
      </c>
      <c r="CI1004" t="e">
        <f t="shared" si="1218"/>
        <v>#N/A</v>
      </c>
      <c r="CJ1004" t="e">
        <f t="shared" si="1219"/>
        <v>#N/A</v>
      </c>
      <c r="CK1004" t="e">
        <f t="shared" si="1228"/>
        <v>#N/A</v>
      </c>
      <c r="CL1004" t="b">
        <f t="shared" si="1265"/>
        <v>0</v>
      </c>
      <c r="CM1004" t="e">
        <f t="shared" si="1229"/>
        <v>#N/A</v>
      </c>
      <c r="CN1004" t="b">
        <f t="shared" si="1230"/>
        <v>0</v>
      </c>
      <c r="CO1004" s="14">
        <f t="shared" si="1231"/>
        <v>1</v>
      </c>
      <c r="CP1004" s="16" t="str">
        <f t="shared" si="1220"/>
        <v/>
      </c>
      <c r="CQ1004" s="15">
        <f t="shared" si="1221"/>
        <v>0</v>
      </c>
      <c r="CR1004" s="15">
        <f t="shared" si="1222"/>
        <v>0</v>
      </c>
      <c r="CS1004" s="15">
        <f t="shared" si="1223"/>
        <v>0</v>
      </c>
      <c r="CT1004" s="58" t="e">
        <f t="shared" si="1250"/>
        <v>#DIV/0!</v>
      </c>
      <c r="CU1004" s="2">
        <f t="shared" si="1224"/>
        <v>995</v>
      </c>
      <c r="CV1004" t="str">
        <f t="shared" si="1232"/>
        <v/>
      </c>
      <c r="CX1004" t="str">
        <f t="shared" si="1251"/>
        <v/>
      </c>
      <c r="CY1004" t="b">
        <f>AND(CX1004&lt;&gt;"",COUNTIF($CX$11:CX1003,CX1004)=0)</f>
        <v>0</v>
      </c>
      <c r="CZ1004" s="2">
        <f>IF(CX1004="",0,IF(CY1004,MAX($CZ$11:CZ1003)+1,VLOOKUP(CX1004,$CX$11:CZ1003,3,FALSE)))</f>
        <v>0</v>
      </c>
      <c r="DA1004" s="2" t="str">
        <f t="shared" si="1233"/>
        <v/>
      </c>
      <c r="DB1004" t="str">
        <f t="shared" si="1252"/>
        <v/>
      </c>
      <c r="DC1004" t="b">
        <f>AND(DB1004&lt;&gt;"",COUNTIF($DB$11:DB1003,DB1004)=0)</f>
        <v>0</v>
      </c>
      <c r="DD1004" s="2">
        <f>IF(DB1004="",0,IF(DC1004,MAX($DD$11:DD1003)+1,VLOOKUP(DB1004,$DB$11:DD1003,3,FALSE)))</f>
        <v>0</v>
      </c>
      <c r="DE1004" s="2" t="str">
        <f t="shared" si="1234"/>
        <v/>
      </c>
    </row>
    <row r="1005" spans="1:109" x14ac:dyDescent="0.35">
      <c r="A1005" s="119"/>
      <c r="B1005" s="46"/>
      <c r="C1005" s="46"/>
      <c r="D1005" s="46"/>
      <c r="E1005" s="46"/>
      <c r="F1005" s="183"/>
      <c r="G1005" s="48">
        <v>0</v>
      </c>
      <c r="H1005" s="46">
        <v>0</v>
      </c>
      <c r="I1005" s="46">
        <v>0</v>
      </c>
      <c r="J1005" s="46">
        <v>0</v>
      </c>
      <c r="K1005" s="46">
        <v>0</v>
      </c>
      <c r="L1005" s="49">
        <v>0</v>
      </c>
      <c r="M1005" s="50">
        <v>0</v>
      </c>
      <c r="N1005" s="32"/>
      <c r="O1005" s="31"/>
      <c r="P1005" s="31"/>
      <c r="Q1005" s="31"/>
      <c r="R1005" s="31"/>
      <c r="S1005" s="31"/>
      <c r="T1005" s="31"/>
      <c r="U1005" s="31"/>
      <c r="V1005" s="99"/>
      <c r="W1005" s="52" t="str">
        <f t="shared" si="1260"/>
        <v/>
      </c>
      <c r="X1005" s="120"/>
      <c r="Y1005" s="97"/>
      <c r="Z1005" t="e">
        <f t="shared" si="1189"/>
        <v>#N/A</v>
      </c>
      <c r="AA1005" t="e">
        <f t="shared" si="1190"/>
        <v>#N/A</v>
      </c>
      <c r="AB1005" t="e">
        <f t="shared" si="1191"/>
        <v>#N/A</v>
      </c>
      <c r="AC1005" s="53" t="b">
        <f t="shared" si="1192"/>
        <v>0</v>
      </c>
      <c r="AD1005" s="53" t="b">
        <f t="shared" si="1193"/>
        <v>0</v>
      </c>
      <c r="AE1005" s="53" t="b">
        <f t="shared" si="1194"/>
        <v>0</v>
      </c>
      <c r="AF1005" s="53" t="b">
        <f t="shared" si="1195"/>
        <v>0</v>
      </c>
      <c r="AG1005" s="53" t="b">
        <f t="shared" si="1196"/>
        <v>0</v>
      </c>
      <c r="AH1005" s="53" t="b">
        <f t="shared" si="1197"/>
        <v>0</v>
      </c>
      <c r="AI1005" s="53" t="b">
        <f t="shared" si="1198"/>
        <v>0</v>
      </c>
      <c r="AJ1005" s="53" t="b">
        <f t="shared" si="1199"/>
        <v>0</v>
      </c>
      <c r="AK1005" s="53" t="b">
        <f t="shared" si="1253"/>
        <v>1</v>
      </c>
      <c r="AL1005" s="53" t="b">
        <f t="shared" si="1254"/>
        <v>1</v>
      </c>
      <c r="AM1005" s="53" t="b">
        <f t="shared" si="1255"/>
        <v>1</v>
      </c>
      <c r="AN1005" s="53" t="b">
        <f t="shared" si="1256"/>
        <v>1</v>
      </c>
      <c r="AO1005" s="53" t="b">
        <f t="shared" si="1257"/>
        <v>1</v>
      </c>
      <c r="AP1005" s="53" t="b">
        <f t="shared" si="1258"/>
        <v>1</v>
      </c>
      <c r="AQ1005" s="53" t="b">
        <f t="shared" si="1235"/>
        <v>0</v>
      </c>
      <c r="AR1005" t="b">
        <f t="shared" si="1200"/>
        <v>0</v>
      </c>
      <c r="AS1005" s="54" t="e">
        <f t="shared" si="1225"/>
        <v>#N/A</v>
      </c>
      <c r="AT1005" t="b">
        <f t="shared" si="1236"/>
        <v>0</v>
      </c>
      <c r="AU1005" t="str">
        <f t="shared" si="1237"/>
        <v/>
      </c>
      <c r="AV1005" s="55" t="str">
        <f t="shared" si="1226"/>
        <v/>
      </c>
      <c r="AW1005" t="b">
        <f>AND(AV1005&lt;&gt;"",COUNTIF($AV$11:AV1004,AV1005)=0)</f>
        <v>0</v>
      </c>
      <c r="AX1005" s="2">
        <f>IF(AV1005="",0,IF(AW1005,MAX($AX$11:AX1004)+1,VLOOKUP(AV1005,$AV$11:AX1004,3,FALSE)))</f>
        <v>0</v>
      </c>
      <c r="AY1005" t="str">
        <f t="shared" si="1227"/>
        <v/>
      </c>
      <c r="AZ1005" t="e">
        <f t="shared" si="1201"/>
        <v>#N/A</v>
      </c>
      <c r="BA1005" t="e">
        <f>IF(ISNA(AZ1005),NA(),COUNTIF(AZ$10:AZ1005,AZ1005)&gt;1)</f>
        <v>#N/A</v>
      </c>
      <c r="BB1005" t="e">
        <f t="shared" si="1202"/>
        <v>#N/A</v>
      </c>
      <c r="BC1005" s="55" t="e">
        <f t="shared" si="1203"/>
        <v>#N/A</v>
      </c>
      <c r="BD1005" s="56" t="e">
        <f t="shared" si="1204"/>
        <v>#N/A</v>
      </c>
      <c r="BE1005" s="53">
        <f t="shared" si="1205"/>
        <v>0</v>
      </c>
      <c r="BF1005" s="53">
        <f t="shared" si="1206"/>
        <v>0</v>
      </c>
      <c r="BG1005" s="53">
        <f t="shared" si="1207"/>
        <v>0</v>
      </c>
      <c r="BH1005" s="53">
        <f t="shared" si="1208"/>
        <v>0</v>
      </c>
      <c r="BI1005" s="53">
        <f t="shared" si="1209"/>
        <v>0</v>
      </c>
      <c r="BJ1005" s="53">
        <f t="shared" si="1210"/>
        <v>0</v>
      </c>
      <c r="BK1005" s="57">
        <f t="shared" si="1211"/>
        <v>0</v>
      </c>
      <c r="BL1005" s="57">
        <f t="shared" si="1212"/>
        <v>0</v>
      </c>
      <c r="BM1005" s="57">
        <f t="shared" si="1213"/>
        <v>0</v>
      </c>
      <c r="BN1005" s="57">
        <f t="shared" si="1214"/>
        <v>0</v>
      </c>
      <c r="BO1005" s="57">
        <f t="shared" si="1215"/>
        <v>0</v>
      </c>
      <c r="BP1005" s="57">
        <f t="shared" si="1216"/>
        <v>0</v>
      </c>
      <c r="BQ1005">
        <f t="shared" si="1238"/>
        <v>0</v>
      </c>
      <c r="BR1005">
        <f t="shared" si="1239"/>
        <v>0</v>
      </c>
      <c r="BS1005">
        <f t="shared" si="1240"/>
        <v>0</v>
      </c>
      <c r="BT1005">
        <f t="shared" si="1241"/>
        <v>0</v>
      </c>
      <c r="BU1005">
        <f t="shared" si="1242"/>
        <v>0</v>
      </c>
      <c r="BV1005">
        <f t="shared" si="1243"/>
        <v>0</v>
      </c>
      <c r="BW1005">
        <f t="shared" si="1244"/>
        <v>0</v>
      </c>
      <c r="BX1005">
        <f t="shared" si="1245"/>
        <v>0</v>
      </c>
      <c r="BY1005">
        <f t="shared" si="1246"/>
        <v>0</v>
      </c>
      <c r="BZ1005">
        <f t="shared" si="1247"/>
        <v>0</v>
      </c>
      <c r="CA1005">
        <f t="shared" si="1248"/>
        <v>0</v>
      </c>
      <c r="CB1005">
        <f t="shared" si="1249"/>
        <v>0</v>
      </c>
      <c r="CC1005" t="e">
        <f>IF('Source and fuel input'!AS1005,VLOOKUP(AA1005,SourceIdData,8,FALSE),IF('Source and fuel input'!AQ1005,V1005,IF('Source and fuel input'!AR1005,IF(AND(E1005="Method 1",VLOOKUP(AA1005,SourceIdData,8,FALSE)&gt;0),VLOOKUP(AA1005,SourceIdData,8,FALSE),NA()),"")))</f>
        <v>#N/A</v>
      </c>
      <c r="CD1005" s="15" t="e">
        <f t="shared" si="1261"/>
        <v>#N/A</v>
      </c>
      <c r="CE1005" s="15" t="b">
        <f t="shared" si="1262"/>
        <v>1</v>
      </c>
      <c r="CF1005" s="15" t="b">
        <f t="shared" si="1217"/>
        <v>1</v>
      </c>
      <c r="CG1005" s="15" t="b">
        <f t="shared" si="1263"/>
        <v>0</v>
      </c>
      <c r="CH1005" s="15" t="b">
        <f t="shared" si="1264"/>
        <v>1</v>
      </c>
      <c r="CI1005" t="e">
        <f t="shared" si="1218"/>
        <v>#N/A</v>
      </c>
      <c r="CJ1005" t="e">
        <f t="shared" si="1219"/>
        <v>#N/A</v>
      </c>
      <c r="CK1005" t="e">
        <f t="shared" si="1228"/>
        <v>#N/A</v>
      </c>
      <c r="CL1005" t="b">
        <f t="shared" si="1265"/>
        <v>0</v>
      </c>
      <c r="CM1005" t="e">
        <f t="shared" si="1229"/>
        <v>#N/A</v>
      </c>
      <c r="CN1005" t="b">
        <f t="shared" si="1230"/>
        <v>0</v>
      </c>
      <c r="CO1005" s="14">
        <f t="shared" si="1231"/>
        <v>1</v>
      </c>
      <c r="CP1005" s="16" t="str">
        <f t="shared" si="1220"/>
        <v/>
      </c>
      <c r="CQ1005" s="15">
        <f t="shared" si="1221"/>
        <v>0</v>
      </c>
      <c r="CR1005" s="15">
        <f t="shared" si="1222"/>
        <v>0</v>
      </c>
      <c r="CS1005" s="15">
        <f t="shared" si="1223"/>
        <v>0</v>
      </c>
      <c r="CT1005" s="58" t="e">
        <f t="shared" si="1250"/>
        <v>#DIV/0!</v>
      </c>
      <c r="CU1005" s="2">
        <f t="shared" si="1224"/>
        <v>995</v>
      </c>
      <c r="CV1005" t="str">
        <f t="shared" si="1232"/>
        <v/>
      </c>
      <c r="CX1005" t="str">
        <f t="shared" si="1251"/>
        <v/>
      </c>
      <c r="CY1005" t="b">
        <f>AND(CX1005&lt;&gt;"",COUNTIF($CX$11:CX1004,CX1005)=0)</f>
        <v>0</v>
      </c>
      <c r="CZ1005" s="2">
        <f>IF(CX1005="",0,IF(CY1005,MAX($CZ$11:CZ1004)+1,VLOOKUP(CX1005,$CX$11:CZ1004,3,FALSE)))</f>
        <v>0</v>
      </c>
      <c r="DA1005" s="2" t="str">
        <f t="shared" si="1233"/>
        <v/>
      </c>
      <c r="DB1005" t="str">
        <f t="shared" si="1252"/>
        <v/>
      </c>
      <c r="DC1005" t="b">
        <f>AND(DB1005&lt;&gt;"",COUNTIF($DB$11:DB1004,DB1005)=0)</f>
        <v>0</v>
      </c>
      <c r="DD1005" s="2">
        <f>IF(DB1005="",0,IF(DC1005,MAX($DD$11:DD1004)+1,VLOOKUP(DB1005,$DB$11:DD1004,3,FALSE)))</f>
        <v>0</v>
      </c>
      <c r="DE1005" s="2" t="str">
        <f t="shared" si="1234"/>
        <v/>
      </c>
    </row>
    <row r="1006" spans="1:109" x14ac:dyDescent="0.35">
      <c r="A1006" s="119"/>
      <c r="B1006" s="46"/>
      <c r="C1006" s="46"/>
      <c r="D1006" s="46"/>
      <c r="E1006" s="46"/>
      <c r="F1006" s="183"/>
      <c r="G1006" s="48">
        <v>0</v>
      </c>
      <c r="H1006" s="46">
        <v>0</v>
      </c>
      <c r="I1006" s="46">
        <v>0</v>
      </c>
      <c r="J1006" s="46">
        <v>0</v>
      </c>
      <c r="K1006" s="46">
        <v>0</v>
      </c>
      <c r="L1006" s="49">
        <v>0</v>
      </c>
      <c r="M1006" s="50">
        <v>0</v>
      </c>
      <c r="N1006" s="32"/>
      <c r="O1006" s="31"/>
      <c r="P1006" s="31"/>
      <c r="Q1006" s="31"/>
      <c r="R1006" s="31"/>
      <c r="S1006" s="31"/>
      <c r="T1006" s="31"/>
      <c r="U1006" s="31"/>
      <c r="V1006" s="99"/>
      <c r="W1006" s="52" t="str">
        <f t="shared" si="1260"/>
        <v/>
      </c>
      <c r="X1006" s="120"/>
      <c r="Y1006" s="97"/>
      <c r="Z1006" t="e">
        <f t="shared" si="1189"/>
        <v>#N/A</v>
      </c>
      <c r="AA1006" t="e">
        <f t="shared" si="1190"/>
        <v>#N/A</v>
      </c>
      <c r="AB1006" t="e">
        <f t="shared" si="1191"/>
        <v>#N/A</v>
      </c>
      <c r="AC1006" s="53" t="b">
        <f t="shared" si="1192"/>
        <v>0</v>
      </c>
      <c r="AD1006" s="53" t="b">
        <f t="shared" si="1193"/>
        <v>0</v>
      </c>
      <c r="AE1006" s="53" t="b">
        <f t="shared" si="1194"/>
        <v>0</v>
      </c>
      <c r="AF1006" s="53" t="b">
        <f t="shared" si="1195"/>
        <v>0</v>
      </c>
      <c r="AG1006" s="53" t="b">
        <f t="shared" si="1196"/>
        <v>0</v>
      </c>
      <c r="AH1006" s="53" t="b">
        <f t="shared" si="1197"/>
        <v>0</v>
      </c>
      <c r="AI1006" s="53" t="b">
        <f t="shared" si="1198"/>
        <v>0</v>
      </c>
      <c r="AJ1006" s="53" t="b">
        <f t="shared" si="1199"/>
        <v>0</v>
      </c>
      <c r="AK1006" s="53" t="b">
        <f t="shared" si="1253"/>
        <v>1</v>
      </c>
      <c r="AL1006" s="53" t="b">
        <f t="shared" si="1254"/>
        <v>1</v>
      </c>
      <c r="AM1006" s="53" t="b">
        <f t="shared" si="1255"/>
        <v>1</v>
      </c>
      <c r="AN1006" s="53" t="b">
        <f t="shared" si="1256"/>
        <v>1</v>
      </c>
      <c r="AO1006" s="53" t="b">
        <f t="shared" si="1257"/>
        <v>1</v>
      </c>
      <c r="AP1006" s="53" t="b">
        <f t="shared" si="1258"/>
        <v>1</v>
      </c>
      <c r="AQ1006" s="53" t="b">
        <f t="shared" si="1235"/>
        <v>0</v>
      </c>
      <c r="AR1006" t="b">
        <f t="shared" si="1200"/>
        <v>0</v>
      </c>
      <c r="AS1006" s="54" t="e">
        <f t="shared" si="1225"/>
        <v>#N/A</v>
      </c>
      <c r="AT1006" t="b">
        <f t="shared" si="1236"/>
        <v>0</v>
      </c>
      <c r="AU1006" t="str">
        <f t="shared" si="1237"/>
        <v/>
      </c>
      <c r="AV1006" s="55" t="str">
        <f t="shared" si="1226"/>
        <v/>
      </c>
      <c r="AW1006" t="b">
        <f>AND(AV1006&lt;&gt;"",COUNTIF($AV$11:AV1005,AV1006)=0)</f>
        <v>0</v>
      </c>
      <c r="AX1006" s="2">
        <f>IF(AV1006="",0,IF(AW1006,MAX($AX$11:AX1005)+1,VLOOKUP(AV1006,$AV$11:AX1005,3,FALSE)))</f>
        <v>0</v>
      </c>
      <c r="AY1006" t="str">
        <f t="shared" si="1227"/>
        <v/>
      </c>
      <c r="AZ1006" t="e">
        <f t="shared" si="1201"/>
        <v>#N/A</v>
      </c>
      <c r="BA1006" t="e">
        <f>IF(ISNA(AZ1006),NA(),COUNTIF(AZ$10:AZ1006,AZ1006)&gt;1)</f>
        <v>#N/A</v>
      </c>
      <c r="BB1006" t="e">
        <f t="shared" si="1202"/>
        <v>#N/A</v>
      </c>
      <c r="BC1006" s="55" t="e">
        <f t="shared" si="1203"/>
        <v>#N/A</v>
      </c>
      <c r="BD1006" s="56" t="e">
        <f t="shared" si="1204"/>
        <v>#N/A</v>
      </c>
      <c r="BE1006" s="53">
        <f t="shared" si="1205"/>
        <v>0</v>
      </c>
      <c r="BF1006" s="53">
        <f t="shared" si="1206"/>
        <v>0</v>
      </c>
      <c r="BG1006" s="53">
        <f t="shared" si="1207"/>
        <v>0</v>
      </c>
      <c r="BH1006" s="53">
        <f t="shared" si="1208"/>
        <v>0</v>
      </c>
      <c r="BI1006" s="53">
        <f t="shared" si="1209"/>
        <v>0</v>
      </c>
      <c r="BJ1006" s="53">
        <f t="shared" si="1210"/>
        <v>0</v>
      </c>
      <c r="BK1006" s="57">
        <f t="shared" si="1211"/>
        <v>0</v>
      </c>
      <c r="BL1006" s="57">
        <f t="shared" si="1212"/>
        <v>0</v>
      </c>
      <c r="BM1006" s="57">
        <f t="shared" si="1213"/>
        <v>0</v>
      </c>
      <c r="BN1006" s="57">
        <f t="shared" si="1214"/>
        <v>0</v>
      </c>
      <c r="BO1006" s="57">
        <f t="shared" si="1215"/>
        <v>0</v>
      </c>
      <c r="BP1006" s="57">
        <f t="shared" si="1216"/>
        <v>0</v>
      </c>
      <c r="BQ1006">
        <f t="shared" si="1238"/>
        <v>0</v>
      </c>
      <c r="BR1006">
        <f t="shared" si="1239"/>
        <v>0</v>
      </c>
      <c r="BS1006">
        <f t="shared" si="1240"/>
        <v>0</v>
      </c>
      <c r="BT1006">
        <f t="shared" si="1241"/>
        <v>0</v>
      </c>
      <c r="BU1006">
        <f t="shared" si="1242"/>
        <v>0</v>
      </c>
      <c r="BV1006">
        <f t="shared" si="1243"/>
        <v>0</v>
      </c>
      <c r="BW1006">
        <f t="shared" si="1244"/>
        <v>0</v>
      </c>
      <c r="BX1006">
        <f t="shared" si="1245"/>
        <v>0</v>
      </c>
      <c r="BY1006">
        <f t="shared" si="1246"/>
        <v>0</v>
      </c>
      <c r="BZ1006">
        <f t="shared" si="1247"/>
        <v>0</v>
      </c>
      <c r="CA1006">
        <f t="shared" si="1248"/>
        <v>0</v>
      </c>
      <c r="CB1006">
        <f t="shared" si="1249"/>
        <v>0</v>
      </c>
      <c r="CC1006" t="e">
        <f>IF('Source and fuel input'!AS1006,VLOOKUP(AA1006,SourceIdData,8,FALSE),IF('Source and fuel input'!AQ1006,V1006,IF('Source and fuel input'!AR1006,IF(AND(E1006="Method 1",VLOOKUP(AA1006,SourceIdData,8,FALSE)&gt;0),VLOOKUP(AA1006,SourceIdData,8,FALSE),NA()),"")))</f>
        <v>#N/A</v>
      </c>
      <c r="CD1006" s="15" t="e">
        <f t="shared" si="1261"/>
        <v>#N/A</v>
      </c>
      <c r="CE1006" s="15" t="b">
        <f t="shared" si="1262"/>
        <v>1</v>
      </c>
      <c r="CF1006" s="15" t="b">
        <f t="shared" si="1217"/>
        <v>1</v>
      </c>
      <c r="CG1006" s="15" t="b">
        <f t="shared" si="1263"/>
        <v>0</v>
      </c>
      <c r="CH1006" s="15" t="b">
        <f t="shared" si="1264"/>
        <v>1</v>
      </c>
      <c r="CI1006" t="e">
        <f t="shared" si="1218"/>
        <v>#N/A</v>
      </c>
      <c r="CJ1006" t="e">
        <f t="shared" si="1219"/>
        <v>#N/A</v>
      </c>
      <c r="CK1006" t="e">
        <f t="shared" si="1228"/>
        <v>#N/A</v>
      </c>
      <c r="CL1006" t="b">
        <f t="shared" si="1265"/>
        <v>0</v>
      </c>
      <c r="CM1006" t="e">
        <f t="shared" si="1229"/>
        <v>#N/A</v>
      </c>
      <c r="CN1006" t="b">
        <f t="shared" si="1230"/>
        <v>0</v>
      </c>
      <c r="CO1006" s="14">
        <f t="shared" si="1231"/>
        <v>1</v>
      </c>
      <c r="CP1006" s="16" t="str">
        <f t="shared" si="1220"/>
        <v/>
      </c>
      <c r="CQ1006" s="15">
        <f t="shared" si="1221"/>
        <v>0</v>
      </c>
      <c r="CR1006" s="15">
        <f t="shared" si="1222"/>
        <v>0</v>
      </c>
      <c r="CS1006" s="15">
        <f t="shared" si="1223"/>
        <v>0</v>
      </c>
      <c r="CT1006" s="58" t="e">
        <f t="shared" si="1250"/>
        <v>#DIV/0!</v>
      </c>
      <c r="CU1006" s="2">
        <f t="shared" si="1224"/>
        <v>995</v>
      </c>
      <c r="CV1006" t="str">
        <f t="shared" si="1232"/>
        <v/>
      </c>
      <c r="CX1006" t="str">
        <f t="shared" si="1251"/>
        <v/>
      </c>
      <c r="CY1006" t="b">
        <f>AND(CX1006&lt;&gt;"",COUNTIF($CX$11:CX1005,CX1006)=0)</f>
        <v>0</v>
      </c>
      <c r="CZ1006" s="2">
        <f>IF(CX1006="",0,IF(CY1006,MAX($CZ$11:CZ1005)+1,VLOOKUP(CX1006,$CX$11:CZ1005,3,FALSE)))</f>
        <v>0</v>
      </c>
      <c r="DA1006" s="2" t="str">
        <f t="shared" si="1233"/>
        <v/>
      </c>
      <c r="DB1006" t="str">
        <f t="shared" si="1252"/>
        <v/>
      </c>
      <c r="DC1006" t="b">
        <f>AND(DB1006&lt;&gt;"",COUNTIF($DB$11:DB1005,DB1006)=0)</f>
        <v>0</v>
      </c>
      <c r="DD1006" s="2">
        <f>IF(DB1006="",0,IF(DC1006,MAX($DD$11:DD1005)+1,VLOOKUP(DB1006,$DB$11:DD1005,3,FALSE)))</f>
        <v>0</v>
      </c>
      <c r="DE1006" s="2" t="str">
        <f t="shared" si="1234"/>
        <v/>
      </c>
    </row>
    <row r="1007" spans="1:109" x14ac:dyDescent="0.35">
      <c r="A1007" s="119"/>
      <c r="B1007" s="46"/>
      <c r="C1007" s="46"/>
      <c r="D1007" s="46"/>
      <c r="E1007" s="46"/>
      <c r="F1007" s="183"/>
      <c r="G1007" s="48">
        <v>0</v>
      </c>
      <c r="H1007" s="46">
        <v>0</v>
      </c>
      <c r="I1007" s="46">
        <v>0</v>
      </c>
      <c r="J1007" s="46">
        <v>0</v>
      </c>
      <c r="K1007" s="46">
        <v>0</v>
      </c>
      <c r="L1007" s="49">
        <v>0</v>
      </c>
      <c r="M1007" s="50">
        <v>0</v>
      </c>
      <c r="N1007" s="32"/>
      <c r="O1007" s="31"/>
      <c r="P1007" s="31"/>
      <c r="Q1007" s="31"/>
      <c r="R1007" s="31"/>
      <c r="S1007" s="31"/>
      <c r="T1007" s="31"/>
      <c r="U1007" s="31"/>
      <c r="V1007" s="99"/>
      <c r="W1007" s="52" t="str">
        <f t="shared" si="1260"/>
        <v/>
      </c>
      <c r="X1007" s="120"/>
      <c r="Y1007" s="97"/>
      <c r="Z1007" t="e">
        <f t="shared" si="1189"/>
        <v>#N/A</v>
      </c>
      <c r="AA1007" t="e">
        <f t="shared" si="1190"/>
        <v>#N/A</v>
      </c>
      <c r="AB1007" t="e">
        <f t="shared" si="1191"/>
        <v>#N/A</v>
      </c>
      <c r="AC1007" s="53" t="b">
        <f t="shared" si="1192"/>
        <v>0</v>
      </c>
      <c r="AD1007" s="53" t="b">
        <f t="shared" si="1193"/>
        <v>0</v>
      </c>
      <c r="AE1007" s="53" t="b">
        <f t="shared" si="1194"/>
        <v>0</v>
      </c>
      <c r="AF1007" s="53" t="b">
        <f t="shared" si="1195"/>
        <v>0</v>
      </c>
      <c r="AG1007" s="53" t="b">
        <f t="shared" si="1196"/>
        <v>0</v>
      </c>
      <c r="AH1007" s="53" t="b">
        <f t="shared" si="1197"/>
        <v>0</v>
      </c>
      <c r="AI1007" s="53" t="b">
        <f t="shared" si="1198"/>
        <v>0</v>
      </c>
      <c r="AJ1007" s="53" t="b">
        <f t="shared" si="1199"/>
        <v>0</v>
      </c>
      <c r="AK1007" s="53" t="b">
        <f t="shared" si="1253"/>
        <v>1</v>
      </c>
      <c r="AL1007" s="53" t="b">
        <f t="shared" si="1254"/>
        <v>1</v>
      </c>
      <c r="AM1007" s="53" t="b">
        <f t="shared" si="1255"/>
        <v>1</v>
      </c>
      <c r="AN1007" s="53" t="b">
        <f t="shared" si="1256"/>
        <v>1</v>
      </c>
      <c r="AO1007" s="53" t="b">
        <f t="shared" si="1257"/>
        <v>1</v>
      </c>
      <c r="AP1007" s="53" t="b">
        <f t="shared" si="1258"/>
        <v>1</v>
      </c>
      <c r="AQ1007" s="53" t="b">
        <f t="shared" si="1235"/>
        <v>0</v>
      </c>
      <c r="AR1007" t="b">
        <f t="shared" si="1200"/>
        <v>0</v>
      </c>
      <c r="AS1007" s="54" t="e">
        <f t="shared" si="1225"/>
        <v>#N/A</v>
      </c>
      <c r="AT1007" t="b">
        <f t="shared" si="1236"/>
        <v>0</v>
      </c>
      <c r="AU1007" t="str">
        <f t="shared" si="1237"/>
        <v/>
      </c>
      <c r="AV1007" s="55" t="str">
        <f t="shared" si="1226"/>
        <v/>
      </c>
      <c r="AW1007" t="b">
        <f>AND(AV1007&lt;&gt;"",COUNTIF($AV$11:AV1006,AV1007)=0)</f>
        <v>0</v>
      </c>
      <c r="AX1007" s="2">
        <f>IF(AV1007="",0,IF(AW1007,MAX($AX$11:AX1006)+1,VLOOKUP(AV1007,$AV$11:AX1006,3,FALSE)))</f>
        <v>0</v>
      </c>
      <c r="AY1007" t="str">
        <f t="shared" si="1227"/>
        <v/>
      </c>
      <c r="AZ1007" t="e">
        <f t="shared" si="1201"/>
        <v>#N/A</v>
      </c>
      <c r="BA1007" t="e">
        <f>IF(ISNA(AZ1007),NA(),COUNTIF(AZ$10:AZ1007,AZ1007)&gt;1)</f>
        <v>#N/A</v>
      </c>
      <c r="BB1007" t="e">
        <f t="shared" si="1202"/>
        <v>#N/A</v>
      </c>
      <c r="BC1007" s="55" t="e">
        <f t="shared" si="1203"/>
        <v>#N/A</v>
      </c>
      <c r="BD1007" s="56" t="e">
        <f t="shared" si="1204"/>
        <v>#N/A</v>
      </c>
      <c r="BE1007" s="53">
        <f t="shared" si="1205"/>
        <v>0</v>
      </c>
      <c r="BF1007" s="53">
        <f t="shared" si="1206"/>
        <v>0</v>
      </c>
      <c r="BG1007" s="53">
        <f t="shared" si="1207"/>
        <v>0</v>
      </c>
      <c r="BH1007" s="53">
        <f t="shared" si="1208"/>
        <v>0</v>
      </c>
      <c r="BI1007" s="53">
        <f t="shared" si="1209"/>
        <v>0</v>
      </c>
      <c r="BJ1007" s="53">
        <f t="shared" si="1210"/>
        <v>0</v>
      </c>
      <c r="BK1007" s="57">
        <f t="shared" si="1211"/>
        <v>0</v>
      </c>
      <c r="BL1007" s="57">
        <f t="shared" si="1212"/>
        <v>0</v>
      </c>
      <c r="BM1007" s="57">
        <f t="shared" si="1213"/>
        <v>0</v>
      </c>
      <c r="BN1007" s="57">
        <f t="shared" si="1214"/>
        <v>0</v>
      </c>
      <c r="BO1007" s="57">
        <f t="shared" si="1215"/>
        <v>0</v>
      </c>
      <c r="BP1007" s="57">
        <f t="shared" si="1216"/>
        <v>0</v>
      </c>
      <c r="BQ1007">
        <f t="shared" si="1238"/>
        <v>0</v>
      </c>
      <c r="BR1007">
        <f t="shared" si="1239"/>
        <v>0</v>
      </c>
      <c r="BS1007">
        <f t="shared" si="1240"/>
        <v>0</v>
      </c>
      <c r="BT1007">
        <f t="shared" si="1241"/>
        <v>0</v>
      </c>
      <c r="BU1007">
        <f t="shared" si="1242"/>
        <v>0</v>
      </c>
      <c r="BV1007">
        <f t="shared" si="1243"/>
        <v>0</v>
      </c>
      <c r="BW1007">
        <f t="shared" si="1244"/>
        <v>0</v>
      </c>
      <c r="BX1007">
        <f t="shared" si="1245"/>
        <v>0</v>
      </c>
      <c r="BY1007">
        <f t="shared" si="1246"/>
        <v>0</v>
      </c>
      <c r="BZ1007">
        <f t="shared" si="1247"/>
        <v>0</v>
      </c>
      <c r="CA1007">
        <f t="shared" si="1248"/>
        <v>0</v>
      </c>
      <c r="CB1007">
        <f t="shared" si="1249"/>
        <v>0</v>
      </c>
      <c r="CC1007" t="e">
        <f>IF('Source and fuel input'!AS1007,VLOOKUP(AA1007,SourceIdData,8,FALSE),IF('Source and fuel input'!AQ1007,V1007,IF('Source and fuel input'!AR1007,IF(AND(E1007="Method 1",VLOOKUP(AA1007,SourceIdData,8,FALSE)&gt;0),VLOOKUP(AA1007,SourceIdData,8,FALSE),NA()),"")))</f>
        <v>#N/A</v>
      </c>
      <c r="CD1007" s="15" t="e">
        <f t="shared" si="1261"/>
        <v>#N/A</v>
      </c>
      <c r="CE1007" s="15" t="b">
        <f t="shared" si="1262"/>
        <v>1</v>
      </c>
      <c r="CF1007" s="15" t="b">
        <f t="shared" si="1217"/>
        <v>1</v>
      </c>
      <c r="CG1007" s="15" t="b">
        <f t="shared" si="1263"/>
        <v>0</v>
      </c>
      <c r="CH1007" s="15" t="b">
        <f t="shared" si="1264"/>
        <v>1</v>
      </c>
      <c r="CI1007" t="e">
        <f t="shared" si="1218"/>
        <v>#N/A</v>
      </c>
      <c r="CJ1007" t="e">
        <f t="shared" si="1219"/>
        <v>#N/A</v>
      </c>
      <c r="CK1007" t="e">
        <f t="shared" si="1228"/>
        <v>#N/A</v>
      </c>
      <c r="CL1007" t="b">
        <f t="shared" si="1265"/>
        <v>0</v>
      </c>
      <c r="CM1007" t="e">
        <f t="shared" si="1229"/>
        <v>#N/A</v>
      </c>
      <c r="CN1007" t="b">
        <f t="shared" si="1230"/>
        <v>0</v>
      </c>
      <c r="CO1007" s="14">
        <f t="shared" si="1231"/>
        <v>1</v>
      </c>
      <c r="CP1007" s="16" t="str">
        <f t="shared" si="1220"/>
        <v/>
      </c>
      <c r="CQ1007" s="15">
        <f t="shared" si="1221"/>
        <v>0</v>
      </c>
      <c r="CR1007" s="15">
        <f t="shared" si="1222"/>
        <v>0</v>
      </c>
      <c r="CS1007" s="15">
        <f t="shared" si="1223"/>
        <v>0</v>
      </c>
      <c r="CT1007" s="58" t="e">
        <f t="shared" si="1250"/>
        <v>#DIV/0!</v>
      </c>
      <c r="CU1007" s="2">
        <f t="shared" si="1224"/>
        <v>995</v>
      </c>
      <c r="CV1007" t="str">
        <f t="shared" si="1232"/>
        <v/>
      </c>
      <c r="CX1007" t="str">
        <f t="shared" si="1251"/>
        <v/>
      </c>
      <c r="CY1007" t="b">
        <f>AND(CX1007&lt;&gt;"",COUNTIF($CX$11:CX1006,CX1007)=0)</f>
        <v>0</v>
      </c>
      <c r="CZ1007" s="2">
        <f>IF(CX1007="",0,IF(CY1007,MAX($CZ$11:CZ1006)+1,VLOOKUP(CX1007,$CX$11:CZ1006,3,FALSE)))</f>
        <v>0</v>
      </c>
      <c r="DA1007" s="2" t="str">
        <f t="shared" si="1233"/>
        <v/>
      </c>
      <c r="DB1007" t="str">
        <f t="shared" si="1252"/>
        <v/>
      </c>
      <c r="DC1007" t="b">
        <f>AND(DB1007&lt;&gt;"",COUNTIF($DB$11:DB1006,DB1007)=0)</f>
        <v>0</v>
      </c>
      <c r="DD1007" s="2">
        <f>IF(DB1007="",0,IF(DC1007,MAX($DD$11:DD1006)+1,VLOOKUP(DB1007,$DB$11:DD1006,3,FALSE)))</f>
        <v>0</v>
      </c>
      <c r="DE1007" s="2" t="str">
        <f t="shared" si="1234"/>
        <v/>
      </c>
    </row>
    <row r="1008" spans="1:109" x14ac:dyDescent="0.35">
      <c r="A1008" s="119"/>
      <c r="B1008" s="46"/>
      <c r="C1008" s="46"/>
      <c r="D1008" s="46"/>
      <c r="E1008" s="46"/>
      <c r="F1008" s="183"/>
      <c r="G1008" s="48">
        <v>0</v>
      </c>
      <c r="H1008" s="46">
        <v>0</v>
      </c>
      <c r="I1008" s="46">
        <v>0</v>
      </c>
      <c r="J1008" s="46">
        <v>0</v>
      </c>
      <c r="K1008" s="46">
        <v>0</v>
      </c>
      <c r="L1008" s="49">
        <v>0</v>
      </c>
      <c r="M1008" s="50">
        <v>0</v>
      </c>
      <c r="N1008" s="32"/>
      <c r="O1008" s="31"/>
      <c r="P1008" s="31"/>
      <c r="Q1008" s="31"/>
      <c r="R1008" s="31"/>
      <c r="S1008" s="31"/>
      <c r="T1008" s="31"/>
      <c r="U1008" s="31"/>
      <c r="V1008" s="99"/>
      <c r="W1008" s="52" t="str">
        <f t="shared" si="1260"/>
        <v/>
      </c>
      <c r="X1008" s="120"/>
      <c r="Y1008" s="97"/>
      <c r="Z1008" t="e">
        <f t="shared" si="1189"/>
        <v>#N/A</v>
      </c>
      <c r="AA1008" t="e">
        <f t="shared" si="1190"/>
        <v>#N/A</v>
      </c>
      <c r="AB1008" t="e">
        <f t="shared" si="1191"/>
        <v>#N/A</v>
      </c>
      <c r="AC1008" s="53" t="b">
        <f t="shared" si="1192"/>
        <v>0</v>
      </c>
      <c r="AD1008" s="53" t="b">
        <f t="shared" si="1193"/>
        <v>0</v>
      </c>
      <c r="AE1008" s="53" t="b">
        <f t="shared" si="1194"/>
        <v>0</v>
      </c>
      <c r="AF1008" s="53" t="b">
        <f t="shared" si="1195"/>
        <v>0</v>
      </c>
      <c r="AG1008" s="53" t="b">
        <f t="shared" si="1196"/>
        <v>0</v>
      </c>
      <c r="AH1008" s="53" t="b">
        <f t="shared" si="1197"/>
        <v>0</v>
      </c>
      <c r="AI1008" s="53" t="b">
        <f t="shared" si="1198"/>
        <v>0</v>
      </c>
      <c r="AJ1008" s="53" t="b">
        <f t="shared" si="1199"/>
        <v>0</v>
      </c>
      <c r="AK1008" s="53" t="b">
        <f t="shared" si="1253"/>
        <v>1</v>
      </c>
      <c r="AL1008" s="53" t="b">
        <f t="shared" si="1254"/>
        <v>1</v>
      </c>
      <c r="AM1008" s="53" t="b">
        <f t="shared" si="1255"/>
        <v>1</v>
      </c>
      <c r="AN1008" s="53" t="b">
        <f t="shared" si="1256"/>
        <v>1</v>
      </c>
      <c r="AO1008" s="53" t="b">
        <f t="shared" si="1257"/>
        <v>1</v>
      </c>
      <c r="AP1008" s="53" t="b">
        <f t="shared" si="1258"/>
        <v>1</v>
      </c>
      <c r="AQ1008" s="53" t="b">
        <f t="shared" si="1235"/>
        <v>0</v>
      </c>
      <c r="AR1008" t="b">
        <f t="shared" si="1200"/>
        <v>0</v>
      </c>
      <c r="AS1008" s="54" t="e">
        <f t="shared" si="1225"/>
        <v>#N/A</v>
      </c>
      <c r="AT1008" t="b">
        <f t="shared" si="1236"/>
        <v>0</v>
      </c>
      <c r="AU1008" t="str">
        <f t="shared" si="1237"/>
        <v/>
      </c>
      <c r="AV1008" s="55" t="str">
        <f t="shared" si="1226"/>
        <v/>
      </c>
      <c r="AW1008" t="b">
        <f>AND(AV1008&lt;&gt;"",COUNTIF($AV$11:AV1007,AV1008)=0)</f>
        <v>0</v>
      </c>
      <c r="AX1008" s="2">
        <f>IF(AV1008="",0,IF(AW1008,MAX($AX$11:AX1007)+1,VLOOKUP(AV1008,$AV$11:AX1007,3,FALSE)))</f>
        <v>0</v>
      </c>
      <c r="AY1008" t="str">
        <f t="shared" si="1227"/>
        <v/>
      </c>
      <c r="AZ1008" t="e">
        <f t="shared" si="1201"/>
        <v>#N/A</v>
      </c>
      <c r="BA1008" t="e">
        <f>IF(ISNA(AZ1008),NA(),COUNTIF(AZ$10:AZ1008,AZ1008)&gt;1)</f>
        <v>#N/A</v>
      </c>
      <c r="BB1008" t="e">
        <f t="shared" si="1202"/>
        <v>#N/A</v>
      </c>
      <c r="BC1008" s="55" t="e">
        <f t="shared" si="1203"/>
        <v>#N/A</v>
      </c>
      <c r="BD1008" s="56" t="e">
        <f t="shared" si="1204"/>
        <v>#N/A</v>
      </c>
      <c r="BE1008" s="53">
        <f t="shared" si="1205"/>
        <v>0</v>
      </c>
      <c r="BF1008" s="53">
        <f t="shared" si="1206"/>
        <v>0</v>
      </c>
      <c r="BG1008" s="53">
        <f t="shared" si="1207"/>
        <v>0</v>
      </c>
      <c r="BH1008" s="53">
        <f t="shared" si="1208"/>
        <v>0</v>
      </c>
      <c r="BI1008" s="53">
        <f t="shared" si="1209"/>
        <v>0</v>
      </c>
      <c r="BJ1008" s="53">
        <f t="shared" si="1210"/>
        <v>0</v>
      </c>
      <c r="BK1008" s="57">
        <f t="shared" si="1211"/>
        <v>0</v>
      </c>
      <c r="BL1008" s="57">
        <f t="shared" si="1212"/>
        <v>0</v>
      </c>
      <c r="BM1008" s="57">
        <f t="shared" si="1213"/>
        <v>0</v>
      </c>
      <c r="BN1008" s="57">
        <f t="shared" si="1214"/>
        <v>0</v>
      </c>
      <c r="BO1008" s="57">
        <f t="shared" si="1215"/>
        <v>0</v>
      </c>
      <c r="BP1008" s="57">
        <f t="shared" si="1216"/>
        <v>0</v>
      </c>
      <c r="BQ1008">
        <f t="shared" si="1238"/>
        <v>0</v>
      </c>
      <c r="BR1008">
        <f t="shared" si="1239"/>
        <v>0</v>
      </c>
      <c r="BS1008">
        <f t="shared" si="1240"/>
        <v>0</v>
      </c>
      <c r="BT1008">
        <f t="shared" si="1241"/>
        <v>0</v>
      </c>
      <c r="BU1008">
        <f t="shared" si="1242"/>
        <v>0</v>
      </c>
      <c r="BV1008">
        <f t="shared" si="1243"/>
        <v>0</v>
      </c>
      <c r="BW1008">
        <f t="shared" si="1244"/>
        <v>0</v>
      </c>
      <c r="BX1008">
        <f t="shared" si="1245"/>
        <v>0</v>
      </c>
      <c r="BY1008">
        <f t="shared" si="1246"/>
        <v>0</v>
      </c>
      <c r="BZ1008">
        <f t="shared" si="1247"/>
        <v>0</v>
      </c>
      <c r="CA1008">
        <f t="shared" si="1248"/>
        <v>0</v>
      </c>
      <c r="CB1008">
        <f t="shared" si="1249"/>
        <v>0</v>
      </c>
      <c r="CC1008" t="e">
        <f>IF('Source and fuel input'!AS1008,VLOOKUP(AA1008,SourceIdData,8,FALSE),IF('Source and fuel input'!AQ1008,V1008,IF('Source and fuel input'!AR1008,IF(AND(E1008="Method 1",VLOOKUP(AA1008,SourceIdData,8,FALSE)&gt;0),VLOOKUP(AA1008,SourceIdData,8,FALSE),NA()),"")))</f>
        <v>#N/A</v>
      </c>
      <c r="CD1008" s="15" t="e">
        <f t="shared" si="1261"/>
        <v>#N/A</v>
      </c>
      <c r="CE1008" s="15" t="b">
        <f t="shared" si="1262"/>
        <v>1</v>
      </c>
      <c r="CF1008" s="15" t="b">
        <f t="shared" si="1217"/>
        <v>1</v>
      </c>
      <c r="CG1008" s="15" t="b">
        <f t="shared" si="1263"/>
        <v>0</v>
      </c>
      <c r="CH1008" s="15" t="b">
        <f t="shared" si="1264"/>
        <v>1</v>
      </c>
      <c r="CI1008" t="e">
        <f t="shared" si="1218"/>
        <v>#N/A</v>
      </c>
      <c r="CJ1008" t="e">
        <f t="shared" si="1219"/>
        <v>#N/A</v>
      </c>
      <c r="CK1008" t="e">
        <f t="shared" si="1228"/>
        <v>#N/A</v>
      </c>
      <c r="CL1008" t="b">
        <f t="shared" si="1265"/>
        <v>0</v>
      </c>
      <c r="CM1008" t="e">
        <f t="shared" si="1229"/>
        <v>#N/A</v>
      </c>
      <c r="CN1008" t="b">
        <f t="shared" si="1230"/>
        <v>0</v>
      </c>
      <c r="CO1008" s="14">
        <f t="shared" si="1231"/>
        <v>1</v>
      </c>
      <c r="CP1008" s="16" t="str">
        <f t="shared" si="1220"/>
        <v/>
      </c>
      <c r="CQ1008" s="15">
        <f t="shared" si="1221"/>
        <v>0</v>
      </c>
      <c r="CR1008" s="15">
        <f t="shared" si="1222"/>
        <v>0</v>
      </c>
      <c r="CS1008" s="15">
        <f t="shared" si="1223"/>
        <v>0</v>
      </c>
      <c r="CT1008" s="58" t="e">
        <f t="shared" si="1250"/>
        <v>#DIV/0!</v>
      </c>
      <c r="CU1008" s="2">
        <f t="shared" si="1224"/>
        <v>995</v>
      </c>
      <c r="CV1008" t="str">
        <f t="shared" si="1232"/>
        <v/>
      </c>
      <c r="CX1008" t="str">
        <f t="shared" si="1251"/>
        <v/>
      </c>
      <c r="CY1008" t="b">
        <f>AND(CX1008&lt;&gt;"",COUNTIF($CX$11:CX1007,CX1008)=0)</f>
        <v>0</v>
      </c>
      <c r="CZ1008" s="2">
        <f>IF(CX1008="",0,IF(CY1008,MAX($CZ$11:CZ1007)+1,VLOOKUP(CX1008,$CX$11:CZ1007,3,FALSE)))</f>
        <v>0</v>
      </c>
      <c r="DA1008" s="2" t="str">
        <f t="shared" si="1233"/>
        <v/>
      </c>
      <c r="DB1008" t="str">
        <f t="shared" si="1252"/>
        <v/>
      </c>
      <c r="DC1008" t="b">
        <f>AND(DB1008&lt;&gt;"",COUNTIF($DB$11:DB1007,DB1008)=0)</f>
        <v>0</v>
      </c>
      <c r="DD1008" s="2">
        <f>IF(DB1008="",0,IF(DC1008,MAX($DD$11:DD1007)+1,VLOOKUP(DB1008,$DB$11:DD1007,3,FALSE)))</f>
        <v>0</v>
      </c>
      <c r="DE1008" s="2" t="str">
        <f t="shared" si="1234"/>
        <v/>
      </c>
    </row>
    <row r="1009" spans="1:109" x14ac:dyDescent="0.35">
      <c r="A1009" s="119"/>
      <c r="B1009" s="46"/>
      <c r="C1009" s="46"/>
      <c r="D1009" s="46"/>
      <c r="E1009" s="46"/>
      <c r="F1009" s="183"/>
      <c r="G1009" s="48">
        <v>0</v>
      </c>
      <c r="H1009" s="46">
        <v>0</v>
      </c>
      <c r="I1009" s="46">
        <v>0</v>
      </c>
      <c r="J1009" s="46">
        <v>0</v>
      </c>
      <c r="K1009" s="46">
        <v>0</v>
      </c>
      <c r="L1009" s="49">
        <v>0</v>
      </c>
      <c r="M1009" s="50">
        <v>0</v>
      </c>
      <c r="N1009" s="32"/>
      <c r="O1009" s="31"/>
      <c r="P1009" s="31"/>
      <c r="Q1009" s="31"/>
      <c r="R1009" s="31"/>
      <c r="S1009" s="31"/>
      <c r="T1009" s="31"/>
      <c r="U1009" s="31"/>
      <c r="V1009" s="99"/>
      <c r="W1009" s="52" t="str">
        <f t="shared" si="1260"/>
        <v/>
      </c>
      <c r="X1009" s="120"/>
      <c r="Y1009" s="97"/>
      <c r="Z1009" t="e">
        <f t="shared" si="1189"/>
        <v>#N/A</v>
      </c>
      <c r="AA1009" t="e">
        <f t="shared" si="1190"/>
        <v>#N/A</v>
      </c>
      <c r="AB1009" t="e">
        <f t="shared" si="1191"/>
        <v>#N/A</v>
      </c>
      <c r="AC1009" s="53" t="b">
        <f t="shared" si="1192"/>
        <v>0</v>
      </c>
      <c r="AD1009" s="53" t="b">
        <f t="shared" si="1193"/>
        <v>0</v>
      </c>
      <c r="AE1009" s="53" t="b">
        <f t="shared" si="1194"/>
        <v>0</v>
      </c>
      <c r="AF1009" s="53" t="b">
        <f t="shared" si="1195"/>
        <v>0</v>
      </c>
      <c r="AG1009" s="53" t="b">
        <f t="shared" si="1196"/>
        <v>0</v>
      </c>
      <c r="AH1009" s="53" t="b">
        <f t="shared" si="1197"/>
        <v>0</v>
      </c>
      <c r="AI1009" s="53" t="b">
        <f t="shared" si="1198"/>
        <v>0</v>
      </c>
      <c r="AJ1009" s="53" t="b">
        <f t="shared" si="1199"/>
        <v>0</v>
      </c>
      <c r="AK1009" s="53" t="b">
        <f t="shared" si="1253"/>
        <v>1</v>
      </c>
      <c r="AL1009" s="53" t="b">
        <f t="shared" si="1254"/>
        <v>1</v>
      </c>
      <c r="AM1009" s="53" t="b">
        <f t="shared" si="1255"/>
        <v>1</v>
      </c>
      <c r="AN1009" s="53" t="b">
        <f t="shared" si="1256"/>
        <v>1</v>
      </c>
      <c r="AO1009" s="53" t="b">
        <f t="shared" si="1257"/>
        <v>1</v>
      </c>
      <c r="AP1009" s="53" t="b">
        <f t="shared" si="1258"/>
        <v>1</v>
      </c>
      <c r="AQ1009" s="53" t="b">
        <f t="shared" si="1235"/>
        <v>0</v>
      </c>
      <c r="AR1009" t="b">
        <f t="shared" si="1200"/>
        <v>0</v>
      </c>
      <c r="AS1009" s="54" t="e">
        <f t="shared" si="1225"/>
        <v>#N/A</v>
      </c>
      <c r="AT1009" t="b">
        <f t="shared" si="1236"/>
        <v>0</v>
      </c>
      <c r="AU1009" t="str">
        <f t="shared" si="1237"/>
        <v/>
      </c>
      <c r="AV1009" s="55" t="str">
        <f t="shared" si="1226"/>
        <v/>
      </c>
      <c r="AW1009" t="b">
        <f>AND(AV1009&lt;&gt;"",COUNTIF($AV$11:AV1008,AV1009)=0)</f>
        <v>0</v>
      </c>
      <c r="AX1009" s="2">
        <f>IF(AV1009="",0,IF(AW1009,MAX($AX$11:AX1008)+1,VLOOKUP(AV1009,$AV$11:AX1008,3,FALSE)))</f>
        <v>0</v>
      </c>
      <c r="AY1009" t="str">
        <f t="shared" si="1227"/>
        <v/>
      </c>
      <c r="AZ1009" t="e">
        <f t="shared" si="1201"/>
        <v>#N/A</v>
      </c>
      <c r="BA1009" t="e">
        <f>IF(ISNA(AZ1009),NA(),COUNTIF(AZ$10:AZ1009,AZ1009)&gt;1)</f>
        <v>#N/A</v>
      </c>
      <c r="BB1009" t="e">
        <f t="shared" si="1202"/>
        <v>#N/A</v>
      </c>
      <c r="BC1009" s="55" t="e">
        <f t="shared" si="1203"/>
        <v>#N/A</v>
      </c>
      <c r="BD1009" s="56" t="e">
        <f t="shared" si="1204"/>
        <v>#N/A</v>
      </c>
      <c r="BE1009" s="53">
        <f t="shared" si="1205"/>
        <v>0</v>
      </c>
      <c r="BF1009" s="53">
        <f t="shared" si="1206"/>
        <v>0</v>
      </c>
      <c r="BG1009" s="53">
        <f t="shared" si="1207"/>
        <v>0</v>
      </c>
      <c r="BH1009" s="53">
        <f t="shared" si="1208"/>
        <v>0</v>
      </c>
      <c r="BI1009" s="53">
        <f t="shared" si="1209"/>
        <v>0</v>
      </c>
      <c r="BJ1009" s="53">
        <f t="shared" si="1210"/>
        <v>0</v>
      </c>
      <c r="BK1009" s="57">
        <f t="shared" si="1211"/>
        <v>0</v>
      </c>
      <c r="BL1009" s="57">
        <f t="shared" si="1212"/>
        <v>0</v>
      </c>
      <c r="BM1009" s="57">
        <f t="shared" si="1213"/>
        <v>0</v>
      </c>
      <c r="BN1009" s="57">
        <f t="shared" si="1214"/>
        <v>0</v>
      </c>
      <c r="BO1009" s="57">
        <f t="shared" si="1215"/>
        <v>0</v>
      </c>
      <c r="BP1009" s="57">
        <f t="shared" si="1216"/>
        <v>0</v>
      </c>
      <c r="BQ1009">
        <f t="shared" si="1238"/>
        <v>0</v>
      </c>
      <c r="BR1009">
        <f t="shared" si="1239"/>
        <v>0</v>
      </c>
      <c r="BS1009">
        <f t="shared" si="1240"/>
        <v>0</v>
      </c>
      <c r="BT1009">
        <f t="shared" si="1241"/>
        <v>0</v>
      </c>
      <c r="BU1009">
        <f t="shared" si="1242"/>
        <v>0</v>
      </c>
      <c r="BV1009">
        <f t="shared" si="1243"/>
        <v>0</v>
      </c>
      <c r="BW1009">
        <f t="shared" si="1244"/>
        <v>0</v>
      </c>
      <c r="BX1009">
        <f t="shared" si="1245"/>
        <v>0</v>
      </c>
      <c r="BY1009">
        <f t="shared" si="1246"/>
        <v>0</v>
      </c>
      <c r="BZ1009">
        <f t="shared" si="1247"/>
        <v>0</v>
      </c>
      <c r="CA1009">
        <f t="shared" si="1248"/>
        <v>0</v>
      </c>
      <c r="CB1009">
        <f t="shared" si="1249"/>
        <v>0</v>
      </c>
      <c r="CC1009" t="e">
        <f>IF('Source and fuel input'!AS1009,VLOOKUP(AA1009,SourceIdData,8,FALSE),IF('Source and fuel input'!AQ1009,V1009,IF('Source and fuel input'!AR1009,IF(AND(E1009="Method 1",VLOOKUP(AA1009,SourceIdData,8,FALSE)&gt;0),VLOOKUP(AA1009,SourceIdData,8,FALSE),NA()),"")))</f>
        <v>#N/A</v>
      </c>
      <c r="CD1009" s="15" t="e">
        <f t="shared" si="1261"/>
        <v>#N/A</v>
      </c>
      <c r="CE1009" s="15" t="b">
        <f t="shared" si="1262"/>
        <v>1</v>
      </c>
      <c r="CF1009" s="15" t="b">
        <f t="shared" si="1217"/>
        <v>1</v>
      </c>
      <c r="CG1009" s="15" t="b">
        <f t="shared" si="1263"/>
        <v>0</v>
      </c>
      <c r="CH1009" s="15" t="b">
        <f t="shared" si="1264"/>
        <v>1</v>
      </c>
      <c r="CI1009" t="e">
        <f t="shared" si="1218"/>
        <v>#N/A</v>
      </c>
      <c r="CJ1009" t="e">
        <f t="shared" si="1219"/>
        <v>#N/A</v>
      </c>
      <c r="CK1009" t="e">
        <f t="shared" si="1228"/>
        <v>#N/A</v>
      </c>
      <c r="CL1009" t="b">
        <f t="shared" si="1265"/>
        <v>0</v>
      </c>
      <c r="CM1009" t="e">
        <f t="shared" si="1229"/>
        <v>#N/A</v>
      </c>
      <c r="CN1009" t="b">
        <f t="shared" si="1230"/>
        <v>0</v>
      </c>
      <c r="CO1009" s="14">
        <f t="shared" si="1231"/>
        <v>1</v>
      </c>
      <c r="CP1009" s="16" t="str">
        <f t="shared" si="1220"/>
        <v/>
      </c>
      <c r="CQ1009" s="15">
        <f t="shared" si="1221"/>
        <v>0</v>
      </c>
      <c r="CR1009" s="15">
        <f t="shared" si="1222"/>
        <v>0</v>
      </c>
      <c r="CS1009" s="15">
        <f t="shared" si="1223"/>
        <v>0</v>
      </c>
      <c r="CT1009" s="58" t="e">
        <f t="shared" si="1250"/>
        <v>#DIV/0!</v>
      </c>
      <c r="CU1009" s="2">
        <f t="shared" si="1224"/>
        <v>995</v>
      </c>
      <c r="CV1009" t="str">
        <f t="shared" si="1232"/>
        <v/>
      </c>
      <c r="CX1009" t="str">
        <f t="shared" si="1251"/>
        <v/>
      </c>
      <c r="CY1009" t="b">
        <f>AND(CX1009&lt;&gt;"",COUNTIF($CX$11:CX1008,CX1009)=0)</f>
        <v>0</v>
      </c>
      <c r="CZ1009" s="2">
        <f>IF(CX1009="",0,IF(CY1009,MAX($CZ$11:CZ1008)+1,VLOOKUP(CX1009,$CX$11:CZ1008,3,FALSE)))</f>
        <v>0</v>
      </c>
      <c r="DA1009" s="2" t="str">
        <f t="shared" si="1233"/>
        <v/>
      </c>
      <c r="DB1009" t="str">
        <f t="shared" si="1252"/>
        <v/>
      </c>
      <c r="DC1009" t="b">
        <f>AND(DB1009&lt;&gt;"",COUNTIF($DB$11:DB1008,DB1009)=0)</f>
        <v>0</v>
      </c>
      <c r="DD1009" s="2">
        <f>IF(DB1009="",0,IF(DC1009,MAX($DD$11:DD1008)+1,VLOOKUP(DB1009,$DB$11:DD1008,3,FALSE)))</f>
        <v>0</v>
      </c>
      <c r="DE1009" s="2" t="str">
        <f t="shared" si="1234"/>
        <v/>
      </c>
    </row>
    <row r="1010" spans="1:109" x14ac:dyDescent="0.35">
      <c r="A1010" s="119"/>
      <c r="B1010" s="46"/>
      <c r="C1010" s="46"/>
      <c r="D1010" s="46"/>
      <c r="E1010" s="46"/>
      <c r="F1010" s="183"/>
      <c r="G1010" s="48">
        <v>0</v>
      </c>
      <c r="H1010" s="46">
        <v>0</v>
      </c>
      <c r="I1010" s="46">
        <v>0</v>
      </c>
      <c r="J1010" s="46">
        <v>0</v>
      </c>
      <c r="K1010" s="46">
        <v>0</v>
      </c>
      <c r="L1010" s="49">
        <v>0</v>
      </c>
      <c r="M1010" s="50">
        <v>0</v>
      </c>
      <c r="N1010" s="32"/>
      <c r="O1010" s="31"/>
      <c r="P1010" s="31"/>
      <c r="Q1010" s="31"/>
      <c r="R1010" s="31"/>
      <c r="S1010" s="31"/>
      <c r="T1010" s="31"/>
      <c r="U1010" s="31"/>
      <c r="V1010" s="99"/>
      <c r="W1010" s="52" t="str">
        <f t="shared" si="1260"/>
        <v/>
      </c>
      <c r="X1010" s="120"/>
      <c r="Y1010" s="97"/>
      <c r="Z1010" t="e">
        <f t="shared" si="1189"/>
        <v>#N/A</v>
      </c>
      <c r="AA1010" t="e">
        <f t="shared" si="1190"/>
        <v>#N/A</v>
      </c>
      <c r="AB1010" t="e">
        <f t="shared" si="1191"/>
        <v>#N/A</v>
      </c>
      <c r="AC1010" s="53" t="b">
        <f t="shared" si="1192"/>
        <v>0</v>
      </c>
      <c r="AD1010" s="53" t="b">
        <f t="shared" si="1193"/>
        <v>0</v>
      </c>
      <c r="AE1010" s="53" t="b">
        <f t="shared" si="1194"/>
        <v>0</v>
      </c>
      <c r="AF1010" s="53" t="b">
        <f t="shared" si="1195"/>
        <v>0</v>
      </c>
      <c r="AG1010" s="53" t="b">
        <f t="shared" si="1196"/>
        <v>0</v>
      </c>
      <c r="AH1010" s="53" t="b">
        <f t="shared" si="1197"/>
        <v>0</v>
      </c>
      <c r="AI1010" s="53" t="b">
        <f t="shared" si="1198"/>
        <v>0</v>
      </c>
      <c r="AJ1010" s="53" t="b">
        <f t="shared" si="1199"/>
        <v>0</v>
      </c>
      <c r="AK1010" s="53" t="b">
        <f t="shared" si="1253"/>
        <v>1</v>
      </c>
      <c r="AL1010" s="53" t="b">
        <f t="shared" si="1254"/>
        <v>1</v>
      </c>
      <c r="AM1010" s="53" t="b">
        <f t="shared" si="1255"/>
        <v>1</v>
      </c>
      <c r="AN1010" s="53" t="b">
        <f t="shared" si="1256"/>
        <v>1</v>
      </c>
      <c r="AO1010" s="53" t="b">
        <f t="shared" si="1257"/>
        <v>1</v>
      </c>
      <c r="AP1010" s="53" t="b">
        <f t="shared" si="1258"/>
        <v>1</v>
      </c>
      <c r="AQ1010" s="53" t="b">
        <f t="shared" si="1235"/>
        <v>0</v>
      </c>
      <c r="AR1010" t="b">
        <f t="shared" si="1200"/>
        <v>0</v>
      </c>
      <c r="AS1010" s="54" t="e">
        <f t="shared" si="1225"/>
        <v>#N/A</v>
      </c>
      <c r="AT1010" t="b">
        <f t="shared" si="1236"/>
        <v>0</v>
      </c>
      <c r="AU1010" t="str">
        <f t="shared" si="1237"/>
        <v/>
      </c>
      <c r="AV1010" s="55" t="str">
        <f t="shared" si="1226"/>
        <v/>
      </c>
      <c r="AW1010" t="b">
        <f>AND(AV1010&lt;&gt;"",COUNTIF($AV$11:AV1009,AV1010)=0)</f>
        <v>0</v>
      </c>
      <c r="AX1010" s="2">
        <f>IF(AV1010="",0,IF(AW1010,MAX($AX$11:AX1009)+1,VLOOKUP(AV1010,$AV$11:AX1009,3,FALSE)))</f>
        <v>0</v>
      </c>
      <c r="AY1010" t="str">
        <f t="shared" si="1227"/>
        <v/>
      </c>
      <c r="AZ1010" t="e">
        <f t="shared" si="1201"/>
        <v>#N/A</v>
      </c>
      <c r="BA1010" t="e">
        <f>IF(ISNA(AZ1010),NA(),COUNTIF(AZ$10:AZ1010,AZ1010)&gt;1)</f>
        <v>#N/A</v>
      </c>
      <c r="BB1010" t="e">
        <f t="shared" si="1202"/>
        <v>#N/A</v>
      </c>
      <c r="BC1010" s="55" t="e">
        <f t="shared" si="1203"/>
        <v>#N/A</v>
      </c>
      <c r="BD1010" s="56" t="e">
        <f t="shared" si="1204"/>
        <v>#N/A</v>
      </c>
      <c r="BE1010" s="53">
        <f t="shared" si="1205"/>
        <v>0</v>
      </c>
      <c r="BF1010" s="53">
        <f t="shared" si="1206"/>
        <v>0</v>
      </c>
      <c r="BG1010" s="53">
        <f t="shared" si="1207"/>
        <v>0</v>
      </c>
      <c r="BH1010" s="53">
        <f t="shared" si="1208"/>
        <v>0</v>
      </c>
      <c r="BI1010" s="53">
        <f t="shared" si="1209"/>
        <v>0</v>
      </c>
      <c r="BJ1010" s="53">
        <f t="shared" si="1210"/>
        <v>0</v>
      </c>
      <c r="BK1010" s="57">
        <f t="shared" si="1211"/>
        <v>0</v>
      </c>
      <c r="BL1010" s="57">
        <f t="shared" si="1212"/>
        <v>0</v>
      </c>
      <c r="BM1010" s="57">
        <f t="shared" si="1213"/>
        <v>0</v>
      </c>
      <c r="BN1010" s="57">
        <f t="shared" si="1214"/>
        <v>0</v>
      </c>
      <c r="BO1010" s="57">
        <f t="shared" si="1215"/>
        <v>0</v>
      </c>
      <c r="BP1010" s="57">
        <f t="shared" si="1216"/>
        <v>0</v>
      </c>
      <c r="BQ1010">
        <f t="shared" si="1238"/>
        <v>0</v>
      </c>
      <c r="BR1010">
        <f t="shared" si="1239"/>
        <v>0</v>
      </c>
      <c r="BS1010">
        <f t="shared" si="1240"/>
        <v>0</v>
      </c>
      <c r="BT1010">
        <f t="shared" si="1241"/>
        <v>0</v>
      </c>
      <c r="BU1010">
        <f t="shared" si="1242"/>
        <v>0</v>
      </c>
      <c r="BV1010">
        <f t="shared" si="1243"/>
        <v>0</v>
      </c>
      <c r="BW1010">
        <f t="shared" si="1244"/>
        <v>0</v>
      </c>
      <c r="BX1010">
        <f t="shared" si="1245"/>
        <v>0</v>
      </c>
      <c r="BY1010">
        <f t="shared" si="1246"/>
        <v>0</v>
      </c>
      <c r="BZ1010">
        <f t="shared" si="1247"/>
        <v>0</v>
      </c>
      <c r="CA1010">
        <f t="shared" si="1248"/>
        <v>0</v>
      </c>
      <c r="CB1010">
        <f t="shared" si="1249"/>
        <v>0</v>
      </c>
      <c r="CC1010" t="e">
        <f>IF('Source and fuel input'!AS1010,VLOOKUP(AA1010,SourceIdData,8,FALSE),IF('Source and fuel input'!AQ1010,V1010,IF('Source and fuel input'!AR1010,IF(AND(E1010="Method 1",VLOOKUP(AA1010,SourceIdData,8,FALSE)&gt;0),VLOOKUP(AA1010,SourceIdData,8,FALSE),NA()),"")))</f>
        <v>#N/A</v>
      </c>
      <c r="CD1010" s="15" t="e">
        <f t="shared" si="1261"/>
        <v>#N/A</v>
      </c>
      <c r="CE1010" s="15" t="b">
        <f t="shared" si="1262"/>
        <v>1</v>
      </c>
      <c r="CF1010" s="15" t="b">
        <f t="shared" si="1217"/>
        <v>1</v>
      </c>
      <c r="CG1010" s="15" t="b">
        <f t="shared" si="1263"/>
        <v>0</v>
      </c>
      <c r="CH1010" s="15" t="b">
        <f t="shared" si="1264"/>
        <v>1</v>
      </c>
      <c r="CI1010" t="e">
        <f t="shared" si="1218"/>
        <v>#N/A</v>
      </c>
      <c r="CJ1010" t="e">
        <f t="shared" si="1219"/>
        <v>#N/A</v>
      </c>
      <c r="CK1010" t="e">
        <f t="shared" si="1228"/>
        <v>#N/A</v>
      </c>
      <c r="CL1010" t="b">
        <f t="shared" si="1265"/>
        <v>0</v>
      </c>
      <c r="CM1010" t="e">
        <f t="shared" si="1229"/>
        <v>#N/A</v>
      </c>
      <c r="CN1010" t="b">
        <f t="shared" si="1230"/>
        <v>0</v>
      </c>
      <c r="CO1010" s="14">
        <f t="shared" si="1231"/>
        <v>1</v>
      </c>
      <c r="CP1010" s="16" t="str">
        <f t="shared" si="1220"/>
        <v/>
      </c>
      <c r="CQ1010" s="15">
        <f t="shared" si="1221"/>
        <v>0</v>
      </c>
      <c r="CR1010" s="15">
        <f t="shared" si="1222"/>
        <v>0</v>
      </c>
      <c r="CS1010" s="15">
        <f t="shared" si="1223"/>
        <v>0</v>
      </c>
      <c r="CT1010" s="58" t="e">
        <f t="shared" si="1250"/>
        <v>#DIV/0!</v>
      </c>
      <c r="CU1010" s="2">
        <f t="shared" si="1224"/>
        <v>995</v>
      </c>
      <c r="CV1010" t="str">
        <f t="shared" si="1232"/>
        <v/>
      </c>
      <c r="CX1010" t="str">
        <f t="shared" si="1251"/>
        <v/>
      </c>
      <c r="CY1010" t="b">
        <f>AND(CX1010&lt;&gt;"",COUNTIF($CX$11:CX1009,CX1010)=0)</f>
        <v>0</v>
      </c>
      <c r="CZ1010" s="2">
        <f>IF(CX1010="",0,IF(CY1010,MAX($CZ$11:CZ1009)+1,VLOOKUP(CX1010,$CX$11:CZ1009,3,FALSE)))</f>
        <v>0</v>
      </c>
      <c r="DA1010" s="2" t="str">
        <f t="shared" si="1233"/>
        <v/>
      </c>
      <c r="DB1010" t="str">
        <f t="shared" si="1252"/>
        <v/>
      </c>
      <c r="DC1010" t="b">
        <f>AND(DB1010&lt;&gt;"",COUNTIF($DB$11:DB1009,DB1010)=0)</f>
        <v>0</v>
      </c>
      <c r="DD1010" s="2">
        <f>IF(DB1010="",0,IF(DC1010,MAX($DD$11:DD1009)+1,VLOOKUP(DB1010,$DB$11:DD1009,3,FALSE)))</f>
        <v>0</v>
      </c>
      <c r="DE1010" s="2" t="str">
        <f t="shared" si="1234"/>
        <v/>
      </c>
    </row>
    <row r="1011" spans="1:109" x14ac:dyDescent="0.35">
      <c r="A1011" s="119"/>
      <c r="B1011" s="46"/>
      <c r="C1011" s="46"/>
      <c r="D1011" s="46"/>
      <c r="E1011" s="46"/>
      <c r="F1011" s="183"/>
      <c r="G1011" s="48">
        <v>0</v>
      </c>
      <c r="H1011" s="46">
        <v>0</v>
      </c>
      <c r="I1011" s="46">
        <v>0</v>
      </c>
      <c r="J1011" s="46">
        <v>0</v>
      </c>
      <c r="K1011" s="46">
        <v>0</v>
      </c>
      <c r="L1011" s="49">
        <v>0</v>
      </c>
      <c r="M1011" s="50">
        <v>0</v>
      </c>
      <c r="N1011" s="32"/>
      <c r="O1011" s="31"/>
      <c r="P1011" s="31"/>
      <c r="Q1011" s="31"/>
      <c r="R1011" s="31"/>
      <c r="S1011" s="31"/>
      <c r="T1011" s="31"/>
      <c r="U1011" s="31"/>
      <c r="V1011" s="99"/>
      <c r="W1011" s="52" t="str">
        <f t="shared" si="1260"/>
        <v/>
      </c>
      <c r="X1011" s="120"/>
      <c r="Y1011" s="97"/>
      <c r="Z1011" t="e">
        <f t="shared" si="1189"/>
        <v>#N/A</v>
      </c>
      <c r="AA1011" t="e">
        <f t="shared" si="1190"/>
        <v>#N/A</v>
      </c>
      <c r="AB1011" t="e">
        <f t="shared" si="1191"/>
        <v>#N/A</v>
      </c>
      <c r="AC1011" s="53" t="b">
        <f t="shared" si="1192"/>
        <v>0</v>
      </c>
      <c r="AD1011" s="53" t="b">
        <f t="shared" si="1193"/>
        <v>0</v>
      </c>
      <c r="AE1011" s="53" t="b">
        <f t="shared" si="1194"/>
        <v>0</v>
      </c>
      <c r="AF1011" s="53" t="b">
        <f t="shared" si="1195"/>
        <v>0</v>
      </c>
      <c r="AG1011" s="53" t="b">
        <f t="shared" si="1196"/>
        <v>0</v>
      </c>
      <c r="AH1011" s="53" t="b">
        <f t="shared" si="1197"/>
        <v>0</v>
      </c>
      <c r="AI1011" s="53" t="b">
        <f t="shared" si="1198"/>
        <v>0</v>
      </c>
      <c r="AJ1011" s="53" t="b">
        <f t="shared" si="1199"/>
        <v>0</v>
      </c>
      <c r="AK1011" s="53" t="b">
        <f t="shared" si="1253"/>
        <v>1</v>
      </c>
      <c r="AL1011" s="53" t="b">
        <f t="shared" si="1254"/>
        <v>1</v>
      </c>
      <c r="AM1011" s="53" t="b">
        <f t="shared" si="1255"/>
        <v>1</v>
      </c>
      <c r="AN1011" s="53" t="b">
        <f t="shared" si="1256"/>
        <v>1</v>
      </c>
      <c r="AO1011" s="53" t="b">
        <f t="shared" si="1257"/>
        <v>1</v>
      </c>
      <c r="AP1011" s="53" t="b">
        <f t="shared" si="1258"/>
        <v>1</v>
      </c>
      <c r="AQ1011" s="53" t="b">
        <f t="shared" si="1235"/>
        <v>0</v>
      </c>
      <c r="AR1011" t="b">
        <f t="shared" si="1200"/>
        <v>0</v>
      </c>
      <c r="AS1011" s="54" t="e">
        <f t="shared" si="1225"/>
        <v>#N/A</v>
      </c>
      <c r="AT1011" t="b">
        <f t="shared" si="1236"/>
        <v>0</v>
      </c>
      <c r="AU1011" t="str">
        <f t="shared" si="1237"/>
        <v/>
      </c>
      <c r="AV1011" s="55" t="str">
        <f t="shared" si="1226"/>
        <v/>
      </c>
      <c r="AW1011" t="b">
        <f>AND(AV1011&lt;&gt;"",COUNTIF($AV$11:AV1010,AV1011)=0)</f>
        <v>0</v>
      </c>
      <c r="AX1011" s="2">
        <f>IF(AV1011="",0,IF(AW1011,MAX($AX$11:AX1010)+1,VLOOKUP(AV1011,$AV$11:AX1010,3,FALSE)))</f>
        <v>0</v>
      </c>
      <c r="AY1011" t="str">
        <f t="shared" si="1227"/>
        <v/>
      </c>
      <c r="AZ1011" t="e">
        <f t="shared" si="1201"/>
        <v>#N/A</v>
      </c>
      <c r="BA1011" t="e">
        <f>IF(ISNA(AZ1011),NA(),COUNTIF(AZ$10:AZ1011,AZ1011)&gt;1)</f>
        <v>#N/A</v>
      </c>
      <c r="BB1011" t="e">
        <f t="shared" si="1202"/>
        <v>#N/A</v>
      </c>
      <c r="BC1011" s="55" t="e">
        <f t="shared" si="1203"/>
        <v>#N/A</v>
      </c>
      <c r="BD1011" s="56" t="e">
        <f t="shared" si="1204"/>
        <v>#N/A</v>
      </c>
      <c r="BE1011" s="53">
        <f t="shared" si="1205"/>
        <v>0</v>
      </c>
      <c r="BF1011" s="53">
        <f t="shared" si="1206"/>
        <v>0</v>
      </c>
      <c r="BG1011" s="53">
        <f t="shared" si="1207"/>
        <v>0</v>
      </c>
      <c r="BH1011" s="53">
        <f t="shared" si="1208"/>
        <v>0</v>
      </c>
      <c r="BI1011" s="53">
        <f t="shared" si="1209"/>
        <v>0</v>
      </c>
      <c r="BJ1011" s="53">
        <f t="shared" si="1210"/>
        <v>0</v>
      </c>
      <c r="BK1011" s="57">
        <f t="shared" si="1211"/>
        <v>0</v>
      </c>
      <c r="BL1011" s="57">
        <f t="shared" si="1212"/>
        <v>0</v>
      </c>
      <c r="BM1011" s="57">
        <f t="shared" si="1213"/>
        <v>0</v>
      </c>
      <c r="BN1011" s="57">
        <f t="shared" si="1214"/>
        <v>0</v>
      </c>
      <c r="BO1011" s="57">
        <f t="shared" si="1215"/>
        <v>0</v>
      </c>
      <c r="BP1011" s="57">
        <f t="shared" si="1216"/>
        <v>0</v>
      </c>
      <c r="BQ1011">
        <f t="shared" si="1238"/>
        <v>0</v>
      </c>
      <c r="BR1011">
        <f t="shared" si="1239"/>
        <v>0</v>
      </c>
      <c r="BS1011">
        <f t="shared" si="1240"/>
        <v>0</v>
      </c>
      <c r="BT1011">
        <f t="shared" si="1241"/>
        <v>0</v>
      </c>
      <c r="BU1011">
        <f t="shared" si="1242"/>
        <v>0</v>
      </c>
      <c r="BV1011">
        <f t="shared" si="1243"/>
        <v>0</v>
      </c>
      <c r="BW1011">
        <f t="shared" si="1244"/>
        <v>0</v>
      </c>
      <c r="BX1011">
        <f t="shared" si="1245"/>
        <v>0</v>
      </c>
      <c r="BY1011">
        <f t="shared" si="1246"/>
        <v>0</v>
      </c>
      <c r="BZ1011">
        <f t="shared" si="1247"/>
        <v>0</v>
      </c>
      <c r="CA1011">
        <f t="shared" si="1248"/>
        <v>0</v>
      </c>
      <c r="CB1011">
        <f t="shared" si="1249"/>
        <v>0</v>
      </c>
      <c r="CC1011" t="e">
        <f>IF('Source and fuel input'!AS1011,VLOOKUP(AA1011,SourceIdData,8,FALSE),IF('Source and fuel input'!AQ1011,V1011,IF('Source and fuel input'!AR1011,IF(AND(E1011="Method 1",VLOOKUP(AA1011,SourceIdData,8,FALSE)&gt;0),VLOOKUP(AA1011,SourceIdData,8,FALSE),NA()),"")))</f>
        <v>#N/A</v>
      </c>
      <c r="CD1011" s="15" t="e">
        <f t="shared" si="1261"/>
        <v>#N/A</v>
      </c>
      <c r="CE1011" s="15" t="b">
        <f t="shared" si="1262"/>
        <v>1</v>
      </c>
      <c r="CF1011" s="15" t="b">
        <f t="shared" si="1217"/>
        <v>1</v>
      </c>
      <c r="CG1011" s="15" t="b">
        <f t="shared" si="1263"/>
        <v>0</v>
      </c>
      <c r="CH1011" s="15" t="b">
        <f t="shared" si="1264"/>
        <v>1</v>
      </c>
      <c r="CI1011" t="e">
        <f t="shared" si="1218"/>
        <v>#N/A</v>
      </c>
      <c r="CJ1011" t="e">
        <f t="shared" si="1219"/>
        <v>#N/A</v>
      </c>
      <c r="CK1011" t="e">
        <f t="shared" si="1228"/>
        <v>#N/A</v>
      </c>
      <c r="CL1011" t="b">
        <f t="shared" si="1265"/>
        <v>0</v>
      </c>
      <c r="CM1011" t="e">
        <f t="shared" si="1229"/>
        <v>#N/A</v>
      </c>
      <c r="CN1011" t="b">
        <f t="shared" si="1230"/>
        <v>0</v>
      </c>
      <c r="CO1011" s="14">
        <f t="shared" si="1231"/>
        <v>1</v>
      </c>
      <c r="CP1011" s="16" t="str">
        <f t="shared" si="1220"/>
        <v/>
      </c>
      <c r="CQ1011" s="15">
        <f t="shared" si="1221"/>
        <v>0</v>
      </c>
      <c r="CR1011" s="15">
        <f t="shared" si="1222"/>
        <v>0</v>
      </c>
      <c r="CS1011" s="15">
        <f t="shared" si="1223"/>
        <v>0</v>
      </c>
      <c r="CT1011" s="58" t="e">
        <f t="shared" si="1250"/>
        <v>#DIV/0!</v>
      </c>
      <c r="CU1011" s="2">
        <f t="shared" si="1224"/>
        <v>995</v>
      </c>
      <c r="CV1011" t="str">
        <f t="shared" si="1232"/>
        <v/>
      </c>
      <c r="CX1011" t="str">
        <f t="shared" si="1251"/>
        <v/>
      </c>
      <c r="CY1011" t="b">
        <f>AND(CX1011&lt;&gt;"",COUNTIF($CX$11:CX1010,CX1011)=0)</f>
        <v>0</v>
      </c>
      <c r="CZ1011" s="2">
        <f>IF(CX1011="",0,IF(CY1011,MAX($CZ$11:CZ1010)+1,VLOOKUP(CX1011,$CX$11:CZ1010,3,FALSE)))</f>
        <v>0</v>
      </c>
      <c r="DA1011" s="2" t="str">
        <f t="shared" si="1233"/>
        <v/>
      </c>
      <c r="DB1011" t="str">
        <f t="shared" si="1252"/>
        <v/>
      </c>
      <c r="DC1011" t="b">
        <f>AND(DB1011&lt;&gt;"",COUNTIF($DB$11:DB1010,DB1011)=0)</f>
        <v>0</v>
      </c>
      <c r="DD1011" s="2">
        <f>IF(DB1011="",0,IF(DC1011,MAX($DD$11:DD1010)+1,VLOOKUP(DB1011,$DB$11:DD1010,3,FALSE)))</f>
        <v>0</v>
      </c>
      <c r="DE1011" s="2" t="str">
        <f t="shared" si="1234"/>
        <v/>
      </c>
    </row>
    <row r="1012" spans="1:109" x14ac:dyDescent="0.35">
      <c r="A1012" s="119"/>
      <c r="B1012" s="46"/>
      <c r="C1012" s="46"/>
      <c r="D1012" s="46"/>
      <c r="E1012" s="46"/>
      <c r="F1012" s="183"/>
      <c r="G1012" s="48">
        <v>0</v>
      </c>
      <c r="H1012" s="46">
        <v>0</v>
      </c>
      <c r="I1012" s="46">
        <v>0</v>
      </c>
      <c r="J1012" s="46">
        <v>0</v>
      </c>
      <c r="K1012" s="46">
        <v>0</v>
      </c>
      <c r="L1012" s="49">
        <v>0</v>
      </c>
      <c r="M1012" s="50">
        <v>0</v>
      </c>
      <c r="N1012" s="32"/>
      <c r="O1012" s="31"/>
      <c r="P1012" s="31"/>
      <c r="Q1012" s="31"/>
      <c r="R1012" s="31"/>
      <c r="S1012" s="31"/>
      <c r="T1012" s="31"/>
      <c r="U1012" s="31"/>
      <c r="V1012" s="99"/>
      <c r="W1012" s="52" t="str">
        <f t="shared" si="1260"/>
        <v/>
      </c>
      <c r="X1012" s="120"/>
      <c r="Y1012" s="97"/>
      <c r="Z1012" t="e">
        <f t="shared" si="1189"/>
        <v>#N/A</v>
      </c>
      <c r="AA1012" t="e">
        <f t="shared" si="1190"/>
        <v>#N/A</v>
      </c>
      <c r="AB1012" t="e">
        <f t="shared" si="1191"/>
        <v>#N/A</v>
      </c>
      <c r="AC1012" s="53" t="b">
        <f t="shared" si="1192"/>
        <v>0</v>
      </c>
      <c r="AD1012" s="53" t="b">
        <f t="shared" si="1193"/>
        <v>0</v>
      </c>
      <c r="AE1012" s="53" t="b">
        <f t="shared" si="1194"/>
        <v>0</v>
      </c>
      <c r="AF1012" s="53" t="b">
        <f t="shared" si="1195"/>
        <v>0</v>
      </c>
      <c r="AG1012" s="53" t="b">
        <f t="shared" si="1196"/>
        <v>0</v>
      </c>
      <c r="AH1012" s="53" t="b">
        <f t="shared" si="1197"/>
        <v>0</v>
      </c>
      <c r="AI1012" s="53" t="b">
        <f t="shared" si="1198"/>
        <v>0</v>
      </c>
      <c r="AJ1012" s="53" t="b">
        <f t="shared" si="1199"/>
        <v>0</v>
      </c>
      <c r="AK1012" s="53" t="b">
        <f t="shared" si="1253"/>
        <v>1</v>
      </c>
      <c r="AL1012" s="53" t="b">
        <f t="shared" si="1254"/>
        <v>1</v>
      </c>
      <c r="AM1012" s="53" t="b">
        <f t="shared" si="1255"/>
        <v>1</v>
      </c>
      <c r="AN1012" s="53" t="b">
        <f t="shared" si="1256"/>
        <v>1</v>
      </c>
      <c r="AO1012" s="53" t="b">
        <f t="shared" si="1257"/>
        <v>1</v>
      </c>
      <c r="AP1012" s="53" t="b">
        <f t="shared" si="1258"/>
        <v>1</v>
      </c>
      <c r="AQ1012" s="53" t="b">
        <f t="shared" si="1235"/>
        <v>0</v>
      </c>
      <c r="AR1012" t="b">
        <f t="shared" si="1200"/>
        <v>0</v>
      </c>
      <c r="AS1012" s="54" t="e">
        <f t="shared" si="1225"/>
        <v>#N/A</v>
      </c>
      <c r="AT1012" t="b">
        <f t="shared" si="1236"/>
        <v>0</v>
      </c>
      <c r="AU1012" t="str">
        <f t="shared" si="1237"/>
        <v/>
      </c>
      <c r="AV1012" s="55" t="str">
        <f t="shared" si="1226"/>
        <v/>
      </c>
      <c r="AW1012" t="b">
        <f>AND(AV1012&lt;&gt;"",COUNTIF($AV$11:AV1011,AV1012)=0)</f>
        <v>0</v>
      </c>
      <c r="AX1012" s="2">
        <f>IF(AV1012="",0,IF(AW1012,MAX($AX$11:AX1011)+1,VLOOKUP(AV1012,$AV$11:AX1011,3,FALSE)))</f>
        <v>0</v>
      </c>
      <c r="AY1012" t="str">
        <f t="shared" si="1227"/>
        <v/>
      </c>
      <c r="AZ1012" t="e">
        <f t="shared" si="1201"/>
        <v>#N/A</v>
      </c>
      <c r="BA1012" t="e">
        <f>IF(ISNA(AZ1012),NA(),COUNTIF(AZ$10:AZ1012,AZ1012)&gt;1)</f>
        <v>#N/A</v>
      </c>
      <c r="BB1012" t="e">
        <f t="shared" si="1202"/>
        <v>#N/A</v>
      </c>
      <c r="BC1012" s="55" t="e">
        <f t="shared" si="1203"/>
        <v>#N/A</v>
      </c>
      <c r="BD1012" s="56" t="e">
        <f t="shared" si="1204"/>
        <v>#N/A</v>
      </c>
      <c r="BE1012" s="53">
        <f t="shared" si="1205"/>
        <v>0</v>
      </c>
      <c r="BF1012" s="53">
        <f t="shared" si="1206"/>
        <v>0</v>
      </c>
      <c r="BG1012" s="53">
        <f t="shared" si="1207"/>
        <v>0</v>
      </c>
      <c r="BH1012" s="53">
        <f t="shared" si="1208"/>
        <v>0</v>
      </c>
      <c r="BI1012" s="53">
        <f t="shared" si="1209"/>
        <v>0</v>
      </c>
      <c r="BJ1012" s="53">
        <f t="shared" si="1210"/>
        <v>0</v>
      </c>
      <c r="BK1012" s="57">
        <f t="shared" si="1211"/>
        <v>0</v>
      </c>
      <c r="BL1012" s="57">
        <f t="shared" si="1212"/>
        <v>0</v>
      </c>
      <c r="BM1012" s="57">
        <f t="shared" si="1213"/>
        <v>0</v>
      </c>
      <c r="BN1012" s="57">
        <f t="shared" si="1214"/>
        <v>0</v>
      </c>
      <c r="BO1012" s="57">
        <f t="shared" si="1215"/>
        <v>0</v>
      </c>
      <c r="BP1012" s="57">
        <f t="shared" si="1216"/>
        <v>0</v>
      </c>
      <c r="BQ1012">
        <f t="shared" si="1238"/>
        <v>0</v>
      </c>
      <c r="BR1012">
        <f t="shared" si="1239"/>
        <v>0</v>
      </c>
      <c r="BS1012">
        <f t="shared" si="1240"/>
        <v>0</v>
      </c>
      <c r="BT1012">
        <f t="shared" si="1241"/>
        <v>0</v>
      </c>
      <c r="BU1012">
        <f t="shared" si="1242"/>
        <v>0</v>
      </c>
      <c r="BV1012">
        <f t="shared" si="1243"/>
        <v>0</v>
      </c>
      <c r="BW1012">
        <f t="shared" si="1244"/>
        <v>0</v>
      </c>
      <c r="BX1012">
        <f t="shared" si="1245"/>
        <v>0</v>
      </c>
      <c r="BY1012">
        <f t="shared" si="1246"/>
        <v>0</v>
      </c>
      <c r="BZ1012">
        <f t="shared" si="1247"/>
        <v>0</v>
      </c>
      <c r="CA1012">
        <f t="shared" si="1248"/>
        <v>0</v>
      </c>
      <c r="CB1012">
        <f t="shared" si="1249"/>
        <v>0</v>
      </c>
      <c r="CC1012" t="e">
        <f>IF('Source and fuel input'!AS1012,VLOOKUP(AA1012,SourceIdData,8,FALSE),IF('Source and fuel input'!AQ1012,V1012,IF('Source and fuel input'!AR1012,IF(AND(E1012="Method 1",VLOOKUP(AA1012,SourceIdData,8,FALSE)&gt;0),VLOOKUP(AA1012,SourceIdData,8,FALSE),NA()),"")))</f>
        <v>#N/A</v>
      </c>
      <c r="CD1012" s="15" t="e">
        <f t="shared" si="1261"/>
        <v>#N/A</v>
      </c>
      <c r="CE1012" s="15" t="b">
        <f t="shared" si="1262"/>
        <v>1</v>
      </c>
      <c r="CF1012" s="15" t="b">
        <f t="shared" si="1217"/>
        <v>1</v>
      </c>
      <c r="CG1012" s="15" t="b">
        <f t="shared" si="1263"/>
        <v>0</v>
      </c>
      <c r="CH1012" s="15" t="b">
        <f t="shared" si="1264"/>
        <v>1</v>
      </c>
      <c r="CI1012" t="e">
        <f t="shared" si="1218"/>
        <v>#N/A</v>
      </c>
      <c r="CJ1012" t="e">
        <f t="shared" si="1219"/>
        <v>#N/A</v>
      </c>
      <c r="CK1012" t="e">
        <f t="shared" si="1228"/>
        <v>#N/A</v>
      </c>
      <c r="CL1012" t="b">
        <f t="shared" si="1265"/>
        <v>0</v>
      </c>
      <c r="CM1012" t="e">
        <f t="shared" si="1229"/>
        <v>#N/A</v>
      </c>
      <c r="CN1012" t="b">
        <f t="shared" si="1230"/>
        <v>0</v>
      </c>
      <c r="CO1012" s="14">
        <f t="shared" si="1231"/>
        <v>1</v>
      </c>
      <c r="CP1012" s="16" t="str">
        <f t="shared" si="1220"/>
        <v/>
      </c>
      <c r="CQ1012" s="15">
        <f t="shared" si="1221"/>
        <v>0</v>
      </c>
      <c r="CR1012" s="15">
        <f t="shared" si="1222"/>
        <v>0</v>
      </c>
      <c r="CS1012" s="15">
        <f t="shared" si="1223"/>
        <v>0</v>
      </c>
      <c r="CT1012" s="58" t="e">
        <f t="shared" si="1250"/>
        <v>#DIV/0!</v>
      </c>
      <c r="CU1012" s="2">
        <f t="shared" si="1224"/>
        <v>995</v>
      </c>
      <c r="CV1012" t="str">
        <f t="shared" si="1232"/>
        <v/>
      </c>
      <c r="CX1012" t="str">
        <f t="shared" si="1251"/>
        <v/>
      </c>
      <c r="CY1012" t="b">
        <f>AND(CX1012&lt;&gt;"",COUNTIF($CX$11:CX1011,CX1012)=0)</f>
        <v>0</v>
      </c>
      <c r="CZ1012" s="2">
        <f>IF(CX1012="",0,IF(CY1012,MAX($CZ$11:CZ1011)+1,VLOOKUP(CX1012,$CX$11:CZ1011,3,FALSE)))</f>
        <v>0</v>
      </c>
      <c r="DA1012" s="2" t="str">
        <f t="shared" si="1233"/>
        <v/>
      </c>
      <c r="DB1012" t="str">
        <f t="shared" si="1252"/>
        <v/>
      </c>
      <c r="DC1012" t="b">
        <f>AND(DB1012&lt;&gt;"",COUNTIF($DB$11:DB1011,DB1012)=0)</f>
        <v>0</v>
      </c>
      <c r="DD1012" s="2">
        <f>IF(DB1012="",0,IF(DC1012,MAX($DD$11:DD1011)+1,VLOOKUP(DB1012,$DB$11:DD1011,3,FALSE)))</f>
        <v>0</v>
      </c>
      <c r="DE1012" s="2" t="str">
        <f t="shared" si="1234"/>
        <v/>
      </c>
    </row>
    <row r="1013" spans="1:109" x14ac:dyDescent="0.35">
      <c r="A1013" s="119"/>
      <c r="B1013" s="46"/>
      <c r="C1013" s="46"/>
      <c r="D1013" s="46"/>
      <c r="E1013" s="46"/>
      <c r="F1013" s="183"/>
      <c r="G1013" s="48">
        <v>0</v>
      </c>
      <c r="H1013" s="46">
        <v>0</v>
      </c>
      <c r="I1013" s="46">
        <v>0</v>
      </c>
      <c r="J1013" s="46">
        <v>0</v>
      </c>
      <c r="K1013" s="46">
        <v>0</v>
      </c>
      <c r="L1013" s="49">
        <v>0</v>
      </c>
      <c r="M1013" s="50">
        <v>0</v>
      </c>
      <c r="N1013" s="32"/>
      <c r="O1013" s="31"/>
      <c r="P1013" s="31"/>
      <c r="Q1013" s="31"/>
      <c r="R1013" s="31"/>
      <c r="S1013" s="31"/>
      <c r="T1013" s="31"/>
      <c r="U1013" s="31"/>
      <c r="V1013" s="99"/>
      <c r="W1013" s="52" t="str">
        <f t="shared" si="1260"/>
        <v/>
      </c>
      <c r="X1013" s="120"/>
      <c r="Y1013" s="97"/>
      <c r="Z1013" t="e">
        <f t="shared" si="1189"/>
        <v>#N/A</v>
      </c>
      <c r="AA1013" t="e">
        <f t="shared" si="1190"/>
        <v>#N/A</v>
      </c>
      <c r="AB1013" t="e">
        <f t="shared" si="1191"/>
        <v>#N/A</v>
      </c>
      <c r="AC1013" s="53" t="b">
        <f t="shared" si="1192"/>
        <v>0</v>
      </c>
      <c r="AD1013" s="53" t="b">
        <f t="shared" si="1193"/>
        <v>0</v>
      </c>
      <c r="AE1013" s="53" t="b">
        <f t="shared" si="1194"/>
        <v>0</v>
      </c>
      <c r="AF1013" s="53" t="b">
        <f t="shared" si="1195"/>
        <v>0</v>
      </c>
      <c r="AG1013" s="53" t="b">
        <f t="shared" si="1196"/>
        <v>0</v>
      </c>
      <c r="AH1013" s="53" t="b">
        <f t="shared" si="1197"/>
        <v>0</v>
      </c>
      <c r="AI1013" s="53" t="b">
        <f t="shared" si="1198"/>
        <v>0</v>
      </c>
      <c r="AJ1013" s="53" t="b">
        <f t="shared" si="1199"/>
        <v>0</v>
      </c>
      <c r="AK1013" s="53" t="b">
        <f t="shared" si="1253"/>
        <v>1</v>
      </c>
      <c r="AL1013" s="53" t="b">
        <f t="shared" si="1254"/>
        <v>1</v>
      </c>
      <c r="AM1013" s="53" t="b">
        <f t="shared" si="1255"/>
        <v>1</v>
      </c>
      <c r="AN1013" s="53" t="b">
        <f t="shared" si="1256"/>
        <v>1</v>
      </c>
      <c r="AO1013" s="53" t="b">
        <f t="shared" si="1257"/>
        <v>1</v>
      </c>
      <c r="AP1013" s="53" t="b">
        <f t="shared" si="1258"/>
        <v>1</v>
      </c>
      <c r="AQ1013" s="53" t="b">
        <f t="shared" si="1235"/>
        <v>0</v>
      </c>
      <c r="AR1013" t="b">
        <f t="shared" si="1200"/>
        <v>0</v>
      </c>
      <c r="AS1013" s="54" t="e">
        <f t="shared" si="1225"/>
        <v>#N/A</v>
      </c>
      <c r="AT1013" t="b">
        <f t="shared" si="1236"/>
        <v>0</v>
      </c>
      <c r="AU1013" t="str">
        <f t="shared" si="1237"/>
        <v/>
      </c>
      <c r="AV1013" s="55" t="str">
        <f t="shared" si="1226"/>
        <v/>
      </c>
      <c r="AW1013" t="b">
        <f>AND(AV1013&lt;&gt;"",COUNTIF($AV$11:AV1012,AV1013)=0)</f>
        <v>0</v>
      </c>
      <c r="AX1013" s="2">
        <f>IF(AV1013="",0,IF(AW1013,MAX($AX$11:AX1012)+1,VLOOKUP(AV1013,$AV$11:AX1012,3,FALSE)))</f>
        <v>0</v>
      </c>
      <c r="AY1013" t="str">
        <f t="shared" si="1227"/>
        <v/>
      </c>
      <c r="AZ1013" t="e">
        <f t="shared" si="1201"/>
        <v>#N/A</v>
      </c>
      <c r="BA1013" t="e">
        <f>IF(ISNA(AZ1013),NA(),COUNTIF(AZ$10:AZ1013,AZ1013)&gt;1)</f>
        <v>#N/A</v>
      </c>
      <c r="BB1013" t="e">
        <f t="shared" si="1202"/>
        <v>#N/A</v>
      </c>
      <c r="BC1013" s="55" t="e">
        <f t="shared" si="1203"/>
        <v>#N/A</v>
      </c>
      <c r="BD1013" s="56" t="e">
        <f t="shared" si="1204"/>
        <v>#N/A</v>
      </c>
      <c r="BE1013" s="53">
        <f t="shared" si="1205"/>
        <v>0</v>
      </c>
      <c r="BF1013" s="53">
        <f t="shared" si="1206"/>
        <v>0</v>
      </c>
      <c r="BG1013" s="53">
        <f t="shared" si="1207"/>
        <v>0</v>
      </c>
      <c r="BH1013" s="53">
        <f t="shared" si="1208"/>
        <v>0</v>
      </c>
      <c r="BI1013" s="53">
        <f t="shared" si="1209"/>
        <v>0</v>
      </c>
      <c r="BJ1013" s="53">
        <f t="shared" si="1210"/>
        <v>0</v>
      </c>
      <c r="BK1013" s="57">
        <f t="shared" si="1211"/>
        <v>0</v>
      </c>
      <c r="BL1013" s="57">
        <f t="shared" si="1212"/>
        <v>0</v>
      </c>
      <c r="BM1013" s="57">
        <f t="shared" si="1213"/>
        <v>0</v>
      </c>
      <c r="BN1013" s="57">
        <f t="shared" si="1214"/>
        <v>0</v>
      </c>
      <c r="BO1013" s="57">
        <f t="shared" si="1215"/>
        <v>0</v>
      </c>
      <c r="BP1013" s="57">
        <f t="shared" si="1216"/>
        <v>0</v>
      </c>
      <c r="BQ1013">
        <f t="shared" si="1238"/>
        <v>0</v>
      </c>
      <c r="BR1013">
        <f t="shared" si="1239"/>
        <v>0</v>
      </c>
      <c r="BS1013">
        <f t="shared" si="1240"/>
        <v>0</v>
      </c>
      <c r="BT1013">
        <f t="shared" si="1241"/>
        <v>0</v>
      </c>
      <c r="BU1013">
        <f t="shared" si="1242"/>
        <v>0</v>
      </c>
      <c r="BV1013">
        <f t="shared" si="1243"/>
        <v>0</v>
      </c>
      <c r="BW1013">
        <f t="shared" si="1244"/>
        <v>0</v>
      </c>
      <c r="BX1013">
        <f t="shared" si="1245"/>
        <v>0</v>
      </c>
      <c r="BY1013">
        <f t="shared" si="1246"/>
        <v>0</v>
      </c>
      <c r="BZ1013">
        <f t="shared" si="1247"/>
        <v>0</v>
      </c>
      <c r="CA1013">
        <f t="shared" si="1248"/>
        <v>0</v>
      </c>
      <c r="CB1013">
        <f t="shared" si="1249"/>
        <v>0</v>
      </c>
      <c r="CC1013" t="e">
        <f>IF('Source and fuel input'!AS1013,VLOOKUP(AA1013,SourceIdData,8,FALSE),IF('Source and fuel input'!AQ1013,V1013,IF('Source and fuel input'!AR1013,IF(AND(E1013="Method 1",VLOOKUP(AA1013,SourceIdData,8,FALSE)&gt;0),VLOOKUP(AA1013,SourceIdData,8,FALSE),NA()),"")))</f>
        <v>#N/A</v>
      </c>
      <c r="CD1013" s="15" t="e">
        <f t="shared" si="1261"/>
        <v>#N/A</v>
      </c>
      <c r="CE1013" s="15" t="b">
        <f t="shared" si="1262"/>
        <v>1</v>
      </c>
      <c r="CF1013" s="15" t="b">
        <f t="shared" si="1217"/>
        <v>1</v>
      </c>
      <c r="CG1013" s="15" t="b">
        <f t="shared" si="1263"/>
        <v>0</v>
      </c>
      <c r="CH1013" s="15" t="b">
        <f t="shared" si="1264"/>
        <v>1</v>
      </c>
      <c r="CI1013" t="e">
        <f t="shared" si="1218"/>
        <v>#N/A</v>
      </c>
      <c r="CJ1013" t="e">
        <f t="shared" si="1219"/>
        <v>#N/A</v>
      </c>
      <c r="CK1013" t="e">
        <f t="shared" si="1228"/>
        <v>#N/A</v>
      </c>
      <c r="CL1013" t="b">
        <f t="shared" si="1265"/>
        <v>0</v>
      </c>
      <c r="CM1013" t="e">
        <f t="shared" si="1229"/>
        <v>#N/A</v>
      </c>
      <c r="CN1013" t="b">
        <f t="shared" si="1230"/>
        <v>0</v>
      </c>
      <c r="CO1013" s="14">
        <f t="shared" si="1231"/>
        <v>1</v>
      </c>
      <c r="CP1013" s="16" t="str">
        <f t="shared" si="1220"/>
        <v/>
      </c>
      <c r="CQ1013" s="15">
        <f t="shared" si="1221"/>
        <v>0</v>
      </c>
      <c r="CR1013" s="15">
        <f t="shared" si="1222"/>
        <v>0</v>
      </c>
      <c r="CS1013" s="15">
        <f t="shared" si="1223"/>
        <v>0</v>
      </c>
      <c r="CT1013" s="58" t="e">
        <f t="shared" si="1250"/>
        <v>#DIV/0!</v>
      </c>
      <c r="CU1013" s="2">
        <f t="shared" si="1224"/>
        <v>995</v>
      </c>
      <c r="CV1013" t="str">
        <f t="shared" si="1232"/>
        <v/>
      </c>
      <c r="CX1013" t="str">
        <f t="shared" si="1251"/>
        <v/>
      </c>
      <c r="CY1013" t="b">
        <f>AND(CX1013&lt;&gt;"",COUNTIF($CX$11:CX1012,CX1013)=0)</f>
        <v>0</v>
      </c>
      <c r="CZ1013" s="2">
        <f>IF(CX1013="",0,IF(CY1013,MAX($CZ$11:CZ1012)+1,VLOOKUP(CX1013,$CX$11:CZ1012,3,FALSE)))</f>
        <v>0</v>
      </c>
      <c r="DA1013" s="2" t="str">
        <f t="shared" si="1233"/>
        <v/>
      </c>
      <c r="DB1013" t="str">
        <f t="shared" si="1252"/>
        <v/>
      </c>
      <c r="DC1013" t="b">
        <f>AND(DB1013&lt;&gt;"",COUNTIF($DB$11:DB1012,DB1013)=0)</f>
        <v>0</v>
      </c>
      <c r="DD1013" s="2">
        <f>IF(DB1013="",0,IF(DC1013,MAX($DD$11:DD1012)+1,VLOOKUP(DB1013,$DB$11:DD1012,3,FALSE)))</f>
        <v>0</v>
      </c>
      <c r="DE1013" s="2" t="str">
        <f t="shared" si="1234"/>
        <v/>
      </c>
    </row>
    <row r="1014" spans="1:109" ht="15" hidden="1" customHeight="1" x14ac:dyDescent="0.35">
      <c r="A1014" s="119"/>
      <c r="B1014" s="46"/>
      <c r="C1014" s="46"/>
      <c r="D1014" s="46"/>
      <c r="E1014" s="46"/>
      <c r="F1014" s="47"/>
      <c r="G1014" s="48">
        <v>0</v>
      </c>
      <c r="H1014" s="46">
        <v>0</v>
      </c>
      <c r="I1014" s="46">
        <v>0</v>
      </c>
      <c r="J1014" s="46">
        <v>0</v>
      </c>
      <c r="K1014" s="46">
        <v>0</v>
      </c>
      <c r="L1014" s="49">
        <v>0</v>
      </c>
      <c r="M1014" s="50">
        <v>0</v>
      </c>
      <c r="N1014" s="32"/>
      <c r="O1014" s="31"/>
      <c r="P1014" s="31"/>
      <c r="Q1014" s="31"/>
      <c r="R1014" s="31"/>
      <c r="S1014" s="31"/>
      <c r="T1014" s="31"/>
      <c r="U1014" s="31"/>
      <c r="V1014" s="51"/>
      <c r="W1014" s="52" t="str">
        <f t="shared" si="1260"/>
        <v/>
      </c>
      <c r="Z1014" t="e">
        <f t="shared" si="1189"/>
        <v>#N/A</v>
      </c>
      <c r="AA1014" t="e">
        <f t="shared" si="1190"/>
        <v>#N/A</v>
      </c>
      <c r="AB1014" t="e">
        <f t="shared" si="1191"/>
        <v>#N/A</v>
      </c>
      <c r="AC1014" s="53" t="b">
        <f t="shared" si="1192"/>
        <v>0</v>
      </c>
      <c r="AD1014" s="53" t="b">
        <f t="shared" si="1193"/>
        <v>0</v>
      </c>
      <c r="AE1014" s="53" t="b">
        <f t="shared" si="1194"/>
        <v>0</v>
      </c>
      <c r="AF1014" s="53" t="b">
        <f t="shared" si="1195"/>
        <v>0</v>
      </c>
      <c r="AG1014" s="53" t="b">
        <f t="shared" si="1196"/>
        <v>0</v>
      </c>
      <c r="AH1014" s="53" t="b">
        <f t="shared" si="1197"/>
        <v>0</v>
      </c>
      <c r="AI1014" s="53" t="b">
        <f t="shared" si="1198"/>
        <v>0</v>
      </c>
      <c r="AJ1014" s="53" t="b">
        <f t="shared" si="1199"/>
        <v>0</v>
      </c>
      <c r="AK1014" s="53" t="b">
        <f t="shared" si="1253"/>
        <v>1</v>
      </c>
      <c r="AL1014" s="53" t="b">
        <f t="shared" si="1254"/>
        <v>1</v>
      </c>
      <c r="AM1014" s="53" t="b">
        <f t="shared" si="1255"/>
        <v>1</v>
      </c>
      <c r="AN1014" s="53" t="b">
        <f t="shared" si="1256"/>
        <v>1</v>
      </c>
      <c r="AO1014" s="53" t="b">
        <f t="shared" si="1257"/>
        <v>1</v>
      </c>
      <c r="AP1014" s="53" t="b">
        <f t="shared" si="1258"/>
        <v>1</v>
      </c>
      <c r="AQ1014" s="53" t="b">
        <f t="shared" si="1235"/>
        <v>0</v>
      </c>
      <c r="AR1014" t="b">
        <f t="shared" si="1200"/>
        <v>0</v>
      </c>
      <c r="AS1014" s="54" t="e">
        <f t="shared" si="1225"/>
        <v>#N/A</v>
      </c>
      <c r="AT1014" t="b">
        <f t="shared" si="1236"/>
        <v>0</v>
      </c>
      <c r="AU1014" t="str">
        <f t="shared" si="1237"/>
        <v/>
      </c>
      <c r="AV1014" s="55" t="str">
        <f t="shared" si="1226"/>
        <v/>
      </c>
      <c r="AW1014" t="b">
        <f>AND(AV1014&lt;&gt;"",COUNTIF($AV$11:AV1013,AV1014)=0)</f>
        <v>0</v>
      </c>
      <c r="AX1014" s="2">
        <f>IF(AV1014="",0,IF(AW1014,MAX($AX$11:AX1013)+1,VLOOKUP(AV1014,$AV$11:AX1013,3,FALSE)))</f>
        <v>0</v>
      </c>
      <c r="AY1014" t="str">
        <f t="shared" si="1227"/>
        <v/>
      </c>
      <c r="AZ1014" t="e">
        <f t="shared" si="1201"/>
        <v>#N/A</v>
      </c>
      <c r="BA1014" t="e">
        <f>IF(ISNA(AZ1014),NA(),COUNTIF(AZ$10:AZ1014,AZ1014)&gt;1)</f>
        <v>#N/A</v>
      </c>
      <c r="BB1014" t="e">
        <f t="shared" si="1202"/>
        <v>#N/A</v>
      </c>
      <c r="BC1014" s="55" t="e">
        <f t="shared" si="1203"/>
        <v>#N/A</v>
      </c>
      <c r="BD1014" s="56" t="e">
        <f t="shared" si="1204"/>
        <v>#N/A</v>
      </c>
      <c r="BE1014" s="53">
        <f t="shared" si="1205"/>
        <v>0</v>
      </c>
      <c r="BF1014" s="53">
        <f t="shared" si="1206"/>
        <v>0</v>
      </c>
      <c r="BG1014" s="53">
        <f t="shared" si="1207"/>
        <v>0</v>
      </c>
      <c r="BH1014" s="53">
        <f t="shared" si="1208"/>
        <v>0</v>
      </c>
      <c r="BI1014" s="53">
        <f t="shared" si="1209"/>
        <v>0</v>
      </c>
      <c r="BJ1014" s="53">
        <f t="shared" si="1210"/>
        <v>0</v>
      </c>
      <c r="BK1014" s="57">
        <f t="shared" si="1211"/>
        <v>0</v>
      </c>
      <c r="BL1014" s="57">
        <f t="shared" si="1212"/>
        <v>0</v>
      </c>
      <c r="BM1014" s="57">
        <f t="shared" si="1213"/>
        <v>0</v>
      </c>
      <c r="BN1014" s="57">
        <f t="shared" si="1214"/>
        <v>0</v>
      </c>
      <c r="BO1014" s="57">
        <f t="shared" si="1215"/>
        <v>0</v>
      </c>
      <c r="BP1014" s="57">
        <f t="shared" si="1216"/>
        <v>0</v>
      </c>
      <c r="BQ1014">
        <f t="shared" si="1238"/>
        <v>0</v>
      </c>
      <c r="BR1014">
        <f t="shared" si="1239"/>
        <v>0</v>
      </c>
      <c r="BS1014">
        <f t="shared" si="1240"/>
        <v>0</v>
      </c>
      <c r="BT1014">
        <f t="shared" si="1241"/>
        <v>0</v>
      </c>
      <c r="BU1014">
        <f t="shared" si="1242"/>
        <v>0</v>
      </c>
      <c r="BV1014">
        <f t="shared" si="1243"/>
        <v>0</v>
      </c>
      <c r="BW1014">
        <f t="shared" si="1244"/>
        <v>0</v>
      </c>
      <c r="BX1014">
        <f t="shared" si="1245"/>
        <v>0</v>
      </c>
      <c r="BY1014">
        <f t="shared" si="1246"/>
        <v>0</v>
      </c>
      <c r="BZ1014">
        <f t="shared" si="1247"/>
        <v>0</v>
      </c>
      <c r="CA1014">
        <f t="shared" si="1248"/>
        <v>0</v>
      </c>
      <c r="CB1014">
        <f t="shared" si="1249"/>
        <v>0</v>
      </c>
      <c r="CC1014" t="e">
        <f>IF('Source and fuel input'!AS1014,VLOOKUP(AA1014,SourceIdData,8,FALSE),IF('Source and fuel input'!AQ1014,V1014,IF('Source and fuel input'!AR1014,IF(AND(E1014="Method 1",VLOOKUP(AA1014,SourceIdData,8,FALSE)&gt;0),VLOOKUP(AA1014,SourceIdData,8,FALSE),NA()),"")))</f>
        <v>#N/A</v>
      </c>
      <c r="CD1014" s="15" t="e">
        <f t="shared" si="1261"/>
        <v>#N/A</v>
      </c>
      <c r="CE1014" s="15" t="b">
        <f t="shared" si="1262"/>
        <v>1</v>
      </c>
      <c r="CF1014" s="15" t="b">
        <f t="shared" si="1217"/>
        <v>1</v>
      </c>
      <c r="CG1014" s="15" t="b">
        <f t="shared" si="1263"/>
        <v>0</v>
      </c>
      <c r="CH1014" s="15" t="b">
        <f t="shared" si="1264"/>
        <v>1</v>
      </c>
      <c r="CI1014" t="e">
        <f t="shared" si="1218"/>
        <v>#N/A</v>
      </c>
      <c r="CJ1014" t="e">
        <f t="shared" si="1219"/>
        <v>#N/A</v>
      </c>
      <c r="CK1014" t="e">
        <f t="shared" si="1228"/>
        <v>#N/A</v>
      </c>
      <c r="CL1014" t="b">
        <f t="shared" si="1265"/>
        <v>0</v>
      </c>
      <c r="CM1014" t="e">
        <f t="shared" si="1229"/>
        <v>#N/A</v>
      </c>
      <c r="CN1014" t="b">
        <f t="shared" si="1230"/>
        <v>0</v>
      </c>
      <c r="CO1014" s="14">
        <f t="shared" si="1231"/>
        <v>1</v>
      </c>
      <c r="CP1014" s="16" t="str">
        <f t="shared" si="1220"/>
        <v/>
      </c>
      <c r="CQ1014" s="15">
        <f t="shared" si="1221"/>
        <v>0</v>
      </c>
      <c r="CR1014" s="15">
        <f t="shared" si="1222"/>
        <v>0</v>
      </c>
      <c r="CS1014" s="15">
        <f t="shared" si="1223"/>
        <v>0</v>
      </c>
      <c r="CT1014" s="58" t="e">
        <f t="shared" si="1250"/>
        <v>#DIV/0!</v>
      </c>
      <c r="CU1014" s="2">
        <f t="shared" si="1224"/>
        <v>995</v>
      </c>
      <c r="CV1014" t="str">
        <f t="shared" si="1232"/>
        <v/>
      </c>
      <c r="CX1014" t="str">
        <f t="shared" si="1251"/>
        <v/>
      </c>
      <c r="CY1014" t="b">
        <f>AND(CX1014&lt;&gt;"",COUNTIF($CX$11:CX1013,CX1014)=0)</f>
        <v>0</v>
      </c>
      <c r="CZ1014" s="2">
        <f>IF(CX1014="",0,IF(CY1014,MAX($CZ$11:CZ1013)+1,VLOOKUP(CX1014,$CX$11:CZ1013,3,FALSE)))</f>
        <v>0</v>
      </c>
      <c r="DA1014" s="2" t="str">
        <f t="shared" si="1233"/>
        <v/>
      </c>
      <c r="DB1014" t="str">
        <f t="shared" si="1252"/>
        <v/>
      </c>
      <c r="DC1014" t="b">
        <f>AND(DB1014&lt;&gt;"",COUNTIF($DB$11:DB1013,DB1014)=0)</f>
        <v>0</v>
      </c>
      <c r="DD1014" s="2">
        <f>IF(DB1014="",0,IF(DC1014,MAX($DD$11:DD1013)+1,VLOOKUP(DB1014,$DB$11:DD1013,3,FALSE)))</f>
        <v>0</v>
      </c>
      <c r="DE1014" s="2" t="str">
        <f t="shared" si="1234"/>
        <v/>
      </c>
    </row>
    <row r="1015" spans="1:109" ht="15" hidden="1" customHeight="1" x14ac:dyDescent="0.35">
      <c r="A1015" s="119"/>
      <c r="B1015" s="46"/>
      <c r="C1015" s="46"/>
      <c r="D1015" s="46"/>
      <c r="E1015" s="46"/>
      <c r="F1015" s="47"/>
      <c r="G1015" s="48">
        <v>0</v>
      </c>
      <c r="H1015" s="46">
        <v>0</v>
      </c>
      <c r="I1015" s="46">
        <v>0</v>
      </c>
      <c r="J1015" s="46">
        <v>0</v>
      </c>
      <c r="K1015" s="46">
        <v>0</v>
      </c>
      <c r="L1015" s="49">
        <v>0</v>
      </c>
      <c r="M1015" s="50">
        <v>0</v>
      </c>
      <c r="N1015" s="32"/>
      <c r="O1015" s="31"/>
      <c r="P1015" s="31"/>
      <c r="Q1015" s="31"/>
      <c r="R1015" s="31"/>
      <c r="S1015" s="31"/>
      <c r="T1015" s="31"/>
      <c r="U1015" s="31"/>
      <c r="V1015" s="51"/>
      <c r="W1015" s="52" t="str">
        <f t="shared" si="1260"/>
        <v/>
      </c>
      <c r="Z1015" t="e">
        <f t="shared" si="1189"/>
        <v>#N/A</v>
      </c>
      <c r="AA1015" t="e">
        <f t="shared" si="1190"/>
        <v>#N/A</v>
      </c>
      <c r="AB1015" t="e">
        <f t="shared" si="1191"/>
        <v>#N/A</v>
      </c>
      <c r="AC1015" s="53" t="b">
        <f t="shared" si="1192"/>
        <v>0</v>
      </c>
      <c r="AD1015" s="53" t="b">
        <f t="shared" si="1193"/>
        <v>0</v>
      </c>
      <c r="AE1015" s="53" t="b">
        <f t="shared" si="1194"/>
        <v>0</v>
      </c>
      <c r="AF1015" s="53" t="b">
        <f t="shared" si="1195"/>
        <v>0</v>
      </c>
      <c r="AG1015" s="53" t="b">
        <f t="shared" si="1196"/>
        <v>0</v>
      </c>
      <c r="AH1015" s="53" t="b">
        <f t="shared" si="1197"/>
        <v>0</v>
      </c>
      <c r="AI1015" s="53" t="b">
        <f t="shared" si="1198"/>
        <v>0</v>
      </c>
      <c r="AJ1015" s="53" t="b">
        <f t="shared" si="1199"/>
        <v>0</v>
      </c>
      <c r="AK1015" s="53" t="b">
        <f t="shared" si="1253"/>
        <v>1</v>
      </c>
      <c r="AL1015" s="53" t="b">
        <f t="shared" si="1254"/>
        <v>1</v>
      </c>
      <c r="AM1015" s="53" t="b">
        <f t="shared" si="1255"/>
        <v>1</v>
      </c>
      <c r="AN1015" s="53" t="b">
        <f t="shared" si="1256"/>
        <v>1</v>
      </c>
      <c r="AO1015" s="53" t="b">
        <f t="shared" si="1257"/>
        <v>1</v>
      </c>
      <c r="AP1015" s="53" t="b">
        <f t="shared" si="1258"/>
        <v>1</v>
      </c>
      <c r="AQ1015" s="53" t="b">
        <f t="shared" si="1235"/>
        <v>0</v>
      </c>
      <c r="AR1015" t="b">
        <f t="shared" si="1200"/>
        <v>0</v>
      </c>
      <c r="AS1015" s="54" t="e">
        <f t="shared" si="1225"/>
        <v>#N/A</v>
      </c>
      <c r="AT1015" t="b">
        <f t="shared" si="1236"/>
        <v>0</v>
      </c>
      <c r="AU1015" t="str">
        <f t="shared" si="1237"/>
        <v/>
      </c>
      <c r="AV1015" s="55" t="str">
        <f t="shared" si="1226"/>
        <v/>
      </c>
      <c r="AW1015" t="b">
        <f>AND(AV1015&lt;&gt;"",COUNTIF($AV$11:AV1014,AV1015)=0)</f>
        <v>0</v>
      </c>
      <c r="AX1015" s="2">
        <f>IF(AV1015="",0,IF(AW1015,MAX($AX$11:AX1014)+1,VLOOKUP(AV1015,$AV$11:AX1014,3,FALSE)))</f>
        <v>0</v>
      </c>
      <c r="AY1015" t="str">
        <f t="shared" si="1227"/>
        <v/>
      </c>
      <c r="AZ1015" t="e">
        <f t="shared" si="1201"/>
        <v>#N/A</v>
      </c>
      <c r="BA1015" t="e">
        <f>IF(ISNA(AZ1015),NA(),COUNTIF(AZ$10:AZ1015,AZ1015)&gt;1)</f>
        <v>#N/A</v>
      </c>
      <c r="BB1015" t="e">
        <f t="shared" si="1202"/>
        <v>#N/A</v>
      </c>
      <c r="BC1015" s="55" t="e">
        <f t="shared" si="1203"/>
        <v>#N/A</v>
      </c>
      <c r="BD1015" s="56" t="e">
        <f t="shared" si="1204"/>
        <v>#N/A</v>
      </c>
      <c r="BE1015" s="53">
        <f t="shared" si="1205"/>
        <v>0</v>
      </c>
      <c r="BF1015" s="53">
        <f t="shared" si="1206"/>
        <v>0</v>
      </c>
      <c r="BG1015" s="53">
        <f t="shared" si="1207"/>
        <v>0</v>
      </c>
      <c r="BH1015" s="53">
        <f t="shared" si="1208"/>
        <v>0</v>
      </c>
      <c r="BI1015" s="53">
        <f t="shared" si="1209"/>
        <v>0</v>
      </c>
      <c r="BJ1015" s="53">
        <f t="shared" si="1210"/>
        <v>0</v>
      </c>
      <c r="BK1015" s="57">
        <f t="shared" si="1211"/>
        <v>0</v>
      </c>
      <c r="BL1015" s="57">
        <f t="shared" si="1212"/>
        <v>0</v>
      </c>
      <c r="BM1015" s="57">
        <f t="shared" si="1213"/>
        <v>0</v>
      </c>
      <c r="BN1015" s="57">
        <f t="shared" si="1214"/>
        <v>0</v>
      </c>
      <c r="BO1015" s="57">
        <f t="shared" si="1215"/>
        <v>0</v>
      </c>
      <c r="BP1015" s="57">
        <f t="shared" si="1216"/>
        <v>0</v>
      </c>
      <c r="BQ1015">
        <f t="shared" si="1238"/>
        <v>0</v>
      </c>
      <c r="BR1015">
        <f t="shared" si="1239"/>
        <v>0</v>
      </c>
      <c r="BS1015">
        <f t="shared" si="1240"/>
        <v>0</v>
      </c>
      <c r="BT1015">
        <f t="shared" si="1241"/>
        <v>0</v>
      </c>
      <c r="BU1015">
        <f t="shared" si="1242"/>
        <v>0</v>
      </c>
      <c r="BV1015">
        <f t="shared" si="1243"/>
        <v>0</v>
      </c>
      <c r="BW1015">
        <f t="shared" si="1244"/>
        <v>0</v>
      </c>
      <c r="BX1015">
        <f t="shared" si="1245"/>
        <v>0</v>
      </c>
      <c r="BY1015">
        <f t="shared" si="1246"/>
        <v>0</v>
      </c>
      <c r="BZ1015">
        <f t="shared" si="1247"/>
        <v>0</v>
      </c>
      <c r="CA1015">
        <f t="shared" si="1248"/>
        <v>0</v>
      </c>
      <c r="CB1015">
        <f t="shared" si="1249"/>
        <v>0</v>
      </c>
      <c r="CC1015" t="e">
        <f>IF('Source and fuel input'!AS1015,VLOOKUP(AA1015,SourceIdData,8,FALSE),IF('Source and fuel input'!AQ1015,V1015,IF('Source and fuel input'!AR1015,IF(AND(E1015="Method 1",VLOOKUP(AA1015,SourceIdData,8,FALSE)&gt;0),VLOOKUP(AA1015,SourceIdData,8,FALSE),NA()),"")))</f>
        <v>#N/A</v>
      </c>
      <c r="CD1015" s="15" t="e">
        <f t="shared" si="1261"/>
        <v>#N/A</v>
      </c>
      <c r="CE1015" s="15" t="b">
        <f t="shared" si="1262"/>
        <v>1</v>
      </c>
      <c r="CF1015" s="15" t="b">
        <f t="shared" si="1217"/>
        <v>1</v>
      </c>
      <c r="CG1015" s="15" t="b">
        <f t="shared" si="1263"/>
        <v>0</v>
      </c>
      <c r="CH1015" s="15" t="b">
        <f t="shared" si="1264"/>
        <v>1</v>
      </c>
      <c r="CI1015" t="e">
        <f t="shared" si="1218"/>
        <v>#N/A</v>
      </c>
      <c r="CJ1015" t="e">
        <f t="shared" si="1219"/>
        <v>#N/A</v>
      </c>
      <c r="CK1015" t="e">
        <f t="shared" si="1228"/>
        <v>#N/A</v>
      </c>
      <c r="CL1015" t="b">
        <f t="shared" si="1265"/>
        <v>0</v>
      </c>
      <c r="CM1015" t="e">
        <f t="shared" si="1229"/>
        <v>#N/A</v>
      </c>
      <c r="CN1015" t="b">
        <f t="shared" si="1230"/>
        <v>0</v>
      </c>
      <c r="CO1015" s="14">
        <f t="shared" si="1231"/>
        <v>1</v>
      </c>
      <c r="CP1015" s="16" t="str">
        <f t="shared" si="1220"/>
        <v/>
      </c>
      <c r="CQ1015" s="15">
        <f t="shared" si="1221"/>
        <v>0</v>
      </c>
      <c r="CR1015" s="15">
        <f t="shared" si="1222"/>
        <v>0</v>
      </c>
      <c r="CS1015" s="15">
        <f t="shared" si="1223"/>
        <v>0</v>
      </c>
      <c r="CT1015" s="58" t="e">
        <f t="shared" si="1250"/>
        <v>#DIV/0!</v>
      </c>
      <c r="CU1015" s="2">
        <f t="shared" si="1224"/>
        <v>995</v>
      </c>
      <c r="CV1015" t="str">
        <f t="shared" si="1232"/>
        <v/>
      </c>
      <c r="CX1015" t="str">
        <f t="shared" si="1251"/>
        <v/>
      </c>
      <c r="CY1015" t="b">
        <f>AND(CX1015&lt;&gt;"",COUNTIF($CX$11:CX1014,CX1015)=0)</f>
        <v>0</v>
      </c>
      <c r="CZ1015" s="2">
        <f>IF(CX1015="",0,IF(CY1015,MAX($CZ$11:CZ1014)+1,VLOOKUP(CX1015,$CX$11:CZ1014,3,FALSE)))</f>
        <v>0</v>
      </c>
      <c r="DA1015" s="2" t="str">
        <f t="shared" si="1233"/>
        <v/>
      </c>
      <c r="DB1015" t="str">
        <f t="shared" si="1252"/>
        <v/>
      </c>
      <c r="DC1015" t="b">
        <f>AND(DB1015&lt;&gt;"",COUNTIF($DB$11:DB1014,DB1015)=0)</f>
        <v>0</v>
      </c>
      <c r="DD1015" s="2">
        <f>IF(DB1015="",0,IF(DC1015,MAX($DD$11:DD1014)+1,VLOOKUP(DB1015,$DB$11:DD1014,3,FALSE)))</f>
        <v>0</v>
      </c>
      <c r="DE1015" s="2" t="str">
        <f t="shared" si="1234"/>
        <v/>
      </c>
    </row>
    <row r="1016" spans="1:109" ht="15" hidden="1" customHeight="1" x14ac:dyDescent="0.35">
      <c r="A1016" s="119"/>
      <c r="B1016" s="46"/>
      <c r="C1016" s="46"/>
      <c r="D1016" s="46"/>
      <c r="E1016" s="46"/>
      <c r="F1016" s="47"/>
      <c r="G1016" s="48">
        <v>0</v>
      </c>
      <c r="H1016" s="46">
        <v>0</v>
      </c>
      <c r="I1016" s="46">
        <v>0</v>
      </c>
      <c r="J1016" s="46">
        <v>0</v>
      </c>
      <c r="K1016" s="46">
        <v>0</v>
      </c>
      <c r="L1016" s="49">
        <v>0</v>
      </c>
      <c r="M1016" s="50">
        <v>0</v>
      </c>
      <c r="N1016" s="32"/>
      <c r="O1016" s="31"/>
      <c r="P1016" s="31"/>
      <c r="Q1016" s="31"/>
      <c r="R1016" s="31"/>
      <c r="S1016" s="31"/>
      <c r="T1016" s="31"/>
      <c r="U1016" s="31"/>
      <c r="V1016" s="51"/>
      <c r="W1016" s="52" t="str">
        <f t="shared" si="1260"/>
        <v/>
      </c>
      <c r="Z1016" t="e">
        <f t="shared" si="1189"/>
        <v>#N/A</v>
      </c>
      <c r="AA1016" t="e">
        <f t="shared" si="1190"/>
        <v>#N/A</v>
      </c>
      <c r="AB1016" t="e">
        <f t="shared" si="1191"/>
        <v>#N/A</v>
      </c>
      <c r="AC1016" s="53" t="b">
        <f t="shared" si="1192"/>
        <v>0</v>
      </c>
      <c r="AD1016" s="53" t="b">
        <f t="shared" si="1193"/>
        <v>0</v>
      </c>
      <c r="AE1016" s="53" t="b">
        <f t="shared" si="1194"/>
        <v>0</v>
      </c>
      <c r="AF1016" s="53" t="b">
        <f t="shared" si="1195"/>
        <v>0</v>
      </c>
      <c r="AG1016" s="53" t="b">
        <f t="shared" si="1196"/>
        <v>0</v>
      </c>
      <c r="AH1016" s="53" t="b">
        <f t="shared" si="1197"/>
        <v>0</v>
      </c>
      <c r="AI1016" s="53" t="b">
        <f t="shared" si="1198"/>
        <v>0</v>
      </c>
      <c r="AJ1016" s="53" t="b">
        <f t="shared" si="1199"/>
        <v>0</v>
      </c>
      <c r="AK1016" s="53" t="b">
        <f t="shared" si="1253"/>
        <v>1</v>
      </c>
      <c r="AL1016" s="53" t="b">
        <f t="shared" si="1254"/>
        <v>1</v>
      </c>
      <c r="AM1016" s="53" t="b">
        <f t="shared" si="1255"/>
        <v>1</v>
      </c>
      <c r="AN1016" s="53" t="b">
        <f t="shared" si="1256"/>
        <v>1</v>
      </c>
      <c r="AO1016" s="53" t="b">
        <f t="shared" si="1257"/>
        <v>1</v>
      </c>
      <c r="AP1016" s="53" t="b">
        <f t="shared" si="1258"/>
        <v>1</v>
      </c>
      <c r="AQ1016" s="53" t="b">
        <f t="shared" si="1235"/>
        <v>0</v>
      </c>
      <c r="AR1016" t="b">
        <f t="shared" si="1200"/>
        <v>0</v>
      </c>
      <c r="AS1016" s="54" t="e">
        <f t="shared" si="1225"/>
        <v>#N/A</v>
      </c>
      <c r="AT1016" t="b">
        <f t="shared" si="1236"/>
        <v>0</v>
      </c>
      <c r="AU1016" t="str">
        <f t="shared" si="1237"/>
        <v/>
      </c>
      <c r="AV1016" s="55" t="str">
        <f t="shared" si="1226"/>
        <v/>
      </c>
      <c r="AW1016" t="b">
        <f>AND(AV1016&lt;&gt;"",COUNTIF($AV$11:AV1015,AV1016)=0)</f>
        <v>0</v>
      </c>
      <c r="AX1016" s="2">
        <f>IF(AV1016="",0,IF(AW1016,MAX($AX$11:AX1015)+1,VLOOKUP(AV1016,$AV$11:AX1015,3,FALSE)))</f>
        <v>0</v>
      </c>
      <c r="AY1016" t="str">
        <f t="shared" si="1227"/>
        <v/>
      </c>
      <c r="AZ1016" t="e">
        <f t="shared" si="1201"/>
        <v>#N/A</v>
      </c>
      <c r="BA1016" t="e">
        <f>IF(ISNA(AZ1016),NA(),COUNTIF(AZ$10:AZ1016,AZ1016)&gt;1)</f>
        <v>#N/A</v>
      </c>
      <c r="BB1016" t="e">
        <f t="shared" si="1202"/>
        <v>#N/A</v>
      </c>
      <c r="BC1016" s="55" t="e">
        <f t="shared" si="1203"/>
        <v>#N/A</v>
      </c>
      <c r="BD1016" s="56" t="e">
        <f t="shared" si="1204"/>
        <v>#N/A</v>
      </c>
      <c r="BE1016" s="53">
        <f t="shared" si="1205"/>
        <v>0</v>
      </c>
      <c r="BF1016" s="53">
        <f t="shared" si="1206"/>
        <v>0</v>
      </c>
      <c r="BG1016" s="53">
        <f t="shared" si="1207"/>
        <v>0</v>
      </c>
      <c r="BH1016" s="53">
        <f t="shared" si="1208"/>
        <v>0</v>
      </c>
      <c r="BI1016" s="53">
        <f t="shared" si="1209"/>
        <v>0</v>
      </c>
      <c r="BJ1016" s="53">
        <f t="shared" si="1210"/>
        <v>0</v>
      </c>
      <c r="BK1016" s="57">
        <f t="shared" si="1211"/>
        <v>0</v>
      </c>
      <c r="BL1016" s="57">
        <f t="shared" si="1212"/>
        <v>0</v>
      </c>
      <c r="BM1016" s="57">
        <f t="shared" si="1213"/>
        <v>0</v>
      </c>
      <c r="BN1016" s="57">
        <f t="shared" si="1214"/>
        <v>0</v>
      </c>
      <c r="BO1016" s="57">
        <f t="shared" si="1215"/>
        <v>0</v>
      </c>
      <c r="BP1016" s="57">
        <f t="shared" si="1216"/>
        <v>0</v>
      </c>
      <c r="BQ1016">
        <f t="shared" si="1238"/>
        <v>0</v>
      </c>
      <c r="BR1016">
        <f t="shared" si="1239"/>
        <v>0</v>
      </c>
      <c r="BS1016">
        <f t="shared" si="1240"/>
        <v>0</v>
      </c>
      <c r="BT1016">
        <f t="shared" si="1241"/>
        <v>0</v>
      </c>
      <c r="BU1016">
        <f t="shared" si="1242"/>
        <v>0</v>
      </c>
      <c r="BV1016">
        <f t="shared" si="1243"/>
        <v>0</v>
      </c>
      <c r="BW1016">
        <f t="shared" si="1244"/>
        <v>0</v>
      </c>
      <c r="BX1016">
        <f t="shared" si="1245"/>
        <v>0</v>
      </c>
      <c r="BY1016">
        <f t="shared" si="1246"/>
        <v>0</v>
      </c>
      <c r="BZ1016">
        <f t="shared" si="1247"/>
        <v>0</v>
      </c>
      <c r="CA1016">
        <f t="shared" si="1248"/>
        <v>0</v>
      </c>
      <c r="CB1016">
        <f t="shared" si="1249"/>
        <v>0</v>
      </c>
      <c r="CC1016" t="e">
        <f>IF('Source and fuel input'!AS1016,VLOOKUP(AA1016,SourceIdData,8,FALSE),IF('Source and fuel input'!AQ1016,V1016,IF('Source and fuel input'!AR1016,IF(AND(E1016="Method 1",VLOOKUP(AA1016,SourceIdData,8,FALSE)&gt;0),VLOOKUP(AA1016,SourceIdData,8,FALSE),NA()),"")))</f>
        <v>#N/A</v>
      </c>
      <c r="CD1016" s="15" t="e">
        <f t="shared" si="1261"/>
        <v>#N/A</v>
      </c>
      <c r="CE1016" s="15" t="b">
        <f t="shared" si="1262"/>
        <v>1</v>
      </c>
      <c r="CF1016" s="15" t="b">
        <f t="shared" si="1217"/>
        <v>1</v>
      </c>
      <c r="CG1016" s="15" t="b">
        <f t="shared" si="1263"/>
        <v>0</v>
      </c>
      <c r="CH1016" s="15" t="b">
        <f t="shared" si="1264"/>
        <v>1</v>
      </c>
      <c r="CI1016" t="e">
        <f t="shared" si="1218"/>
        <v>#N/A</v>
      </c>
      <c r="CJ1016" t="e">
        <f t="shared" si="1219"/>
        <v>#N/A</v>
      </c>
      <c r="CK1016" t="e">
        <f t="shared" si="1228"/>
        <v>#N/A</v>
      </c>
      <c r="CL1016" t="b">
        <f t="shared" si="1265"/>
        <v>0</v>
      </c>
      <c r="CM1016" t="e">
        <f t="shared" si="1229"/>
        <v>#N/A</v>
      </c>
      <c r="CN1016" t="b">
        <f t="shared" si="1230"/>
        <v>0</v>
      </c>
      <c r="CO1016" s="14">
        <f t="shared" si="1231"/>
        <v>1</v>
      </c>
      <c r="CP1016" s="16" t="str">
        <f t="shared" si="1220"/>
        <v/>
      </c>
      <c r="CQ1016" s="15">
        <f t="shared" si="1221"/>
        <v>0</v>
      </c>
      <c r="CR1016" s="15">
        <f t="shared" si="1222"/>
        <v>0</v>
      </c>
      <c r="CS1016" s="15">
        <f t="shared" si="1223"/>
        <v>0</v>
      </c>
      <c r="CT1016" s="58" t="e">
        <f t="shared" si="1250"/>
        <v>#DIV/0!</v>
      </c>
      <c r="CU1016" s="2">
        <f t="shared" si="1224"/>
        <v>995</v>
      </c>
      <c r="CV1016" t="str">
        <f t="shared" si="1232"/>
        <v/>
      </c>
      <c r="CX1016" t="str">
        <f t="shared" si="1251"/>
        <v/>
      </c>
      <c r="CY1016" t="b">
        <f>AND(CX1016&lt;&gt;"",COUNTIF($CX$11:CX1015,CX1016)=0)</f>
        <v>0</v>
      </c>
      <c r="CZ1016" s="2">
        <f>IF(CX1016="",0,IF(CY1016,MAX($CZ$11:CZ1015)+1,VLOOKUP(CX1016,$CX$11:CZ1015,3,FALSE)))</f>
        <v>0</v>
      </c>
      <c r="DA1016" s="2" t="str">
        <f t="shared" si="1233"/>
        <v/>
      </c>
      <c r="DB1016" t="str">
        <f t="shared" si="1252"/>
        <v/>
      </c>
      <c r="DC1016" t="b">
        <f>AND(DB1016&lt;&gt;"",COUNTIF($DB$11:DB1015,DB1016)=0)</f>
        <v>0</v>
      </c>
      <c r="DD1016" s="2">
        <f>IF(DB1016="",0,IF(DC1016,MAX($DD$11:DD1015)+1,VLOOKUP(DB1016,$DB$11:DD1015,3,FALSE)))</f>
        <v>0</v>
      </c>
      <c r="DE1016" s="2" t="str">
        <f t="shared" si="1234"/>
        <v/>
      </c>
    </row>
    <row r="1017" spans="1:109" ht="15" hidden="1" customHeight="1" x14ac:dyDescent="0.35">
      <c r="A1017" s="119"/>
      <c r="B1017" s="46"/>
      <c r="C1017" s="46"/>
      <c r="D1017" s="46"/>
      <c r="E1017" s="46"/>
      <c r="F1017" s="47"/>
      <c r="G1017" s="48">
        <v>0</v>
      </c>
      <c r="H1017" s="46">
        <v>0</v>
      </c>
      <c r="I1017" s="46">
        <v>0</v>
      </c>
      <c r="J1017" s="46">
        <v>0</v>
      </c>
      <c r="K1017" s="46">
        <v>0</v>
      </c>
      <c r="L1017" s="49">
        <v>0</v>
      </c>
      <c r="M1017" s="50">
        <v>0</v>
      </c>
      <c r="N1017" s="32"/>
      <c r="O1017" s="31"/>
      <c r="P1017" s="31"/>
      <c r="Q1017" s="31"/>
      <c r="R1017" s="31"/>
      <c r="S1017" s="31"/>
      <c r="T1017" s="31"/>
      <c r="U1017" s="31"/>
      <c r="V1017" s="51"/>
      <c r="W1017" s="52" t="str">
        <f t="shared" si="1260"/>
        <v/>
      </c>
      <c r="Z1017" t="e">
        <f t="shared" si="1189"/>
        <v>#N/A</v>
      </c>
      <c r="AA1017" t="e">
        <f t="shared" si="1190"/>
        <v>#N/A</v>
      </c>
      <c r="AB1017" t="e">
        <f t="shared" si="1191"/>
        <v>#N/A</v>
      </c>
      <c r="AC1017" s="53" t="b">
        <f t="shared" si="1192"/>
        <v>0</v>
      </c>
      <c r="AD1017" s="53" t="b">
        <f t="shared" si="1193"/>
        <v>0</v>
      </c>
      <c r="AE1017" s="53" t="b">
        <f t="shared" si="1194"/>
        <v>0</v>
      </c>
      <c r="AF1017" s="53" t="b">
        <f t="shared" si="1195"/>
        <v>0</v>
      </c>
      <c r="AG1017" s="53" t="b">
        <f t="shared" si="1196"/>
        <v>0</v>
      </c>
      <c r="AH1017" s="53" t="b">
        <f t="shared" si="1197"/>
        <v>0</v>
      </c>
      <c r="AI1017" s="53" t="b">
        <f t="shared" si="1198"/>
        <v>0</v>
      </c>
      <c r="AJ1017" s="53" t="b">
        <f t="shared" si="1199"/>
        <v>0</v>
      </c>
      <c r="AK1017" s="53" t="b">
        <f t="shared" si="1253"/>
        <v>1</v>
      </c>
      <c r="AL1017" s="53" t="b">
        <f t="shared" si="1254"/>
        <v>1</v>
      </c>
      <c r="AM1017" s="53" t="b">
        <f t="shared" si="1255"/>
        <v>1</v>
      </c>
      <c r="AN1017" s="53" t="b">
        <f t="shared" si="1256"/>
        <v>1</v>
      </c>
      <c r="AO1017" s="53" t="b">
        <f t="shared" si="1257"/>
        <v>1</v>
      </c>
      <c r="AP1017" s="53" t="b">
        <f t="shared" si="1258"/>
        <v>1</v>
      </c>
      <c r="AQ1017" s="53" t="b">
        <f t="shared" si="1235"/>
        <v>0</v>
      </c>
      <c r="AR1017" t="b">
        <f t="shared" si="1200"/>
        <v>0</v>
      </c>
      <c r="AS1017" s="54" t="e">
        <f t="shared" si="1225"/>
        <v>#N/A</v>
      </c>
      <c r="AT1017" t="b">
        <f t="shared" si="1236"/>
        <v>0</v>
      </c>
      <c r="AU1017" t="str">
        <f t="shared" si="1237"/>
        <v/>
      </c>
      <c r="AV1017" s="55" t="str">
        <f t="shared" si="1226"/>
        <v/>
      </c>
      <c r="AW1017" t="b">
        <f>AND(AV1017&lt;&gt;"",COUNTIF($AV$11:AV1016,AV1017)=0)</f>
        <v>0</v>
      </c>
      <c r="AX1017" s="2">
        <f>IF(AV1017="",0,IF(AW1017,MAX($AX$11:AX1016)+1,VLOOKUP(AV1017,$AV$11:AX1016,3,FALSE)))</f>
        <v>0</v>
      </c>
      <c r="AY1017" t="str">
        <f t="shared" si="1227"/>
        <v/>
      </c>
      <c r="AZ1017" t="e">
        <f t="shared" si="1201"/>
        <v>#N/A</v>
      </c>
      <c r="BA1017" t="e">
        <f>IF(ISNA(AZ1017),NA(),COUNTIF(AZ$10:AZ1017,AZ1017)&gt;1)</f>
        <v>#N/A</v>
      </c>
      <c r="BB1017" t="e">
        <f t="shared" si="1202"/>
        <v>#N/A</v>
      </c>
      <c r="BC1017" s="55" t="e">
        <f t="shared" si="1203"/>
        <v>#N/A</v>
      </c>
      <c r="BD1017" s="56" t="e">
        <f t="shared" si="1204"/>
        <v>#N/A</v>
      </c>
      <c r="BE1017" s="53">
        <f t="shared" si="1205"/>
        <v>0</v>
      </c>
      <c r="BF1017" s="53">
        <f t="shared" si="1206"/>
        <v>0</v>
      </c>
      <c r="BG1017" s="53">
        <f t="shared" si="1207"/>
        <v>0</v>
      </c>
      <c r="BH1017" s="53">
        <f t="shared" si="1208"/>
        <v>0</v>
      </c>
      <c r="BI1017" s="53">
        <f t="shared" si="1209"/>
        <v>0</v>
      </c>
      <c r="BJ1017" s="53">
        <f t="shared" si="1210"/>
        <v>0</v>
      </c>
      <c r="BK1017" s="57">
        <f t="shared" si="1211"/>
        <v>0</v>
      </c>
      <c r="BL1017" s="57">
        <f t="shared" si="1212"/>
        <v>0</v>
      </c>
      <c r="BM1017" s="57">
        <f t="shared" si="1213"/>
        <v>0</v>
      </c>
      <c r="BN1017" s="57">
        <f t="shared" si="1214"/>
        <v>0</v>
      </c>
      <c r="BO1017" s="57">
        <f t="shared" si="1215"/>
        <v>0</v>
      </c>
      <c r="BP1017" s="57">
        <f t="shared" si="1216"/>
        <v>0</v>
      </c>
      <c r="BQ1017">
        <f t="shared" si="1238"/>
        <v>0</v>
      </c>
      <c r="BR1017">
        <f t="shared" si="1239"/>
        <v>0</v>
      </c>
      <c r="BS1017">
        <f t="shared" si="1240"/>
        <v>0</v>
      </c>
      <c r="BT1017">
        <f t="shared" si="1241"/>
        <v>0</v>
      </c>
      <c r="BU1017">
        <f t="shared" si="1242"/>
        <v>0</v>
      </c>
      <c r="BV1017">
        <f t="shared" si="1243"/>
        <v>0</v>
      </c>
      <c r="BW1017">
        <f t="shared" si="1244"/>
        <v>0</v>
      </c>
      <c r="BX1017">
        <f t="shared" si="1245"/>
        <v>0</v>
      </c>
      <c r="BY1017">
        <f t="shared" si="1246"/>
        <v>0</v>
      </c>
      <c r="BZ1017">
        <f t="shared" si="1247"/>
        <v>0</v>
      </c>
      <c r="CA1017">
        <f t="shared" si="1248"/>
        <v>0</v>
      </c>
      <c r="CB1017">
        <f t="shared" si="1249"/>
        <v>0</v>
      </c>
      <c r="CC1017" t="e">
        <f>IF('Source and fuel input'!AS1017,VLOOKUP(AA1017,SourceIdData,8,FALSE),IF('Source and fuel input'!AQ1017,V1017,IF('Source and fuel input'!AR1017,IF(AND(E1017="Method 1",VLOOKUP(AA1017,SourceIdData,8,FALSE)&gt;0),VLOOKUP(AA1017,SourceIdData,8,FALSE),NA()),"")))</f>
        <v>#N/A</v>
      </c>
      <c r="CD1017" s="15" t="e">
        <f t="shared" si="1261"/>
        <v>#N/A</v>
      </c>
      <c r="CE1017" s="15" t="b">
        <f t="shared" si="1262"/>
        <v>1</v>
      </c>
      <c r="CF1017" s="15" t="b">
        <f t="shared" si="1217"/>
        <v>1</v>
      </c>
      <c r="CG1017" s="15" t="b">
        <f t="shared" si="1263"/>
        <v>0</v>
      </c>
      <c r="CH1017" s="15" t="b">
        <f t="shared" si="1264"/>
        <v>1</v>
      </c>
      <c r="CI1017" t="e">
        <f t="shared" si="1218"/>
        <v>#N/A</v>
      </c>
      <c r="CJ1017" t="e">
        <f t="shared" si="1219"/>
        <v>#N/A</v>
      </c>
      <c r="CK1017" t="e">
        <f t="shared" si="1228"/>
        <v>#N/A</v>
      </c>
      <c r="CL1017" t="b">
        <f t="shared" si="1265"/>
        <v>0</v>
      </c>
      <c r="CM1017" t="e">
        <f t="shared" si="1229"/>
        <v>#N/A</v>
      </c>
      <c r="CN1017" t="b">
        <f t="shared" si="1230"/>
        <v>0</v>
      </c>
      <c r="CO1017" s="14">
        <f t="shared" si="1231"/>
        <v>1</v>
      </c>
      <c r="CP1017" s="16" t="str">
        <f t="shared" si="1220"/>
        <v/>
      </c>
      <c r="CQ1017" s="15">
        <f t="shared" si="1221"/>
        <v>0</v>
      </c>
      <c r="CR1017" s="15">
        <f t="shared" si="1222"/>
        <v>0</v>
      </c>
      <c r="CS1017" s="15">
        <f t="shared" si="1223"/>
        <v>0</v>
      </c>
      <c r="CT1017" s="58" t="e">
        <f t="shared" si="1250"/>
        <v>#DIV/0!</v>
      </c>
      <c r="CU1017" s="2">
        <f t="shared" si="1224"/>
        <v>995</v>
      </c>
      <c r="CV1017" t="str">
        <f t="shared" si="1232"/>
        <v/>
      </c>
      <c r="CX1017" t="str">
        <f t="shared" si="1251"/>
        <v/>
      </c>
      <c r="CY1017" t="b">
        <f>AND(CX1017&lt;&gt;"",COUNTIF($CX$11:CX1016,CX1017)=0)</f>
        <v>0</v>
      </c>
      <c r="CZ1017" s="2">
        <f>IF(CX1017="",0,IF(CY1017,MAX($CZ$11:CZ1016)+1,VLOOKUP(CX1017,$CX$11:CZ1016,3,FALSE)))</f>
        <v>0</v>
      </c>
      <c r="DA1017" s="2" t="str">
        <f t="shared" si="1233"/>
        <v/>
      </c>
      <c r="DB1017" t="str">
        <f t="shared" si="1252"/>
        <v/>
      </c>
      <c r="DC1017" t="b">
        <f>AND(DB1017&lt;&gt;"",COUNTIF($DB$11:DB1016,DB1017)=0)</f>
        <v>0</v>
      </c>
      <c r="DD1017" s="2">
        <f>IF(DB1017="",0,IF(DC1017,MAX($DD$11:DD1016)+1,VLOOKUP(DB1017,$DB$11:DD1016,3,FALSE)))</f>
        <v>0</v>
      </c>
      <c r="DE1017" s="2" t="str">
        <f t="shared" si="1234"/>
        <v/>
      </c>
    </row>
    <row r="1018" spans="1:109" ht="15" hidden="1" customHeight="1" x14ac:dyDescent="0.35">
      <c r="A1018" s="119"/>
      <c r="B1018" s="46"/>
      <c r="C1018" s="46"/>
      <c r="D1018" s="46"/>
      <c r="E1018" s="46"/>
      <c r="F1018" s="47"/>
      <c r="G1018" s="48">
        <v>0</v>
      </c>
      <c r="H1018" s="46">
        <v>0</v>
      </c>
      <c r="I1018" s="46">
        <v>0</v>
      </c>
      <c r="J1018" s="46">
        <v>0</v>
      </c>
      <c r="K1018" s="46">
        <v>0</v>
      </c>
      <c r="L1018" s="49">
        <v>0</v>
      </c>
      <c r="M1018" s="50">
        <v>0</v>
      </c>
      <c r="N1018" s="32"/>
      <c r="O1018" s="31"/>
      <c r="P1018" s="31"/>
      <c r="Q1018" s="31"/>
      <c r="R1018" s="31"/>
      <c r="S1018" s="31"/>
      <c r="T1018" s="31"/>
      <c r="U1018" s="31"/>
      <c r="V1018" s="51"/>
      <c r="W1018" s="52" t="str">
        <f t="shared" si="1260"/>
        <v/>
      </c>
      <c r="Z1018" t="e">
        <f t="shared" si="1189"/>
        <v>#N/A</v>
      </c>
      <c r="AA1018" t="e">
        <f t="shared" si="1190"/>
        <v>#N/A</v>
      </c>
      <c r="AB1018" t="e">
        <f t="shared" si="1191"/>
        <v>#N/A</v>
      </c>
      <c r="AC1018" s="53" t="b">
        <f t="shared" si="1192"/>
        <v>0</v>
      </c>
      <c r="AD1018" s="53" t="b">
        <f t="shared" si="1193"/>
        <v>0</v>
      </c>
      <c r="AE1018" s="53" t="b">
        <f t="shared" si="1194"/>
        <v>0</v>
      </c>
      <c r="AF1018" s="53" t="b">
        <f t="shared" si="1195"/>
        <v>0</v>
      </c>
      <c r="AG1018" s="53" t="b">
        <f t="shared" si="1196"/>
        <v>0</v>
      </c>
      <c r="AH1018" s="53" t="b">
        <f t="shared" si="1197"/>
        <v>0</v>
      </c>
      <c r="AI1018" s="53" t="b">
        <f t="shared" si="1198"/>
        <v>0</v>
      </c>
      <c r="AJ1018" s="53" t="b">
        <f t="shared" si="1199"/>
        <v>0</v>
      </c>
      <c r="AK1018" s="53" t="b">
        <f t="shared" si="1253"/>
        <v>1</v>
      </c>
      <c r="AL1018" s="53" t="b">
        <f t="shared" si="1254"/>
        <v>1</v>
      </c>
      <c r="AM1018" s="53" t="b">
        <f t="shared" si="1255"/>
        <v>1</v>
      </c>
      <c r="AN1018" s="53" t="b">
        <f t="shared" si="1256"/>
        <v>1</v>
      </c>
      <c r="AO1018" s="53" t="b">
        <f t="shared" si="1257"/>
        <v>1</v>
      </c>
      <c r="AP1018" s="53" t="b">
        <f t="shared" si="1258"/>
        <v>1</v>
      </c>
      <c r="AQ1018" s="53" t="b">
        <f t="shared" si="1235"/>
        <v>0</v>
      </c>
      <c r="AR1018" t="b">
        <f t="shared" si="1200"/>
        <v>0</v>
      </c>
      <c r="AS1018" s="54" t="e">
        <f t="shared" si="1225"/>
        <v>#N/A</v>
      </c>
      <c r="AT1018" t="b">
        <f t="shared" si="1236"/>
        <v>0</v>
      </c>
      <c r="AU1018" t="str">
        <f t="shared" si="1237"/>
        <v/>
      </c>
      <c r="AV1018" s="55" t="str">
        <f t="shared" si="1226"/>
        <v/>
      </c>
      <c r="AW1018" t="b">
        <f>AND(AV1018&lt;&gt;"",COUNTIF($AV$11:AV1017,AV1018)=0)</f>
        <v>0</v>
      </c>
      <c r="AX1018" s="2">
        <f>IF(AV1018="",0,IF(AW1018,MAX($AX$11:AX1017)+1,VLOOKUP(AV1018,$AV$11:AX1017,3,FALSE)))</f>
        <v>0</v>
      </c>
      <c r="AY1018" t="str">
        <f t="shared" si="1227"/>
        <v/>
      </c>
      <c r="AZ1018" t="e">
        <f t="shared" si="1201"/>
        <v>#N/A</v>
      </c>
      <c r="BA1018" t="e">
        <f>IF(ISNA(AZ1018),NA(),COUNTIF(AZ$10:AZ1018,AZ1018)&gt;1)</f>
        <v>#N/A</v>
      </c>
      <c r="BB1018" t="e">
        <f t="shared" si="1202"/>
        <v>#N/A</v>
      </c>
      <c r="BC1018" s="55" t="e">
        <f t="shared" si="1203"/>
        <v>#N/A</v>
      </c>
      <c r="BD1018" s="56" t="e">
        <f t="shared" si="1204"/>
        <v>#N/A</v>
      </c>
      <c r="BE1018" s="53">
        <f t="shared" si="1205"/>
        <v>0</v>
      </c>
      <c r="BF1018" s="53">
        <f t="shared" si="1206"/>
        <v>0</v>
      </c>
      <c r="BG1018" s="53">
        <f t="shared" si="1207"/>
        <v>0</v>
      </c>
      <c r="BH1018" s="53">
        <f t="shared" si="1208"/>
        <v>0</v>
      </c>
      <c r="BI1018" s="53">
        <f t="shared" si="1209"/>
        <v>0</v>
      </c>
      <c r="BJ1018" s="53">
        <f t="shared" si="1210"/>
        <v>0</v>
      </c>
      <c r="BK1018" s="57">
        <f t="shared" si="1211"/>
        <v>0</v>
      </c>
      <c r="BL1018" s="57">
        <f t="shared" si="1212"/>
        <v>0</v>
      </c>
      <c r="BM1018" s="57">
        <f t="shared" si="1213"/>
        <v>0</v>
      </c>
      <c r="BN1018" s="57">
        <f t="shared" si="1214"/>
        <v>0</v>
      </c>
      <c r="BO1018" s="57">
        <f t="shared" si="1215"/>
        <v>0</v>
      </c>
      <c r="BP1018" s="57">
        <f t="shared" si="1216"/>
        <v>0</v>
      </c>
      <c r="BQ1018">
        <f t="shared" si="1238"/>
        <v>0</v>
      </c>
      <c r="BR1018">
        <f t="shared" si="1239"/>
        <v>0</v>
      </c>
      <c r="BS1018">
        <f t="shared" si="1240"/>
        <v>0</v>
      </c>
      <c r="BT1018">
        <f t="shared" si="1241"/>
        <v>0</v>
      </c>
      <c r="BU1018">
        <f t="shared" si="1242"/>
        <v>0</v>
      </c>
      <c r="BV1018">
        <f t="shared" si="1243"/>
        <v>0</v>
      </c>
      <c r="BW1018">
        <f t="shared" si="1244"/>
        <v>0</v>
      </c>
      <c r="BX1018">
        <f t="shared" si="1245"/>
        <v>0</v>
      </c>
      <c r="BY1018">
        <f t="shared" si="1246"/>
        <v>0</v>
      </c>
      <c r="BZ1018">
        <f t="shared" si="1247"/>
        <v>0</v>
      </c>
      <c r="CA1018">
        <f t="shared" si="1248"/>
        <v>0</v>
      </c>
      <c r="CB1018">
        <f t="shared" si="1249"/>
        <v>0</v>
      </c>
      <c r="CC1018" t="e">
        <f>IF('Source and fuel input'!AS1018,VLOOKUP(AA1018,SourceIdData,8,FALSE),IF('Source and fuel input'!AQ1018,V1018,IF('Source and fuel input'!AR1018,IF(AND(E1018="Method 1",VLOOKUP(AA1018,SourceIdData,8,FALSE)&gt;0),VLOOKUP(AA1018,SourceIdData,8,FALSE),NA()),"")))</f>
        <v>#N/A</v>
      </c>
      <c r="CD1018" s="15" t="e">
        <f t="shared" si="1261"/>
        <v>#N/A</v>
      </c>
      <c r="CE1018" s="15" t="b">
        <f t="shared" si="1262"/>
        <v>1</v>
      </c>
      <c r="CF1018" s="15" t="b">
        <f t="shared" si="1217"/>
        <v>1</v>
      </c>
      <c r="CG1018" s="15" t="b">
        <f t="shared" si="1263"/>
        <v>0</v>
      </c>
      <c r="CH1018" s="15" t="b">
        <f t="shared" si="1264"/>
        <v>1</v>
      </c>
      <c r="CI1018" t="e">
        <f t="shared" si="1218"/>
        <v>#N/A</v>
      </c>
      <c r="CJ1018" t="e">
        <f t="shared" si="1219"/>
        <v>#N/A</v>
      </c>
      <c r="CK1018" t="e">
        <f t="shared" si="1228"/>
        <v>#N/A</v>
      </c>
      <c r="CL1018" t="b">
        <f t="shared" si="1265"/>
        <v>0</v>
      </c>
      <c r="CM1018" t="e">
        <f t="shared" si="1229"/>
        <v>#N/A</v>
      </c>
      <c r="CN1018" t="b">
        <f t="shared" si="1230"/>
        <v>0</v>
      </c>
      <c r="CO1018" s="14">
        <f t="shared" si="1231"/>
        <v>1</v>
      </c>
      <c r="CP1018" s="16" t="str">
        <f t="shared" si="1220"/>
        <v/>
      </c>
      <c r="CQ1018" s="15">
        <f t="shared" si="1221"/>
        <v>0</v>
      </c>
      <c r="CR1018" s="15">
        <f t="shared" si="1222"/>
        <v>0</v>
      </c>
      <c r="CS1018" s="15">
        <f t="shared" si="1223"/>
        <v>0</v>
      </c>
      <c r="CT1018" s="58" t="e">
        <f t="shared" si="1250"/>
        <v>#DIV/0!</v>
      </c>
      <c r="CU1018" s="2">
        <f t="shared" si="1224"/>
        <v>995</v>
      </c>
      <c r="CV1018" t="str">
        <f t="shared" si="1232"/>
        <v/>
      </c>
      <c r="CX1018" t="str">
        <f t="shared" si="1251"/>
        <v/>
      </c>
      <c r="CY1018" t="b">
        <f>AND(CX1018&lt;&gt;"",COUNTIF($CX$11:CX1017,CX1018)=0)</f>
        <v>0</v>
      </c>
      <c r="CZ1018" s="2">
        <f>IF(CX1018="",0,IF(CY1018,MAX($CZ$11:CZ1017)+1,VLOOKUP(CX1018,$CX$11:CZ1017,3,FALSE)))</f>
        <v>0</v>
      </c>
      <c r="DA1018" s="2" t="str">
        <f t="shared" si="1233"/>
        <v/>
      </c>
      <c r="DB1018" t="str">
        <f t="shared" si="1252"/>
        <v/>
      </c>
      <c r="DC1018" t="b">
        <f>AND(DB1018&lt;&gt;"",COUNTIF($DB$11:DB1017,DB1018)=0)</f>
        <v>0</v>
      </c>
      <c r="DD1018" s="2">
        <f>IF(DB1018="",0,IF(DC1018,MAX($DD$11:DD1017)+1,VLOOKUP(DB1018,$DB$11:DD1017,3,FALSE)))</f>
        <v>0</v>
      </c>
      <c r="DE1018" s="2" t="str">
        <f t="shared" si="1234"/>
        <v/>
      </c>
    </row>
    <row r="1019" spans="1:109" ht="15" hidden="1" customHeight="1" x14ac:dyDescent="0.35">
      <c r="A1019" s="119"/>
      <c r="B1019" s="46"/>
      <c r="C1019" s="46"/>
      <c r="D1019" s="46"/>
      <c r="E1019" s="46"/>
      <c r="F1019" s="47"/>
      <c r="G1019" s="48">
        <v>0</v>
      </c>
      <c r="H1019" s="46">
        <v>0</v>
      </c>
      <c r="I1019" s="46">
        <v>0</v>
      </c>
      <c r="J1019" s="46">
        <v>0</v>
      </c>
      <c r="K1019" s="46">
        <v>0</v>
      </c>
      <c r="L1019" s="49">
        <v>0</v>
      </c>
      <c r="M1019" s="50">
        <v>0</v>
      </c>
      <c r="N1019" s="32"/>
      <c r="O1019" s="31"/>
      <c r="P1019" s="31"/>
      <c r="Q1019" s="31"/>
      <c r="R1019" s="31"/>
      <c r="S1019" s="31"/>
      <c r="T1019" s="31"/>
      <c r="U1019" s="31"/>
      <c r="V1019" s="51"/>
      <c r="W1019" s="52" t="str">
        <f t="shared" si="1260"/>
        <v/>
      </c>
      <c r="Z1019" t="e">
        <f t="shared" si="1189"/>
        <v>#N/A</v>
      </c>
      <c r="AA1019" t="e">
        <f t="shared" si="1190"/>
        <v>#N/A</v>
      </c>
      <c r="AB1019" t="e">
        <f t="shared" si="1191"/>
        <v>#N/A</v>
      </c>
      <c r="AC1019" s="53" t="b">
        <f t="shared" si="1192"/>
        <v>0</v>
      </c>
      <c r="AD1019" s="53" t="b">
        <f t="shared" si="1193"/>
        <v>0</v>
      </c>
      <c r="AE1019" s="53" t="b">
        <f t="shared" si="1194"/>
        <v>0</v>
      </c>
      <c r="AF1019" s="53" t="b">
        <f t="shared" si="1195"/>
        <v>0</v>
      </c>
      <c r="AG1019" s="53" t="b">
        <f t="shared" si="1196"/>
        <v>0</v>
      </c>
      <c r="AH1019" s="53" t="b">
        <f t="shared" si="1197"/>
        <v>0</v>
      </c>
      <c r="AI1019" s="53" t="b">
        <f t="shared" si="1198"/>
        <v>0</v>
      </c>
      <c r="AJ1019" s="53" t="b">
        <f t="shared" si="1199"/>
        <v>0</v>
      </c>
      <c r="AK1019" s="53" t="b">
        <f t="shared" si="1253"/>
        <v>1</v>
      </c>
      <c r="AL1019" s="53" t="b">
        <f t="shared" si="1254"/>
        <v>1</v>
      </c>
      <c r="AM1019" s="53" t="b">
        <f t="shared" si="1255"/>
        <v>1</v>
      </c>
      <c r="AN1019" s="53" t="b">
        <f t="shared" si="1256"/>
        <v>1</v>
      </c>
      <c r="AO1019" s="53" t="b">
        <f t="shared" si="1257"/>
        <v>1</v>
      </c>
      <c r="AP1019" s="53" t="b">
        <f t="shared" si="1258"/>
        <v>1</v>
      </c>
      <c r="AQ1019" s="53" t="b">
        <f t="shared" si="1235"/>
        <v>0</v>
      </c>
      <c r="AR1019" t="b">
        <f t="shared" si="1200"/>
        <v>0</v>
      </c>
      <c r="AS1019" s="54" t="e">
        <f t="shared" si="1225"/>
        <v>#N/A</v>
      </c>
      <c r="AT1019" t="b">
        <f t="shared" si="1236"/>
        <v>0</v>
      </c>
      <c r="AU1019" t="str">
        <f t="shared" si="1237"/>
        <v/>
      </c>
      <c r="AV1019" s="55" t="str">
        <f t="shared" si="1226"/>
        <v/>
      </c>
      <c r="AW1019" t="b">
        <f>AND(AV1019&lt;&gt;"",COUNTIF($AV$11:AV1018,AV1019)=0)</f>
        <v>0</v>
      </c>
      <c r="AX1019" s="2">
        <f>IF(AV1019="",0,IF(AW1019,MAX($AX$11:AX1018)+1,VLOOKUP(AV1019,$AV$11:AX1018,3,FALSE)))</f>
        <v>0</v>
      </c>
      <c r="AY1019" t="str">
        <f t="shared" si="1227"/>
        <v/>
      </c>
      <c r="AZ1019" t="e">
        <f t="shared" si="1201"/>
        <v>#N/A</v>
      </c>
      <c r="BA1019" t="e">
        <f>IF(ISNA(AZ1019),NA(),COUNTIF(AZ$10:AZ1019,AZ1019)&gt;1)</f>
        <v>#N/A</v>
      </c>
      <c r="BB1019" t="e">
        <f t="shared" si="1202"/>
        <v>#N/A</v>
      </c>
      <c r="BC1019" s="55" t="e">
        <f t="shared" si="1203"/>
        <v>#N/A</v>
      </c>
      <c r="BD1019" s="56" t="e">
        <f t="shared" si="1204"/>
        <v>#N/A</v>
      </c>
      <c r="BE1019" s="53">
        <f t="shared" si="1205"/>
        <v>0</v>
      </c>
      <c r="BF1019" s="53">
        <f t="shared" si="1206"/>
        <v>0</v>
      </c>
      <c r="BG1019" s="53">
        <f t="shared" si="1207"/>
        <v>0</v>
      </c>
      <c r="BH1019" s="53">
        <f t="shared" si="1208"/>
        <v>0</v>
      </c>
      <c r="BI1019" s="53">
        <f t="shared" si="1209"/>
        <v>0</v>
      </c>
      <c r="BJ1019" s="53">
        <f t="shared" si="1210"/>
        <v>0</v>
      </c>
      <c r="BK1019" s="57">
        <f t="shared" si="1211"/>
        <v>0</v>
      </c>
      <c r="BL1019" s="57">
        <f t="shared" si="1212"/>
        <v>0</v>
      </c>
      <c r="BM1019" s="57">
        <f t="shared" si="1213"/>
        <v>0</v>
      </c>
      <c r="BN1019" s="57">
        <f t="shared" si="1214"/>
        <v>0</v>
      </c>
      <c r="BO1019" s="57">
        <f t="shared" si="1215"/>
        <v>0</v>
      </c>
      <c r="BP1019" s="57">
        <f t="shared" si="1216"/>
        <v>0</v>
      </c>
      <c r="BQ1019">
        <f t="shared" si="1238"/>
        <v>0</v>
      </c>
      <c r="BR1019">
        <f t="shared" si="1239"/>
        <v>0</v>
      </c>
      <c r="BS1019">
        <f t="shared" si="1240"/>
        <v>0</v>
      </c>
      <c r="BT1019">
        <f t="shared" si="1241"/>
        <v>0</v>
      </c>
      <c r="BU1019">
        <f t="shared" si="1242"/>
        <v>0</v>
      </c>
      <c r="BV1019">
        <f t="shared" si="1243"/>
        <v>0</v>
      </c>
      <c r="BW1019">
        <f t="shared" si="1244"/>
        <v>0</v>
      </c>
      <c r="BX1019">
        <f t="shared" si="1245"/>
        <v>0</v>
      </c>
      <c r="BY1019">
        <f t="shared" si="1246"/>
        <v>0</v>
      </c>
      <c r="BZ1019">
        <f t="shared" si="1247"/>
        <v>0</v>
      </c>
      <c r="CA1019">
        <f t="shared" si="1248"/>
        <v>0</v>
      </c>
      <c r="CB1019">
        <f t="shared" si="1249"/>
        <v>0</v>
      </c>
      <c r="CC1019" t="e">
        <f>IF('Source and fuel input'!AS1019,VLOOKUP(AA1019,SourceIdData,8,FALSE),IF('Source and fuel input'!AQ1019,V1019,IF('Source and fuel input'!AR1019,IF(AND(E1019="Method 1",VLOOKUP(AA1019,SourceIdData,8,FALSE)&gt;0),VLOOKUP(AA1019,SourceIdData,8,FALSE),NA()),"")))</f>
        <v>#N/A</v>
      </c>
      <c r="CD1019" s="15" t="e">
        <f t="shared" si="1261"/>
        <v>#N/A</v>
      </c>
      <c r="CE1019" s="15" t="b">
        <f t="shared" si="1262"/>
        <v>1</v>
      </c>
      <c r="CF1019" s="15" t="b">
        <f t="shared" si="1217"/>
        <v>1</v>
      </c>
      <c r="CG1019" s="15" t="b">
        <f t="shared" si="1263"/>
        <v>0</v>
      </c>
      <c r="CH1019" s="15" t="b">
        <f t="shared" si="1264"/>
        <v>1</v>
      </c>
      <c r="CI1019" t="e">
        <f t="shared" si="1218"/>
        <v>#N/A</v>
      </c>
      <c r="CJ1019" t="e">
        <f t="shared" si="1219"/>
        <v>#N/A</v>
      </c>
      <c r="CK1019" t="e">
        <f t="shared" si="1228"/>
        <v>#N/A</v>
      </c>
      <c r="CL1019" t="b">
        <f t="shared" si="1265"/>
        <v>0</v>
      </c>
      <c r="CM1019" t="e">
        <f t="shared" si="1229"/>
        <v>#N/A</v>
      </c>
      <c r="CN1019" t="b">
        <f t="shared" si="1230"/>
        <v>0</v>
      </c>
      <c r="CO1019" s="14">
        <f t="shared" si="1231"/>
        <v>1</v>
      </c>
      <c r="CP1019" s="16" t="str">
        <f t="shared" si="1220"/>
        <v/>
      </c>
      <c r="CQ1019" s="15">
        <f t="shared" si="1221"/>
        <v>0</v>
      </c>
      <c r="CR1019" s="15">
        <f t="shared" si="1222"/>
        <v>0</v>
      </c>
      <c r="CS1019" s="15">
        <f t="shared" si="1223"/>
        <v>0</v>
      </c>
      <c r="CT1019" s="58" t="e">
        <f t="shared" si="1250"/>
        <v>#DIV/0!</v>
      </c>
      <c r="CU1019" s="2">
        <f t="shared" si="1224"/>
        <v>995</v>
      </c>
      <c r="CV1019" t="str">
        <f t="shared" si="1232"/>
        <v/>
      </c>
      <c r="CX1019" t="str">
        <f t="shared" si="1251"/>
        <v/>
      </c>
      <c r="CY1019" t="b">
        <f>AND(CX1019&lt;&gt;"",COUNTIF($CX$11:CX1018,CX1019)=0)</f>
        <v>0</v>
      </c>
      <c r="CZ1019" s="2">
        <f>IF(CX1019="",0,IF(CY1019,MAX($CZ$11:CZ1018)+1,VLOOKUP(CX1019,$CX$11:CZ1018,3,FALSE)))</f>
        <v>0</v>
      </c>
      <c r="DA1019" s="2" t="str">
        <f t="shared" si="1233"/>
        <v/>
      </c>
      <c r="DB1019" t="str">
        <f t="shared" si="1252"/>
        <v/>
      </c>
      <c r="DC1019" t="b">
        <f>AND(DB1019&lt;&gt;"",COUNTIF($DB$11:DB1018,DB1019)=0)</f>
        <v>0</v>
      </c>
      <c r="DD1019" s="2">
        <f>IF(DB1019="",0,IF(DC1019,MAX($DD$11:DD1018)+1,VLOOKUP(DB1019,$DB$11:DD1018,3,FALSE)))</f>
        <v>0</v>
      </c>
      <c r="DE1019" s="2" t="str">
        <f t="shared" si="1234"/>
        <v/>
      </c>
    </row>
    <row r="1020" spans="1:109" ht="15" hidden="1" customHeight="1" x14ac:dyDescent="0.35">
      <c r="A1020" s="119"/>
      <c r="B1020" s="46"/>
      <c r="C1020" s="46"/>
      <c r="D1020" s="46"/>
      <c r="E1020" s="46"/>
      <c r="F1020" s="47"/>
      <c r="G1020" s="48">
        <v>0</v>
      </c>
      <c r="H1020" s="46">
        <v>0</v>
      </c>
      <c r="I1020" s="46">
        <v>0</v>
      </c>
      <c r="J1020" s="46">
        <v>0</v>
      </c>
      <c r="K1020" s="46">
        <v>0</v>
      </c>
      <c r="L1020" s="49">
        <v>0</v>
      </c>
      <c r="M1020" s="50">
        <v>0</v>
      </c>
      <c r="N1020" s="32"/>
      <c r="O1020" s="31"/>
      <c r="P1020" s="31"/>
      <c r="Q1020" s="31"/>
      <c r="R1020" s="31"/>
      <c r="S1020" s="31"/>
      <c r="T1020" s="31"/>
      <c r="U1020" s="31"/>
      <c r="V1020" s="51"/>
      <c r="W1020" s="52" t="str">
        <f t="shared" si="1260"/>
        <v/>
      </c>
      <c r="Z1020" t="e">
        <f t="shared" si="1189"/>
        <v>#N/A</v>
      </c>
      <c r="AA1020" t="e">
        <f t="shared" si="1190"/>
        <v>#N/A</v>
      </c>
      <c r="AB1020" t="e">
        <f t="shared" si="1191"/>
        <v>#N/A</v>
      </c>
      <c r="AC1020" s="53" t="b">
        <f t="shared" si="1192"/>
        <v>0</v>
      </c>
      <c r="AD1020" s="53" t="b">
        <f t="shared" si="1193"/>
        <v>0</v>
      </c>
      <c r="AE1020" s="53" t="b">
        <f t="shared" si="1194"/>
        <v>0</v>
      </c>
      <c r="AF1020" s="53" t="b">
        <f t="shared" si="1195"/>
        <v>0</v>
      </c>
      <c r="AG1020" s="53" t="b">
        <f t="shared" si="1196"/>
        <v>0</v>
      </c>
      <c r="AH1020" s="53" t="b">
        <f t="shared" si="1197"/>
        <v>0</v>
      </c>
      <c r="AI1020" s="53" t="b">
        <f t="shared" si="1198"/>
        <v>0</v>
      </c>
      <c r="AJ1020" s="53" t="b">
        <f t="shared" si="1199"/>
        <v>0</v>
      </c>
      <c r="AK1020" s="53" t="b">
        <f t="shared" si="1253"/>
        <v>1</v>
      </c>
      <c r="AL1020" s="53" t="b">
        <f t="shared" si="1254"/>
        <v>1</v>
      </c>
      <c r="AM1020" s="53" t="b">
        <f t="shared" si="1255"/>
        <v>1</v>
      </c>
      <c r="AN1020" s="53" t="b">
        <f t="shared" si="1256"/>
        <v>1</v>
      </c>
      <c r="AO1020" s="53" t="b">
        <f t="shared" si="1257"/>
        <v>1</v>
      </c>
      <c r="AP1020" s="53" t="b">
        <f t="shared" si="1258"/>
        <v>1</v>
      </c>
      <c r="AQ1020" s="53" t="b">
        <f t="shared" si="1235"/>
        <v>0</v>
      </c>
      <c r="AR1020" t="b">
        <f t="shared" si="1200"/>
        <v>0</v>
      </c>
      <c r="AS1020" s="54" t="e">
        <f t="shared" si="1225"/>
        <v>#N/A</v>
      </c>
      <c r="AT1020" t="b">
        <f t="shared" si="1236"/>
        <v>0</v>
      </c>
      <c r="AU1020" t="str">
        <f t="shared" si="1237"/>
        <v/>
      </c>
      <c r="AV1020" s="55" t="str">
        <f t="shared" si="1226"/>
        <v/>
      </c>
      <c r="AW1020" t="b">
        <f>AND(AV1020&lt;&gt;"",COUNTIF($AV$11:AV1019,AV1020)=0)</f>
        <v>0</v>
      </c>
      <c r="AX1020" s="2">
        <f>IF(AV1020="",0,IF(AW1020,MAX($AX$11:AX1019)+1,VLOOKUP(AV1020,$AV$11:AX1019,3,FALSE)))</f>
        <v>0</v>
      </c>
      <c r="AY1020" t="str">
        <f t="shared" si="1227"/>
        <v/>
      </c>
      <c r="AZ1020" t="e">
        <f t="shared" si="1201"/>
        <v>#N/A</v>
      </c>
      <c r="BA1020" t="e">
        <f>IF(ISNA(AZ1020),NA(),COUNTIF(AZ$10:AZ1020,AZ1020)&gt;1)</f>
        <v>#N/A</v>
      </c>
      <c r="BB1020" t="e">
        <f t="shared" si="1202"/>
        <v>#N/A</v>
      </c>
      <c r="BC1020" s="55" t="e">
        <f t="shared" si="1203"/>
        <v>#N/A</v>
      </c>
      <c r="BD1020" s="56" t="e">
        <f t="shared" si="1204"/>
        <v>#N/A</v>
      </c>
      <c r="BE1020" s="53">
        <f t="shared" si="1205"/>
        <v>0</v>
      </c>
      <c r="BF1020" s="53">
        <f t="shared" si="1206"/>
        <v>0</v>
      </c>
      <c r="BG1020" s="53">
        <f t="shared" si="1207"/>
        <v>0</v>
      </c>
      <c r="BH1020" s="53">
        <f t="shared" si="1208"/>
        <v>0</v>
      </c>
      <c r="BI1020" s="53">
        <f t="shared" si="1209"/>
        <v>0</v>
      </c>
      <c r="BJ1020" s="53">
        <f t="shared" si="1210"/>
        <v>0</v>
      </c>
      <c r="BK1020" s="57">
        <f t="shared" si="1211"/>
        <v>0</v>
      </c>
      <c r="BL1020" s="57">
        <f t="shared" si="1212"/>
        <v>0</v>
      </c>
      <c r="BM1020" s="57">
        <f t="shared" si="1213"/>
        <v>0</v>
      </c>
      <c r="BN1020" s="57">
        <f t="shared" si="1214"/>
        <v>0</v>
      </c>
      <c r="BO1020" s="57">
        <f t="shared" si="1215"/>
        <v>0</v>
      </c>
      <c r="BP1020" s="57">
        <f t="shared" si="1216"/>
        <v>0</v>
      </c>
      <c r="BQ1020">
        <f t="shared" si="1238"/>
        <v>0</v>
      </c>
      <c r="BR1020">
        <f t="shared" si="1239"/>
        <v>0</v>
      </c>
      <c r="BS1020">
        <f t="shared" si="1240"/>
        <v>0</v>
      </c>
      <c r="BT1020">
        <f t="shared" si="1241"/>
        <v>0</v>
      </c>
      <c r="BU1020">
        <f t="shared" si="1242"/>
        <v>0</v>
      </c>
      <c r="BV1020">
        <f t="shared" si="1243"/>
        <v>0</v>
      </c>
      <c r="BW1020">
        <f t="shared" si="1244"/>
        <v>0</v>
      </c>
      <c r="BX1020">
        <f t="shared" si="1245"/>
        <v>0</v>
      </c>
      <c r="BY1020">
        <f t="shared" si="1246"/>
        <v>0</v>
      </c>
      <c r="BZ1020">
        <f t="shared" si="1247"/>
        <v>0</v>
      </c>
      <c r="CA1020">
        <f t="shared" si="1248"/>
        <v>0</v>
      </c>
      <c r="CB1020">
        <f t="shared" si="1249"/>
        <v>0</v>
      </c>
      <c r="CC1020" t="e">
        <f>IF('Source and fuel input'!AS1020,VLOOKUP(AA1020,SourceIdData,8,FALSE),IF('Source and fuel input'!AQ1020,V1020,IF('Source and fuel input'!AR1020,IF(AND(E1020="Method 1",VLOOKUP(AA1020,SourceIdData,8,FALSE)&gt;0),VLOOKUP(AA1020,SourceIdData,8,FALSE),NA()),"")))</f>
        <v>#N/A</v>
      </c>
      <c r="CD1020" s="15" t="e">
        <f t="shared" si="1261"/>
        <v>#N/A</v>
      </c>
      <c r="CE1020" s="15" t="b">
        <f t="shared" si="1262"/>
        <v>1</v>
      </c>
      <c r="CF1020" s="15" t="b">
        <f t="shared" si="1217"/>
        <v>1</v>
      </c>
      <c r="CG1020" s="15" t="b">
        <f t="shared" si="1263"/>
        <v>0</v>
      </c>
      <c r="CH1020" s="15" t="b">
        <f t="shared" si="1264"/>
        <v>1</v>
      </c>
      <c r="CI1020" t="e">
        <f t="shared" si="1218"/>
        <v>#N/A</v>
      </c>
      <c r="CJ1020" t="e">
        <f t="shared" si="1219"/>
        <v>#N/A</v>
      </c>
      <c r="CK1020" t="e">
        <f t="shared" si="1228"/>
        <v>#N/A</v>
      </c>
      <c r="CL1020" t="b">
        <f t="shared" si="1265"/>
        <v>0</v>
      </c>
      <c r="CM1020" t="e">
        <f t="shared" si="1229"/>
        <v>#N/A</v>
      </c>
      <c r="CN1020" t="b">
        <f t="shared" si="1230"/>
        <v>0</v>
      </c>
      <c r="CO1020" s="14">
        <f t="shared" si="1231"/>
        <v>1</v>
      </c>
      <c r="CP1020" s="16" t="str">
        <f t="shared" si="1220"/>
        <v/>
      </c>
      <c r="CQ1020" s="15">
        <f t="shared" si="1221"/>
        <v>0</v>
      </c>
      <c r="CR1020" s="15">
        <f t="shared" si="1222"/>
        <v>0</v>
      </c>
      <c r="CS1020" s="15">
        <f t="shared" si="1223"/>
        <v>0</v>
      </c>
      <c r="CT1020" s="58" t="e">
        <f t="shared" si="1250"/>
        <v>#DIV/0!</v>
      </c>
      <c r="CU1020" s="2">
        <f t="shared" si="1224"/>
        <v>995</v>
      </c>
      <c r="CV1020" t="str">
        <f t="shared" si="1232"/>
        <v/>
      </c>
      <c r="CX1020" t="str">
        <f t="shared" si="1251"/>
        <v/>
      </c>
      <c r="CY1020" t="b">
        <f>AND(CX1020&lt;&gt;"",COUNTIF($CX$11:CX1019,CX1020)=0)</f>
        <v>0</v>
      </c>
      <c r="CZ1020" s="2">
        <f>IF(CX1020="",0,IF(CY1020,MAX($CZ$11:CZ1019)+1,VLOOKUP(CX1020,$CX$11:CZ1019,3,FALSE)))</f>
        <v>0</v>
      </c>
      <c r="DA1020" s="2" t="str">
        <f t="shared" si="1233"/>
        <v/>
      </c>
      <c r="DB1020" t="str">
        <f t="shared" si="1252"/>
        <v/>
      </c>
      <c r="DC1020" t="b">
        <f>AND(DB1020&lt;&gt;"",COUNTIF($DB$11:DB1019,DB1020)=0)</f>
        <v>0</v>
      </c>
      <c r="DD1020" s="2">
        <f>IF(DB1020="",0,IF(DC1020,MAX($DD$11:DD1019)+1,VLOOKUP(DB1020,$DB$11:DD1019,3,FALSE)))</f>
        <v>0</v>
      </c>
      <c r="DE1020" s="2" t="str">
        <f t="shared" si="1234"/>
        <v/>
      </c>
    </row>
    <row r="1021" spans="1:109" ht="15" hidden="1" customHeight="1" x14ac:dyDescent="0.35">
      <c r="A1021" s="119"/>
      <c r="B1021" s="46"/>
      <c r="C1021" s="46"/>
      <c r="D1021" s="46"/>
      <c r="E1021" s="46"/>
      <c r="F1021" s="47"/>
      <c r="G1021" s="48">
        <v>0</v>
      </c>
      <c r="H1021" s="46">
        <v>0</v>
      </c>
      <c r="I1021" s="46">
        <v>0</v>
      </c>
      <c r="J1021" s="46">
        <v>0</v>
      </c>
      <c r="K1021" s="46">
        <v>0</v>
      </c>
      <c r="L1021" s="49">
        <v>0</v>
      </c>
      <c r="M1021" s="50">
        <v>0</v>
      </c>
      <c r="N1021" s="32"/>
      <c r="O1021" s="31"/>
      <c r="P1021" s="31"/>
      <c r="Q1021" s="31"/>
      <c r="R1021" s="31"/>
      <c r="S1021" s="31"/>
      <c r="T1021" s="31"/>
      <c r="U1021" s="31"/>
      <c r="V1021" s="51"/>
      <c r="W1021" s="52" t="str">
        <f t="shared" si="1260"/>
        <v/>
      </c>
      <c r="Z1021" t="e">
        <f t="shared" si="1189"/>
        <v>#N/A</v>
      </c>
      <c r="AA1021" t="e">
        <f t="shared" si="1190"/>
        <v>#N/A</v>
      </c>
      <c r="AB1021" t="e">
        <f t="shared" si="1191"/>
        <v>#N/A</v>
      </c>
      <c r="AC1021" s="53" t="b">
        <f t="shared" si="1192"/>
        <v>0</v>
      </c>
      <c r="AD1021" s="53" t="b">
        <f t="shared" si="1193"/>
        <v>0</v>
      </c>
      <c r="AE1021" s="53" t="b">
        <f t="shared" si="1194"/>
        <v>0</v>
      </c>
      <c r="AF1021" s="53" t="b">
        <f t="shared" si="1195"/>
        <v>0</v>
      </c>
      <c r="AG1021" s="53" t="b">
        <f t="shared" si="1196"/>
        <v>0</v>
      </c>
      <c r="AH1021" s="53" t="b">
        <f t="shared" si="1197"/>
        <v>0</v>
      </c>
      <c r="AI1021" s="53" t="b">
        <f t="shared" si="1198"/>
        <v>0</v>
      </c>
      <c r="AJ1021" s="53" t="b">
        <f t="shared" si="1199"/>
        <v>0</v>
      </c>
      <c r="AK1021" s="53" t="b">
        <f t="shared" si="1253"/>
        <v>1</v>
      </c>
      <c r="AL1021" s="53" t="b">
        <f t="shared" si="1254"/>
        <v>1</v>
      </c>
      <c r="AM1021" s="53" t="b">
        <f t="shared" si="1255"/>
        <v>1</v>
      </c>
      <c r="AN1021" s="53" t="b">
        <f t="shared" si="1256"/>
        <v>1</v>
      </c>
      <c r="AO1021" s="53" t="b">
        <f t="shared" si="1257"/>
        <v>1</v>
      </c>
      <c r="AP1021" s="53" t="b">
        <f t="shared" si="1258"/>
        <v>1</v>
      </c>
      <c r="AQ1021" s="53" t="b">
        <f t="shared" si="1235"/>
        <v>0</v>
      </c>
      <c r="AR1021" t="b">
        <f t="shared" si="1200"/>
        <v>0</v>
      </c>
      <c r="AS1021" s="54" t="e">
        <f t="shared" si="1225"/>
        <v>#N/A</v>
      </c>
      <c r="AT1021" t="b">
        <f t="shared" si="1236"/>
        <v>0</v>
      </c>
      <c r="AU1021" t="str">
        <f t="shared" si="1237"/>
        <v/>
      </c>
      <c r="AV1021" s="55" t="str">
        <f t="shared" si="1226"/>
        <v/>
      </c>
      <c r="AW1021" t="b">
        <f>AND(AV1021&lt;&gt;"",COUNTIF($AV$11:AV1020,AV1021)=0)</f>
        <v>0</v>
      </c>
      <c r="AX1021" s="2">
        <f>IF(AV1021="",0,IF(AW1021,MAX($AX$11:AX1020)+1,VLOOKUP(AV1021,$AV$11:AX1020,3,FALSE)))</f>
        <v>0</v>
      </c>
      <c r="AY1021" t="str">
        <f t="shared" si="1227"/>
        <v/>
      </c>
      <c r="AZ1021" t="e">
        <f t="shared" si="1201"/>
        <v>#N/A</v>
      </c>
      <c r="BA1021" t="e">
        <f>IF(ISNA(AZ1021),NA(),COUNTIF(AZ$10:AZ1021,AZ1021)&gt;1)</f>
        <v>#N/A</v>
      </c>
      <c r="BB1021" t="e">
        <f t="shared" si="1202"/>
        <v>#N/A</v>
      </c>
      <c r="BC1021" s="55" t="e">
        <f t="shared" si="1203"/>
        <v>#N/A</v>
      </c>
      <c r="BD1021" s="56" t="e">
        <f t="shared" si="1204"/>
        <v>#N/A</v>
      </c>
      <c r="BE1021" s="53">
        <f t="shared" si="1205"/>
        <v>0</v>
      </c>
      <c r="BF1021" s="53">
        <f t="shared" si="1206"/>
        <v>0</v>
      </c>
      <c r="BG1021" s="53">
        <f t="shared" si="1207"/>
        <v>0</v>
      </c>
      <c r="BH1021" s="53">
        <f t="shared" si="1208"/>
        <v>0</v>
      </c>
      <c r="BI1021" s="53">
        <f t="shared" si="1209"/>
        <v>0</v>
      </c>
      <c r="BJ1021" s="53">
        <f t="shared" si="1210"/>
        <v>0</v>
      </c>
      <c r="BK1021" s="57">
        <f t="shared" si="1211"/>
        <v>0</v>
      </c>
      <c r="BL1021" s="57">
        <f t="shared" si="1212"/>
        <v>0</v>
      </c>
      <c r="BM1021" s="57">
        <f t="shared" si="1213"/>
        <v>0</v>
      </c>
      <c r="BN1021" s="57">
        <f t="shared" si="1214"/>
        <v>0</v>
      </c>
      <c r="BO1021" s="57">
        <f t="shared" si="1215"/>
        <v>0</v>
      </c>
      <c r="BP1021" s="57">
        <f t="shared" si="1216"/>
        <v>0</v>
      </c>
      <c r="BQ1021">
        <f t="shared" si="1238"/>
        <v>0</v>
      </c>
      <c r="BR1021">
        <f t="shared" si="1239"/>
        <v>0</v>
      </c>
      <c r="BS1021">
        <f t="shared" si="1240"/>
        <v>0</v>
      </c>
      <c r="BT1021">
        <f t="shared" si="1241"/>
        <v>0</v>
      </c>
      <c r="BU1021">
        <f t="shared" si="1242"/>
        <v>0</v>
      </c>
      <c r="BV1021">
        <f t="shared" si="1243"/>
        <v>0</v>
      </c>
      <c r="BW1021">
        <f t="shared" si="1244"/>
        <v>0</v>
      </c>
      <c r="BX1021">
        <f t="shared" si="1245"/>
        <v>0</v>
      </c>
      <c r="BY1021">
        <f t="shared" si="1246"/>
        <v>0</v>
      </c>
      <c r="BZ1021">
        <f t="shared" si="1247"/>
        <v>0</v>
      </c>
      <c r="CA1021">
        <f t="shared" si="1248"/>
        <v>0</v>
      </c>
      <c r="CB1021">
        <f t="shared" si="1249"/>
        <v>0</v>
      </c>
      <c r="CC1021" t="e">
        <f>IF('Source and fuel input'!AS1021,VLOOKUP(AA1021,SourceIdData,8,FALSE),IF('Source and fuel input'!AQ1021,V1021,IF('Source and fuel input'!AR1021,IF(AND(E1021="Method 1",VLOOKUP(AA1021,SourceIdData,8,FALSE)&gt;0),VLOOKUP(AA1021,SourceIdData,8,FALSE),NA()),"")))</f>
        <v>#N/A</v>
      </c>
      <c r="CD1021" s="15" t="e">
        <f t="shared" si="1261"/>
        <v>#N/A</v>
      </c>
      <c r="CE1021" s="15" t="b">
        <f t="shared" si="1262"/>
        <v>1</v>
      </c>
      <c r="CF1021" s="15" t="b">
        <f t="shared" si="1217"/>
        <v>1</v>
      </c>
      <c r="CG1021" s="15" t="b">
        <f t="shared" si="1263"/>
        <v>0</v>
      </c>
      <c r="CH1021" s="15" t="b">
        <f t="shared" si="1264"/>
        <v>1</v>
      </c>
      <c r="CI1021" t="e">
        <f t="shared" si="1218"/>
        <v>#N/A</v>
      </c>
      <c r="CJ1021" t="e">
        <f t="shared" si="1219"/>
        <v>#N/A</v>
      </c>
      <c r="CK1021" t="e">
        <f t="shared" si="1228"/>
        <v>#N/A</v>
      </c>
      <c r="CL1021" t="b">
        <f t="shared" si="1265"/>
        <v>0</v>
      </c>
      <c r="CM1021" t="e">
        <f t="shared" si="1229"/>
        <v>#N/A</v>
      </c>
      <c r="CN1021" t="b">
        <f t="shared" si="1230"/>
        <v>0</v>
      </c>
      <c r="CO1021" s="14">
        <f t="shared" si="1231"/>
        <v>1</v>
      </c>
      <c r="CP1021" s="16" t="str">
        <f t="shared" si="1220"/>
        <v/>
      </c>
      <c r="CQ1021" s="15">
        <f t="shared" si="1221"/>
        <v>0</v>
      </c>
      <c r="CR1021" s="15">
        <f t="shared" si="1222"/>
        <v>0</v>
      </c>
      <c r="CS1021" s="15">
        <f t="shared" si="1223"/>
        <v>0</v>
      </c>
      <c r="CT1021" s="58" t="e">
        <f t="shared" si="1250"/>
        <v>#DIV/0!</v>
      </c>
      <c r="CU1021" s="2">
        <f t="shared" si="1224"/>
        <v>995</v>
      </c>
      <c r="CV1021" t="str">
        <f t="shared" si="1232"/>
        <v/>
      </c>
      <c r="CX1021" t="str">
        <f t="shared" si="1251"/>
        <v/>
      </c>
      <c r="CY1021" t="b">
        <f>AND(CX1021&lt;&gt;"",COUNTIF($CX$11:CX1020,CX1021)=0)</f>
        <v>0</v>
      </c>
      <c r="CZ1021" s="2">
        <f>IF(CX1021="",0,IF(CY1021,MAX($CZ$11:CZ1020)+1,VLOOKUP(CX1021,$CX$11:CZ1020,3,FALSE)))</f>
        <v>0</v>
      </c>
      <c r="DA1021" s="2" t="str">
        <f t="shared" si="1233"/>
        <v/>
      </c>
      <c r="DB1021" t="str">
        <f t="shared" si="1252"/>
        <v/>
      </c>
      <c r="DC1021" t="b">
        <f>AND(DB1021&lt;&gt;"",COUNTIF($DB$11:DB1020,DB1021)=0)</f>
        <v>0</v>
      </c>
      <c r="DD1021" s="2">
        <f>IF(DB1021="",0,IF(DC1021,MAX($DD$11:DD1020)+1,VLOOKUP(DB1021,$DB$11:DD1020,3,FALSE)))</f>
        <v>0</v>
      </c>
      <c r="DE1021" s="2" t="str">
        <f t="shared" si="1234"/>
        <v/>
      </c>
    </row>
    <row r="1022" spans="1:109" ht="15" hidden="1" customHeight="1" x14ac:dyDescent="0.35">
      <c r="A1022" s="119"/>
      <c r="B1022" s="46"/>
      <c r="C1022" s="46"/>
      <c r="D1022" s="46"/>
      <c r="E1022" s="46"/>
      <c r="F1022" s="47"/>
      <c r="G1022" s="48">
        <v>0</v>
      </c>
      <c r="H1022" s="46">
        <v>0</v>
      </c>
      <c r="I1022" s="46">
        <v>0</v>
      </c>
      <c r="J1022" s="46">
        <v>0</v>
      </c>
      <c r="K1022" s="46">
        <v>0</v>
      </c>
      <c r="L1022" s="49">
        <v>0</v>
      </c>
      <c r="M1022" s="50">
        <v>0</v>
      </c>
      <c r="N1022" s="32"/>
      <c r="O1022" s="31"/>
      <c r="P1022" s="31"/>
      <c r="Q1022" s="31"/>
      <c r="R1022" s="31"/>
      <c r="S1022" s="31"/>
      <c r="T1022" s="31"/>
      <c r="U1022" s="31"/>
      <c r="V1022" s="51"/>
      <c r="W1022" s="52" t="str">
        <f t="shared" si="1260"/>
        <v/>
      </c>
      <c r="Z1022" t="e">
        <f t="shared" si="1189"/>
        <v>#N/A</v>
      </c>
      <c r="AA1022" t="e">
        <f t="shared" si="1190"/>
        <v>#N/A</v>
      </c>
      <c r="AB1022" t="e">
        <f t="shared" si="1191"/>
        <v>#N/A</v>
      </c>
      <c r="AC1022" s="53" t="b">
        <f t="shared" si="1192"/>
        <v>0</v>
      </c>
      <c r="AD1022" s="53" t="b">
        <f t="shared" si="1193"/>
        <v>0</v>
      </c>
      <c r="AE1022" s="53" t="b">
        <f t="shared" si="1194"/>
        <v>0</v>
      </c>
      <c r="AF1022" s="53" t="b">
        <f t="shared" si="1195"/>
        <v>0</v>
      </c>
      <c r="AG1022" s="53" t="b">
        <f t="shared" si="1196"/>
        <v>0</v>
      </c>
      <c r="AH1022" s="53" t="b">
        <f t="shared" si="1197"/>
        <v>0</v>
      </c>
      <c r="AI1022" s="53" t="b">
        <f t="shared" si="1198"/>
        <v>0</v>
      </c>
      <c r="AJ1022" s="53" t="b">
        <f t="shared" si="1199"/>
        <v>0</v>
      </c>
      <c r="AK1022" s="53" t="b">
        <f t="shared" si="1253"/>
        <v>1</v>
      </c>
      <c r="AL1022" s="53" t="b">
        <f t="shared" si="1254"/>
        <v>1</v>
      </c>
      <c r="AM1022" s="53" t="b">
        <f t="shared" si="1255"/>
        <v>1</v>
      </c>
      <c r="AN1022" s="53" t="b">
        <f t="shared" si="1256"/>
        <v>1</v>
      </c>
      <c r="AO1022" s="53" t="b">
        <f t="shared" si="1257"/>
        <v>1</v>
      </c>
      <c r="AP1022" s="53" t="b">
        <f t="shared" si="1258"/>
        <v>1</v>
      </c>
      <c r="AQ1022" s="53" t="b">
        <f t="shared" si="1235"/>
        <v>0</v>
      </c>
      <c r="AR1022" t="b">
        <f t="shared" si="1200"/>
        <v>0</v>
      </c>
      <c r="AS1022" s="54" t="e">
        <f t="shared" si="1225"/>
        <v>#N/A</v>
      </c>
      <c r="AT1022" t="b">
        <f t="shared" si="1236"/>
        <v>0</v>
      </c>
      <c r="AU1022" t="str">
        <f t="shared" si="1237"/>
        <v/>
      </c>
      <c r="AV1022" s="55" t="str">
        <f t="shared" si="1226"/>
        <v/>
      </c>
      <c r="AW1022" t="b">
        <f>AND(AV1022&lt;&gt;"",COUNTIF($AV$11:AV1021,AV1022)=0)</f>
        <v>0</v>
      </c>
      <c r="AX1022" s="2">
        <f>IF(AV1022="",0,IF(AW1022,MAX($AX$11:AX1021)+1,VLOOKUP(AV1022,$AV$11:AX1021,3,FALSE)))</f>
        <v>0</v>
      </c>
      <c r="AY1022" t="str">
        <f t="shared" si="1227"/>
        <v/>
      </c>
      <c r="AZ1022" t="e">
        <f t="shared" si="1201"/>
        <v>#N/A</v>
      </c>
      <c r="BA1022" t="e">
        <f>IF(ISNA(AZ1022),NA(),COUNTIF(AZ$10:AZ1022,AZ1022)&gt;1)</f>
        <v>#N/A</v>
      </c>
      <c r="BB1022" t="e">
        <f t="shared" si="1202"/>
        <v>#N/A</v>
      </c>
      <c r="BC1022" s="55" t="e">
        <f t="shared" si="1203"/>
        <v>#N/A</v>
      </c>
      <c r="BD1022" s="56" t="e">
        <f t="shared" si="1204"/>
        <v>#N/A</v>
      </c>
      <c r="BE1022" s="53">
        <f t="shared" si="1205"/>
        <v>0</v>
      </c>
      <c r="BF1022" s="53">
        <f t="shared" si="1206"/>
        <v>0</v>
      </c>
      <c r="BG1022" s="53">
        <f t="shared" si="1207"/>
        <v>0</v>
      </c>
      <c r="BH1022" s="53">
        <f t="shared" si="1208"/>
        <v>0</v>
      </c>
      <c r="BI1022" s="53">
        <f t="shared" si="1209"/>
        <v>0</v>
      </c>
      <c r="BJ1022" s="53">
        <f t="shared" si="1210"/>
        <v>0</v>
      </c>
      <c r="BK1022" s="57">
        <f t="shared" si="1211"/>
        <v>0</v>
      </c>
      <c r="BL1022" s="57">
        <f t="shared" si="1212"/>
        <v>0</v>
      </c>
      <c r="BM1022" s="57">
        <f t="shared" si="1213"/>
        <v>0</v>
      </c>
      <c r="BN1022" s="57">
        <f t="shared" si="1214"/>
        <v>0</v>
      </c>
      <c r="BO1022" s="57">
        <f t="shared" si="1215"/>
        <v>0</v>
      </c>
      <c r="BP1022" s="57">
        <f t="shared" si="1216"/>
        <v>0</v>
      </c>
      <c r="BQ1022">
        <f t="shared" si="1238"/>
        <v>0</v>
      </c>
      <c r="BR1022">
        <f t="shared" si="1239"/>
        <v>0</v>
      </c>
      <c r="BS1022">
        <f t="shared" si="1240"/>
        <v>0</v>
      </c>
      <c r="BT1022">
        <f t="shared" si="1241"/>
        <v>0</v>
      </c>
      <c r="BU1022">
        <f t="shared" si="1242"/>
        <v>0</v>
      </c>
      <c r="BV1022">
        <f t="shared" si="1243"/>
        <v>0</v>
      </c>
      <c r="BW1022">
        <f t="shared" si="1244"/>
        <v>0</v>
      </c>
      <c r="BX1022">
        <f t="shared" si="1245"/>
        <v>0</v>
      </c>
      <c r="BY1022">
        <f t="shared" si="1246"/>
        <v>0</v>
      </c>
      <c r="BZ1022">
        <f t="shared" si="1247"/>
        <v>0</v>
      </c>
      <c r="CA1022">
        <f t="shared" si="1248"/>
        <v>0</v>
      </c>
      <c r="CB1022">
        <f t="shared" si="1249"/>
        <v>0</v>
      </c>
      <c r="CC1022" t="e">
        <f>IF('Source and fuel input'!AS1022,VLOOKUP(AA1022,SourceIdData,8,FALSE),IF('Source and fuel input'!AQ1022,V1022,IF('Source and fuel input'!AR1022,IF(AND(E1022="Method 1",VLOOKUP(AA1022,SourceIdData,8,FALSE)&gt;0),VLOOKUP(AA1022,SourceIdData,8,FALSE),NA()),"")))</f>
        <v>#N/A</v>
      </c>
      <c r="CD1022" s="15" t="e">
        <f t="shared" si="1261"/>
        <v>#N/A</v>
      </c>
      <c r="CE1022" s="15" t="b">
        <f t="shared" si="1262"/>
        <v>1</v>
      </c>
      <c r="CF1022" s="15" t="b">
        <f t="shared" si="1217"/>
        <v>1</v>
      </c>
      <c r="CG1022" s="15" t="b">
        <f t="shared" si="1263"/>
        <v>0</v>
      </c>
      <c r="CH1022" s="15" t="b">
        <f t="shared" si="1264"/>
        <v>1</v>
      </c>
      <c r="CI1022" t="e">
        <f t="shared" si="1218"/>
        <v>#N/A</v>
      </c>
      <c r="CJ1022" t="e">
        <f t="shared" si="1219"/>
        <v>#N/A</v>
      </c>
      <c r="CK1022" t="e">
        <f t="shared" si="1228"/>
        <v>#N/A</v>
      </c>
      <c r="CL1022" t="b">
        <f t="shared" si="1265"/>
        <v>0</v>
      </c>
      <c r="CM1022" t="e">
        <f t="shared" si="1229"/>
        <v>#N/A</v>
      </c>
      <c r="CN1022" t="b">
        <f t="shared" si="1230"/>
        <v>0</v>
      </c>
      <c r="CO1022" s="14">
        <f t="shared" si="1231"/>
        <v>1</v>
      </c>
      <c r="CP1022" s="16" t="str">
        <f t="shared" si="1220"/>
        <v/>
      </c>
      <c r="CQ1022" s="15">
        <f t="shared" si="1221"/>
        <v>0</v>
      </c>
      <c r="CR1022" s="15">
        <f t="shared" si="1222"/>
        <v>0</v>
      </c>
      <c r="CS1022" s="15">
        <f t="shared" si="1223"/>
        <v>0</v>
      </c>
      <c r="CT1022" s="58" t="e">
        <f t="shared" si="1250"/>
        <v>#DIV/0!</v>
      </c>
      <c r="CU1022" s="2">
        <f t="shared" si="1224"/>
        <v>995</v>
      </c>
      <c r="CV1022" t="str">
        <f t="shared" si="1232"/>
        <v/>
      </c>
      <c r="CX1022" t="str">
        <f t="shared" si="1251"/>
        <v/>
      </c>
      <c r="CY1022" t="b">
        <f>AND(CX1022&lt;&gt;"",COUNTIF($CX$11:CX1021,CX1022)=0)</f>
        <v>0</v>
      </c>
      <c r="CZ1022" s="2">
        <f>IF(CX1022="",0,IF(CY1022,MAX($CZ$11:CZ1021)+1,VLOOKUP(CX1022,$CX$11:CZ1021,3,FALSE)))</f>
        <v>0</v>
      </c>
      <c r="DA1022" s="2" t="str">
        <f t="shared" si="1233"/>
        <v/>
      </c>
      <c r="DB1022" t="str">
        <f t="shared" si="1252"/>
        <v/>
      </c>
      <c r="DC1022" t="b">
        <f>AND(DB1022&lt;&gt;"",COUNTIF($DB$11:DB1021,DB1022)=0)</f>
        <v>0</v>
      </c>
      <c r="DD1022" s="2">
        <f>IF(DB1022="",0,IF(DC1022,MAX($DD$11:DD1021)+1,VLOOKUP(DB1022,$DB$11:DD1021,3,FALSE)))</f>
        <v>0</v>
      </c>
      <c r="DE1022" s="2" t="str">
        <f t="shared" si="1234"/>
        <v/>
      </c>
    </row>
    <row r="1023" spans="1:109" ht="15" hidden="1" customHeight="1" x14ac:dyDescent="0.35">
      <c r="A1023" s="119"/>
      <c r="B1023" s="46"/>
      <c r="C1023" s="46"/>
      <c r="D1023" s="46"/>
      <c r="E1023" s="46"/>
      <c r="F1023" s="47"/>
      <c r="G1023" s="48">
        <v>0</v>
      </c>
      <c r="H1023" s="46">
        <v>0</v>
      </c>
      <c r="I1023" s="46">
        <v>0</v>
      </c>
      <c r="J1023" s="46">
        <v>0</v>
      </c>
      <c r="K1023" s="46">
        <v>0</v>
      </c>
      <c r="L1023" s="49">
        <v>0</v>
      </c>
      <c r="M1023" s="50">
        <v>0</v>
      </c>
      <c r="N1023" s="32"/>
      <c r="O1023" s="31"/>
      <c r="P1023" s="31"/>
      <c r="Q1023" s="31"/>
      <c r="R1023" s="31"/>
      <c r="S1023" s="31"/>
      <c r="T1023" s="31"/>
      <c r="U1023" s="31"/>
      <c r="V1023" s="51"/>
      <c r="W1023" s="52" t="str">
        <f t="shared" si="1260"/>
        <v/>
      </c>
      <c r="Z1023" t="e">
        <f t="shared" si="1189"/>
        <v>#N/A</v>
      </c>
      <c r="AA1023" t="e">
        <f t="shared" si="1190"/>
        <v>#N/A</v>
      </c>
      <c r="AB1023" t="e">
        <f t="shared" si="1191"/>
        <v>#N/A</v>
      </c>
      <c r="AC1023" s="53" t="b">
        <f t="shared" si="1192"/>
        <v>0</v>
      </c>
      <c r="AD1023" s="53" t="b">
        <f t="shared" si="1193"/>
        <v>0</v>
      </c>
      <c r="AE1023" s="53" t="b">
        <f t="shared" si="1194"/>
        <v>0</v>
      </c>
      <c r="AF1023" s="53" t="b">
        <f t="shared" si="1195"/>
        <v>0</v>
      </c>
      <c r="AG1023" s="53" t="b">
        <f t="shared" si="1196"/>
        <v>0</v>
      </c>
      <c r="AH1023" s="53" t="b">
        <f t="shared" si="1197"/>
        <v>0</v>
      </c>
      <c r="AI1023" s="53" t="b">
        <f t="shared" si="1198"/>
        <v>0</v>
      </c>
      <c r="AJ1023" s="53" t="b">
        <f t="shared" si="1199"/>
        <v>0</v>
      </c>
      <c r="AK1023" s="53" t="b">
        <f t="shared" si="1253"/>
        <v>1</v>
      </c>
      <c r="AL1023" s="53" t="b">
        <f t="shared" si="1254"/>
        <v>1</v>
      </c>
      <c r="AM1023" s="53" t="b">
        <f t="shared" si="1255"/>
        <v>1</v>
      </c>
      <c r="AN1023" s="53" t="b">
        <f t="shared" si="1256"/>
        <v>1</v>
      </c>
      <c r="AO1023" s="53" t="b">
        <f t="shared" si="1257"/>
        <v>1</v>
      </c>
      <c r="AP1023" s="53" t="b">
        <f t="shared" si="1258"/>
        <v>1</v>
      </c>
      <c r="AQ1023" s="53" t="b">
        <f t="shared" si="1235"/>
        <v>0</v>
      </c>
      <c r="AR1023" t="b">
        <f t="shared" si="1200"/>
        <v>0</v>
      </c>
      <c r="AS1023" s="54" t="e">
        <f t="shared" si="1225"/>
        <v>#N/A</v>
      </c>
      <c r="AT1023" t="b">
        <f t="shared" si="1236"/>
        <v>0</v>
      </c>
      <c r="AU1023" t="str">
        <f t="shared" si="1237"/>
        <v/>
      </c>
      <c r="AV1023" s="55" t="str">
        <f t="shared" si="1226"/>
        <v/>
      </c>
      <c r="AW1023" t="b">
        <f>AND(AV1023&lt;&gt;"",COUNTIF($AV$11:AV1022,AV1023)=0)</f>
        <v>0</v>
      </c>
      <c r="AX1023" s="2">
        <f>IF(AV1023="",0,IF(AW1023,MAX($AX$11:AX1022)+1,VLOOKUP(AV1023,$AV$11:AX1022,3,FALSE)))</f>
        <v>0</v>
      </c>
      <c r="AY1023" t="str">
        <f t="shared" si="1227"/>
        <v/>
      </c>
      <c r="AZ1023" t="e">
        <f t="shared" si="1201"/>
        <v>#N/A</v>
      </c>
      <c r="BA1023" t="e">
        <f>IF(ISNA(AZ1023),NA(),COUNTIF(AZ$10:AZ1023,AZ1023)&gt;1)</f>
        <v>#N/A</v>
      </c>
      <c r="BB1023" t="e">
        <f t="shared" si="1202"/>
        <v>#N/A</v>
      </c>
      <c r="BC1023" s="55" t="e">
        <f t="shared" si="1203"/>
        <v>#N/A</v>
      </c>
      <c r="BD1023" s="56" t="e">
        <f t="shared" si="1204"/>
        <v>#N/A</v>
      </c>
      <c r="BE1023" s="53">
        <f t="shared" si="1205"/>
        <v>0</v>
      </c>
      <c r="BF1023" s="53">
        <f t="shared" si="1206"/>
        <v>0</v>
      </c>
      <c r="BG1023" s="53">
        <f t="shared" si="1207"/>
        <v>0</v>
      </c>
      <c r="BH1023" s="53">
        <f t="shared" si="1208"/>
        <v>0</v>
      </c>
      <c r="BI1023" s="53">
        <f t="shared" si="1209"/>
        <v>0</v>
      </c>
      <c r="BJ1023" s="53">
        <f t="shared" si="1210"/>
        <v>0</v>
      </c>
      <c r="BK1023" s="57">
        <f t="shared" si="1211"/>
        <v>0</v>
      </c>
      <c r="BL1023" s="57">
        <f t="shared" si="1212"/>
        <v>0</v>
      </c>
      <c r="BM1023" s="57">
        <f t="shared" si="1213"/>
        <v>0</v>
      </c>
      <c r="BN1023" s="57">
        <f t="shared" si="1214"/>
        <v>0</v>
      </c>
      <c r="BO1023" s="57">
        <f t="shared" si="1215"/>
        <v>0</v>
      </c>
      <c r="BP1023" s="57">
        <f t="shared" si="1216"/>
        <v>0</v>
      </c>
      <c r="BQ1023">
        <f t="shared" si="1238"/>
        <v>0</v>
      </c>
      <c r="BR1023">
        <f t="shared" si="1239"/>
        <v>0</v>
      </c>
      <c r="BS1023">
        <f t="shared" si="1240"/>
        <v>0</v>
      </c>
      <c r="BT1023">
        <f t="shared" si="1241"/>
        <v>0</v>
      </c>
      <c r="BU1023">
        <f t="shared" si="1242"/>
        <v>0</v>
      </c>
      <c r="BV1023">
        <f t="shared" si="1243"/>
        <v>0</v>
      </c>
      <c r="BW1023">
        <f t="shared" si="1244"/>
        <v>0</v>
      </c>
      <c r="BX1023">
        <f t="shared" si="1245"/>
        <v>0</v>
      </c>
      <c r="BY1023">
        <f t="shared" si="1246"/>
        <v>0</v>
      </c>
      <c r="BZ1023">
        <f t="shared" si="1247"/>
        <v>0</v>
      </c>
      <c r="CA1023">
        <f t="shared" si="1248"/>
        <v>0</v>
      </c>
      <c r="CB1023">
        <f t="shared" si="1249"/>
        <v>0</v>
      </c>
      <c r="CC1023" t="e">
        <f>IF('Source and fuel input'!AS1023,VLOOKUP(AA1023,SourceIdData,8,FALSE),IF('Source and fuel input'!AQ1023,V1023,IF('Source and fuel input'!AR1023,IF(AND(E1023="Method 1",VLOOKUP(AA1023,SourceIdData,8,FALSE)&gt;0),VLOOKUP(AA1023,SourceIdData,8,FALSE),NA()),"")))</f>
        <v>#N/A</v>
      </c>
      <c r="CD1023" s="15" t="e">
        <f t="shared" si="1261"/>
        <v>#N/A</v>
      </c>
      <c r="CE1023" s="15" t="b">
        <f t="shared" si="1262"/>
        <v>1</v>
      </c>
      <c r="CF1023" s="15" t="b">
        <f t="shared" si="1217"/>
        <v>1</v>
      </c>
      <c r="CG1023" s="15" t="b">
        <f t="shared" si="1263"/>
        <v>0</v>
      </c>
      <c r="CH1023" s="15" t="b">
        <f t="shared" si="1264"/>
        <v>1</v>
      </c>
      <c r="CI1023" t="e">
        <f t="shared" si="1218"/>
        <v>#N/A</v>
      </c>
      <c r="CJ1023" t="e">
        <f t="shared" si="1219"/>
        <v>#N/A</v>
      </c>
      <c r="CK1023" t="e">
        <f t="shared" si="1228"/>
        <v>#N/A</v>
      </c>
      <c r="CL1023" t="b">
        <f t="shared" si="1265"/>
        <v>0</v>
      </c>
      <c r="CM1023" t="e">
        <f t="shared" si="1229"/>
        <v>#N/A</v>
      </c>
      <c r="CN1023" t="b">
        <f t="shared" si="1230"/>
        <v>0</v>
      </c>
      <c r="CO1023" s="14">
        <f t="shared" si="1231"/>
        <v>1</v>
      </c>
      <c r="CP1023" s="16" t="str">
        <f t="shared" si="1220"/>
        <v/>
      </c>
      <c r="CQ1023" s="15">
        <f t="shared" si="1221"/>
        <v>0</v>
      </c>
      <c r="CR1023" s="15">
        <f t="shared" si="1222"/>
        <v>0</v>
      </c>
      <c r="CS1023" s="15">
        <f t="shared" si="1223"/>
        <v>0</v>
      </c>
      <c r="CT1023" s="58" t="e">
        <f t="shared" si="1250"/>
        <v>#DIV/0!</v>
      </c>
      <c r="CU1023" s="2">
        <f t="shared" si="1224"/>
        <v>995</v>
      </c>
      <c r="CV1023" t="str">
        <f t="shared" si="1232"/>
        <v/>
      </c>
      <c r="CX1023" t="str">
        <f t="shared" si="1251"/>
        <v/>
      </c>
      <c r="CY1023" t="b">
        <f>AND(CX1023&lt;&gt;"",COUNTIF($CX$11:CX1022,CX1023)=0)</f>
        <v>0</v>
      </c>
      <c r="CZ1023" s="2">
        <f>IF(CX1023="",0,IF(CY1023,MAX($CZ$11:CZ1022)+1,VLOOKUP(CX1023,$CX$11:CZ1022,3,FALSE)))</f>
        <v>0</v>
      </c>
      <c r="DA1023" s="2" t="str">
        <f t="shared" si="1233"/>
        <v/>
      </c>
      <c r="DB1023" t="str">
        <f t="shared" si="1252"/>
        <v/>
      </c>
      <c r="DC1023" t="b">
        <f>AND(DB1023&lt;&gt;"",COUNTIF($DB$11:DB1022,DB1023)=0)</f>
        <v>0</v>
      </c>
      <c r="DD1023" s="2">
        <f>IF(DB1023="",0,IF(DC1023,MAX($DD$11:DD1022)+1,VLOOKUP(DB1023,$DB$11:DD1022,3,FALSE)))</f>
        <v>0</v>
      </c>
      <c r="DE1023" s="2" t="str">
        <f t="shared" si="1234"/>
        <v/>
      </c>
    </row>
    <row r="1024" spans="1:109" hidden="1" x14ac:dyDescent="0.35">
      <c r="A1024" s="119"/>
      <c r="B1024" s="46"/>
      <c r="C1024" s="46"/>
      <c r="D1024" s="46"/>
      <c r="E1024" s="46"/>
      <c r="F1024" s="47"/>
      <c r="G1024" s="48"/>
      <c r="H1024" s="46"/>
      <c r="I1024" s="46"/>
      <c r="J1024" s="46"/>
      <c r="K1024" s="46"/>
      <c r="L1024" s="49"/>
      <c r="M1024" s="50"/>
      <c r="N1024" s="32"/>
      <c r="O1024" s="31"/>
      <c r="P1024" s="31"/>
      <c r="Q1024" s="31"/>
      <c r="R1024" s="31"/>
      <c r="S1024" s="31"/>
      <c r="T1024" s="31"/>
      <c r="U1024" s="31"/>
      <c r="V1024" s="59"/>
      <c r="W1024" s="60"/>
    </row>
    <row r="1025" spans="1:23" hidden="1" x14ac:dyDescent="0.35">
      <c r="A1025" s="119"/>
      <c r="B1025" s="46"/>
      <c r="C1025" s="46"/>
      <c r="D1025" s="46"/>
      <c r="E1025" s="46"/>
      <c r="F1025" s="47"/>
      <c r="G1025" s="48"/>
      <c r="H1025" s="46"/>
      <c r="I1025" s="46"/>
      <c r="J1025" s="46"/>
      <c r="K1025" s="46"/>
      <c r="L1025" s="49"/>
      <c r="M1025" s="50"/>
      <c r="N1025" s="32"/>
      <c r="O1025" s="31"/>
      <c r="P1025" s="31"/>
      <c r="Q1025" s="31"/>
      <c r="R1025" s="31"/>
      <c r="S1025" s="31"/>
      <c r="T1025" s="31"/>
      <c r="U1025" s="31"/>
      <c r="V1025" s="59"/>
      <c r="W1025" s="60"/>
    </row>
    <row r="1026" spans="1:23" hidden="1" x14ac:dyDescent="0.35">
      <c r="A1026" s="119"/>
      <c r="B1026" s="46"/>
      <c r="C1026" s="46"/>
      <c r="D1026" s="46"/>
      <c r="E1026" s="46"/>
      <c r="F1026" s="47"/>
      <c r="G1026" s="48"/>
      <c r="H1026" s="46"/>
      <c r="I1026" s="46"/>
      <c r="J1026" s="46"/>
      <c r="K1026" s="46"/>
      <c r="L1026" s="49"/>
      <c r="M1026" s="50"/>
      <c r="N1026" s="32"/>
      <c r="O1026" s="31"/>
      <c r="P1026" s="31"/>
      <c r="Q1026" s="31"/>
      <c r="R1026" s="31"/>
      <c r="S1026" s="31"/>
      <c r="T1026" s="31"/>
      <c r="U1026" s="31"/>
      <c r="V1026" s="59"/>
      <c r="W1026" s="60"/>
    </row>
    <row r="1027" spans="1:23" hidden="1" x14ac:dyDescent="0.35">
      <c r="A1027" s="119"/>
      <c r="B1027" s="46"/>
      <c r="C1027" s="46"/>
      <c r="D1027" s="46"/>
      <c r="E1027" s="46"/>
      <c r="F1027" s="47"/>
      <c r="G1027" s="48"/>
      <c r="H1027" s="46"/>
      <c r="I1027" s="46"/>
      <c r="J1027" s="46"/>
      <c r="K1027" s="46"/>
      <c r="L1027" s="49"/>
      <c r="M1027" s="50"/>
      <c r="N1027" s="32"/>
      <c r="O1027" s="31"/>
      <c r="P1027" s="31"/>
      <c r="Q1027" s="31"/>
      <c r="R1027" s="31"/>
      <c r="S1027" s="31"/>
      <c r="T1027" s="31"/>
      <c r="U1027" s="31"/>
      <c r="V1027" s="59"/>
      <c r="W1027" s="60"/>
    </row>
    <row r="1028" spans="1:23" hidden="1" x14ac:dyDescent="0.35">
      <c r="A1028" s="119"/>
      <c r="B1028" s="46"/>
      <c r="C1028" s="46"/>
      <c r="D1028" s="46"/>
      <c r="E1028" s="46"/>
      <c r="F1028" s="47"/>
      <c r="G1028" s="48"/>
      <c r="H1028" s="46"/>
      <c r="I1028" s="46"/>
      <c r="J1028" s="46"/>
      <c r="K1028" s="46"/>
      <c r="L1028" s="49"/>
      <c r="M1028" s="50"/>
      <c r="N1028" s="32"/>
      <c r="O1028" s="31"/>
      <c r="P1028" s="31"/>
      <c r="Q1028" s="31"/>
      <c r="R1028" s="31"/>
      <c r="S1028" s="31"/>
      <c r="T1028" s="31"/>
      <c r="U1028" s="31"/>
      <c r="V1028" s="59"/>
      <c r="W1028" s="60"/>
    </row>
    <row r="1029" spans="1:23" hidden="1" x14ac:dyDescent="0.35">
      <c r="A1029" s="119"/>
      <c r="B1029" s="46"/>
      <c r="C1029" s="46"/>
      <c r="D1029" s="46"/>
      <c r="E1029" s="46"/>
      <c r="F1029" s="47"/>
      <c r="G1029" s="48"/>
      <c r="H1029" s="46"/>
      <c r="I1029" s="46"/>
      <c r="J1029" s="46"/>
      <c r="K1029" s="46"/>
      <c r="L1029" s="49"/>
      <c r="M1029" s="50"/>
      <c r="N1029" s="32"/>
      <c r="O1029" s="31"/>
      <c r="P1029" s="31"/>
      <c r="Q1029" s="31"/>
      <c r="R1029" s="31"/>
      <c r="S1029" s="31"/>
      <c r="T1029" s="31"/>
      <c r="U1029" s="31"/>
      <c r="V1029" s="59"/>
      <c r="W1029" s="60"/>
    </row>
    <row r="1030" spans="1:23" hidden="1" x14ac:dyDescent="0.35">
      <c r="A1030" s="119"/>
      <c r="B1030" s="46"/>
      <c r="C1030" s="46"/>
      <c r="D1030" s="46"/>
      <c r="E1030" s="46"/>
      <c r="F1030" s="47"/>
      <c r="G1030" s="48"/>
      <c r="H1030" s="46"/>
      <c r="I1030" s="46"/>
      <c r="J1030" s="46"/>
      <c r="K1030" s="46"/>
      <c r="L1030" s="49"/>
      <c r="M1030" s="50"/>
      <c r="N1030" s="32"/>
      <c r="O1030" s="31"/>
      <c r="P1030" s="31"/>
      <c r="Q1030" s="31"/>
      <c r="R1030" s="31"/>
      <c r="S1030" s="31"/>
      <c r="T1030" s="31"/>
      <c r="U1030" s="31"/>
      <c r="V1030" s="59"/>
      <c r="W1030" s="60"/>
    </row>
    <row r="1031" spans="1:23" hidden="1" x14ac:dyDescent="0.35">
      <c r="A1031" s="119"/>
      <c r="B1031" s="46"/>
      <c r="C1031" s="46"/>
      <c r="D1031" s="46"/>
      <c r="E1031" s="46"/>
      <c r="F1031" s="47"/>
      <c r="G1031" s="48"/>
      <c r="H1031" s="46"/>
      <c r="I1031" s="46"/>
      <c r="J1031" s="46"/>
      <c r="K1031" s="46"/>
      <c r="L1031" s="49"/>
      <c r="M1031" s="50"/>
      <c r="N1031" s="32"/>
      <c r="O1031" s="31"/>
      <c r="P1031" s="31"/>
      <c r="Q1031" s="31"/>
      <c r="R1031" s="31"/>
      <c r="S1031" s="31"/>
      <c r="T1031" s="31"/>
      <c r="U1031" s="31"/>
      <c r="V1031" s="59"/>
      <c r="W1031" s="60"/>
    </row>
    <row r="1032" spans="1:23" hidden="1" x14ac:dyDescent="0.35">
      <c r="A1032" s="119"/>
      <c r="B1032" s="46"/>
      <c r="C1032" s="46"/>
      <c r="D1032" s="46"/>
      <c r="E1032" s="46"/>
      <c r="F1032" s="47"/>
      <c r="G1032" s="48"/>
      <c r="H1032" s="46"/>
      <c r="I1032" s="46"/>
      <c r="J1032" s="46"/>
      <c r="K1032" s="46"/>
      <c r="L1032" s="49"/>
      <c r="M1032" s="50"/>
      <c r="N1032" s="32"/>
      <c r="O1032" s="31"/>
      <c r="P1032" s="31"/>
      <c r="Q1032" s="31"/>
      <c r="R1032" s="31"/>
      <c r="S1032" s="31"/>
      <c r="T1032" s="31"/>
      <c r="U1032" s="31"/>
      <c r="V1032" s="59"/>
      <c r="W1032" s="60"/>
    </row>
    <row r="1033" spans="1:23" hidden="1" x14ac:dyDescent="0.35">
      <c r="A1033" s="119"/>
      <c r="B1033" s="46"/>
      <c r="C1033" s="46"/>
      <c r="D1033" s="46"/>
      <c r="E1033" s="46"/>
      <c r="F1033" s="47"/>
      <c r="G1033" s="48"/>
      <c r="H1033" s="46"/>
      <c r="I1033" s="46"/>
      <c r="J1033" s="46"/>
      <c r="K1033" s="46"/>
      <c r="L1033" s="49"/>
      <c r="M1033" s="50"/>
      <c r="N1033" s="32"/>
      <c r="O1033" s="31"/>
      <c r="P1033" s="31"/>
      <c r="Q1033" s="31"/>
      <c r="R1033" s="31"/>
      <c r="S1033" s="31"/>
      <c r="T1033" s="31"/>
      <c r="U1033" s="31"/>
      <c r="V1033" s="59"/>
      <c r="W1033" s="60"/>
    </row>
    <row r="1034" spans="1:23" hidden="1" x14ac:dyDescent="0.35">
      <c r="A1034" s="119"/>
      <c r="B1034" s="46"/>
      <c r="C1034" s="46"/>
      <c r="D1034" s="46"/>
      <c r="E1034" s="46"/>
      <c r="F1034" s="47"/>
      <c r="G1034" s="48"/>
      <c r="H1034" s="46"/>
      <c r="I1034" s="46"/>
      <c r="J1034" s="46"/>
      <c r="K1034" s="46"/>
      <c r="L1034" s="49"/>
      <c r="M1034" s="50"/>
      <c r="N1034" s="32"/>
      <c r="O1034" s="31"/>
      <c r="P1034" s="31"/>
      <c r="Q1034" s="31"/>
      <c r="R1034" s="31"/>
      <c r="S1034" s="31"/>
      <c r="T1034" s="31"/>
      <c r="U1034" s="31"/>
      <c r="V1034" s="59"/>
      <c r="W1034" s="60"/>
    </row>
    <row r="1035" spans="1:23" hidden="1" x14ac:dyDescent="0.35">
      <c r="A1035" s="119"/>
      <c r="B1035" s="46"/>
      <c r="C1035" s="46"/>
      <c r="D1035" s="46"/>
      <c r="E1035" s="46"/>
      <c r="F1035" s="47"/>
      <c r="G1035" s="48"/>
      <c r="H1035" s="46"/>
      <c r="I1035" s="46"/>
      <c r="J1035" s="46"/>
      <c r="K1035" s="46"/>
      <c r="L1035" s="49"/>
      <c r="M1035" s="50"/>
      <c r="N1035" s="32"/>
      <c r="O1035" s="31"/>
      <c r="P1035" s="31"/>
      <c r="Q1035" s="31"/>
      <c r="R1035" s="31"/>
      <c r="S1035" s="31"/>
      <c r="T1035" s="31"/>
      <c r="U1035" s="31"/>
      <c r="V1035" s="59"/>
      <c r="W1035" s="60"/>
    </row>
    <row r="1036" spans="1:23" hidden="1" x14ac:dyDescent="0.35">
      <c r="A1036" s="119"/>
      <c r="B1036" s="46"/>
      <c r="C1036" s="46"/>
      <c r="D1036" s="46"/>
      <c r="E1036" s="46"/>
      <c r="F1036" s="47"/>
      <c r="G1036" s="48"/>
      <c r="H1036" s="46"/>
      <c r="I1036" s="46"/>
      <c r="J1036" s="46"/>
      <c r="K1036" s="46"/>
      <c r="L1036" s="49"/>
      <c r="M1036" s="50"/>
      <c r="N1036" s="32"/>
      <c r="O1036" s="31"/>
      <c r="P1036" s="31"/>
      <c r="Q1036" s="31"/>
      <c r="R1036" s="31"/>
      <c r="S1036" s="31"/>
      <c r="T1036" s="31"/>
      <c r="U1036" s="31"/>
      <c r="V1036" s="59"/>
      <c r="W1036" s="60"/>
    </row>
    <row r="1037" spans="1:23" hidden="1" x14ac:dyDescent="0.35">
      <c r="A1037" s="119"/>
      <c r="B1037" s="46"/>
      <c r="C1037" s="46"/>
      <c r="D1037" s="46"/>
      <c r="E1037" s="46"/>
      <c r="F1037" s="47"/>
      <c r="G1037" s="48"/>
      <c r="H1037" s="46"/>
      <c r="I1037" s="46"/>
      <c r="J1037" s="46"/>
      <c r="K1037" s="46"/>
      <c r="L1037" s="49"/>
      <c r="M1037" s="50"/>
      <c r="N1037" s="32"/>
      <c r="O1037" s="31"/>
      <c r="P1037" s="31"/>
      <c r="Q1037" s="31"/>
      <c r="R1037" s="31"/>
      <c r="S1037" s="31"/>
      <c r="T1037" s="31"/>
      <c r="U1037" s="31"/>
      <c r="V1037" s="59"/>
      <c r="W1037" s="60"/>
    </row>
    <row r="1038" spans="1:23" hidden="1" x14ac:dyDescent="0.35">
      <c r="A1038" s="119"/>
      <c r="B1038" s="46"/>
      <c r="C1038" s="46"/>
      <c r="D1038" s="46"/>
      <c r="E1038" s="46"/>
      <c r="F1038" s="47"/>
      <c r="G1038" s="48"/>
      <c r="H1038" s="46"/>
      <c r="I1038" s="46"/>
      <c r="J1038" s="46"/>
      <c r="K1038" s="46"/>
      <c r="L1038" s="49"/>
      <c r="M1038" s="50"/>
      <c r="N1038" s="32"/>
      <c r="O1038" s="31"/>
      <c r="P1038" s="31"/>
      <c r="Q1038" s="31"/>
      <c r="R1038" s="31"/>
      <c r="S1038" s="31"/>
      <c r="T1038" s="31"/>
      <c r="U1038" s="31"/>
      <c r="V1038" s="59"/>
      <c r="W1038" s="60"/>
    </row>
    <row r="1039" spans="1:23" hidden="1" x14ac:dyDescent="0.35">
      <c r="A1039" s="119"/>
      <c r="B1039" s="46"/>
      <c r="C1039" s="46"/>
      <c r="D1039" s="46"/>
      <c r="E1039" s="46"/>
      <c r="F1039" s="47"/>
      <c r="G1039" s="48"/>
      <c r="H1039" s="46"/>
      <c r="I1039" s="46"/>
      <c r="J1039" s="46"/>
      <c r="K1039" s="46"/>
      <c r="L1039" s="49"/>
      <c r="M1039" s="50"/>
      <c r="N1039" s="32"/>
      <c r="O1039" s="31"/>
      <c r="P1039" s="31"/>
      <c r="Q1039" s="31"/>
      <c r="R1039" s="31"/>
      <c r="S1039" s="31"/>
      <c r="T1039" s="31"/>
      <c r="U1039" s="31"/>
      <c r="V1039" s="59"/>
      <c r="W1039" s="60"/>
    </row>
    <row r="1040" spans="1:23" hidden="1" x14ac:dyDescent="0.35">
      <c r="A1040" s="119"/>
      <c r="B1040" s="46"/>
      <c r="C1040" s="46"/>
      <c r="D1040" s="46"/>
      <c r="E1040" s="46"/>
      <c r="F1040" s="47"/>
      <c r="G1040" s="48"/>
      <c r="H1040" s="46"/>
      <c r="I1040" s="46"/>
      <c r="J1040" s="46"/>
      <c r="K1040" s="46"/>
      <c r="L1040" s="49"/>
      <c r="M1040" s="50"/>
      <c r="N1040" s="32"/>
      <c r="O1040" s="31"/>
      <c r="P1040" s="31"/>
      <c r="Q1040" s="31"/>
      <c r="R1040" s="31"/>
      <c r="S1040" s="31"/>
      <c r="T1040" s="31"/>
      <c r="U1040" s="31"/>
      <c r="V1040" s="59"/>
      <c r="W1040" s="60"/>
    </row>
    <row r="1041" spans="1:23" hidden="1" x14ac:dyDescent="0.35">
      <c r="A1041" s="119"/>
      <c r="B1041" s="46"/>
      <c r="C1041" s="46"/>
      <c r="D1041" s="46"/>
      <c r="E1041" s="46"/>
      <c r="F1041" s="47"/>
      <c r="G1041" s="48"/>
      <c r="H1041" s="46"/>
      <c r="I1041" s="46"/>
      <c r="J1041" s="46"/>
      <c r="K1041" s="46"/>
      <c r="L1041" s="49"/>
      <c r="M1041" s="50"/>
      <c r="N1041" s="32"/>
      <c r="O1041" s="31"/>
      <c r="P1041" s="31"/>
      <c r="Q1041" s="31"/>
      <c r="R1041" s="31"/>
      <c r="S1041" s="31"/>
      <c r="T1041" s="31"/>
      <c r="U1041" s="31"/>
      <c r="V1041" s="59"/>
      <c r="W1041" s="60"/>
    </row>
    <row r="1042" spans="1:23" hidden="1" x14ac:dyDescent="0.35">
      <c r="A1042" s="119"/>
      <c r="B1042" s="46"/>
      <c r="C1042" s="46"/>
      <c r="D1042" s="46"/>
      <c r="E1042" s="46"/>
      <c r="F1042" s="47"/>
      <c r="G1042" s="48"/>
      <c r="H1042" s="46"/>
      <c r="I1042" s="46"/>
      <c r="J1042" s="46"/>
      <c r="K1042" s="46"/>
      <c r="L1042" s="49"/>
      <c r="M1042" s="50"/>
      <c r="N1042" s="32"/>
      <c r="O1042" s="31"/>
      <c r="P1042" s="31"/>
      <c r="Q1042" s="31"/>
      <c r="R1042" s="31"/>
      <c r="S1042" s="31"/>
      <c r="T1042" s="31"/>
      <c r="U1042" s="31"/>
      <c r="V1042" s="59"/>
      <c r="W1042" s="60"/>
    </row>
    <row r="1043" spans="1:23" hidden="1" x14ac:dyDescent="0.35">
      <c r="A1043" s="119"/>
      <c r="B1043" s="46"/>
      <c r="C1043" s="46"/>
      <c r="D1043" s="46"/>
      <c r="E1043" s="46"/>
      <c r="F1043" s="47"/>
      <c r="G1043" s="48"/>
      <c r="H1043" s="46"/>
      <c r="I1043" s="46"/>
      <c r="J1043" s="46"/>
      <c r="K1043" s="46"/>
      <c r="L1043" s="49"/>
      <c r="M1043" s="50"/>
      <c r="N1043" s="32"/>
      <c r="O1043" s="31"/>
      <c r="P1043" s="31"/>
      <c r="Q1043" s="31"/>
      <c r="R1043" s="31"/>
      <c r="S1043" s="31"/>
      <c r="T1043" s="31"/>
      <c r="U1043" s="31"/>
      <c r="V1043" s="59"/>
      <c r="W1043" s="60"/>
    </row>
    <row r="1044" spans="1:23" hidden="1" x14ac:dyDescent="0.35">
      <c r="A1044" s="119"/>
      <c r="B1044" s="46"/>
      <c r="C1044" s="46"/>
      <c r="D1044" s="46"/>
      <c r="E1044" s="46"/>
      <c r="F1044" s="47"/>
      <c r="G1044" s="48"/>
      <c r="H1044" s="46"/>
      <c r="I1044" s="46"/>
      <c r="J1044" s="46"/>
      <c r="K1044" s="46"/>
      <c r="L1044" s="49"/>
      <c r="M1044" s="50"/>
      <c r="N1044" s="32"/>
      <c r="O1044" s="31"/>
      <c r="P1044" s="31"/>
      <c r="Q1044" s="31"/>
      <c r="R1044" s="31"/>
      <c r="S1044" s="31"/>
      <c r="T1044" s="31"/>
      <c r="U1044" s="31"/>
      <c r="V1044" s="59"/>
      <c r="W1044" s="60"/>
    </row>
    <row r="1045" spans="1:23" hidden="1" x14ac:dyDescent="0.35">
      <c r="A1045" s="119"/>
      <c r="B1045" s="46"/>
      <c r="C1045" s="46"/>
      <c r="D1045" s="46"/>
      <c r="E1045" s="46"/>
      <c r="F1045" s="47"/>
      <c r="G1045" s="48"/>
      <c r="H1045" s="46"/>
      <c r="I1045" s="46"/>
      <c r="J1045" s="46"/>
      <c r="K1045" s="46"/>
      <c r="L1045" s="49"/>
      <c r="M1045" s="50"/>
      <c r="N1045" s="32"/>
      <c r="O1045" s="31"/>
      <c r="P1045" s="31"/>
      <c r="Q1045" s="31"/>
      <c r="R1045" s="31"/>
      <c r="S1045" s="31"/>
      <c r="T1045" s="31"/>
      <c r="U1045" s="31"/>
      <c r="V1045" s="59"/>
      <c r="W1045" s="60"/>
    </row>
    <row r="1046" spans="1:23" hidden="1" x14ac:dyDescent="0.35">
      <c r="A1046" s="119"/>
      <c r="B1046" s="46"/>
      <c r="C1046" s="46"/>
      <c r="D1046" s="46"/>
      <c r="E1046" s="46"/>
      <c r="F1046" s="47"/>
      <c r="G1046" s="48"/>
      <c r="H1046" s="46"/>
      <c r="I1046" s="46"/>
      <c r="J1046" s="46"/>
      <c r="K1046" s="46"/>
      <c r="L1046" s="49"/>
      <c r="M1046" s="50"/>
      <c r="N1046" s="32"/>
      <c r="O1046" s="31"/>
      <c r="P1046" s="31"/>
      <c r="Q1046" s="31"/>
      <c r="R1046" s="31"/>
      <c r="S1046" s="31"/>
      <c r="T1046" s="31"/>
      <c r="U1046" s="31"/>
      <c r="V1046" s="59"/>
      <c r="W1046" s="60"/>
    </row>
    <row r="1047" spans="1:23" hidden="1" x14ac:dyDescent="0.35">
      <c r="A1047" s="119"/>
      <c r="B1047" s="46"/>
      <c r="C1047" s="46"/>
      <c r="D1047" s="46"/>
      <c r="E1047" s="46"/>
      <c r="F1047" s="47"/>
      <c r="G1047" s="48"/>
      <c r="H1047" s="46"/>
      <c r="I1047" s="46"/>
      <c r="J1047" s="46"/>
      <c r="K1047" s="46"/>
      <c r="L1047" s="49"/>
      <c r="M1047" s="50"/>
      <c r="N1047" s="32"/>
      <c r="O1047" s="31"/>
      <c r="P1047" s="31"/>
      <c r="Q1047" s="31"/>
      <c r="R1047" s="31"/>
      <c r="S1047" s="31"/>
      <c r="T1047" s="31"/>
      <c r="U1047" s="31"/>
      <c r="V1047" s="59"/>
      <c r="W1047" s="60"/>
    </row>
    <row r="1048" spans="1:23" hidden="1" x14ac:dyDescent="0.35">
      <c r="A1048" s="119"/>
      <c r="B1048" s="46"/>
      <c r="C1048" s="46"/>
      <c r="D1048" s="46"/>
      <c r="E1048" s="46"/>
      <c r="F1048" s="47"/>
      <c r="G1048" s="48"/>
      <c r="H1048" s="46"/>
      <c r="I1048" s="46"/>
      <c r="J1048" s="46"/>
      <c r="K1048" s="46"/>
      <c r="L1048" s="49"/>
      <c r="M1048" s="50"/>
      <c r="N1048" s="32"/>
      <c r="O1048" s="31"/>
      <c r="P1048" s="31"/>
      <c r="Q1048" s="31"/>
      <c r="R1048" s="31"/>
      <c r="S1048" s="31"/>
      <c r="T1048" s="31"/>
      <c r="U1048" s="31"/>
      <c r="V1048" s="59"/>
      <c r="W1048" s="60"/>
    </row>
    <row r="1049" spans="1:23" hidden="1" x14ac:dyDescent="0.35">
      <c r="A1049" s="119"/>
      <c r="B1049" s="46"/>
      <c r="C1049" s="46"/>
      <c r="D1049" s="46"/>
      <c r="E1049" s="46"/>
      <c r="F1049" s="47"/>
      <c r="G1049" s="48"/>
      <c r="H1049" s="46"/>
      <c r="I1049" s="46"/>
      <c r="J1049" s="46"/>
      <c r="K1049" s="46"/>
      <c r="L1049" s="49"/>
      <c r="M1049" s="50"/>
      <c r="N1049" s="32"/>
      <c r="O1049" s="31"/>
      <c r="P1049" s="31"/>
      <c r="Q1049" s="31"/>
      <c r="R1049" s="31"/>
      <c r="S1049" s="31"/>
      <c r="T1049" s="31"/>
      <c r="U1049" s="31"/>
      <c r="V1049" s="59"/>
      <c r="W1049" s="60"/>
    </row>
    <row r="1050" spans="1:23" hidden="1" x14ac:dyDescent="0.35">
      <c r="A1050" s="119"/>
      <c r="B1050" s="46"/>
      <c r="C1050" s="46"/>
      <c r="D1050" s="46"/>
      <c r="E1050" s="46"/>
      <c r="F1050" s="47"/>
      <c r="G1050" s="48"/>
      <c r="H1050" s="46"/>
      <c r="I1050" s="46"/>
      <c r="J1050" s="46"/>
      <c r="K1050" s="46"/>
      <c r="L1050" s="49"/>
      <c r="M1050" s="50"/>
      <c r="N1050" s="32"/>
      <c r="O1050" s="31"/>
      <c r="P1050" s="31"/>
      <c r="Q1050" s="31"/>
      <c r="R1050" s="31"/>
      <c r="S1050" s="31"/>
      <c r="T1050" s="31"/>
      <c r="U1050" s="31"/>
      <c r="V1050" s="59"/>
      <c r="W1050" s="60"/>
    </row>
    <row r="1051" spans="1:23" hidden="1" x14ac:dyDescent="0.35">
      <c r="A1051" s="119"/>
      <c r="B1051" s="46"/>
      <c r="C1051" s="46"/>
      <c r="D1051" s="46"/>
      <c r="E1051" s="46"/>
      <c r="F1051" s="47"/>
      <c r="G1051" s="48"/>
      <c r="H1051" s="46"/>
      <c r="I1051" s="46"/>
      <c r="J1051" s="46"/>
      <c r="K1051" s="46"/>
      <c r="L1051" s="49"/>
      <c r="M1051" s="50"/>
      <c r="N1051" s="32"/>
      <c r="O1051" s="31"/>
      <c r="P1051" s="31"/>
      <c r="Q1051" s="31"/>
      <c r="R1051" s="31"/>
      <c r="S1051" s="31"/>
      <c r="T1051" s="31"/>
      <c r="U1051" s="31"/>
      <c r="V1051" s="59"/>
      <c r="W1051" s="60"/>
    </row>
    <row r="1052" spans="1:23" hidden="1" x14ac:dyDescent="0.35">
      <c r="A1052" s="119"/>
      <c r="B1052" s="46"/>
      <c r="C1052" s="46"/>
      <c r="D1052" s="46"/>
      <c r="E1052" s="46"/>
      <c r="F1052" s="47"/>
      <c r="G1052" s="48"/>
      <c r="H1052" s="46"/>
      <c r="I1052" s="46"/>
      <c r="J1052" s="46"/>
      <c r="K1052" s="46"/>
      <c r="L1052" s="49"/>
      <c r="M1052" s="50"/>
      <c r="N1052" s="32"/>
      <c r="O1052" s="31"/>
      <c r="P1052" s="31"/>
      <c r="Q1052" s="31"/>
      <c r="R1052" s="31"/>
      <c r="S1052" s="31"/>
      <c r="T1052" s="31"/>
      <c r="U1052" s="31"/>
      <c r="V1052" s="59"/>
      <c r="W1052" s="60"/>
    </row>
    <row r="1053" spans="1:23" hidden="1" x14ac:dyDescent="0.35">
      <c r="A1053" s="119"/>
      <c r="B1053" s="46"/>
      <c r="C1053" s="46"/>
      <c r="D1053" s="46"/>
      <c r="E1053" s="46"/>
      <c r="F1053" s="47"/>
      <c r="G1053" s="48"/>
      <c r="H1053" s="46"/>
      <c r="I1053" s="46"/>
      <c r="J1053" s="46"/>
      <c r="K1053" s="46"/>
      <c r="L1053" s="49"/>
      <c r="M1053" s="50"/>
      <c r="N1053" s="32"/>
      <c r="O1053" s="31"/>
      <c r="P1053" s="31"/>
      <c r="Q1053" s="31"/>
      <c r="R1053" s="31"/>
      <c r="S1053" s="31"/>
      <c r="T1053" s="31"/>
      <c r="U1053" s="31"/>
      <c r="V1053" s="59"/>
      <c r="W1053" s="60"/>
    </row>
    <row r="1054" spans="1:23" hidden="1" x14ac:dyDescent="0.35">
      <c r="A1054" s="119"/>
      <c r="B1054" s="46"/>
      <c r="C1054" s="46"/>
      <c r="D1054" s="46"/>
      <c r="E1054" s="46"/>
      <c r="F1054" s="47"/>
      <c r="G1054" s="48"/>
      <c r="H1054" s="46"/>
      <c r="I1054" s="46"/>
      <c r="J1054" s="46"/>
      <c r="K1054" s="46"/>
      <c r="L1054" s="49"/>
      <c r="M1054" s="50"/>
      <c r="N1054" s="32"/>
      <c r="O1054" s="31"/>
      <c r="P1054" s="31"/>
      <c r="Q1054" s="31"/>
      <c r="R1054" s="31"/>
      <c r="S1054" s="31"/>
      <c r="T1054" s="31"/>
      <c r="U1054" s="31"/>
      <c r="V1054" s="59"/>
      <c r="W1054" s="60"/>
    </row>
    <row r="1055" spans="1:23" hidden="1" x14ac:dyDescent="0.35">
      <c r="A1055" s="119"/>
      <c r="B1055" s="46"/>
      <c r="C1055" s="46"/>
      <c r="D1055" s="46"/>
      <c r="E1055" s="46"/>
      <c r="F1055" s="47"/>
      <c r="G1055" s="48"/>
      <c r="H1055" s="46"/>
      <c r="I1055" s="46"/>
      <c r="J1055" s="46"/>
      <c r="K1055" s="46"/>
      <c r="L1055" s="49"/>
      <c r="M1055" s="50"/>
      <c r="N1055" s="32"/>
      <c r="O1055" s="31"/>
      <c r="P1055" s="31"/>
      <c r="Q1055" s="31"/>
      <c r="R1055" s="31"/>
      <c r="S1055" s="31"/>
      <c r="T1055" s="31"/>
      <c r="U1055" s="31"/>
      <c r="V1055" s="59"/>
      <c r="W1055" s="60"/>
    </row>
    <row r="1056" spans="1:23" hidden="1" x14ac:dyDescent="0.35">
      <c r="A1056" s="119"/>
      <c r="B1056" s="46"/>
      <c r="C1056" s="46"/>
      <c r="D1056" s="46"/>
      <c r="E1056" s="46"/>
      <c r="F1056" s="47"/>
      <c r="G1056" s="48"/>
      <c r="H1056" s="46"/>
      <c r="I1056" s="46"/>
      <c r="J1056" s="46"/>
      <c r="K1056" s="46"/>
      <c r="L1056" s="49"/>
      <c r="M1056" s="50"/>
      <c r="N1056" s="32"/>
      <c r="O1056" s="31"/>
      <c r="P1056" s="31"/>
      <c r="Q1056" s="31"/>
      <c r="R1056" s="31"/>
      <c r="S1056" s="31"/>
      <c r="T1056" s="31"/>
      <c r="U1056" s="31"/>
      <c r="V1056" s="59"/>
      <c r="W1056" s="60"/>
    </row>
    <row r="1057" spans="1:23" hidden="1" x14ac:dyDescent="0.35">
      <c r="A1057" s="119"/>
      <c r="B1057" s="46"/>
      <c r="C1057" s="46"/>
      <c r="D1057" s="46"/>
      <c r="E1057" s="46"/>
      <c r="F1057" s="47"/>
      <c r="G1057" s="48"/>
      <c r="H1057" s="46"/>
      <c r="I1057" s="46"/>
      <c r="J1057" s="46"/>
      <c r="K1057" s="46"/>
      <c r="L1057" s="49"/>
      <c r="M1057" s="50"/>
      <c r="N1057" s="32"/>
      <c r="O1057" s="31"/>
      <c r="P1057" s="31"/>
      <c r="Q1057" s="31"/>
      <c r="R1057" s="31"/>
      <c r="S1057" s="31"/>
      <c r="T1057" s="31"/>
      <c r="U1057" s="31"/>
      <c r="V1057" s="59"/>
      <c r="W1057" s="60"/>
    </row>
    <row r="1058" spans="1:23" hidden="1" x14ac:dyDescent="0.35">
      <c r="A1058" s="119"/>
      <c r="B1058" s="46"/>
      <c r="C1058" s="46"/>
      <c r="D1058" s="46"/>
      <c r="E1058" s="46"/>
      <c r="F1058" s="47"/>
      <c r="G1058" s="48"/>
      <c r="H1058" s="46"/>
      <c r="I1058" s="46"/>
      <c r="J1058" s="46"/>
      <c r="K1058" s="46"/>
      <c r="L1058" s="49"/>
      <c r="M1058" s="50"/>
      <c r="N1058" s="32"/>
      <c r="O1058" s="31"/>
      <c r="P1058" s="31"/>
      <c r="Q1058" s="31"/>
      <c r="R1058" s="31"/>
      <c r="S1058" s="31"/>
      <c r="T1058" s="31"/>
      <c r="U1058" s="31"/>
      <c r="V1058" s="59"/>
      <c r="W1058" s="60"/>
    </row>
    <row r="1059" spans="1:23" hidden="1" x14ac:dyDescent="0.35">
      <c r="A1059" s="119"/>
      <c r="B1059" s="46"/>
      <c r="C1059" s="46"/>
      <c r="D1059" s="46"/>
      <c r="E1059" s="46"/>
      <c r="F1059" s="47"/>
      <c r="G1059" s="48"/>
      <c r="H1059" s="46"/>
      <c r="I1059" s="46"/>
      <c r="J1059" s="46"/>
      <c r="K1059" s="46"/>
      <c r="L1059" s="49"/>
      <c r="M1059" s="50"/>
      <c r="N1059" s="32"/>
      <c r="O1059" s="31"/>
      <c r="P1059" s="31"/>
      <c r="Q1059" s="31"/>
      <c r="R1059" s="31"/>
      <c r="S1059" s="31"/>
      <c r="T1059" s="31"/>
      <c r="U1059" s="31"/>
      <c r="V1059" s="59"/>
      <c r="W1059" s="60"/>
    </row>
    <row r="1060" spans="1:23" hidden="1" x14ac:dyDescent="0.35">
      <c r="A1060" s="119"/>
      <c r="B1060" s="46"/>
      <c r="C1060" s="46"/>
      <c r="D1060" s="46"/>
      <c r="E1060" s="46"/>
      <c r="F1060" s="47"/>
      <c r="G1060" s="48"/>
      <c r="H1060" s="46"/>
      <c r="I1060" s="46"/>
      <c r="J1060" s="46"/>
      <c r="K1060" s="46"/>
      <c r="L1060" s="49"/>
      <c r="M1060" s="50"/>
      <c r="N1060" s="32"/>
      <c r="O1060" s="31"/>
      <c r="P1060" s="31"/>
      <c r="Q1060" s="31"/>
      <c r="R1060" s="31"/>
      <c r="S1060" s="31"/>
      <c r="T1060" s="31"/>
      <c r="U1060" s="31"/>
      <c r="V1060" s="59"/>
      <c r="W1060" s="60"/>
    </row>
    <row r="1061" spans="1:23" hidden="1" x14ac:dyDescent="0.35">
      <c r="A1061" s="119"/>
      <c r="B1061" s="46"/>
      <c r="C1061" s="46"/>
      <c r="D1061" s="46"/>
      <c r="E1061" s="46"/>
      <c r="F1061" s="47"/>
      <c r="G1061" s="48"/>
      <c r="H1061" s="46"/>
      <c r="I1061" s="46"/>
      <c r="J1061" s="46"/>
      <c r="K1061" s="46"/>
      <c r="L1061" s="49"/>
      <c r="M1061" s="50"/>
      <c r="N1061" s="32"/>
      <c r="O1061" s="31"/>
      <c r="P1061" s="31"/>
      <c r="Q1061" s="31"/>
      <c r="R1061" s="31"/>
      <c r="S1061" s="31"/>
      <c r="T1061" s="31"/>
      <c r="U1061" s="31"/>
      <c r="V1061" s="59"/>
      <c r="W1061" s="60"/>
    </row>
    <row r="1062" spans="1:23" hidden="1" x14ac:dyDescent="0.35">
      <c r="A1062" s="119"/>
      <c r="B1062" s="46"/>
      <c r="C1062" s="46"/>
      <c r="D1062" s="46"/>
      <c r="E1062" s="46"/>
      <c r="F1062" s="47"/>
      <c r="G1062" s="48"/>
      <c r="H1062" s="46"/>
      <c r="I1062" s="46"/>
      <c r="J1062" s="46"/>
      <c r="K1062" s="46"/>
      <c r="L1062" s="49"/>
      <c r="M1062" s="50"/>
      <c r="N1062" s="32"/>
      <c r="O1062" s="31"/>
      <c r="P1062" s="31"/>
      <c r="Q1062" s="31"/>
      <c r="R1062" s="31"/>
      <c r="S1062" s="31"/>
      <c r="T1062" s="31"/>
      <c r="U1062" s="31"/>
      <c r="V1062" s="59"/>
      <c r="W1062" s="60"/>
    </row>
    <row r="1063" spans="1:23" hidden="1" x14ac:dyDescent="0.35">
      <c r="A1063" s="119"/>
      <c r="B1063" s="46"/>
      <c r="C1063" s="46"/>
      <c r="D1063" s="46"/>
      <c r="E1063" s="46"/>
      <c r="F1063" s="47"/>
      <c r="G1063" s="48"/>
      <c r="H1063" s="46"/>
      <c r="I1063" s="46"/>
      <c r="J1063" s="46"/>
      <c r="K1063" s="46"/>
      <c r="L1063" s="49"/>
      <c r="M1063" s="50"/>
      <c r="N1063" s="32"/>
      <c r="O1063" s="31"/>
      <c r="P1063" s="31"/>
      <c r="Q1063" s="31"/>
      <c r="R1063" s="31"/>
      <c r="S1063" s="31"/>
      <c r="T1063" s="31"/>
      <c r="U1063" s="31"/>
      <c r="V1063" s="59"/>
      <c r="W1063" s="60"/>
    </row>
    <row r="1064" spans="1:23" hidden="1" x14ac:dyDescent="0.35">
      <c r="A1064" s="119"/>
      <c r="B1064" s="46"/>
      <c r="C1064" s="46"/>
      <c r="D1064" s="46"/>
      <c r="E1064" s="46"/>
      <c r="F1064" s="47"/>
      <c r="G1064" s="48"/>
      <c r="H1064" s="46"/>
      <c r="I1064" s="46"/>
      <c r="J1064" s="46"/>
      <c r="K1064" s="46"/>
      <c r="L1064" s="49"/>
      <c r="M1064" s="50"/>
      <c r="N1064" s="32"/>
      <c r="O1064" s="31"/>
      <c r="P1064" s="31"/>
      <c r="Q1064" s="31"/>
      <c r="R1064" s="31"/>
      <c r="S1064" s="31"/>
      <c r="T1064" s="31"/>
      <c r="U1064" s="31"/>
      <c r="V1064" s="59"/>
      <c r="W1064" s="60"/>
    </row>
    <row r="1065" spans="1:23" hidden="1" x14ac:dyDescent="0.35">
      <c r="A1065" s="119"/>
      <c r="B1065" s="46"/>
      <c r="C1065" s="46"/>
      <c r="D1065" s="46"/>
      <c r="E1065" s="46"/>
      <c r="F1065" s="47"/>
      <c r="G1065" s="48"/>
      <c r="H1065" s="46"/>
      <c r="I1065" s="46"/>
      <c r="J1065" s="46"/>
      <c r="K1065" s="46"/>
      <c r="L1065" s="49"/>
      <c r="M1065" s="50"/>
      <c r="N1065" s="32"/>
      <c r="O1065" s="31"/>
      <c r="P1065" s="31"/>
      <c r="Q1065" s="31"/>
      <c r="R1065" s="31"/>
      <c r="S1065" s="31"/>
      <c r="T1065" s="31"/>
      <c r="U1065" s="31"/>
      <c r="V1065" s="59"/>
      <c r="W1065" s="60"/>
    </row>
    <row r="1066" spans="1:23" hidden="1" x14ac:dyDescent="0.35">
      <c r="A1066" s="119"/>
      <c r="B1066" s="46"/>
      <c r="C1066" s="46"/>
      <c r="D1066" s="46"/>
      <c r="E1066" s="46"/>
      <c r="F1066" s="47"/>
      <c r="G1066" s="48"/>
      <c r="H1066" s="46"/>
      <c r="I1066" s="46"/>
      <c r="J1066" s="46"/>
      <c r="K1066" s="46"/>
      <c r="L1066" s="49"/>
      <c r="M1066" s="50"/>
      <c r="N1066" s="32"/>
      <c r="O1066" s="31"/>
      <c r="P1066" s="31"/>
      <c r="Q1066" s="31"/>
      <c r="R1066" s="31"/>
      <c r="S1066" s="31"/>
      <c r="T1066" s="31"/>
      <c r="U1066" s="31"/>
      <c r="V1066" s="59"/>
      <c r="W1066" s="60"/>
    </row>
    <row r="1067" spans="1:23" hidden="1" x14ac:dyDescent="0.35">
      <c r="A1067" s="119"/>
      <c r="B1067" s="46"/>
      <c r="C1067" s="46"/>
      <c r="D1067" s="46"/>
      <c r="E1067" s="46"/>
      <c r="F1067" s="47"/>
      <c r="G1067" s="48"/>
      <c r="H1067" s="46"/>
      <c r="I1067" s="46"/>
      <c r="J1067" s="46"/>
      <c r="K1067" s="46"/>
      <c r="L1067" s="49"/>
      <c r="M1067" s="50"/>
      <c r="N1067" s="32"/>
      <c r="O1067" s="31"/>
      <c r="P1067" s="31"/>
      <c r="Q1067" s="31"/>
      <c r="R1067" s="31"/>
      <c r="S1067" s="31"/>
      <c r="T1067" s="31"/>
      <c r="U1067" s="31"/>
      <c r="V1067" s="59"/>
      <c r="W1067" s="60"/>
    </row>
    <row r="1068" spans="1:23" hidden="1" x14ac:dyDescent="0.35">
      <c r="A1068" s="119"/>
      <c r="B1068" s="46"/>
      <c r="C1068" s="46"/>
      <c r="D1068" s="46"/>
      <c r="E1068" s="46"/>
      <c r="F1068" s="47"/>
      <c r="G1068" s="48"/>
      <c r="H1068" s="46"/>
      <c r="I1068" s="46"/>
      <c r="J1068" s="46"/>
      <c r="K1068" s="46"/>
      <c r="L1068" s="49"/>
      <c r="M1068" s="50"/>
      <c r="N1068" s="32"/>
      <c r="O1068" s="31"/>
      <c r="P1068" s="31"/>
      <c r="Q1068" s="31"/>
      <c r="R1068" s="31"/>
      <c r="S1068" s="31"/>
      <c r="T1068" s="31"/>
      <c r="U1068" s="31"/>
      <c r="V1068" s="59"/>
      <c r="W1068" s="60"/>
    </row>
    <row r="1069" spans="1:23" hidden="1" x14ac:dyDescent="0.35">
      <c r="A1069" s="119"/>
      <c r="B1069" s="46"/>
      <c r="C1069" s="46"/>
      <c r="D1069" s="46"/>
      <c r="E1069" s="46"/>
      <c r="F1069" s="47"/>
      <c r="G1069" s="48"/>
      <c r="H1069" s="46"/>
      <c r="I1069" s="46"/>
      <c r="J1069" s="46"/>
      <c r="K1069" s="46"/>
      <c r="L1069" s="49"/>
      <c r="M1069" s="50"/>
      <c r="N1069" s="32"/>
      <c r="O1069" s="31"/>
      <c r="P1069" s="31"/>
      <c r="Q1069" s="31"/>
      <c r="R1069" s="31"/>
      <c r="S1069" s="31"/>
      <c r="T1069" s="31"/>
      <c r="U1069" s="31"/>
      <c r="V1069" s="59"/>
      <c r="W1069" s="60"/>
    </row>
    <row r="1070" spans="1:23" hidden="1" x14ac:dyDescent="0.35">
      <c r="A1070" s="119"/>
      <c r="B1070" s="46"/>
      <c r="C1070" s="46"/>
      <c r="D1070" s="46"/>
      <c r="E1070" s="46"/>
      <c r="F1070" s="47"/>
      <c r="G1070" s="48"/>
      <c r="H1070" s="46"/>
      <c r="I1070" s="46"/>
      <c r="J1070" s="46"/>
      <c r="K1070" s="46"/>
      <c r="L1070" s="49"/>
      <c r="M1070" s="50"/>
      <c r="N1070" s="32"/>
      <c r="O1070" s="31"/>
      <c r="P1070" s="31"/>
      <c r="Q1070" s="31"/>
      <c r="R1070" s="31"/>
      <c r="S1070" s="31"/>
      <c r="T1070" s="31"/>
      <c r="U1070" s="31"/>
      <c r="V1070" s="59"/>
      <c r="W1070" s="60"/>
    </row>
    <row r="1071" spans="1:23" hidden="1" x14ac:dyDescent="0.35">
      <c r="A1071" s="119"/>
      <c r="B1071" s="46"/>
      <c r="C1071" s="46"/>
      <c r="D1071" s="46"/>
      <c r="E1071" s="46"/>
      <c r="F1071" s="47"/>
      <c r="G1071" s="48"/>
      <c r="H1071" s="46"/>
      <c r="I1071" s="46"/>
      <c r="J1071" s="46"/>
      <c r="K1071" s="46"/>
      <c r="L1071" s="49"/>
      <c r="M1071" s="50"/>
      <c r="N1071" s="32"/>
      <c r="O1071" s="31"/>
      <c r="P1071" s="31"/>
      <c r="Q1071" s="31"/>
      <c r="R1071" s="31"/>
      <c r="S1071" s="31"/>
      <c r="T1071" s="31"/>
      <c r="U1071" s="31"/>
      <c r="V1071" s="59"/>
      <c r="W1071" s="60"/>
    </row>
    <row r="1072" spans="1:23" hidden="1" x14ac:dyDescent="0.35">
      <c r="A1072" s="119"/>
      <c r="B1072" s="46"/>
      <c r="C1072" s="46"/>
      <c r="D1072" s="46"/>
      <c r="E1072" s="46"/>
      <c r="F1072" s="47"/>
      <c r="G1072" s="48"/>
      <c r="H1072" s="46"/>
      <c r="I1072" s="46"/>
      <c r="J1072" s="46"/>
      <c r="K1072" s="46"/>
      <c r="L1072" s="49"/>
      <c r="M1072" s="50"/>
      <c r="N1072" s="32"/>
      <c r="O1072" s="31"/>
      <c r="P1072" s="31"/>
      <c r="Q1072" s="31"/>
      <c r="R1072" s="31"/>
      <c r="S1072" s="31"/>
      <c r="T1072" s="31"/>
      <c r="U1072" s="31"/>
      <c r="V1072" s="59"/>
      <c r="W1072" s="60"/>
    </row>
    <row r="1073" spans="1:23" hidden="1" x14ac:dyDescent="0.35">
      <c r="A1073" s="119"/>
      <c r="B1073" s="46"/>
      <c r="C1073" s="46"/>
      <c r="D1073" s="46"/>
      <c r="E1073" s="46"/>
      <c r="F1073" s="47"/>
      <c r="G1073" s="48"/>
      <c r="H1073" s="46"/>
      <c r="I1073" s="46"/>
      <c r="J1073" s="46"/>
      <c r="K1073" s="46"/>
      <c r="L1073" s="49"/>
      <c r="M1073" s="50"/>
      <c r="N1073" s="32"/>
      <c r="O1073" s="31"/>
      <c r="P1073" s="31"/>
      <c r="Q1073" s="31"/>
      <c r="R1073" s="31"/>
      <c r="S1073" s="31"/>
      <c r="T1073" s="31"/>
      <c r="U1073" s="31"/>
      <c r="V1073" s="59"/>
      <c r="W1073" s="60"/>
    </row>
    <row r="1074" spans="1:23" hidden="1" x14ac:dyDescent="0.35">
      <c r="A1074" s="119"/>
      <c r="B1074" s="46"/>
      <c r="C1074" s="46"/>
      <c r="D1074" s="46"/>
      <c r="E1074" s="46"/>
      <c r="F1074" s="47"/>
      <c r="G1074" s="48"/>
      <c r="H1074" s="46"/>
      <c r="I1074" s="46"/>
      <c r="J1074" s="46"/>
      <c r="K1074" s="46"/>
      <c r="L1074" s="49"/>
      <c r="M1074" s="50"/>
      <c r="N1074" s="32"/>
      <c r="O1074" s="31"/>
      <c r="P1074" s="31"/>
      <c r="Q1074" s="31"/>
      <c r="R1074" s="31"/>
      <c r="S1074" s="31"/>
      <c r="T1074" s="31"/>
      <c r="U1074" s="31"/>
      <c r="V1074" s="59"/>
      <c r="W1074" s="60"/>
    </row>
    <row r="1075" spans="1:23" hidden="1" x14ac:dyDescent="0.35">
      <c r="A1075" s="119"/>
      <c r="B1075" s="46"/>
      <c r="C1075" s="46"/>
      <c r="D1075" s="46"/>
      <c r="E1075" s="46"/>
      <c r="F1075" s="47"/>
      <c r="G1075" s="48"/>
      <c r="H1075" s="46"/>
      <c r="I1075" s="46"/>
      <c r="J1075" s="46"/>
      <c r="K1075" s="46"/>
      <c r="L1075" s="49"/>
      <c r="M1075" s="50"/>
      <c r="N1075" s="32"/>
      <c r="O1075" s="31"/>
      <c r="P1075" s="31"/>
      <c r="Q1075" s="31"/>
      <c r="R1075" s="31"/>
      <c r="S1075" s="31"/>
      <c r="T1075" s="31"/>
      <c r="U1075" s="31"/>
      <c r="V1075" s="59"/>
      <c r="W1075" s="60"/>
    </row>
    <row r="1076" spans="1:23" hidden="1" x14ac:dyDescent="0.35">
      <c r="A1076" s="119"/>
      <c r="B1076" s="46"/>
      <c r="C1076" s="46"/>
      <c r="D1076" s="46"/>
      <c r="E1076" s="46"/>
      <c r="F1076" s="47"/>
      <c r="G1076" s="48"/>
      <c r="H1076" s="46"/>
      <c r="I1076" s="46"/>
      <c r="J1076" s="46"/>
      <c r="K1076" s="46"/>
      <c r="L1076" s="49"/>
      <c r="M1076" s="50"/>
      <c r="N1076" s="32"/>
      <c r="O1076" s="31"/>
      <c r="P1076" s="31"/>
      <c r="Q1076" s="31"/>
      <c r="R1076" s="31"/>
      <c r="S1076" s="31"/>
      <c r="T1076" s="31"/>
      <c r="U1076" s="31"/>
      <c r="V1076" s="59"/>
      <c r="W1076" s="60"/>
    </row>
    <row r="1077" spans="1:23" hidden="1" x14ac:dyDescent="0.35">
      <c r="A1077" s="119"/>
      <c r="B1077" s="46"/>
      <c r="C1077" s="46"/>
      <c r="D1077" s="46"/>
      <c r="E1077" s="46"/>
      <c r="F1077" s="47"/>
      <c r="G1077" s="48"/>
      <c r="H1077" s="46"/>
      <c r="I1077" s="46"/>
      <c r="J1077" s="46"/>
      <c r="K1077" s="46"/>
      <c r="L1077" s="49"/>
      <c r="M1077" s="50"/>
      <c r="N1077" s="32"/>
      <c r="O1077" s="31"/>
      <c r="P1077" s="31"/>
      <c r="Q1077" s="31"/>
      <c r="R1077" s="31"/>
      <c r="S1077" s="31"/>
      <c r="T1077" s="31"/>
      <c r="U1077" s="31"/>
      <c r="V1077" s="59"/>
      <c r="W1077" s="60"/>
    </row>
    <row r="1078" spans="1:23" hidden="1" x14ac:dyDescent="0.35">
      <c r="A1078" s="119"/>
      <c r="B1078" s="46"/>
      <c r="C1078" s="46"/>
      <c r="D1078" s="46"/>
      <c r="E1078" s="46"/>
      <c r="F1078" s="47"/>
      <c r="G1078" s="48"/>
      <c r="H1078" s="46"/>
      <c r="I1078" s="46"/>
      <c r="J1078" s="46"/>
      <c r="K1078" s="46"/>
      <c r="L1078" s="49"/>
      <c r="M1078" s="50"/>
      <c r="N1078" s="32"/>
      <c r="O1078" s="31"/>
      <c r="P1078" s="31"/>
      <c r="Q1078" s="31"/>
      <c r="R1078" s="31"/>
      <c r="S1078" s="31"/>
      <c r="T1078" s="31"/>
      <c r="U1078" s="31"/>
      <c r="V1078" s="59"/>
      <c r="W1078" s="60"/>
    </row>
    <row r="1079" spans="1:23" hidden="1" x14ac:dyDescent="0.35">
      <c r="A1079" s="119"/>
      <c r="B1079" s="46"/>
      <c r="C1079" s="46"/>
      <c r="D1079" s="46"/>
      <c r="E1079" s="46"/>
      <c r="F1079" s="47"/>
      <c r="G1079" s="48"/>
      <c r="H1079" s="46"/>
      <c r="I1079" s="46"/>
      <c r="J1079" s="46"/>
      <c r="K1079" s="46"/>
      <c r="L1079" s="49"/>
      <c r="M1079" s="50"/>
      <c r="N1079" s="32"/>
      <c r="O1079" s="31"/>
      <c r="P1079" s="31"/>
      <c r="Q1079" s="31"/>
      <c r="R1079" s="31"/>
      <c r="S1079" s="31"/>
      <c r="T1079" s="31"/>
      <c r="U1079" s="31"/>
      <c r="V1079" s="59"/>
      <c r="W1079" s="60"/>
    </row>
    <row r="1080" spans="1:23" hidden="1" x14ac:dyDescent="0.35">
      <c r="A1080" s="119"/>
      <c r="B1080" s="46"/>
      <c r="C1080" s="46"/>
      <c r="D1080" s="46"/>
      <c r="E1080" s="46"/>
      <c r="F1080" s="47"/>
      <c r="G1080" s="48"/>
      <c r="H1080" s="46"/>
      <c r="I1080" s="46"/>
      <c r="J1080" s="46"/>
      <c r="K1080" s="46"/>
      <c r="L1080" s="49"/>
      <c r="M1080" s="50"/>
      <c r="N1080" s="32"/>
      <c r="O1080" s="31"/>
      <c r="P1080" s="31"/>
      <c r="Q1080" s="31"/>
      <c r="R1080" s="31"/>
      <c r="S1080" s="31"/>
      <c r="T1080" s="31"/>
      <c r="U1080" s="31"/>
      <c r="V1080" s="59"/>
      <c r="W1080" s="60"/>
    </row>
    <row r="1081" spans="1:23" hidden="1" x14ac:dyDescent="0.35">
      <c r="A1081" s="119"/>
      <c r="B1081" s="46"/>
      <c r="C1081" s="46"/>
      <c r="D1081" s="46"/>
      <c r="E1081" s="46"/>
      <c r="F1081" s="47"/>
      <c r="G1081" s="48"/>
      <c r="H1081" s="46"/>
      <c r="I1081" s="46"/>
      <c r="J1081" s="46"/>
      <c r="K1081" s="46"/>
      <c r="L1081" s="49"/>
      <c r="M1081" s="50"/>
      <c r="N1081" s="32"/>
      <c r="O1081" s="31"/>
      <c r="P1081" s="31"/>
      <c r="Q1081" s="31"/>
      <c r="R1081" s="31"/>
      <c r="S1081" s="31"/>
      <c r="T1081" s="31"/>
      <c r="U1081" s="31"/>
      <c r="V1081" s="59"/>
      <c r="W1081" s="60"/>
    </row>
    <row r="1082" spans="1:23" hidden="1" x14ac:dyDescent="0.35">
      <c r="A1082" s="119"/>
      <c r="B1082" s="46"/>
      <c r="C1082" s="46"/>
      <c r="D1082" s="46"/>
      <c r="E1082" s="46"/>
      <c r="F1082" s="47"/>
      <c r="G1082" s="48"/>
      <c r="H1082" s="46"/>
      <c r="I1082" s="46"/>
      <c r="J1082" s="46"/>
      <c r="K1082" s="46"/>
      <c r="L1082" s="49"/>
      <c r="M1082" s="50"/>
      <c r="N1082" s="32"/>
      <c r="O1082" s="31"/>
      <c r="P1082" s="31"/>
      <c r="Q1082" s="31"/>
      <c r="R1082" s="31"/>
      <c r="S1082" s="31"/>
      <c r="T1082" s="31"/>
      <c r="U1082" s="31"/>
      <c r="V1082" s="59"/>
      <c r="W1082" s="60"/>
    </row>
    <row r="1083" spans="1:23" hidden="1" x14ac:dyDescent="0.35">
      <c r="A1083" s="119"/>
      <c r="B1083" s="46"/>
      <c r="C1083" s="46"/>
      <c r="D1083" s="46"/>
      <c r="E1083" s="46"/>
      <c r="F1083" s="47"/>
      <c r="G1083" s="48"/>
      <c r="H1083" s="46"/>
      <c r="I1083" s="46"/>
      <c r="J1083" s="46"/>
      <c r="K1083" s="46"/>
      <c r="L1083" s="49"/>
      <c r="M1083" s="50"/>
      <c r="N1083" s="32"/>
      <c r="O1083" s="31"/>
      <c r="P1083" s="31"/>
      <c r="Q1083" s="31"/>
      <c r="R1083" s="31"/>
      <c r="S1083" s="31"/>
      <c r="T1083" s="31"/>
      <c r="U1083" s="31"/>
      <c r="V1083" s="59"/>
      <c r="W1083" s="60"/>
    </row>
    <row r="1084" spans="1:23" hidden="1" x14ac:dyDescent="0.35">
      <c r="A1084" s="119"/>
      <c r="B1084" s="46"/>
      <c r="C1084" s="46"/>
      <c r="D1084" s="46"/>
      <c r="E1084" s="46"/>
      <c r="F1084" s="47"/>
      <c r="G1084" s="48"/>
      <c r="H1084" s="46"/>
      <c r="I1084" s="46"/>
      <c r="J1084" s="46"/>
      <c r="K1084" s="46"/>
      <c r="L1084" s="49"/>
      <c r="M1084" s="50"/>
      <c r="N1084" s="32"/>
      <c r="O1084" s="31"/>
      <c r="P1084" s="31"/>
      <c r="Q1084" s="31"/>
      <c r="R1084" s="31"/>
      <c r="S1084" s="31"/>
      <c r="T1084" s="31"/>
      <c r="U1084" s="31"/>
      <c r="V1084" s="59"/>
      <c r="W1084" s="60"/>
    </row>
    <row r="1085" spans="1:23" hidden="1" x14ac:dyDescent="0.35">
      <c r="A1085" s="119"/>
      <c r="B1085" s="46"/>
      <c r="C1085" s="46"/>
      <c r="D1085" s="46"/>
      <c r="E1085" s="46"/>
      <c r="F1085" s="47"/>
      <c r="G1085" s="48"/>
      <c r="H1085" s="46"/>
      <c r="I1085" s="46"/>
      <c r="J1085" s="46"/>
      <c r="K1085" s="46"/>
      <c r="L1085" s="49"/>
      <c r="M1085" s="50"/>
      <c r="N1085" s="32"/>
      <c r="O1085" s="31"/>
      <c r="P1085" s="31"/>
      <c r="Q1085" s="31"/>
      <c r="R1085" s="31"/>
      <c r="S1085" s="31"/>
      <c r="T1085" s="31"/>
      <c r="U1085" s="31"/>
      <c r="V1085" s="59"/>
      <c r="W1085" s="60"/>
    </row>
    <row r="1086" spans="1:23" hidden="1" x14ac:dyDescent="0.35">
      <c r="A1086" s="119"/>
      <c r="B1086" s="46"/>
      <c r="C1086" s="46"/>
      <c r="D1086" s="46"/>
      <c r="E1086" s="46"/>
      <c r="F1086" s="47"/>
      <c r="G1086" s="48"/>
      <c r="H1086" s="46"/>
      <c r="I1086" s="46"/>
      <c r="J1086" s="46"/>
      <c r="K1086" s="46"/>
      <c r="L1086" s="49"/>
      <c r="M1086" s="50"/>
      <c r="N1086" s="32"/>
      <c r="O1086" s="31"/>
      <c r="P1086" s="31"/>
      <c r="Q1086" s="31"/>
      <c r="R1086" s="31"/>
      <c r="S1086" s="31"/>
      <c r="T1086" s="31"/>
      <c r="U1086" s="31"/>
      <c r="V1086" s="59"/>
      <c r="W1086" s="60"/>
    </row>
    <row r="1087" spans="1:23" hidden="1" x14ac:dyDescent="0.35">
      <c r="A1087" s="119"/>
      <c r="B1087" s="46"/>
      <c r="C1087" s="46"/>
      <c r="D1087" s="46"/>
      <c r="E1087" s="46"/>
      <c r="F1087" s="47"/>
      <c r="G1087" s="48"/>
      <c r="H1087" s="46"/>
      <c r="I1087" s="46"/>
      <c r="J1087" s="46"/>
      <c r="K1087" s="46"/>
      <c r="L1087" s="49"/>
      <c r="M1087" s="50"/>
      <c r="N1087" s="32"/>
      <c r="O1087" s="31"/>
      <c r="P1087" s="31"/>
      <c r="Q1087" s="31"/>
      <c r="R1087" s="31"/>
      <c r="S1087" s="31"/>
      <c r="T1087" s="31"/>
      <c r="U1087" s="31"/>
      <c r="V1087" s="59"/>
      <c r="W1087" s="60"/>
    </row>
    <row r="1088" spans="1:23" hidden="1" x14ac:dyDescent="0.35">
      <c r="A1088" s="119"/>
      <c r="B1088" s="46"/>
      <c r="C1088" s="46"/>
      <c r="D1088" s="46"/>
      <c r="E1088" s="46"/>
      <c r="F1088" s="47"/>
      <c r="G1088" s="48"/>
      <c r="H1088" s="46"/>
      <c r="I1088" s="46"/>
      <c r="J1088" s="46"/>
      <c r="K1088" s="46"/>
      <c r="L1088" s="49"/>
      <c r="M1088" s="50"/>
      <c r="N1088" s="32"/>
      <c r="O1088" s="31"/>
      <c r="P1088" s="31"/>
      <c r="Q1088" s="31"/>
      <c r="R1088" s="31"/>
      <c r="S1088" s="31"/>
      <c r="T1088" s="31"/>
      <c r="U1088" s="31"/>
      <c r="V1088" s="59"/>
      <c r="W1088" s="60"/>
    </row>
    <row r="1089" spans="1:23" hidden="1" x14ac:dyDescent="0.35">
      <c r="A1089" s="119"/>
      <c r="B1089" s="46"/>
      <c r="C1089" s="46"/>
      <c r="D1089" s="46"/>
      <c r="E1089" s="46"/>
      <c r="F1089" s="47"/>
      <c r="G1089" s="48"/>
      <c r="H1089" s="46"/>
      <c r="I1089" s="46"/>
      <c r="J1089" s="46"/>
      <c r="K1089" s="46"/>
      <c r="L1089" s="49"/>
      <c r="M1089" s="50"/>
      <c r="N1089" s="32"/>
      <c r="O1089" s="31"/>
      <c r="P1089" s="31"/>
      <c r="Q1089" s="31"/>
      <c r="R1089" s="31"/>
      <c r="S1089" s="31"/>
      <c r="T1089" s="31"/>
      <c r="U1089" s="31"/>
      <c r="V1089" s="59"/>
      <c r="W1089" s="60"/>
    </row>
    <row r="1090" spans="1:23" hidden="1" x14ac:dyDescent="0.35">
      <c r="A1090" s="119"/>
      <c r="B1090" s="46"/>
      <c r="C1090" s="46"/>
      <c r="D1090" s="46"/>
      <c r="E1090" s="46"/>
      <c r="F1090" s="47"/>
      <c r="G1090" s="48"/>
      <c r="H1090" s="46"/>
      <c r="I1090" s="46"/>
      <c r="J1090" s="46"/>
      <c r="K1090" s="46"/>
      <c r="L1090" s="49"/>
      <c r="M1090" s="50"/>
      <c r="N1090" s="32"/>
      <c r="O1090" s="31"/>
      <c r="P1090" s="31"/>
      <c r="Q1090" s="31"/>
      <c r="R1090" s="31"/>
      <c r="S1090" s="31"/>
      <c r="T1090" s="31"/>
      <c r="U1090" s="31"/>
      <c r="V1090" s="59"/>
      <c r="W1090" s="60"/>
    </row>
    <row r="1091" spans="1:23" hidden="1" x14ac:dyDescent="0.35">
      <c r="A1091" s="119"/>
      <c r="B1091" s="46"/>
      <c r="C1091" s="46"/>
      <c r="D1091" s="46"/>
      <c r="E1091" s="46"/>
      <c r="F1091" s="47"/>
      <c r="G1091" s="48"/>
      <c r="H1091" s="46"/>
      <c r="I1091" s="46"/>
      <c r="J1091" s="46"/>
      <c r="K1091" s="46"/>
      <c r="L1091" s="49"/>
      <c r="M1091" s="50"/>
      <c r="N1091" s="32"/>
      <c r="O1091" s="31"/>
      <c r="P1091" s="31"/>
      <c r="Q1091" s="31"/>
      <c r="R1091" s="31"/>
      <c r="S1091" s="31"/>
      <c r="T1091" s="31"/>
      <c r="U1091" s="31"/>
      <c r="V1091" s="59"/>
      <c r="W1091" s="60"/>
    </row>
    <row r="1092" spans="1:23" hidden="1" x14ac:dyDescent="0.35">
      <c r="A1092" s="119"/>
      <c r="B1092" s="46"/>
      <c r="C1092" s="46"/>
      <c r="D1092" s="46"/>
      <c r="E1092" s="46"/>
      <c r="F1092" s="47"/>
      <c r="G1092" s="48"/>
      <c r="H1092" s="46"/>
      <c r="I1092" s="46"/>
      <c r="J1092" s="46"/>
      <c r="K1092" s="46"/>
      <c r="L1092" s="49"/>
      <c r="M1092" s="50"/>
      <c r="N1092" s="32"/>
      <c r="O1092" s="31"/>
      <c r="P1092" s="31"/>
      <c r="Q1092" s="31"/>
      <c r="R1092" s="31"/>
      <c r="S1092" s="31"/>
      <c r="T1092" s="31"/>
      <c r="U1092" s="31"/>
      <c r="V1092" s="59"/>
      <c r="W1092" s="60"/>
    </row>
    <row r="1093" spans="1:23" hidden="1" x14ac:dyDescent="0.35">
      <c r="A1093" s="119"/>
      <c r="B1093" s="46"/>
      <c r="C1093" s="46"/>
      <c r="D1093" s="46"/>
      <c r="E1093" s="46"/>
      <c r="F1093" s="47"/>
      <c r="G1093" s="48"/>
      <c r="H1093" s="46"/>
      <c r="I1093" s="46"/>
      <c r="J1093" s="46"/>
      <c r="K1093" s="46"/>
      <c r="L1093" s="49"/>
      <c r="M1093" s="50"/>
      <c r="N1093" s="32"/>
      <c r="O1093" s="31"/>
      <c r="P1093" s="31"/>
      <c r="Q1093" s="31"/>
      <c r="R1093" s="31"/>
      <c r="S1093" s="31"/>
      <c r="T1093" s="31"/>
      <c r="U1093" s="31"/>
      <c r="V1093" s="59"/>
      <c r="W1093" s="60"/>
    </row>
    <row r="1094" spans="1:23" hidden="1" x14ac:dyDescent="0.35">
      <c r="A1094" s="119"/>
      <c r="B1094" s="46"/>
      <c r="C1094" s="46"/>
      <c r="D1094" s="46"/>
      <c r="E1094" s="46"/>
      <c r="F1094" s="47"/>
      <c r="G1094" s="48"/>
      <c r="H1094" s="46"/>
      <c r="I1094" s="46"/>
      <c r="J1094" s="46"/>
      <c r="K1094" s="46"/>
      <c r="L1094" s="49"/>
      <c r="M1094" s="50"/>
      <c r="N1094" s="32"/>
      <c r="O1094" s="31"/>
      <c r="P1094" s="31"/>
      <c r="Q1094" s="31"/>
      <c r="R1094" s="31"/>
      <c r="S1094" s="31"/>
      <c r="T1094" s="31"/>
      <c r="U1094" s="31"/>
      <c r="V1094" s="59"/>
      <c r="W1094" s="60"/>
    </row>
    <row r="1095" spans="1:23" hidden="1" x14ac:dyDescent="0.35">
      <c r="A1095" s="119"/>
      <c r="B1095" s="46"/>
      <c r="C1095" s="46"/>
      <c r="D1095" s="46"/>
      <c r="E1095" s="46"/>
      <c r="F1095" s="47"/>
      <c r="G1095" s="48"/>
      <c r="H1095" s="46"/>
      <c r="I1095" s="46"/>
      <c r="J1095" s="46"/>
      <c r="K1095" s="46"/>
      <c r="L1095" s="49"/>
      <c r="M1095" s="50"/>
      <c r="N1095" s="32"/>
      <c r="O1095" s="31"/>
      <c r="P1095" s="31"/>
      <c r="Q1095" s="31"/>
      <c r="R1095" s="31"/>
      <c r="S1095" s="31"/>
      <c r="T1095" s="31"/>
      <c r="U1095" s="31"/>
      <c r="V1095" s="59"/>
      <c r="W1095" s="60"/>
    </row>
    <row r="1096" spans="1:23" hidden="1" x14ac:dyDescent="0.35">
      <c r="A1096" s="119"/>
      <c r="B1096" s="46"/>
      <c r="C1096" s="46"/>
      <c r="D1096" s="46"/>
      <c r="E1096" s="46"/>
      <c r="F1096" s="47"/>
      <c r="G1096" s="48"/>
      <c r="H1096" s="46"/>
      <c r="I1096" s="46"/>
      <c r="J1096" s="46"/>
      <c r="K1096" s="46"/>
      <c r="L1096" s="49"/>
      <c r="M1096" s="50"/>
      <c r="N1096" s="32"/>
      <c r="O1096" s="31"/>
      <c r="P1096" s="31"/>
      <c r="Q1096" s="31"/>
      <c r="R1096" s="31"/>
      <c r="S1096" s="31"/>
      <c r="T1096" s="31"/>
      <c r="U1096" s="31"/>
      <c r="V1096" s="59"/>
      <c r="W1096" s="60"/>
    </row>
    <row r="1097" spans="1:23" hidden="1" x14ac:dyDescent="0.35">
      <c r="A1097" s="119"/>
      <c r="B1097" s="46"/>
      <c r="C1097" s="46"/>
      <c r="D1097" s="46"/>
      <c r="E1097" s="46"/>
      <c r="F1097" s="47"/>
      <c r="G1097" s="48"/>
      <c r="H1097" s="46"/>
      <c r="I1097" s="46"/>
      <c r="J1097" s="46"/>
      <c r="K1097" s="46"/>
      <c r="L1097" s="49"/>
      <c r="M1097" s="50"/>
      <c r="N1097" s="32"/>
      <c r="O1097" s="31"/>
      <c r="P1097" s="31"/>
      <c r="Q1097" s="31"/>
      <c r="R1097" s="31"/>
      <c r="S1097" s="31"/>
      <c r="T1097" s="31"/>
      <c r="U1097" s="31"/>
      <c r="V1097" s="59"/>
      <c r="W1097" s="60"/>
    </row>
    <row r="1098" spans="1:23" hidden="1" x14ac:dyDescent="0.35">
      <c r="A1098" s="119"/>
      <c r="B1098" s="46"/>
      <c r="C1098" s="46"/>
      <c r="D1098" s="46"/>
      <c r="E1098" s="46"/>
      <c r="F1098" s="47"/>
      <c r="G1098" s="48"/>
      <c r="H1098" s="46"/>
      <c r="I1098" s="46"/>
      <c r="J1098" s="46"/>
      <c r="K1098" s="46"/>
      <c r="L1098" s="49"/>
      <c r="M1098" s="50"/>
      <c r="N1098" s="32"/>
      <c r="O1098" s="31"/>
      <c r="P1098" s="31"/>
      <c r="Q1098" s="31"/>
      <c r="R1098" s="31"/>
      <c r="S1098" s="31"/>
      <c r="T1098" s="31"/>
      <c r="U1098" s="31"/>
      <c r="V1098" s="59"/>
      <c r="W1098" s="60"/>
    </row>
    <row r="1099" spans="1:23" hidden="1" x14ac:dyDescent="0.35">
      <c r="A1099" s="119"/>
      <c r="B1099" s="46"/>
      <c r="C1099" s="46"/>
      <c r="D1099" s="46"/>
      <c r="E1099" s="46"/>
      <c r="F1099" s="47"/>
      <c r="G1099" s="48"/>
      <c r="H1099" s="46"/>
      <c r="I1099" s="46"/>
      <c r="J1099" s="46"/>
      <c r="K1099" s="46"/>
      <c r="L1099" s="49"/>
      <c r="M1099" s="50"/>
      <c r="N1099" s="32"/>
      <c r="O1099" s="31"/>
      <c r="P1099" s="31"/>
      <c r="Q1099" s="31"/>
      <c r="R1099" s="31"/>
      <c r="S1099" s="31"/>
      <c r="T1099" s="31"/>
      <c r="U1099" s="31"/>
      <c r="V1099" s="59"/>
      <c r="W1099" s="60"/>
    </row>
    <row r="1100" spans="1:23" hidden="1" x14ac:dyDescent="0.35">
      <c r="A1100" s="119"/>
      <c r="B1100" s="46"/>
      <c r="C1100" s="46"/>
      <c r="D1100" s="46"/>
      <c r="E1100" s="46"/>
      <c r="F1100" s="47"/>
      <c r="G1100" s="48"/>
      <c r="H1100" s="46"/>
      <c r="I1100" s="46"/>
      <c r="J1100" s="46"/>
      <c r="K1100" s="46"/>
      <c r="L1100" s="49"/>
      <c r="M1100" s="50"/>
      <c r="N1100" s="32"/>
      <c r="O1100" s="31"/>
      <c r="P1100" s="31"/>
      <c r="Q1100" s="31"/>
      <c r="R1100" s="31"/>
      <c r="S1100" s="31"/>
      <c r="T1100" s="31"/>
      <c r="U1100" s="31"/>
      <c r="V1100" s="59"/>
      <c r="W1100" s="60"/>
    </row>
    <row r="1101" spans="1:23" hidden="1" x14ac:dyDescent="0.35">
      <c r="A1101" s="119"/>
      <c r="B1101" s="46"/>
      <c r="C1101" s="46"/>
      <c r="D1101" s="46"/>
      <c r="E1101" s="46"/>
      <c r="F1101" s="47"/>
      <c r="G1101" s="48"/>
      <c r="H1101" s="46"/>
      <c r="I1101" s="46"/>
      <c r="J1101" s="46"/>
      <c r="K1101" s="46"/>
      <c r="L1101" s="49"/>
      <c r="M1101" s="50"/>
      <c r="N1101" s="32"/>
      <c r="O1101" s="31"/>
      <c r="P1101" s="31"/>
      <c r="Q1101" s="31"/>
      <c r="R1101" s="31"/>
      <c r="S1101" s="31"/>
      <c r="T1101" s="31"/>
      <c r="U1101" s="31"/>
      <c r="V1101" s="59"/>
      <c r="W1101" s="60"/>
    </row>
    <row r="1102" spans="1:23" hidden="1" x14ac:dyDescent="0.35">
      <c r="A1102" s="119"/>
      <c r="B1102" s="46"/>
      <c r="C1102" s="46"/>
      <c r="D1102" s="46"/>
      <c r="E1102" s="46"/>
      <c r="F1102" s="47"/>
      <c r="G1102" s="48"/>
      <c r="H1102" s="46"/>
      <c r="I1102" s="46"/>
      <c r="J1102" s="46"/>
      <c r="K1102" s="46"/>
      <c r="L1102" s="49"/>
      <c r="M1102" s="50"/>
      <c r="N1102" s="32"/>
      <c r="O1102" s="31"/>
      <c r="P1102" s="31"/>
      <c r="Q1102" s="31"/>
      <c r="R1102" s="31"/>
      <c r="S1102" s="31"/>
      <c r="T1102" s="31"/>
      <c r="U1102" s="31"/>
      <c r="V1102" s="59"/>
      <c r="W1102" s="60"/>
    </row>
    <row r="1103" spans="1:23" hidden="1" x14ac:dyDescent="0.35">
      <c r="A1103" s="119"/>
      <c r="B1103" s="46"/>
      <c r="C1103" s="46"/>
      <c r="D1103" s="46"/>
      <c r="E1103" s="46"/>
      <c r="F1103" s="47"/>
      <c r="G1103" s="48"/>
      <c r="H1103" s="46"/>
      <c r="I1103" s="46"/>
      <c r="J1103" s="46"/>
      <c r="K1103" s="46"/>
      <c r="L1103" s="49"/>
      <c r="M1103" s="50"/>
      <c r="N1103" s="32"/>
      <c r="O1103" s="31"/>
      <c r="P1103" s="31"/>
      <c r="Q1103" s="31"/>
      <c r="R1103" s="31"/>
      <c r="S1103" s="31"/>
      <c r="T1103" s="31"/>
      <c r="U1103" s="31"/>
      <c r="V1103" s="59"/>
      <c r="W1103" s="60"/>
    </row>
    <row r="1104" spans="1:23" hidden="1" x14ac:dyDescent="0.35">
      <c r="A1104" s="119"/>
      <c r="B1104" s="46"/>
      <c r="C1104" s="46"/>
      <c r="D1104" s="46"/>
      <c r="E1104" s="46"/>
      <c r="F1104" s="47"/>
      <c r="G1104" s="48"/>
      <c r="H1104" s="46"/>
      <c r="I1104" s="46"/>
      <c r="J1104" s="46"/>
      <c r="K1104" s="46"/>
      <c r="L1104" s="49"/>
      <c r="M1104" s="50"/>
      <c r="N1104" s="32"/>
      <c r="O1104" s="31"/>
      <c r="P1104" s="31"/>
      <c r="Q1104" s="31"/>
      <c r="R1104" s="31"/>
      <c r="S1104" s="31"/>
      <c r="T1104" s="31"/>
      <c r="U1104" s="31"/>
      <c r="V1104" s="59"/>
      <c r="W1104" s="60"/>
    </row>
    <row r="1105" spans="1:23" hidden="1" x14ac:dyDescent="0.35">
      <c r="A1105" s="119"/>
      <c r="B1105" s="46"/>
      <c r="C1105" s="46"/>
      <c r="D1105" s="46"/>
      <c r="E1105" s="46"/>
      <c r="F1105" s="47"/>
      <c r="G1105" s="48"/>
      <c r="H1105" s="46"/>
      <c r="I1105" s="46"/>
      <c r="J1105" s="46"/>
      <c r="K1105" s="46"/>
      <c r="L1105" s="49"/>
      <c r="M1105" s="50"/>
      <c r="N1105" s="32"/>
      <c r="O1105" s="31"/>
      <c r="P1105" s="31"/>
      <c r="Q1105" s="31"/>
      <c r="R1105" s="31"/>
      <c r="S1105" s="31"/>
      <c r="T1105" s="31"/>
      <c r="U1105" s="31"/>
      <c r="V1105" s="59"/>
      <c r="W1105" s="60"/>
    </row>
    <row r="1106" spans="1:23" hidden="1" x14ac:dyDescent="0.35">
      <c r="A1106" s="119"/>
      <c r="B1106" s="46"/>
      <c r="C1106" s="46"/>
      <c r="D1106" s="46"/>
      <c r="E1106" s="46"/>
      <c r="F1106" s="47"/>
      <c r="G1106" s="48"/>
      <c r="H1106" s="46"/>
      <c r="I1106" s="46"/>
      <c r="J1106" s="46"/>
      <c r="K1106" s="46"/>
      <c r="L1106" s="49"/>
      <c r="M1106" s="50"/>
      <c r="N1106" s="32"/>
      <c r="O1106" s="31"/>
      <c r="P1106" s="31"/>
      <c r="Q1106" s="31"/>
      <c r="R1106" s="31"/>
      <c r="S1106" s="31"/>
      <c r="T1106" s="31"/>
      <c r="U1106" s="31"/>
      <c r="V1106" s="59"/>
      <c r="W1106" s="60"/>
    </row>
    <row r="1107" spans="1:23" hidden="1" x14ac:dyDescent="0.35">
      <c r="A1107" s="119"/>
      <c r="B1107" s="46"/>
      <c r="C1107" s="46"/>
      <c r="D1107" s="46"/>
      <c r="E1107" s="46"/>
      <c r="F1107" s="47"/>
      <c r="G1107" s="48"/>
      <c r="H1107" s="46"/>
      <c r="I1107" s="46"/>
      <c r="J1107" s="46"/>
      <c r="K1107" s="46"/>
      <c r="L1107" s="49"/>
      <c r="M1107" s="50"/>
      <c r="N1107" s="32"/>
      <c r="O1107" s="31"/>
      <c r="P1107" s="31"/>
      <c r="Q1107" s="31"/>
      <c r="R1107" s="31"/>
      <c r="S1107" s="31"/>
      <c r="T1107" s="31"/>
      <c r="U1107" s="31"/>
      <c r="V1107" s="59"/>
      <c r="W1107" s="60"/>
    </row>
    <row r="1108" spans="1:23" hidden="1" x14ac:dyDescent="0.35">
      <c r="A1108" s="119"/>
      <c r="B1108" s="46"/>
      <c r="C1108" s="46"/>
      <c r="D1108" s="46"/>
      <c r="E1108" s="46"/>
      <c r="F1108" s="47"/>
      <c r="G1108" s="48"/>
      <c r="H1108" s="46"/>
      <c r="I1108" s="46"/>
      <c r="J1108" s="46"/>
      <c r="K1108" s="46"/>
      <c r="L1108" s="49"/>
      <c r="M1108" s="50"/>
      <c r="N1108" s="32"/>
      <c r="O1108" s="31"/>
      <c r="P1108" s="31"/>
      <c r="Q1108" s="31"/>
      <c r="R1108" s="31"/>
      <c r="S1108" s="31"/>
      <c r="T1108" s="31"/>
      <c r="U1108" s="31"/>
      <c r="V1108" s="59"/>
      <c r="W1108" s="60"/>
    </row>
    <row r="1109" spans="1:23" hidden="1" x14ac:dyDescent="0.35">
      <c r="A1109" s="119"/>
      <c r="B1109" s="46"/>
      <c r="C1109" s="46"/>
      <c r="D1109" s="46"/>
      <c r="E1109" s="46"/>
      <c r="F1109" s="47"/>
      <c r="G1109" s="48"/>
      <c r="H1109" s="46"/>
      <c r="I1109" s="46"/>
      <c r="J1109" s="46"/>
      <c r="K1109" s="46"/>
      <c r="L1109" s="49"/>
      <c r="M1109" s="50"/>
      <c r="N1109" s="32"/>
      <c r="O1109" s="31"/>
      <c r="P1109" s="31"/>
      <c r="Q1109" s="31"/>
      <c r="R1109" s="31"/>
      <c r="S1109" s="31"/>
      <c r="T1109" s="31"/>
      <c r="U1109" s="31"/>
      <c r="V1109" s="59"/>
      <c r="W1109" s="60"/>
    </row>
    <row r="1110" spans="1:23" hidden="1" x14ac:dyDescent="0.35">
      <c r="A1110" s="119"/>
      <c r="B1110" s="46"/>
      <c r="C1110" s="46"/>
      <c r="D1110" s="46"/>
      <c r="E1110" s="46"/>
      <c r="F1110" s="47"/>
      <c r="G1110" s="48"/>
      <c r="H1110" s="46"/>
      <c r="I1110" s="46"/>
      <c r="J1110" s="46"/>
      <c r="K1110" s="46"/>
      <c r="L1110" s="49"/>
      <c r="M1110" s="50"/>
      <c r="N1110" s="32"/>
      <c r="O1110" s="31"/>
      <c r="P1110" s="31"/>
      <c r="Q1110" s="31"/>
      <c r="R1110" s="31"/>
      <c r="S1110" s="31"/>
      <c r="T1110" s="31"/>
      <c r="U1110" s="31"/>
      <c r="V1110" s="59"/>
      <c r="W1110" s="60"/>
    </row>
    <row r="1111" spans="1:23" hidden="1" x14ac:dyDescent="0.35">
      <c r="A1111" s="119"/>
      <c r="B1111" s="46"/>
      <c r="C1111" s="46"/>
      <c r="D1111" s="46"/>
      <c r="E1111" s="46"/>
      <c r="F1111" s="47"/>
      <c r="G1111" s="48"/>
      <c r="H1111" s="46"/>
      <c r="I1111" s="46"/>
      <c r="J1111" s="46"/>
      <c r="K1111" s="46"/>
      <c r="L1111" s="49"/>
      <c r="M1111" s="50"/>
      <c r="N1111" s="32"/>
      <c r="O1111" s="31"/>
      <c r="P1111" s="31"/>
      <c r="Q1111" s="31"/>
      <c r="R1111" s="31"/>
      <c r="S1111" s="31"/>
      <c r="T1111" s="31"/>
      <c r="U1111" s="31"/>
      <c r="V1111" s="59"/>
      <c r="W1111" s="60"/>
    </row>
    <row r="1112" spans="1:23" hidden="1" x14ac:dyDescent="0.35">
      <c r="A1112" s="119"/>
      <c r="B1112" s="46"/>
      <c r="C1112" s="46"/>
      <c r="D1112" s="46"/>
      <c r="E1112" s="46"/>
      <c r="F1112" s="47"/>
      <c r="G1112" s="48"/>
      <c r="H1112" s="46"/>
      <c r="I1112" s="46"/>
      <c r="J1112" s="46"/>
      <c r="K1112" s="46"/>
      <c r="L1112" s="49"/>
      <c r="M1112" s="50"/>
      <c r="N1112" s="32"/>
      <c r="O1112" s="31"/>
      <c r="P1112" s="31"/>
      <c r="Q1112" s="31"/>
      <c r="R1112" s="31"/>
      <c r="S1112" s="31"/>
      <c r="T1112" s="31"/>
      <c r="U1112" s="31"/>
      <c r="V1112" s="59"/>
      <c r="W1112" s="60"/>
    </row>
    <row r="1113" spans="1:23" hidden="1" x14ac:dyDescent="0.35">
      <c r="A1113" s="119"/>
      <c r="B1113" s="46"/>
      <c r="C1113" s="46"/>
      <c r="D1113" s="46"/>
      <c r="E1113" s="46"/>
      <c r="F1113" s="47"/>
      <c r="G1113" s="48"/>
      <c r="H1113" s="46"/>
      <c r="I1113" s="46"/>
      <c r="J1113" s="46"/>
      <c r="K1113" s="46"/>
      <c r="L1113" s="49"/>
      <c r="M1113" s="50"/>
      <c r="N1113" s="32"/>
      <c r="O1113" s="31"/>
      <c r="P1113" s="31"/>
      <c r="Q1113" s="31"/>
      <c r="R1113" s="31"/>
      <c r="S1113" s="31"/>
      <c r="T1113" s="31"/>
      <c r="U1113" s="31"/>
      <c r="V1113" s="59"/>
      <c r="W1113" s="60"/>
    </row>
    <row r="1114" spans="1:23" hidden="1" x14ac:dyDescent="0.35">
      <c r="A1114" s="119"/>
      <c r="B1114" s="46"/>
      <c r="C1114" s="46"/>
      <c r="D1114" s="46"/>
      <c r="E1114" s="46"/>
      <c r="F1114" s="47"/>
      <c r="G1114" s="48"/>
      <c r="H1114" s="46"/>
      <c r="I1114" s="46"/>
      <c r="J1114" s="46"/>
      <c r="K1114" s="46"/>
      <c r="L1114" s="49"/>
      <c r="M1114" s="50"/>
      <c r="N1114" s="32"/>
      <c r="O1114" s="31"/>
      <c r="P1114" s="31"/>
      <c r="Q1114" s="31"/>
      <c r="R1114" s="31"/>
      <c r="S1114" s="31"/>
      <c r="T1114" s="31"/>
      <c r="U1114" s="31"/>
      <c r="V1114" s="59"/>
      <c r="W1114" s="60"/>
    </row>
    <row r="1115" spans="1:23" hidden="1" x14ac:dyDescent="0.35">
      <c r="A1115" s="119"/>
      <c r="B1115" s="46"/>
      <c r="C1115" s="46"/>
      <c r="D1115" s="46"/>
      <c r="E1115" s="46"/>
      <c r="F1115" s="47"/>
      <c r="G1115" s="48"/>
      <c r="H1115" s="46"/>
      <c r="I1115" s="46"/>
      <c r="J1115" s="46"/>
      <c r="K1115" s="46"/>
      <c r="L1115" s="49"/>
      <c r="M1115" s="50"/>
      <c r="N1115" s="32"/>
      <c r="O1115" s="31"/>
      <c r="P1115" s="31"/>
      <c r="Q1115" s="31"/>
      <c r="R1115" s="31"/>
      <c r="S1115" s="31"/>
      <c r="T1115" s="31"/>
      <c r="U1115" s="31"/>
      <c r="V1115" s="59"/>
      <c r="W1115" s="60"/>
    </row>
    <row r="1116" spans="1:23" hidden="1" x14ac:dyDescent="0.35">
      <c r="A1116" s="119"/>
      <c r="B1116" s="46"/>
      <c r="C1116" s="46"/>
      <c r="D1116" s="46"/>
      <c r="E1116" s="46"/>
      <c r="F1116" s="47"/>
      <c r="G1116" s="48"/>
      <c r="H1116" s="46"/>
      <c r="I1116" s="46"/>
      <c r="J1116" s="46"/>
      <c r="K1116" s="46"/>
      <c r="L1116" s="49"/>
      <c r="M1116" s="50"/>
      <c r="N1116" s="32"/>
      <c r="O1116" s="31"/>
      <c r="P1116" s="31"/>
      <c r="Q1116" s="31"/>
      <c r="R1116" s="31"/>
      <c r="S1116" s="31"/>
      <c r="T1116" s="31"/>
      <c r="U1116" s="31"/>
      <c r="V1116" s="59"/>
      <c r="W1116" s="60"/>
    </row>
    <row r="1117" spans="1:23" hidden="1" x14ac:dyDescent="0.35">
      <c r="A1117" s="119"/>
      <c r="B1117" s="46"/>
      <c r="C1117" s="46"/>
      <c r="D1117" s="46"/>
      <c r="E1117" s="46"/>
      <c r="F1117" s="47"/>
      <c r="G1117" s="48"/>
      <c r="H1117" s="46"/>
      <c r="I1117" s="46"/>
      <c r="J1117" s="46"/>
      <c r="K1117" s="46"/>
      <c r="L1117" s="49"/>
      <c r="M1117" s="50"/>
      <c r="N1117" s="32"/>
      <c r="O1117" s="31"/>
      <c r="P1117" s="31"/>
      <c r="Q1117" s="31"/>
      <c r="R1117" s="31"/>
      <c r="S1117" s="31"/>
      <c r="T1117" s="31"/>
      <c r="U1117" s="31"/>
      <c r="V1117" s="59"/>
      <c r="W1117" s="60"/>
    </row>
    <row r="1118" spans="1:23" hidden="1" x14ac:dyDescent="0.35">
      <c r="A1118" s="119"/>
      <c r="B1118" s="46"/>
      <c r="C1118" s="46"/>
      <c r="D1118" s="46"/>
      <c r="E1118" s="46"/>
      <c r="F1118" s="47"/>
      <c r="G1118" s="48"/>
      <c r="H1118" s="46"/>
      <c r="I1118" s="46"/>
      <c r="J1118" s="46"/>
      <c r="K1118" s="46"/>
      <c r="L1118" s="49"/>
      <c r="M1118" s="50"/>
      <c r="N1118" s="32"/>
      <c r="O1118" s="31"/>
      <c r="P1118" s="31"/>
      <c r="Q1118" s="31"/>
      <c r="R1118" s="31"/>
      <c r="S1118" s="31"/>
      <c r="T1118" s="31"/>
      <c r="U1118" s="31"/>
      <c r="V1118" s="59"/>
      <c r="W1118" s="60"/>
    </row>
    <row r="1119" spans="1:23" hidden="1" x14ac:dyDescent="0.35">
      <c r="A1119" s="119"/>
      <c r="B1119" s="46"/>
      <c r="C1119" s="46"/>
      <c r="D1119" s="46"/>
      <c r="E1119" s="46"/>
      <c r="F1119" s="47"/>
      <c r="G1119" s="48"/>
      <c r="H1119" s="46"/>
      <c r="I1119" s="46"/>
      <c r="J1119" s="46"/>
      <c r="K1119" s="46"/>
      <c r="L1119" s="49"/>
      <c r="M1119" s="50"/>
      <c r="N1119" s="32"/>
      <c r="O1119" s="31"/>
      <c r="P1119" s="31"/>
      <c r="Q1119" s="31"/>
      <c r="R1119" s="31"/>
      <c r="S1119" s="31"/>
      <c r="T1119" s="31"/>
      <c r="U1119" s="31"/>
      <c r="V1119" s="59"/>
      <c r="W1119" s="60"/>
    </row>
    <row r="1120" spans="1:23" hidden="1" x14ac:dyDescent="0.35">
      <c r="A1120" s="119"/>
      <c r="B1120" s="46"/>
      <c r="C1120" s="46"/>
      <c r="D1120" s="46"/>
      <c r="E1120" s="46"/>
      <c r="F1120" s="47"/>
      <c r="G1120" s="48"/>
      <c r="H1120" s="46"/>
      <c r="I1120" s="46"/>
      <c r="J1120" s="46"/>
      <c r="K1120" s="46"/>
      <c r="L1120" s="49"/>
      <c r="M1120" s="50"/>
      <c r="N1120" s="32"/>
      <c r="O1120" s="31"/>
      <c r="P1120" s="31"/>
      <c r="Q1120" s="31"/>
      <c r="R1120" s="31"/>
      <c r="S1120" s="31"/>
      <c r="T1120" s="31"/>
      <c r="U1120" s="31"/>
      <c r="V1120" s="59"/>
      <c r="W1120" s="60"/>
    </row>
    <row r="1121" spans="1:23" hidden="1" x14ac:dyDescent="0.35">
      <c r="A1121" s="119"/>
      <c r="B1121" s="46"/>
      <c r="C1121" s="46"/>
      <c r="D1121" s="46"/>
      <c r="E1121" s="46"/>
      <c r="F1121" s="47"/>
      <c r="G1121" s="48"/>
      <c r="H1121" s="46"/>
      <c r="I1121" s="46"/>
      <c r="J1121" s="46"/>
      <c r="K1121" s="46"/>
      <c r="L1121" s="49"/>
      <c r="M1121" s="50"/>
      <c r="N1121" s="32"/>
      <c r="O1121" s="31"/>
      <c r="P1121" s="31"/>
      <c r="Q1121" s="31"/>
      <c r="R1121" s="31"/>
      <c r="S1121" s="31"/>
      <c r="T1121" s="31"/>
      <c r="U1121" s="31"/>
      <c r="V1121" s="59"/>
      <c r="W1121" s="60"/>
    </row>
    <row r="1122" spans="1:23" hidden="1" x14ac:dyDescent="0.35">
      <c r="A1122" s="119"/>
      <c r="B1122" s="46"/>
      <c r="C1122" s="46"/>
      <c r="D1122" s="46"/>
      <c r="E1122" s="46"/>
      <c r="F1122" s="47"/>
      <c r="G1122" s="48"/>
      <c r="H1122" s="46"/>
      <c r="I1122" s="46"/>
      <c r="J1122" s="46"/>
      <c r="K1122" s="46"/>
      <c r="L1122" s="49"/>
      <c r="M1122" s="50"/>
      <c r="N1122" s="32"/>
      <c r="O1122" s="31"/>
      <c r="P1122" s="31"/>
      <c r="Q1122" s="31"/>
      <c r="R1122" s="31"/>
      <c r="S1122" s="31"/>
      <c r="T1122" s="31"/>
      <c r="U1122" s="31"/>
      <c r="V1122" s="59"/>
      <c r="W1122" s="60"/>
    </row>
    <row r="1123" spans="1:23" hidden="1" x14ac:dyDescent="0.35">
      <c r="A1123" s="119"/>
      <c r="B1123" s="46"/>
      <c r="C1123" s="46"/>
      <c r="D1123" s="46"/>
      <c r="E1123" s="46"/>
      <c r="F1123" s="47"/>
      <c r="G1123" s="48"/>
      <c r="H1123" s="46"/>
      <c r="I1123" s="46"/>
      <c r="J1123" s="46"/>
      <c r="K1123" s="46"/>
      <c r="L1123" s="49"/>
      <c r="M1123" s="50"/>
      <c r="N1123" s="32"/>
      <c r="O1123" s="31"/>
      <c r="P1123" s="31"/>
      <c r="Q1123" s="31"/>
      <c r="R1123" s="31"/>
      <c r="S1123" s="31"/>
      <c r="T1123" s="31"/>
      <c r="U1123" s="31"/>
      <c r="V1123" s="59"/>
      <c r="W1123" s="60"/>
    </row>
    <row r="1124" spans="1:23" hidden="1" x14ac:dyDescent="0.35">
      <c r="A1124" s="119"/>
      <c r="B1124" s="46"/>
      <c r="C1124" s="46"/>
      <c r="D1124" s="46"/>
      <c r="E1124" s="46"/>
      <c r="F1124" s="47"/>
      <c r="G1124" s="48"/>
      <c r="H1124" s="46"/>
      <c r="I1124" s="46"/>
      <c r="J1124" s="46"/>
      <c r="K1124" s="46"/>
      <c r="L1124" s="49"/>
      <c r="M1124" s="50"/>
      <c r="N1124" s="32"/>
      <c r="O1124" s="31"/>
      <c r="P1124" s="31"/>
      <c r="Q1124" s="31"/>
      <c r="R1124" s="31"/>
      <c r="S1124" s="31"/>
      <c r="T1124" s="31"/>
      <c r="U1124" s="31"/>
      <c r="V1124" s="59"/>
      <c r="W1124" s="60"/>
    </row>
    <row r="1125" spans="1:23" hidden="1" x14ac:dyDescent="0.35">
      <c r="A1125" s="119"/>
      <c r="B1125" s="46"/>
      <c r="C1125" s="46"/>
      <c r="D1125" s="46"/>
      <c r="E1125" s="46"/>
      <c r="F1125" s="47"/>
      <c r="G1125" s="48"/>
      <c r="H1125" s="46"/>
      <c r="I1125" s="46"/>
      <c r="J1125" s="46"/>
      <c r="K1125" s="46"/>
      <c r="L1125" s="49"/>
      <c r="M1125" s="50"/>
      <c r="N1125" s="32"/>
      <c r="O1125" s="31"/>
      <c r="P1125" s="31"/>
      <c r="Q1125" s="31"/>
      <c r="R1125" s="31"/>
      <c r="S1125" s="31"/>
      <c r="T1125" s="31"/>
      <c r="U1125" s="31"/>
      <c r="V1125" s="59"/>
      <c r="W1125" s="60"/>
    </row>
    <row r="1126" spans="1:23" hidden="1" x14ac:dyDescent="0.35">
      <c r="A1126" s="119"/>
      <c r="B1126" s="46"/>
      <c r="C1126" s="46"/>
      <c r="D1126" s="46"/>
      <c r="E1126" s="46"/>
      <c r="F1126" s="47"/>
      <c r="G1126" s="48"/>
      <c r="H1126" s="46"/>
      <c r="I1126" s="46"/>
      <c r="J1126" s="46"/>
      <c r="K1126" s="46"/>
      <c r="L1126" s="49"/>
      <c r="M1126" s="50"/>
      <c r="N1126" s="32"/>
      <c r="O1126" s="31"/>
      <c r="P1126" s="31"/>
      <c r="Q1126" s="31"/>
      <c r="R1126" s="31"/>
      <c r="S1126" s="31"/>
      <c r="T1126" s="31"/>
      <c r="U1126" s="31"/>
      <c r="V1126" s="59"/>
      <c r="W1126" s="60"/>
    </row>
    <row r="1127" spans="1:23" hidden="1" x14ac:dyDescent="0.35">
      <c r="A1127" s="119"/>
      <c r="B1127" s="46"/>
      <c r="C1127" s="46"/>
      <c r="D1127" s="46"/>
      <c r="E1127" s="46"/>
      <c r="F1127" s="47"/>
      <c r="G1127" s="48"/>
      <c r="H1127" s="46"/>
      <c r="I1127" s="46"/>
      <c r="J1127" s="46"/>
      <c r="K1127" s="46"/>
      <c r="L1127" s="49"/>
      <c r="M1127" s="50"/>
      <c r="N1127" s="32"/>
      <c r="O1127" s="31"/>
      <c r="P1127" s="31"/>
      <c r="Q1127" s="31"/>
      <c r="R1127" s="31"/>
      <c r="S1127" s="31"/>
      <c r="T1127" s="31"/>
      <c r="U1127" s="31"/>
      <c r="V1127" s="59"/>
      <c r="W1127" s="60"/>
    </row>
    <row r="1128" spans="1:23" hidden="1" x14ac:dyDescent="0.35">
      <c r="A1128" s="119"/>
      <c r="B1128" s="46"/>
      <c r="C1128" s="46"/>
      <c r="D1128" s="46"/>
      <c r="E1128" s="46"/>
      <c r="F1128" s="47"/>
      <c r="G1128" s="48"/>
      <c r="H1128" s="46"/>
      <c r="I1128" s="46"/>
      <c r="J1128" s="46"/>
      <c r="K1128" s="46"/>
      <c r="L1128" s="49"/>
      <c r="M1128" s="50"/>
      <c r="N1128" s="32"/>
      <c r="O1128" s="31"/>
      <c r="P1128" s="31"/>
      <c r="Q1128" s="31"/>
      <c r="R1128" s="31"/>
      <c r="S1128" s="31"/>
      <c r="T1128" s="31"/>
      <c r="U1128" s="31"/>
      <c r="V1128" s="59"/>
      <c r="W1128" s="60"/>
    </row>
    <row r="1129" spans="1:23" hidden="1" x14ac:dyDescent="0.35">
      <c r="A1129" s="119"/>
      <c r="B1129" s="46"/>
      <c r="C1129" s="46"/>
      <c r="D1129" s="46"/>
      <c r="E1129" s="46"/>
      <c r="F1129" s="47"/>
      <c r="G1129" s="48"/>
      <c r="H1129" s="46"/>
      <c r="I1129" s="46"/>
      <c r="J1129" s="46"/>
      <c r="K1129" s="46"/>
      <c r="L1129" s="49"/>
      <c r="M1129" s="50"/>
      <c r="N1129" s="32"/>
      <c r="O1129" s="31"/>
      <c r="P1129" s="31"/>
      <c r="Q1129" s="31"/>
      <c r="R1129" s="31"/>
      <c r="S1129" s="31"/>
      <c r="T1129" s="31"/>
      <c r="U1129" s="31"/>
      <c r="V1129" s="59"/>
      <c r="W1129" s="60"/>
    </row>
    <row r="1130" spans="1:23" hidden="1" x14ac:dyDescent="0.35">
      <c r="A1130" s="119"/>
      <c r="B1130" s="46"/>
      <c r="C1130" s="46"/>
      <c r="D1130" s="46"/>
      <c r="E1130" s="46"/>
      <c r="F1130" s="47"/>
      <c r="G1130" s="48"/>
      <c r="H1130" s="46"/>
      <c r="I1130" s="46"/>
      <c r="J1130" s="46"/>
      <c r="K1130" s="46"/>
      <c r="L1130" s="49"/>
      <c r="M1130" s="50"/>
      <c r="N1130" s="32"/>
      <c r="O1130" s="31"/>
      <c r="P1130" s="31"/>
      <c r="Q1130" s="31"/>
      <c r="R1130" s="31"/>
      <c r="S1130" s="31"/>
      <c r="T1130" s="31"/>
      <c r="U1130" s="31"/>
      <c r="V1130" s="59"/>
      <c r="W1130" s="60"/>
    </row>
    <row r="1131" spans="1:23" hidden="1" x14ac:dyDescent="0.35">
      <c r="A1131" s="119"/>
      <c r="B1131" s="46"/>
      <c r="C1131" s="46"/>
      <c r="D1131" s="46"/>
      <c r="E1131" s="46"/>
      <c r="F1131" s="47"/>
      <c r="G1131" s="48"/>
      <c r="H1131" s="46"/>
      <c r="I1131" s="46"/>
      <c r="J1131" s="46"/>
      <c r="K1131" s="46"/>
      <c r="L1131" s="49"/>
      <c r="M1131" s="50"/>
      <c r="N1131" s="32"/>
      <c r="O1131" s="31"/>
      <c r="P1131" s="31"/>
      <c r="Q1131" s="31"/>
      <c r="R1131" s="31"/>
      <c r="S1131" s="31"/>
      <c r="T1131" s="31"/>
      <c r="U1131" s="31"/>
      <c r="V1131" s="59"/>
      <c r="W1131" s="60"/>
    </row>
    <row r="1132" spans="1:23" hidden="1" x14ac:dyDescent="0.35">
      <c r="A1132" s="119"/>
      <c r="B1132" s="46"/>
      <c r="C1132" s="46"/>
      <c r="D1132" s="46"/>
      <c r="E1132" s="46"/>
      <c r="F1132" s="47"/>
      <c r="G1132" s="48"/>
      <c r="H1132" s="46"/>
      <c r="I1132" s="46"/>
      <c r="J1132" s="46"/>
      <c r="K1132" s="46"/>
      <c r="L1132" s="49"/>
      <c r="M1132" s="50"/>
      <c r="N1132" s="32"/>
      <c r="O1132" s="31"/>
      <c r="P1132" s="31"/>
      <c r="Q1132" s="31"/>
      <c r="R1132" s="31"/>
      <c r="S1132" s="31"/>
      <c r="T1132" s="31"/>
      <c r="U1132" s="31"/>
      <c r="V1132" s="59"/>
      <c r="W1132" s="60"/>
    </row>
    <row r="1133" spans="1:23" hidden="1" x14ac:dyDescent="0.35">
      <c r="A1133" s="119"/>
      <c r="B1133" s="46"/>
      <c r="C1133" s="46"/>
      <c r="D1133" s="46"/>
      <c r="E1133" s="46"/>
      <c r="F1133" s="47"/>
      <c r="G1133" s="48"/>
      <c r="H1133" s="46"/>
      <c r="I1133" s="46"/>
      <c r="J1133" s="46"/>
      <c r="K1133" s="46"/>
      <c r="L1133" s="49"/>
      <c r="M1133" s="50"/>
      <c r="N1133" s="32"/>
      <c r="O1133" s="31"/>
      <c r="P1133" s="31"/>
      <c r="Q1133" s="31"/>
      <c r="R1133" s="31"/>
      <c r="S1133" s="31"/>
      <c r="T1133" s="31"/>
      <c r="U1133" s="31"/>
      <c r="V1133" s="59"/>
      <c r="W1133" s="60"/>
    </row>
    <row r="1134" spans="1:23" hidden="1" x14ac:dyDescent="0.35">
      <c r="A1134" s="119"/>
      <c r="B1134" s="46"/>
      <c r="C1134" s="46"/>
      <c r="D1134" s="46"/>
      <c r="E1134" s="46"/>
      <c r="F1134" s="47"/>
      <c r="G1134" s="48"/>
      <c r="H1134" s="46"/>
      <c r="I1134" s="46"/>
      <c r="J1134" s="46"/>
      <c r="K1134" s="46"/>
      <c r="L1134" s="49"/>
      <c r="M1134" s="50"/>
      <c r="N1134" s="32"/>
      <c r="O1134" s="31"/>
      <c r="P1134" s="31"/>
      <c r="Q1134" s="31"/>
      <c r="R1134" s="31"/>
      <c r="S1134" s="31"/>
      <c r="T1134" s="31"/>
      <c r="U1134" s="31"/>
      <c r="V1134" s="59"/>
      <c r="W1134" s="60"/>
    </row>
    <row r="1135" spans="1:23" hidden="1" x14ac:dyDescent="0.35">
      <c r="A1135" s="119"/>
      <c r="B1135" s="46"/>
      <c r="C1135" s="46"/>
      <c r="D1135" s="46"/>
      <c r="E1135" s="46"/>
      <c r="F1135" s="47"/>
      <c r="G1135" s="48"/>
      <c r="H1135" s="46"/>
      <c r="I1135" s="46"/>
      <c r="J1135" s="46"/>
      <c r="K1135" s="46"/>
      <c r="L1135" s="49"/>
      <c r="M1135" s="50"/>
      <c r="N1135" s="32"/>
      <c r="O1135" s="31"/>
      <c r="P1135" s="31"/>
      <c r="Q1135" s="31"/>
      <c r="R1135" s="31"/>
      <c r="S1135" s="31"/>
      <c r="T1135" s="31"/>
      <c r="U1135" s="31"/>
      <c r="V1135" s="59"/>
      <c r="W1135" s="60"/>
    </row>
    <row r="1136" spans="1:23" hidden="1" x14ac:dyDescent="0.35">
      <c r="A1136" s="119"/>
      <c r="B1136" s="46"/>
      <c r="C1136" s="46"/>
      <c r="D1136" s="46"/>
      <c r="E1136" s="46"/>
      <c r="F1136" s="47"/>
      <c r="G1136" s="48"/>
      <c r="H1136" s="46"/>
      <c r="I1136" s="46"/>
      <c r="J1136" s="46"/>
      <c r="K1136" s="46"/>
      <c r="L1136" s="49"/>
      <c r="M1136" s="50"/>
      <c r="N1136" s="32"/>
      <c r="O1136" s="31"/>
      <c r="P1136" s="31"/>
      <c r="Q1136" s="31"/>
      <c r="R1136" s="31"/>
      <c r="S1136" s="31"/>
      <c r="T1136" s="31"/>
      <c r="U1136" s="31"/>
      <c r="V1136" s="59"/>
      <c r="W1136" s="60"/>
    </row>
    <row r="1137" spans="1:23" hidden="1" x14ac:dyDescent="0.35">
      <c r="A1137" s="119"/>
      <c r="B1137" s="46"/>
      <c r="C1137" s="46"/>
      <c r="D1137" s="46"/>
      <c r="E1137" s="46"/>
      <c r="F1137" s="47"/>
      <c r="G1137" s="48"/>
      <c r="H1137" s="46"/>
      <c r="I1137" s="46"/>
      <c r="J1137" s="46"/>
      <c r="K1137" s="46"/>
      <c r="L1137" s="49"/>
      <c r="M1137" s="50"/>
      <c r="N1137" s="32"/>
      <c r="O1137" s="31"/>
      <c r="P1137" s="31"/>
      <c r="Q1137" s="31"/>
      <c r="R1137" s="31"/>
      <c r="S1137" s="31"/>
      <c r="T1137" s="31"/>
      <c r="U1137" s="31"/>
      <c r="V1137" s="59"/>
      <c r="W1137" s="60"/>
    </row>
    <row r="1138" spans="1:23" hidden="1" x14ac:dyDescent="0.35">
      <c r="A1138" s="119"/>
      <c r="B1138" s="46"/>
      <c r="C1138" s="46"/>
      <c r="D1138" s="46"/>
      <c r="E1138" s="46"/>
      <c r="F1138" s="47"/>
      <c r="G1138" s="48"/>
      <c r="H1138" s="46"/>
      <c r="I1138" s="46"/>
      <c r="J1138" s="46"/>
      <c r="K1138" s="46"/>
      <c r="L1138" s="49"/>
      <c r="M1138" s="50"/>
      <c r="N1138" s="32"/>
      <c r="O1138" s="31"/>
      <c r="P1138" s="31"/>
      <c r="Q1138" s="31"/>
      <c r="R1138" s="31"/>
      <c r="S1138" s="31"/>
      <c r="T1138" s="31"/>
      <c r="U1138" s="31"/>
      <c r="V1138" s="59"/>
      <c r="W1138" s="60"/>
    </row>
    <row r="1139" spans="1:23" hidden="1" x14ac:dyDescent="0.35">
      <c r="A1139" s="119"/>
      <c r="B1139" s="46"/>
      <c r="C1139" s="46"/>
      <c r="D1139" s="46"/>
      <c r="E1139" s="46"/>
      <c r="F1139" s="47"/>
      <c r="G1139" s="48"/>
      <c r="H1139" s="46"/>
      <c r="I1139" s="46"/>
      <c r="J1139" s="46"/>
      <c r="K1139" s="46"/>
      <c r="L1139" s="49"/>
      <c r="M1139" s="50"/>
      <c r="N1139" s="32"/>
      <c r="O1139" s="31"/>
      <c r="P1139" s="31"/>
      <c r="Q1139" s="31"/>
      <c r="R1139" s="31"/>
      <c r="S1139" s="31"/>
      <c r="T1139" s="31"/>
      <c r="U1139" s="31"/>
      <c r="V1139" s="59"/>
      <c r="W1139" s="60"/>
    </row>
    <row r="1140" spans="1:23" hidden="1" x14ac:dyDescent="0.35">
      <c r="A1140" s="119"/>
      <c r="B1140" s="46"/>
      <c r="C1140" s="46"/>
      <c r="D1140" s="46"/>
      <c r="E1140" s="46"/>
      <c r="F1140" s="47"/>
      <c r="G1140" s="48"/>
      <c r="H1140" s="46"/>
      <c r="I1140" s="46"/>
      <c r="J1140" s="46"/>
      <c r="K1140" s="46"/>
      <c r="L1140" s="49"/>
      <c r="M1140" s="50"/>
      <c r="N1140" s="32"/>
      <c r="O1140" s="31"/>
      <c r="P1140" s="31"/>
      <c r="Q1140" s="31"/>
      <c r="R1140" s="31"/>
      <c r="S1140" s="31"/>
      <c r="T1140" s="31"/>
      <c r="U1140" s="31"/>
      <c r="V1140" s="59"/>
      <c r="W1140" s="60"/>
    </row>
    <row r="1141" spans="1:23" hidden="1" x14ac:dyDescent="0.35">
      <c r="A1141" s="119"/>
      <c r="B1141" s="46"/>
      <c r="C1141" s="46"/>
      <c r="D1141" s="46"/>
      <c r="E1141" s="46"/>
      <c r="F1141" s="47"/>
      <c r="G1141" s="48"/>
      <c r="H1141" s="46"/>
      <c r="I1141" s="46"/>
      <c r="J1141" s="46"/>
      <c r="K1141" s="46"/>
      <c r="L1141" s="49"/>
      <c r="M1141" s="50"/>
      <c r="N1141" s="32"/>
      <c r="O1141" s="31"/>
      <c r="P1141" s="31"/>
      <c r="Q1141" s="31"/>
      <c r="R1141" s="31"/>
      <c r="S1141" s="31"/>
      <c r="T1141" s="31"/>
      <c r="U1141" s="31"/>
      <c r="V1141" s="59"/>
      <c r="W1141" s="60"/>
    </row>
    <row r="1142" spans="1:23" hidden="1" x14ac:dyDescent="0.35">
      <c r="A1142" s="119"/>
      <c r="B1142" s="46"/>
      <c r="C1142" s="46"/>
      <c r="D1142" s="46"/>
      <c r="E1142" s="46"/>
      <c r="F1142" s="47"/>
      <c r="G1142" s="48"/>
      <c r="H1142" s="46"/>
      <c r="I1142" s="46"/>
      <c r="J1142" s="46"/>
      <c r="K1142" s="46"/>
      <c r="L1142" s="49"/>
      <c r="M1142" s="50"/>
      <c r="N1142" s="32"/>
      <c r="O1142" s="31"/>
      <c r="P1142" s="31"/>
      <c r="Q1142" s="31"/>
      <c r="R1142" s="31"/>
      <c r="S1142" s="31"/>
      <c r="T1142" s="31"/>
      <c r="U1142" s="31"/>
      <c r="V1142" s="59"/>
      <c r="W1142" s="60"/>
    </row>
    <row r="1143" spans="1:23" hidden="1" x14ac:dyDescent="0.35">
      <c r="A1143" s="119"/>
      <c r="B1143" s="46"/>
      <c r="C1143" s="46"/>
      <c r="D1143" s="46"/>
      <c r="E1143" s="46"/>
      <c r="F1143" s="47"/>
      <c r="G1143" s="48"/>
      <c r="H1143" s="46"/>
      <c r="I1143" s="46"/>
      <c r="J1143" s="46"/>
      <c r="K1143" s="46"/>
      <c r="L1143" s="49"/>
      <c r="M1143" s="50"/>
      <c r="N1143" s="32"/>
      <c r="O1143" s="31"/>
      <c r="P1143" s="31"/>
      <c r="Q1143" s="31"/>
      <c r="R1143" s="31"/>
      <c r="S1143" s="31"/>
      <c r="T1143" s="31"/>
      <c r="U1143" s="31"/>
      <c r="V1143" s="59"/>
      <c r="W1143" s="60"/>
    </row>
    <row r="1144" spans="1:23" hidden="1" x14ac:dyDescent="0.35">
      <c r="A1144" s="119"/>
      <c r="B1144" s="46"/>
      <c r="C1144" s="46"/>
      <c r="D1144" s="46"/>
      <c r="E1144" s="46"/>
      <c r="F1144" s="47"/>
      <c r="G1144" s="48"/>
      <c r="H1144" s="46"/>
      <c r="I1144" s="46"/>
      <c r="J1144" s="46"/>
      <c r="K1144" s="46"/>
      <c r="L1144" s="49"/>
      <c r="M1144" s="50"/>
      <c r="N1144" s="32"/>
      <c r="O1144" s="31"/>
      <c r="P1144" s="31"/>
      <c r="Q1144" s="31"/>
      <c r="R1144" s="31"/>
      <c r="S1144" s="31"/>
      <c r="T1144" s="31"/>
      <c r="U1144" s="31"/>
      <c r="V1144" s="59"/>
      <c r="W1144" s="60"/>
    </row>
    <row r="1145" spans="1:23" hidden="1" x14ac:dyDescent="0.35">
      <c r="A1145" s="119"/>
      <c r="B1145" s="46"/>
      <c r="C1145" s="46"/>
      <c r="D1145" s="46"/>
      <c r="E1145" s="46"/>
      <c r="F1145" s="47"/>
      <c r="G1145" s="48"/>
      <c r="H1145" s="46"/>
      <c r="I1145" s="46"/>
      <c r="J1145" s="46"/>
      <c r="K1145" s="46"/>
      <c r="L1145" s="49"/>
      <c r="M1145" s="50"/>
      <c r="N1145" s="32"/>
      <c r="O1145" s="31"/>
      <c r="P1145" s="31"/>
      <c r="Q1145" s="31"/>
      <c r="R1145" s="31"/>
      <c r="S1145" s="31"/>
      <c r="T1145" s="31"/>
      <c r="U1145" s="31"/>
      <c r="V1145" s="59"/>
      <c r="W1145" s="60"/>
    </row>
    <row r="1146" spans="1:23" hidden="1" x14ac:dyDescent="0.35">
      <c r="A1146" s="119"/>
      <c r="B1146" s="46"/>
      <c r="C1146" s="46"/>
      <c r="D1146" s="46"/>
      <c r="E1146" s="46"/>
      <c r="F1146" s="47"/>
      <c r="G1146" s="48"/>
      <c r="H1146" s="46"/>
      <c r="I1146" s="46"/>
      <c r="J1146" s="46"/>
      <c r="K1146" s="46"/>
      <c r="L1146" s="49"/>
      <c r="M1146" s="50"/>
      <c r="N1146" s="32"/>
      <c r="O1146" s="31"/>
      <c r="P1146" s="31"/>
      <c r="Q1146" s="31"/>
      <c r="R1146" s="31"/>
      <c r="S1146" s="31"/>
      <c r="T1146" s="31"/>
      <c r="U1146" s="31"/>
      <c r="V1146" s="59"/>
      <c r="W1146" s="60"/>
    </row>
    <row r="1147" spans="1:23" hidden="1" x14ac:dyDescent="0.35">
      <c r="A1147" s="119"/>
      <c r="B1147" s="46"/>
      <c r="C1147" s="46"/>
      <c r="D1147" s="46"/>
      <c r="E1147" s="46"/>
      <c r="F1147" s="47"/>
      <c r="G1147" s="48"/>
      <c r="H1147" s="46"/>
      <c r="I1147" s="46"/>
      <c r="J1147" s="46"/>
      <c r="K1147" s="46"/>
      <c r="L1147" s="49"/>
      <c r="M1147" s="50"/>
      <c r="N1147" s="32"/>
      <c r="O1147" s="31"/>
      <c r="P1147" s="31"/>
      <c r="Q1147" s="31"/>
      <c r="R1147" s="31"/>
      <c r="S1147" s="31"/>
      <c r="T1147" s="31"/>
      <c r="U1147" s="31"/>
      <c r="V1147" s="59"/>
      <c r="W1147" s="60"/>
    </row>
    <row r="1148" spans="1:23" hidden="1" x14ac:dyDescent="0.35">
      <c r="A1148" s="119"/>
      <c r="B1148" s="46"/>
      <c r="C1148" s="46"/>
      <c r="D1148" s="46"/>
      <c r="E1148" s="46"/>
      <c r="F1148" s="47"/>
      <c r="G1148" s="48"/>
      <c r="H1148" s="46"/>
      <c r="I1148" s="46"/>
      <c r="J1148" s="46"/>
      <c r="K1148" s="46"/>
      <c r="L1148" s="49"/>
      <c r="M1148" s="50"/>
      <c r="N1148" s="32"/>
      <c r="O1148" s="31"/>
      <c r="P1148" s="31"/>
      <c r="Q1148" s="31"/>
      <c r="R1148" s="31"/>
      <c r="S1148" s="31"/>
      <c r="T1148" s="31"/>
      <c r="U1148" s="31"/>
      <c r="V1148" s="59"/>
      <c r="W1148" s="60"/>
    </row>
    <row r="1149" spans="1:23" hidden="1" x14ac:dyDescent="0.35">
      <c r="A1149" s="119"/>
      <c r="B1149" s="46"/>
      <c r="C1149" s="46"/>
      <c r="D1149" s="46"/>
      <c r="E1149" s="46"/>
      <c r="F1149" s="47"/>
      <c r="G1149" s="48"/>
      <c r="H1149" s="46"/>
      <c r="I1149" s="46"/>
      <c r="J1149" s="46"/>
      <c r="K1149" s="46"/>
      <c r="L1149" s="49"/>
      <c r="M1149" s="50"/>
      <c r="N1149" s="32"/>
      <c r="O1149" s="31"/>
      <c r="P1149" s="31"/>
      <c r="Q1149" s="31"/>
      <c r="R1149" s="31"/>
      <c r="S1149" s="31"/>
      <c r="T1149" s="31"/>
      <c r="U1149" s="31"/>
      <c r="V1149" s="59"/>
      <c r="W1149" s="60"/>
    </row>
    <row r="1150" spans="1:23" hidden="1" x14ac:dyDescent="0.35">
      <c r="A1150" s="119"/>
      <c r="B1150" s="46"/>
      <c r="C1150" s="46"/>
      <c r="D1150" s="46"/>
      <c r="E1150" s="46"/>
      <c r="F1150" s="47"/>
      <c r="G1150" s="48"/>
      <c r="H1150" s="46"/>
      <c r="I1150" s="46"/>
      <c r="J1150" s="46"/>
      <c r="K1150" s="46"/>
      <c r="L1150" s="49"/>
      <c r="M1150" s="50"/>
      <c r="N1150" s="32"/>
      <c r="O1150" s="31"/>
      <c r="P1150" s="31"/>
      <c r="Q1150" s="31"/>
      <c r="R1150" s="31"/>
      <c r="S1150" s="31"/>
      <c r="T1150" s="31"/>
      <c r="U1150" s="31"/>
      <c r="V1150" s="59"/>
      <c r="W1150" s="60"/>
    </row>
    <row r="1151" spans="1:23" hidden="1" x14ac:dyDescent="0.35">
      <c r="A1151" s="119"/>
      <c r="B1151" s="46"/>
      <c r="C1151" s="46"/>
      <c r="D1151" s="46"/>
      <c r="E1151" s="46"/>
      <c r="F1151" s="47"/>
      <c r="G1151" s="48"/>
      <c r="H1151" s="46"/>
      <c r="I1151" s="46"/>
      <c r="J1151" s="46"/>
      <c r="K1151" s="46"/>
      <c r="L1151" s="49"/>
      <c r="M1151" s="50"/>
      <c r="N1151" s="32"/>
      <c r="O1151" s="31"/>
      <c r="P1151" s="31"/>
      <c r="Q1151" s="31"/>
      <c r="R1151" s="31"/>
      <c r="S1151" s="31"/>
      <c r="T1151" s="31"/>
      <c r="U1151" s="31"/>
      <c r="V1151" s="59"/>
      <c r="W1151" s="60"/>
    </row>
    <row r="1152" spans="1:23" hidden="1" x14ac:dyDescent="0.35">
      <c r="A1152" s="119"/>
      <c r="B1152" s="46"/>
      <c r="C1152" s="46"/>
      <c r="D1152" s="46"/>
      <c r="E1152" s="46"/>
      <c r="F1152" s="47"/>
      <c r="G1152" s="48"/>
      <c r="H1152" s="46"/>
      <c r="I1152" s="46"/>
      <c r="J1152" s="46"/>
      <c r="K1152" s="46"/>
      <c r="L1152" s="49"/>
      <c r="M1152" s="50"/>
      <c r="N1152" s="32"/>
      <c r="O1152" s="31"/>
      <c r="P1152" s="31"/>
      <c r="Q1152" s="31"/>
      <c r="R1152" s="31"/>
      <c r="S1152" s="31"/>
      <c r="T1152" s="31"/>
      <c r="U1152" s="31"/>
      <c r="V1152" s="59"/>
      <c r="W1152" s="60"/>
    </row>
    <row r="1153" spans="1:23" hidden="1" x14ac:dyDescent="0.35">
      <c r="A1153" s="119"/>
      <c r="B1153" s="46"/>
      <c r="C1153" s="46"/>
      <c r="D1153" s="46"/>
      <c r="E1153" s="46"/>
      <c r="F1153" s="47"/>
      <c r="G1153" s="48"/>
      <c r="H1153" s="46"/>
      <c r="I1153" s="46"/>
      <c r="J1153" s="46"/>
      <c r="K1153" s="46"/>
      <c r="L1153" s="49"/>
      <c r="M1153" s="50"/>
      <c r="N1153" s="32"/>
      <c r="O1153" s="31"/>
      <c r="P1153" s="31"/>
      <c r="Q1153" s="31"/>
      <c r="R1153" s="31"/>
      <c r="S1153" s="31"/>
      <c r="T1153" s="31"/>
      <c r="U1153" s="31"/>
      <c r="V1153" s="59"/>
      <c r="W1153" s="60"/>
    </row>
    <row r="1154" spans="1:23" hidden="1" x14ac:dyDescent="0.35">
      <c r="A1154" s="119"/>
      <c r="B1154" s="46"/>
      <c r="C1154" s="46"/>
      <c r="D1154" s="46"/>
      <c r="E1154" s="46"/>
      <c r="F1154" s="47"/>
      <c r="G1154" s="48"/>
      <c r="H1154" s="46"/>
      <c r="I1154" s="46"/>
      <c r="J1154" s="46"/>
      <c r="K1154" s="46"/>
      <c r="L1154" s="49"/>
      <c r="M1154" s="50"/>
      <c r="N1154" s="32"/>
      <c r="O1154" s="31"/>
      <c r="P1154" s="31"/>
      <c r="Q1154" s="31"/>
      <c r="R1154" s="31"/>
      <c r="S1154" s="31"/>
      <c r="T1154" s="31"/>
      <c r="U1154" s="31"/>
      <c r="V1154" s="59"/>
      <c r="W1154" s="60"/>
    </row>
    <row r="1155" spans="1:23" hidden="1" x14ac:dyDescent="0.35">
      <c r="A1155" s="119"/>
      <c r="B1155" s="46"/>
      <c r="C1155" s="46"/>
      <c r="D1155" s="46"/>
      <c r="E1155" s="46"/>
      <c r="F1155" s="47"/>
      <c r="G1155" s="48"/>
      <c r="H1155" s="46"/>
      <c r="I1155" s="46"/>
      <c r="J1155" s="46"/>
      <c r="K1155" s="46"/>
      <c r="L1155" s="49"/>
      <c r="M1155" s="50"/>
      <c r="N1155" s="32"/>
      <c r="O1155" s="31"/>
      <c r="P1155" s="31"/>
      <c r="Q1155" s="31"/>
      <c r="R1155" s="31"/>
      <c r="S1155" s="31"/>
      <c r="T1155" s="31"/>
      <c r="U1155" s="31"/>
      <c r="V1155" s="59"/>
      <c r="W1155" s="60"/>
    </row>
    <row r="1156" spans="1:23" hidden="1" x14ac:dyDescent="0.35">
      <c r="A1156" s="119"/>
      <c r="B1156" s="46"/>
      <c r="C1156" s="46"/>
      <c r="D1156" s="46"/>
      <c r="E1156" s="46"/>
      <c r="F1156" s="47"/>
      <c r="G1156" s="48"/>
      <c r="H1156" s="46"/>
      <c r="I1156" s="46"/>
      <c r="J1156" s="46"/>
      <c r="K1156" s="46"/>
      <c r="L1156" s="49"/>
      <c r="M1156" s="50"/>
      <c r="N1156" s="32"/>
      <c r="O1156" s="31"/>
      <c r="P1156" s="31"/>
      <c r="Q1156" s="31"/>
      <c r="R1156" s="31"/>
      <c r="S1156" s="31"/>
      <c r="T1156" s="31"/>
      <c r="U1156" s="31"/>
      <c r="V1156" s="59"/>
      <c r="W1156" s="60"/>
    </row>
    <row r="1157" spans="1:23" hidden="1" x14ac:dyDescent="0.35">
      <c r="A1157" s="119"/>
      <c r="B1157" s="46"/>
      <c r="C1157" s="46"/>
      <c r="D1157" s="46"/>
      <c r="E1157" s="46"/>
      <c r="F1157" s="47"/>
      <c r="G1157" s="48"/>
      <c r="H1157" s="46"/>
      <c r="I1157" s="46"/>
      <c r="J1157" s="46"/>
      <c r="K1157" s="46"/>
      <c r="L1157" s="49"/>
      <c r="M1157" s="50"/>
      <c r="N1157" s="32"/>
      <c r="O1157" s="31"/>
      <c r="P1157" s="31"/>
      <c r="Q1157" s="31"/>
      <c r="R1157" s="31"/>
      <c r="S1157" s="31"/>
      <c r="T1157" s="31"/>
      <c r="U1157" s="31"/>
      <c r="V1157" s="59"/>
      <c r="W1157" s="60"/>
    </row>
    <row r="1158" spans="1:23" hidden="1" x14ac:dyDescent="0.35">
      <c r="A1158" s="119"/>
      <c r="B1158" s="46"/>
      <c r="C1158" s="46"/>
      <c r="D1158" s="46"/>
      <c r="E1158" s="46"/>
      <c r="F1158" s="47"/>
      <c r="G1158" s="48"/>
      <c r="H1158" s="46"/>
      <c r="I1158" s="46"/>
      <c r="J1158" s="46"/>
      <c r="K1158" s="46"/>
      <c r="L1158" s="49"/>
      <c r="M1158" s="50"/>
      <c r="N1158" s="32"/>
      <c r="O1158" s="31"/>
      <c r="P1158" s="31"/>
      <c r="Q1158" s="31"/>
      <c r="R1158" s="31"/>
      <c r="S1158" s="31"/>
      <c r="T1158" s="31"/>
      <c r="U1158" s="31"/>
      <c r="V1158" s="59"/>
      <c r="W1158" s="60"/>
    </row>
    <row r="1159" spans="1:23" hidden="1" x14ac:dyDescent="0.35">
      <c r="A1159" s="119"/>
      <c r="B1159" s="46"/>
      <c r="C1159" s="46"/>
      <c r="D1159" s="46"/>
      <c r="E1159" s="46"/>
      <c r="F1159" s="47"/>
      <c r="G1159" s="48"/>
      <c r="H1159" s="46"/>
      <c r="I1159" s="46"/>
      <c r="J1159" s="46"/>
      <c r="K1159" s="46"/>
      <c r="L1159" s="49"/>
      <c r="M1159" s="50"/>
      <c r="N1159" s="32"/>
      <c r="O1159" s="31"/>
      <c r="P1159" s="31"/>
      <c r="Q1159" s="31"/>
      <c r="R1159" s="31"/>
      <c r="S1159" s="31"/>
      <c r="T1159" s="31"/>
      <c r="U1159" s="31"/>
      <c r="V1159" s="59"/>
      <c r="W1159" s="60"/>
    </row>
    <row r="1160" spans="1:23" hidden="1" x14ac:dyDescent="0.35">
      <c r="A1160" s="119"/>
      <c r="B1160" s="46"/>
      <c r="C1160" s="46"/>
      <c r="D1160" s="46"/>
      <c r="E1160" s="46"/>
      <c r="F1160" s="47"/>
      <c r="G1160" s="48"/>
      <c r="H1160" s="46"/>
      <c r="I1160" s="46"/>
      <c r="J1160" s="46"/>
      <c r="K1160" s="46"/>
      <c r="L1160" s="49"/>
      <c r="M1160" s="50"/>
      <c r="N1160" s="32"/>
      <c r="O1160" s="31"/>
      <c r="P1160" s="31"/>
      <c r="Q1160" s="31"/>
      <c r="R1160" s="31"/>
      <c r="S1160" s="31"/>
      <c r="T1160" s="31"/>
      <c r="U1160" s="31"/>
      <c r="V1160" s="59"/>
      <c r="W1160" s="60"/>
    </row>
    <row r="1161" spans="1:23" hidden="1" x14ac:dyDescent="0.35">
      <c r="A1161" s="119"/>
      <c r="B1161" s="46"/>
      <c r="C1161" s="46"/>
      <c r="D1161" s="46"/>
      <c r="E1161" s="46"/>
      <c r="F1161" s="47"/>
      <c r="G1161" s="48"/>
      <c r="H1161" s="46"/>
      <c r="I1161" s="46"/>
      <c r="J1161" s="46"/>
      <c r="K1161" s="46"/>
      <c r="L1161" s="49"/>
      <c r="M1161" s="50"/>
      <c r="N1161" s="32"/>
      <c r="O1161" s="31"/>
      <c r="P1161" s="31"/>
      <c r="Q1161" s="31"/>
      <c r="R1161" s="31"/>
      <c r="S1161" s="31"/>
      <c r="T1161" s="31"/>
      <c r="U1161" s="31"/>
      <c r="V1161" s="59"/>
      <c r="W1161" s="60"/>
    </row>
    <row r="1162" spans="1:23" hidden="1" x14ac:dyDescent="0.35">
      <c r="A1162" s="119"/>
      <c r="B1162" s="46"/>
      <c r="C1162" s="46"/>
      <c r="D1162" s="46"/>
      <c r="E1162" s="46"/>
      <c r="F1162" s="47"/>
      <c r="G1162" s="48"/>
      <c r="H1162" s="46"/>
      <c r="I1162" s="46"/>
      <c r="J1162" s="46"/>
      <c r="K1162" s="46"/>
      <c r="L1162" s="49"/>
      <c r="M1162" s="50"/>
      <c r="N1162" s="32"/>
      <c r="O1162" s="31"/>
      <c r="P1162" s="31"/>
      <c r="Q1162" s="31"/>
      <c r="R1162" s="31"/>
      <c r="S1162" s="31"/>
      <c r="T1162" s="31"/>
      <c r="U1162" s="31"/>
      <c r="V1162" s="59"/>
      <c r="W1162" s="60"/>
    </row>
    <row r="1163" spans="1:23" hidden="1" x14ac:dyDescent="0.35">
      <c r="A1163" s="119"/>
      <c r="B1163" s="46"/>
      <c r="C1163" s="46"/>
      <c r="D1163" s="46"/>
      <c r="E1163" s="46"/>
      <c r="F1163" s="47"/>
      <c r="G1163" s="48"/>
      <c r="H1163" s="46"/>
      <c r="I1163" s="46"/>
      <c r="J1163" s="46"/>
      <c r="K1163" s="46"/>
      <c r="L1163" s="49"/>
      <c r="M1163" s="50"/>
      <c r="N1163" s="32"/>
      <c r="O1163" s="31"/>
      <c r="P1163" s="31"/>
      <c r="Q1163" s="31"/>
      <c r="R1163" s="31"/>
      <c r="S1163" s="31"/>
      <c r="T1163" s="31"/>
      <c r="U1163" s="31"/>
      <c r="V1163" s="59"/>
      <c r="W1163" s="60"/>
    </row>
    <row r="1164" spans="1:23" hidden="1" x14ac:dyDescent="0.35">
      <c r="A1164" s="119"/>
      <c r="B1164" s="46"/>
      <c r="C1164" s="46"/>
      <c r="D1164" s="46"/>
      <c r="E1164" s="46"/>
      <c r="F1164" s="47"/>
      <c r="G1164" s="48"/>
      <c r="H1164" s="46"/>
      <c r="I1164" s="46"/>
      <c r="J1164" s="46"/>
      <c r="K1164" s="46"/>
      <c r="L1164" s="49"/>
      <c r="M1164" s="50"/>
      <c r="N1164" s="32"/>
      <c r="O1164" s="31"/>
      <c r="P1164" s="31"/>
      <c r="Q1164" s="31"/>
      <c r="R1164" s="31"/>
      <c r="S1164" s="31"/>
      <c r="T1164" s="31"/>
      <c r="U1164" s="31"/>
      <c r="V1164" s="59"/>
      <c r="W1164" s="60"/>
    </row>
    <row r="1165" spans="1:23" hidden="1" x14ac:dyDescent="0.35">
      <c r="A1165" s="119"/>
      <c r="B1165" s="46"/>
      <c r="C1165" s="46"/>
      <c r="D1165" s="46"/>
      <c r="E1165" s="46"/>
      <c r="F1165" s="47"/>
      <c r="G1165" s="48"/>
      <c r="H1165" s="46"/>
      <c r="I1165" s="46"/>
      <c r="J1165" s="46"/>
      <c r="K1165" s="46"/>
      <c r="L1165" s="49"/>
      <c r="M1165" s="50"/>
      <c r="N1165" s="32"/>
      <c r="O1165" s="31"/>
      <c r="P1165" s="31"/>
      <c r="Q1165" s="31"/>
      <c r="R1165" s="31"/>
      <c r="S1165" s="31"/>
      <c r="T1165" s="31"/>
      <c r="U1165" s="31"/>
      <c r="V1165" s="59"/>
      <c r="W1165" s="60"/>
    </row>
    <row r="1166" spans="1:23" hidden="1" x14ac:dyDescent="0.35">
      <c r="A1166" s="119"/>
      <c r="B1166" s="46"/>
      <c r="C1166" s="46"/>
      <c r="D1166" s="46"/>
      <c r="E1166" s="46"/>
      <c r="F1166" s="47"/>
      <c r="G1166" s="48"/>
      <c r="H1166" s="46"/>
      <c r="I1166" s="46"/>
      <c r="J1166" s="46"/>
      <c r="K1166" s="46"/>
      <c r="L1166" s="49"/>
      <c r="M1166" s="50"/>
      <c r="N1166" s="32"/>
      <c r="O1166" s="31"/>
      <c r="P1166" s="31"/>
      <c r="Q1166" s="31"/>
      <c r="R1166" s="31"/>
      <c r="S1166" s="31"/>
      <c r="T1166" s="31"/>
      <c r="U1166" s="31"/>
      <c r="V1166" s="59"/>
      <c r="W1166" s="60"/>
    </row>
    <row r="1167" spans="1:23" hidden="1" x14ac:dyDescent="0.35">
      <c r="A1167" s="119"/>
      <c r="B1167" s="46"/>
      <c r="C1167" s="46"/>
      <c r="D1167" s="46"/>
      <c r="E1167" s="46"/>
      <c r="F1167" s="47"/>
      <c r="G1167" s="48"/>
      <c r="H1167" s="46"/>
      <c r="I1167" s="46"/>
      <c r="J1167" s="46"/>
      <c r="K1167" s="46"/>
      <c r="L1167" s="49"/>
      <c r="M1167" s="50"/>
      <c r="N1167" s="32"/>
      <c r="O1167" s="31"/>
      <c r="P1167" s="31"/>
      <c r="Q1167" s="31"/>
      <c r="R1167" s="31"/>
      <c r="S1167" s="31"/>
      <c r="T1167" s="31"/>
      <c r="U1167" s="31"/>
      <c r="V1167" s="59"/>
      <c r="W1167" s="60"/>
    </row>
    <row r="1168" spans="1:23" hidden="1" x14ac:dyDescent="0.35">
      <c r="A1168" s="119"/>
      <c r="B1168" s="46"/>
      <c r="C1168" s="46"/>
      <c r="D1168" s="46"/>
      <c r="E1168" s="46"/>
      <c r="F1168" s="47"/>
      <c r="G1168" s="48"/>
      <c r="H1168" s="46"/>
      <c r="I1168" s="46"/>
      <c r="J1168" s="46"/>
      <c r="K1168" s="46"/>
      <c r="L1168" s="49"/>
      <c r="M1168" s="50"/>
      <c r="N1168" s="32"/>
      <c r="O1168" s="31"/>
      <c r="P1168" s="31"/>
      <c r="Q1168" s="31"/>
      <c r="R1168" s="31"/>
      <c r="S1168" s="31"/>
      <c r="T1168" s="31"/>
      <c r="U1168" s="31"/>
      <c r="V1168" s="59"/>
      <c r="W1168" s="60"/>
    </row>
    <row r="1169" spans="1:23" hidden="1" x14ac:dyDescent="0.35">
      <c r="A1169" s="119"/>
      <c r="B1169" s="46"/>
      <c r="C1169" s="46"/>
      <c r="D1169" s="46"/>
      <c r="E1169" s="46"/>
      <c r="F1169" s="47"/>
      <c r="G1169" s="48"/>
      <c r="H1169" s="46"/>
      <c r="I1169" s="46"/>
      <c r="J1169" s="46"/>
      <c r="K1169" s="46"/>
      <c r="L1169" s="49"/>
      <c r="M1169" s="50"/>
      <c r="N1169" s="32"/>
      <c r="O1169" s="31"/>
      <c r="P1169" s="31"/>
      <c r="Q1169" s="31"/>
      <c r="R1169" s="31"/>
      <c r="S1169" s="31"/>
      <c r="T1169" s="31"/>
      <c r="U1169" s="31"/>
      <c r="V1169" s="59"/>
      <c r="W1169" s="60"/>
    </row>
    <row r="1170" spans="1:23" hidden="1" x14ac:dyDescent="0.35">
      <c r="A1170" s="119"/>
      <c r="B1170" s="46"/>
      <c r="C1170" s="46"/>
      <c r="D1170" s="46"/>
      <c r="E1170" s="46"/>
      <c r="F1170" s="47"/>
      <c r="G1170" s="48"/>
      <c r="H1170" s="46"/>
      <c r="I1170" s="46"/>
      <c r="J1170" s="46"/>
      <c r="K1170" s="46"/>
      <c r="L1170" s="49"/>
      <c r="M1170" s="50"/>
      <c r="N1170" s="32"/>
      <c r="O1170" s="31"/>
      <c r="P1170" s="31"/>
      <c r="Q1170" s="31"/>
      <c r="R1170" s="31"/>
      <c r="S1170" s="31"/>
      <c r="T1170" s="31"/>
      <c r="U1170" s="31"/>
      <c r="V1170" s="59"/>
      <c r="W1170" s="60"/>
    </row>
    <row r="1171" spans="1:23" hidden="1" x14ac:dyDescent="0.35">
      <c r="A1171" s="119"/>
      <c r="B1171" s="46"/>
      <c r="C1171" s="46"/>
      <c r="D1171" s="46"/>
      <c r="E1171" s="46"/>
      <c r="F1171" s="47"/>
      <c r="G1171" s="48"/>
      <c r="H1171" s="46"/>
      <c r="I1171" s="46"/>
      <c r="J1171" s="46"/>
      <c r="K1171" s="46"/>
      <c r="L1171" s="49"/>
      <c r="M1171" s="50"/>
      <c r="N1171" s="32"/>
      <c r="O1171" s="31"/>
      <c r="P1171" s="31"/>
      <c r="Q1171" s="31"/>
      <c r="R1171" s="31"/>
      <c r="S1171" s="31"/>
      <c r="T1171" s="31"/>
      <c r="U1171" s="31"/>
      <c r="V1171" s="59"/>
      <c r="W1171" s="60"/>
    </row>
    <row r="1172" spans="1:23" hidden="1" x14ac:dyDescent="0.35">
      <c r="A1172" s="119"/>
      <c r="B1172" s="46"/>
      <c r="C1172" s="46"/>
      <c r="D1172" s="46"/>
      <c r="E1172" s="46"/>
      <c r="F1172" s="47"/>
      <c r="G1172" s="48"/>
      <c r="H1172" s="46"/>
      <c r="I1172" s="46"/>
      <c r="J1172" s="46"/>
      <c r="K1172" s="46"/>
      <c r="L1172" s="49"/>
      <c r="M1172" s="50"/>
      <c r="N1172" s="32"/>
      <c r="O1172" s="31"/>
      <c r="P1172" s="31"/>
      <c r="Q1172" s="31"/>
      <c r="R1172" s="31"/>
      <c r="S1172" s="31"/>
      <c r="T1172" s="31"/>
      <c r="U1172" s="31"/>
      <c r="V1172" s="59"/>
      <c r="W1172" s="60"/>
    </row>
    <row r="1173" spans="1:23" hidden="1" x14ac:dyDescent="0.35">
      <c r="A1173" s="119"/>
      <c r="B1173" s="46"/>
      <c r="C1173" s="46"/>
      <c r="D1173" s="46"/>
      <c r="E1173" s="46"/>
      <c r="F1173" s="47"/>
      <c r="G1173" s="48"/>
      <c r="H1173" s="46"/>
      <c r="I1173" s="46"/>
      <c r="J1173" s="46"/>
      <c r="K1173" s="46"/>
      <c r="L1173" s="49"/>
      <c r="M1173" s="50"/>
      <c r="N1173" s="32"/>
      <c r="O1173" s="31"/>
      <c r="P1173" s="31"/>
      <c r="Q1173" s="31"/>
      <c r="R1173" s="31"/>
      <c r="S1173" s="31"/>
      <c r="T1173" s="31"/>
      <c r="U1173" s="31"/>
      <c r="V1173" s="59"/>
      <c r="W1173" s="60"/>
    </row>
    <row r="1174" spans="1:23" hidden="1" x14ac:dyDescent="0.35">
      <c r="A1174" s="119"/>
      <c r="B1174" s="46"/>
      <c r="C1174" s="46"/>
      <c r="D1174" s="46"/>
      <c r="E1174" s="46"/>
      <c r="F1174" s="47"/>
      <c r="G1174" s="48"/>
      <c r="H1174" s="46"/>
      <c r="I1174" s="46"/>
      <c r="J1174" s="46"/>
      <c r="K1174" s="46"/>
      <c r="L1174" s="49"/>
      <c r="M1174" s="50"/>
      <c r="N1174" s="32"/>
      <c r="O1174" s="31"/>
      <c r="P1174" s="31"/>
      <c r="Q1174" s="31"/>
      <c r="R1174" s="31"/>
      <c r="S1174" s="31"/>
      <c r="T1174" s="31"/>
      <c r="U1174" s="31"/>
      <c r="V1174" s="59"/>
      <c r="W1174" s="60"/>
    </row>
    <row r="1175" spans="1:23" hidden="1" x14ac:dyDescent="0.35">
      <c r="A1175" s="119"/>
      <c r="B1175" s="46"/>
      <c r="C1175" s="46"/>
      <c r="D1175" s="46"/>
      <c r="E1175" s="46"/>
      <c r="F1175" s="47"/>
      <c r="G1175" s="48"/>
      <c r="H1175" s="46"/>
      <c r="I1175" s="46"/>
      <c r="J1175" s="46"/>
      <c r="K1175" s="46"/>
      <c r="L1175" s="49"/>
      <c r="M1175" s="50"/>
      <c r="N1175" s="32"/>
      <c r="O1175" s="31"/>
      <c r="P1175" s="31"/>
      <c r="Q1175" s="31"/>
      <c r="R1175" s="31"/>
      <c r="S1175" s="31"/>
      <c r="T1175" s="31"/>
      <c r="U1175" s="31"/>
      <c r="V1175" s="59"/>
      <c r="W1175" s="60"/>
    </row>
    <row r="1176" spans="1:23" hidden="1" x14ac:dyDescent="0.35">
      <c r="A1176" s="119"/>
      <c r="B1176" s="46"/>
      <c r="C1176" s="46"/>
      <c r="D1176" s="46"/>
      <c r="E1176" s="46"/>
      <c r="F1176" s="47"/>
      <c r="G1176" s="48"/>
      <c r="H1176" s="46"/>
      <c r="I1176" s="46"/>
      <c r="J1176" s="46"/>
      <c r="K1176" s="46"/>
      <c r="L1176" s="49"/>
      <c r="M1176" s="50"/>
      <c r="N1176" s="32"/>
      <c r="O1176" s="31"/>
      <c r="P1176" s="31"/>
      <c r="Q1176" s="31"/>
      <c r="R1176" s="31"/>
      <c r="S1176" s="31"/>
      <c r="T1176" s="31"/>
      <c r="U1176" s="31"/>
      <c r="V1176" s="59"/>
      <c r="W1176" s="60"/>
    </row>
    <row r="1177" spans="1:23" hidden="1" x14ac:dyDescent="0.35">
      <c r="A1177" s="119"/>
      <c r="B1177" s="46"/>
      <c r="C1177" s="46"/>
      <c r="D1177" s="46"/>
      <c r="E1177" s="46"/>
      <c r="F1177" s="47"/>
      <c r="G1177" s="48"/>
      <c r="H1177" s="46"/>
      <c r="I1177" s="46"/>
      <c r="J1177" s="46"/>
      <c r="K1177" s="46"/>
      <c r="L1177" s="49"/>
      <c r="M1177" s="50"/>
      <c r="N1177" s="32"/>
      <c r="O1177" s="31"/>
      <c r="P1177" s="31"/>
      <c r="Q1177" s="31"/>
      <c r="R1177" s="31"/>
      <c r="S1177" s="31"/>
      <c r="T1177" s="31"/>
      <c r="U1177" s="31"/>
      <c r="V1177" s="59"/>
      <c r="W1177" s="60"/>
    </row>
    <row r="1178" spans="1:23" hidden="1" x14ac:dyDescent="0.35">
      <c r="A1178" s="119"/>
      <c r="B1178" s="46"/>
      <c r="C1178" s="46"/>
      <c r="D1178" s="46"/>
      <c r="E1178" s="46"/>
      <c r="F1178" s="47"/>
      <c r="G1178" s="48"/>
      <c r="H1178" s="46"/>
      <c r="I1178" s="46"/>
      <c r="J1178" s="46"/>
      <c r="K1178" s="46"/>
      <c r="L1178" s="49"/>
      <c r="M1178" s="50"/>
      <c r="N1178" s="32"/>
      <c r="O1178" s="31"/>
      <c r="P1178" s="31"/>
      <c r="Q1178" s="31"/>
      <c r="R1178" s="31"/>
      <c r="S1178" s="31"/>
      <c r="T1178" s="31"/>
      <c r="U1178" s="31"/>
      <c r="V1178" s="59"/>
      <c r="W1178" s="60"/>
    </row>
    <row r="1179" spans="1:23" hidden="1" x14ac:dyDescent="0.35">
      <c r="A1179" s="119"/>
      <c r="B1179" s="46"/>
      <c r="C1179" s="46"/>
      <c r="D1179" s="46"/>
      <c r="E1179" s="46"/>
      <c r="F1179" s="47"/>
      <c r="G1179" s="48"/>
      <c r="H1179" s="46"/>
      <c r="I1179" s="46"/>
      <c r="J1179" s="46"/>
      <c r="K1179" s="46"/>
      <c r="L1179" s="49"/>
      <c r="M1179" s="50"/>
      <c r="N1179" s="32"/>
      <c r="O1179" s="31"/>
      <c r="P1179" s="31"/>
      <c r="Q1179" s="31"/>
      <c r="R1179" s="31"/>
      <c r="S1179" s="31"/>
      <c r="T1179" s="31"/>
      <c r="U1179" s="31"/>
      <c r="V1179" s="59"/>
      <c r="W1179" s="60"/>
    </row>
    <row r="1180" spans="1:23" hidden="1" x14ac:dyDescent="0.35">
      <c r="A1180" s="119"/>
      <c r="B1180" s="46"/>
      <c r="C1180" s="46"/>
      <c r="D1180" s="46"/>
      <c r="E1180" s="46"/>
      <c r="F1180" s="47"/>
      <c r="G1180" s="48"/>
      <c r="H1180" s="46"/>
      <c r="I1180" s="46"/>
      <c r="J1180" s="46"/>
      <c r="K1180" s="46"/>
      <c r="L1180" s="49"/>
      <c r="M1180" s="50"/>
      <c r="N1180" s="32"/>
      <c r="O1180" s="31"/>
      <c r="P1180" s="31"/>
      <c r="Q1180" s="31"/>
      <c r="R1180" s="31"/>
      <c r="S1180" s="31"/>
      <c r="T1180" s="31"/>
      <c r="U1180" s="31"/>
      <c r="V1180" s="59"/>
      <c r="W1180" s="60"/>
    </row>
    <row r="1181" spans="1:23" hidden="1" x14ac:dyDescent="0.35">
      <c r="A1181" s="119"/>
      <c r="B1181" s="46"/>
      <c r="C1181" s="46"/>
      <c r="D1181" s="46"/>
      <c r="E1181" s="46"/>
      <c r="F1181" s="47"/>
      <c r="G1181" s="48"/>
      <c r="H1181" s="46"/>
      <c r="I1181" s="46"/>
      <c r="J1181" s="46"/>
      <c r="K1181" s="46"/>
      <c r="L1181" s="49"/>
      <c r="M1181" s="50"/>
      <c r="N1181" s="32"/>
      <c r="O1181" s="31"/>
      <c r="P1181" s="31"/>
      <c r="Q1181" s="31"/>
      <c r="R1181" s="31"/>
      <c r="S1181" s="31"/>
      <c r="T1181" s="31"/>
      <c r="U1181" s="31"/>
      <c r="V1181" s="59"/>
      <c r="W1181" s="60"/>
    </row>
    <row r="1182" spans="1:23" hidden="1" x14ac:dyDescent="0.35">
      <c r="A1182" s="119"/>
      <c r="B1182" s="46"/>
      <c r="C1182" s="46"/>
      <c r="D1182" s="46"/>
      <c r="E1182" s="46"/>
      <c r="F1182" s="47"/>
      <c r="G1182" s="48"/>
      <c r="H1182" s="46"/>
      <c r="I1182" s="46"/>
      <c r="J1182" s="46"/>
      <c r="K1182" s="46"/>
      <c r="L1182" s="49"/>
      <c r="M1182" s="50"/>
      <c r="N1182" s="32"/>
      <c r="O1182" s="31"/>
      <c r="P1182" s="31"/>
      <c r="Q1182" s="31"/>
      <c r="R1182" s="31"/>
      <c r="S1182" s="31"/>
      <c r="T1182" s="31"/>
      <c r="U1182" s="31"/>
      <c r="V1182" s="59"/>
      <c r="W1182" s="60"/>
    </row>
    <row r="1183" spans="1:23" hidden="1" x14ac:dyDescent="0.35">
      <c r="A1183" s="119"/>
      <c r="B1183" s="46"/>
      <c r="C1183" s="46"/>
      <c r="D1183" s="46"/>
      <c r="E1183" s="46"/>
      <c r="F1183" s="47"/>
      <c r="G1183" s="48"/>
      <c r="H1183" s="46"/>
      <c r="I1183" s="46"/>
      <c r="J1183" s="46"/>
      <c r="K1183" s="46"/>
      <c r="L1183" s="49"/>
      <c r="M1183" s="50"/>
      <c r="N1183" s="32"/>
      <c r="O1183" s="31"/>
      <c r="P1183" s="31"/>
      <c r="Q1183" s="31"/>
      <c r="R1183" s="31"/>
      <c r="S1183" s="31"/>
      <c r="T1183" s="31"/>
      <c r="U1183" s="31"/>
      <c r="V1183" s="59"/>
      <c r="W1183" s="60"/>
    </row>
    <row r="1184" spans="1:23" hidden="1" x14ac:dyDescent="0.35">
      <c r="A1184" s="119"/>
      <c r="B1184" s="46"/>
      <c r="C1184" s="46"/>
      <c r="D1184" s="46"/>
      <c r="E1184" s="46"/>
      <c r="F1184" s="47"/>
      <c r="G1184" s="48"/>
      <c r="H1184" s="46"/>
      <c r="I1184" s="46"/>
      <c r="J1184" s="46"/>
      <c r="K1184" s="46"/>
      <c r="L1184" s="49"/>
      <c r="M1184" s="50"/>
      <c r="N1184" s="32"/>
      <c r="O1184" s="31"/>
      <c r="P1184" s="31"/>
      <c r="Q1184" s="31"/>
      <c r="R1184" s="31"/>
      <c r="S1184" s="31"/>
      <c r="T1184" s="31"/>
      <c r="U1184" s="31"/>
      <c r="V1184" s="59"/>
      <c r="W1184" s="60"/>
    </row>
    <row r="1185" spans="1:23" hidden="1" x14ac:dyDescent="0.35">
      <c r="A1185" s="119"/>
      <c r="B1185" s="46"/>
      <c r="C1185" s="46"/>
      <c r="D1185" s="46"/>
      <c r="E1185" s="46"/>
      <c r="F1185" s="47"/>
      <c r="G1185" s="48"/>
      <c r="H1185" s="46"/>
      <c r="I1185" s="46"/>
      <c r="J1185" s="46"/>
      <c r="K1185" s="46"/>
      <c r="L1185" s="49"/>
      <c r="M1185" s="50"/>
      <c r="N1185" s="32"/>
      <c r="O1185" s="31"/>
      <c r="P1185" s="31"/>
      <c r="Q1185" s="31"/>
      <c r="R1185" s="31"/>
      <c r="S1185" s="31"/>
      <c r="T1185" s="31"/>
      <c r="U1185" s="31"/>
      <c r="V1185" s="59"/>
      <c r="W1185" s="60"/>
    </row>
    <row r="1186" spans="1:23" hidden="1" x14ac:dyDescent="0.35">
      <c r="A1186" s="119"/>
      <c r="B1186" s="46"/>
      <c r="C1186" s="46"/>
      <c r="D1186" s="46"/>
      <c r="E1186" s="46"/>
      <c r="F1186" s="47"/>
      <c r="G1186" s="48"/>
      <c r="H1186" s="46"/>
      <c r="I1186" s="46"/>
      <c r="J1186" s="46"/>
      <c r="K1186" s="46"/>
      <c r="L1186" s="49"/>
      <c r="M1186" s="50"/>
      <c r="N1186" s="32"/>
      <c r="O1186" s="31"/>
      <c r="P1186" s="31"/>
      <c r="Q1186" s="31"/>
      <c r="R1186" s="31"/>
      <c r="S1186" s="31"/>
      <c r="T1186" s="31"/>
      <c r="U1186" s="31"/>
      <c r="V1186" s="59"/>
      <c r="W1186" s="60"/>
    </row>
    <row r="1187" spans="1:23" hidden="1" x14ac:dyDescent="0.35">
      <c r="A1187" s="119"/>
      <c r="B1187" s="46"/>
      <c r="C1187" s="46"/>
      <c r="D1187" s="46"/>
      <c r="E1187" s="46"/>
      <c r="F1187" s="47"/>
      <c r="G1187" s="48"/>
      <c r="H1187" s="46"/>
      <c r="I1187" s="46"/>
      <c r="J1187" s="46"/>
      <c r="K1187" s="46"/>
      <c r="L1187" s="49"/>
      <c r="M1187" s="50"/>
      <c r="N1187" s="32"/>
      <c r="O1187" s="31"/>
      <c r="P1187" s="31"/>
      <c r="Q1187" s="31"/>
      <c r="R1187" s="31"/>
      <c r="S1187" s="31"/>
      <c r="T1187" s="31"/>
      <c r="U1187" s="31"/>
      <c r="V1187" s="59"/>
      <c r="W1187" s="60"/>
    </row>
    <row r="1188" spans="1:23" hidden="1" x14ac:dyDescent="0.35">
      <c r="A1188" s="119"/>
      <c r="B1188" s="46"/>
      <c r="C1188" s="46"/>
      <c r="D1188" s="46"/>
      <c r="E1188" s="46"/>
      <c r="F1188" s="47"/>
      <c r="G1188" s="48"/>
      <c r="H1188" s="46"/>
      <c r="I1188" s="46"/>
      <c r="J1188" s="46"/>
      <c r="K1188" s="46"/>
      <c r="L1188" s="49"/>
      <c r="M1188" s="50"/>
      <c r="N1188" s="32"/>
      <c r="O1188" s="31"/>
      <c r="P1188" s="31"/>
      <c r="Q1188" s="31"/>
      <c r="R1188" s="31"/>
      <c r="S1188" s="31"/>
      <c r="T1188" s="31"/>
      <c r="U1188" s="31"/>
      <c r="V1188" s="59"/>
      <c r="W1188" s="60"/>
    </row>
    <row r="1189" spans="1:23" hidden="1" x14ac:dyDescent="0.35">
      <c r="A1189" s="119"/>
      <c r="B1189" s="46"/>
      <c r="C1189" s="46"/>
      <c r="D1189" s="46"/>
      <c r="E1189" s="46"/>
      <c r="F1189" s="47"/>
      <c r="G1189" s="48"/>
      <c r="H1189" s="46"/>
      <c r="I1189" s="46"/>
      <c r="J1189" s="46"/>
      <c r="K1189" s="46"/>
      <c r="L1189" s="49"/>
      <c r="M1189" s="50"/>
      <c r="N1189" s="32"/>
      <c r="O1189" s="31"/>
      <c r="P1189" s="31"/>
      <c r="Q1189" s="31"/>
      <c r="R1189" s="31"/>
      <c r="S1189" s="31"/>
      <c r="T1189" s="31"/>
      <c r="U1189" s="31"/>
      <c r="V1189" s="59"/>
      <c r="W1189" s="60"/>
    </row>
    <row r="1190" spans="1:23" hidden="1" x14ac:dyDescent="0.35">
      <c r="A1190" s="119"/>
      <c r="B1190" s="46"/>
      <c r="C1190" s="46"/>
      <c r="D1190" s="46"/>
      <c r="E1190" s="46"/>
      <c r="F1190" s="47"/>
      <c r="G1190" s="48"/>
      <c r="H1190" s="46"/>
      <c r="I1190" s="46"/>
      <c r="J1190" s="46"/>
      <c r="K1190" s="46"/>
      <c r="L1190" s="49"/>
      <c r="M1190" s="50"/>
      <c r="N1190" s="32"/>
      <c r="O1190" s="31"/>
      <c r="P1190" s="31"/>
      <c r="Q1190" s="31"/>
      <c r="R1190" s="31"/>
      <c r="S1190" s="31"/>
      <c r="T1190" s="31"/>
      <c r="U1190" s="31"/>
      <c r="V1190" s="59"/>
      <c r="W1190" s="60"/>
    </row>
    <row r="1191" spans="1:23" hidden="1" x14ac:dyDescent="0.35">
      <c r="A1191" s="119"/>
      <c r="B1191" s="46"/>
      <c r="C1191" s="46"/>
      <c r="D1191" s="46"/>
      <c r="E1191" s="46"/>
      <c r="F1191" s="47"/>
      <c r="G1191" s="48"/>
      <c r="H1191" s="46"/>
      <c r="I1191" s="46"/>
      <c r="J1191" s="46"/>
      <c r="K1191" s="46"/>
      <c r="L1191" s="49"/>
      <c r="M1191" s="50"/>
      <c r="N1191" s="32"/>
      <c r="O1191" s="31"/>
      <c r="P1191" s="31"/>
      <c r="Q1191" s="31"/>
      <c r="R1191" s="31"/>
      <c r="S1191" s="31"/>
      <c r="T1191" s="31"/>
      <c r="U1191" s="31"/>
      <c r="V1191" s="59"/>
      <c r="W1191" s="60"/>
    </row>
    <row r="1192" spans="1:23" hidden="1" x14ac:dyDescent="0.35">
      <c r="A1192" s="119"/>
      <c r="B1192" s="46"/>
      <c r="C1192" s="46"/>
      <c r="D1192" s="46"/>
      <c r="E1192" s="46"/>
      <c r="F1192" s="47"/>
      <c r="G1192" s="48"/>
      <c r="H1192" s="46"/>
      <c r="I1192" s="46"/>
      <c r="J1192" s="46"/>
      <c r="K1192" s="46"/>
      <c r="L1192" s="49"/>
      <c r="M1192" s="50"/>
      <c r="N1192" s="32"/>
      <c r="O1192" s="31"/>
      <c r="P1192" s="31"/>
      <c r="Q1192" s="31"/>
      <c r="R1192" s="31"/>
      <c r="S1192" s="31"/>
      <c r="T1192" s="31"/>
      <c r="U1192" s="31"/>
      <c r="V1192" s="59"/>
      <c r="W1192" s="60"/>
    </row>
    <row r="1193" spans="1:23" hidden="1" x14ac:dyDescent="0.35">
      <c r="A1193" s="119"/>
      <c r="B1193" s="46"/>
      <c r="C1193" s="46"/>
      <c r="D1193" s="46"/>
      <c r="E1193" s="46"/>
      <c r="F1193" s="47"/>
      <c r="G1193" s="48"/>
      <c r="H1193" s="46"/>
      <c r="I1193" s="46"/>
      <c r="J1193" s="46"/>
      <c r="K1193" s="46"/>
      <c r="L1193" s="49"/>
      <c r="M1193" s="50"/>
      <c r="N1193" s="32"/>
      <c r="O1193" s="31"/>
      <c r="P1193" s="31"/>
      <c r="Q1193" s="31"/>
      <c r="R1193" s="31"/>
      <c r="S1193" s="31"/>
      <c r="T1193" s="31"/>
      <c r="U1193" s="31"/>
      <c r="V1193" s="59"/>
      <c r="W1193" s="60"/>
    </row>
    <row r="1194" spans="1:23" hidden="1" x14ac:dyDescent="0.35">
      <c r="A1194" s="119"/>
      <c r="B1194" s="46"/>
      <c r="C1194" s="46"/>
      <c r="D1194" s="46"/>
      <c r="E1194" s="46"/>
      <c r="F1194" s="47"/>
      <c r="G1194" s="48"/>
      <c r="H1194" s="46"/>
      <c r="I1194" s="46"/>
      <c r="J1194" s="46"/>
      <c r="K1194" s="46"/>
      <c r="L1194" s="49"/>
      <c r="M1194" s="50"/>
      <c r="N1194" s="32"/>
      <c r="O1194" s="31"/>
      <c r="P1194" s="31"/>
      <c r="Q1194" s="31"/>
      <c r="R1194" s="31"/>
      <c r="S1194" s="31"/>
      <c r="T1194" s="31"/>
      <c r="U1194" s="31"/>
      <c r="V1194" s="59"/>
      <c r="W1194" s="60"/>
    </row>
    <row r="1195" spans="1:23" hidden="1" x14ac:dyDescent="0.35">
      <c r="A1195" s="119"/>
      <c r="B1195" s="46"/>
      <c r="C1195" s="46"/>
      <c r="D1195" s="46"/>
      <c r="E1195" s="46"/>
      <c r="F1195" s="47"/>
      <c r="G1195" s="48"/>
      <c r="H1195" s="46"/>
      <c r="I1195" s="46"/>
      <c r="J1195" s="46"/>
      <c r="K1195" s="46"/>
      <c r="L1195" s="49"/>
      <c r="M1195" s="50"/>
      <c r="N1195" s="32"/>
      <c r="O1195" s="31"/>
      <c r="P1195" s="31"/>
      <c r="Q1195" s="31"/>
      <c r="R1195" s="31"/>
      <c r="S1195" s="31"/>
      <c r="T1195" s="31"/>
      <c r="U1195" s="31"/>
      <c r="V1195" s="59"/>
      <c r="W1195" s="60"/>
    </row>
    <row r="1196" spans="1:23" hidden="1" x14ac:dyDescent="0.35">
      <c r="A1196" s="119"/>
      <c r="B1196" s="46"/>
      <c r="C1196" s="46"/>
      <c r="D1196" s="46"/>
      <c r="E1196" s="46"/>
      <c r="F1196" s="47"/>
      <c r="G1196" s="48"/>
      <c r="H1196" s="46"/>
      <c r="I1196" s="46"/>
      <c r="J1196" s="46"/>
      <c r="K1196" s="46"/>
      <c r="L1196" s="49"/>
      <c r="M1196" s="50"/>
      <c r="N1196" s="32"/>
      <c r="O1196" s="31"/>
      <c r="P1196" s="31"/>
      <c r="Q1196" s="31"/>
      <c r="R1196" s="31"/>
      <c r="S1196" s="31"/>
      <c r="T1196" s="31"/>
      <c r="U1196" s="31"/>
      <c r="V1196" s="59"/>
      <c r="W1196" s="60"/>
    </row>
    <row r="1197" spans="1:23" hidden="1" x14ac:dyDescent="0.35">
      <c r="A1197" s="119"/>
      <c r="B1197" s="46"/>
      <c r="C1197" s="46"/>
      <c r="D1197" s="46"/>
      <c r="E1197" s="46"/>
      <c r="F1197" s="47"/>
      <c r="G1197" s="48"/>
      <c r="H1197" s="46"/>
      <c r="I1197" s="46"/>
      <c r="J1197" s="46"/>
      <c r="K1197" s="46"/>
      <c r="L1197" s="49"/>
      <c r="M1197" s="50"/>
      <c r="N1197" s="32"/>
      <c r="O1197" s="31"/>
      <c r="P1197" s="31"/>
      <c r="Q1197" s="31"/>
      <c r="R1197" s="31"/>
      <c r="S1197" s="31"/>
      <c r="T1197" s="31"/>
      <c r="U1197" s="31"/>
      <c r="V1197" s="59"/>
      <c r="W1197" s="60"/>
    </row>
    <row r="1198" spans="1:23" hidden="1" x14ac:dyDescent="0.35">
      <c r="A1198" s="119"/>
      <c r="B1198" s="46"/>
      <c r="C1198" s="46"/>
      <c r="D1198" s="46"/>
      <c r="E1198" s="46"/>
      <c r="F1198" s="47"/>
      <c r="G1198" s="48"/>
      <c r="H1198" s="46"/>
      <c r="I1198" s="46"/>
      <c r="J1198" s="46"/>
      <c r="K1198" s="46"/>
      <c r="L1198" s="49"/>
      <c r="M1198" s="50"/>
      <c r="N1198" s="32"/>
      <c r="O1198" s="31"/>
      <c r="P1198" s="31"/>
      <c r="Q1198" s="31"/>
      <c r="R1198" s="31"/>
      <c r="S1198" s="31"/>
      <c r="T1198" s="31"/>
      <c r="U1198" s="31"/>
      <c r="V1198" s="59"/>
      <c r="W1198" s="60"/>
    </row>
    <row r="1199" spans="1:23" hidden="1" x14ac:dyDescent="0.35">
      <c r="A1199" s="119"/>
      <c r="B1199" s="46"/>
      <c r="C1199" s="46"/>
      <c r="D1199" s="46"/>
      <c r="E1199" s="46"/>
      <c r="F1199" s="47"/>
      <c r="G1199" s="48"/>
      <c r="H1199" s="46"/>
      <c r="I1199" s="46"/>
      <c r="J1199" s="46"/>
      <c r="K1199" s="46"/>
      <c r="L1199" s="49"/>
      <c r="M1199" s="50"/>
      <c r="N1199" s="32"/>
      <c r="O1199" s="31"/>
      <c r="P1199" s="31"/>
      <c r="Q1199" s="31"/>
      <c r="R1199" s="31"/>
      <c r="S1199" s="31"/>
      <c r="T1199" s="31"/>
      <c r="U1199" s="31"/>
      <c r="V1199" s="59"/>
      <c r="W1199" s="60"/>
    </row>
    <row r="1200" spans="1:23" hidden="1" x14ac:dyDescent="0.35">
      <c r="A1200" s="119"/>
      <c r="B1200" s="46"/>
      <c r="C1200" s="46"/>
      <c r="D1200" s="46"/>
      <c r="E1200" s="46"/>
      <c r="F1200" s="47"/>
      <c r="G1200" s="48"/>
      <c r="H1200" s="46"/>
      <c r="I1200" s="46"/>
      <c r="J1200" s="46"/>
      <c r="K1200" s="46"/>
      <c r="L1200" s="49"/>
      <c r="M1200" s="50"/>
      <c r="N1200" s="32"/>
      <c r="O1200" s="31"/>
      <c r="P1200" s="31"/>
      <c r="Q1200" s="31"/>
      <c r="R1200" s="31"/>
      <c r="S1200" s="31"/>
      <c r="T1200" s="31"/>
      <c r="U1200" s="31"/>
      <c r="V1200" s="59"/>
      <c r="W1200" s="60"/>
    </row>
    <row r="1201" spans="1:23" hidden="1" x14ac:dyDescent="0.35">
      <c r="A1201" s="119"/>
      <c r="B1201" s="46"/>
      <c r="C1201" s="46"/>
      <c r="D1201" s="46"/>
      <c r="E1201" s="46"/>
      <c r="F1201" s="47"/>
      <c r="G1201" s="48"/>
      <c r="H1201" s="46"/>
      <c r="I1201" s="46"/>
      <c r="J1201" s="46"/>
      <c r="K1201" s="46"/>
      <c r="L1201" s="49"/>
      <c r="M1201" s="50"/>
      <c r="N1201" s="32"/>
      <c r="O1201" s="31"/>
      <c r="P1201" s="31"/>
      <c r="Q1201" s="31"/>
      <c r="R1201" s="31"/>
      <c r="S1201" s="31"/>
      <c r="T1201" s="31"/>
      <c r="U1201" s="31"/>
      <c r="V1201" s="59"/>
      <c r="W1201" s="60"/>
    </row>
    <row r="1202" spans="1:23" hidden="1" x14ac:dyDescent="0.35">
      <c r="A1202" s="119"/>
      <c r="B1202" s="46"/>
      <c r="C1202" s="46"/>
      <c r="D1202" s="46"/>
      <c r="E1202" s="46"/>
      <c r="F1202" s="47"/>
      <c r="G1202" s="48"/>
      <c r="H1202" s="46"/>
      <c r="I1202" s="46"/>
      <c r="J1202" s="46"/>
      <c r="K1202" s="46"/>
      <c r="L1202" s="49"/>
      <c r="M1202" s="50"/>
      <c r="N1202" s="32"/>
      <c r="O1202" s="31"/>
      <c r="P1202" s="31"/>
      <c r="Q1202" s="31"/>
      <c r="R1202" s="31"/>
      <c r="S1202" s="31"/>
      <c r="T1202" s="31"/>
      <c r="U1202" s="31"/>
      <c r="V1202" s="59"/>
      <c r="W1202" s="60"/>
    </row>
    <row r="1203" spans="1:23" hidden="1" x14ac:dyDescent="0.35">
      <c r="A1203" s="119"/>
      <c r="B1203" s="46"/>
      <c r="C1203" s="46"/>
      <c r="D1203" s="46"/>
      <c r="E1203" s="46"/>
      <c r="F1203" s="47"/>
      <c r="G1203" s="48"/>
      <c r="H1203" s="46"/>
      <c r="I1203" s="46"/>
      <c r="J1203" s="46"/>
      <c r="K1203" s="46"/>
      <c r="L1203" s="49"/>
      <c r="M1203" s="50"/>
      <c r="N1203" s="32"/>
      <c r="O1203" s="31"/>
      <c r="P1203" s="31"/>
      <c r="Q1203" s="31"/>
      <c r="R1203" s="31"/>
      <c r="S1203" s="31"/>
      <c r="T1203" s="31"/>
      <c r="U1203" s="31"/>
      <c r="V1203" s="59"/>
      <c r="W1203" s="60"/>
    </row>
    <row r="1204" spans="1:23" hidden="1" x14ac:dyDescent="0.35">
      <c r="A1204" s="119"/>
      <c r="B1204" s="46"/>
      <c r="C1204" s="46"/>
      <c r="D1204" s="46"/>
      <c r="E1204" s="46"/>
      <c r="F1204" s="47"/>
      <c r="G1204" s="48"/>
      <c r="H1204" s="46"/>
      <c r="I1204" s="46"/>
      <c r="J1204" s="46"/>
      <c r="K1204" s="46"/>
      <c r="L1204" s="49"/>
      <c r="M1204" s="50"/>
      <c r="N1204" s="32"/>
      <c r="O1204" s="31"/>
      <c r="P1204" s="31"/>
      <c r="Q1204" s="31"/>
      <c r="R1204" s="31"/>
      <c r="S1204" s="31"/>
      <c r="T1204" s="31"/>
      <c r="U1204" s="31"/>
      <c r="V1204" s="59"/>
      <c r="W1204" s="60"/>
    </row>
    <row r="1205" spans="1:23" hidden="1" x14ac:dyDescent="0.35">
      <c r="A1205" s="119"/>
      <c r="B1205" s="46"/>
      <c r="C1205" s="46"/>
      <c r="D1205" s="46"/>
      <c r="E1205" s="46"/>
      <c r="F1205" s="47"/>
      <c r="G1205" s="48"/>
      <c r="H1205" s="46"/>
      <c r="I1205" s="46"/>
      <c r="J1205" s="46"/>
      <c r="K1205" s="46"/>
      <c r="L1205" s="49"/>
      <c r="M1205" s="50"/>
      <c r="N1205" s="32"/>
      <c r="O1205" s="31"/>
      <c r="P1205" s="31"/>
      <c r="Q1205" s="31"/>
      <c r="R1205" s="31"/>
      <c r="S1205" s="31"/>
      <c r="T1205" s="31"/>
      <c r="U1205" s="31"/>
      <c r="V1205" s="59"/>
      <c r="W1205" s="60"/>
    </row>
    <row r="1206" spans="1:23" hidden="1" x14ac:dyDescent="0.35">
      <c r="A1206" s="119"/>
      <c r="B1206" s="46"/>
      <c r="C1206" s="46"/>
      <c r="D1206" s="46"/>
      <c r="E1206" s="46"/>
      <c r="F1206" s="47"/>
      <c r="G1206" s="48"/>
      <c r="H1206" s="46"/>
      <c r="I1206" s="46"/>
      <c r="J1206" s="46"/>
      <c r="K1206" s="46"/>
      <c r="L1206" s="49"/>
      <c r="M1206" s="50"/>
      <c r="N1206" s="32"/>
      <c r="O1206" s="31"/>
      <c r="P1206" s="31"/>
      <c r="Q1206" s="31"/>
      <c r="R1206" s="31"/>
      <c r="S1206" s="31"/>
      <c r="T1206" s="31"/>
      <c r="U1206" s="31"/>
      <c r="V1206" s="59"/>
      <c r="W1206" s="60"/>
    </row>
    <row r="1207" spans="1:23" hidden="1" x14ac:dyDescent="0.35">
      <c r="A1207" s="119"/>
      <c r="B1207" s="46"/>
      <c r="C1207" s="46"/>
      <c r="D1207" s="46"/>
      <c r="E1207" s="46"/>
      <c r="F1207" s="47"/>
      <c r="G1207" s="48"/>
      <c r="H1207" s="46"/>
      <c r="I1207" s="46"/>
      <c r="J1207" s="46"/>
      <c r="K1207" s="46"/>
      <c r="L1207" s="49"/>
      <c r="M1207" s="50"/>
      <c r="N1207" s="32"/>
      <c r="O1207" s="31"/>
      <c r="P1207" s="31"/>
      <c r="Q1207" s="31"/>
      <c r="R1207" s="31"/>
      <c r="S1207" s="31"/>
      <c r="T1207" s="31"/>
      <c r="U1207" s="31"/>
      <c r="V1207" s="59"/>
      <c r="W1207" s="60"/>
    </row>
    <row r="1208" spans="1:23" hidden="1" x14ac:dyDescent="0.35">
      <c r="A1208" s="119"/>
      <c r="B1208" s="46"/>
      <c r="C1208" s="46"/>
      <c r="D1208" s="46"/>
      <c r="E1208" s="46"/>
      <c r="F1208" s="47"/>
      <c r="G1208" s="48"/>
      <c r="H1208" s="46"/>
      <c r="I1208" s="46"/>
      <c r="J1208" s="46"/>
      <c r="K1208" s="46"/>
      <c r="L1208" s="49"/>
      <c r="M1208" s="50"/>
      <c r="N1208" s="32"/>
      <c r="O1208" s="31"/>
      <c r="P1208" s="31"/>
      <c r="Q1208" s="31"/>
      <c r="R1208" s="31"/>
      <c r="S1208" s="31"/>
      <c r="T1208" s="31"/>
      <c r="U1208" s="31"/>
      <c r="V1208" s="59"/>
      <c r="W1208" s="60"/>
    </row>
    <row r="1209" spans="1:23" hidden="1" x14ac:dyDescent="0.35">
      <c r="A1209" s="119"/>
      <c r="B1209" s="46"/>
      <c r="C1209" s="46"/>
      <c r="D1209" s="46"/>
      <c r="E1209" s="46"/>
      <c r="F1209" s="47"/>
      <c r="G1209" s="48"/>
      <c r="H1209" s="46"/>
      <c r="I1209" s="46"/>
      <c r="J1209" s="46"/>
      <c r="K1209" s="46"/>
      <c r="L1209" s="49"/>
      <c r="M1209" s="50"/>
      <c r="N1209" s="32"/>
      <c r="O1209" s="31"/>
      <c r="P1209" s="31"/>
      <c r="Q1209" s="31"/>
      <c r="R1209" s="31"/>
      <c r="S1209" s="31"/>
      <c r="T1209" s="31"/>
      <c r="U1209" s="31"/>
      <c r="V1209" s="59"/>
      <c r="W1209" s="60"/>
    </row>
    <row r="1210" spans="1:23" hidden="1" x14ac:dyDescent="0.35">
      <c r="A1210" s="119"/>
      <c r="B1210" s="46"/>
      <c r="C1210" s="46"/>
      <c r="D1210" s="46"/>
      <c r="E1210" s="46"/>
      <c r="F1210" s="47"/>
      <c r="G1210" s="48"/>
      <c r="H1210" s="46"/>
      <c r="I1210" s="46"/>
      <c r="J1210" s="46"/>
      <c r="K1210" s="46"/>
      <c r="L1210" s="49"/>
      <c r="M1210" s="50"/>
      <c r="N1210" s="32"/>
      <c r="O1210" s="31"/>
      <c r="P1210" s="31"/>
      <c r="Q1210" s="31"/>
      <c r="R1210" s="31"/>
      <c r="S1210" s="31"/>
      <c r="T1210" s="31"/>
      <c r="U1210" s="31"/>
      <c r="V1210" s="59"/>
      <c r="W1210" s="60"/>
    </row>
    <row r="1211" spans="1:23" hidden="1" x14ac:dyDescent="0.35">
      <c r="A1211" s="119"/>
      <c r="B1211" s="46"/>
      <c r="C1211" s="46"/>
      <c r="D1211" s="46"/>
      <c r="E1211" s="46"/>
      <c r="F1211" s="47"/>
      <c r="G1211" s="48"/>
      <c r="H1211" s="46"/>
      <c r="I1211" s="46"/>
      <c r="J1211" s="46"/>
      <c r="K1211" s="46"/>
      <c r="L1211" s="49"/>
      <c r="M1211" s="50"/>
      <c r="N1211" s="32"/>
      <c r="O1211" s="31"/>
      <c r="P1211" s="31"/>
      <c r="Q1211" s="31"/>
      <c r="R1211" s="31"/>
      <c r="S1211" s="31"/>
      <c r="T1211" s="31"/>
      <c r="U1211" s="31"/>
      <c r="V1211" s="59"/>
      <c r="W1211" s="60"/>
    </row>
    <row r="1212" spans="1:23" hidden="1" x14ac:dyDescent="0.35">
      <c r="A1212" s="119"/>
      <c r="B1212" s="46"/>
      <c r="C1212" s="46"/>
      <c r="D1212" s="46"/>
      <c r="E1212" s="46"/>
      <c r="F1212" s="47"/>
      <c r="G1212" s="48"/>
      <c r="H1212" s="46"/>
      <c r="I1212" s="46"/>
      <c r="J1212" s="46"/>
      <c r="K1212" s="46"/>
      <c r="L1212" s="49"/>
      <c r="M1212" s="50"/>
      <c r="N1212" s="32"/>
      <c r="O1212" s="31"/>
      <c r="P1212" s="31"/>
      <c r="Q1212" s="31"/>
      <c r="R1212" s="31"/>
      <c r="S1212" s="31"/>
      <c r="T1212" s="31"/>
      <c r="U1212" s="31"/>
      <c r="V1212" s="59"/>
      <c r="W1212" s="60"/>
    </row>
    <row r="1213" spans="1:23" hidden="1" x14ac:dyDescent="0.35">
      <c r="A1213" s="119"/>
      <c r="B1213" s="46"/>
      <c r="C1213" s="46"/>
      <c r="D1213" s="46"/>
      <c r="E1213" s="46"/>
      <c r="F1213" s="47"/>
      <c r="G1213" s="48"/>
      <c r="H1213" s="46"/>
      <c r="I1213" s="46"/>
      <c r="J1213" s="46"/>
      <c r="K1213" s="46"/>
      <c r="L1213" s="49"/>
      <c r="M1213" s="50"/>
      <c r="N1213" s="32"/>
      <c r="O1213" s="31"/>
      <c r="P1213" s="31"/>
      <c r="Q1213" s="31"/>
      <c r="R1213" s="31"/>
      <c r="S1213" s="31"/>
      <c r="T1213" s="31"/>
      <c r="U1213" s="31"/>
      <c r="V1213" s="59"/>
      <c r="W1213" s="60"/>
    </row>
    <row r="1214" spans="1:23" hidden="1" x14ac:dyDescent="0.35">
      <c r="A1214" s="119"/>
      <c r="B1214" s="46"/>
      <c r="C1214" s="46"/>
      <c r="D1214" s="46"/>
      <c r="E1214" s="46"/>
      <c r="F1214" s="47"/>
      <c r="G1214" s="48"/>
      <c r="H1214" s="46"/>
      <c r="I1214" s="46"/>
      <c r="J1214" s="46"/>
      <c r="K1214" s="46"/>
      <c r="L1214" s="49"/>
      <c r="M1214" s="50"/>
      <c r="N1214" s="32"/>
      <c r="O1214" s="31"/>
      <c r="P1214" s="31"/>
      <c r="Q1214" s="31"/>
      <c r="R1214" s="31"/>
      <c r="S1214" s="31"/>
      <c r="T1214" s="31"/>
      <c r="U1214" s="31"/>
      <c r="V1214" s="59"/>
      <c r="W1214" s="60"/>
    </row>
    <row r="1215" spans="1:23" hidden="1" x14ac:dyDescent="0.35">
      <c r="A1215" s="119"/>
      <c r="B1215" s="46"/>
      <c r="C1215" s="46"/>
      <c r="D1215" s="46"/>
      <c r="E1215" s="46"/>
      <c r="F1215" s="47"/>
      <c r="G1215" s="48"/>
      <c r="H1215" s="46"/>
      <c r="I1215" s="46"/>
      <c r="J1215" s="46"/>
      <c r="K1215" s="46"/>
      <c r="L1215" s="49"/>
      <c r="M1215" s="50"/>
      <c r="N1215" s="32"/>
      <c r="O1215" s="31"/>
      <c r="P1215" s="31"/>
      <c r="Q1215" s="31"/>
      <c r="R1215" s="31"/>
      <c r="S1215" s="31"/>
      <c r="T1215" s="31"/>
      <c r="U1215" s="31"/>
      <c r="V1215" s="59"/>
      <c r="W1215" s="60"/>
    </row>
    <row r="1216" spans="1:23" hidden="1" x14ac:dyDescent="0.35">
      <c r="A1216" s="119"/>
      <c r="B1216" s="46"/>
      <c r="C1216" s="46"/>
      <c r="D1216" s="46"/>
      <c r="E1216" s="46"/>
      <c r="F1216" s="47"/>
      <c r="G1216" s="48"/>
      <c r="H1216" s="46"/>
      <c r="I1216" s="46"/>
      <c r="J1216" s="46"/>
      <c r="K1216" s="46"/>
      <c r="L1216" s="49"/>
      <c r="M1216" s="50"/>
      <c r="N1216" s="32"/>
      <c r="O1216" s="31"/>
      <c r="P1216" s="31"/>
      <c r="Q1216" s="31"/>
      <c r="R1216" s="31"/>
      <c r="S1216" s="31"/>
      <c r="T1216" s="31"/>
      <c r="U1216" s="31"/>
      <c r="V1216" s="59"/>
      <c r="W1216" s="60"/>
    </row>
    <row r="1217" spans="1:23" hidden="1" x14ac:dyDescent="0.35">
      <c r="A1217" s="119"/>
      <c r="B1217" s="46"/>
      <c r="C1217" s="46"/>
      <c r="D1217" s="46"/>
      <c r="E1217" s="46"/>
      <c r="F1217" s="47"/>
      <c r="G1217" s="48"/>
      <c r="H1217" s="46"/>
      <c r="I1217" s="46"/>
      <c r="J1217" s="46"/>
      <c r="K1217" s="46"/>
      <c r="L1217" s="49"/>
      <c r="M1217" s="50"/>
      <c r="N1217" s="32"/>
      <c r="O1217" s="31"/>
      <c r="P1217" s="31"/>
      <c r="Q1217" s="31"/>
      <c r="R1217" s="31"/>
      <c r="S1217" s="31"/>
      <c r="T1217" s="31"/>
      <c r="U1217" s="31"/>
      <c r="V1217" s="59"/>
      <c r="W1217" s="60"/>
    </row>
    <row r="1218" spans="1:23" hidden="1" x14ac:dyDescent="0.35">
      <c r="A1218" s="119"/>
      <c r="B1218" s="46"/>
      <c r="C1218" s="46"/>
      <c r="D1218" s="46"/>
      <c r="E1218" s="46"/>
      <c r="F1218" s="47"/>
      <c r="G1218" s="48"/>
      <c r="H1218" s="46"/>
      <c r="I1218" s="46"/>
      <c r="J1218" s="46"/>
      <c r="K1218" s="46"/>
      <c r="L1218" s="49"/>
      <c r="M1218" s="50"/>
      <c r="N1218" s="32"/>
      <c r="O1218" s="31"/>
      <c r="P1218" s="31"/>
      <c r="Q1218" s="31"/>
      <c r="R1218" s="31"/>
      <c r="S1218" s="31"/>
      <c r="T1218" s="31"/>
      <c r="U1218" s="31"/>
      <c r="V1218" s="59"/>
      <c r="W1218" s="60"/>
    </row>
    <row r="1219" spans="1:23" hidden="1" x14ac:dyDescent="0.35">
      <c r="A1219" s="119"/>
      <c r="B1219" s="46"/>
      <c r="C1219" s="46"/>
      <c r="D1219" s="46"/>
      <c r="E1219" s="46"/>
      <c r="F1219" s="47"/>
      <c r="G1219" s="48"/>
      <c r="H1219" s="46"/>
      <c r="I1219" s="46"/>
      <c r="J1219" s="46"/>
      <c r="K1219" s="46"/>
      <c r="L1219" s="49"/>
      <c r="M1219" s="50"/>
      <c r="N1219" s="32"/>
      <c r="O1219" s="31"/>
      <c r="P1219" s="31"/>
      <c r="Q1219" s="31"/>
      <c r="R1219" s="31"/>
      <c r="S1219" s="31"/>
      <c r="T1219" s="31"/>
      <c r="U1219" s="31"/>
      <c r="V1219" s="59"/>
      <c r="W1219" s="60"/>
    </row>
    <row r="1220" spans="1:23" hidden="1" x14ac:dyDescent="0.35">
      <c r="A1220" s="119"/>
      <c r="B1220" s="46"/>
      <c r="C1220" s="46"/>
      <c r="D1220" s="46"/>
      <c r="E1220" s="46"/>
      <c r="F1220" s="47"/>
      <c r="G1220" s="48"/>
      <c r="H1220" s="46"/>
      <c r="I1220" s="46"/>
      <c r="J1220" s="46"/>
      <c r="K1220" s="46"/>
      <c r="L1220" s="49"/>
      <c r="M1220" s="50"/>
      <c r="N1220" s="32"/>
      <c r="O1220" s="31"/>
      <c r="P1220" s="31"/>
      <c r="Q1220" s="31"/>
      <c r="R1220" s="31"/>
      <c r="S1220" s="31"/>
      <c r="T1220" s="31"/>
      <c r="U1220" s="31"/>
      <c r="V1220" s="59"/>
      <c r="W1220" s="60"/>
    </row>
    <row r="1221" spans="1:23" hidden="1" x14ac:dyDescent="0.35">
      <c r="A1221" s="119"/>
      <c r="B1221" s="46"/>
      <c r="C1221" s="46"/>
      <c r="D1221" s="46"/>
      <c r="E1221" s="46"/>
      <c r="F1221" s="47"/>
      <c r="G1221" s="48"/>
      <c r="H1221" s="46"/>
      <c r="I1221" s="46"/>
      <c r="J1221" s="46"/>
      <c r="K1221" s="46"/>
      <c r="L1221" s="49"/>
      <c r="M1221" s="50"/>
      <c r="N1221" s="32"/>
      <c r="O1221" s="31"/>
      <c r="P1221" s="31"/>
      <c r="Q1221" s="31"/>
      <c r="R1221" s="31"/>
      <c r="S1221" s="31"/>
      <c r="T1221" s="31"/>
      <c r="U1221" s="31"/>
      <c r="V1221" s="59"/>
      <c r="W1221" s="60"/>
    </row>
    <row r="1222" spans="1:23" hidden="1" x14ac:dyDescent="0.35">
      <c r="A1222" s="119"/>
      <c r="B1222" s="46"/>
      <c r="C1222" s="46"/>
      <c r="D1222" s="46"/>
      <c r="E1222" s="46"/>
      <c r="F1222" s="47"/>
      <c r="G1222" s="48"/>
      <c r="H1222" s="46"/>
      <c r="I1222" s="46"/>
      <c r="J1222" s="46"/>
      <c r="K1222" s="46"/>
      <c r="L1222" s="49"/>
      <c r="M1222" s="50"/>
      <c r="N1222" s="32"/>
      <c r="O1222" s="31"/>
      <c r="P1222" s="31"/>
      <c r="Q1222" s="31"/>
      <c r="R1222" s="31"/>
      <c r="S1222" s="31"/>
      <c r="T1222" s="31"/>
      <c r="U1222" s="31"/>
      <c r="V1222" s="59"/>
      <c r="W1222" s="60"/>
    </row>
    <row r="1223" spans="1:23" hidden="1" x14ac:dyDescent="0.35">
      <c r="A1223" s="119"/>
      <c r="B1223" s="46"/>
      <c r="C1223" s="46"/>
      <c r="D1223" s="46"/>
      <c r="E1223" s="46"/>
      <c r="F1223" s="47"/>
      <c r="G1223" s="48"/>
      <c r="H1223" s="46"/>
      <c r="I1223" s="46"/>
      <c r="J1223" s="46"/>
      <c r="K1223" s="46"/>
      <c r="L1223" s="49"/>
      <c r="M1223" s="50"/>
      <c r="N1223" s="32"/>
      <c r="O1223" s="31"/>
      <c r="P1223" s="31"/>
      <c r="Q1223" s="31"/>
      <c r="R1223" s="31"/>
      <c r="S1223" s="31"/>
      <c r="T1223" s="31"/>
      <c r="U1223" s="31"/>
      <c r="V1223" s="59"/>
      <c r="W1223" s="60"/>
    </row>
    <row r="1224" spans="1:23" hidden="1" x14ac:dyDescent="0.35">
      <c r="A1224" s="119"/>
      <c r="B1224" s="46"/>
      <c r="C1224" s="46"/>
      <c r="D1224" s="46"/>
      <c r="E1224" s="46"/>
      <c r="F1224" s="47"/>
      <c r="G1224" s="48"/>
      <c r="H1224" s="46"/>
      <c r="I1224" s="46"/>
      <c r="J1224" s="46"/>
      <c r="K1224" s="46"/>
      <c r="L1224" s="49"/>
      <c r="M1224" s="50"/>
      <c r="N1224" s="32"/>
      <c r="O1224" s="31"/>
      <c r="P1224" s="31"/>
      <c r="Q1224" s="31"/>
      <c r="R1224" s="31"/>
      <c r="S1224" s="31"/>
      <c r="T1224" s="31"/>
      <c r="U1224" s="31"/>
      <c r="V1224" s="59"/>
      <c r="W1224" s="60"/>
    </row>
    <row r="1225" spans="1:23" hidden="1" x14ac:dyDescent="0.35">
      <c r="A1225" s="119"/>
      <c r="B1225" s="46"/>
      <c r="C1225" s="46"/>
      <c r="D1225" s="46"/>
      <c r="E1225" s="46"/>
      <c r="F1225" s="47"/>
      <c r="G1225" s="48"/>
      <c r="H1225" s="46"/>
      <c r="I1225" s="46"/>
      <c r="J1225" s="46"/>
      <c r="K1225" s="46"/>
      <c r="L1225" s="49"/>
      <c r="M1225" s="50"/>
      <c r="N1225" s="32"/>
      <c r="O1225" s="31"/>
      <c r="P1225" s="31"/>
      <c r="Q1225" s="31"/>
      <c r="R1225" s="31"/>
      <c r="S1225" s="31"/>
      <c r="T1225" s="31"/>
      <c r="U1225" s="31"/>
      <c r="V1225" s="59"/>
      <c r="W1225" s="60"/>
    </row>
    <row r="1226" spans="1:23" hidden="1" x14ac:dyDescent="0.35">
      <c r="A1226" s="119"/>
      <c r="B1226" s="46"/>
      <c r="C1226" s="46"/>
      <c r="D1226" s="46"/>
      <c r="E1226" s="46"/>
      <c r="F1226" s="47"/>
      <c r="G1226" s="48"/>
      <c r="H1226" s="46"/>
      <c r="I1226" s="46"/>
      <c r="J1226" s="46"/>
      <c r="K1226" s="46"/>
      <c r="L1226" s="49"/>
      <c r="M1226" s="50"/>
      <c r="N1226" s="32"/>
      <c r="O1226" s="31"/>
      <c r="P1226" s="31"/>
      <c r="Q1226" s="31"/>
      <c r="R1226" s="31"/>
      <c r="S1226" s="31"/>
      <c r="T1226" s="31"/>
      <c r="U1226" s="31"/>
      <c r="V1226" s="59"/>
      <c r="W1226" s="60"/>
    </row>
    <row r="1227" spans="1:23" hidden="1" x14ac:dyDescent="0.35">
      <c r="A1227" s="119"/>
      <c r="B1227" s="46"/>
      <c r="C1227" s="46"/>
      <c r="D1227" s="46"/>
      <c r="E1227" s="46"/>
      <c r="F1227" s="47"/>
      <c r="G1227" s="48"/>
      <c r="H1227" s="46"/>
      <c r="I1227" s="46"/>
      <c r="J1227" s="46"/>
      <c r="K1227" s="46"/>
      <c r="L1227" s="49"/>
      <c r="M1227" s="50"/>
      <c r="N1227" s="32"/>
      <c r="O1227" s="31"/>
      <c r="P1227" s="31"/>
      <c r="Q1227" s="31"/>
      <c r="R1227" s="31"/>
      <c r="S1227" s="31"/>
      <c r="T1227" s="31"/>
      <c r="U1227" s="31"/>
      <c r="V1227" s="59"/>
      <c r="W1227" s="60"/>
    </row>
    <row r="1228" spans="1:23" hidden="1" x14ac:dyDescent="0.35">
      <c r="A1228" s="119"/>
      <c r="B1228" s="46"/>
      <c r="C1228" s="46"/>
      <c r="D1228" s="46"/>
      <c r="E1228" s="46"/>
      <c r="F1228" s="47"/>
      <c r="G1228" s="48"/>
      <c r="H1228" s="46"/>
      <c r="I1228" s="46"/>
      <c r="J1228" s="46"/>
      <c r="K1228" s="46"/>
      <c r="L1228" s="49"/>
      <c r="M1228" s="50"/>
      <c r="N1228" s="32"/>
      <c r="O1228" s="31"/>
      <c r="P1228" s="31"/>
      <c r="Q1228" s="31"/>
      <c r="R1228" s="31"/>
      <c r="S1228" s="31"/>
      <c r="T1228" s="31"/>
      <c r="U1228" s="31"/>
      <c r="V1228" s="59"/>
      <c r="W1228" s="60"/>
    </row>
    <row r="1229" spans="1:23" hidden="1" x14ac:dyDescent="0.35">
      <c r="A1229" s="119"/>
      <c r="B1229" s="46"/>
      <c r="C1229" s="46"/>
      <c r="D1229" s="46"/>
      <c r="E1229" s="46"/>
      <c r="F1229" s="47"/>
      <c r="G1229" s="48"/>
      <c r="H1229" s="46"/>
      <c r="I1229" s="46"/>
      <c r="J1229" s="46"/>
      <c r="K1229" s="46"/>
      <c r="L1229" s="49"/>
      <c r="M1229" s="50"/>
      <c r="N1229" s="32"/>
      <c r="O1229" s="31"/>
      <c r="P1229" s="31"/>
      <c r="Q1229" s="31"/>
      <c r="R1229" s="31"/>
      <c r="S1229" s="31"/>
      <c r="T1229" s="31"/>
      <c r="U1229" s="31"/>
      <c r="V1229" s="59"/>
      <c r="W1229" s="60"/>
    </row>
    <row r="1230" spans="1:23" hidden="1" x14ac:dyDescent="0.35">
      <c r="A1230" s="119"/>
      <c r="B1230" s="46"/>
      <c r="C1230" s="46"/>
      <c r="D1230" s="46"/>
      <c r="E1230" s="46"/>
      <c r="F1230" s="47"/>
      <c r="G1230" s="48"/>
      <c r="H1230" s="46"/>
      <c r="I1230" s="46"/>
      <c r="J1230" s="46"/>
      <c r="K1230" s="46"/>
      <c r="L1230" s="49"/>
      <c r="M1230" s="50"/>
      <c r="N1230" s="32"/>
      <c r="O1230" s="31"/>
      <c r="P1230" s="31"/>
      <c r="Q1230" s="31"/>
      <c r="R1230" s="31"/>
      <c r="S1230" s="31"/>
      <c r="T1230" s="31"/>
      <c r="U1230" s="31"/>
      <c r="V1230" s="59"/>
      <c r="W1230" s="60"/>
    </row>
    <row r="1231" spans="1:23" hidden="1" x14ac:dyDescent="0.35">
      <c r="A1231" s="119"/>
      <c r="B1231" s="46"/>
      <c r="C1231" s="46"/>
      <c r="D1231" s="46"/>
      <c r="E1231" s="46"/>
      <c r="F1231" s="47"/>
      <c r="G1231" s="48"/>
      <c r="H1231" s="46"/>
      <c r="I1231" s="46"/>
      <c r="J1231" s="46"/>
      <c r="K1231" s="46"/>
      <c r="L1231" s="49"/>
      <c r="M1231" s="50"/>
      <c r="N1231" s="32"/>
      <c r="O1231" s="31"/>
      <c r="P1231" s="31"/>
      <c r="Q1231" s="31"/>
      <c r="R1231" s="31"/>
      <c r="S1231" s="31"/>
      <c r="T1231" s="31"/>
      <c r="U1231" s="31"/>
      <c r="V1231" s="59"/>
      <c r="W1231" s="60"/>
    </row>
    <row r="1232" spans="1:23" hidden="1" x14ac:dyDescent="0.35">
      <c r="A1232" s="119"/>
      <c r="B1232" s="46"/>
      <c r="C1232" s="46"/>
      <c r="D1232" s="46"/>
      <c r="E1232" s="46"/>
      <c r="F1232" s="47"/>
      <c r="G1232" s="48"/>
      <c r="H1232" s="46"/>
      <c r="I1232" s="46"/>
      <c r="J1232" s="46"/>
      <c r="K1232" s="46"/>
      <c r="L1232" s="49"/>
      <c r="M1232" s="50"/>
      <c r="N1232" s="32"/>
      <c r="O1232" s="31"/>
      <c r="P1232" s="31"/>
      <c r="Q1232" s="31"/>
      <c r="R1232" s="31"/>
      <c r="S1232" s="31"/>
      <c r="T1232" s="31"/>
      <c r="U1232" s="31"/>
      <c r="V1232" s="59"/>
      <c r="W1232" s="60"/>
    </row>
    <row r="1233" spans="1:23" hidden="1" x14ac:dyDescent="0.35">
      <c r="A1233" s="119"/>
      <c r="B1233" s="46"/>
      <c r="C1233" s="46"/>
      <c r="D1233" s="46"/>
      <c r="E1233" s="46"/>
      <c r="F1233" s="47"/>
      <c r="G1233" s="48"/>
      <c r="H1233" s="46"/>
      <c r="I1233" s="46"/>
      <c r="J1233" s="46"/>
      <c r="K1233" s="46"/>
      <c r="L1233" s="49"/>
      <c r="M1233" s="50"/>
      <c r="N1233" s="32"/>
      <c r="O1233" s="31"/>
      <c r="P1233" s="31"/>
      <c r="Q1233" s="31"/>
      <c r="R1233" s="31"/>
      <c r="S1233" s="31"/>
      <c r="T1233" s="31"/>
      <c r="U1233" s="31"/>
      <c r="V1233" s="59"/>
      <c r="W1233" s="60"/>
    </row>
    <row r="1234" spans="1:23" hidden="1" x14ac:dyDescent="0.35">
      <c r="A1234" s="119"/>
      <c r="B1234" s="46"/>
      <c r="C1234" s="46"/>
      <c r="D1234" s="46"/>
      <c r="E1234" s="46"/>
      <c r="F1234" s="47"/>
      <c r="G1234" s="48"/>
      <c r="H1234" s="46"/>
      <c r="I1234" s="46"/>
      <c r="J1234" s="46"/>
      <c r="K1234" s="46"/>
      <c r="L1234" s="49"/>
      <c r="M1234" s="50"/>
      <c r="N1234" s="32"/>
      <c r="O1234" s="31"/>
      <c r="P1234" s="31"/>
      <c r="Q1234" s="31"/>
      <c r="R1234" s="31"/>
      <c r="S1234" s="31"/>
      <c r="T1234" s="31"/>
      <c r="U1234" s="31"/>
      <c r="V1234" s="59"/>
      <c r="W1234" s="60"/>
    </row>
    <row r="1235" spans="1:23" hidden="1" x14ac:dyDescent="0.35">
      <c r="A1235" s="119"/>
      <c r="B1235" s="46"/>
      <c r="C1235" s="46"/>
      <c r="D1235" s="46"/>
      <c r="E1235" s="46"/>
      <c r="F1235" s="47"/>
      <c r="G1235" s="48"/>
      <c r="H1235" s="46"/>
      <c r="I1235" s="46"/>
      <c r="J1235" s="46"/>
      <c r="K1235" s="46"/>
      <c r="L1235" s="49"/>
      <c r="M1235" s="50"/>
      <c r="N1235" s="32"/>
      <c r="O1235" s="31"/>
      <c r="P1235" s="31"/>
      <c r="Q1235" s="31"/>
      <c r="R1235" s="31"/>
      <c r="S1235" s="31"/>
      <c r="T1235" s="31"/>
      <c r="U1235" s="31"/>
      <c r="V1235" s="59"/>
      <c r="W1235" s="60"/>
    </row>
    <row r="1236" spans="1:23" hidden="1" x14ac:dyDescent="0.35">
      <c r="A1236" s="119"/>
      <c r="B1236" s="46"/>
      <c r="C1236" s="46"/>
      <c r="D1236" s="46"/>
      <c r="E1236" s="46"/>
      <c r="F1236" s="47"/>
      <c r="G1236" s="48"/>
      <c r="H1236" s="46"/>
      <c r="I1236" s="46"/>
      <c r="J1236" s="46"/>
      <c r="K1236" s="46"/>
      <c r="L1236" s="49"/>
      <c r="M1236" s="50"/>
      <c r="N1236" s="32"/>
      <c r="O1236" s="31"/>
      <c r="P1236" s="31"/>
      <c r="Q1236" s="31"/>
      <c r="R1236" s="31"/>
      <c r="S1236" s="31"/>
      <c r="T1236" s="31"/>
      <c r="U1236" s="31"/>
      <c r="V1236" s="59"/>
      <c r="W1236" s="60"/>
    </row>
    <row r="1237" spans="1:23" hidden="1" x14ac:dyDescent="0.35">
      <c r="A1237" s="119"/>
      <c r="B1237" s="46"/>
      <c r="C1237" s="46"/>
      <c r="D1237" s="46"/>
      <c r="E1237" s="46"/>
      <c r="F1237" s="47"/>
      <c r="G1237" s="48"/>
      <c r="H1237" s="46"/>
      <c r="I1237" s="46"/>
      <c r="J1237" s="46"/>
      <c r="K1237" s="46"/>
      <c r="L1237" s="49"/>
      <c r="M1237" s="50"/>
      <c r="N1237" s="32"/>
      <c r="O1237" s="31"/>
      <c r="P1237" s="31"/>
      <c r="Q1237" s="31"/>
      <c r="R1237" s="31"/>
      <c r="S1237" s="31"/>
      <c r="T1237" s="31"/>
      <c r="U1237" s="31"/>
      <c r="V1237" s="59"/>
      <c r="W1237" s="60"/>
    </row>
    <row r="1238" spans="1:23" hidden="1" x14ac:dyDescent="0.35">
      <c r="A1238" s="119"/>
      <c r="B1238" s="46"/>
      <c r="C1238" s="46"/>
      <c r="D1238" s="46"/>
      <c r="E1238" s="46"/>
      <c r="F1238" s="47"/>
      <c r="G1238" s="48"/>
      <c r="H1238" s="46"/>
      <c r="I1238" s="46"/>
      <c r="J1238" s="46"/>
      <c r="K1238" s="46"/>
      <c r="L1238" s="49"/>
      <c r="M1238" s="50"/>
      <c r="N1238" s="32"/>
      <c r="O1238" s="31"/>
      <c r="P1238" s="31"/>
      <c r="Q1238" s="31"/>
      <c r="R1238" s="31"/>
      <c r="S1238" s="31"/>
      <c r="T1238" s="31"/>
      <c r="U1238" s="31"/>
      <c r="V1238" s="59"/>
      <c r="W1238" s="60"/>
    </row>
    <row r="1239" spans="1:23" hidden="1" x14ac:dyDescent="0.35">
      <c r="A1239" s="119"/>
      <c r="B1239" s="46"/>
      <c r="C1239" s="46"/>
      <c r="D1239" s="46"/>
      <c r="E1239" s="46"/>
      <c r="F1239" s="47"/>
      <c r="G1239" s="48"/>
      <c r="H1239" s="46"/>
      <c r="I1239" s="46"/>
      <c r="J1239" s="46"/>
      <c r="K1239" s="46"/>
      <c r="L1239" s="49"/>
      <c r="M1239" s="50"/>
      <c r="N1239" s="32"/>
      <c r="O1239" s="31"/>
      <c r="P1239" s="31"/>
      <c r="Q1239" s="31"/>
      <c r="R1239" s="31"/>
      <c r="S1239" s="31"/>
      <c r="T1239" s="31"/>
      <c r="U1239" s="31"/>
      <c r="V1239" s="59"/>
      <c r="W1239" s="60"/>
    </row>
    <row r="1240" spans="1:23" hidden="1" x14ac:dyDescent="0.35">
      <c r="A1240" s="119"/>
      <c r="B1240" s="46"/>
      <c r="C1240" s="46"/>
      <c r="D1240" s="46"/>
      <c r="E1240" s="46"/>
      <c r="F1240" s="47"/>
      <c r="G1240" s="48"/>
      <c r="H1240" s="46"/>
      <c r="I1240" s="46"/>
      <c r="J1240" s="46"/>
      <c r="K1240" s="46"/>
      <c r="L1240" s="49"/>
      <c r="M1240" s="50"/>
      <c r="N1240" s="32"/>
      <c r="O1240" s="31"/>
      <c r="P1240" s="31"/>
      <c r="Q1240" s="31"/>
      <c r="R1240" s="31"/>
      <c r="S1240" s="31"/>
      <c r="T1240" s="31"/>
      <c r="U1240" s="31"/>
      <c r="V1240" s="59"/>
      <c r="W1240" s="60"/>
    </row>
    <row r="1241" spans="1:23" hidden="1" x14ac:dyDescent="0.35">
      <c r="A1241" s="119"/>
      <c r="B1241" s="46"/>
      <c r="C1241" s="46"/>
      <c r="D1241" s="46"/>
      <c r="E1241" s="46"/>
      <c r="F1241" s="47"/>
      <c r="G1241" s="48"/>
      <c r="H1241" s="46"/>
      <c r="I1241" s="46"/>
      <c r="J1241" s="46"/>
      <c r="K1241" s="46"/>
      <c r="L1241" s="49"/>
      <c r="M1241" s="50"/>
      <c r="N1241" s="32"/>
      <c r="O1241" s="31"/>
      <c r="P1241" s="31"/>
      <c r="Q1241" s="31"/>
      <c r="R1241" s="31"/>
      <c r="S1241" s="31"/>
      <c r="T1241" s="31"/>
      <c r="U1241" s="31"/>
      <c r="V1241" s="59"/>
      <c r="W1241" s="60"/>
    </row>
    <row r="1242" spans="1:23" hidden="1" x14ac:dyDescent="0.35">
      <c r="A1242" s="119"/>
      <c r="B1242" s="46"/>
      <c r="C1242" s="46"/>
      <c r="D1242" s="46"/>
      <c r="E1242" s="46"/>
      <c r="F1242" s="47"/>
      <c r="G1242" s="48"/>
      <c r="H1242" s="46"/>
      <c r="I1242" s="46"/>
      <c r="J1242" s="46"/>
      <c r="K1242" s="46"/>
      <c r="L1242" s="49"/>
      <c r="M1242" s="50"/>
      <c r="N1242" s="32"/>
      <c r="O1242" s="31"/>
      <c r="P1242" s="31"/>
      <c r="Q1242" s="31"/>
      <c r="R1242" s="31"/>
      <c r="S1242" s="31"/>
      <c r="T1242" s="31"/>
      <c r="U1242" s="31"/>
      <c r="V1242" s="59"/>
      <c r="W1242" s="60"/>
    </row>
    <row r="1243" spans="1:23" hidden="1" x14ac:dyDescent="0.35">
      <c r="A1243" s="119"/>
      <c r="B1243" s="46"/>
      <c r="C1243" s="46"/>
      <c r="D1243" s="46"/>
      <c r="E1243" s="46"/>
      <c r="F1243" s="47"/>
      <c r="G1243" s="48"/>
      <c r="H1243" s="46"/>
      <c r="I1243" s="46"/>
      <c r="J1243" s="46"/>
      <c r="K1243" s="46"/>
      <c r="L1243" s="49"/>
      <c r="M1243" s="50"/>
      <c r="N1243" s="32"/>
      <c r="O1243" s="31"/>
      <c r="P1243" s="31"/>
      <c r="Q1243" s="31"/>
      <c r="R1243" s="31"/>
      <c r="S1243" s="31"/>
      <c r="T1243" s="31"/>
      <c r="U1243" s="31"/>
      <c r="V1243" s="59"/>
      <c r="W1243" s="60"/>
    </row>
    <row r="1244" spans="1:23" hidden="1" x14ac:dyDescent="0.35">
      <c r="A1244" s="119"/>
      <c r="B1244" s="46"/>
      <c r="C1244" s="46"/>
      <c r="D1244" s="46"/>
      <c r="E1244" s="46"/>
      <c r="F1244" s="47"/>
      <c r="G1244" s="48"/>
      <c r="H1244" s="46"/>
      <c r="I1244" s="46"/>
      <c r="J1244" s="46"/>
      <c r="K1244" s="46"/>
      <c r="L1244" s="49"/>
      <c r="M1244" s="50"/>
      <c r="N1244" s="32"/>
      <c r="O1244" s="31"/>
      <c r="P1244" s="31"/>
      <c r="Q1244" s="31"/>
      <c r="R1244" s="31"/>
      <c r="S1244" s="31"/>
      <c r="T1244" s="31"/>
      <c r="U1244" s="31"/>
      <c r="V1244" s="59"/>
      <c r="W1244" s="60"/>
    </row>
    <row r="1245" spans="1:23" hidden="1" x14ac:dyDescent="0.35">
      <c r="A1245" s="119"/>
      <c r="B1245" s="46"/>
      <c r="C1245" s="46"/>
      <c r="D1245" s="46"/>
      <c r="E1245" s="46"/>
      <c r="F1245" s="47"/>
      <c r="G1245" s="48"/>
      <c r="H1245" s="46"/>
      <c r="I1245" s="46"/>
      <c r="J1245" s="46"/>
      <c r="K1245" s="46"/>
      <c r="L1245" s="49"/>
      <c r="M1245" s="50"/>
      <c r="N1245" s="32"/>
      <c r="O1245" s="31"/>
      <c r="P1245" s="31"/>
      <c r="Q1245" s="31"/>
      <c r="R1245" s="31"/>
      <c r="S1245" s="31"/>
      <c r="T1245" s="31"/>
      <c r="U1245" s="31"/>
      <c r="V1245" s="59"/>
      <c r="W1245" s="60"/>
    </row>
    <row r="1246" spans="1:23" hidden="1" x14ac:dyDescent="0.35">
      <c r="A1246" s="119"/>
      <c r="B1246" s="46"/>
      <c r="C1246" s="46"/>
      <c r="D1246" s="46"/>
      <c r="E1246" s="46"/>
      <c r="F1246" s="47"/>
      <c r="G1246" s="48"/>
      <c r="H1246" s="46"/>
      <c r="I1246" s="46"/>
      <c r="J1246" s="46"/>
      <c r="K1246" s="46"/>
      <c r="L1246" s="49"/>
      <c r="M1246" s="50"/>
      <c r="N1246" s="32"/>
      <c r="O1246" s="31"/>
      <c r="P1246" s="31"/>
      <c r="Q1246" s="31"/>
      <c r="R1246" s="31"/>
      <c r="S1246" s="31"/>
      <c r="T1246" s="31"/>
      <c r="U1246" s="31"/>
      <c r="V1246" s="59"/>
      <c r="W1246" s="60"/>
    </row>
    <row r="1247" spans="1:23" hidden="1" x14ac:dyDescent="0.35">
      <c r="A1247" s="119"/>
      <c r="B1247" s="46"/>
      <c r="C1247" s="46"/>
      <c r="D1247" s="46"/>
      <c r="E1247" s="46"/>
      <c r="F1247" s="47"/>
      <c r="G1247" s="48"/>
      <c r="H1247" s="46"/>
      <c r="I1247" s="46"/>
      <c r="J1247" s="46"/>
      <c r="K1247" s="46"/>
      <c r="L1247" s="49"/>
      <c r="M1247" s="50"/>
      <c r="N1247" s="32"/>
      <c r="O1247" s="31"/>
      <c r="P1247" s="31"/>
      <c r="Q1247" s="31"/>
      <c r="R1247" s="31"/>
      <c r="S1247" s="31"/>
      <c r="T1247" s="31"/>
      <c r="U1247" s="31"/>
      <c r="V1247" s="59"/>
      <c r="W1247" s="60"/>
    </row>
    <row r="1248" spans="1:23" hidden="1" x14ac:dyDescent="0.35">
      <c r="A1248" s="119"/>
      <c r="B1248" s="46"/>
      <c r="C1248" s="46"/>
      <c r="D1248" s="46"/>
      <c r="E1248" s="46"/>
      <c r="F1248" s="47"/>
      <c r="G1248" s="48"/>
      <c r="H1248" s="46"/>
      <c r="I1248" s="46"/>
      <c r="J1248" s="46"/>
      <c r="K1248" s="46"/>
      <c r="L1248" s="49"/>
      <c r="M1248" s="50"/>
      <c r="N1248" s="32"/>
      <c r="O1248" s="31"/>
      <c r="P1248" s="31"/>
      <c r="Q1248" s="31"/>
      <c r="R1248" s="31"/>
      <c r="S1248" s="31"/>
      <c r="T1248" s="31"/>
      <c r="U1248" s="31"/>
      <c r="V1248" s="59"/>
      <c r="W1248" s="60"/>
    </row>
    <row r="1249" spans="1:23" hidden="1" x14ac:dyDescent="0.35">
      <c r="A1249" s="119"/>
      <c r="B1249" s="46"/>
      <c r="C1249" s="46"/>
      <c r="D1249" s="46"/>
      <c r="E1249" s="46"/>
      <c r="F1249" s="47"/>
      <c r="G1249" s="48"/>
      <c r="H1249" s="46"/>
      <c r="I1249" s="46"/>
      <c r="J1249" s="46"/>
      <c r="K1249" s="46"/>
      <c r="L1249" s="49"/>
      <c r="M1249" s="50"/>
      <c r="N1249" s="32"/>
      <c r="O1249" s="31"/>
      <c r="P1249" s="31"/>
      <c r="Q1249" s="31"/>
      <c r="R1249" s="31"/>
      <c r="S1249" s="31"/>
      <c r="T1249" s="31"/>
      <c r="U1249" s="31"/>
      <c r="V1249" s="59"/>
      <c r="W1249" s="60"/>
    </row>
    <row r="1250" spans="1:23" hidden="1" x14ac:dyDescent="0.35">
      <c r="A1250" s="119"/>
      <c r="B1250" s="46"/>
      <c r="C1250" s="46"/>
      <c r="D1250" s="46"/>
      <c r="E1250" s="46"/>
      <c r="F1250" s="47"/>
      <c r="G1250" s="48"/>
      <c r="H1250" s="46"/>
      <c r="I1250" s="46"/>
      <c r="J1250" s="46"/>
      <c r="K1250" s="46"/>
      <c r="L1250" s="49"/>
      <c r="M1250" s="50"/>
      <c r="N1250" s="32"/>
      <c r="O1250" s="31"/>
      <c r="P1250" s="31"/>
      <c r="Q1250" s="31"/>
      <c r="R1250" s="31"/>
      <c r="S1250" s="31"/>
      <c r="T1250" s="31"/>
      <c r="U1250" s="31"/>
      <c r="V1250" s="59"/>
      <c r="W1250" s="60"/>
    </row>
    <row r="1251" spans="1:23" hidden="1" x14ac:dyDescent="0.35">
      <c r="A1251" s="119"/>
      <c r="B1251" s="46"/>
      <c r="C1251" s="46"/>
      <c r="D1251" s="46"/>
      <c r="E1251" s="46"/>
      <c r="F1251" s="47"/>
      <c r="G1251" s="48"/>
      <c r="H1251" s="46"/>
      <c r="I1251" s="46"/>
      <c r="J1251" s="46"/>
      <c r="K1251" s="46"/>
      <c r="L1251" s="49"/>
      <c r="M1251" s="50"/>
      <c r="N1251" s="32"/>
      <c r="O1251" s="31"/>
      <c r="P1251" s="31"/>
      <c r="Q1251" s="31"/>
      <c r="R1251" s="31"/>
      <c r="S1251" s="31"/>
      <c r="T1251" s="31"/>
      <c r="U1251" s="31"/>
      <c r="V1251" s="59"/>
      <c r="W1251" s="60"/>
    </row>
    <row r="1252" spans="1:23" hidden="1" x14ac:dyDescent="0.35">
      <c r="A1252" s="119"/>
      <c r="B1252" s="46"/>
      <c r="C1252" s="46"/>
      <c r="D1252" s="46"/>
      <c r="E1252" s="46"/>
      <c r="F1252" s="47"/>
      <c r="G1252" s="48"/>
      <c r="H1252" s="46"/>
      <c r="I1252" s="46"/>
      <c r="J1252" s="46"/>
      <c r="K1252" s="46"/>
      <c r="L1252" s="49"/>
      <c r="M1252" s="50"/>
      <c r="N1252" s="32"/>
      <c r="O1252" s="31"/>
      <c r="P1252" s="31"/>
      <c r="Q1252" s="31"/>
      <c r="R1252" s="31"/>
      <c r="S1252" s="31"/>
      <c r="T1252" s="31"/>
      <c r="U1252" s="31"/>
      <c r="V1252" s="59"/>
      <c r="W1252" s="60"/>
    </row>
    <row r="1253" spans="1:23" hidden="1" x14ac:dyDescent="0.35">
      <c r="A1253" s="119"/>
      <c r="B1253" s="46"/>
      <c r="C1253" s="46"/>
      <c r="D1253" s="46"/>
      <c r="E1253" s="46"/>
      <c r="F1253" s="47"/>
      <c r="G1253" s="48"/>
      <c r="H1253" s="46"/>
      <c r="I1253" s="46"/>
      <c r="J1253" s="46"/>
      <c r="K1253" s="46"/>
      <c r="L1253" s="49"/>
      <c r="M1253" s="50"/>
      <c r="N1253" s="32"/>
      <c r="O1253" s="31"/>
      <c r="P1253" s="31"/>
      <c r="Q1253" s="31"/>
      <c r="R1253" s="31"/>
      <c r="S1253" s="31"/>
      <c r="T1253" s="31"/>
      <c r="U1253" s="31"/>
      <c r="V1253" s="59"/>
      <c r="W1253" s="60"/>
    </row>
    <row r="1254" spans="1:23" hidden="1" x14ac:dyDescent="0.35">
      <c r="A1254" s="119"/>
      <c r="B1254" s="46"/>
      <c r="C1254" s="46"/>
      <c r="D1254" s="46"/>
      <c r="E1254" s="46"/>
      <c r="F1254" s="47"/>
      <c r="G1254" s="48"/>
      <c r="H1254" s="46"/>
      <c r="I1254" s="46"/>
      <c r="J1254" s="46"/>
      <c r="K1254" s="46"/>
      <c r="L1254" s="49"/>
      <c r="M1254" s="50"/>
      <c r="N1254" s="32"/>
      <c r="O1254" s="31"/>
      <c r="P1254" s="31"/>
      <c r="Q1254" s="31"/>
      <c r="R1254" s="31"/>
      <c r="S1254" s="31"/>
      <c r="T1254" s="31"/>
      <c r="U1254" s="31"/>
      <c r="V1254" s="59"/>
      <c r="W1254" s="60"/>
    </row>
    <row r="1255" spans="1:23" hidden="1" x14ac:dyDescent="0.35">
      <c r="A1255" s="119"/>
      <c r="B1255" s="46"/>
      <c r="C1255" s="46"/>
      <c r="D1255" s="46"/>
      <c r="E1255" s="46"/>
      <c r="F1255" s="47"/>
      <c r="G1255" s="48"/>
      <c r="H1255" s="46"/>
      <c r="I1255" s="46"/>
      <c r="J1255" s="46"/>
      <c r="K1255" s="46"/>
      <c r="L1255" s="49"/>
      <c r="M1255" s="50"/>
      <c r="N1255" s="32"/>
      <c r="O1255" s="31"/>
      <c r="P1255" s="31"/>
      <c r="Q1255" s="31"/>
      <c r="R1255" s="31"/>
      <c r="S1255" s="31"/>
      <c r="T1255" s="31"/>
      <c r="U1255" s="31"/>
      <c r="V1255" s="59"/>
      <c r="W1255" s="60"/>
    </row>
    <row r="1256" spans="1:23" hidden="1" x14ac:dyDescent="0.35">
      <c r="A1256" s="119"/>
      <c r="B1256" s="46"/>
      <c r="C1256" s="46"/>
      <c r="D1256" s="46"/>
      <c r="E1256" s="46"/>
      <c r="F1256" s="47"/>
      <c r="G1256" s="48"/>
      <c r="H1256" s="46"/>
      <c r="I1256" s="46"/>
      <c r="J1256" s="46"/>
      <c r="K1256" s="46"/>
      <c r="L1256" s="49"/>
      <c r="M1256" s="50"/>
      <c r="N1256" s="32"/>
      <c r="O1256" s="31"/>
      <c r="P1256" s="31"/>
      <c r="Q1256" s="31"/>
      <c r="R1256" s="31"/>
      <c r="S1256" s="31"/>
      <c r="T1256" s="31"/>
      <c r="U1256" s="31"/>
      <c r="V1256" s="59"/>
      <c r="W1256" s="60"/>
    </row>
    <row r="1257" spans="1:23" hidden="1" x14ac:dyDescent="0.35">
      <c r="A1257" s="119"/>
      <c r="B1257" s="46"/>
      <c r="C1257" s="46"/>
      <c r="D1257" s="46"/>
      <c r="E1257" s="46"/>
      <c r="F1257" s="47"/>
      <c r="G1257" s="48"/>
      <c r="H1257" s="46"/>
      <c r="I1257" s="46"/>
      <c r="J1257" s="46"/>
      <c r="K1257" s="46"/>
      <c r="L1257" s="49"/>
      <c r="M1257" s="50"/>
      <c r="N1257" s="32"/>
      <c r="O1257" s="31"/>
      <c r="P1257" s="31"/>
      <c r="Q1257" s="31"/>
      <c r="R1257" s="31"/>
      <c r="S1257" s="31"/>
      <c r="T1257" s="31"/>
      <c r="U1257" s="31"/>
      <c r="V1257" s="59"/>
      <c r="W1257" s="60"/>
    </row>
    <row r="1258" spans="1:23" hidden="1" x14ac:dyDescent="0.35">
      <c r="A1258" s="119"/>
      <c r="B1258" s="46"/>
      <c r="C1258" s="46"/>
      <c r="D1258" s="46"/>
      <c r="E1258" s="46"/>
      <c r="F1258" s="47"/>
      <c r="G1258" s="48"/>
      <c r="H1258" s="46"/>
      <c r="I1258" s="46"/>
      <c r="J1258" s="46"/>
      <c r="K1258" s="46"/>
      <c r="L1258" s="49"/>
      <c r="M1258" s="50"/>
      <c r="N1258" s="32"/>
      <c r="O1258" s="31"/>
      <c r="P1258" s="31"/>
      <c r="Q1258" s="31"/>
      <c r="R1258" s="31"/>
      <c r="S1258" s="31"/>
      <c r="T1258" s="31"/>
      <c r="U1258" s="31"/>
      <c r="V1258" s="59"/>
      <c r="W1258" s="60"/>
    </row>
    <row r="1259" spans="1:23" hidden="1" x14ac:dyDescent="0.35">
      <c r="A1259" s="119"/>
      <c r="B1259" s="46"/>
      <c r="C1259" s="46"/>
      <c r="D1259" s="46"/>
      <c r="E1259" s="46"/>
      <c r="F1259" s="47"/>
      <c r="G1259" s="48"/>
      <c r="H1259" s="46"/>
      <c r="I1259" s="46"/>
      <c r="J1259" s="46"/>
      <c r="K1259" s="46"/>
      <c r="L1259" s="49"/>
      <c r="M1259" s="50"/>
      <c r="N1259" s="32"/>
      <c r="O1259" s="31"/>
      <c r="P1259" s="31"/>
      <c r="Q1259" s="31"/>
      <c r="R1259" s="31"/>
      <c r="S1259" s="31"/>
      <c r="T1259" s="31"/>
      <c r="U1259" s="31"/>
      <c r="V1259" s="59"/>
      <c r="W1259" s="60"/>
    </row>
    <row r="1260" spans="1:23" hidden="1" x14ac:dyDescent="0.35">
      <c r="A1260" s="119"/>
      <c r="B1260" s="46"/>
      <c r="C1260" s="46"/>
      <c r="D1260" s="46"/>
      <c r="E1260" s="46"/>
      <c r="F1260" s="47"/>
      <c r="G1260" s="48"/>
      <c r="H1260" s="46"/>
      <c r="I1260" s="46"/>
      <c r="J1260" s="46"/>
      <c r="K1260" s="46"/>
      <c r="L1260" s="49"/>
      <c r="M1260" s="50"/>
      <c r="N1260" s="32"/>
      <c r="O1260" s="31"/>
      <c r="P1260" s="31"/>
      <c r="Q1260" s="31"/>
      <c r="R1260" s="31"/>
      <c r="S1260" s="31"/>
      <c r="T1260" s="31"/>
      <c r="U1260" s="31"/>
      <c r="V1260" s="59"/>
      <c r="W1260" s="60"/>
    </row>
    <row r="1261" spans="1:23" hidden="1" x14ac:dyDescent="0.35">
      <c r="A1261" s="119"/>
      <c r="B1261" s="46"/>
      <c r="C1261" s="46"/>
      <c r="D1261" s="46"/>
      <c r="E1261" s="46"/>
      <c r="F1261" s="47"/>
      <c r="G1261" s="48"/>
      <c r="H1261" s="46"/>
      <c r="I1261" s="46"/>
      <c r="J1261" s="46"/>
      <c r="K1261" s="46"/>
      <c r="L1261" s="49"/>
      <c r="M1261" s="50"/>
      <c r="N1261" s="32"/>
      <c r="O1261" s="31"/>
      <c r="P1261" s="31"/>
      <c r="Q1261" s="31"/>
      <c r="R1261" s="31"/>
      <c r="S1261" s="31"/>
      <c r="T1261" s="31"/>
      <c r="U1261" s="31"/>
      <c r="V1261" s="59"/>
      <c r="W1261" s="60"/>
    </row>
    <row r="1262" spans="1:23" hidden="1" x14ac:dyDescent="0.35">
      <c r="A1262" s="119"/>
      <c r="B1262" s="46"/>
      <c r="C1262" s="46"/>
      <c r="D1262" s="46"/>
      <c r="E1262" s="46"/>
      <c r="F1262" s="47"/>
      <c r="G1262" s="48"/>
      <c r="H1262" s="46"/>
      <c r="I1262" s="46"/>
      <c r="J1262" s="46"/>
      <c r="K1262" s="46"/>
      <c r="L1262" s="49"/>
      <c r="M1262" s="50"/>
      <c r="N1262" s="32"/>
      <c r="O1262" s="31"/>
      <c r="P1262" s="31"/>
      <c r="Q1262" s="31"/>
      <c r="R1262" s="31"/>
      <c r="S1262" s="31"/>
      <c r="T1262" s="31"/>
      <c r="U1262" s="31"/>
      <c r="V1262" s="59"/>
      <c r="W1262" s="60"/>
    </row>
    <row r="1263" spans="1:23" hidden="1" x14ac:dyDescent="0.35">
      <c r="A1263" s="119"/>
      <c r="B1263" s="46"/>
      <c r="C1263" s="46"/>
      <c r="D1263" s="46"/>
      <c r="E1263" s="46"/>
      <c r="F1263" s="47"/>
      <c r="G1263" s="48"/>
      <c r="H1263" s="46"/>
      <c r="I1263" s="46"/>
      <c r="J1263" s="46"/>
      <c r="K1263" s="46"/>
      <c r="L1263" s="49"/>
      <c r="M1263" s="50"/>
      <c r="N1263" s="32"/>
      <c r="O1263" s="31"/>
      <c r="P1263" s="31"/>
      <c r="Q1263" s="31"/>
      <c r="R1263" s="31"/>
      <c r="S1263" s="31"/>
      <c r="T1263" s="31"/>
      <c r="U1263" s="31"/>
      <c r="V1263" s="59"/>
      <c r="W1263" s="60"/>
    </row>
    <row r="1264" spans="1:23" hidden="1" x14ac:dyDescent="0.35">
      <c r="A1264" s="119"/>
      <c r="B1264" s="46"/>
      <c r="C1264" s="46"/>
      <c r="D1264" s="46"/>
      <c r="E1264" s="46"/>
      <c r="F1264" s="47"/>
      <c r="G1264" s="48"/>
      <c r="H1264" s="46"/>
      <c r="I1264" s="46"/>
      <c r="J1264" s="46"/>
      <c r="K1264" s="46"/>
      <c r="L1264" s="49"/>
      <c r="M1264" s="50"/>
      <c r="N1264" s="32"/>
      <c r="O1264" s="31"/>
      <c r="P1264" s="31"/>
      <c r="Q1264" s="31"/>
      <c r="R1264" s="31"/>
      <c r="S1264" s="31"/>
      <c r="T1264" s="31"/>
      <c r="U1264" s="31"/>
      <c r="V1264" s="59"/>
      <c r="W1264" s="60"/>
    </row>
    <row r="1265" spans="1:23" hidden="1" x14ac:dyDescent="0.35">
      <c r="A1265" s="119"/>
      <c r="B1265" s="46"/>
      <c r="C1265" s="46"/>
      <c r="D1265" s="46"/>
      <c r="E1265" s="46"/>
      <c r="F1265" s="47"/>
      <c r="G1265" s="48"/>
      <c r="H1265" s="46"/>
      <c r="I1265" s="46"/>
      <c r="J1265" s="46"/>
      <c r="K1265" s="46"/>
      <c r="L1265" s="49"/>
      <c r="M1265" s="50"/>
      <c r="N1265" s="32"/>
      <c r="O1265" s="31"/>
      <c r="P1265" s="31"/>
      <c r="Q1265" s="31"/>
      <c r="R1265" s="31"/>
      <c r="S1265" s="31"/>
      <c r="T1265" s="31"/>
      <c r="U1265" s="31"/>
      <c r="V1265" s="59"/>
      <c r="W1265" s="60"/>
    </row>
    <row r="1266" spans="1:23" hidden="1" x14ac:dyDescent="0.35">
      <c r="A1266" s="119"/>
      <c r="B1266" s="46"/>
      <c r="C1266" s="46"/>
      <c r="D1266" s="46"/>
      <c r="E1266" s="46"/>
      <c r="F1266" s="47"/>
      <c r="G1266" s="48"/>
      <c r="H1266" s="46"/>
      <c r="I1266" s="46"/>
      <c r="J1266" s="46"/>
      <c r="K1266" s="46"/>
      <c r="L1266" s="49"/>
      <c r="M1266" s="50"/>
      <c r="N1266" s="32"/>
      <c r="O1266" s="31"/>
      <c r="P1266" s="31"/>
      <c r="Q1266" s="31"/>
      <c r="R1266" s="31"/>
      <c r="S1266" s="31"/>
      <c r="T1266" s="31"/>
      <c r="U1266" s="31"/>
      <c r="V1266" s="59"/>
      <c r="W1266" s="60"/>
    </row>
    <row r="1267" spans="1:23" hidden="1" x14ac:dyDescent="0.35">
      <c r="A1267" s="119"/>
      <c r="B1267" s="46"/>
      <c r="C1267" s="46"/>
      <c r="D1267" s="46"/>
      <c r="E1267" s="46"/>
      <c r="F1267" s="47"/>
      <c r="G1267" s="48"/>
      <c r="H1267" s="46"/>
      <c r="I1267" s="46"/>
      <c r="J1267" s="46"/>
      <c r="K1267" s="46"/>
      <c r="L1267" s="49"/>
      <c r="M1267" s="50"/>
      <c r="N1267" s="32"/>
      <c r="O1267" s="31"/>
      <c r="P1267" s="31"/>
      <c r="Q1267" s="31"/>
      <c r="R1267" s="31"/>
      <c r="S1267" s="31"/>
      <c r="T1267" s="31"/>
      <c r="U1267" s="31"/>
      <c r="V1267" s="59"/>
      <c r="W1267" s="60"/>
    </row>
    <row r="1268" spans="1:23" hidden="1" x14ac:dyDescent="0.35">
      <c r="A1268" s="119"/>
      <c r="B1268" s="46"/>
      <c r="C1268" s="46"/>
      <c r="D1268" s="46"/>
      <c r="E1268" s="46"/>
      <c r="F1268" s="47"/>
      <c r="G1268" s="48"/>
      <c r="H1268" s="46"/>
      <c r="I1268" s="46"/>
      <c r="J1268" s="46"/>
      <c r="K1268" s="46"/>
      <c r="L1268" s="49"/>
      <c r="M1268" s="50"/>
      <c r="N1268" s="32"/>
      <c r="O1268" s="31"/>
      <c r="P1268" s="31"/>
      <c r="Q1268" s="31"/>
      <c r="R1268" s="31"/>
      <c r="S1268" s="31"/>
      <c r="T1268" s="31"/>
      <c r="U1268" s="31"/>
      <c r="V1268" s="59"/>
      <c r="W1268" s="60"/>
    </row>
    <row r="1269" spans="1:23" hidden="1" x14ac:dyDescent="0.35">
      <c r="A1269" s="119"/>
      <c r="B1269" s="46"/>
      <c r="C1269" s="46"/>
      <c r="D1269" s="46"/>
      <c r="E1269" s="46"/>
      <c r="F1269" s="47"/>
      <c r="G1269" s="48"/>
      <c r="H1269" s="46"/>
      <c r="I1269" s="46"/>
      <c r="J1269" s="46"/>
      <c r="K1269" s="46"/>
      <c r="L1269" s="49"/>
      <c r="M1269" s="50"/>
      <c r="N1269" s="32"/>
      <c r="O1269" s="31"/>
      <c r="P1269" s="31"/>
      <c r="Q1269" s="31"/>
      <c r="R1269" s="31"/>
      <c r="S1269" s="31"/>
      <c r="T1269" s="31"/>
      <c r="U1269" s="31"/>
      <c r="V1269" s="59"/>
      <c r="W1269" s="60"/>
    </row>
    <row r="1270" spans="1:23" hidden="1" x14ac:dyDescent="0.35">
      <c r="A1270" s="119"/>
      <c r="B1270" s="46"/>
      <c r="C1270" s="46"/>
      <c r="D1270" s="46"/>
      <c r="E1270" s="46"/>
      <c r="F1270" s="47"/>
      <c r="G1270" s="48"/>
      <c r="H1270" s="46"/>
      <c r="I1270" s="46"/>
      <c r="J1270" s="46"/>
      <c r="K1270" s="46"/>
      <c r="L1270" s="49"/>
      <c r="M1270" s="50"/>
      <c r="N1270" s="32"/>
      <c r="O1270" s="31"/>
      <c r="P1270" s="31"/>
      <c r="Q1270" s="31"/>
      <c r="R1270" s="31"/>
      <c r="S1270" s="31"/>
      <c r="T1270" s="31"/>
      <c r="U1270" s="31"/>
      <c r="V1270" s="59"/>
      <c r="W1270" s="60"/>
    </row>
    <row r="1271" spans="1:23" hidden="1" x14ac:dyDescent="0.35">
      <c r="A1271" s="119"/>
      <c r="B1271" s="46"/>
      <c r="C1271" s="46"/>
      <c r="D1271" s="46"/>
      <c r="E1271" s="46"/>
      <c r="F1271" s="47"/>
      <c r="G1271" s="48"/>
      <c r="H1271" s="46"/>
      <c r="I1271" s="46"/>
      <c r="J1271" s="46"/>
      <c r="K1271" s="46"/>
      <c r="L1271" s="49"/>
      <c r="M1271" s="50"/>
      <c r="N1271" s="32"/>
      <c r="O1271" s="31"/>
      <c r="P1271" s="31"/>
      <c r="Q1271" s="31"/>
      <c r="R1271" s="31"/>
      <c r="S1271" s="31"/>
      <c r="T1271" s="31"/>
      <c r="U1271" s="31"/>
      <c r="V1271" s="59"/>
      <c r="W1271" s="60"/>
    </row>
    <row r="1272" spans="1:23" hidden="1" x14ac:dyDescent="0.35">
      <c r="A1272" s="119"/>
      <c r="B1272" s="46"/>
      <c r="C1272" s="46"/>
      <c r="D1272" s="46"/>
      <c r="E1272" s="46"/>
      <c r="F1272" s="47"/>
      <c r="G1272" s="48"/>
      <c r="H1272" s="46"/>
      <c r="I1272" s="46"/>
      <c r="J1272" s="46"/>
      <c r="K1272" s="46"/>
      <c r="L1272" s="49"/>
      <c r="M1272" s="50"/>
      <c r="N1272" s="32"/>
      <c r="O1272" s="31"/>
      <c r="P1272" s="31"/>
      <c r="Q1272" s="31"/>
      <c r="R1272" s="31"/>
      <c r="S1272" s="31"/>
      <c r="T1272" s="31"/>
      <c r="U1272" s="31"/>
      <c r="V1272" s="59"/>
      <c r="W1272" s="60"/>
    </row>
    <row r="1273" spans="1:23" hidden="1" x14ac:dyDescent="0.35">
      <c r="A1273" s="119"/>
      <c r="B1273" s="46"/>
      <c r="C1273" s="46"/>
      <c r="D1273" s="46"/>
      <c r="E1273" s="46"/>
      <c r="F1273" s="47"/>
      <c r="G1273" s="48"/>
      <c r="H1273" s="46"/>
      <c r="I1273" s="46"/>
      <c r="J1273" s="46"/>
      <c r="K1273" s="46"/>
      <c r="L1273" s="49"/>
      <c r="M1273" s="50"/>
      <c r="N1273" s="32"/>
      <c r="O1273" s="31"/>
      <c r="P1273" s="31"/>
      <c r="Q1273" s="31"/>
      <c r="R1273" s="31"/>
      <c r="S1273" s="31"/>
      <c r="T1273" s="31"/>
      <c r="U1273" s="31"/>
      <c r="V1273" s="59"/>
      <c r="W1273" s="60"/>
    </row>
    <row r="1274" spans="1:23" hidden="1" x14ac:dyDescent="0.35">
      <c r="A1274" s="119"/>
      <c r="B1274" s="46"/>
      <c r="C1274" s="46"/>
      <c r="D1274" s="46"/>
      <c r="E1274" s="46"/>
      <c r="F1274" s="47"/>
      <c r="G1274" s="48"/>
      <c r="H1274" s="46"/>
      <c r="I1274" s="46"/>
      <c r="J1274" s="46"/>
      <c r="K1274" s="46"/>
      <c r="L1274" s="49"/>
      <c r="M1274" s="50"/>
      <c r="N1274" s="32"/>
      <c r="O1274" s="31"/>
      <c r="P1274" s="31"/>
      <c r="Q1274" s="31"/>
      <c r="R1274" s="31"/>
      <c r="S1274" s="31"/>
      <c r="T1274" s="31"/>
      <c r="U1274" s="31"/>
      <c r="V1274" s="59"/>
      <c r="W1274" s="60"/>
    </row>
    <row r="1275" spans="1:23" hidden="1" x14ac:dyDescent="0.35">
      <c r="A1275" s="119"/>
      <c r="B1275" s="46"/>
      <c r="C1275" s="46"/>
      <c r="D1275" s="46"/>
      <c r="E1275" s="46"/>
      <c r="F1275" s="47"/>
      <c r="G1275" s="48"/>
      <c r="H1275" s="46"/>
      <c r="I1275" s="46"/>
      <c r="J1275" s="46"/>
      <c r="K1275" s="46"/>
      <c r="L1275" s="49"/>
      <c r="M1275" s="50"/>
      <c r="N1275" s="32"/>
      <c r="O1275" s="31"/>
      <c r="P1275" s="31"/>
      <c r="Q1275" s="31"/>
      <c r="R1275" s="31"/>
      <c r="S1275" s="31"/>
      <c r="T1275" s="31"/>
      <c r="U1275" s="31"/>
      <c r="V1275" s="59"/>
      <c r="W1275" s="60"/>
    </row>
    <row r="1276" spans="1:23" hidden="1" x14ac:dyDescent="0.35">
      <c r="A1276" s="119"/>
      <c r="B1276" s="46"/>
      <c r="C1276" s="46"/>
      <c r="D1276" s="46"/>
      <c r="E1276" s="46"/>
      <c r="F1276" s="47"/>
      <c r="G1276" s="48"/>
      <c r="H1276" s="46"/>
      <c r="I1276" s="46"/>
      <c r="J1276" s="46"/>
      <c r="K1276" s="46"/>
      <c r="L1276" s="49"/>
      <c r="M1276" s="50"/>
      <c r="N1276" s="32"/>
      <c r="O1276" s="31"/>
      <c r="P1276" s="31"/>
      <c r="Q1276" s="31"/>
      <c r="R1276" s="31"/>
      <c r="S1276" s="31"/>
      <c r="T1276" s="31"/>
      <c r="U1276" s="31"/>
      <c r="V1276" s="59"/>
      <c r="W1276" s="60"/>
    </row>
    <row r="1277" spans="1:23" hidden="1" x14ac:dyDescent="0.35">
      <c r="A1277" s="119"/>
      <c r="B1277" s="46"/>
      <c r="C1277" s="46"/>
      <c r="D1277" s="46"/>
      <c r="E1277" s="46"/>
      <c r="F1277" s="47"/>
      <c r="G1277" s="48"/>
      <c r="H1277" s="46"/>
      <c r="I1277" s="46"/>
      <c r="J1277" s="46"/>
      <c r="K1277" s="46"/>
      <c r="L1277" s="49"/>
      <c r="M1277" s="50"/>
      <c r="N1277" s="32"/>
      <c r="O1277" s="31"/>
      <c r="P1277" s="31"/>
      <c r="Q1277" s="31"/>
      <c r="R1277" s="31"/>
      <c r="S1277" s="31"/>
      <c r="T1277" s="31"/>
      <c r="U1277" s="31"/>
      <c r="V1277" s="59"/>
      <c r="W1277" s="60"/>
    </row>
    <row r="1278" spans="1:23" hidden="1" x14ac:dyDescent="0.35">
      <c r="A1278" s="119"/>
      <c r="B1278" s="46"/>
      <c r="C1278" s="46"/>
      <c r="D1278" s="46"/>
      <c r="E1278" s="46"/>
      <c r="F1278" s="47"/>
      <c r="G1278" s="48"/>
      <c r="H1278" s="46"/>
      <c r="I1278" s="46"/>
      <c r="J1278" s="46"/>
      <c r="K1278" s="46"/>
      <c r="L1278" s="49"/>
      <c r="M1278" s="50"/>
      <c r="N1278" s="32"/>
      <c r="O1278" s="31"/>
      <c r="P1278" s="31"/>
      <c r="Q1278" s="31"/>
      <c r="R1278" s="31"/>
      <c r="S1278" s="31"/>
      <c r="T1278" s="31"/>
      <c r="U1278" s="31"/>
      <c r="V1278" s="59"/>
      <c r="W1278" s="60"/>
    </row>
    <row r="1279" spans="1:23" hidden="1" x14ac:dyDescent="0.35">
      <c r="A1279" s="119"/>
      <c r="B1279" s="46"/>
      <c r="C1279" s="46"/>
      <c r="D1279" s="46"/>
      <c r="E1279" s="46"/>
      <c r="F1279" s="47"/>
      <c r="G1279" s="48"/>
      <c r="H1279" s="46"/>
      <c r="I1279" s="46"/>
      <c r="J1279" s="46"/>
      <c r="K1279" s="46"/>
      <c r="L1279" s="49"/>
      <c r="M1279" s="50"/>
      <c r="N1279" s="32"/>
      <c r="O1279" s="31"/>
      <c r="P1279" s="31"/>
      <c r="Q1279" s="31"/>
      <c r="R1279" s="31"/>
      <c r="S1279" s="31"/>
      <c r="T1279" s="31"/>
      <c r="U1279" s="31"/>
      <c r="V1279" s="59"/>
      <c r="W1279" s="60"/>
    </row>
    <row r="1280" spans="1:23" hidden="1" x14ac:dyDescent="0.35">
      <c r="A1280" s="119"/>
      <c r="B1280" s="46"/>
      <c r="C1280" s="46"/>
      <c r="D1280" s="46"/>
      <c r="E1280" s="46"/>
      <c r="F1280" s="47"/>
      <c r="G1280" s="48"/>
      <c r="H1280" s="46"/>
      <c r="I1280" s="46"/>
      <c r="J1280" s="46"/>
      <c r="K1280" s="46"/>
      <c r="L1280" s="49"/>
      <c r="M1280" s="50"/>
      <c r="N1280" s="32"/>
      <c r="O1280" s="31"/>
      <c r="P1280" s="31"/>
      <c r="Q1280" s="31"/>
      <c r="R1280" s="31"/>
      <c r="S1280" s="31"/>
      <c r="T1280" s="31"/>
      <c r="U1280" s="31"/>
      <c r="V1280" s="59"/>
      <c r="W1280" s="60"/>
    </row>
    <row r="1281" spans="1:23" hidden="1" x14ac:dyDescent="0.35">
      <c r="A1281" s="119"/>
      <c r="B1281" s="46"/>
      <c r="C1281" s="46"/>
      <c r="D1281" s="46"/>
      <c r="E1281" s="46"/>
      <c r="F1281" s="47"/>
      <c r="G1281" s="48"/>
      <c r="H1281" s="46"/>
      <c r="I1281" s="46"/>
      <c r="J1281" s="46"/>
      <c r="K1281" s="46"/>
      <c r="L1281" s="49"/>
      <c r="M1281" s="50"/>
      <c r="N1281" s="32"/>
      <c r="O1281" s="31"/>
      <c r="P1281" s="31"/>
      <c r="Q1281" s="31"/>
      <c r="R1281" s="31"/>
      <c r="S1281" s="31"/>
      <c r="T1281" s="31"/>
      <c r="U1281" s="31"/>
      <c r="V1281" s="59"/>
      <c r="W1281" s="60"/>
    </row>
    <row r="1282" spans="1:23" hidden="1" x14ac:dyDescent="0.35">
      <c r="A1282" s="119"/>
      <c r="B1282" s="46"/>
      <c r="C1282" s="46"/>
      <c r="D1282" s="46"/>
      <c r="E1282" s="46"/>
      <c r="F1282" s="47"/>
      <c r="G1282" s="48"/>
      <c r="H1282" s="46"/>
      <c r="I1282" s="46"/>
      <c r="J1282" s="46"/>
      <c r="K1282" s="46"/>
      <c r="L1282" s="49"/>
      <c r="M1282" s="50"/>
      <c r="N1282" s="32"/>
      <c r="O1282" s="31"/>
      <c r="P1282" s="31"/>
      <c r="Q1282" s="31"/>
      <c r="R1282" s="31"/>
      <c r="S1282" s="31"/>
      <c r="T1282" s="31"/>
      <c r="U1282" s="31"/>
      <c r="V1282" s="59"/>
      <c r="W1282" s="60"/>
    </row>
    <row r="1283" spans="1:23" hidden="1" x14ac:dyDescent="0.35">
      <c r="A1283" s="119"/>
      <c r="B1283" s="46"/>
      <c r="C1283" s="46"/>
      <c r="D1283" s="46"/>
      <c r="E1283" s="46"/>
      <c r="F1283" s="47"/>
      <c r="G1283" s="48"/>
      <c r="H1283" s="46"/>
      <c r="I1283" s="46"/>
      <c r="J1283" s="46"/>
      <c r="K1283" s="46"/>
      <c r="L1283" s="49"/>
      <c r="M1283" s="50"/>
      <c r="N1283" s="32"/>
      <c r="O1283" s="31"/>
      <c r="P1283" s="31"/>
      <c r="Q1283" s="31"/>
      <c r="R1283" s="31"/>
      <c r="S1283" s="31"/>
      <c r="T1283" s="31"/>
      <c r="U1283" s="31"/>
      <c r="V1283" s="59"/>
      <c r="W1283" s="60"/>
    </row>
    <row r="1284" spans="1:23" hidden="1" x14ac:dyDescent="0.35">
      <c r="F1284" s="33"/>
      <c r="G1284" s="34"/>
      <c r="V1284" s="63"/>
      <c r="W1284" s="2"/>
    </row>
  </sheetData>
  <sheetProtection algorithmName="SHA-256" hashValue="VPLUxGwuoZ6jW1LzueYPH6AYUeAzOqnuzMYnUZolSnQ=" saltValue="32g4hMYNlbktjB996PS9Hw==" spinCount="100000" sheet="1" selectLockedCells="1"/>
  <autoFilter ref="A7:CV1283" xr:uid="{00000000-0009-0000-0000-000002000000}"/>
  <dataConsolidate/>
  <mergeCells count="29">
    <mergeCell ref="A5:F5"/>
    <mergeCell ref="A9:A10"/>
    <mergeCell ref="B9:B10"/>
    <mergeCell ref="C9:C10"/>
    <mergeCell ref="D9:D10"/>
    <mergeCell ref="E9:E10"/>
    <mergeCell ref="F9:F10"/>
    <mergeCell ref="A8:F8"/>
    <mergeCell ref="BK9:BP9"/>
    <mergeCell ref="BC9:BJ9"/>
    <mergeCell ref="BQ9:BV9"/>
    <mergeCell ref="AE9:AJ9"/>
    <mergeCell ref="AK9:AP9"/>
    <mergeCell ref="G9:L9"/>
    <mergeCell ref="O9:O10"/>
    <mergeCell ref="P9:U9"/>
    <mergeCell ref="BW9:CB9"/>
    <mergeCell ref="G5:M5"/>
    <mergeCell ref="V9:V10"/>
    <mergeCell ref="N9:N10"/>
    <mergeCell ref="AQ9:AQ10"/>
    <mergeCell ref="AR9:AR10"/>
    <mergeCell ref="AD9:AD10"/>
    <mergeCell ref="AC9:AC10"/>
    <mergeCell ref="N5:V5"/>
    <mergeCell ref="G8:M8"/>
    <mergeCell ref="N8:U8"/>
    <mergeCell ref="X9:X10"/>
    <mergeCell ref="W9:W10"/>
  </mergeCells>
  <phoneticPr fontId="0" type="noConversion"/>
  <conditionalFormatting sqref="A11">
    <cfRule type="cellIs" dxfId="14" priority="1" operator="equal">
      <formula>"Paste CSV data from EERS here"</formula>
    </cfRule>
    <cfRule type="cellIs" dxfId="13" priority="2" operator="equal">
      <formula>"Click here and paste CSV data from EERS"</formula>
    </cfRule>
  </conditionalFormatting>
  <conditionalFormatting sqref="D11:D65003">
    <cfRule type="expression" dxfId="12" priority="11">
      <formula>AND(C11&lt;&gt;"",ISNA(AA11))</formula>
    </cfRule>
  </conditionalFormatting>
  <conditionalFormatting sqref="F11:F65003">
    <cfRule type="expression" dxfId="11" priority="12" stopIfTrue="1">
      <formula>OR($E11="Method 2",$E11="Method 3",$E11="Method 4",IF(ISNA(AA11),FALSE,(VLOOKUP($AA11,SourceIdData,6,FALSE)="None")))</formula>
    </cfRule>
  </conditionalFormatting>
  <conditionalFormatting sqref="G11:M65003">
    <cfRule type="cellIs" dxfId="10" priority="13" stopIfTrue="1" operator="lessThan">
      <formula>0</formula>
    </cfRule>
  </conditionalFormatting>
  <conditionalFormatting sqref="N11:N65003">
    <cfRule type="expression" dxfId="9" priority="24" stopIfTrue="1">
      <formula>CI11</formula>
    </cfRule>
  </conditionalFormatting>
  <conditionalFormatting sqref="N11:U65003">
    <cfRule type="expression" dxfId="8" priority="171" stopIfTrue="1">
      <formula>$E11="Method 1"</formula>
    </cfRule>
  </conditionalFormatting>
  <conditionalFormatting sqref="O11:U65003">
    <cfRule type="expression" dxfId="7" priority="166" stopIfTrue="1">
      <formula>$CJ11</formula>
    </cfRule>
  </conditionalFormatting>
  <conditionalFormatting sqref="V11:V65003">
    <cfRule type="expression" dxfId="6" priority="25" stopIfTrue="1">
      <formula>AS11</formula>
    </cfRule>
    <cfRule type="expression" dxfId="5" priority="29" stopIfTrue="1">
      <formula>NOT(CC11="")</formula>
    </cfRule>
    <cfRule type="expression" dxfId="4" priority="49" stopIfTrue="1">
      <formula>AR11=TRUE</formula>
    </cfRule>
  </conditionalFormatting>
  <conditionalFormatting sqref="W11:W1013 W1014:Y65003">
    <cfRule type="expression" dxfId="3" priority="50" stopIfTrue="1">
      <formula>AT11</formula>
    </cfRule>
  </conditionalFormatting>
  <dataValidations count="8">
    <dataValidation allowBlank="1" sqref="BQ9 BK9 AW9:AX9 AC11:AR1023 AX4 A9:A10 BC9 BW9 BQ5 DC10:DE1023 CC9:CO9 CO10:CU1023 CY10:DA1023 AV9:AV1023 AW10:CH1023" xr:uid="{00000000-0002-0000-0200-000000000000}"/>
    <dataValidation type="list" showInputMessage="1" showErrorMessage="1" sqref="E11:E1023" xr:uid="{00000000-0002-0000-0200-000001000000}">
      <formula1>Methods</formula1>
    </dataValidation>
    <dataValidation type="list" allowBlank="1" showInputMessage="1" showErrorMessage="1" sqref="F11:F1023" xr:uid="{00000000-0002-0000-0200-000002000000}">
      <formula1>_xlnm.Criteria</formula1>
    </dataValidation>
    <dataValidation type="list" allowBlank="1" showInputMessage="1" showErrorMessage="1" sqref="D11:D1023" xr:uid="{00000000-0002-0000-0200-000003000000}">
      <formula1>INDIRECT(Z11)</formula1>
    </dataValidation>
    <dataValidation type="list" allowBlank="1" sqref="B11:B1023" xr:uid="{00000000-0002-0000-0200-000004000000}">
      <formula1>INDIRECT($AB$5)</formula1>
    </dataValidation>
    <dataValidation type="list" allowBlank="1" showInputMessage="1" showErrorMessage="1" sqref="C1014:C1023" xr:uid="{00000000-0002-0000-0200-000005000000}">
      <formula1>$DF$12:$DF$48</formula1>
    </dataValidation>
    <dataValidation type="list" allowBlank="1" sqref="A11:A1023" xr:uid="{00000000-0002-0000-0200-000006000000}">
      <formula1>INDIRECT($AA$5)</formula1>
    </dataValidation>
    <dataValidation type="list" allowBlank="1" showInputMessage="1" showErrorMessage="1" sqref="C11:C1013" xr:uid="{E1F539B1-5C93-4610-9898-A46B493D6956}">
      <formula1>$DF$12:$DF$70</formula1>
    </dataValidation>
  </dataValidations>
  <pageMargins left="0.70866141732283472" right="0.70866141732283472" top="1.2375" bottom="0.74803149606299213" header="0.31496062992125984" footer="0.31496062992125984"/>
  <pageSetup paperSize="9" scale="29" fitToHeight="0" orientation="landscape" r:id="rId1"/>
  <headerFooter>
    <oddHeader>&amp;L&amp;"-,Bold"Determining the uncertainty of measurements&amp;C&amp;G&amp;RPrinted: &amp;D</oddHeader>
    <oddFooter>&amp;LThis sheet is used to determine the uncertainty of a number of measurements.&amp;RPage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0"/>
    <pageSetUpPr fitToPage="1"/>
  </sheetPr>
  <dimension ref="A1:AA101"/>
  <sheetViews>
    <sheetView showRowColHeaders="0" zoomScaleNormal="100" zoomScalePageLayoutView="80" workbookViewId="0">
      <selection activeCell="D15" sqref="D15"/>
    </sheetView>
  </sheetViews>
  <sheetFormatPr defaultColWidth="0" defaultRowHeight="14.5" zeroHeight="1" x14ac:dyDescent="0.35"/>
  <cols>
    <col min="1" max="1" width="13.81640625" style="23" customWidth="1"/>
    <col min="2" max="2" width="32.1796875" style="1" customWidth="1"/>
    <col min="3" max="3" width="69.1796875" style="1" customWidth="1"/>
    <col min="4" max="4" width="23.1796875" style="1" customWidth="1"/>
    <col min="5" max="5" width="19.453125" style="38" customWidth="1"/>
    <col min="6" max="6" width="13.54296875" style="1" customWidth="1"/>
    <col min="7" max="7" width="21.1796875" style="1" bestFit="1" customWidth="1"/>
    <col min="8" max="8" width="17.26953125" style="23" customWidth="1"/>
    <col min="9" max="9" width="4.81640625" style="158" customWidth="1"/>
    <col min="10" max="10" width="12.7265625" style="158" customWidth="1"/>
    <col min="11" max="11" width="58.54296875" style="23" hidden="1" customWidth="1"/>
    <col min="12" max="12" width="26.54296875" style="23" hidden="1" customWidth="1"/>
    <col min="13" max="26" width="9.1796875" style="23" hidden="1" customWidth="1"/>
    <col min="27" max="27" width="0" style="1" hidden="1" customWidth="1"/>
    <col min="28" max="16384" width="9.1796875" style="1" hidden="1"/>
  </cols>
  <sheetData>
    <row r="1" spans="1:27" s="28" customFormat="1" ht="93.75" customHeight="1" x14ac:dyDescent="0.35">
      <c r="A1" s="291"/>
      <c r="B1" s="291"/>
      <c r="C1" s="291"/>
      <c r="D1" s="291"/>
      <c r="E1" s="291"/>
      <c r="F1" s="291"/>
      <c r="G1" s="291"/>
      <c r="H1" s="291"/>
      <c r="I1" s="291"/>
      <c r="J1" s="77"/>
    </row>
    <row r="2" spans="1:27" s="28" customFormat="1" ht="39.25" customHeight="1" x14ac:dyDescent="0.35">
      <c r="A2" s="236"/>
      <c r="B2" s="236"/>
      <c r="C2" s="236"/>
      <c r="D2" s="236"/>
      <c r="E2" s="77"/>
      <c r="F2" s="77"/>
      <c r="G2" s="77"/>
      <c r="H2" s="77"/>
      <c r="I2" s="77"/>
      <c r="J2" s="77"/>
    </row>
    <row r="3" spans="1:27" s="28" customFormat="1" ht="195.75" hidden="1" customHeight="1" x14ac:dyDescent="0.35">
      <c r="A3" s="292"/>
      <c r="B3" s="292"/>
      <c r="C3" s="292"/>
      <c r="D3" s="292"/>
      <c r="E3" s="77"/>
      <c r="F3" s="77"/>
      <c r="G3" s="164"/>
      <c r="H3" s="77"/>
      <c r="I3" s="77"/>
      <c r="J3" s="77"/>
    </row>
    <row r="4" spans="1:27" s="23" customFormat="1" ht="15.5" hidden="1" x14ac:dyDescent="0.35">
      <c r="A4" s="165"/>
      <c r="B4" s="166"/>
      <c r="C4" s="167"/>
      <c r="D4" s="168"/>
      <c r="E4" s="168"/>
      <c r="F4" s="169"/>
      <c r="G4" s="168"/>
      <c r="H4" s="170"/>
      <c r="I4" s="170"/>
      <c r="J4" s="158"/>
    </row>
    <row r="5" spans="1:27" ht="15.5" hidden="1" x14ac:dyDescent="0.45">
      <c r="A5" s="295" t="s">
        <v>186</v>
      </c>
      <c r="B5" s="296"/>
      <c r="C5" s="296"/>
      <c r="D5" s="296"/>
      <c r="E5" s="22"/>
      <c r="F5" s="23"/>
      <c r="G5" s="23"/>
      <c r="H5" s="21"/>
      <c r="I5" s="23"/>
    </row>
    <row r="6" spans="1:27" ht="29" hidden="1" x14ac:dyDescent="0.35">
      <c r="A6" s="20" t="s">
        <v>187</v>
      </c>
      <c r="B6" s="297"/>
      <c r="C6" s="298"/>
      <c r="D6" s="299"/>
      <c r="E6" s="22"/>
      <c r="F6" s="23"/>
      <c r="G6" s="23"/>
      <c r="I6" s="23"/>
    </row>
    <row r="7" spans="1:27" ht="29" hidden="1" x14ac:dyDescent="0.35">
      <c r="A7" s="20" t="s">
        <v>188</v>
      </c>
      <c r="B7" s="297"/>
      <c r="C7" s="298"/>
      <c r="D7" s="299"/>
      <c r="E7" s="22"/>
      <c r="F7" s="23"/>
      <c r="G7" s="23"/>
      <c r="H7" s="21"/>
      <c r="I7" s="23"/>
    </row>
    <row r="8" spans="1:27" ht="29" hidden="1" x14ac:dyDescent="0.35">
      <c r="A8" s="19" t="s">
        <v>189</v>
      </c>
      <c r="B8" s="297"/>
      <c r="C8" s="298"/>
      <c r="D8" s="299"/>
      <c r="E8" s="22"/>
      <c r="F8" s="23"/>
      <c r="G8" s="23"/>
      <c r="I8" s="23"/>
    </row>
    <row r="9" spans="1:27" ht="29" hidden="1" x14ac:dyDescent="0.35">
      <c r="A9" s="20" t="s">
        <v>190</v>
      </c>
      <c r="B9" s="297"/>
      <c r="C9" s="298"/>
      <c r="D9" s="299"/>
      <c r="E9" s="22"/>
      <c r="F9" s="23"/>
      <c r="G9" s="23"/>
      <c r="H9" s="21"/>
      <c r="I9" s="23"/>
    </row>
    <row r="10" spans="1:27" ht="29" hidden="1" x14ac:dyDescent="0.35">
      <c r="A10" s="20" t="s">
        <v>191</v>
      </c>
      <c r="B10" s="297"/>
      <c r="C10" s="298"/>
      <c r="D10" s="299"/>
      <c r="E10" s="22"/>
      <c r="F10" s="23"/>
      <c r="G10" s="23"/>
      <c r="I10" s="23"/>
    </row>
    <row r="11" spans="1:27" hidden="1" x14ac:dyDescent="0.35">
      <c r="A11" s="20" t="s">
        <v>51</v>
      </c>
      <c r="B11" s="297"/>
      <c r="C11" s="298"/>
      <c r="D11" s="299"/>
      <c r="E11" s="22"/>
      <c r="F11" s="23"/>
      <c r="G11" s="23"/>
      <c r="I11" s="23"/>
    </row>
    <row r="12" spans="1:27" ht="29.5" hidden="1" thickBot="1" x14ac:dyDescent="0.4">
      <c r="A12" s="18" t="s">
        <v>192</v>
      </c>
      <c r="B12" s="300"/>
      <c r="C12" s="301"/>
      <c r="D12" s="302"/>
      <c r="E12" s="22"/>
      <c r="F12" s="23"/>
      <c r="G12" s="23"/>
      <c r="I12" s="23"/>
    </row>
    <row r="13" spans="1:27" s="23" customFormat="1" hidden="1" x14ac:dyDescent="0.35">
      <c r="A13" s="77"/>
      <c r="B13" s="77"/>
      <c r="C13" s="158"/>
      <c r="D13" s="158"/>
      <c r="E13" s="162"/>
      <c r="F13" s="162"/>
      <c r="G13" s="158"/>
      <c r="H13" s="159"/>
      <c r="I13" s="158"/>
      <c r="J13" s="158"/>
    </row>
    <row r="14" spans="1:27" s="23" customFormat="1" ht="63" customHeight="1" x14ac:dyDescent="0.35">
      <c r="A14" s="155"/>
      <c r="B14" s="155" t="s">
        <v>193</v>
      </c>
      <c r="C14" s="155" t="s">
        <v>194</v>
      </c>
      <c r="D14" s="155" t="s">
        <v>51</v>
      </c>
      <c r="E14" s="155" t="s">
        <v>195</v>
      </c>
      <c r="F14" s="155" t="s">
        <v>196</v>
      </c>
      <c r="G14" s="155" t="s">
        <v>197</v>
      </c>
      <c r="H14" s="155" t="s">
        <v>117</v>
      </c>
      <c r="I14" s="159"/>
      <c r="J14" s="159"/>
      <c r="K14" s="23" t="s">
        <v>121</v>
      </c>
      <c r="L14" s="23" t="s">
        <v>124</v>
      </c>
    </row>
    <row r="15" spans="1:27" ht="15" customHeight="1" x14ac:dyDescent="0.35">
      <c r="A15" s="163">
        <v>1</v>
      </c>
      <c r="B15" s="156" t="str">
        <f>IF(ISERROR(VLOOKUP(A15,ForSummaryOutput,2,0)),"",VLOOKUP(A15,ForSummaryOutput,2,0))</f>
        <v/>
      </c>
      <c r="C15" s="156" t="str">
        <f t="shared" ref="C15:C46" si="0">IF(ISERROR(VLOOKUP(A15,ForSummaryOutput,3,0)),"",VLOOKUP(A15,ForSummaryOutput,3,0))</f>
        <v/>
      </c>
      <c r="D15" s="83"/>
      <c r="E15" s="178" t="str">
        <f t="shared" ref="E15:E46" si="1">IF(OR(ISERROR(SQRT(G15)/H15),F15&lt;&gt;0),"",SQRT(G15)/H15)</f>
        <v/>
      </c>
      <c r="F15" s="102" t="str">
        <f t="shared" ref="F15:F46" si="2">IF(ISERROR(VLOOKUP($A15,FacilityDataLookup,50,FALSE)),"",VLOOKUP($A15,FacilityDataLookup,50,FALSE))</f>
        <v/>
      </c>
      <c r="G15" s="157" t="str">
        <f t="shared" ref="G15:G46" si="3">IF(ISERROR(VLOOKUP($A15,FacilityDataLookup,46,FALSE)),"",VLOOKUP($A15,FacilityDataLookup,46,FALSE))</f>
        <v/>
      </c>
      <c r="H15" s="157" t="str">
        <f t="shared" ref="H15:H46" si="4">IF(ISERROR(VLOOKUP($A15,FacilityDataLookup,48,FALSE)),"",VLOOKUP($A15,FacilityDataLookup,48,FALSE))</f>
        <v/>
      </c>
      <c r="I15" s="160"/>
      <c r="J15" s="160"/>
      <c r="K15" s="23" t="str">
        <f>IF(ISERROR(VLOOKUP(A15,'Source and fuel input'!$CZ$11:$DA$1023,2,FALSE)),"",VLOOKUP(A15,'Source and fuel input'!$CZ$11:$DA$1023,2,FALSE))</f>
        <v>Paste CSV data from EERS here</v>
      </c>
      <c r="L15" s="23" t="str">
        <f>IF(ISERROR(VLOOKUP(A15,'Source and fuel input'!$DD$11:$DE$1023,2,FALSE)),"",VLOOKUP(A15,'Source and fuel input'!$DD$11:$DE$1023,2,FALSE))</f>
        <v/>
      </c>
      <c r="AA15" s="23"/>
    </row>
    <row r="16" spans="1:27" ht="15" customHeight="1" x14ac:dyDescent="0.35">
      <c r="A16" s="163">
        <v>2</v>
      </c>
      <c r="B16" s="156" t="str">
        <f t="shared" ref="B16:B46" si="5">IF(ISERROR(VLOOKUP(A16,ForSummaryOutput,2,0)),"",VLOOKUP(A16,ForSummaryOutput,2,0))</f>
        <v/>
      </c>
      <c r="C16" s="156" t="str">
        <f t="shared" si="0"/>
        <v/>
      </c>
      <c r="D16" s="83"/>
      <c r="E16" s="178" t="str">
        <f t="shared" si="1"/>
        <v/>
      </c>
      <c r="F16" s="102" t="str">
        <f t="shared" si="2"/>
        <v/>
      </c>
      <c r="G16" s="157" t="str">
        <f t="shared" si="3"/>
        <v/>
      </c>
      <c r="H16" s="157" t="str">
        <f t="shared" si="4"/>
        <v/>
      </c>
      <c r="K16" s="23" t="str">
        <f>IF(ISERROR(VLOOKUP(A16,'Source and fuel input'!$CZ$11:$DA$1023,2,FALSE)),"",VLOOKUP(A16,'Source and fuel input'!$CZ$11:$DA$1023,2,FALSE))</f>
        <v/>
      </c>
      <c r="L16" s="23" t="str">
        <f>IF(ISERROR(VLOOKUP(A16,'Source and fuel input'!$DD$11:$DE$1023,2,FALSE)),"",VLOOKUP(A16,'Source and fuel input'!$DD$11:$DE$1023,2,FALSE))</f>
        <v/>
      </c>
      <c r="AA16" s="23"/>
    </row>
    <row r="17" spans="1:27" ht="15" customHeight="1" x14ac:dyDescent="0.35">
      <c r="A17" s="163">
        <v>3</v>
      </c>
      <c r="B17" s="156" t="str">
        <f t="shared" si="5"/>
        <v/>
      </c>
      <c r="C17" s="156" t="str">
        <f t="shared" si="0"/>
        <v/>
      </c>
      <c r="D17" s="83"/>
      <c r="E17" s="178" t="str">
        <f t="shared" si="1"/>
        <v/>
      </c>
      <c r="F17" s="102" t="str">
        <f t="shared" si="2"/>
        <v/>
      </c>
      <c r="G17" s="157" t="str">
        <f t="shared" si="3"/>
        <v/>
      </c>
      <c r="H17" s="157" t="str">
        <f t="shared" si="4"/>
        <v/>
      </c>
      <c r="I17" s="159"/>
      <c r="J17" s="159"/>
      <c r="K17" s="23" t="str">
        <f>IF(ISERROR(VLOOKUP(A17,'Source and fuel input'!$CZ$11:$DA$1023,2,FALSE)),"",VLOOKUP(A17,'Source and fuel input'!$CZ$11:$DA$1023,2,FALSE))</f>
        <v/>
      </c>
      <c r="L17" s="23" t="str">
        <f>IF(ISERROR(VLOOKUP(A17,'Source and fuel input'!$DD$11:$DE$1023,2,FALSE)),"",VLOOKUP(A17,'Source and fuel input'!$DD$11:$DE$1023,2,FALSE))</f>
        <v/>
      </c>
      <c r="AA17" s="23"/>
    </row>
    <row r="18" spans="1:27" ht="15" customHeight="1" x14ac:dyDescent="0.35">
      <c r="A18" s="163">
        <v>4</v>
      </c>
      <c r="B18" s="156" t="str">
        <f t="shared" si="5"/>
        <v/>
      </c>
      <c r="C18" s="156" t="str">
        <f t="shared" si="0"/>
        <v/>
      </c>
      <c r="D18" s="83"/>
      <c r="E18" s="178" t="str">
        <f t="shared" si="1"/>
        <v/>
      </c>
      <c r="F18" s="102" t="str">
        <f t="shared" si="2"/>
        <v/>
      </c>
      <c r="G18" s="157" t="str">
        <f t="shared" si="3"/>
        <v/>
      </c>
      <c r="H18" s="157" t="str">
        <f t="shared" si="4"/>
        <v/>
      </c>
      <c r="I18" s="159"/>
      <c r="J18" s="159"/>
      <c r="K18" s="23" t="str">
        <f>IF(ISERROR(VLOOKUP(A18,'Source and fuel input'!$CZ$11:$DA$1023,2,FALSE)),"",VLOOKUP(A18,'Source and fuel input'!$CZ$11:$DA$1023,2,FALSE))</f>
        <v/>
      </c>
      <c r="L18" s="23" t="str">
        <f>IF(ISERROR(VLOOKUP(A18,'Source and fuel input'!$DD$11:$DE$1023,2,FALSE)),"",VLOOKUP(A18,'Source and fuel input'!$DD$11:$DE$1023,2,FALSE))</f>
        <v/>
      </c>
      <c r="AA18" s="23"/>
    </row>
    <row r="19" spans="1:27" ht="15" customHeight="1" x14ac:dyDescent="0.35">
      <c r="A19" s="163">
        <v>5</v>
      </c>
      <c r="B19" s="156" t="str">
        <f t="shared" si="5"/>
        <v/>
      </c>
      <c r="C19" s="156" t="str">
        <f t="shared" si="0"/>
        <v/>
      </c>
      <c r="D19" s="83"/>
      <c r="E19" s="178" t="str">
        <f t="shared" si="1"/>
        <v/>
      </c>
      <c r="F19" s="102" t="str">
        <f t="shared" si="2"/>
        <v/>
      </c>
      <c r="G19" s="157" t="str">
        <f t="shared" si="3"/>
        <v/>
      </c>
      <c r="H19" s="157" t="str">
        <f t="shared" si="4"/>
        <v/>
      </c>
      <c r="K19" s="23" t="str">
        <f>IF(ISERROR(VLOOKUP(A19,'Source and fuel input'!$CZ$11:$DA$1023,2,FALSE)),"",VLOOKUP(A19,'Source and fuel input'!$CZ$11:$DA$1023,2,FALSE))</f>
        <v/>
      </c>
      <c r="L19" s="23" t="str">
        <f>IF(ISERROR(VLOOKUP(A19,'Source and fuel input'!$DD$11:$DE$1023,2,FALSE)),"",VLOOKUP(A19,'Source and fuel input'!$DD$11:$DE$1023,2,FALSE))</f>
        <v/>
      </c>
      <c r="AA19" s="23"/>
    </row>
    <row r="20" spans="1:27" ht="15" customHeight="1" x14ac:dyDescent="0.35">
      <c r="A20" s="163">
        <v>6</v>
      </c>
      <c r="B20" s="156" t="str">
        <f t="shared" si="5"/>
        <v/>
      </c>
      <c r="C20" s="156" t="str">
        <f t="shared" si="0"/>
        <v/>
      </c>
      <c r="D20" s="83"/>
      <c r="E20" s="178" t="str">
        <f t="shared" si="1"/>
        <v/>
      </c>
      <c r="F20" s="102" t="str">
        <f t="shared" si="2"/>
        <v/>
      </c>
      <c r="G20" s="157" t="str">
        <f t="shared" si="3"/>
        <v/>
      </c>
      <c r="H20" s="157" t="str">
        <f t="shared" si="4"/>
        <v/>
      </c>
      <c r="K20" s="23" t="str">
        <f>IF(ISERROR(VLOOKUP(A20,'Source and fuel input'!$CZ$11:$DA$1023,2,FALSE)),"",VLOOKUP(A20,'Source and fuel input'!$CZ$11:$DA$1023,2,FALSE))</f>
        <v/>
      </c>
      <c r="L20" s="23" t="str">
        <f>IF(ISERROR(VLOOKUP(A20,'Source and fuel input'!$DD$11:$DE$1023,2,FALSE)),"",VLOOKUP(A20,'Source and fuel input'!$DD$11:$DE$1023,2,FALSE))</f>
        <v/>
      </c>
      <c r="AA20" s="23"/>
    </row>
    <row r="21" spans="1:27" ht="15" customHeight="1" x14ac:dyDescent="0.35">
      <c r="A21" s="163">
        <v>7</v>
      </c>
      <c r="B21" s="156" t="str">
        <f t="shared" si="5"/>
        <v/>
      </c>
      <c r="C21" s="156" t="str">
        <f t="shared" si="0"/>
        <v/>
      </c>
      <c r="D21" s="83"/>
      <c r="E21" s="178" t="str">
        <f t="shared" si="1"/>
        <v/>
      </c>
      <c r="F21" s="102" t="str">
        <f t="shared" si="2"/>
        <v/>
      </c>
      <c r="G21" s="157" t="str">
        <f t="shared" si="3"/>
        <v/>
      </c>
      <c r="H21" s="157" t="str">
        <f t="shared" si="4"/>
        <v/>
      </c>
      <c r="K21" s="23" t="str">
        <f>IF(ISERROR(VLOOKUP(A21,'Source and fuel input'!$CZ$11:$DA$1023,2,FALSE)),"",VLOOKUP(A21,'Source and fuel input'!$CZ$11:$DA$1023,2,FALSE))</f>
        <v/>
      </c>
      <c r="L21" s="23" t="str">
        <f>IF(ISERROR(VLOOKUP(A21,'Source and fuel input'!$DD$11:$DE$1023,2,FALSE)),"",VLOOKUP(A21,'Source and fuel input'!$DD$11:$DE$1023,2,FALSE))</f>
        <v/>
      </c>
      <c r="AA21" s="23"/>
    </row>
    <row r="22" spans="1:27" ht="15" customHeight="1" x14ac:dyDescent="0.35">
      <c r="A22" s="163">
        <v>8</v>
      </c>
      <c r="B22" s="156" t="str">
        <f t="shared" si="5"/>
        <v/>
      </c>
      <c r="C22" s="156" t="str">
        <f t="shared" si="0"/>
        <v/>
      </c>
      <c r="D22" s="83"/>
      <c r="E22" s="178" t="str">
        <f t="shared" si="1"/>
        <v/>
      </c>
      <c r="F22" s="102" t="str">
        <f t="shared" si="2"/>
        <v/>
      </c>
      <c r="G22" s="157" t="str">
        <f t="shared" si="3"/>
        <v/>
      </c>
      <c r="H22" s="157" t="str">
        <f t="shared" si="4"/>
        <v/>
      </c>
      <c r="K22" s="23" t="str">
        <f>IF(ISERROR(VLOOKUP(A22,'Source and fuel input'!$CZ$11:$DA$1023,2,FALSE)),"",VLOOKUP(A22,'Source and fuel input'!$CZ$11:$DA$1023,2,FALSE))</f>
        <v/>
      </c>
      <c r="L22" s="23" t="str">
        <f>IF(ISERROR(VLOOKUP(A22,'Source and fuel input'!$DD$11:$DE$1023,2,FALSE)),"",VLOOKUP(A22,'Source and fuel input'!$DD$11:$DE$1023,2,FALSE))</f>
        <v/>
      </c>
      <c r="AA22" s="23"/>
    </row>
    <row r="23" spans="1:27" ht="15" customHeight="1" x14ac:dyDescent="0.35">
      <c r="A23" s="163">
        <v>9</v>
      </c>
      <c r="B23" s="156" t="str">
        <f t="shared" si="5"/>
        <v/>
      </c>
      <c r="C23" s="156" t="str">
        <f t="shared" si="0"/>
        <v/>
      </c>
      <c r="D23" s="83"/>
      <c r="E23" s="178" t="str">
        <f t="shared" si="1"/>
        <v/>
      </c>
      <c r="F23" s="102" t="str">
        <f t="shared" si="2"/>
        <v/>
      </c>
      <c r="G23" s="157" t="str">
        <f t="shared" si="3"/>
        <v/>
      </c>
      <c r="H23" s="157" t="str">
        <f t="shared" si="4"/>
        <v/>
      </c>
      <c r="K23" s="23" t="str">
        <f>IF(ISERROR(VLOOKUP(A23,'Source and fuel input'!$CZ$11:$DA$1023,2,FALSE)),"",VLOOKUP(A23,'Source and fuel input'!$CZ$11:$DA$1023,2,FALSE))</f>
        <v/>
      </c>
      <c r="L23" s="23" t="str">
        <f>IF(ISERROR(VLOOKUP(A23,'Source and fuel input'!$DD$11:$DE$1023,2,FALSE)),"",VLOOKUP(A23,'Source and fuel input'!$DD$11:$DE$1023,2,FALSE))</f>
        <v/>
      </c>
      <c r="AA23" s="23"/>
    </row>
    <row r="24" spans="1:27" ht="15" customHeight="1" x14ac:dyDescent="0.35">
      <c r="A24" s="163">
        <v>10</v>
      </c>
      <c r="B24" s="156" t="str">
        <f t="shared" si="5"/>
        <v/>
      </c>
      <c r="C24" s="156" t="str">
        <f t="shared" si="0"/>
        <v/>
      </c>
      <c r="D24" s="83"/>
      <c r="E24" s="178" t="str">
        <f t="shared" si="1"/>
        <v/>
      </c>
      <c r="F24" s="102" t="str">
        <f t="shared" si="2"/>
        <v/>
      </c>
      <c r="G24" s="157" t="str">
        <f t="shared" si="3"/>
        <v/>
      </c>
      <c r="H24" s="157" t="str">
        <f t="shared" si="4"/>
        <v/>
      </c>
      <c r="K24" s="23" t="str">
        <f>IF(ISERROR(VLOOKUP(A24,'Source and fuel input'!$CZ$11:$DA$1023,2,FALSE)),"",VLOOKUP(A24,'Source and fuel input'!$CZ$11:$DA$1023,2,FALSE))</f>
        <v/>
      </c>
      <c r="L24" s="23" t="str">
        <f>IF(ISERROR(VLOOKUP(A24,'Source and fuel input'!$DD$11:$DE$1023,2,FALSE)),"",VLOOKUP(A24,'Source and fuel input'!$DD$11:$DE$1023,2,FALSE))</f>
        <v/>
      </c>
      <c r="AA24" s="23"/>
    </row>
    <row r="25" spans="1:27" ht="15" customHeight="1" x14ac:dyDescent="0.35">
      <c r="A25" s="163">
        <v>11</v>
      </c>
      <c r="B25" s="156" t="str">
        <f t="shared" si="5"/>
        <v/>
      </c>
      <c r="C25" s="156" t="str">
        <f t="shared" si="0"/>
        <v/>
      </c>
      <c r="D25" s="83"/>
      <c r="E25" s="178" t="str">
        <f t="shared" si="1"/>
        <v/>
      </c>
      <c r="F25" s="102" t="str">
        <f t="shared" si="2"/>
        <v/>
      </c>
      <c r="G25" s="157" t="str">
        <f t="shared" si="3"/>
        <v/>
      </c>
      <c r="H25" s="157" t="str">
        <f t="shared" si="4"/>
        <v/>
      </c>
      <c r="K25" s="23" t="str">
        <f>IF(ISERROR(VLOOKUP(A25,'Source and fuel input'!$CZ$11:$DA$1023,2,FALSE)),"",VLOOKUP(A25,'Source and fuel input'!$CZ$11:$DA$1023,2,FALSE))</f>
        <v/>
      </c>
      <c r="L25" s="23" t="str">
        <f>IF(ISERROR(VLOOKUP(A25,'Source and fuel input'!$DD$11:$DE$1023,2,FALSE)),"",VLOOKUP(A25,'Source and fuel input'!$DD$11:$DE$1023,2,FALSE))</f>
        <v/>
      </c>
      <c r="AA25" s="23"/>
    </row>
    <row r="26" spans="1:27" ht="15" customHeight="1" x14ac:dyDescent="0.35">
      <c r="A26" s="163">
        <v>12</v>
      </c>
      <c r="B26" s="156" t="str">
        <f t="shared" si="5"/>
        <v/>
      </c>
      <c r="C26" s="156" t="str">
        <f t="shared" si="0"/>
        <v/>
      </c>
      <c r="D26" s="83"/>
      <c r="E26" s="178" t="str">
        <f t="shared" si="1"/>
        <v/>
      </c>
      <c r="F26" s="102" t="str">
        <f t="shared" si="2"/>
        <v/>
      </c>
      <c r="G26" s="157" t="str">
        <f t="shared" si="3"/>
        <v/>
      </c>
      <c r="H26" s="157" t="str">
        <f t="shared" si="4"/>
        <v/>
      </c>
      <c r="K26" s="23" t="str">
        <f>IF(ISERROR(VLOOKUP(A26,'Source and fuel input'!$CZ$11:$DA$1023,2,FALSE)),"",VLOOKUP(A26,'Source and fuel input'!$CZ$11:$DA$1023,2,FALSE))</f>
        <v/>
      </c>
      <c r="L26" s="23" t="str">
        <f>IF(ISERROR(VLOOKUP(A26,'Source and fuel input'!$DD$11:$DE$1023,2,FALSE)),"",VLOOKUP(A26,'Source and fuel input'!$DD$11:$DE$1023,2,FALSE))</f>
        <v/>
      </c>
      <c r="AA26" s="23"/>
    </row>
    <row r="27" spans="1:27" ht="15" customHeight="1" x14ac:dyDescent="0.35">
      <c r="A27" s="163">
        <v>13</v>
      </c>
      <c r="B27" s="156" t="str">
        <f t="shared" si="5"/>
        <v/>
      </c>
      <c r="C27" s="156" t="str">
        <f t="shared" si="0"/>
        <v/>
      </c>
      <c r="D27" s="83"/>
      <c r="E27" s="178" t="str">
        <f t="shared" si="1"/>
        <v/>
      </c>
      <c r="F27" s="102" t="str">
        <f t="shared" si="2"/>
        <v/>
      </c>
      <c r="G27" s="157" t="str">
        <f t="shared" si="3"/>
        <v/>
      </c>
      <c r="H27" s="157" t="str">
        <f t="shared" si="4"/>
        <v/>
      </c>
      <c r="K27" s="23" t="str">
        <f>IF(ISERROR(VLOOKUP(A27,'Source and fuel input'!$CZ$11:$DA$1023,2,FALSE)),"",VLOOKUP(A27,'Source and fuel input'!$CZ$11:$DA$1023,2,FALSE))</f>
        <v/>
      </c>
      <c r="L27" s="23" t="str">
        <f>IF(ISERROR(VLOOKUP(A27,'Source and fuel input'!$DD$11:$DE$1023,2,FALSE)),"",VLOOKUP(A27,'Source and fuel input'!$DD$11:$DE$1023,2,FALSE))</f>
        <v/>
      </c>
      <c r="AA27" s="23"/>
    </row>
    <row r="28" spans="1:27" ht="15" customHeight="1" x14ac:dyDescent="0.35">
      <c r="A28" s="163">
        <v>14</v>
      </c>
      <c r="B28" s="156" t="str">
        <f t="shared" si="5"/>
        <v/>
      </c>
      <c r="C28" s="156" t="str">
        <f t="shared" si="0"/>
        <v/>
      </c>
      <c r="D28" s="83"/>
      <c r="E28" s="178" t="str">
        <f t="shared" si="1"/>
        <v/>
      </c>
      <c r="F28" s="102" t="str">
        <f t="shared" si="2"/>
        <v/>
      </c>
      <c r="G28" s="157" t="str">
        <f t="shared" si="3"/>
        <v/>
      </c>
      <c r="H28" s="157" t="str">
        <f t="shared" si="4"/>
        <v/>
      </c>
      <c r="K28" s="23" t="str">
        <f>IF(ISERROR(VLOOKUP(A28,'Source and fuel input'!$CZ$11:$DA$1023,2,FALSE)),"",VLOOKUP(A28,'Source and fuel input'!$CZ$11:$DA$1023,2,FALSE))</f>
        <v/>
      </c>
      <c r="L28" s="23" t="str">
        <f>IF(ISERROR(VLOOKUP(A28,'Source and fuel input'!$DD$11:$DE$1023,2,FALSE)),"",VLOOKUP(A28,'Source and fuel input'!$DD$11:$DE$1023,2,FALSE))</f>
        <v/>
      </c>
      <c r="AA28" s="23"/>
    </row>
    <row r="29" spans="1:27" x14ac:dyDescent="0.35">
      <c r="A29" s="163">
        <v>15</v>
      </c>
      <c r="B29" s="156" t="str">
        <f t="shared" si="5"/>
        <v/>
      </c>
      <c r="C29" s="156" t="str">
        <f t="shared" si="0"/>
        <v/>
      </c>
      <c r="D29" s="83"/>
      <c r="E29" s="178" t="str">
        <f t="shared" si="1"/>
        <v/>
      </c>
      <c r="F29" s="102" t="str">
        <f t="shared" si="2"/>
        <v/>
      </c>
      <c r="G29" s="157" t="str">
        <f t="shared" si="3"/>
        <v/>
      </c>
      <c r="H29" s="157" t="str">
        <f t="shared" si="4"/>
        <v/>
      </c>
      <c r="K29" s="23" t="str">
        <f>IF(ISERROR(VLOOKUP(A29,'Source and fuel input'!$CZ$11:$DA$1023,2,FALSE)),"",VLOOKUP(A29,'Source and fuel input'!$CZ$11:$DA$1023,2,FALSE))</f>
        <v/>
      </c>
      <c r="L29" s="23" t="str">
        <f>IF(ISERROR(VLOOKUP(A29,'Source and fuel input'!$DD$11:$DE$1023,2,FALSE)),"",VLOOKUP(A29,'Source and fuel input'!$DD$11:$DE$1023,2,FALSE))</f>
        <v/>
      </c>
      <c r="AA29" s="23"/>
    </row>
    <row r="30" spans="1:27" x14ac:dyDescent="0.35">
      <c r="A30" s="163">
        <v>16</v>
      </c>
      <c r="B30" s="156" t="str">
        <f t="shared" si="5"/>
        <v/>
      </c>
      <c r="C30" s="156" t="str">
        <f t="shared" si="0"/>
        <v/>
      </c>
      <c r="D30" s="83"/>
      <c r="E30" s="178" t="str">
        <f t="shared" si="1"/>
        <v/>
      </c>
      <c r="F30" s="102" t="str">
        <f t="shared" si="2"/>
        <v/>
      </c>
      <c r="G30" s="157" t="str">
        <f t="shared" si="3"/>
        <v/>
      </c>
      <c r="H30" s="157" t="str">
        <f t="shared" si="4"/>
        <v/>
      </c>
      <c r="K30" s="23" t="str">
        <f>IF(ISERROR(VLOOKUP(A30,'Source and fuel input'!$CZ$11:$DA$1023,2,FALSE)),"",VLOOKUP(A30,'Source and fuel input'!$CZ$11:$DA$1023,2,FALSE))</f>
        <v/>
      </c>
      <c r="L30" s="23" t="str">
        <f>IF(ISERROR(VLOOKUP(A30,'Source and fuel input'!$DD$11:$DE$1023,2,FALSE)),"",VLOOKUP(A30,'Source and fuel input'!$DD$11:$DE$1023,2,FALSE))</f>
        <v/>
      </c>
      <c r="AA30" s="23"/>
    </row>
    <row r="31" spans="1:27" x14ac:dyDescent="0.35">
      <c r="A31" s="163">
        <v>17</v>
      </c>
      <c r="B31" s="156" t="str">
        <f t="shared" si="5"/>
        <v/>
      </c>
      <c r="C31" s="156" t="str">
        <f t="shared" si="0"/>
        <v/>
      </c>
      <c r="D31" s="83"/>
      <c r="E31" s="178" t="str">
        <f t="shared" si="1"/>
        <v/>
      </c>
      <c r="F31" s="102" t="str">
        <f t="shared" si="2"/>
        <v/>
      </c>
      <c r="G31" s="157" t="str">
        <f t="shared" si="3"/>
        <v/>
      </c>
      <c r="H31" s="157" t="str">
        <f t="shared" si="4"/>
        <v/>
      </c>
      <c r="K31" s="23" t="str">
        <f>IF(ISERROR(VLOOKUP(A31,'Source and fuel input'!$CZ$11:$DA$1023,2,FALSE)),"",VLOOKUP(A31,'Source and fuel input'!$CZ$11:$DA$1023,2,FALSE))</f>
        <v/>
      </c>
      <c r="L31" s="23" t="str">
        <f>IF(ISERROR(VLOOKUP(A31,'Source and fuel input'!$DD$11:$DE$1023,2,FALSE)),"",VLOOKUP(A31,'Source and fuel input'!$DD$11:$DE$1023,2,FALSE))</f>
        <v/>
      </c>
      <c r="AA31" s="23"/>
    </row>
    <row r="32" spans="1:27" x14ac:dyDescent="0.35">
      <c r="A32" s="163">
        <v>18</v>
      </c>
      <c r="B32" s="156" t="str">
        <f t="shared" si="5"/>
        <v/>
      </c>
      <c r="C32" s="156" t="str">
        <f t="shared" si="0"/>
        <v/>
      </c>
      <c r="D32" s="83"/>
      <c r="E32" s="178" t="str">
        <f t="shared" si="1"/>
        <v/>
      </c>
      <c r="F32" s="102" t="str">
        <f t="shared" si="2"/>
        <v/>
      </c>
      <c r="G32" s="157" t="str">
        <f t="shared" si="3"/>
        <v/>
      </c>
      <c r="H32" s="157" t="str">
        <f t="shared" si="4"/>
        <v/>
      </c>
      <c r="K32" s="23" t="str">
        <f>IF(ISERROR(VLOOKUP(A32,'Source and fuel input'!$CZ$11:$DA$1023,2,FALSE)),"",VLOOKUP(A32,'Source and fuel input'!$CZ$11:$DA$1023,2,FALSE))</f>
        <v/>
      </c>
      <c r="L32" s="23" t="str">
        <f>IF(ISERROR(VLOOKUP(A32,'Source and fuel input'!$DD$11:$DE$1023,2,FALSE)),"",VLOOKUP(A32,'Source and fuel input'!$DD$11:$DE$1023,2,FALSE))</f>
        <v/>
      </c>
      <c r="AA32" s="23"/>
    </row>
    <row r="33" spans="1:27" x14ac:dyDescent="0.35">
      <c r="A33" s="163">
        <v>19</v>
      </c>
      <c r="B33" s="156" t="str">
        <f t="shared" si="5"/>
        <v/>
      </c>
      <c r="C33" s="156" t="str">
        <f t="shared" si="0"/>
        <v/>
      </c>
      <c r="D33" s="83"/>
      <c r="E33" s="178" t="str">
        <f t="shared" si="1"/>
        <v/>
      </c>
      <c r="F33" s="102" t="str">
        <f t="shared" si="2"/>
        <v/>
      </c>
      <c r="G33" s="157" t="str">
        <f t="shared" si="3"/>
        <v/>
      </c>
      <c r="H33" s="157" t="str">
        <f t="shared" si="4"/>
        <v/>
      </c>
      <c r="K33" s="23" t="str">
        <f>IF(ISERROR(VLOOKUP(A33,'Source and fuel input'!$CZ$11:$DA$1023,2,FALSE)),"",VLOOKUP(A33,'Source and fuel input'!$CZ$11:$DA$1023,2,FALSE))</f>
        <v/>
      </c>
      <c r="L33" s="23" t="str">
        <f>IF(ISERROR(VLOOKUP(A33,'Source and fuel input'!$DD$11:$DE$1023,2,FALSE)),"",VLOOKUP(A33,'Source and fuel input'!$DD$11:$DE$1023,2,FALSE))</f>
        <v/>
      </c>
      <c r="AA33" s="23"/>
    </row>
    <row r="34" spans="1:27" x14ac:dyDescent="0.35">
      <c r="A34" s="163">
        <v>20</v>
      </c>
      <c r="B34" s="156" t="str">
        <f t="shared" si="5"/>
        <v/>
      </c>
      <c r="C34" s="156" t="str">
        <f t="shared" si="0"/>
        <v/>
      </c>
      <c r="D34" s="83"/>
      <c r="E34" s="178" t="str">
        <f t="shared" si="1"/>
        <v/>
      </c>
      <c r="F34" s="102" t="str">
        <f t="shared" si="2"/>
        <v/>
      </c>
      <c r="G34" s="157" t="str">
        <f t="shared" si="3"/>
        <v/>
      </c>
      <c r="H34" s="157" t="str">
        <f t="shared" si="4"/>
        <v/>
      </c>
      <c r="K34" s="23" t="str">
        <f>IF(ISERROR(VLOOKUP(A34,'Source and fuel input'!$CZ$11:$DA$1023,2,FALSE)),"",VLOOKUP(A34,'Source and fuel input'!$CZ$11:$DA$1023,2,FALSE))</f>
        <v/>
      </c>
      <c r="L34" s="23" t="str">
        <f>IF(ISERROR(VLOOKUP(A34,'Source and fuel input'!$DD$11:$DE$1023,2,FALSE)),"",VLOOKUP(A34,'Source and fuel input'!$DD$11:$DE$1023,2,FALSE))</f>
        <v/>
      </c>
      <c r="AA34" s="23"/>
    </row>
    <row r="35" spans="1:27" x14ac:dyDescent="0.35">
      <c r="A35" s="163">
        <v>21</v>
      </c>
      <c r="B35" s="156" t="str">
        <f t="shared" si="5"/>
        <v/>
      </c>
      <c r="C35" s="156" t="str">
        <f t="shared" si="0"/>
        <v/>
      </c>
      <c r="D35" s="83"/>
      <c r="E35" s="178" t="str">
        <f t="shared" si="1"/>
        <v/>
      </c>
      <c r="F35" s="102" t="str">
        <f t="shared" si="2"/>
        <v/>
      </c>
      <c r="G35" s="157" t="str">
        <f t="shared" si="3"/>
        <v/>
      </c>
      <c r="H35" s="157" t="str">
        <f t="shared" si="4"/>
        <v/>
      </c>
      <c r="K35" s="23" t="str">
        <f>IF(ISERROR(VLOOKUP(A35,'Source and fuel input'!$CZ$11:$DA$1023,2,FALSE)),"",VLOOKUP(A35,'Source and fuel input'!$CZ$11:$DA$1023,2,FALSE))</f>
        <v/>
      </c>
      <c r="L35" s="23" t="str">
        <f>IF(ISERROR(VLOOKUP(A35,'Source and fuel input'!$DD$11:$DE$1023,2,FALSE)),"",VLOOKUP(A35,'Source and fuel input'!$DD$11:$DE$1023,2,FALSE))</f>
        <v/>
      </c>
      <c r="AA35" s="23"/>
    </row>
    <row r="36" spans="1:27" x14ac:dyDescent="0.35">
      <c r="A36" s="163">
        <v>22</v>
      </c>
      <c r="B36" s="156" t="str">
        <f t="shared" si="5"/>
        <v/>
      </c>
      <c r="C36" s="156" t="str">
        <f t="shared" si="0"/>
        <v/>
      </c>
      <c r="D36" s="83"/>
      <c r="E36" s="178" t="str">
        <f t="shared" si="1"/>
        <v/>
      </c>
      <c r="F36" s="102" t="str">
        <f t="shared" si="2"/>
        <v/>
      </c>
      <c r="G36" s="157" t="str">
        <f t="shared" si="3"/>
        <v/>
      </c>
      <c r="H36" s="157" t="str">
        <f t="shared" si="4"/>
        <v/>
      </c>
      <c r="I36" s="161"/>
      <c r="J36" s="161"/>
      <c r="K36" s="23" t="str">
        <f>IF(ISERROR(VLOOKUP(A36,'Source and fuel input'!$CZ$11:$DA$1023,2,FALSE)),"",VLOOKUP(A36,'Source and fuel input'!$CZ$11:$DA$1023,2,FALSE))</f>
        <v/>
      </c>
      <c r="L36" s="23" t="str">
        <f>IF(ISERROR(VLOOKUP(A36,'Source and fuel input'!$DD$11:$DE$1023,2,FALSE)),"",VLOOKUP(A36,'Source and fuel input'!$DD$11:$DE$1023,2,FALSE))</f>
        <v/>
      </c>
      <c r="AA36" s="23"/>
    </row>
    <row r="37" spans="1:27" x14ac:dyDescent="0.35">
      <c r="A37" s="163">
        <v>23</v>
      </c>
      <c r="B37" s="156" t="str">
        <f t="shared" si="5"/>
        <v/>
      </c>
      <c r="C37" s="156" t="str">
        <f t="shared" si="0"/>
        <v/>
      </c>
      <c r="D37" s="83"/>
      <c r="E37" s="178" t="str">
        <f t="shared" si="1"/>
        <v/>
      </c>
      <c r="F37" s="102" t="str">
        <f t="shared" si="2"/>
        <v/>
      </c>
      <c r="G37" s="157" t="str">
        <f t="shared" si="3"/>
        <v/>
      </c>
      <c r="H37" s="157" t="str">
        <f t="shared" si="4"/>
        <v/>
      </c>
      <c r="K37" s="23" t="str">
        <f>IF(ISERROR(VLOOKUP(A37,'Source and fuel input'!$CZ$11:$DA$1023,2,FALSE)),"",VLOOKUP(A37,'Source and fuel input'!$CZ$11:$DA$1023,2,FALSE))</f>
        <v/>
      </c>
      <c r="L37" s="23" t="str">
        <f>IF(ISERROR(VLOOKUP(A37,'Source and fuel input'!$DD$11:$DE$1023,2,FALSE)),"",VLOOKUP(A37,'Source and fuel input'!$DD$11:$DE$1023,2,FALSE))</f>
        <v/>
      </c>
      <c r="AA37" s="23"/>
    </row>
    <row r="38" spans="1:27" x14ac:dyDescent="0.35">
      <c r="A38" s="163">
        <v>24</v>
      </c>
      <c r="B38" s="156" t="str">
        <f t="shared" si="5"/>
        <v/>
      </c>
      <c r="C38" s="156" t="str">
        <f t="shared" si="0"/>
        <v/>
      </c>
      <c r="D38" s="83"/>
      <c r="E38" s="178" t="str">
        <f t="shared" si="1"/>
        <v/>
      </c>
      <c r="F38" s="102" t="str">
        <f t="shared" si="2"/>
        <v/>
      </c>
      <c r="G38" s="157" t="str">
        <f t="shared" si="3"/>
        <v/>
      </c>
      <c r="H38" s="157" t="str">
        <f t="shared" si="4"/>
        <v/>
      </c>
      <c r="K38" s="23" t="str">
        <f>IF(ISERROR(VLOOKUP(A38,'Source and fuel input'!$CZ$11:$DA$1023,2,FALSE)),"",VLOOKUP(A38,'Source and fuel input'!$CZ$11:$DA$1023,2,FALSE))</f>
        <v/>
      </c>
      <c r="L38" s="23" t="str">
        <f>IF(ISERROR(VLOOKUP(A38,'Source and fuel input'!$DD$11:$DE$1023,2,FALSE)),"",VLOOKUP(A38,'Source and fuel input'!$DD$11:$DE$1023,2,FALSE))</f>
        <v/>
      </c>
      <c r="AA38" s="23"/>
    </row>
    <row r="39" spans="1:27" x14ac:dyDescent="0.35">
      <c r="A39" s="163">
        <v>25</v>
      </c>
      <c r="B39" s="156" t="str">
        <f t="shared" si="5"/>
        <v/>
      </c>
      <c r="C39" s="156" t="str">
        <f t="shared" si="0"/>
        <v/>
      </c>
      <c r="D39" s="83"/>
      <c r="E39" s="178" t="str">
        <f t="shared" si="1"/>
        <v/>
      </c>
      <c r="F39" s="102" t="str">
        <f t="shared" si="2"/>
        <v/>
      </c>
      <c r="G39" s="157" t="str">
        <f t="shared" si="3"/>
        <v/>
      </c>
      <c r="H39" s="157" t="str">
        <f t="shared" si="4"/>
        <v/>
      </c>
      <c r="K39" s="23" t="str">
        <f>IF(ISERROR(VLOOKUP(A39,'Source and fuel input'!$CZ$11:$DA$1023,2,FALSE)),"",VLOOKUP(A39,'Source and fuel input'!$CZ$11:$DA$1023,2,FALSE))</f>
        <v/>
      </c>
      <c r="L39" s="23" t="str">
        <f>IF(ISERROR(VLOOKUP(A39,'Source and fuel input'!$DD$11:$DE$1023,2,FALSE)),"",VLOOKUP(A39,'Source and fuel input'!$DD$11:$DE$1023,2,FALSE))</f>
        <v/>
      </c>
      <c r="AA39" s="23"/>
    </row>
    <row r="40" spans="1:27" x14ac:dyDescent="0.35">
      <c r="A40" s="163">
        <v>26</v>
      </c>
      <c r="B40" s="156" t="str">
        <f t="shared" si="5"/>
        <v/>
      </c>
      <c r="C40" s="156" t="str">
        <f t="shared" si="0"/>
        <v/>
      </c>
      <c r="D40" s="83"/>
      <c r="E40" s="178" t="str">
        <f t="shared" si="1"/>
        <v/>
      </c>
      <c r="F40" s="102" t="str">
        <f t="shared" si="2"/>
        <v/>
      </c>
      <c r="G40" s="157" t="str">
        <f t="shared" si="3"/>
        <v/>
      </c>
      <c r="H40" s="157" t="str">
        <f t="shared" si="4"/>
        <v/>
      </c>
      <c r="K40" s="23" t="str">
        <f>IF(ISERROR(VLOOKUP(A40,'Source and fuel input'!$CZ$11:$DA$1023,2,FALSE)),"",VLOOKUP(A40,'Source and fuel input'!$CZ$11:$DA$1023,2,FALSE))</f>
        <v/>
      </c>
      <c r="L40" s="23" t="str">
        <f>IF(ISERROR(VLOOKUP(A40,'Source and fuel input'!$DD$11:$DE$1023,2,FALSE)),"",VLOOKUP(A40,'Source and fuel input'!$DD$11:$DE$1023,2,FALSE))</f>
        <v/>
      </c>
      <c r="AA40" s="23"/>
    </row>
    <row r="41" spans="1:27" x14ac:dyDescent="0.35">
      <c r="A41" s="163">
        <v>27</v>
      </c>
      <c r="B41" s="156" t="str">
        <f t="shared" si="5"/>
        <v/>
      </c>
      <c r="C41" s="156" t="str">
        <f t="shared" si="0"/>
        <v/>
      </c>
      <c r="D41" s="83"/>
      <c r="E41" s="178" t="str">
        <f t="shared" si="1"/>
        <v/>
      </c>
      <c r="F41" s="102" t="str">
        <f t="shared" si="2"/>
        <v/>
      </c>
      <c r="G41" s="157" t="str">
        <f t="shared" si="3"/>
        <v/>
      </c>
      <c r="H41" s="157" t="str">
        <f t="shared" si="4"/>
        <v/>
      </c>
      <c r="K41" s="23" t="str">
        <f>IF(ISERROR(VLOOKUP(A41,'Source and fuel input'!$CZ$11:$DA$1023,2,FALSE)),"",VLOOKUP(A41,'Source and fuel input'!$CZ$11:$DA$1023,2,FALSE))</f>
        <v/>
      </c>
      <c r="L41" s="23" t="str">
        <f>IF(ISERROR(VLOOKUP(A41,'Source and fuel input'!$DD$11:$DE$1023,2,FALSE)),"",VLOOKUP(A41,'Source and fuel input'!$DD$11:$DE$1023,2,FALSE))</f>
        <v/>
      </c>
      <c r="AA41" s="23"/>
    </row>
    <row r="42" spans="1:27" x14ac:dyDescent="0.35">
      <c r="A42" s="163">
        <v>28</v>
      </c>
      <c r="B42" s="156" t="str">
        <f t="shared" si="5"/>
        <v/>
      </c>
      <c r="C42" s="156" t="str">
        <f t="shared" si="0"/>
        <v/>
      </c>
      <c r="D42" s="83"/>
      <c r="E42" s="178" t="str">
        <f t="shared" si="1"/>
        <v/>
      </c>
      <c r="F42" s="102" t="str">
        <f t="shared" si="2"/>
        <v/>
      </c>
      <c r="G42" s="157" t="str">
        <f t="shared" si="3"/>
        <v/>
      </c>
      <c r="H42" s="157" t="str">
        <f t="shared" si="4"/>
        <v/>
      </c>
      <c r="K42" s="23" t="str">
        <f>IF(ISERROR(VLOOKUP(A42,'Source and fuel input'!$CZ$11:$DA$1023,2,FALSE)),"",VLOOKUP(A42,'Source and fuel input'!$CZ$11:$DA$1023,2,FALSE))</f>
        <v/>
      </c>
      <c r="L42" s="23" t="str">
        <f>IF(ISERROR(VLOOKUP(A42,'Source and fuel input'!$DD$11:$DE$1023,2,FALSE)),"",VLOOKUP(A42,'Source and fuel input'!$DD$11:$DE$1023,2,FALSE))</f>
        <v/>
      </c>
      <c r="AA42" s="23"/>
    </row>
    <row r="43" spans="1:27" x14ac:dyDescent="0.35">
      <c r="A43" s="163">
        <v>29</v>
      </c>
      <c r="B43" s="156" t="str">
        <f t="shared" si="5"/>
        <v/>
      </c>
      <c r="C43" s="156" t="str">
        <f t="shared" si="0"/>
        <v/>
      </c>
      <c r="D43" s="83"/>
      <c r="E43" s="178" t="str">
        <f t="shared" si="1"/>
        <v/>
      </c>
      <c r="F43" s="102" t="str">
        <f t="shared" si="2"/>
        <v/>
      </c>
      <c r="G43" s="157" t="str">
        <f t="shared" si="3"/>
        <v/>
      </c>
      <c r="H43" s="157" t="str">
        <f t="shared" si="4"/>
        <v/>
      </c>
      <c r="K43" s="23" t="str">
        <f>IF(ISERROR(VLOOKUP(A43,'Source and fuel input'!$CZ$11:$DA$1023,2,FALSE)),"",VLOOKUP(A43,'Source and fuel input'!$CZ$11:$DA$1023,2,FALSE))</f>
        <v/>
      </c>
      <c r="L43" s="23" t="str">
        <f>IF(ISERROR(VLOOKUP(A43,'Source and fuel input'!$DD$11:$DE$1023,2,FALSE)),"",VLOOKUP(A43,'Source and fuel input'!$DD$11:$DE$1023,2,FALSE))</f>
        <v/>
      </c>
      <c r="AA43" s="23"/>
    </row>
    <row r="44" spans="1:27" x14ac:dyDescent="0.35">
      <c r="A44" s="163">
        <v>30</v>
      </c>
      <c r="B44" s="156" t="str">
        <f t="shared" si="5"/>
        <v/>
      </c>
      <c r="C44" s="156" t="str">
        <f t="shared" si="0"/>
        <v/>
      </c>
      <c r="D44" s="83"/>
      <c r="E44" s="178" t="str">
        <f t="shared" si="1"/>
        <v/>
      </c>
      <c r="F44" s="102" t="str">
        <f t="shared" si="2"/>
        <v/>
      </c>
      <c r="G44" s="157" t="str">
        <f t="shared" si="3"/>
        <v/>
      </c>
      <c r="H44" s="157" t="str">
        <f t="shared" si="4"/>
        <v/>
      </c>
      <c r="K44" s="23" t="str">
        <f>IF(ISERROR(VLOOKUP(A44,'Source and fuel input'!$CZ$11:$DA$1023,2,FALSE)),"",VLOOKUP(A44,'Source and fuel input'!$CZ$11:$DA$1023,2,FALSE))</f>
        <v/>
      </c>
      <c r="L44" s="23" t="str">
        <f>IF(ISERROR(VLOOKUP(A44,'Source and fuel input'!$DD$11:$DE$1023,2,FALSE)),"",VLOOKUP(A44,'Source and fuel input'!$DD$11:$DE$1023,2,FALSE))</f>
        <v/>
      </c>
      <c r="AA44" s="23"/>
    </row>
    <row r="45" spans="1:27" x14ac:dyDescent="0.35">
      <c r="A45" s="163">
        <v>31</v>
      </c>
      <c r="B45" s="156" t="str">
        <f t="shared" si="5"/>
        <v/>
      </c>
      <c r="C45" s="156" t="str">
        <f t="shared" si="0"/>
        <v/>
      </c>
      <c r="D45" s="83"/>
      <c r="E45" s="178" t="str">
        <f t="shared" si="1"/>
        <v/>
      </c>
      <c r="F45" s="102" t="str">
        <f t="shared" si="2"/>
        <v/>
      </c>
      <c r="G45" s="157" t="str">
        <f t="shared" si="3"/>
        <v/>
      </c>
      <c r="H45" s="157" t="str">
        <f t="shared" si="4"/>
        <v/>
      </c>
      <c r="K45" s="23" t="str">
        <f>IF(ISERROR(VLOOKUP(A45,'Source and fuel input'!$CZ$11:$DA$1023,2,FALSE)),"",VLOOKUP(A45,'Source and fuel input'!$CZ$11:$DA$1023,2,FALSE))</f>
        <v/>
      </c>
      <c r="L45" s="23" t="str">
        <f>IF(ISERROR(VLOOKUP(A45,'Source and fuel input'!$DD$11:$DE$1023,2,FALSE)),"",VLOOKUP(A45,'Source and fuel input'!$DD$11:$DE$1023,2,FALSE))</f>
        <v/>
      </c>
      <c r="AA45" s="23"/>
    </row>
    <row r="46" spans="1:27" x14ac:dyDescent="0.35">
      <c r="A46" s="163">
        <v>32</v>
      </c>
      <c r="B46" s="156" t="str">
        <f t="shared" si="5"/>
        <v/>
      </c>
      <c r="C46" s="156" t="str">
        <f t="shared" si="0"/>
        <v/>
      </c>
      <c r="D46" s="83"/>
      <c r="E46" s="178" t="str">
        <f t="shared" si="1"/>
        <v/>
      </c>
      <c r="F46" s="102" t="str">
        <f t="shared" si="2"/>
        <v/>
      </c>
      <c r="G46" s="157" t="str">
        <f t="shared" si="3"/>
        <v/>
      </c>
      <c r="H46" s="157" t="str">
        <f t="shared" si="4"/>
        <v/>
      </c>
      <c r="K46" s="23" t="str">
        <f>IF(ISERROR(VLOOKUP(A46,'Source and fuel input'!$CZ$11:$DA$1023,2,FALSE)),"",VLOOKUP(A46,'Source and fuel input'!$CZ$11:$DA$1023,2,FALSE))</f>
        <v/>
      </c>
      <c r="L46" s="23" t="str">
        <f>IF(ISERROR(VLOOKUP(A46,'Source and fuel input'!$DD$11:$DE$1023,2,FALSE)),"",VLOOKUP(A46,'Source and fuel input'!$DD$11:$DE$1023,2,FALSE))</f>
        <v/>
      </c>
      <c r="AA46" s="23"/>
    </row>
    <row r="47" spans="1:27" x14ac:dyDescent="0.35">
      <c r="A47" s="163">
        <v>33</v>
      </c>
      <c r="B47" s="156" t="str">
        <f t="shared" ref="B47:B64" si="6">IF(ISERROR(VLOOKUP(A47,ForSummaryOutput,2,0)),"",VLOOKUP(A47,ForSummaryOutput,2,0))</f>
        <v/>
      </c>
      <c r="C47" s="156" t="str">
        <f t="shared" ref="C47:C64" si="7">IF(ISERROR(VLOOKUP(A47,ForSummaryOutput,3,0)),"",VLOOKUP(A47,ForSummaryOutput,3,0))</f>
        <v/>
      </c>
      <c r="D47" s="83"/>
      <c r="E47" s="178" t="str">
        <f t="shared" ref="E47:E64" si="8">IF(OR(ISERROR(SQRT(G47)/H47),F47&lt;&gt;0),"",SQRT(G47)/H47)</f>
        <v/>
      </c>
      <c r="F47" s="102" t="str">
        <f t="shared" ref="F47:F64" si="9">IF(ISERROR(VLOOKUP($A47,FacilityDataLookup,50,FALSE)),"",VLOOKUP($A47,FacilityDataLookup,50,FALSE))</f>
        <v/>
      </c>
      <c r="G47" s="157" t="str">
        <f t="shared" ref="G47:G64" si="10">IF(ISERROR(VLOOKUP($A47,FacilityDataLookup,46,FALSE)),"",VLOOKUP($A47,FacilityDataLookup,46,FALSE))</f>
        <v/>
      </c>
      <c r="H47" s="157" t="str">
        <f t="shared" ref="H47:H64" si="11">IF(ISERROR(VLOOKUP($A47,FacilityDataLookup,48,FALSE)),"",VLOOKUP($A47,FacilityDataLookup,48,FALSE))</f>
        <v/>
      </c>
      <c r="K47" s="23" t="str">
        <f>IF(ISERROR(VLOOKUP(A47,'Source and fuel input'!$CZ$11:$DA$1023,2,FALSE)),"",VLOOKUP(A47,'Source and fuel input'!$CZ$11:$DA$1023,2,FALSE))</f>
        <v/>
      </c>
      <c r="L47" s="23" t="str">
        <f>IF(ISERROR(VLOOKUP(A47,'Source and fuel input'!$DD$11:$DE$1023,2,FALSE)),"",VLOOKUP(A47,'Source and fuel input'!$DD$11:$DE$1023,2,FALSE))</f>
        <v/>
      </c>
      <c r="AA47" s="23"/>
    </row>
    <row r="48" spans="1:27" x14ac:dyDescent="0.35">
      <c r="A48" s="163">
        <v>34</v>
      </c>
      <c r="B48" s="156" t="str">
        <f t="shared" si="6"/>
        <v/>
      </c>
      <c r="C48" s="156" t="str">
        <f t="shared" si="7"/>
        <v/>
      </c>
      <c r="D48" s="83"/>
      <c r="E48" s="178" t="str">
        <f t="shared" si="8"/>
        <v/>
      </c>
      <c r="F48" s="102" t="str">
        <f t="shared" si="9"/>
        <v/>
      </c>
      <c r="G48" s="157" t="str">
        <f t="shared" si="10"/>
        <v/>
      </c>
      <c r="H48" s="157" t="str">
        <f t="shared" si="11"/>
        <v/>
      </c>
      <c r="K48" s="23" t="str">
        <f>IF(ISERROR(VLOOKUP(A48,'Source and fuel input'!$CZ$11:$DA$1023,2,FALSE)),"",VLOOKUP(A48,'Source and fuel input'!$CZ$11:$DA$1023,2,FALSE))</f>
        <v/>
      </c>
      <c r="L48" s="23" t="str">
        <f>IF(ISERROR(VLOOKUP(A48,'Source and fuel input'!$DD$11:$DE$1023,2,FALSE)),"",VLOOKUP(A48,'Source and fuel input'!$DD$11:$DE$1023,2,FALSE))</f>
        <v/>
      </c>
      <c r="AA48" s="23"/>
    </row>
    <row r="49" spans="1:27" x14ac:dyDescent="0.35">
      <c r="A49" s="163">
        <v>35</v>
      </c>
      <c r="B49" s="156" t="str">
        <f t="shared" si="6"/>
        <v/>
      </c>
      <c r="C49" s="156" t="str">
        <f t="shared" si="7"/>
        <v/>
      </c>
      <c r="D49" s="83"/>
      <c r="E49" s="178" t="str">
        <f t="shared" si="8"/>
        <v/>
      </c>
      <c r="F49" s="102" t="str">
        <f t="shared" si="9"/>
        <v/>
      </c>
      <c r="G49" s="157" t="str">
        <f t="shared" si="10"/>
        <v/>
      </c>
      <c r="H49" s="157" t="str">
        <f t="shared" si="11"/>
        <v/>
      </c>
      <c r="K49" s="23" t="str">
        <f>IF(ISERROR(VLOOKUP(A49,'Source and fuel input'!$CZ$11:$DA$1023,2,FALSE)),"",VLOOKUP(A49,'Source and fuel input'!$CZ$11:$DA$1023,2,FALSE))</f>
        <v/>
      </c>
      <c r="L49" s="23" t="str">
        <f>IF(ISERROR(VLOOKUP(A49,'Source and fuel input'!$DD$11:$DE$1023,2,FALSE)),"",VLOOKUP(A49,'Source and fuel input'!$DD$11:$DE$1023,2,FALSE))</f>
        <v/>
      </c>
      <c r="AA49" s="23"/>
    </row>
    <row r="50" spans="1:27" x14ac:dyDescent="0.35">
      <c r="A50" s="163">
        <v>36</v>
      </c>
      <c r="B50" s="156" t="str">
        <f t="shared" si="6"/>
        <v/>
      </c>
      <c r="C50" s="156" t="str">
        <f t="shared" si="7"/>
        <v/>
      </c>
      <c r="D50" s="83"/>
      <c r="E50" s="178" t="str">
        <f t="shared" si="8"/>
        <v/>
      </c>
      <c r="F50" s="102" t="str">
        <f t="shared" si="9"/>
        <v/>
      </c>
      <c r="G50" s="157" t="str">
        <f t="shared" si="10"/>
        <v/>
      </c>
      <c r="H50" s="157" t="str">
        <f t="shared" si="11"/>
        <v/>
      </c>
      <c r="K50" s="23" t="str">
        <f>IF(ISERROR(VLOOKUP(A50,'Source and fuel input'!$CZ$11:$DA$1023,2,FALSE)),"",VLOOKUP(A50,'Source and fuel input'!$CZ$11:$DA$1023,2,FALSE))</f>
        <v/>
      </c>
      <c r="L50" s="23" t="str">
        <f>IF(ISERROR(VLOOKUP(A50,'Source and fuel input'!$DD$11:$DE$1023,2,FALSE)),"",VLOOKUP(A50,'Source and fuel input'!$DD$11:$DE$1023,2,FALSE))</f>
        <v/>
      </c>
      <c r="AA50" s="23"/>
    </row>
    <row r="51" spans="1:27" x14ac:dyDescent="0.35">
      <c r="A51" s="163">
        <v>37</v>
      </c>
      <c r="B51" s="156" t="str">
        <f t="shared" si="6"/>
        <v/>
      </c>
      <c r="C51" s="156" t="str">
        <f t="shared" si="7"/>
        <v/>
      </c>
      <c r="D51" s="83"/>
      <c r="E51" s="178" t="str">
        <f t="shared" si="8"/>
        <v/>
      </c>
      <c r="F51" s="102" t="str">
        <f t="shared" si="9"/>
        <v/>
      </c>
      <c r="G51" s="157" t="str">
        <f t="shared" si="10"/>
        <v/>
      </c>
      <c r="H51" s="157" t="str">
        <f t="shared" si="11"/>
        <v/>
      </c>
      <c r="K51" s="23" t="str">
        <f>IF(ISERROR(VLOOKUP(A51,'Source and fuel input'!$CZ$11:$DA$1023,2,FALSE)),"",VLOOKUP(A51,'Source and fuel input'!$CZ$11:$DA$1023,2,FALSE))</f>
        <v/>
      </c>
      <c r="L51" s="23" t="str">
        <f>IF(ISERROR(VLOOKUP(A51,'Source and fuel input'!$DD$11:$DE$1023,2,FALSE)),"",VLOOKUP(A51,'Source and fuel input'!$DD$11:$DE$1023,2,FALSE))</f>
        <v/>
      </c>
      <c r="AA51" s="23"/>
    </row>
    <row r="52" spans="1:27" x14ac:dyDescent="0.35">
      <c r="A52" s="163">
        <v>38</v>
      </c>
      <c r="B52" s="156" t="str">
        <f t="shared" si="6"/>
        <v/>
      </c>
      <c r="C52" s="156" t="str">
        <f t="shared" si="7"/>
        <v/>
      </c>
      <c r="D52" s="83"/>
      <c r="E52" s="178" t="str">
        <f t="shared" si="8"/>
        <v/>
      </c>
      <c r="F52" s="102" t="str">
        <f t="shared" si="9"/>
        <v/>
      </c>
      <c r="G52" s="157" t="str">
        <f t="shared" si="10"/>
        <v/>
      </c>
      <c r="H52" s="157" t="str">
        <f t="shared" si="11"/>
        <v/>
      </c>
      <c r="K52" s="23" t="str">
        <f>IF(ISERROR(VLOOKUP(A52,'Source and fuel input'!$CZ$11:$DA$1023,2,FALSE)),"",VLOOKUP(A52,'Source and fuel input'!$CZ$11:$DA$1023,2,FALSE))</f>
        <v/>
      </c>
      <c r="L52" s="23" t="str">
        <f>IF(ISERROR(VLOOKUP(A52,'Source and fuel input'!$DD$11:$DE$1023,2,FALSE)),"",VLOOKUP(A52,'Source and fuel input'!$DD$11:$DE$1023,2,FALSE))</f>
        <v/>
      </c>
      <c r="AA52" s="23"/>
    </row>
    <row r="53" spans="1:27" x14ac:dyDescent="0.35">
      <c r="A53" s="163">
        <v>39</v>
      </c>
      <c r="B53" s="156" t="str">
        <f t="shared" si="6"/>
        <v/>
      </c>
      <c r="C53" s="156" t="str">
        <f t="shared" si="7"/>
        <v/>
      </c>
      <c r="D53" s="83"/>
      <c r="E53" s="178" t="str">
        <f t="shared" si="8"/>
        <v/>
      </c>
      <c r="F53" s="102" t="str">
        <f t="shared" si="9"/>
        <v/>
      </c>
      <c r="G53" s="157" t="str">
        <f t="shared" si="10"/>
        <v/>
      </c>
      <c r="H53" s="157" t="str">
        <f t="shared" si="11"/>
        <v/>
      </c>
      <c r="K53" s="23" t="str">
        <f>IF(ISERROR(VLOOKUP(A53,'Source and fuel input'!$CZ$11:$DA$1023,2,FALSE)),"",VLOOKUP(A53,'Source and fuel input'!$CZ$11:$DA$1023,2,FALSE))</f>
        <v/>
      </c>
      <c r="L53" s="23" t="str">
        <f>IF(ISERROR(VLOOKUP(A53,'Source and fuel input'!$DD$11:$DE$1023,2,FALSE)),"",VLOOKUP(A53,'Source and fuel input'!$DD$11:$DE$1023,2,FALSE))</f>
        <v/>
      </c>
      <c r="AA53" s="23"/>
    </row>
    <row r="54" spans="1:27" x14ac:dyDescent="0.35">
      <c r="A54" s="163">
        <v>40</v>
      </c>
      <c r="B54" s="156" t="str">
        <f t="shared" si="6"/>
        <v/>
      </c>
      <c r="C54" s="156" t="str">
        <f t="shared" si="7"/>
        <v/>
      </c>
      <c r="D54" s="83"/>
      <c r="E54" s="178" t="str">
        <f t="shared" si="8"/>
        <v/>
      </c>
      <c r="F54" s="102" t="str">
        <f t="shared" si="9"/>
        <v/>
      </c>
      <c r="G54" s="157" t="str">
        <f t="shared" si="10"/>
        <v/>
      </c>
      <c r="H54" s="157" t="str">
        <f t="shared" si="11"/>
        <v/>
      </c>
      <c r="K54" s="23" t="str">
        <f>IF(ISERROR(VLOOKUP(A54,'Source and fuel input'!$CZ$11:$DA$1023,2,FALSE)),"",VLOOKUP(A54,'Source and fuel input'!$CZ$11:$DA$1023,2,FALSE))</f>
        <v/>
      </c>
      <c r="L54" s="23" t="str">
        <f>IF(ISERROR(VLOOKUP(A54,'Source and fuel input'!$DD$11:$DE$1023,2,FALSE)),"",VLOOKUP(A54,'Source and fuel input'!$DD$11:$DE$1023,2,FALSE))</f>
        <v/>
      </c>
      <c r="AA54" s="23"/>
    </row>
    <row r="55" spans="1:27" x14ac:dyDescent="0.35">
      <c r="A55" s="163">
        <v>41</v>
      </c>
      <c r="B55" s="156" t="str">
        <f t="shared" si="6"/>
        <v/>
      </c>
      <c r="C55" s="156" t="str">
        <f t="shared" si="7"/>
        <v/>
      </c>
      <c r="D55" s="83"/>
      <c r="E55" s="178" t="str">
        <f t="shared" si="8"/>
        <v/>
      </c>
      <c r="F55" s="102" t="str">
        <f t="shared" si="9"/>
        <v/>
      </c>
      <c r="G55" s="157" t="str">
        <f t="shared" si="10"/>
        <v/>
      </c>
      <c r="H55" s="157" t="str">
        <f t="shared" si="11"/>
        <v/>
      </c>
      <c r="K55" s="23" t="str">
        <f>IF(ISERROR(VLOOKUP(A55,'Source and fuel input'!$CZ$11:$DA$1023,2,FALSE)),"",VLOOKUP(A55,'Source and fuel input'!$CZ$11:$DA$1023,2,FALSE))</f>
        <v/>
      </c>
      <c r="L55" s="23" t="str">
        <f>IF(ISERROR(VLOOKUP(A55,'Source and fuel input'!$DD$11:$DE$1023,2,FALSE)),"",VLOOKUP(A55,'Source and fuel input'!$DD$11:$DE$1023,2,FALSE))</f>
        <v/>
      </c>
      <c r="AA55" s="23"/>
    </row>
    <row r="56" spans="1:27" x14ac:dyDescent="0.35">
      <c r="A56" s="163">
        <v>42</v>
      </c>
      <c r="B56" s="156" t="str">
        <f t="shared" si="6"/>
        <v/>
      </c>
      <c r="C56" s="156" t="str">
        <f t="shared" si="7"/>
        <v/>
      </c>
      <c r="D56" s="83"/>
      <c r="E56" s="178" t="str">
        <f t="shared" si="8"/>
        <v/>
      </c>
      <c r="F56" s="102" t="str">
        <f t="shared" si="9"/>
        <v/>
      </c>
      <c r="G56" s="157" t="str">
        <f t="shared" si="10"/>
        <v/>
      </c>
      <c r="H56" s="157" t="str">
        <f t="shared" si="11"/>
        <v/>
      </c>
      <c r="K56" s="23" t="str">
        <f>IF(ISERROR(VLOOKUP(A56,'Source and fuel input'!$CZ$11:$DA$1023,2,FALSE)),"",VLOOKUP(A56,'Source and fuel input'!$CZ$11:$DA$1023,2,FALSE))</f>
        <v/>
      </c>
      <c r="L56" s="23" t="str">
        <f>IF(ISERROR(VLOOKUP(A56,'Source and fuel input'!$DD$11:$DE$1023,2,FALSE)),"",VLOOKUP(A56,'Source and fuel input'!$DD$11:$DE$1023,2,FALSE))</f>
        <v/>
      </c>
      <c r="AA56" s="23"/>
    </row>
    <row r="57" spans="1:27" x14ac:dyDescent="0.35">
      <c r="A57" s="163">
        <v>43</v>
      </c>
      <c r="B57" s="156" t="str">
        <f t="shared" si="6"/>
        <v/>
      </c>
      <c r="C57" s="156" t="str">
        <f t="shared" si="7"/>
        <v/>
      </c>
      <c r="D57" s="83"/>
      <c r="E57" s="178" t="str">
        <f t="shared" si="8"/>
        <v/>
      </c>
      <c r="F57" s="102" t="str">
        <f t="shared" si="9"/>
        <v/>
      </c>
      <c r="G57" s="157" t="str">
        <f t="shared" si="10"/>
        <v/>
      </c>
      <c r="H57" s="157" t="str">
        <f t="shared" si="11"/>
        <v/>
      </c>
      <c r="K57" s="23" t="str">
        <f>IF(ISERROR(VLOOKUP(A57,'Source and fuel input'!$CZ$11:$DA$1023,2,FALSE)),"",VLOOKUP(A57,'Source and fuel input'!$CZ$11:$DA$1023,2,FALSE))</f>
        <v/>
      </c>
      <c r="L57" s="23" t="str">
        <f>IF(ISERROR(VLOOKUP(A57,'Source and fuel input'!$DD$11:$DE$1023,2,FALSE)),"",VLOOKUP(A57,'Source and fuel input'!$DD$11:$DE$1023,2,FALSE))</f>
        <v/>
      </c>
      <c r="AA57" s="23"/>
    </row>
    <row r="58" spans="1:27" x14ac:dyDescent="0.35">
      <c r="A58" s="163">
        <v>44</v>
      </c>
      <c r="B58" s="156" t="str">
        <f t="shared" si="6"/>
        <v/>
      </c>
      <c r="C58" s="156" t="str">
        <f t="shared" si="7"/>
        <v/>
      </c>
      <c r="D58" s="83"/>
      <c r="E58" s="178" t="str">
        <f t="shared" si="8"/>
        <v/>
      </c>
      <c r="F58" s="102" t="str">
        <f t="shared" si="9"/>
        <v/>
      </c>
      <c r="G58" s="157" t="str">
        <f t="shared" si="10"/>
        <v/>
      </c>
      <c r="H58" s="157" t="str">
        <f t="shared" si="11"/>
        <v/>
      </c>
      <c r="K58" s="23" t="str">
        <f>IF(ISERROR(VLOOKUP(A58,'Source and fuel input'!$CZ$11:$DA$1023,2,FALSE)),"",VLOOKUP(A58,'Source and fuel input'!$CZ$11:$DA$1023,2,FALSE))</f>
        <v/>
      </c>
      <c r="L58" s="23" t="str">
        <f>IF(ISERROR(VLOOKUP(A58,'Source and fuel input'!$DD$11:$DE$1023,2,FALSE)),"",VLOOKUP(A58,'Source and fuel input'!$DD$11:$DE$1023,2,FALSE))</f>
        <v/>
      </c>
      <c r="AA58" s="23"/>
    </row>
    <row r="59" spans="1:27" x14ac:dyDescent="0.35">
      <c r="A59" s="163">
        <v>45</v>
      </c>
      <c r="B59" s="156" t="str">
        <f t="shared" si="6"/>
        <v/>
      </c>
      <c r="C59" s="156" t="str">
        <f t="shared" si="7"/>
        <v/>
      </c>
      <c r="D59" s="83"/>
      <c r="E59" s="178" t="str">
        <f t="shared" si="8"/>
        <v/>
      </c>
      <c r="F59" s="102" t="str">
        <f t="shared" si="9"/>
        <v/>
      </c>
      <c r="G59" s="157" t="str">
        <f t="shared" si="10"/>
        <v/>
      </c>
      <c r="H59" s="157" t="str">
        <f t="shared" si="11"/>
        <v/>
      </c>
      <c r="K59" s="23" t="str">
        <f>IF(ISERROR(VLOOKUP(A59,'Source and fuel input'!$CZ$11:$DA$1023,2,FALSE)),"",VLOOKUP(A59,'Source and fuel input'!$CZ$11:$DA$1023,2,FALSE))</f>
        <v/>
      </c>
      <c r="L59" s="23" t="str">
        <f>IF(ISERROR(VLOOKUP(A59,'Source and fuel input'!$DD$11:$DE$1023,2,FALSE)),"",VLOOKUP(A59,'Source and fuel input'!$DD$11:$DE$1023,2,FALSE))</f>
        <v/>
      </c>
      <c r="AA59" s="23"/>
    </row>
    <row r="60" spans="1:27" x14ac:dyDescent="0.35">
      <c r="A60" s="163">
        <v>46</v>
      </c>
      <c r="B60" s="156" t="str">
        <f t="shared" si="6"/>
        <v/>
      </c>
      <c r="C60" s="156" t="str">
        <f t="shared" si="7"/>
        <v/>
      </c>
      <c r="D60" s="83"/>
      <c r="E60" s="178" t="str">
        <f t="shared" si="8"/>
        <v/>
      </c>
      <c r="F60" s="102" t="str">
        <f t="shared" si="9"/>
        <v/>
      </c>
      <c r="G60" s="157" t="str">
        <f t="shared" si="10"/>
        <v/>
      </c>
      <c r="H60" s="157" t="str">
        <f t="shared" si="11"/>
        <v/>
      </c>
      <c r="K60" s="23" t="str">
        <f>IF(ISERROR(VLOOKUP(A60,'Source and fuel input'!$CZ$11:$DA$1023,2,FALSE)),"",VLOOKUP(A60,'Source and fuel input'!$CZ$11:$DA$1023,2,FALSE))</f>
        <v/>
      </c>
      <c r="L60" s="23" t="str">
        <f>IF(ISERROR(VLOOKUP(A60,'Source and fuel input'!$DD$11:$DE$1023,2,FALSE)),"",VLOOKUP(A60,'Source and fuel input'!$DD$11:$DE$1023,2,FALSE))</f>
        <v/>
      </c>
      <c r="AA60" s="23"/>
    </row>
    <row r="61" spans="1:27" x14ac:dyDescent="0.35">
      <c r="A61" s="163">
        <v>47</v>
      </c>
      <c r="B61" s="156" t="str">
        <f t="shared" si="6"/>
        <v/>
      </c>
      <c r="C61" s="156" t="str">
        <f t="shared" si="7"/>
        <v/>
      </c>
      <c r="D61" s="83"/>
      <c r="E61" s="178" t="str">
        <f t="shared" si="8"/>
        <v/>
      </c>
      <c r="F61" s="102" t="str">
        <f t="shared" si="9"/>
        <v/>
      </c>
      <c r="G61" s="157" t="str">
        <f t="shared" si="10"/>
        <v/>
      </c>
      <c r="H61" s="157" t="str">
        <f t="shared" si="11"/>
        <v/>
      </c>
      <c r="K61" s="23" t="str">
        <f>IF(ISERROR(VLOOKUP(A61,'Source and fuel input'!$CZ$11:$DA$1023,2,FALSE)),"",VLOOKUP(A61,'Source and fuel input'!$CZ$11:$DA$1023,2,FALSE))</f>
        <v/>
      </c>
      <c r="L61" s="23" t="str">
        <f>IF(ISERROR(VLOOKUP(A61,'Source and fuel input'!$DD$11:$DE$1023,2,FALSE)),"",VLOOKUP(A61,'Source and fuel input'!$DD$11:$DE$1023,2,FALSE))</f>
        <v/>
      </c>
      <c r="AA61" s="23"/>
    </row>
    <row r="62" spans="1:27" x14ac:dyDescent="0.35">
      <c r="A62" s="163">
        <v>48</v>
      </c>
      <c r="B62" s="156" t="str">
        <f t="shared" si="6"/>
        <v/>
      </c>
      <c r="C62" s="156" t="str">
        <f t="shared" si="7"/>
        <v/>
      </c>
      <c r="D62" s="83"/>
      <c r="E62" s="178" t="str">
        <f t="shared" si="8"/>
        <v/>
      </c>
      <c r="F62" s="102" t="str">
        <f t="shared" si="9"/>
        <v/>
      </c>
      <c r="G62" s="157" t="str">
        <f t="shared" si="10"/>
        <v/>
      </c>
      <c r="H62" s="157" t="str">
        <f t="shared" si="11"/>
        <v/>
      </c>
      <c r="K62" s="23" t="str">
        <f>IF(ISERROR(VLOOKUP(A62,'Source and fuel input'!$CZ$11:$DA$1023,2,FALSE)),"",VLOOKUP(A62,'Source and fuel input'!$CZ$11:$DA$1023,2,FALSE))</f>
        <v/>
      </c>
      <c r="L62" s="23" t="str">
        <f>IF(ISERROR(VLOOKUP(A62,'Source and fuel input'!$DD$11:$DE$1023,2,FALSE)),"",VLOOKUP(A62,'Source and fuel input'!$DD$11:$DE$1023,2,FALSE))</f>
        <v/>
      </c>
      <c r="AA62" s="23"/>
    </row>
    <row r="63" spans="1:27" x14ac:dyDescent="0.35">
      <c r="A63" s="163">
        <v>49</v>
      </c>
      <c r="B63" s="156" t="str">
        <f t="shared" si="6"/>
        <v/>
      </c>
      <c r="C63" s="156" t="str">
        <f t="shared" si="7"/>
        <v/>
      </c>
      <c r="D63" s="83"/>
      <c r="E63" s="178" t="str">
        <f t="shared" si="8"/>
        <v/>
      </c>
      <c r="F63" s="102" t="str">
        <f t="shared" si="9"/>
        <v/>
      </c>
      <c r="G63" s="157" t="str">
        <f t="shared" si="10"/>
        <v/>
      </c>
      <c r="H63" s="157" t="str">
        <f t="shared" si="11"/>
        <v/>
      </c>
      <c r="K63" s="23" t="str">
        <f>IF(ISERROR(VLOOKUP(A63,'Source and fuel input'!$CZ$11:$DA$1023,2,FALSE)),"",VLOOKUP(A63,'Source and fuel input'!$CZ$11:$DA$1023,2,FALSE))</f>
        <v/>
      </c>
      <c r="L63" s="23" t="str">
        <f>IF(ISERROR(VLOOKUP(A63,'Source and fuel input'!$DD$11:$DE$1023,2,FALSE)),"",VLOOKUP(A63,'Source and fuel input'!$DD$11:$DE$1023,2,FALSE))</f>
        <v/>
      </c>
      <c r="AA63" s="23"/>
    </row>
    <row r="64" spans="1:27" x14ac:dyDescent="0.35">
      <c r="A64" s="163">
        <v>50</v>
      </c>
      <c r="B64" s="156" t="str">
        <f t="shared" si="6"/>
        <v/>
      </c>
      <c r="C64" s="156" t="str">
        <f t="shared" si="7"/>
        <v/>
      </c>
      <c r="D64" s="83"/>
      <c r="E64" s="178" t="str">
        <f t="shared" si="8"/>
        <v/>
      </c>
      <c r="F64" s="102" t="str">
        <f t="shared" si="9"/>
        <v/>
      </c>
      <c r="G64" s="157" t="str">
        <f t="shared" si="10"/>
        <v/>
      </c>
      <c r="H64" s="157" t="str">
        <f t="shared" si="11"/>
        <v/>
      </c>
      <c r="K64" s="23" t="str">
        <f>IF(ISERROR(VLOOKUP(A64,'Source and fuel input'!$CZ$11:$DA$1023,2,FALSE)),"",VLOOKUP(A64,'Source and fuel input'!$CZ$11:$DA$1023,2,FALSE))</f>
        <v/>
      </c>
      <c r="L64" s="23" t="str">
        <f>IF(ISERROR(VLOOKUP(A64,'Source and fuel input'!$DD$11:$DE$1023,2,FALSE)),"",VLOOKUP(A64,'Source and fuel input'!$DD$11:$DE$1023,2,FALSE))</f>
        <v/>
      </c>
      <c r="AA64" s="23"/>
    </row>
    <row r="65" spans="1:10" x14ac:dyDescent="0.35">
      <c r="A65" s="293" t="s">
        <v>198</v>
      </c>
      <c r="B65" s="294"/>
      <c r="C65" s="294"/>
      <c r="D65" s="294"/>
      <c r="E65" s="171" t="str">
        <f>IF(ISERROR(SQRT(G65)/H65),"",SQRT(G65)/H65)</f>
        <v/>
      </c>
      <c r="F65" s="172">
        <f>SUM(F15:F64)</f>
        <v>0</v>
      </c>
      <c r="G65" s="173">
        <f>SUM(G15:G64)</f>
        <v>0</v>
      </c>
      <c r="H65" s="174">
        <f>SUM(H15:H64)</f>
        <v>0</v>
      </c>
    </row>
    <row r="66" spans="1:10" s="23" customFormat="1" ht="15.5" x14ac:dyDescent="0.35">
      <c r="A66" s="80"/>
      <c r="B66" s="158"/>
      <c r="C66" s="175"/>
      <c r="D66" s="158"/>
      <c r="E66" s="158"/>
      <c r="F66" s="158"/>
      <c r="G66" s="158"/>
      <c r="H66" s="158"/>
      <c r="I66" s="158"/>
      <c r="J66" s="158"/>
    </row>
    <row r="67" spans="1:10" s="23" customFormat="1" hidden="1" x14ac:dyDescent="0.35">
      <c r="F67" s="22"/>
      <c r="I67" s="158"/>
      <c r="J67" s="158"/>
    </row>
    <row r="68" spans="1:10" s="23" customFormat="1" hidden="1" x14ac:dyDescent="0.35">
      <c r="F68" s="22"/>
      <c r="I68" s="158"/>
      <c r="J68" s="158"/>
    </row>
    <row r="69" spans="1:10" s="23" customFormat="1" hidden="1" x14ac:dyDescent="0.35">
      <c r="F69" s="22"/>
      <c r="I69" s="158"/>
      <c r="J69" s="158"/>
    </row>
    <row r="70" spans="1:10" s="23" customFormat="1" hidden="1" x14ac:dyDescent="0.35">
      <c r="F70" s="22"/>
      <c r="I70" s="158"/>
      <c r="J70" s="158"/>
    </row>
    <row r="71" spans="1:10" s="23" customFormat="1" hidden="1" x14ac:dyDescent="0.35">
      <c r="F71" s="22"/>
      <c r="I71" s="158"/>
      <c r="J71" s="158"/>
    </row>
    <row r="72" spans="1:10" s="23" customFormat="1" hidden="1" x14ac:dyDescent="0.35">
      <c r="F72" s="22"/>
      <c r="I72" s="158"/>
      <c r="J72" s="158"/>
    </row>
    <row r="73" spans="1:10" s="23" customFormat="1" hidden="1" x14ac:dyDescent="0.35">
      <c r="F73" s="22"/>
      <c r="I73" s="158"/>
      <c r="J73" s="158"/>
    </row>
    <row r="74" spans="1:10" s="23" customFormat="1" hidden="1" x14ac:dyDescent="0.35">
      <c r="F74" s="22"/>
      <c r="I74" s="158"/>
      <c r="J74" s="158"/>
    </row>
    <row r="75" spans="1:10" s="23" customFormat="1" hidden="1" x14ac:dyDescent="0.35">
      <c r="F75" s="22"/>
      <c r="I75" s="158"/>
      <c r="J75" s="158"/>
    </row>
    <row r="76" spans="1:10" s="23" customFormat="1" hidden="1" x14ac:dyDescent="0.35">
      <c r="F76" s="22"/>
      <c r="I76" s="158"/>
      <c r="J76" s="158"/>
    </row>
    <row r="77" spans="1:10" s="23" customFormat="1" hidden="1" x14ac:dyDescent="0.35">
      <c r="F77" s="22"/>
      <c r="I77" s="158"/>
      <c r="J77" s="158"/>
    </row>
    <row r="78" spans="1:10" s="23" customFormat="1" hidden="1" x14ac:dyDescent="0.35">
      <c r="F78" s="22"/>
      <c r="I78" s="158"/>
      <c r="J78" s="158"/>
    </row>
    <row r="79" spans="1:10" s="23" customFormat="1" hidden="1" x14ac:dyDescent="0.35">
      <c r="F79" s="22"/>
      <c r="I79" s="158"/>
      <c r="J79" s="158"/>
    </row>
    <row r="80" spans="1:10" s="23" customFormat="1" hidden="1" x14ac:dyDescent="0.35">
      <c r="F80" s="22"/>
      <c r="I80" s="158"/>
      <c r="J80" s="158"/>
    </row>
    <row r="81" spans="6:10" s="23" customFormat="1" hidden="1" x14ac:dyDescent="0.35">
      <c r="F81" s="22"/>
      <c r="I81" s="158"/>
      <c r="J81" s="158"/>
    </row>
    <row r="82" spans="6:10" s="23" customFormat="1" hidden="1" x14ac:dyDescent="0.35">
      <c r="F82" s="22"/>
      <c r="I82" s="158"/>
      <c r="J82" s="158"/>
    </row>
    <row r="83" spans="6:10" s="23" customFormat="1" hidden="1" x14ac:dyDescent="0.35">
      <c r="F83" s="22"/>
      <c r="I83" s="158"/>
      <c r="J83" s="158"/>
    </row>
    <row r="84" spans="6:10" s="23" customFormat="1" hidden="1" x14ac:dyDescent="0.35">
      <c r="F84" s="22"/>
      <c r="I84" s="158"/>
      <c r="J84" s="158"/>
    </row>
    <row r="85" spans="6:10" s="23" customFormat="1" hidden="1" x14ac:dyDescent="0.35">
      <c r="F85" s="22"/>
      <c r="I85" s="158"/>
      <c r="J85" s="158"/>
    </row>
    <row r="86" spans="6:10" s="23" customFormat="1" hidden="1" x14ac:dyDescent="0.35">
      <c r="F86" s="22"/>
      <c r="I86" s="158"/>
      <c r="J86" s="158"/>
    </row>
    <row r="87" spans="6:10" s="23" customFormat="1" hidden="1" x14ac:dyDescent="0.35">
      <c r="F87" s="22"/>
      <c r="I87" s="158"/>
      <c r="J87" s="158"/>
    </row>
    <row r="88" spans="6:10" s="23" customFormat="1" hidden="1" x14ac:dyDescent="0.35">
      <c r="F88" s="22"/>
      <c r="I88" s="158"/>
      <c r="J88" s="158"/>
    </row>
    <row r="89" spans="6:10" s="23" customFormat="1" hidden="1" x14ac:dyDescent="0.35">
      <c r="F89" s="22"/>
      <c r="I89" s="158"/>
      <c r="J89" s="158"/>
    </row>
    <row r="90" spans="6:10" s="23" customFormat="1" hidden="1" x14ac:dyDescent="0.35">
      <c r="F90" s="22"/>
      <c r="I90" s="158"/>
      <c r="J90" s="158"/>
    </row>
    <row r="91" spans="6:10" s="23" customFormat="1" hidden="1" x14ac:dyDescent="0.35">
      <c r="F91" s="22"/>
      <c r="I91" s="158"/>
      <c r="J91" s="158"/>
    </row>
    <row r="92" spans="6:10" s="23" customFormat="1" hidden="1" x14ac:dyDescent="0.35">
      <c r="F92" s="22"/>
      <c r="I92" s="158"/>
      <c r="J92" s="158"/>
    </row>
    <row r="93" spans="6:10" s="23" customFormat="1" hidden="1" x14ac:dyDescent="0.35">
      <c r="F93" s="22"/>
      <c r="I93" s="158"/>
      <c r="J93" s="158"/>
    </row>
    <row r="94" spans="6:10" s="23" customFormat="1" hidden="1" x14ac:dyDescent="0.35">
      <c r="F94" s="22"/>
      <c r="I94" s="158"/>
      <c r="J94" s="158"/>
    </row>
    <row r="95" spans="6:10" s="23" customFormat="1" hidden="1" x14ac:dyDescent="0.35">
      <c r="F95" s="22"/>
      <c r="I95" s="158"/>
      <c r="J95" s="158"/>
    </row>
    <row r="96" spans="6:10" s="23" customFormat="1" hidden="1" x14ac:dyDescent="0.35">
      <c r="F96" s="22"/>
      <c r="I96" s="158"/>
      <c r="J96" s="158"/>
    </row>
    <row r="97" spans="5:10" s="23" customFormat="1" hidden="1" x14ac:dyDescent="0.35">
      <c r="F97" s="22"/>
      <c r="I97" s="158"/>
      <c r="J97" s="158"/>
    </row>
    <row r="98" spans="5:10" s="23" customFormat="1" hidden="1" x14ac:dyDescent="0.35">
      <c r="F98" s="22"/>
      <c r="I98" s="158"/>
      <c r="J98" s="158"/>
    </row>
    <row r="99" spans="5:10" s="23" customFormat="1" hidden="1" x14ac:dyDescent="0.35">
      <c r="F99" s="22"/>
      <c r="I99" s="158"/>
      <c r="J99" s="158"/>
    </row>
    <row r="100" spans="5:10" s="23" customFormat="1" hidden="1" x14ac:dyDescent="0.35">
      <c r="F100" s="22"/>
      <c r="I100" s="158"/>
      <c r="J100" s="158"/>
    </row>
    <row r="101" spans="5:10" s="23" customFormat="1" hidden="1" x14ac:dyDescent="0.35">
      <c r="E101" s="22"/>
      <c r="I101" s="158"/>
      <c r="J101" s="158"/>
    </row>
  </sheetData>
  <sheetProtection algorithmName="SHA-256" hashValue="btV/8bYX4SjCrC8G9Xotbe9SG6zPD+dM9FMJNhcF9xY=" saltValue="5UwW8uqbRyO8lvtlwjf4xw==" spinCount="100000" sheet="1" selectLockedCells="1"/>
  <mergeCells count="12">
    <mergeCell ref="A1:I1"/>
    <mergeCell ref="A2:D2"/>
    <mergeCell ref="A3:D3"/>
    <mergeCell ref="A65:D65"/>
    <mergeCell ref="A5:D5"/>
    <mergeCell ref="B6:D6"/>
    <mergeCell ref="B7:D7"/>
    <mergeCell ref="B8:D8"/>
    <mergeCell ref="B9:D9"/>
    <mergeCell ref="B10:D10"/>
    <mergeCell ref="B11:D11"/>
    <mergeCell ref="B12:D12"/>
  </mergeCells>
  <phoneticPr fontId="0" type="noConversion"/>
  <conditionalFormatting sqref="E15:E64">
    <cfRule type="expression" dxfId="2" priority="1" stopIfTrue="1">
      <formula>AND($F68&lt;&gt;"",$F68&gt;0)</formula>
    </cfRule>
  </conditionalFormatting>
  <conditionalFormatting sqref="E15:H65">
    <cfRule type="expression" dxfId="1" priority="155" stopIfTrue="1">
      <formula>AND($F15&lt;&gt;"",$F15&gt;0)</formula>
    </cfRule>
  </conditionalFormatting>
  <pageMargins left="0.70866141732283472" right="0.70866141732283472" top="1.2204724409448819" bottom="0.74803149606299213" header="0.31496062992125984" footer="0.31496062992125984"/>
  <pageSetup paperSize="9" scale="61"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0"/>
    <pageSetUpPr fitToPage="1"/>
  </sheetPr>
  <dimension ref="A1:W72"/>
  <sheetViews>
    <sheetView showRowColHeaders="0" zoomScaleNormal="100" workbookViewId="0">
      <selection activeCell="B4" sqref="B4:D4"/>
    </sheetView>
  </sheetViews>
  <sheetFormatPr defaultColWidth="0" defaultRowHeight="14.5" zeroHeight="1" x14ac:dyDescent="0.35"/>
  <cols>
    <col min="1" max="1" width="27.26953125" style="28" customWidth="1"/>
    <col min="2" max="2" width="20.1796875" style="28" customWidth="1"/>
    <col min="3" max="22" width="9.1796875" style="28" customWidth="1"/>
    <col min="23" max="23" width="4.26953125" style="77" customWidth="1"/>
    <col min="24" max="16384" width="0" style="28" hidden="1"/>
  </cols>
  <sheetData>
    <row r="1" spans="1:23" s="77" customFormat="1" ht="18.5" x14ac:dyDescent="0.35">
      <c r="A1" s="306" t="s">
        <v>710</v>
      </c>
      <c r="B1" s="306"/>
      <c r="C1" s="306"/>
      <c r="D1" s="306"/>
      <c r="E1" s="306"/>
      <c r="F1" s="306"/>
      <c r="G1" s="306"/>
      <c r="H1" s="306"/>
      <c r="I1" s="306"/>
      <c r="J1" s="306"/>
      <c r="K1" s="306"/>
      <c r="L1" s="306"/>
      <c r="M1" s="306"/>
      <c r="N1" s="306"/>
      <c r="O1" s="306"/>
      <c r="P1" s="306"/>
      <c r="Q1" s="306"/>
      <c r="R1" s="306"/>
      <c r="S1" s="306"/>
      <c r="T1" s="306"/>
      <c r="U1" s="306"/>
      <c r="V1" s="306"/>
      <c r="W1" s="306"/>
    </row>
    <row r="2" spans="1:23" s="77" customFormat="1" ht="18.5" x14ac:dyDescent="0.35">
      <c r="A2" s="78" t="s">
        <v>199</v>
      </c>
      <c r="B2" s="76"/>
      <c r="C2" s="76"/>
      <c r="D2" s="76"/>
      <c r="E2" s="76"/>
      <c r="F2" s="76"/>
      <c r="J2" s="79"/>
      <c r="K2" s="76"/>
      <c r="L2" s="76"/>
      <c r="M2" s="76"/>
      <c r="N2" s="76"/>
    </row>
    <row r="3" spans="1:23" s="77" customFormat="1" ht="14.25" customHeight="1" thickBot="1" x14ac:dyDescent="0.4">
      <c r="A3" s="78"/>
      <c r="B3" s="76"/>
      <c r="C3" s="76"/>
      <c r="D3" s="76"/>
      <c r="E3" s="76"/>
      <c r="F3" s="76"/>
      <c r="G3" s="76"/>
      <c r="H3" s="80"/>
      <c r="I3" s="76"/>
      <c r="J3" s="76"/>
      <c r="K3" s="76"/>
      <c r="L3" s="76"/>
      <c r="M3" s="76"/>
      <c r="N3" s="76"/>
    </row>
    <row r="4" spans="1:23" s="77" customFormat="1" ht="15" thickBot="1" x14ac:dyDescent="0.4">
      <c r="A4" s="75" t="s">
        <v>200</v>
      </c>
      <c r="B4" s="303"/>
      <c r="C4" s="304"/>
      <c r="D4" s="305"/>
      <c r="E4" s="76"/>
      <c r="F4" s="76"/>
      <c r="G4" s="76"/>
      <c r="H4" s="80"/>
      <c r="I4" s="76"/>
      <c r="J4" s="76"/>
      <c r="K4" s="76"/>
      <c r="L4" s="76"/>
      <c r="M4" s="76"/>
      <c r="N4" s="76"/>
      <c r="O4" s="76"/>
      <c r="P4" s="76"/>
      <c r="Q4" s="76"/>
      <c r="R4" s="76"/>
      <c r="S4" s="76"/>
      <c r="T4" s="76"/>
      <c r="U4" s="76"/>
      <c r="V4" s="76"/>
    </row>
    <row r="5" spans="1:23" s="77" customFormat="1" ht="18.75" customHeight="1" x14ac:dyDescent="0.35">
      <c r="S5" s="76"/>
      <c r="T5" s="76"/>
      <c r="U5" s="76"/>
      <c r="V5" s="76"/>
    </row>
    <row r="6" spans="1:23" x14ac:dyDescent="0.35">
      <c r="A6" s="81" t="s">
        <v>201</v>
      </c>
      <c r="B6" s="82" t="s">
        <v>202</v>
      </c>
      <c r="C6" s="82">
        <v>1</v>
      </c>
      <c r="D6" s="82">
        <v>2</v>
      </c>
      <c r="E6" s="82">
        <v>3</v>
      </c>
      <c r="F6" s="82">
        <v>4</v>
      </c>
      <c r="G6" s="82">
        <v>5</v>
      </c>
      <c r="H6" s="82">
        <v>6</v>
      </c>
      <c r="I6" s="82">
        <v>7</v>
      </c>
      <c r="J6" s="82">
        <v>8</v>
      </c>
      <c r="K6" s="82">
        <v>9</v>
      </c>
      <c r="L6" s="82">
        <v>10</v>
      </c>
      <c r="M6" s="82">
        <v>11</v>
      </c>
      <c r="N6" s="82">
        <v>12</v>
      </c>
      <c r="O6" s="82">
        <v>13</v>
      </c>
      <c r="P6" s="82">
        <v>14</v>
      </c>
      <c r="Q6" s="82">
        <v>15</v>
      </c>
      <c r="R6" s="82">
        <v>16</v>
      </c>
      <c r="S6" s="82">
        <v>17</v>
      </c>
      <c r="T6" s="82">
        <v>18</v>
      </c>
      <c r="U6" s="82">
        <v>19</v>
      </c>
      <c r="V6" s="82">
        <v>20</v>
      </c>
    </row>
    <row r="7" spans="1:23" x14ac:dyDescent="0.35">
      <c r="A7" s="81" t="s">
        <v>203</v>
      </c>
      <c r="B7" s="177" t="s">
        <v>204</v>
      </c>
      <c r="C7" s="83"/>
      <c r="D7" s="83"/>
      <c r="E7" s="83"/>
      <c r="F7" s="83"/>
      <c r="G7" s="83"/>
      <c r="H7" s="83"/>
      <c r="I7" s="83"/>
      <c r="J7" s="83"/>
      <c r="K7" s="83"/>
      <c r="L7" s="83"/>
      <c r="M7" s="83"/>
      <c r="N7" s="83"/>
      <c r="O7" s="83"/>
      <c r="P7" s="83"/>
      <c r="Q7" s="83"/>
      <c r="R7" s="83"/>
      <c r="S7" s="83"/>
      <c r="T7" s="83"/>
      <c r="U7" s="83"/>
      <c r="V7" s="83"/>
    </row>
    <row r="8" spans="1:23" x14ac:dyDescent="0.35">
      <c r="A8" s="81" t="s">
        <v>205</v>
      </c>
      <c r="B8" s="85">
        <f>IF(ISERROR(B59),"",B59)</f>
        <v>7.905694150421004E-2</v>
      </c>
      <c r="C8" s="84" t="str">
        <f>IF(ISERROR(C59),"",C59)</f>
        <v/>
      </c>
      <c r="D8" s="85" t="str">
        <f t="shared" ref="D8:V8" si="0">IF(ISERROR(D59),"",D59)</f>
        <v/>
      </c>
      <c r="E8" s="85" t="str">
        <f t="shared" si="0"/>
        <v/>
      </c>
      <c r="F8" s="85" t="str">
        <f t="shared" si="0"/>
        <v/>
      </c>
      <c r="G8" s="85" t="str">
        <f t="shared" si="0"/>
        <v/>
      </c>
      <c r="H8" s="85" t="str">
        <f t="shared" si="0"/>
        <v/>
      </c>
      <c r="I8" s="85" t="str">
        <f t="shared" si="0"/>
        <v/>
      </c>
      <c r="J8" s="85" t="str">
        <f t="shared" si="0"/>
        <v/>
      </c>
      <c r="K8" s="85" t="str">
        <f t="shared" si="0"/>
        <v/>
      </c>
      <c r="L8" s="85" t="str">
        <f t="shared" si="0"/>
        <v/>
      </c>
      <c r="M8" s="85" t="str">
        <f t="shared" si="0"/>
        <v/>
      </c>
      <c r="N8" s="85" t="str">
        <f t="shared" si="0"/>
        <v/>
      </c>
      <c r="O8" s="85" t="str">
        <f t="shared" si="0"/>
        <v/>
      </c>
      <c r="P8" s="85" t="str">
        <f t="shared" si="0"/>
        <v/>
      </c>
      <c r="Q8" s="85" t="str">
        <f t="shared" si="0"/>
        <v/>
      </c>
      <c r="R8" s="85" t="str">
        <f t="shared" si="0"/>
        <v/>
      </c>
      <c r="S8" s="85" t="str">
        <f t="shared" si="0"/>
        <v/>
      </c>
      <c r="T8" s="85" t="str">
        <f t="shared" si="0"/>
        <v/>
      </c>
      <c r="U8" s="85" t="str">
        <f t="shared" si="0"/>
        <v/>
      </c>
      <c r="V8" s="85" t="str">
        <f t="shared" si="0"/>
        <v/>
      </c>
    </row>
    <row r="9" spans="1:23" x14ac:dyDescent="0.35">
      <c r="A9" s="81" t="s">
        <v>206</v>
      </c>
      <c r="B9" s="85">
        <f>IF(ISERROR(B60),"",B60)</f>
        <v>0.65</v>
      </c>
      <c r="C9" s="84" t="str">
        <f>IF(ISERROR(C60),"",C60)</f>
        <v/>
      </c>
      <c r="D9" s="85" t="str">
        <f t="shared" ref="D9:V9" si="1">IF(ISERROR(D60),"",D60)</f>
        <v/>
      </c>
      <c r="E9" s="85" t="str">
        <f t="shared" si="1"/>
        <v/>
      </c>
      <c r="F9" s="85" t="str">
        <f t="shared" si="1"/>
        <v/>
      </c>
      <c r="G9" s="85" t="str">
        <f t="shared" si="1"/>
        <v/>
      </c>
      <c r="H9" s="85" t="str">
        <f t="shared" si="1"/>
        <v/>
      </c>
      <c r="I9" s="85" t="str">
        <f t="shared" si="1"/>
        <v/>
      </c>
      <c r="J9" s="85" t="str">
        <f t="shared" si="1"/>
        <v/>
      </c>
      <c r="K9" s="85" t="str">
        <f t="shared" si="1"/>
        <v/>
      </c>
      <c r="L9" s="85" t="str">
        <f t="shared" si="1"/>
        <v/>
      </c>
      <c r="M9" s="85" t="str">
        <f t="shared" si="1"/>
        <v/>
      </c>
      <c r="N9" s="85" t="str">
        <f t="shared" si="1"/>
        <v/>
      </c>
      <c r="O9" s="85" t="str">
        <f t="shared" si="1"/>
        <v/>
      </c>
      <c r="P9" s="85" t="str">
        <f t="shared" si="1"/>
        <v/>
      </c>
      <c r="Q9" s="85" t="str">
        <f t="shared" si="1"/>
        <v/>
      </c>
      <c r="R9" s="85" t="str">
        <f t="shared" si="1"/>
        <v/>
      </c>
      <c r="S9" s="85" t="str">
        <f t="shared" si="1"/>
        <v/>
      </c>
      <c r="T9" s="85" t="str">
        <f t="shared" si="1"/>
        <v/>
      </c>
      <c r="U9" s="85" t="str">
        <f t="shared" si="1"/>
        <v/>
      </c>
      <c r="V9" s="85" t="str">
        <f t="shared" si="1"/>
        <v/>
      </c>
    </row>
    <row r="10" spans="1:23" x14ac:dyDescent="0.35">
      <c r="A10" s="81" t="s">
        <v>207</v>
      </c>
      <c r="B10" s="87">
        <f>IF(B61=0,"",B61)</f>
        <v>5</v>
      </c>
      <c r="C10" s="86" t="str">
        <f>IF(C61=0,"",C61)</f>
        <v/>
      </c>
      <c r="D10" s="87" t="str">
        <f t="shared" ref="D10:V10" si="2">IF(D61=0,"",D61)</f>
        <v/>
      </c>
      <c r="E10" s="87" t="str">
        <f t="shared" si="2"/>
        <v/>
      </c>
      <c r="F10" s="87" t="str">
        <f t="shared" si="2"/>
        <v/>
      </c>
      <c r="G10" s="87" t="str">
        <f t="shared" si="2"/>
        <v/>
      </c>
      <c r="H10" s="87" t="str">
        <f t="shared" si="2"/>
        <v/>
      </c>
      <c r="I10" s="87" t="str">
        <f t="shared" si="2"/>
        <v/>
      </c>
      <c r="J10" s="87" t="str">
        <f t="shared" si="2"/>
        <v/>
      </c>
      <c r="K10" s="87" t="str">
        <f t="shared" si="2"/>
        <v/>
      </c>
      <c r="L10" s="87" t="str">
        <f t="shared" si="2"/>
        <v/>
      </c>
      <c r="M10" s="87" t="str">
        <f t="shared" si="2"/>
        <v/>
      </c>
      <c r="N10" s="87" t="str">
        <f t="shared" si="2"/>
        <v/>
      </c>
      <c r="O10" s="87" t="str">
        <f t="shared" si="2"/>
        <v/>
      </c>
      <c r="P10" s="87" t="str">
        <f t="shared" si="2"/>
        <v/>
      </c>
      <c r="Q10" s="87" t="str">
        <f t="shared" si="2"/>
        <v/>
      </c>
      <c r="R10" s="87" t="str">
        <f t="shared" si="2"/>
        <v/>
      </c>
      <c r="S10" s="87" t="str">
        <f t="shared" si="2"/>
        <v/>
      </c>
      <c r="T10" s="87" t="str">
        <f t="shared" si="2"/>
        <v/>
      </c>
      <c r="U10" s="87" t="str">
        <f t="shared" si="2"/>
        <v/>
      </c>
      <c r="V10" s="87" t="str">
        <f t="shared" si="2"/>
        <v/>
      </c>
    </row>
    <row r="11" spans="1:23" x14ac:dyDescent="0.35">
      <c r="A11" s="81" t="s">
        <v>208</v>
      </c>
      <c r="B11" s="85">
        <f>IF(ISERROR(B62),"",B62)</f>
        <v>2.78</v>
      </c>
      <c r="C11" s="84" t="str">
        <f t="shared" ref="C11:R11" si="3">IF(ISERROR(C62),"",C62)</f>
        <v/>
      </c>
      <c r="D11" s="85" t="str">
        <f t="shared" si="3"/>
        <v/>
      </c>
      <c r="E11" s="85" t="str">
        <f t="shared" si="3"/>
        <v/>
      </c>
      <c r="F11" s="85" t="str">
        <f t="shared" si="3"/>
        <v/>
      </c>
      <c r="G11" s="85" t="str">
        <f t="shared" si="3"/>
        <v/>
      </c>
      <c r="H11" s="85" t="str">
        <f t="shared" si="3"/>
        <v/>
      </c>
      <c r="I11" s="85" t="str">
        <f t="shared" si="3"/>
        <v/>
      </c>
      <c r="J11" s="85" t="str">
        <f t="shared" si="3"/>
        <v/>
      </c>
      <c r="K11" s="85" t="str">
        <f t="shared" si="3"/>
        <v/>
      </c>
      <c r="L11" s="85" t="str">
        <f t="shared" si="3"/>
        <v/>
      </c>
      <c r="M11" s="85" t="str">
        <f t="shared" si="3"/>
        <v/>
      </c>
      <c r="N11" s="85" t="str">
        <f t="shared" si="3"/>
        <v/>
      </c>
      <c r="O11" s="85" t="str">
        <f t="shared" si="3"/>
        <v/>
      </c>
      <c r="P11" s="85" t="str">
        <f t="shared" si="3"/>
        <v/>
      </c>
      <c r="Q11" s="85" t="str">
        <f t="shared" si="3"/>
        <v/>
      </c>
      <c r="R11" s="85" t="str">
        <f t="shared" si="3"/>
        <v/>
      </c>
      <c r="S11" s="85" t="str">
        <f t="shared" ref="D11:V12" si="4">IF(ISERROR(S62),"",S62)</f>
        <v/>
      </c>
      <c r="T11" s="85" t="str">
        <f t="shared" si="4"/>
        <v/>
      </c>
      <c r="U11" s="85" t="str">
        <f t="shared" si="4"/>
        <v/>
      </c>
      <c r="V11" s="85" t="str">
        <f t="shared" si="4"/>
        <v/>
      </c>
    </row>
    <row r="12" spans="1:23" x14ac:dyDescent="0.35">
      <c r="A12" s="81" t="s">
        <v>209</v>
      </c>
      <c r="B12" s="85">
        <f>IF(ISERROR(B63),"",B63)</f>
        <v>9.8287842584930785E-2</v>
      </c>
      <c r="C12" s="84" t="str">
        <f>IF(ISERROR(C63),"",C63)</f>
        <v/>
      </c>
      <c r="D12" s="85" t="str">
        <f t="shared" si="4"/>
        <v/>
      </c>
      <c r="E12" s="85" t="str">
        <f t="shared" si="4"/>
        <v/>
      </c>
      <c r="F12" s="85" t="str">
        <f t="shared" si="4"/>
        <v/>
      </c>
      <c r="G12" s="85" t="str">
        <f t="shared" si="4"/>
        <v/>
      </c>
      <c r="H12" s="85" t="str">
        <f t="shared" si="4"/>
        <v/>
      </c>
      <c r="I12" s="85" t="str">
        <f t="shared" si="4"/>
        <v/>
      </c>
      <c r="J12" s="85" t="str">
        <f t="shared" si="4"/>
        <v/>
      </c>
      <c r="K12" s="85" t="str">
        <f t="shared" si="4"/>
        <v/>
      </c>
      <c r="L12" s="85" t="str">
        <f t="shared" si="4"/>
        <v/>
      </c>
      <c r="M12" s="85" t="str">
        <f t="shared" si="4"/>
        <v/>
      </c>
      <c r="N12" s="85" t="str">
        <f t="shared" si="4"/>
        <v/>
      </c>
      <c r="O12" s="85" t="str">
        <f t="shared" si="4"/>
        <v/>
      </c>
      <c r="P12" s="85" t="str">
        <f t="shared" si="4"/>
        <v/>
      </c>
      <c r="Q12" s="85" t="str">
        <f t="shared" si="4"/>
        <v/>
      </c>
      <c r="R12" s="85" t="str">
        <f t="shared" si="4"/>
        <v/>
      </c>
      <c r="S12" s="85" t="str">
        <f t="shared" si="4"/>
        <v/>
      </c>
      <c r="T12" s="85" t="str">
        <f t="shared" si="4"/>
        <v/>
      </c>
      <c r="U12" s="85" t="str">
        <f t="shared" si="4"/>
        <v/>
      </c>
      <c r="V12" s="85" t="str">
        <f t="shared" si="4"/>
        <v/>
      </c>
    </row>
    <row r="13" spans="1:23" x14ac:dyDescent="0.35">
      <c r="A13" s="81" t="s">
        <v>210</v>
      </c>
      <c r="B13" s="176">
        <f>IF(ISERROR(B64),"",B64*100)</f>
        <v>15.121206551527813</v>
      </c>
      <c r="C13" s="88" t="str">
        <f>IF(ISERROR(C64),"",C64*100)</f>
        <v/>
      </c>
      <c r="D13" s="89" t="str">
        <f t="shared" ref="D13:V13" si="5">IF(ISERROR(D64),"",D64*100)</f>
        <v/>
      </c>
      <c r="E13" s="89" t="str">
        <f t="shared" si="5"/>
        <v/>
      </c>
      <c r="F13" s="89" t="str">
        <f t="shared" si="5"/>
        <v/>
      </c>
      <c r="G13" s="89" t="str">
        <f t="shared" si="5"/>
        <v/>
      </c>
      <c r="H13" s="89" t="str">
        <f t="shared" si="5"/>
        <v/>
      </c>
      <c r="I13" s="89" t="str">
        <f t="shared" si="5"/>
        <v/>
      </c>
      <c r="J13" s="89" t="str">
        <f t="shared" si="5"/>
        <v/>
      </c>
      <c r="K13" s="89" t="str">
        <f t="shared" si="5"/>
        <v/>
      </c>
      <c r="L13" s="89" t="str">
        <f t="shared" si="5"/>
        <v/>
      </c>
      <c r="M13" s="89" t="str">
        <f t="shared" si="5"/>
        <v/>
      </c>
      <c r="N13" s="89" t="str">
        <f t="shared" si="5"/>
        <v/>
      </c>
      <c r="O13" s="89" t="str">
        <f t="shared" si="5"/>
        <v/>
      </c>
      <c r="P13" s="89" t="str">
        <f t="shared" si="5"/>
        <v/>
      </c>
      <c r="Q13" s="89" t="str">
        <f t="shared" si="5"/>
        <v/>
      </c>
      <c r="R13" s="89" t="str">
        <f t="shared" si="5"/>
        <v/>
      </c>
      <c r="S13" s="89" t="str">
        <f t="shared" si="5"/>
        <v/>
      </c>
      <c r="T13" s="89" t="str">
        <f t="shared" si="5"/>
        <v/>
      </c>
      <c r="U13" s="89" t="str">
        <f t="shared" si="5"/>
        <v/>
      </c>
      <c r="V13" s="89" t="str">
        <f t="shared" si="5"/>
        <v/>
      </c>
    </row>
    <row r="14" spans="1:23" x14ac:dyDescent="0.35">
      <c r="A14" s="81"/>
      <c r="B14" s="90"/>
      <c r="C14" s="90"/>
      <c r="D14" s="90"/>
      <c r="E14" s="90"/>
      <c r="F14" s="90"/>
      <c r="G14" s="90"/>
      <c r="H14" s="90"/>
      <c r="I14" s="90"/>
      <c r="J14" s="90"/>
      <c r="K14" s="90"/>
      <c r="L14" s="90"/>
      <c r="M14" s="90"/>
      <c r="N14" s="90"/>
      <c r="O14" s="90"/>
      <c r="P14" s="90"/>
      <c r="Q14" s="90"/>
      <c r="R14" s="90"/>
      <c r="S14" s="90"/>
      <c r="T14" s="90"/>
      <c r="U14" s="90"/>
      <c r="V14" s="90"/>
    </row>
    <row r="15" spans="1:23" x14ac:dyDescent="0.35">
      <c r="A15" s="81" t="s">
        <v>211</v>
      </c>
      <c r="B15" s="90" t="s">
        <v>212</v>
      </c>
      <c r="C15" s="91"/>
      <c r="D15" s="91"/>
      <c r="E15" s="91"/>
      <c r="F15" s="91"/>
      <c r="G15" s="91"/>
      <c r="H15" s="91"/>
      <c r="I15" s="91"/>
      <c r="J15" s="91"/>
      <c r="K15" s="91"/>
      <c r="L15" s="91"/>
      <c r="M15" s="91"/>
      <c r="N15" s="91"/>
      <c r="O15" s="91"/>
      <c r="P15" s="91"/>
      <c r="Q15" s="91"/>
      <c r="R15" s="91"/>
      <c r="S15" s="91"/>
      <c r="T15" s="91"/>
      <c r="U15" s="91"/>
      <c r="V15" s="91"/>
    </row>
    <row r="16" spans="1:23" x14ac:dyDescent="0.35">
      <c r="A16" s="81"/>
      <c r="B16" s="92"/>
      <c r="C16" s="93"/>
      <c r="D16" s="93"/>
      <c r="E16" s="93"/>
      <c r="F16" s="93"/>
      <c r="G16" s="93"/>
      <c r="H16" s="93"/>
      <c r="I16" s="93"/>
      <c r="J16" s="93"/>
      <c r="K16" s="93"/>
      <c r="L16" s="93"/>
      <c r="M16" s="93"/>
      <c r="N16" s="93"/>
      <c r="O16" s="93"/>
      <c r="P16" s="93"/>
      <c r="Q16" s="93"/>
      <c r="R16" s="93"/>
      <c r="S16" s="93"/>
      <c r="T16" s="93"/>
      <c r="U16" s="93"/>
      <c r="V16" s="93"/>
    </row>
    <row r="17" spans="1:22" x14ac:dyDescent="0.35">
      <c r="A17" s="81" t="s">
        <v>213</v>
      </c>
      <c r="B17" s="93"/>
      <c r="C17" s="93"/>
      <c r="D17" s="93"/>
      <c r="E17" s="93"/>
      <c r="F17" s="93"/>
      <c r="G17" s="93"/>
      <c r="H17" s="93"/>
      <c r="I17" s="93"/>
      <c r="J17" s="93"/>
      <c r="K17" s="93"/>
      <c r="L17" s="93"/>
      <c r="M17" s="93"/>
      <c r="N17" s="93"/>
      <c r="O17" s="93"/>
      <c r="P17" s="93"/>
      <c r="Q17" s="93"/>
      <c r="R17" s="93"/>
      <c r="S17" s="93"/>
      <c r="T17" s="93"/>
      <c r="U17" s="93"/>
      <c r="V17" s="93"/>
    </row>
    <row r="18" spans="1:22" x14ac:dyDescent="0.35">
      <c r="A18" s="82">
        <v>1</v>
      </c>
      <c r="B18" s="94">
        <v>0.7</v>
      </c>
      <c r="C18" s="91"/>
      <c r="D18" s="91"/>
      <c r="E18" s="91"/>
      <c r="F18" s="91"/>
      <c r="G18" s="91"/>
      <c r="H18" s="91"/>
      <c r="I18" s="91"/>
      <c r="J18" s="91"/>
      <c r="K18" s="91"/>
      <c r="L18" s="91"/>
      <c r="M18" s="91"/>
      <c r="N18" s="91"/>
      <c r="O18" s="91"/>
      <c r="P18" s="91"/>
      <c r="Q18" s="91"/>
      <c r="R18" s="91"/>
      <c r="S18" s="91"/>
      <c r="T18" s="91"/>
      <c r="U18" s="91"/>
      <c r="V18" s="91"/>
    </row>
    <row r="19" spans="1:22" x14ac:dyDescent="0.35">
      <c r="A19" s="82">
        <v>2</v>
      </c>
      <c r="B19" s="94">
        <v>0.65</v>
      </c>
      <c r="C19" s="91"/>
      <c r="D19" s="91"/>
      <c r="E19" s="91"/>
      <c r="F19" s="91"/>
      <c r="G19" s="91"/>
      <c r="H19" s="91"/>
      <c r="I19" s="91"/>
      <c r="J19" s="91"/>
      <c r="K19" s="91"/>
      <c r="L19" s="91"/>
      <c r="M19" s="91"/>
      <c r="N19" s="91"/>
      <c r="O19" s="91"/>
      <c r="P19" s="91"/>
      <c r="Q19" s="91"/>
      <c r="R19" s="91"/>
      <c r="S19" s="91"/>
      <c r="T19" s="91"/>
      <c r="U19" s="91"/>
      <c r="V19" s="91"/>
    </row>
    <row r="20" spans="1:22" x14ac:dyDescent="0.35">
      <c r="A20" s="82">
        <v>3</v>
      </c>
      <c r="B20" s="94">
        <v>0.6</v>
      </c>
      <c r="C20" s="91"/>
      <c r="D20" s="91"/>
      <c r="E20" s="91"/>
      <c r="F20" s="91"/>
      <c r="G20" s="91"/>
      <c r="H20" s="91"/>
      <c r="I20" s="91"/>
      <c r="J20" s="91"/>
      <c r="K20" s="91"/>
      <c r="L20" s="91"/>
      <c r="M20" s="91"/>
      <c r="N20" s="91"/>
      <c r="O20" s="91"/>
      <c r="P20" s="91"/>
      <c r="Q20" s="91"/>
      <c r="R20" s="91"/>
      <c r="S20" s="91"/>
      <c r="T20" s="91"/>
      <c r="U20" s="91"/>
      <c r="V20" s="91"/>
    </row>
    <row r="21" spans="1:22" x14ac:dyDescent="0.35">
      <c r="A21" s="82">
        <v>4</v>
      </c>
      <c r="B21" s="94">
        <v>0.75</v>
      </c>
      <c r="C21" s="91"/>
      <c r="D21" s="91"/>
      <c r="E21" s="91"/>
      <c r="F21" s="91"/>
      <c r="G21" s="91"/>
      <c r="H21" s="91"/>
      <c r="I21" s="91"/>
      <c r="J21" s="91"/>
      <c r="K21" s="91"/>
      <c r="L21" s="91"/>
      <c r="M21" s="91"/>
      <c r="N21" s="91"/>
      <c r="O21" s="91"/>
      <c r="P21" s="91"/>
      <c r="Q21" s="91"/>
      <c r="R21" s="91"/>
      <c r="S21" s="91"/>
      <c r="T21" s="91"/>
      <c r="U21" s="91"/>
      <c r="V21" s="91"/>
    </row>
    <row r="22" spans="1:22" x14ac:dyDescent="0.35">
      <c r="A22" s="82">
        <v>5</v>
      </c>
      <c r="B22" s="94">
        <v>0.55000000000000004</v>
      </c>
      <c r="C22" s="91"/>
      <c r="D22" s="91"/>
      <c r="E22" s="91"/>
      <c r="F22" s="91"/>
      <c r="G22" s="91"/>
      <c r="H22" s="91"/>
      <c r="I22" s="91"/>
      <c r="J22" s="91"/>
      <c r="K22" s="91"/>
      <c r="L22" s="91"/>
      <c r="M22" s="91"/>
      <c r="N22" s="91"/>
      <c r="O22" s="91"/>
      <c r="P22" s="91"/>
      <c r="Q22" s="91"/>
      <c r="R22" s="91"/>
      <c r="S22" s="91"/>
      <c r="T22" s="91"/>
      <c r="U22" s="91"/>
      <c r="V22" s="91"/>
    </row>
    <row r="23" spans="1:22" x14ac:dyDescent="0.35">
      <c r="A23" s="82">
        <v>6</v>
      </c>
      <c r="B23" s="94"/>
      <c r="C23" s="91"/>
      <c r="D23" s="91"/>
      <c r="E23" s="91"/>
      <c r="F23" s="91"/>
      <c r="G23" s="91"/>
      <c r="H23" s="91"/>
      <c r="I23" s="91"/>
      <c r="J23" s="91"/>
      <c r="K23" s="91"/>
      <c r="L23" s="91"/>
      <c r="M23" s="91"/>
      <c r="N23" s="91"/>
      <c r="O23" s="91"/>
      <c r="P23" s="91"/>
      <c r="Q23" s="91"/>
      <c r="R23" s="91"/>
      <c r="S23" s="91"/>
      <c r="T23" s="91"/>
      <c r="U23" s="91"/>
      <c r="V23" s="91"/>
    </row>
    <row r="24" spans="1:22" x14ac:dyDescent="0.35">
      <c r="A24" s="82">
        <v>7</v>
      </c>
      <c r="B24" s="94"/>
      <c r="C24" s="91"/>
      <c r="D24" s="91"/>
      <c r="E24" s="91"/>
      <c r="F24" s="91"/>
      <c r="G24" s="91"/>
      <c r="H24" s="91"/>
      <c r="I24" s="91"/>
      <c r="J24" s="91"/>
      <c r="K24" s="91"/>
      <c r="L24" s="91"/>
      <c r="M24" s="91"/>
      <c r="N24" s="91"/>
      <c r="O24" s="91"/>
      <c r="P24" s="91"/>
      <c r="Q24" s="91"/>
      <c r="R24" s="91"/>
      <c r="S24" s="91"/>
      <c r="T24" s="91"/>
      <c r="U24" s="91"/>
      <c r="V24" s="91"/>
    </row>
    <row r="25" spans="1:22" x14ac:dyDescent="0.35">
      <c r="A25" s="82">
        <v>8</v>
      </c>
      <c r="B25" s="94"/>
      <c r="C25" s="91"/>
      <c r="D25" s="91"/>
      <c r="E25" s="91"/>
      <c r="F25" s="91"/>
      <c r="G25" s="91"/>
      <c r="H25" s="91"/>
      <c r="I25" s="91"/>
      <c r="J25" s="91"/>
      <c r="K25" s="91"/>
      <c r="L25" s="91"/>
      <c r="M25" s="91"/>
      <c r="N25" s="91"/>
      <c r="O25" s="91"/>
      <c r="P25" s="91"/>
      <c r="Q25" s="91"/>
      <c r="R25" s="91"/>
      <c r="S25" s="91"/>
      <c r="T25" s="91"/>
      <c r="U25" s="91"/>
      <c r="V25" s="91"/>
    </row>
    <row r="26" spans="1:22" x14ac:dyDescent="0.35">
      <c r="A26" s="82">
        <v>9</v>
      </c>
      <c r="B26" s="94"/>
      <c r="C26" s="91"/>
      <c r="D26" s="91"/>
      <c r="E26" s="91"/>
      <c r="F26" s="91"/>
      <c r="G26" s="91"/>
      <c r="H26" s="91"/>
      <c r="I26" s="91"/>
      <c r="J26" s="91"/>
      <c r="K26" s="91"/>
      <c r="L26" s="91"/>
      <c r="M26" s="91"/>
      <c r="N26" s="91"/>
      <c r="O26" s="91"/>
      <c r="P26" s="91"/>
      <c r="Q26" s="91"/>
      <c r="R26" s="91"/>
      <c r="S26" s="91"/>
      <c r="T26" s="91"/>
      <c r="U26" s="91"/>
      <c r="V26" s="91"/>
    </row>
    <row r="27" spans="1:22" x14ac:dyDescent="0.35">
      <c r="A27" s="82">
        <v>10</v>
      </c>
      <c r="B27" s="94"/>
      <c r="C27" s="91"/>
      <c r="D27" s="91"/>
      <c r="E27" s="91"/>
      <c r="F27" s="91"/>
      <c r="G27" s="91"/>
      <c r="H27" s="91"/>
      <c r="I27" s="91"/>
      <c r="J27" s="91"/>
      <c r="K27" s="91"/>
      <c r="L27" s="91"/>
      <c r="M27" s="91"/>
      <c r="N27" s="91"/>
      <c r="O27" s="91"/>
      <c r="P27" s="91"/>
      <c r="Q27" s="91"/>
      <c r="R27" s="91"/>
      <c r="S27" s="91"/>
      <c r="T27" s="91"/>
      <c r="U27" s="91"/>
      <c r="V27" s="91"/>
    </row>
    <row r="28" spans="1:22" x14ac:dyDescent="0.35">
      <c r="A28" s="82">
        <v>11</v>
      </c>
      <c r="B28" s="94"/>
      <c r="C28" s="91"/>
      <c r="D28" s="91"/>
      <c r="E28" s="91"/>
      <c r="F28" s="91"/>
      <c r="G28" s="91"/>
      <c r="H28" s="91"/>
      <c r="I28" s="91"/>
      <c r="J28" s="91"/>
      <c r="K28" s="91"/>
      <c r="L28" s="91"/>
      <c r="M28" s="91"/>
      <c r="N28" s="91"/>
      <c r="O28" s="91"/>
      <c r="P28" s="91"/>
      <c r="Q28" s="91"/>
      <c r="R28" s="91"/>
      <c r="S28" s="91"/>
      <c r="T28" s="91"/>
      <c r="U28" s="91"/>
      <c r="V28" s="91"/>
    </row>
    <row r="29" spans="1:22" x14ac:dyDescent="0.35">
      <c r="A29" s="82">
        <v>12</v>
      </c>
      <c r="B29" s="94"/>
      <c r="C29" s="91"/>
      <c r="D29" s="91"/>
      <c r="E29" s="91"/>
      <c r="F29" s="91"/>
      <c r="G29" s="91"/>
      <c r="H29" s="91"/>
      <c r="I29" s="91"/>
      <c r="J29" s="91"/>
      <c r="K29" s="91"/>
      <c r="L29" s="91"/>
      <c r="M29" s="91"/>
      <c r="N29" s="91"/>
      <c r="O29" s="91"/>
      <c r="P29" s="91"/>
      <c r="Q29" s="91"/>
      <c r="R29" s="91"/>
      <c r="S29" s="91"/>
      <c r="T29" s="91"/>
      <c r="U29" s="91"/>
      <c r="V29" s="91"/>
    </row>
    <row r="30" spans="1:22" x14ac:dyDescent="0.35">
      <c r="A30" s="82">
        <v>13</v>
      </c>
      <c r="B30" s="94"/>
      <c r="C30" s="91"/>
      <c r="D30" s="91"/>
      <c r="E30" s="91"/>
      <c r="F30" s="91"/>
      <c r="G30" s="91"/>
      <c r="H30" s="91"/>
      <c r="I30" s="91"/>
      <c r="J30" s="91"/>
      <c r="K30" s="91"/>
      <c r="L30" s="91"/>
      <c r="M30" s="91"/>
      <c r="N30" s="91"/>
      <c r="O30" s="91"/>
      <c r="P30" s="91"/>
      <c r="Q30" s="91"/>
      <c r="R30" s="91"/>
      <c r="S30" s="91"/>
      <c r="T30" s="91"/>
      <c r="U30" s="91"/>
      <c r="V30" s="91"/>
    </row>
    <row r="31" spans="1:22" x14ac:dyDescent="0.35">
      <c r="A31" s="82">
        <v>14</v>
      </c>
      <c r="B31" s="94"/>
      <c r="C31" s="91"/>
      <c r="D31" s="91"/>
      <c r="E31" s="91"/>
      <c r="F31" s="91"/>
      <c r="G31" s="91"/>
      <c r="H31" s="91"/>
      <c r="I31" s="91"/>
      <c r="J31" s="91"/>
      <c r="K31" s="91"/>
      <c r="L31" s="91"/>
      <c r="M31" s="91"/>
      <c r="N31" s="91"/>
      <c r="O31" s="91"/>
      <c r="P31" s="91"/>
      <c r="Q31" s="91"/>
      <c r="R31" s="91"/>
      <c r="S31" s="91"/>
      <c r="T31" s="91"/>
      <c r="U31" s="91"/>
      <c r="V31" s="91"/>
    </row>
    <row r="32" spans="1:22" x14ac:dyDescent="0.35">
      <c r="A32" s="82">
        <v>15</v>
      </c>
      <c r="B32" s="94"/>
      <c r="C32" s="91"/>
      <c r="D32" s="91"/>
      <c r="E32" s="91"/>
      <c r="F32" s="91"/>
      <c r="G32" s="91"/>
      <c r="H32" s="91"/>
      <c r="I32" s="91"/>
      <c r="J32" s="91"/>
      <c r="K32" s="91"/>
      <c r="L32" s="91"/>
      <c r="M32" s="91"/>
      <c r="N32" s="91"/>
      <c r="O32" s="91"/>
      <c r="P32" s="91"/>
      <c r="Q32" s="91"/>
      <c r="R32" s="91"/>
      <c r="S32" s="91"/>
      <c r="T32" s="91"/>
      <c r="U32" s="91"/>
      <c r="V32" s="91"/>
    </row>
    <row r="33" spans="1:22" x14ac:dyDescent="0.35">
      <c r="A33" s="82">
        <v>16</v>
      </c>
      <c r="B33" s="94"/>
      <c r="C33" s="91"/>
      <c r="D33" s="91"/>
      <c r="E33" s="91"/>
      <c r="F33" s="91"/>
      <c r="G33" s="91"/>
      <c r="H33" s="91"/>
      <c r="I33" s="91"/>
      <c r="J33" s="91"/>
      <c r="K33" s="91"/>
      <c r="L33" s="91"/>
      <c r="M33" s="91"/>
      <c r="N33" s="91"/>
      <c r="O33" s="91"/>
      <c r="P33" s="91"/>
      <c r="Q33" s="91"/>
      <c r="R33" s="91"/>
      <c r="S33" s="91"/>
      <c r="T33" s="91"/>
      <c r="U33" s="91"/>
      <c r="V33" s="91"/>
    </row>
    <row r="34" spans="1:22" x14ac:dyDescent="0.35">
      <c r="A34" s="82">
        <v>17</v>
      </c>
      <c r="B34" s="94"/>
      <c r="C34" s="91"/>
      <c r="D34" s="91"/>
      <c r="E34" s="91"/>
      <c r="F34" s="91"/>
      <c r="G34" s="91"/>
      <c r="H34" s="91"/>
      <c r="I34" s="91"/>
      <c r="J34" s="91"/>
      <c r="K34" s="91"/>
      <c r="L34" s="91"/>
      <c r="M34" s="91"/>
      <c r="N34" s="91"/>
      <c r="O34" s="91"/>
      <c r="P34" s="91"/>
      <c r="Q34" s="91"/>
      <c r="R34" s="91"/>
      <c r="S34" s="91"/>
      <c r="T34" s="91"/>
      <c r="U34" s="91"/>
      <c r="V34" s="91"/>
    </row>
    <row r="35" spans="1:22" x14ac:dyDescent="0.35">
      <c r="A35" s="82">
        <v>18</v>
      </c>
      <c r="B35" s="94"/>
      <c r="C35" s="91"/>
      <c r="D35" s="91"/>
      <c r="E35" s="91"/>
      <c r="F35" s="91"/>
      <c r="G35" s="91"/>
      <c r="H35" s="91"/>
      <c r="I35" s="91"/>
      <c r="J35" s="91"/>
      <c r="K35" s="91"/>
      <c r="L35" s="91"/>
      <c r="M35" s="91"/>
      <c r="N35" s="91"/>
      <c r="O35" s="91"/>
      <c r="P35" s="91"/>
      <c r="Q35" s="91"/>
      <c r="R35" s="91"/>
      <c r="S35" s="91"/>
      <c r="T35" s="91"/>
      <c r="U35" s="91"/>
      <c r="V35" s="91"/>
    </row>
    <row r="36" spans="1:22" x14ac:dyDescent="0.35">
      <c r="A36" s="82">
        <v>19</v>
      </c>
      <c r="B36" s="94"/>
      <c r="C36" s="91"/>
      <c r="D36" s="91"/>
      <c r="E36" s="91"/>
      <c r="F36" s="91"/>
      <c r="G36" s="91"/>
      <c r="H36" s="91"/>
      <c r="I36" s="91"/>
      <c r="J36" s="91"/>
      <c r="K36" s="91"/>
      <c r="L36" s="91"/>
      <c r="M36" s="91"/>
      <c r="N36" s="91"/>
      <c r="O36" s="91"/>
      <c r="P36" s="91"/>
      <c r="Q36" s="91"/>
      <c r="R36" s="91"/>
      <c r="S36" s="91"/>
      <c r="T36" s="91"/>
      <c r="U36" s="91"/>
      <c r="V36" s="91"/>
    </row>
    <row r="37" spans="1:22" x14ac:dyDescent="0.35">
      <c r="A37" s="82">
        <v>20</v>
      </c>
      <c r="B37" s="94"/>
      <c r="C37" s="91"/>
      <c r="D37" s="91"/>
      <c r="E37" s="91"/>
      <c r="F37" s="91"/>
      <c r="G37" s="91"/>
      <c r="H37" s="91"/>
      <c r="I37" s="91"/>
      <c r="J37" s="91"/>
      <c r="K37" s="91"/>
      <c r="L37" s="91"/>
      <c r="M37" s="91"/>
      <c r="N37" s="91"/>
      <c r="O37" s="91"/>
      <c r="P37" s="91"/>
      <c r="Q37" s="91"/>
      <c r="R37" s="91"/>
      <c r="S37" s="91"/>
      <c r="T37" s="91"/>
      <c r="U37" s="91"/>
      <c r="V37" s="91"/>
    </row>
    <row r="38" spans="1:22" x14ac:dyDescent="0.35">
      <c r="A38" s="82">
        <v>21</v>
      </c>
      <c r="B38" s="94"/>
      <c r="C38" s="91"/>
      <c r="D38" s="91"/>
      <c r="E38" s="91"/>
      <c r="F38" s="91"/>
      <c r="G38" s="91"/>
      <c r="H38" s="91"/>
      <c r="I38" s="91"/>
      <c r="J38" s="91"/>
      <c r="K38" s="91"/>
      <c r="L38" s="91"/>
      <c r="M38" s="91"/>
      <c r="N38" s="91"/>
      <c r="O38" s="91"/>
      <c r="P38" s="91"/>
      <c r="Q38" s="91"/>
      <c r="R38" s="91"/>
      <c r="S38" s="91"/>
      <c r="T38" s="91"/>
      <c r="U38" s="91"/>
      <c r="V38" s="91"/>
    </row>
    <row r="39" spans="1:22" x14ac:dyDescent="0.35">
      <c r="A39" s="82">
        <v>22</v>
      </c>
      <c r="B39" s="94"/>
      <c r="C39" s="91"/>
      <c r="D39" s="91"/>
      <c r="E39" s="91"/>
      <c r="F39" s="91"/>
      <c r="G39" s="91"/>
      <c r="H39" s="91"/>
      <c r="I39" s="91"/>
      <c r="J39" s="91"/>
      <c r="K39" s="91"/>
      <c r="L39" s="91"/>
      <c r="M39" s="91"/>
      <c r="N39" s="91"/>
      <c r="O39" s="91"/>
      <c r="P39" s="91"/>
      <c r="Q39" s="91"/>
      <c r="R39" s="91"/>
      <c r="S39" s="91"/>
      <c r="T39" s="91"/>
      <c r="U39" s="91"/>
      <c r="V39" s="91"/>
    </row>
    <row r="40" spans="1:22" x14ac:dyDescent="0.35">
      <c r="A40" s="82">
        <v>23</v>
      </c>
      <c r="B40" s="94"/>
      <c r="C40" s="91"/>
      <c r="D40" s="91"/>
      <c r="E40" s="91"/>
      <c r="F40" s="91"/>
      <c r="G40" s="91"/>
      <c r="H40" s="91"/>
      <c r="I40" s="91"/>
      <c r="J40" s="91"/>
      <c r="K40" s="91"/>
      <c r="L40" s="91"/>
      <c r="M40" s="91"/>
      <c r="N40" s="91"/>
      <c r="O40" s="91"/>
      <c r="P40" s="91"/>
      <c r="Q40" s="91"/>
      <c r="R40" s="91"/>
      <c r="S40" s="91"/>
      <c r="T40" s="91"/>
      <c r="U40" s="91"/>
      <c r="V40" s="91"/>
    </row>
    <row r="41" spans="1:22" x14ac:dyDescent="0.35">
      <c r="A41" s="82">
        <v>24</v>
      </c>
      <c r="B41" s="94"/>
      <c r="C41" s="91"/>
      <c r="D41" s="91"/>
      <c r="E41" s="91"/>
      <c r="F41" s="91"/>
      <c r="G41" s="91"/>
      <c r="H41" s="91"/>
      <c r="I41" s="91"/>
      <c r="J41" s="91"/>
      <c r="K41" s="91"/>
      <c r="L41" s="91"/>
      <c r="M41" s="91"/>
      <c r="N41" s="91"/>
      <c r="O41" s="91"/>
      <c r="P41" s="91"/>
      <c r="Q41" s="91"/>
      <c r="R41" s="91"/>
      <c r="S41" s="91"/>
      <c r="T41" s="91"/>
      <c r="U41" s="91"/>
      <c r="V41" s="91"/>
    </row>
    <row r="42" spans="1:22" x14ac:dyDescent="0.35">
      <c r="A42" s="82">
        <v>25</v>
      </c>
      <c r="B42" s="94"/>
      <c r="C42" s="91"/>
      <c r="D42" s="91"/>
      <c r="E42" s="91"/>
      <c r="F42" s="91"/>
      <c r="G42" s="91"/>
      <c r="H42" s="91"/>
      <c r="I42" s="91"/>
      <c r="J42" s="91"/>
      <c r="K42" s="91"/>
      <c r="L42" s="91"/>
      <c r="M42" s="91"/>
      <c r="N42" s="91"/>
      <c r="O42" s="91"/>
      <c r="P42" s="91"/>
      <c r="Q42" s="91"/>
      <c r="R42" s="91"/>
      <c r="S42" s="91"/>
      <c r="T42" s="91"/>
      <c r="U42" s="91"/>
      <c r="V42" s="91"/>
    </row>
    <row r="43" spans="1:22" x14ac:dyDescent="0.35">
      <c r="A43" s="82">
        <v>26</v>
      </c>
      <c r="B43" s="94"/>
      <c r="C43" s="91"/>
      <c r="D43" s="91"/>
      <c r="E43" s="91"/>
      <c r="F43" s="91"/>
      <c r="G43" s="91"/>
      <c r="H43" s="91"/>
      <c r="I43" s="91"/>
      <c r="J43" s="91"/>
      <c r="K43" s="91"/>
      <c r="L43" s="91"/>
      <c r="M43" s="91"/>
      <c r="N43" s="91"/>
      <c r="O43" s="91"/>
      <c r="P43" s="91"/>
      <c r="Q43" s="91"/>
      <c r="R43" s="91"/>
      <c r="S43" s="91"/>
      <c r="T43" s="91"/>
      <c r="U43" s="91"/>
      <c r="V43" s="91"/>
    </row>
    <row r="44" spans="1:22" x14ac:dyDescent="0.35">
      <c r="A44" s="82">
        <v>27</v>
      </c>
      <c r="B44" s="94"/>
      <c r="C44" s="91"/>
      <c r="D44" s="91"/>
      <c r="E44" s="91"/>
      <c r="F44" s="91"/>
      <c r="G44" s="91"/>
      <c r="H44" s="91"/>
      <c r="I44" s="91"/>
      <c r="J44" s="91"/>
      <c r="K44" s="91"/>
      <c r="L44" s="91"/>
      <c r="M44" s="91"/>
      <c r="N44" s="91"/>
      <c r="O44" s="91"/>
      <c r="P44" s="91"/>
      <c r="Q44" s="91"/>
      <c r="R44" s="91"/>
      <c r="S44" s="91"/>
      <c r="T44" s="91"/>
      <c r="U44" s="91"/>
      <c r="V44" s="91"/>
    </row>
    <row r="45" spans="1:22" x14ac:dyDescent="0.35">
      <c r="A45" s="82">
        <v>28</v>
      </c>
      <c r="B45" s="94"/>
      <c r="C45" s="91"/>
      <c r="D45" s="91"/>
      <c r="E45" s="91"/>
      <c r="F45" s="91"/>
      <c r="G45" s="91"/>
      <c r="H45" s="91"/>
      <c r="I45" s="91"/>
      <c r="J45" s="91"/>
      <c r="K45" s="91"/>
      <c r="L45" s="91"/>
      <c r="M45" s="91"/>
      <c r="N45" s="91"/>
      <c r="O45" s="91"/>
      <c r="P45" s="91"/>
      <c r="Q45" s="91"/>
      <c r="R45" s="91"/>
      <c r="S45" s="91"/>
      <c r="T45" s="91"/>
      <c r="U45" s="91"/>
      <c r="V45" s="91"/>
    </row>
    <row r="46" spans="1:22" x14ac:dyDescent="0.35">
      <c r="A46" s="82">
        <v>29</v>
      </c>
      <c r="B46" s="94"/>
      <c r="C46" s="91"/>
      <c r="D46" s="91"/>
      <c r="E46" s="91"/>
      <c r="F46" s="91"/>
      <c r="G46" s="91"/>
      <c r="H46" s="91"/>
      <c r="I46" s="91"/>
      <c r="J46" s="91"/>
      <c r="K46" s="91"/>
      <c r="L46" s="91"/>
      <c r="M46" s="91"/>
      <c r="N46" s="91"/>
      <c r="O46" s="91"/>
      <c r="P46" s="91"/>
      <c r="Q46" s="91"/>
      <c r="R46" s="91"/>
      <c r="S46" s="91"/>
      <c r="T46" s="91"/>
      <c r="U46" s="91"/>
      <c r="V46" s="91"/>
    </row>
    <row r="47" spans="1:22" x14ac:dyDescent="0.35">
      <c r="A47" s="82">
        <v>30</v>
      </c>
      <c r="B47" s="94"/>
      <c r="C47" s="91"/>
      <c r="D47" s="91"/>
      <c r="E47" s="91"/>
      <c r="F47" s="91"/>
      <c r="G47" s="91"/>
      <c r="H47" s="91"/>
      <c r="I47" s="91"/>
      <c r="J47" s="91"/>
      <c r="K47" s="91"/>
      <c r="L47" s="91"/>
      <c r="M47" s="91"/>
      <c r="N47" s="91"/>
      <c r="O47" s="91"/>
      <c r="P47" s="91"/>
      <c r="Q47" s="91"/>
      <c r="R47" s="91"/>
      <c r="S47" s="91"/>
      <c r="T47" s="91"/>
      <c r="U47" s="91"/>
      <c r="V47" s="91"/>
    </row>
    <row r="48" spans="1:22" x14ac:dyDescent="0.35">
      <c r="A48" s="82">
        <v>31</v>
      </c>
      <c r="B48" s="94"/>
      <c r="C48" s="91"/>
      <c r="D48" s="91"/>
      <c r="E48" s="91"/>
      <c r="F48" s="91"/>
      <c r="G48" s="91"/>
      <c r="H48" s="91"/>
      <c r="I48" s="91"/>
      <c r="J48" s="91"/>
      <c r="K48" s="91"/>
      <c r="L48" s="91"/>
      <c r="M48" s="91"/>
      <c r="N48" s="91"/>
      <c r="O48" s="91"/>
      <c r="P48" s="91"/>
      <c r="Q48" s="91"/>
      <c r="R48" s="91"/>
      <c r="S48" s="91"/>
      <c r="T48" s="91"/>
      <c r="U48" s="91"/>
      <c r="V48" s="91"/>
    </row>
    <row r="49" spans="1:22" x14ac:dyDescent="0.35">
      <c r="A49" s="82">
        <v>32</v>
      </c>
      <c r="B49" s="94"/>
      <c r="C49" s="91"/>
      <c r="D49" s="91"/>
      <c r="E49" s="91"/>
      <c r="F49" s="91"/>
      <c r="G49" s="91"/>
      <c r="H49" s="91"/>
      <c r="I49" s="91"/>
      <c r="J49" s="91"/>
      <c r="K49" s="91"/>
      <c r="L49" s="91"/>
      <c r="M49" s="91"/>
      <c r="N49" s="91"/>
      <c r="O49" s="91"/>
      <c r="P49" s="91"/>
      <c r="Q49" s="91"/>
      <c r="R49" s="91"/>
      <c r="S49" s="91"/>
      <c r="T49" s="91"/>
      <c r="U49" s="91"/>
      <c r="V49" s="91"/>
    </row>
    <row r="50" spans="1:22" x14ac:dyDescent="0.35">
      <c r="A50" s="82">
        <v>33</v>
      </c>
      <c r="B50" s="94"/>
      <c r="C50" s="91"/>
      <c r="D50" s="91"/>
      <c r="E50" s="91"/>
      <c r="F50" s="91"/>
      <c r="G50" s="91"/>
      <c r="H50" s="91"/>
      <c r="I50" s="91"/>
      <c r="J50" s="91"/>
      <c r="K50" s="91"/>
      <c r="L50" s="91"/>
      <c r="M50" s="91"/>
      <c r="N50" s="91"/>
      <c r="O50" s="91"/>
      <c r="P50" s="91"/>
      <c r="Q50" s="91"/>
      <c r="R50" s="91"/>
      <c r="S50" s="91"/>
      <c r="T50" s="91"/>
      <c r="U50" s="91"/>
      <c r="V50" s="91"/>
    </row>
    <row r="51" spans="1:22" x14ac:dyDescent="0.35">
      <c r="A51" s="82">
        <v>34</v>
      </c>
      <c r="B51" s="94"/>
      <c r="C51" s="91"/>
      <c r="D51" s="91"/>
      <c r="E51" s="91"/>
      <c r="F51" s="91"/>
      <c r="G51" s="91"/>
      <c r="H51" s="91"/>
      <c r="I51" s="91"/>
      <c r="J51" s="91"/>
      <c r="K51" s="91"/>
      <c r="L51" s="91"/>
      <c r="M51" s="91"/>
      <c r="N51" s="91"/>
      <c r="O51" s="91"/>
      <c r="P51" s="91"/>
      <c r="Q51" s="91"/>
      <c r="R51" s="91"/>
      <c r="S51" s="91"/>
      <c r="T51" s="91"/>
      <c r="U51" s="91"/>
      <c r="V51" s="91"/>
    </row>
    <row r="52" spans="1:22" x14ac:dyDescent="0.35">
      <c r="A52" s="82">
        <v>35</v>
      </c>
      <c r="B52" s="94"/>
      <c r="C52" s="91"/>
      <c r="D52" s="91"/>
      <c r="E52" s="91"/>
      <c r="F52" s="91"/>
      <c r="G52" s="91"/>
      <c r="H52" s="91"/>
      <c r="I52" s="91"/>
      <c r="J52" s="91"/>
      <c r="K52" s="91"/>
      <c r="L52" s="91"/>
      <c r="M52" s="91"/>
      <c r="N52" s="91"/>
      <c r="O52" s="91"/>
      <c r="P52" s="91"/>
      <c r="Q52" s="91"/>
      <c r="R52" s="91"/>
      <c r="S52" s="91"/>
      <c r="T52" s="91"/>
      <c r="U52" s="91"/>
      <c r="V52" s="91"/>
    </row>
    <row r="53" spans="1:22" x14ac:dyDescent="0.35">
      <c r="A53" s="82">
        <v>36</v>
      </c>
      <c r="B53" s="94"/>
      <c r="C53" s="91"/>
      <c r="D53" s="91"/>
      <c r="E53" s="91"/>
      <c r="F53" s="91"/>
      <c r="G53" s="91"/>
      <c r="H53" s="91"/>
      <c r="I53" s="91"/>
      <c r="J53" s="91"/>
      <c r="K53" s="91"/>
      <c r="L53" s="91"/>
      <c r="M53" s="91"/>
      <c r="N53" s="91"/>
      <c r="O53" s="91"/>
      <c r="P53" s="91"/>
      <c r="Q53" s="91"/>
      <c r="R53" s="91"/>
      <c r="S53" s="91"/>
      <c r="T53" s="91"/>
      <c r="U53" s="91"/>
      <c r="V53" s="91"/>
    </row>
    <row r="54" spans="1:22" x14ac:dyDescent="0.35">
      <c r="A54" s="82">
        <v>37</v>
      </c>
      <c r="B54" s="94"/>
      <c r="C54" s="91"/>
      <c r="D54" s="91"/>
      <c r="E54" s="91"/>
      <c r="F54" s="91"/>
      <c r="G54" s="91"/>
      <c r="H54" s="91"/>
      <c r="I54" s="91"/>
      <c r="J54" s="91"/>
      <c r="K54" s="91"/>
      <c r="L54" s="91"/>
      <c r="M54" s="91"/>
      <c r="N54" s="91"/>
      <c r="O54" s="91"/>
      <c r="P54" s="91"/>
      <c r="Q54" s="91"/>
      <c r="R54" s="91"/>
      <c r="S54" s="91"/>
      <c r="T54" s="91"/>
      <c r="U54" s="91"/>
      <c r="V54" s="91"/>
    </row>
    <row r="55" spans="1:22" x14ac:dyDescent="0.35">
      <c r="A55" s="82">
        <v>38</v>
      </c>
      <c r="B55" s="94"/>
      <c r="C55" s="91"/>
      <c r="D55" s="91"/>
      <c r="E55" s="91"/>
      <c r="F55" s="91"/>
      <c r="G55" s="91"/>
      <c r="H55" s="91"/>
      <c r="I55" s="91"/>
      <c r="J55" s="91"/>
      <c r="K55" s="91"/>
      <c r="L55" s="91"/>
      <c r="M55" s="91"/>
      <c r="N55" s="91"/>
      <c r="O55" s="91"/>
      <c r="P55" s="91"/>
      <c r="Q55" s="91"/>
      <c r="R55" s="91"/>
      <c r="S55" s="91"/>
      <c r="T55" s="91"/>
      <c r="U55" s="91"/>
      <c r="V55" s="91"/>
    </row>
    <row r="56" spans="1:22" x14ac:dyDescent="0.35">
      <c r="A56" s="82">
        <v>39</v>
      </c>
      <c r="B56" s="94"/>
      <c r="C56" s="91"/>
      <c r="D56" s="91"/>
      <c r="E56" s="91"/>
      <c r="F56" s="91"/>
      <c r="G56" s="91"/>
      <c r="H56" s="91"/>
      <c r="I56" s="91"/>
      <c r="J56" s="91"/>
      <c r="K56" s="91"/>
      <c r="L56" s="91"/>
      <c r="M56" s="91"/>
      <c r="N56" s="91"/>
      <c r="O56" s="91"/>
      <c r="P56" s="91"/>
      <c r="Q56" s="91"/>
      <c r="R56" s="91"/>
      <c r="S56" s="91"/>
      <c r="T56" s="91"/>
      <c r="U56" s="91"/>
      <c r="V56" s="91"/>
    </row>
    <row r="57" spans="1:22" x14ac:dyDescent="0.35">
      <c r="A57" s="82">
        <v>40</v>
      </c>
      <c r="B57" s="94"/>
      <c r="C57" s="91"/>
      <c r="D57" s="91"/>
      <c r="E57" s="91"/>
      <c r="F57" s="91"/>
      <c r="G57" s="91"/>
      <c r="H57" s="91"/>
      <c r="I57" s="91"/>
      <c r="J57" s="91"/>
      <c r="K57" s="91"/>
      <c r="L57" s="91"/>
      <c r="M57" s="91"/>
      <c r="N57" s="91"/>
      <c r="O57" s="91"/>
      <c r="P57" s="91"/>
      <c r="Q57" s="91"/>
      <c r="R57" s="91"/>
      <c r="S57" s="91"/>
      <c r="T57" s="91"/>
      <c r="U57" s="91"/>
      <c r="V57" s="91"/>
    </row>
    <row r="58" spans="1:22" x14ac:dyDescent="0.35">
      <c r="A58" s="77"/>
      <c r="B58" s="77"/>
      <c r="C58" s="77"/>
      <c r="D58" s="77"/>
      <c r="E58" s="77"/>
      <c r="F58" s="77"/>
      <c r="G58" s="77"/>
      <c r="H58" s="77"/>
      <c r="I58" s="77"/>
      <c r="J58" s="77"/>
      <c r="K58" s="77"/>
      <c r="L58" s="77"/>
      <c r="M58" s="77"/>
      <c r="N58" s="77"/>
      <c r="O58" s="77"/>
      <c r="P58" s="77"/>
      <c r="Q58" s="77"/>
      <c r="R58" s="77"/>
      <c r="S58" s="77"/>
      <c r="T58" s="77"/>
      <c r="U58" s="77"/>
      <c r="V58" s="77"/>
    </row>
    <row r="59" spans="1:22" hidden="1" x14ac:dyDescent="0.35">
      <c r="A59" s="65" t="s">
        <v>205</v>
      </c>
      <c r="B59" s="66">
        <f t="shared" ref="B59:V59" si="6">STDEV(B18:B57)</f>
        <v>7.905694150421004E-2</v>
      </c>
      <c r="C59" s="67" t="e">
        <f t="shared" si="6"/>
        <v>#DIV/0!</v>
      </c>
      <c r="D59" s="67" t="e">
        <f t="shared" si="6"/>
        <v>#DIV/0!</v>
      </c>
      <c r="E59" s="67" t="e">
        <f t="shared" si="6"/>
        <v>#DIV/0!</v>
      </c>
      <c r="F59" s="67" t="e">
        <f t="shared" si="6"/>
        <v>#DIV/0!</v>
      </c>
      <c r="G59" s="67" t="e">
        <f t="shared" si="6"/>
        <v>#DIV/0!</v>
      </c>
      <c r="H59" s="67" t="e">
        <f t="shared" si="6"/>
        <v>#DIV/0!</v>
      </c>
      <c r="I59" s="67" t="e">
        <f t="shared" si="6"/>
        <v>#DIV/0!</v>
      </c>
      <c r="J59" s="67" t="e">
        <f t="shared" si="6"/>
        <v>#DIV/0!</v>
      </c>
      <c r="K59" s="67" t="e">
        <f t="shared" si="6"/>
        <v>#DIV/0!</v>
      </c>
      <c r="L59" s="67" t="e">
        <f t="shared" si="6"/>
        <v>#DIV/0!</v>
      </c>
      <c r="M59" s="67" t="e">
        <f t="shared" si="6"/>
        <v>#DIV/0!</v>
      </c>
      <c r="N59" s="67" t="e">
        <f t="shared" si="6"/>
        <v>#DIV/0!</v>
      </c>
      <c r="O59" s="67" t="e">
        <f t="shared" si="6"/>
        <v>#DIV/0!</v>
      </c>
      <c r="P59" s="67" t="e">
        <f t="shared" si="6"/>
        <v>#DIV/0!</v>
      </c>
      <c r="Q59" s="67" t="e">
        <f t="shared" si="6"/>
        <v>#DIV/0!</v>
      </c>
      <c r="R59" s="67" t="e">
        <f t="shared" si="6"/>
        <v>#DIV/0!</v>
      </c>
      <c r="S59" s="67" t="e">
        <f t="shared" si="6"/>
        <v>#DIV/0!</v>
      </c>
      <c r="T59" s="67" t="e">
        <f t="shared" si="6"/>
        <v>#DIV/0!</v>
      </c>
      <c r="U59" s="67" t="e">
        <f t="shared" si="6"/>
        <v>#DIV/0!</v>
      </c>
      <c r="V59" s="68" t="e">
        <f t="shared" si="6"/>
        <v>#DIV/0!</v>
      </c>
    </row>
    <row r="60" spans="1:22" hidden="1" x14ac:dyDescent="0.35">
      <c r="A60" s="65" t="s">
        <v>206</v>
      </c>
      <c r="B60" s="66">
        <f t="shared" ref="B60:V60" si="7">AVERAGE(B18:B57)</f>
        <v>0.65</v>
      </c>
      <c r="C60" s="67" t="e">
        <f t="shared" si="7"/>
        <v>#DIV/0!</v>
      </c>
      <c r="D60" s="67" t="e">
        <f t="shared" si="7"/>
        <v>#DIV/0!</v>
      </c>
      <c r="E60" s="67" t="e">
        <f t="shared" si="7"/>
        <v>#DIV/0!</v>
      </c>
      <c r="F60" s="67" t="e">
        <f t="shared" si="7"/>
        <v>#DIV/0!</v>
      </c>
      <c r="G60" s="67" t="e">
        <f t="shared" si="7"/>
        <v>#DIV/0!</v>
      </c>
      <c r="H60" s="67" t="e">
        <f t="shared" si="7"/>
        <v>#DIV/0!</v>
      </c>
      <c r="I60" s="67" t="e">
        <f t="shared" si="7"/>
        <v>#DIV/0!</v>
      </c>
      <c r="J60" s="67" t="e">
        <f t="shared" si="7"/>
        <v>#DIV/0!</v>
      </c>
      <c r="K60" s="67" t="e">
        <f t="shared" si="7"/>
        <v>#DIV/0!</v>
      </c>
      <c r="L60" s="67" t="e">
        <f t="shared" si="7"/>
        <v>#DIV/0!</v>
      </c>
      <c r="M60" s="67" t="e">
        <f t="shared" si="7"/>
        <v>#DIV/0!</v>
      </c>
      <c r="N60" s="67" t="e">
        <f t="shared" si="7"/>
        <v>#DIV/0!</v>
      </c>
      <c r="O60" s="67" t="e">
        <f t="shared" si="7"/>
        <v>#DIV/0!</v>
      </c>
      <c r="P60" s="67" t="e">
        <f t="shared" si="7"/>
        <v>#DIV/0!</v>
      </c>
      <c r="Q60" s="67" t="e">
        <f t="shared" si="7"/>
        <v>#DIV/0!</v>
      </c>
      <c r="R60" s="67" t="e">
        <f t="shared" si="7"/>
        <v>#DIV/0!</v>
      </c>
      <c r="S60" s="67" t="e">
        <f t="shared" si="7"/>
        <v>#DIV/0!</v>
      </c>
      <c r="T60" s="67" t="e">
        <f t="shared" si="7"/>
        <v>#DIV/0!</v>
      </c>
      <c r="U60" s="67" t="e">
        <f t="shared" si="7"/>
        <v>#DIV/0!</v>
      </c>
      <c r="V60" s="68" t="e">
        <f t="shared" si="7"/>
        <v>#DIV/0!</v>
      </c>
    </row>
    <row r="61" spans="1:22" hidden="1" x14ac:dyDescent="0.35">
      <c r="A61" s="65" t="s">
        <v>207</v>
      </c>
      <c r="B61" s="69">
        <f t="shared" ref="B61:V61" si="8">COUNT(B18:B57)</f>
        <v>5</v>
      </c>
      <c r="C61" s="70">
        <f t="shared" si="8"/>
        <v>0</v>
      </c>
      <c r="D61" s="70">
        <f t="shared" si="8"/>
        <v>0</v>
      </c>
      <c r="E61" s="70">
        <f t="shared" si="8"/>
        <v>0</v>
      </c>
      <c r="F61" s="70">
        <f t="shared" si="8"/>
        <v>0</v>
      </c>
      <c r="G61" s="70">
        <f t="shared" si="8"/>
        <v>0</v>
      </c>
      <c r="H61" s="70">
        <f t="shared" si="8"/>
        <v>0</v>
      </c>
      <c r="I61" s="70">
        <f t="shared" si="8"/>
        <v>0</v>
      </c>
      <c r="J61" s="70">
        <f t="shared" si="8"/>
        <v>0</v>
      </c>
      <c r="K61" s="70">
        <f t="shared" si="8"/>
        <v>0</v>
      </c>
      <c r="L61" s="70">
        <f t="shared" si="8"/>
        <v>0</v>
      </c>
      <c r="M61" s="70">
        <f t="shared" si="8"/>
        <v>0</v>
      </c>
      <c r="N61" s="70">
        <f t="shared" si="8"/>
        <v>0</v>
      </c>
      <c r="O61" s="70">
        <f t="shared" si="8"/>
        <v>0</v>
      </c>
      <c r="P61" s="70">
        <f t="shared" si="8"/>
        <v>0</v>
      </c>
      <c r="Q61" s="70">
        <f t="shared" si="8"/>
        <v>0</v>
      </c>
      <c r="R61" s="70">
        <f t="shared" si="8"/>
        <v>0</v>
      </c>
      <c r="S61" s="70">
        <f t="shared" si="8"/>
        <v>0</v>
      </c>
      <c r="T61" s="70">
        <f t="shared" si="8"/>
        <v>0</v>
      </c>
      <c r="U61" s="70">
        <f t="shared" si="8"/>
        <v>0</v>
      </c>
      <c r="V61" s="71">
        <f t="shared" si="8"/>
        <v>0</v>
      </c>
    </row>
    <row r="62" spans="1:22" hidden="1" x14ac:dyDescent="0.35">
      <c r="A62" s="65" t="s">
        <v>208</v>
      </c>
      <c r="B62" s="66">
        <f>VLOOKUP(B61,'T-factor Measurements'!$A$9:$B$34,2)</f>
        <v>2.78</v>
      </c>
      <c r="C62" s="67" t="e">
        <f>VLOOKUP(C61,'T-factor Measurements'!$A$9:$B$34,2)</f>
        <v>#N/A</v>
      </c>
      <c r="D62" s="67" t="e">
        <f>VLOOKUP(D61,'T-factor Measurements'!$A$9:$B$34,2)</f>
        <v>#N/A</v>
      </c>
      <c r="E62" s="67" t="e">
        <f>VLOOKUP(E61,'T-factor Measurements'!$A$9:$B$34,2)</f>
        <v>#N/A</v>
      </c>
      <c r="F62" s="67" t="e">
        <f>VLOOKUP(F61,'T-factor Measurements'!$A$9:$B$34,2)</f>
        <v>#N/A</v>
      </c>
      <c r="G62" s="67" t="e">
        <f>VLOOKUP(G61,'T-factor Measurements'!$A$9:$B$34,2)</f>
        <v>#N/A</v>
      </c>
      <c r="H62" s="67" t="e">
        <f>VLOOKUP(H61,'T-factor Measurements'!$A$9:$B$34,2)</f>
        <v>#N/A</v>
      </c>
      <c r="I62" s="67" t="e">
        <f>VLOOKUP(I61,'T-factor Measurements'!$A$9:$B$34,2)</f>
        <v>#N/A</v>
      </c>
      <c r="J62" s="67" t="e">
        <f>VLOOKUP(J61,'T-factor Measurements'!$A$9:$B$34,2)</f>
        <v>#N/A</v>
      </c>
      <c r="K62" s="67" t="e">
        <f>VLOOKUP(K61,'T-factor Measurements'!$A$9:$B$34,2)</f>
        <v>#N/A</v>
      </c>
      <c r="L62" s="67" t="e">
        <f>VLOOKUP(L61,'T-factor Measurements'!$A$9:$B$34,2)</f>
        <v>#N/A</v>
      </c>
      <c r="M62" s="67" t="e">
        <f>VLOOKUP(M61,'T-factor Measurements'!$A$9:$B$34,2)</f>
        <v>#N/A</v>
      </c>
      <c r="N62" s="67" t="e">
        <f>VLOOKUP(N61,'T-factor Measurements'!$A$9:$B$34,2)</f>
        <v>#N/A</v>
      </c>
      <c r="O62" s="67" t="e">
        <f>VLOOKUP(O61,'T-factor Measurements'!$A$9:$B$34,2)</f>
        <v>#N/A</v>
      </c>
      <c r="P62" s="67" t="e">
        <f>VLOOKUP(P61,'T-factor Measurements'!$A$9:$B$34,2)</f>
        <v>#N/A</v>
      </c>
      <c r="Q62" s="67" t="e">
        <f>VLOOKUP(Q61,'T-factor Measurements'!$A$9:$B$34,2)</f>
        <v>#N/A</v>
      </c>
      <c r="R62" s="67" t="e">
        <f>VLOOKUP(R61,'T-factor Measurements'!$A$9:$B$34,2)</f>
        <v>#N/A</v>
      </c>
      <c r="S62" s="67" t="e">
        <f>VLOOKUP(S61,'T-factor Measurements'!$A$9:$B$34,2)</f>
        <v>#N/A</v>
      </c>
      <c r="T62" s="67" t="e">
        <f>VLOOKUP(T61,'T-factor Measurements'!$A$9:$B$34,2)</f>
        <v>#N/A</v>
      </c>
      <c r="U62" s="67" t="e">
        <f>VLOOKUP(U61,'T-factor Measurements'!$A$9:$B$34,2)</f>
        <v>#N/A</v>
      </c>
      <c r="V62" s="67" t="e">
        <f>VLOOKUP(V61,'T-factor Measurements'!$A$9:$B$34,2)</f>
        <v>#N/A</v>
      </c>
    </row>
    <row r="63" spans="1:22" hidden="1" x14ac:dyDescent="0.35">
      <c r="A63" s="65" t="s">
        <v>209</v>
      </c>
      <c r="B63" s="66">
        <f>B62*B59/SQRT(B61)</f>
        <v>9.8287842584930785E-2</v>
      </c>
      <c r="C63" s="67" t="e">
        <f>C62*C59/SQRT(C61)</f>
        <v>#N/A</v>
      </c>
      <c r="D63" s="67" t="e">
        <f t="shared" ref="D63:V63" si="9">D62*D59/SQRT(D61)</f>
        <v>#N/A</v>
      </c>
      <c r="E63" s="67" t="e">
        <f t="shared" si="9"/>
        <v>#N/A</v>
      </c>
      <c r="F63" s="67" t="e">
        <f t="shared" si="9"/>
        <v>#N/A</v>
      </c>
      <c r="G63" s="67" t="e">
        <f t="shared" si="9"/>
        <v>#N/A</v>
      </c>
      <c r="H63" s="67" t="e">
        <f t="shared" si="9"/>
        <v>#N/A</v>
      </c>
      <c r="I63" s="67" t="e">
        <f t="shared" si="9"/>
        <v>#N/A</v>
      </c>
      <c r="J63" s="67" t="e">
        <f t="shared" si="9"/>
        <v>#N/A</v>
      </c>
      <c r="K63" s="67" t="e">
        <f t="shared" si="9"/>
        <v>#N/A</v>
      </c>
      <c r="L63" s="67" t="e">
        <f t="shared" si="9"/>
        <v>#N/A</v>
      </c>
      <c r="M63" s="67" t="e">
        <f t="shared" si="9"/>
        <v>#N/A</v>
      </c>
      <c r="N63" s="67" t="e">
        <f t="shared" si="9"/>
        <v>#N/A</v>
      </c>
      <c r="O63" s="67" t="e">
        <f t="shared" si="9"/>
        <v>#N/A</v>
      </c>
      <c r="P63" s="67" t="e">
        <f t="shared" si="9"/>
        <v>#N/A</v>
      </c>
      <c r="Q63" s="67" t="e">
        <f t="shared" si="9"/>
        <v>#N/A</v>
      </c>
      <c r="R63" s="67" t="e">
        <f t="shared" si="9"/>
        <v>#N/A</v>
      </c>
      <c r="S63" s="67" t="e">
        <f t="shared" si="9"/>
        <v>#N/A</v>
      </c>
      <c r="T63" s="67" t="e">
        <f t="shared" si="9"/>
        <v>#N/A</v>
      </c>
      <c r="U63" s="67" t="e">
        <f t="shared" si="9"/>
        <v>#N/A</v>
      </c>
      <c r="V63" s="68" t="e">
        <f t="shared" si="9"/>
        <v>#N/A</v>
      </c>
    </row>
    <row r="64" spans="1:22" hidden="1" x14ac:dyDescent="0.35">
      <c r="A64" s="65" t="s">
        <v>210</v>
      </c>
      <c r="B64" s="72">
        <f>B63/B60</f>
        <v>0.15121206551527813</v>
      </c>
      <c r="C64" s="73" t="e">
        <f>C63/C60</f>
        <v>#N/A</v>
      </c>
      <c r="D64" s="73" t="e">
        <f t="shared" ref="D64:V64" si="10">D63/D60</f>
        <v>#N/A</v>
      </c>
      <c r="E64" s="73" t="e">
        <f t="shared" si="10"/>
        <v>#N/A</v>
      </c>
      <c r="F64" s="73" t="e">
        <f t="shared" si="10"/>
        <v>#N/A</v>
      </c>
      <c r="G64" s="73" t="e">
        <f t="shared" si="10"/>
        <v>#N/A</v>
      </c>
      <c r="H64" s="73" t="e">
        <f t="shared" si="10"/>
        <v>#N/A</v>
      </c>
      <c r="I64" s="73" t="e">
        <f t="shared" si="10"/>
        <v>#N/A</v>
      </c>
      <c r="J64" s="73" t="e">
        <f t="shared" si="10"/>
        <v>#N/A</v>
      </c>
      <c r="K64" s="73" t="e">
        <f t="shared" si="10"/>
        <v>#N/A</v>
      </c>
      <c r="L64" s="73" t="e">
        <f t="shared" si="10"/>
        <v>#N/A</v>
      </c>
      <c r="M64" s="73" t="e">
        <f t="shared" si="10"/>
        <v>#N/A</v>
      </c>
      <c r="N64" s="73" t="e">
        <f t="shared" si="10"/>
        <v>#N/A</v>
      </c>
      <c r="O64" s="73" t="e">
        <f t="shared" si="10"/>
        <v>#N/A</v>
      </c>
      <c r="P64" s="73" t="e">
        <f t="shared" si="10"/>
        <v>#N/A</v>
      </c>
      <c r="Q64" s="73" t="e">
        <f t="shared" si="10"/>
        <v>#N/A</v>
      </c>
      <c r="R64" s="73" t="e">
        <f t="shared" si="10"/>
        <v>#N/A</v>
      </c>
      <c r="S64" s="73" t="e">
        <f t="shared" si="10"/>
        <v>#N/A</v>
      </c>
      <c r="T64" s="73" t="e">
        <f t="shared" si="10"/>
        <v>#N/A</v>
      </c>
      <c r="U64" s="73" t="e">
        <f t="shared" si="10"/>
        <v>#N/A</v>
      </c>
      <c r="V64" s="74" t="e">
        <f t="shared" si="10"/>
        <v>#N/A</v>
      </c>
    </row>
    <row r="65" spans="3:22" hidden="1" x14ac:dyDescent="0.35">
      <c r="C65"/>
      <c r="D65"/>
      <c r="E65"/>
      <c r="F65"/>
      <c r="G65"/>
      <c r="H65"/>
      <c r="I65"/>
      <c r="J65"/>
      <c r="K65"/>
      <c r="L65"/>
      <c r="M65"/>
      <c r="N65"/>
      <c r="O65"/>
      <c r="P65"/>
      <c r="Q65"/>
      <c r="R65"/>
      <c r="S65"/>
      <c r="T65"/>
      <c r="U65"/>
      <c r="V65"/>
    </row>
    <row r="66" spans="3:22" hidden="1" x14ac:dyDescent="0.35">
      <c r="C66"/>
      <c r="D66"/>
      <c r="E66"/>
      <c r="F66"/>
      <c r="G66"/>
      <c r="H66"/>
      <c r="I66"/>
      <c r="J66"/>
      <c r="K66"/>
      <c r="L66"/>
      <c r="M66"/>
      <c r="N66"/>
      <c r="O66"/>
      <c r="P66"/>
      <c r="Q66"/>
      <c r="R66"/>
      <c r="S66"/>
      <c r="T66"/>
      <c r="U66"/>
      <c r="V66"/>
    </row>
    <row r="67" spans="3:22" hidden="1" x14ac:dyDescent="0.35">
      <c r="C67"/>
      <c r="D67"/>
      <c r="E67"/>
      <c r="F67"/>
      <c r="G67"/>
      <c r="H67"/>
      <c r="I67"/>
      <c r="J67"/>
      <c r="K67"/>
      <c r="L67"/>
      <c r="M67"/>
      <c r="N67"/>
      <c r="O67"/>
      <c r="P67"/>
      <c r="Q67"/>
      <c r="R67"/>
      <c r="S67"/>
      <c r="T67"/>
      <c r="U67"/>
      <c r="V67"/>
    </row>
    <row r="68" spans="3:22" hidden="1" x14ac:dyDescent="0.35">
      <c r="C68"/>
      <c r="D68"/>
      <c r="E68"/>
      <c r="F68"/>
      <c r="G68"/>
      <c r="H68"/>
      <c r="I68"/>
      <c r="J68"/>
      <c r="K68"/>
      <c r="L68"/>
      <c r="M68"/>
      <c r="N68"/>
      <c r="O68"/>
      <c r="P68"/>
      <c r="Q68"/>
      <c r="R68"/>
      <c r="S68"/>
      <c r="T68"/>
      <c r="U68"/>
      <c r="V68"/>
    </row>
    <row r="69" spans="3:22" hidden="1" x14ac:dyDescent="0.35">
      <c r="C69"/>
      <c r="D69"/>
      <c r="E69"/>
      <c r="F69"/>
      <c r="G69"/>
      <c r="H69"/>
      <c r="I69"/>
      <c r="J69"/>
      <c r="K69"/>
      <c r="L69"/>
      <c r="M69"/>
      <c r="N69"/>
      <c r="O69"/>
      <c r="P69"/>
      <c r="Q69"/>
      <c r="R69"/>
      <c r="S69"/>
      <c r="T69"/>
      <c r="U69"/>
      <c r="V69"/>
    </row>
    <row r="70" spans="3:22" hidden="1" x14ac:dyDescent="0.35">
      <c r="C70"/>
      <c r="D70"/>
      <c r="E70"/>
      <c r="F70"/>
      <c r="G70"/>
      <c r="H70"/>
      <c r="I70"/>
      <c r="J70"/>
      <c r="K70"/>
      <c r="L70"/>
      <c r="M70"/>
      <c r="N70"/>
      <c r="O70"/>
      <c r="P70"/>
      <c r="Q70"/>
      <c r="R70"/>
      <c r="S70"/>
      <c r="T70"/>
      <c r="U70"/>
      <c r="V70"/>
    </row>
    <row r="71" spans="3:22" hidden="1" x14ac:dyDescent="0.35">
      <c r="C71"/>
      <c r="D71"/>
      <c r="E71"/>
      <c r="F71"/>
      <c r="G71"/>
      <c r="H71"/>
      <c r="I71"/>
      <c r="J71"/>
      <c r="K71"/>
      <c r="L71"/>
      <c r="M71"/>
      <c r="N71"/>
      <c r="O71"/>
      <c r="P71"/>
      <c r="Q71"/>
      <c r="R71"/>
      <c r="S71"/>
      <c r="T71"/>
      <c r="U71"/>
      <c r="V71"/>
    </row>
    <row r="72" spans="3:22" hidden="1" x14ac:dyDescent="0.35">
      <c r="C72"/>
      <c r="D72"/>
      <c r="E72"/>
      <c r="F72"/>
      <c r="G72"/>
      <c r="H72"/>
      <c r="I72"/>
      <c r="J72"/>
      <c r="K72"/>
      <c r="L72"/>
      <c r="M72"/>
      <c r="N72"/>
      <c r="O72"/>
      <c r="P72"/>
      <c r="Q72"/>
      <c r="R72"/>
      <c r="S72"/>
      <c r="T72"/>
      <c r="U72"/>
      <c r="V72"/>
    </row>
  </sheetData>
  <sheetProtection algorithmName="SHA-256" hashValue="5Z7XSFRnKp7cHAA/wwV1F/hGq1BR7rhxoNXNlzmOhwQ=" saltValue="hrEOI+plzjopxFJgWZulxA==" spinCount="100000" sheet="1" selectLockedCells="1"/>
  <mergeCells count="2">
    <mergeCell ref="B4:D4"/>
    <mergeCell ref="A1:W1"/>
  </mergeCells>
  <phoneticPr fontId="0" type="noConversion"/>
  <dataValidations xWindow="306" yWindow="592" count="2">
    <dataValidation type="decimal" operator="greaterThan" allowBlank="1" showInputMessage="1" showErrorMessage="1" errorTitle="Data must be a positive number." error="Data must be a positive number." prompt="Must be positive number." sqref="C18:V57" xr:uid="{00000000-0002-0000-0400-000000000000}">
      <formula1>0</formula1>
    </dataValidation>
    <dataValidation type="textLength" operator="lessThan" allowBlank="1" showInputMessage="1" showErrorMessage="1" errorTitle="Character length" error="Input must be less than 100 characters." prompt="Input must be text." sqref="C7:V7" xr:uid="{00000000-0002-0000-0400-000001000000}">
      <formula1>100</formula1>
    </dataValidation>
  </dataValidations>
  <pageMargins left="0.70866141732283472" right="0.70866141732283472" top="1.2204724409448819" bottom="0.74803149606299213" header="0.31496062992125984" footer="0.31496062992125984"/>
  <pageSetup paperSize="9" scale="55" fitToHeight="0" orientation="landscape" r:id="rId1"/>
  <rowBreaks count="1" manualBreakCount="1">
    <brk id="37"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D4306-51BB-480F-AD61-FCDDDE443ADD}">
  <sheetPr codeName="Sheet8"/>
  <dimension ref="A1:C7"/>
  <sheetViews>
    <sheetView showRowColHeaders="0" workbookViewId="0"/>
  </sheetViews>
  <sheetFormatPr defaultColWidth="0" defaultRowHeight="15" customHeight="1" zeroHeight="1" x14ac:dyDescent="0.35"/>
  <cols>
    <col min="1" max="1" width="9.1796875" style="188" customWidth="1"/>
    <col min="2" max="2" width="136.7265625" style="188" customWidth="1"/>
    <col min="3" max="3" width="9.1796875" style="188" customWidth="1"/>
    <col min="4" max="16384" width="9.1796875" hidden="1"/>
  </cols>
  <sheetData>
    <row r="1" spans="2:2" ht="124.5" customHeight="1" x14ac:dyDescent="0.35"/>
    <row r="2" spans="2:2" ht="23.5" x14ac:dyDescent="0.35">
      <c r="B2" s="189" t="s">
        <v>711</v>
      </c>
    </row>
    <row r="3" spans="2:2" ht="14.5" x14ac:dyDescent="0.35"/>
    <row r="4" spans="2:2" ht="114" customHeight="1" x14ac:dyDescent="0.35">
      <c r="B4" s="190" t="s">
        <v>712</v>
      </c>
    </row>
    <row r="5" spans="2:2" ht="66.400000000000006" customHeight="1" x14ac:dyDescent="0.35">
      <c r="B5" s="191" t="s">
        <v>645</v>
      </c>
    </row>
    <row r="6" spans="2:2" ht="101.5" x14ac:dyDescent="0.35">
      <c r="B6" s="190" t="s">
        <v>646</v>
      </c>
    </row>
    <row r="7" spans="2:2" ht="14.5" x14ac:dyDescent="0.35">
      <c r="B7" s="192"/>
    </row>
  </sheetData>
  <sheetProtection algorithmName="SHA-256" hashValue="3F8wtb7TtBWCaqiteQRldFSLTI9POZYJUK2pk+RoWOg=" saltValue="34lV5WQHV+m5ZpL/uuV49w==" spinCount="100000" sheet="1" selectLockedCells="1" selectUn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Z1018"/>
  <sheetViews>
    <sheetView zoomScale="85" zoomScaleNormal="85" workbookViewId="0">
      <pane ySplit="3" topLeftCell="A4" activePane="bottomLeft" state="frozen"/>
      <selection activeCell="C398" sqref="C398"/>
      <selection pane="bottomLeft" activeCell="J16" sqref="J4:J63"/>
    </sheetView>
  </sheetViews>
  <sheetFormatPr defaultColWidth="9.1796875" defaultRowHeight="14.5" x14ac:dyDescent="0.35"/>
  <cols>
    <col min="1" max="1" width="55.81640625" style="7" customWidth="1"/>
    <col min="2" max="2" width="17.81640625" style="211" customWidth="1"/>
    <col min="3" max="3" width="101.54296875" style="7" customWidth="1"/>
    <col min="4" max="4" width="10.81640625" style="7" customWidth="1"/>
    <col min="5" max="5" width="63" style="7" customWidth="1"/>
    <col min="6" max="6" width="9.1796875" style="215" customWidth="1"/>
    <col min="7" max="7" width="10.54296875" style="7" bestFit="1" customWidth="1"/>
    <col min="8" max="8" width="14.26953125" style="7" customWidth="1"/>
    <col min="9" max="9" width="52.453125" style="7" customWidth="1"/>
    <col min="10" max="10" width="177.81640625" style="7" bestFit="1" customWidth="1"/>
    <col min="11" max="11" width="10" style="7" bestFit="1" customWidth="1"/>
    <col min="12" max="12" width="18.54296875" style="7" bestFit="1" customWidth="1"/>
    <col min="13" max="13" width="30.26953125" style="7" customWidth="1"/>
    <col min="14" max="14" width="10.1796875" style="7" customWidth="1"/>
    <col min="15" max="15" width="103" style="7" bestFit="1" customWidth="1"/>
    <col min="16" max="16" width="12.54296875" style="7" customWidth="1"/>
    <col min="17" max="17" width="20.7265625" style="7" customWidth="1"/>
    <col min="18" max="18" width="27.1796875" style="7" bestFit="1" customWidth="1"/>
    <col min="19" max="19" width="11.54296875" style="7" customWidth="1"/>
    <col min="20" max="20" width="20.81640625" style="7" customWidth="1"/>
    <col min="21" max="21" width="20.453125" style="7" customWidth="1"/>
    <col min="22" max="22" width="19.1796875" style="7" customWidth="1"/>
    <col min="23" max="23" width="15.7265625" style="7" customWidth="1"/>
    <col min="24" max="24" width="11.54296875" style="7" customWidth="1"/>
    <col min="25" max="25" width="12.1796875" style="7" customWidth="1"/>
    <col min="26" max="28" width="9.1796875" style="7"/>
    <col min="29" max="29" width="19.81640625" style="7" bestFit="1" customWidth="1"/>
    <col min="30" max="30" width="16" style="7" customWidth="1"/>
    <col min="31" max="31" width="18.26953125" style="7" bestFit="1" customWidth="1"/>
    <col min="32" max="32" width="42.7265625" style="7" bestFit="1" customWidth="1"/>
    <col min="33" max="37" width="9.1796875" style="7"/>
    <col min="38" max="38" width="29.7265625" style="7" customWidth="1"/>
    <col min="39" max="43" width="9.1796875" style="7"/>
    <col min="44" max="44" width="76.1796875" style="7" customWidth="1"/>
    <col min="45" max="45" width="64.1796875" style="7" customWidth="1"/>
    <col min="46" max="56" width="9.1796875" style="7"/>
    <col min="57" max="57" width="103.26953125" style="7" bestFit="1" customWidth="1"/>
    <col min="58" max="58" width="15.1796875" style="7" customWidth="1"/>
    <col min="59" max="59" width="17.26953125" style="7" bestFit="1" customWidth="1"/>
    <col min="60" max="16384" width="9.1796875" style="7"/>
  </cols>
  <sheetData>
    <row r="1" spans="1:47" x14ac:dyDescent="0.35">
      <c r="B1" s="211" t="s">
        <v>214</v>
      </c>
      <c r="G1"/>
      <c r="H1"/>
      <c r="O1" s="7" t="s">
        <v>215</v>
      </c>
      <c r="T1" s="8"/>
      <c r="U1" s="8"/>
      <c r="V1" s="8"/>
    </row>
    <row r="2" spans="1:47" x14ac:dyDescent="0.35">
      <c r="H2"/>
      <c r="I2"/>
      <c r="R2" s="12" t="s">
        <v>216</v>
      </c>
      <c r="T2" s="8"/>
      <c r="U2" s="8"/>
      <c r="V2" s="8"/>
      <c r="W2" s="12"/>
    </row>
    <row r="3" spans="1:47" x14ac:dyDescent="0.35">
      <c r="A3" s="13" t="s">
        <v>217</v>
      </c>
      <c r="B3" s="214" t="s">
        <v>218</v>
      </c>
      <c r="C3" s="13" t="s">
        <v>219</v>
      </c>
      <c r="D3" s="13" t="s">
        <v>220</v>
      </c>
      <c r="E3" s="13" t="s">
        <v>221</v>
      </c>
      <c r="F3" s="215" t="s">
        <v>222</v>
      </c>
      <c r="G3" s="7" t="s">
        <v>223</v>
      </c>
      <c r="I3"/>
      <c r="J3" s="10" t="s">
        <v>224</v>
      </c>
      <c r="K3" t="s">
        <v>225</v>
      </c>
      <c r="L3" t="s">
        <v>226</v>
      </c>
      <c r="M3"/>
      <c r="S3" s="7" t="s">
        <v>227</v>
      </c>
      <c r="T3" s="7" t="s">
        <v>228</v>
      </c>
      <c r="U3" s="7" t="s">
        <v>229</v>
      </c>
      <c r="V3" s="7" t="s">
        <v>230</v>
      </c>
      <c r="AE3" s="13"/>
      <c r="AF3" s="13"/>
      <c r="AG3" s="13"/>
      <c r="AH3" s="13"/>
      <c r="AI3" s="13"/>
      <c r="AR3" s="8"/>
      <c r="AS3" s="8"/>
      <c r="AT3" s="8"/>
      <c r="AU3" s="12"/>
    </row>
    <row r="4" spans="1:47" x14ac:dyDescent="0.35">
      <c r="A4" t="s">
        <v>127</v>
      </c>
      <c r="B4" s="208">
        <f>VLOOKUP(A4,O4:S63,5,TRUE)</f>
        <v>26</v>
      </c>
      <c r="C4"/>
      <c r="D4" s="208" t="s">
        <v>231</v>
      </c>
      <c r="E4" t="str">
        <f t="shared" ref="E4:E67" si="0">LEFT(TRIM(A4),45)&amp;LEFT(TRIM(C4),75)</f>
        <v>Adipic acid production</v>
      </c>
      <c r="F4" s="216">
        <v>750</v>
      </c>
      <c r="G4" s="7">
        <f>ROW()</f>
        <v>4</v>
      </c>
      <c r="H4" s="7">
        <v>427</v>
      </c>
      <c r="J4" s="198" t="s">
        <v>127</v>
      </c>
      <c r="K4" s="54">
        <v>4</v>
      </c>
      <c r="L4" s="54">
        <v>26</v>
      </c>
      <c r="M4"/>
      <c r="O4" s="198" t="str">
        <f t="shared" ref="O4:O35" si="1">TRIM(J4)</f>
        <v>Adipic acid production</v>
      </c>
      <c r="P4" s="54">
        <f>GETPIVOTDATA("Min of row",$J$3,"SourceTypeName","Adipic acid production")</f>
        <v>4</v>
      </c>
      <c r="Q4">
        <f t="shared" ref="Q4:Q35" si="2">P5-1</f>
        <v>4</v>
      </c>
      <c r="R4" s="12" t="str">
        <f t="shared" ref="R4:R35" si="3">"AcSo!C"&amp;P4&amp;":C"&amp;Q4</f>
        <v>AcSo!C4:C4</v>
      </c>
      <c r="S4" s="208">
        <v>26</v>
      </c>
      <c r="T4" s="7" t="b">
        <v>1</v>
      </c>
      <c r="U4" s="7">
        <f t="shared" ref="U4:U35" si="4">Q4+1-P4</f>
        <v>1</v>
      </c>
      <c r="V4" s="196" t="s">
        <v>232</v>
      </c>
      <c r="Z4" s="13"/>
      <c r="AA4" s="13"/>
      <c r="AB4" s="13"/>
      <c r="AC4" s="13"/>
      <c r="AD4" s="13"/>
      <c r="AM4" s="8"/>
      <c r="AN4" s="8"/>
      <c r="AO4" s="8"/>
      <c r="AP4" s="12"/>
    </row>
    <row r="5" spans="1:47" x14ac:dyDescent="0.35">
      <c r="A5" t="s">
        <v>128</v>
      </c>
      <c r="B5" s="208">
        <v>32</v>
      </c>
      <c r="C5" s="54" t="s">
        <v>233</v>
      </c>
      <c r="D5" s="208" t="s">
        <v>234</v>
      </c>
      <c r="E5" t="str">
        <f t="shared" si="0"/>
        <v>Aluminium productionA biogas that is captured for combustion other than those mentioned in item</v>
      </c>
      <c r="F5" s="216">
        <v>320</v>
      </c>
      <c r="G5" s="7">
        <f>ROW()</f>
        <v>5</v>
      </c>
      <c r="H5" s="7">
        <v>726</v>
      </c>
      <c r="I5"/>
      <c r="J5" s="198" t="s">
        <v>128</v>
      </c>
      <c r="K5" s="54">
        <v>5</v>
      </c>
      <c r="L5" s="54">
        <v>32</v>
      </c>
      <c r="M5"/>
      <c r="O5" s="198" t="str">
        <f t="shared" si="1"/>
        <v>Aluminium production</v>
      </c>
      <c r="P5" s="54">
        <v>5</v>
      </c>
      <c r="Q5">
        <f t="shared" si="2"/>
        <v>64</v>
      </c>
      <c r="R5" s="12" t="str">
        <f t="shared" si="3"/>
        <v>AcSo!C5:C64</v>
      </c>
      <c r="S5" s="208">
        <v>32</v>
      </c>
      <c r="T5" s="7" t="b">
        <v>0</v>
      </c>
      <c r="U5" s="7">
        <f t="shared" si="4"/>
        <v>60</v>
      </c>
      <c r="V5" s="196" t="s">
        <v>657</v>
      </c>
      <c r="Z5" s="13"/>
      <c r="AA5" s="13"/>
      <c r="AB5" s="13"/>
      <c r="AC5" s="13"/>
      <c r="AD5" s="13"/>
      <c r="AM5" s="8"/>
      <c r="AN5" s="8"/>
      <c r="AO5" s="8"/>
      <c r="AP5" s="12"/>
    </row>
    <row r="6" spans="1:47" x14ac:dyDescent="0.35">
      <c r="A6" t="s">
        <v>128</v>
      </c>
      <c r="B6" s="208">
        <v>32</v>
      </c>
      <c r="C6" t="s">
        <v>235</v>
      </c>
      <c r="D6" s="208" t="s">
        <v>236</v>
      </c>
      <c r="E6" t="str">
        <f t="shared" si="0"/>
        <v>Aluminium productionAnthracite</v>
      </c>
      <c r="F6" s="216">
        <v>30</v>
      </c>
      <c r="G6" s="7">
        <f>ROW()</f>
        <v>6</v>
      </c>
      <c r="H6" s="7">
        <v>709</v>
      </c>
      <c r="I6"/>
      <c r="J6" s="198" t="s">
        <v>129</v>
      </c>
      <c r="K6" s="54">
        <v>65</v>
      </c>
      <c r="L6" s="54">
        <v>24</v>
      </c>
      <c r="M6"/>
      <c r="O6" s="198" t="str">
        <f t="shared" si="1"/>
        <v>Ammonia production</v>
      </c>
      <c r="P6" s="54">
        <v>65</v>
      </c>
      <c r="Q6">
        <f t="shared" si="2"/>
        <v>79</v>
      </c>
      <c r="R6" s="12" t="str">
        <f t="shared" si="3"/>
        <v>AcSo!C65:C79</v>
      </c>
      <c r="S6" s="208">
        <v>24</v>
      </c>
      <c r="T6" s="7" t="b">
        <v>0</v>
      </c>
      <c r="U6" s="7">
        <f t="shared" si="4"/>
        <v>15</v>
      </c>
      <c r="V6" s="196" t="s">
        <v>658</v>
      </c>
      <c r="Z6" s="13"/>
      <c r="AA6" s="13"/>
      <c r="AB6" s="13"/>
      <c r="AC6" s="13"/>
      <c r="AD6" s="13"/>
      <c r="AM6" s="8"/>
      <c r="AN6" s="8"/>
      <c r="AO6" s="8"/>
      <c r="AP6" s="12"/>
    </row>
    <row r="7" spans="1:47" x14ac:dyDescent="0.35">
      <c r="A7" t="s">
        <v>128</v>
      </c>
      <c r="B7" s="208">
        <v>32</v>
      </c>
      <c r="C7" t="s">
        <v>237</v>
      </c>
      <c r="D7" s="208" t="s">
        <v>238</v>
      </c>
      <c r="E7" t="str">
        <f t="shared" si="0"/>
        <v>Aluminium productionBagasse</v>
      </c>
      <c r="F7" s="216">
        <v>150</v>
      </c>
      <c r="G7" s="7">
        <f>ROW()</f>
        <v>7</v>
      </c>
      <c r="H7" s="7">
        <v>718</v>
      </c>
      <c r="J7" s="198" t="s">
        <v>130</v>
      </c>
      <c r="K7" s="54">
        <v>80</v>
      </c>
      <c r="L7" s="54">
        <v>27</v>
      </c>
      <c r="M7"/>
      <c r="O7" s="198" t="str">
        <f t="shared" si="1"/>
        <v>Carbide production</v>
      </c>
      <c r="P7" s="54">
        <v>80</v>
      </c>
      <c r="Q7">
        <f t="shared" si="2"/>
        <v>80</v>
      </c>
      <c r="R7" s="12" t="str">
        <f t="shared" si="3"/>
        <v>AcSo!C80:C80</v>
      </c>
      <c r="S7" s="208">
        <v>27</v>
      </c>
      <c r="T7" s="7" t="b">
        <v>1</v>
      </c>
      <c r="U7" s="7">
        <f t="shared" si="4"/>
        <v>1</v>
      </c>
      <c r="V7" s="196" t="s">
        <v>243</v>
      </c>
      <c r="Z7" s="13"/>
      <c r="AA7" s="13"/>
      <c r="AB7" s="13"/>
      <c r="AC7" s="13"/>
      <c r="AD7" s="13"/>
      <c r="AM7" s="8"/>
      <c r="AN7" s="8"/>
      <c r="AO7" s="8"/>
      <c r="AP7" s="12"/>
    </row>
    <row r="8" spans="1:47" x14ac:dyDescent="0.35">
      <c r="A8" t="s">
        <v>128</v>
      </c>
      <c r="B8" s="208">
        <v>32</v>
      </c>
      <c r="C8" t="s">
        <v>239</v>
      </c>
      <c r="D8" s="208" t="s">
        <v>240</v>
      </c>
      <c r="E8" t="str">
        <f t="shared" si="0"/>
        <v>Aluminium productionBiodiesel</v>
      </c>
      <c r="F8" s="216">
        <v>520</v>
      </c>
      <c r="G8" s="7">
        <f>ROW()</f>
        <v>8</v>
      </c>
      <c r="H8" s="7">
        <v>731</v>
      </c>
      <c r="J8" s="198" t="s">
        <v>131</v>
      </c>
      <c r="K8" s="54">
        <v>81</v>
      </c>
      <c r="L8" s="54">
        <v>0</v>
      </c>
      <c r="M8"/>
      <c r="O8" s="198" t="str">
        <f t="shared" si="1"/>
        <v>Carbon capture and storage</v>
      </c>
      <c r="P8" s="54">
        <v>81</v>
      </c>
      <c r="Q8">
        <f t="shared" si="2"/>
        <v>81</v>
      </c>
      <c r="R8" s="12" t="str">
        <f t="shared" si="3"/>
        <v>AcSo!C81:C81</v>
      </c>
      <c r="S8" s="208" t="s">
        <v>241</v>
      </c>
      <c r="T8" s="7" t="b">
        <v>1</v>
      </c>
      <c r="U8" s="7">
        <f t="shared" si="4"/>
        <v>1</v>
      </c>
      <c r="V8" s="196" t="s">
        <v>659</v>
      </c>
      <c r="Z8" s="13"/>
      <c r="AA8" s="13"/>
      <c r="AB8" s="13"/>
      <c r="AC8" s="13"/>
      <c r="AD8" s="13"/>
      <c r="AM8" s="8"/>
      <c r="AN8" s="8"/>
      <c r="AO8" s="8"/>
      <c r="AP8" s="12"/>
    </row>
    <row r="9" spans="1:47" x14ac:dyDescent="0.35">
      <c r="A9" t="s">
        <v>128</v>
      </c>
      <c r="B9" s="208">
        <v>32</v>
      </c>
      <c r="C9" s="222" t="s">
        <v>705</v>
      </c>
      <c r="D9" s="208" t="s">
        <v>242</v>
      </c>
      <c r="E9" t="str">
        <f t="shared" si="0"/>
        <v>Aluminium productionBiofuels other than those mentioned in items 50 50A 50B and 51</v>
      </c>
      <c r="F9" s="216">
        <v>540</v>
      </c>
      <c r="G9" s="7">
        <f>ROW()</f>
        <v>9</v>
      </c>
      <c r="H9" s="7">
        <v>733</v>
      </c>
      <c r="J9" s="198" t="s">
        <v>132</v>
      </c>
      <c r="K9" s="54">
        <v>82</v>
      </c>
      <c r="L9" s="54">
        <v>19</v>
      </c>
      <c r="M9"/>
      <c r="O9" s="198" t="str">
        <f t="shared" si="1"/>
        <v>Cement clinker production</v>
      </c>
      <c r="P9" s="54">
        <v>82</v>
      </c>
      <c r="Q9">
        <f t="shared" si="2"/>
        <v>82</v>
      </c>
      <c r="R9" s="12" t="str">
        <f t="shared" si="3"/>
        <v>AcSo!C82:C82</v>
      </c>
      <c r="S9" s="208">
        <v>19</v>
      </c>
      <c r="T9" s="7" t="b">
        <v>1</v>
      </c>
      <c r="U9" s="7">
        <f t="shared" si="4"/>
        <v>1</v>
      </c>
      <c r="V9" s="196" t="s">
        <v>660</v>
      </c>
      <c r="Z9" s="13"/>
      <c r="AA9" s="13"/>
      <c r="AB9" s="13"/>
      <c r="AC9" s="13"/>
      <c r="AD9" s="13"/>
      <c r="AM9" s="8"/>
      <c r="AN9" s="8"/>
      <c r="AO9" s="8"/>
      <c r="AP9" s="12"/>
    </row>
    <row r="10" spans="1:47" x14ac:dyDescent="0.35">
      <c r="A10" t="s">
        <v>128</v>
      </c>
      <c r="B10" s="208">
        <v>32</v>
      </c>
      <c r="C10" t="s">
        <v>244</v>
      </c>
      <c r="D10" s="208" t="s">
        <v>245</v>
      </c>
      <c r="E10" t="str">
        <f t="shared" si="0"/>
        <v>Aluminium productionBiomass municipal and industrial materials if recycled and combusted to pro</v>
      </c>
      <c r="F10" s="216">
        <v>160</v>
      </c>
      <c r="G10" s="7">
        <f>ROW()</f>
        <v>10</v>
      </c>
      <c r="H10" s="7">
        <v>719</v>
      </c>
      <c r="J10" s="198" t="s">
        <v>246</v>
      </c>
      <c r="K10" s="54">
        <v>83</v>
      </c>
      <c r="L10" s="54">
        <v>28</v>
      </c>
      <c r="M10"/>
      <c r="O10" s="198" t="str">
        <f t="shared" si="1"/>
        <v>Chemical or mineral production other than carbide production using a carbon reductant or carbon anode</v>
      </c>
      <c r="P10" s="54">
        <v>83</v>
      </c>
      <c r="Q10">
        <f t="shared" si="2"/>
        <v>141</v>
      </c>
      <c r="R10" s="12" t="str">
        <f t="shared" si="3"/>
        <v>AcSo!C83:C141</v>
      </c>
      <c r="S10" s="208">
        <v>28</v>
      </c>
      <c r="T10" s="7" t="b">
        <v>0</v>
      </c>
      <c r="U10" s="7">
        <f t="shared" si="4"/>
        <v>59</v>
      </c>
      <c r="V10" s="196" t="s">
        <v>661</v>
      </c>
      <c r="Z10" s="13"/>
      <c r="AA10" s="13"/>
      <c r="AB10" s="13"/>
      <c r="AC10" s="13"/>
      <c r="AD10" s="13"/>
      <c r="AM10" s="8"/>
      <c r="AN10" s="8"/>
      <c r="AO10" s="8"/>
      <c r="AP10" s="12"/>
    </row>
    <row r="11" spans="1:47" x14ac:dyDescent="0.35">
      <c r="A11" s="54" t="s">
        <v>128</v>
      </c>
      <c r="B11" s="195">
        <v>32</v>
      </c>
      <c r="C11" s="9" t="s">
        <v>247</v>
      </c>
      <c r="D11" s="195"/>
      <c r="E11" s="54" t="str">
        <f t="shared" si="0"/>
        <v>Aluminium productionBiomethane</v>
      </c>
      <c r="F11" s="217">
        <v>880</v>
      </c>
      <c r="G11" s="197">
        <f>ROW()</f>
        <v>11</v>
      </c>
      <c r="H11" s="197"/>
      <c r="J11" s="198" t="s">
        <v>134</v>
      </c>
      <c r="K11" s="54">
        <v>142</v>
      </c>
      <c r="L11" s="54">
        <v>0</v>
      </c>
      <c r="M11"/>
      <c r="O11" s="198" t="str">
        <f t="shared" si="1"/>
        <v>Crude oil production</v>
      </c>
      <c r="P11" s="54">
        <v>142</v>
      </c>
      <c r="Q11">
        <f t="shared" si="2"/>
        <v>144</v>
      </c>
      <c r="R11" s="12" t="str">
        <f t="shared" si="3"/>
        <v>AcSo!C142:C144</v>
      </c>
      <c r="S11" s="208">
        <v>11</v>
      </c>
      <c r="T11" s="7" t="b">
        <v>0</v>
      </c>
      <c r="U11" s="7">
        <f t="shared" si="4"/>
        <v>3</v>
      </c>
      <c r="V11" s="196" t="s">
        <v>662</v>
      </c>
      <c r="Z11" s="13"/>
      <c r="AA11" s="13"/>
      <c r="AB11" s="13"/>
      <c r="AC11" s="13"/>
      <c r="AD11" s="13"/>
      <c r="AM11" s="8"/>
      <c r="AN11" s="8"/>
      <c r="AO11" s="8"/>
      <c r="AP11" s="12"/>
    </row>
    <row r="12" spans="1:47" x14ac:dyDescent="0.35">
      <c r="A12" t="s">
        <v>128</v>
      </c>
      <c r="B12" s="208">
        <v>32</v>
      </c>
      <c r="C12" t="s">
        <v>248</v>
      </c>
      <c r="D12" s="208" t="s">
        <v>249</v>
      </c>
      <c r="E12" t="str">
        <f t="shared" si="0"/>
        <v>Aluminium productionBituminous coal</v>
      </c>
      <c r="F12" s="216">
        <v>10</v>
      </c>
      <c r="G12" s="7">
        <f>ROW()</f>
        <v>12</v>
      </c>
      <c r="H12" s="7">
        <v>707</v>
      </c>
      <c r="J12" s="198" t="s">
        <v>135</v>
      </c>
      <c r="K12" s="54">
        <v>145</v>
      </c>
      <c r="L12" s="54">
        <v>0</v>
      </c>
      <c r="M12"/>
      <c r="O12" s="198" t="str">
        <f t="shared" si="1"/>
        <v>Crude oil refining</v>
      </c>
      <c r="P12" s="54">
        <v>145</v>
      </c>
      <c r="Q12">
        <f t="shared" si="2"/>
        <v>146</v>
      </c>
      <c r="R12" s="12" t="str">
        <f t="shared" si="3"/>
        <v>AcSo!C145:C146</v>
      </c>
      <c r="S12" s="208">
        <v>13</v>
      </c>
      <c r="T12" s="7" t="b">
        <v>0</v>
      </c>
      <c r="U12" s="7">
        <f t="shared" si="4"/>
        <v>2</v>
      </c>
      <c r="V12" s="196" t="s">
        <v>663</v>
      </c>
      <c r="Z12" s="13"/>
      <c r="AA12" s="13"/>
      <c r="AB12" s="13"/>
      <c r="AC12" s="13"/>
      <c r="AD12" s="13"/>
      <c r="AM12" s="8"/>
      <c r="AN12" s="8"/>
      <c r="AO12" s="8"/>
      <c r="AP12" s="12"/>
    </row>
    <row r="13" spans="1:47" x14ac:dyDescent="0.35">
      <c r="A13" t="s">
        <v>128</v>
      </c>
      <c r="B13" s="208">
        <v>32</v>
      </c>
      <c r="C13" t="s">
        <v>250</v>
      </c>
      <c r="D13" s="208" t="s">
        <v>251</v>
      </c>
      <c r="E13" t="str">
        <f t="shared" si="0"/>
        <v>Aluminium productionBlast furnace gas</v>
      </c>
      <c r="F13" s="216">
        <v>260</v>
      </c>
      <c r="G13" s="7">
        <f>ROW()</f>
        <v>13</v>
      </c>
      <c r="H13" s="7">
        <v>741</v>
      </c>
      <c r="J13" s="198" t="s">
        <v>136</v>
      </c>
      <c r="K13" s="54">
        <v>147</v>
      </c>
      <c r="L13" s="54">
        <v>0</v>
      </c>
      <c r="M13"/>
      <c r="O13" s="198" t="str">
        <f t="shared" si="1"/>
        <v>Crude oil transport</v>
      </c>
      <c r="P13" s="54">
        <v>147</v>
      </c>
      <c r="Q13">
        <f t="shared" si="2"/>
        <v>147</v>
      </c>
      <c r="R13" s="12" t="str">
        <f t="shared" si="3"/>
        <v>AcSo!C147:C147</v>
      </c>
      <c r="S13" s="208">
        <v>12</v>
      </c>
      <c r="T13" s="7" t="b">
        <v>1</v>
      </c>
      <c r="U13" s="7">
        <f t="shared" si="4"/>
        <v>1</v>
      </c>
      <c r="V13" s="196" t="s">
        <v>260</v>
      </c>
      <c r="Z13" s="13"/>
      <c r="AA13" s="13"/>
      <c r="AB13" s="13"/>
      <c r="AC13" s="13"/>
      <c r="AD13" s="13"/>
      <c r="AM13" s="8"/>
      <c r="AN13" s="8"/>
      <c r="AO13" s="8"/>
      <c r="AP13" s="12"/>
    </row>
    <row r="14" spans="1:47" x14ac:dyDescent="0.35">
      <c r="A14" t="s">
        <v>128</v>
      </c>
      <c r="B14" s="208">
        <v>32</v>
      </c>
      <c r="C14" t="s">
        <v>252</v>
      </c>
      <c r="D14" s="208" t="s">
        <v>253</v>
      </c>
      <c r="E14" t="str">
        <f t="shared" si="0"/>
        <v>Aluminium productionBrown coal</v>
      </c>
      <c r="F14" s="216">
        <v>40</v>
      </c>
      <c r="G14" s="7">
        <f>ROW()</f>
        <v>14</v>
      </c>
      <c r="H14" s="7">
        <v>710</v>
      </c>
      <c r="J14" s="198" t="s">
        <v>137</v>
      </c>
      <c r="K14" s="54">
        <v>148</v>
      </c>
      <c r="L14" s="54">
        <v>0</v>
      </c>
      <c r="M14"/>
      <c r="O14" s="198" t="str">
        <f t="shared" si="1"/>
        <v>Decommissioned underground mines</v>
      </c>
      <c r="P14" s="54">
        <v>148</v>
      </c>
      <c r="Q14">
        <f t="shared" si="2"/>
        <v>149</v>
      </c>
      <c r="R14" s="12" t="str">
        <f t="shared" si="3"/>
        <v>AcSo!C148:C149</v>
      </c>
      <c r="S14" s="208" t="s">
        <v>254</v>
      </c>
      <c r="T14" s="7" t="b">
        <v>0</v>
      </c>
      <c r="U14" s="7">
        <f t="shared" si="4"/>
        <v>2</v>
      </c>
      <c r="V14" s="196" t="s">
        <v>664</v>
      </c>
      <c r="Z14" s="13"/>
      <c r="AA14" s="13"/>
      <c r="AB14" s="13"/>
      <c r="AC14" s="13"/>
      <c r="AD14" s="13"/>
      <c r="AM14" s="8"/>
      <c r="AN14" s="8"/>
      <c r="AO14" s="8"/>
      <c r="AP14" s="12"/>
    </row>
    <row r="15" spans="1:47" x14ac:dyDescent="0.35">
      <c r="A15" t="s">
        <v>128</v>
      </c>
      <c r="B15" s="208">
        <v>32</v>
      </c>
      <c r="C15" t="s">
        <v>255</v>
      </c>
      <c r="D15" s="208" t="s">
        <v>256</v>
      </c>
      <c r="E15" t="str">
        <f t="shared" si="0"/>
        <v>Aluminium productionCharcoal</v>
      </c>
      <c r="F15" s="216">
        <v>170</v>
      </c>
      <c r="G15" s="7">
        <f>ROW()</f>
        <v>15</v>
      </c>
      <c r="H15" s="7">
        <v>737</v>
      </c>
      <c r="J15" s="198" t="s">
        <v>138</v>
      </c>
      <c r="K15" s="54">
        <v>150</v>
      </c>
      <c r="L15" s="54">
        <v>0</v>
      </c>
      <c r="M15"/>
      <c r="O15" s="198" t="str">
        <f t="shared" si="1"/>
        <v>Electricity production</v>
      </c>
      <c r="P15" s="54">
        <v>150</v>
      </c>
      <c r="Q15">
        <f t="shared" si="2"/>
        <v>150</v>
      </c>
      <c r="R15" s="12" t="str">
        <f t="shared" si="3"/>
        <v>AcSo!C150:C150</v>
      </c>
      <c r="S15" s="208" t="s">
        <v>257</v>
      </c>
      <c r="T15" s="7" t="b">
        <v>1</v>
      </c>
      <c r="U15" s="7">
        <f t="shared" si="4"/>
        <v>1</v>
      </c>
      <c r="V15" s="196" t="s">
        <v>665</v>
      </c>
      <c r="Z15" s="13"/>
      <c r="AA15" s="13"/>
      <c r="AB15" s="13"/>
      <c r="AC15" s="13"/>
      <c r="AD15" s="13"/>
      <c r="AM15" s="8"/>
      <c r="AN15" s="8"/>
      <c r="AO15" s="8"/>
      <c r="AP15" s="12"/>
    </row>
    <row r="16" spans="1:47" x14ac:dyDescent="0.35">
      <c r="A16" t="s">
        <v>128</v>
      </c>
      <c r="B16" s="208">
        <v>32</v>
      </c>
      <c r="C16" t="s">
        <v>258</v>
      </c>
      <c r="D16" s="208" t="s">
        <v>259</v>
      </c>
      <c r="E16" t="str">
        <f t="shared" si="0"/>
        <v>Aluminium productionCoal briquettes</v>
      </c>
      <c r="F16" s="216">
        <v>60</v>
      </c>
      <c r="G16" s="7">
        <f>ROW()</f>
        <v>16</v>
      </c>
      <c r="H16" s="7">
        <v>712</v>
      </c>
      <c r="J16" s="198" t="s">
        <v>139</v>
      </c>
      <c r="K16" s="54">
        <v>151</v>
      </c>
      <c r="L16" s="54">
        <v>0</v>
      </c>
      <c r="M16"/>
      <c r="O16" s="198" t="str">
        <f t="shared" si="1"/>
        <v>Emissions of hydrofluorocarbons and sulphur hexafluoride gases</v>
      </c>
      <c r="P16" s="54">
        <v>151</v>
      </c>
      <c r="Q16">
        <f t="shared" si="2"/>
        <v>151</v>
      </c>
      <c r="R16" s="12" t="str">
        <f t="shared" si="3"/>
        <v>AcSo!C151:C151</v>
      </c>
      <c r="S16" s="208">
        <v>34</v>
      </c>
      <c r="T16" s="7" t="b">
        <v>1</v>
      </c>
      <c r="U16" s="7">
        <f t="shared" si="4"/>
        <v>1</v>
      </c>
      <c r="V16" s="196" t="s">
        <v>666</v>
      </c>
      <c r="Z16" s="13"/>
      <c r="AA16" s="13"/>
      <c r="AB16" s="13"/>
      <c r="AC16" s="13"/>
      <c r="AD16" s="13"/>
      <c r="AM16" s="8"/>
      <c r="AN16" s="8"/>
      <c r="AO16" s="8"/>
      <c r="AP16" s="12"/>
    </row>
    <row r="17" spans="1:42" x14ac:dyDescent="0.35">
      <c r="A17" t="s">
        <v>128</v>
      </c>
      <c r="B17" s="208">
        <v>32</v>
      </c>
      <c r="C17" t="s">
        <v>261</v>
      </c>
      <c r="D17" s="208" t="s">
        <v>262</v>
      </c>
      <c r="E17" t="str">
        <f t="shared" si="0"/>
        <v>Aluminium productionCoal coke</v>
      </c>
      <c r="F17" s="216">
        <v>70</v>
      </c>
      <c r="G17" s="7">
        <f>ROW()</f>
        <v>17</v>
      </c>
      <c r="H17" s="7">
        <v>735</v>
      </c>
      <c r="J17" s="198" t="s">
        <v>140</v>
      </c>
      <c r="K17" s="54">
        <v>152</v>
      </c>
      <c r="L17" s="54">
        <v>0</v>
      </c>
      <c r="M17"/>
      <c r="O17" s="198" t="str">
        <f t="shared" si="1"/>
        <v>Emissions released from fuel use by certain industries (including electricity generation)</v>
      </c>
      <c r="P17" s="54">
        <v>152</v>
      </c>
      <c r="Q17">
        <f t="shared" si="2"/>
        <v>221</v>
      </c>
      <c r="R17" s="12" t="str">
        <f t="shared" si="3"/>
        <v>AcSo!C152:C221</v>
      </c>
      <c r="S17" s="208" t="s">
        <v>263</v>
      </c>
      <c r="T17" s="7" t="b">
        <v>0</v>
      </c>
      <c r="U17" s="7">
        <f t="shared" si="4"/>
        <v>70</v>
      </c>
      <c r="V17" s="196" t="s">
        <v>667</v>
      </c>
      <c r="Z17" s="13"/>
      <c r="AA17" s="13"/>
      <c r="AB17" s="13"/>
      <c r="AC17" s="13"/>
      <c r="AD17" s="13"/>
      <c r="AM17" s="8"/>
      <c r="AN17" s="8"/>
      <c r="AO17" s="8"/>
      <c r="AP17" s="12"/>
    </row>
    <row r="18" spans="1:42" x14ac:dyDescent="0.35">
      <c r="A18" t="s">
        <v>128</v>
      </c>
      <c r="B18" s="208">
        <v>32</v>
      </c>
      <c r="C18" t="s">
        <v>264</v>
      </c>
      <c r="D18" s="208" t="s">
        <v>265</v>
      </c>
      <c r="E18" t="str">
        <f t="shared" si="0"/>
        <v>Aluminium productionCoal mine waste gas that is captured for combustion</v>
      </c>
      <c r="F18" s="216">
        <v>210</v>
      </c>
      <c r="G18" s="7">
        <f>ROW()</f>
        <v>18</v>
      </c>
      <c r="H18" s="7">
        <v>722</v>
      </c>
      <c r="J18" s="198" t="s">
        <v>141</v>
      </c>
      <c r="K18" s="54">
        <v>222</v>
      </c>
      <c r="L18" s="54">
        <v>0</v>
      </c>
      <c r="M18"/>
      <c r="O18" s="198" t="str">
        <f t="shared" si="1"/>
        <v>Energy consumption</v>
      </c>
      <c r="P18" s="54">
        <v>222</v>
      </c>
      <c r="Q18">
        <f t="shared" si="2"/>
        <v>295</v>
      </c>
      <c r="R18" s="12" t="str">
        <f t="shared" si="3"/>
        <v>AcSo!C222:C295</v>
      </c>
      <c r="S18" s="208" t="s">
        <v>266</v>
      </c>
      <c r="T18" s="7" t="b">
        <v>0</v>
      </c>
      <c r="U18" s="7">
        <f t="shared" si="4"/>
        <v>74</v>
      </c>
      <c r="V18" s="196" t="s">
        <v>668</v>
      </c>
      <c r="Z18" s="13"/>
      <c r="AA18" s="13"/>
      <c r="AB18" s="13"/>
      <c r="AC18" s="13"/>
      <c r="AD18" s="13"/>
      <c r="AM18" s="8"/>
      <c r="AN18" s="8"/>
      <c r="AO18" s="8"/>
      <c r="AP18" s="12"/>
    </row>
    <row r="19" spans="1:42" x14ac:dyDescent="0.35">
      <c r="A19" t="s">
        <v>128</v>
      </c>
      <c r="B19" s="208">
        <v>32</v>
      </c>
      <c r="C19" t="s">
        <v>267</v>
      </c>
      <c r="D19" s="208" t="s">
        <v>268</v>
      </c>
      <c r="E19" t="str">
        <f t="shared" si="0"/>
        <v>Aluminium productionCoal seam methane that is captured for combustion</v>
      </c>
      <c r="F19" s="216">
        <v>200</v>
      </c>
      <c r="G19" s="7">
        <f>ROW()</f>
        <v>19</v>
      </c>
      <c r="H19" s="7">
        <v>721</v>
      </c>
      <c r="J19" s="198" t="s">
        <v>142</v>
      </c>
      <c r="K19" s="54">
        <v>296</v>
      </c>
      <c r="L19" s="54">
        <v>0</v>
      </c>
      <c r="M19"/>
      <c r="O19" s="198" t="str">
        <f t="shared" si="1"/>
        <v>Energy production</v>
      </c>
      <c r="P19" s="54">
        <v>296</v>
      </c>
      <c r="Q19">
        <f t="shared" si="2"/>
        <v>364</v>
      </c>
      <c r="R19" s="12" t="str">
        <f t="shared" si="3"/>
        <v>AcSo!C296:C364</v>
      </c>
      <c r="S19" s="208" t="s">
        <v>269</v>
      </c>
      <c r="T19" s="7" t="b">
        <v>0</v>
      </c>
      <c r="U19" s="7">
        <f t="shared" si="4"/>
        <v>69</v>
      </c>
      <c r="V19" s="196" t="s">
        <v>669</v>
      </c>
      <c r="Z19" s="13"/>
      <c r="AA19" s="13"/>
      <c r="AB19" s="13"/>
      <c r="AC19" s="13"/>
      <c r="AD19" s="13"/>
      <c r="AM19" s="8"/>
      <c r="AN19" s="8"/>
      <c r="AO19" s="8"/>
      <c r="AP19" s="12"/>
    </row>
    <row r="20" spans="1:42" x14ac:dyDescent="0.35">
      <c r="A20" t="s">
        <v>128</v>
      </c>
      <c r="B20" s="208">
        <v>32</v>
      </c>
      <c r="C20" t="s">
        <v>270</v>
      </c>
      <c r="D20" s="208" t="s">
        <v>271</v>
      </c>
      <c r="E20" t="str">
        <f t="shared" si="0"/>
        <v>Aluminium productionCoal tar</v>
      </c>
      <c r="F20" s="216">
        <v>80</v>
      </c>
      <c r="G20" s="7">
        <f>ROW()</f>
        <v>20</v>
      </c>
      <c r="H20" s="7">
        <v>736</v>
      </c>
      <c r="J20" s="198" t="s">
        <v>143</v>
      </c>
      <c r="K20" s="54">
        <v>365</v>
      </c>
      <c r="L20" s="54">
        <v>40</v>
      </c>
      <c r="M20"/>
      <c r="O20" s="198" t="str">
        <f t="shared" si="1"/>
        <v>Enhanced oil recovery</v>
      </c>
      <c r="P20" s="54">
        <v>365</v>
      </c>
      <c r="Q20">
        <f t="shared" si="2"/>
        <v>365</v>
      </c>
      <c r="R20" s="12" t="str">
        <f t="shared" si="3"/>
        <v>AcSo!C365:C365</v>
      </c>
      <c r="S20" s="208">
        <v>40</v>
      </c>
      <c r="T20" s="7" t="b">
        <v>1</v>
      </c>
      <c r="U20" s="7">
        <f t="shared" si="4"/>
        <v>1</v>
      </c>
      <c r="V20" s="196" t="s">
        <v>670</v>
      </c>
      <c r="Z20" s="13"/>
      <c r="AA20" s="13"/>
      <c r="AB20" s="13"/>
      <c r="AC20" s="13"/>
      <c r="AD20" s="13"/>
      <c r="AM20" s="8"/>
      <c r="AN20" s="8"/>
      <c r="AO20" s="8"/>
      <c r="AP20" s="12"/>
    </row>
    <row r="21" spans="1:42" x14ac:dyDescent="0.35">
      <c r="A21" t="s">
        <v>128</v>
      </c>
      <c r="B21" s="208">
        <v>32</v>
      </c>
      <c r="C21" t="s">
        <v>272</v>
      </c>
      <c r="D21" s="208" t="s">
        <v>273</v>
      </c>
      <c r="E21" t="str">
        <f t="shared" si="0"/>
        <v>Aluminium productionCoke oven gas</v>
      </c>
      <c r="F21" s="216">
        <v>250</v>
      </c>
      <c r="G21" s="7">
        <f>ROW()</f>
        <v>21</v>
      </c>
      <c r="H21" s="7">
        <v>740</v>
      </c>
      <c r="J21" s="198" t="s">
        <v>144</v>
      </c>
      <c r="K21" s="54">
        <v>366</v>
      </c>
      <c r="L21" s="54">
        <v>31</v>
      </c>
      <c r="M21"/>
      <c r="O21" s="198" t="str">
        <f t="shared" si="1"/>
        <v>Ferroalloys production</v>
      </c>
      <c r="P21" s="54">
        <v>366</v>
      </c>
      <c r="Q21">
        <f t="shared" si="2"/>
        <v>424</v>
      </c>
      <c r="R21" s="12" t="str">
        <f t="shared" si="3"/>
        <v>AcSo!C366:C424</v>
      </c>
      <c r="S21" s="208">
        <v>31</v>
      </c>
      <c r="T21" s="7" t="b">
        <v>0</v>
      </c>
      <c r="U21" s="7">
        <f t="shared" si="4"/>
        <v>59</v>
      </c>
      <c r="V21" s="196" t="s">
        <v>671</v>
      </c>
      <c r="Z21" s="13"/>
      <c r="AA21" s="13"/>
      <c r="AB21" s="13"/>
      <c r="AC21" s="13"/>
      <c r="AD21" s="13"/>
      <c r="AM21" s="8"/>
      <c r="AN21" s="8"/>
      <c r="AO21" s="8"/>
      <c r="AP21" s="12"/>
    </row>
    <row r="22" spans="1:42" x14ac:dyDescent="0.35">
      <c r="A22" t="s">
        <v>128</v>
      </c>
      <c r="B22" s="208">
        <v>32</v>
      </c>
      <c r="C22" t="s">
        <v>274</v>
      </c>
      <c r="D22" s="208" t="s">
        <v>275</v>
      </c>
      <c r="E22" t="str">
        <f t="shared" si="0"/>
        <v>Aluminium productionCoking coal</v>
      </c>
      <c r="F22" s="216">
        <v>50</v>
      </c>
      <c r="G22" s="7">
        <f>ROW()</f>
        <v>22</v>
      </c>
      <c r="H22" s="7">
        <v>711</v>
      </c>
      <c r="J22" s="198" t="s">
        <v>145</v>
      </c>
      <c r="K22" s="54">
        <v>425</v>
      </c>
      <c r="L22" s="54">
        <v>0</v>
      </c>
      <c r="M22"/>
      <c r="O22" s="198" t="str">
        <f t="shared" si="1"/>
        <v>Hydrogen production</v>
      </c>
      <c r="P22" s="54">
        <v>425</v>
      </c>
      <c r="Q22">
        <f t="shared" si="2"/>
        <v>460</v>
      </c>
      <c r="R22" s="12" t="str">
        <f t="shared" si="3"/>
        <v>AcSo!C425:C460</v>
      </c>
      <c r="S22" s="208">
        <v>66</v>
      </c>
      <c r="T22" s="7" t="b">
        <v>0</v>
      </c>
      <c r="U22" s="7">
        <f t="shared" si="4"/>
        <v>36</v>
      </c>
      <c r="V22" s="196" t="s">
        <v>672</v>
      </c>
      <c r="Z22" s="13"/>
      <c r="AA22" s="13"/>
      <c r="AB22" s="13"/>
      <c r="AC22" s="13"/>
      <c r="AD22" s="13"/>
      <c r="AM22" s="8"/>
      <c r="AN22" s="8"/>
      <c r="AO22" s="8"/>
      <c r="AP22" s="12"/>
    </row>
    <row r="23" spans="1:42" x14ac:dyDescent="0.35">
      <c r="A23" t="s">
        <v>128</v>
      </c>
      <c r="B23" s="208">
        <v>32</v>
      </c>
      <c r="C23" t="s">
        <v>276</v>
      </c>
      <c r="D23" s="208" t="s">
        <v>277</v>
      </c>
      <c r="E23" t="str">
        <f t="shared" si="0"/>
        <v>Aluminium productionCompressed natural gas that has reverted back to standard conditions</v>
      </c>
      <c r="F23" s="216">
        <v>220</v>
      </c>
      <c r="G23" s="7">
        <f>ROW()</f>
        <v>23</v>
      </c>
      <c r="H23" s="7">
        <v>738</v>
      </c>
      <c r="J23" s="198" t="s">
        <v>278</v>
      </c>
      <c r="K23" s="54">
        <v>461</v>
      </c>
      <c r="L23" s="54">
        <v>30</v>
      </c>
      <c r="M23"/>
      <c r="O23" s="198" t="str">
        <f t="shared" si="1"/>
        <v>Iron steel or other metal production using an integrated metalworks</v>
      </c>
      <c r="P23" s="54">
        <v>461</v>
      </c>
      <c r="Q23">
        <f t="shared" si="2"/>
        <v>525</v>
      </c>
      <c r="R23" s="12" t="str">
        <f t="shared" si="3"/>
        <v>AcSo!C461:C525</v>
      </c>
      <c r="S23" s="208">
        <v>30</v>
      </c>
      <c r="T23" s="7" t="b">
        <v>0</v>
      </c>
      <c r="U23" s="7">
        <f t="shared" si="4"/>
        <v>65</v>
      </c>
      <c r="V23" s="196" t="s">
        <v>673</v>
      </c>
      <c r="Z23" s="13"/>
      <c r="AA23" s="13"/>
      <c r="AB23" s="13"/>
      <c r="AC23" s="13"/>
      <c r="AD23" s="13"/>
      <c r="AM23" s="8"/>
      <c r="AN23" s="8"/>
      <c r="AO23" s="8"/>
      <c r="AP23" s="12"/>
    </row>
    <row r="24" spans="1:42" x14ac:dyDescent="0.35">
      <c r="A24" t="s">
        <v>128</v>
      </c>
      <c r="B24" s="208">
        <v>32</v>
      </c>
      <c r="C24" t="s">
        <v>279</v>
      </c>
      <c r="D24" s="208" t="s">
        <v>280</v>
      </c>
      <c r="E24" t="str">
        <f t="shared" si="0"/>
        <v>Aluminium productionCrude oil</v>
      </c>
      <c r="F24" s="216">
        <v>350</v>
      </c>
      <c r="G24" s="7">
        <f>ROW()</f>
        <v>24</v>
      </c>
      <c r="H24" s="7">
        <v>727</v>
      </c>
      <c r="J24" s="198" t="s">
        <v>147</v>
      </c>
      <c r="K24" s="54">
        <v>526</v>
      </c>
      <c r="L24" s="54">
        <v>0</v>
      </c>
      <c r="M24"/>
      <c r="O24" s="198" t="str">
        <f t="shared" si="1"/>
        <v>Lime production</v>
      </c>
      <c r="P24" s="54">
        <v>526</v>
      </c>
      <c r="Q24">
        <f t="shared" si="2"/>
        <v>526</v>
      </c>
      <c r="R24" s="12" t="str">
        <f t="shared" si="3"/>
        <v>AcSo!C526:C526</v>
      </c>
      <c r="S24" s="208">
        <v>20</v>
      </c>
      <c r="T24" s="7" t="b">
        <v>1</v>
      </c>
      <c r="U24" s="7">
        <f t="shared" si="4"/>
        <v>1</v>
      </c>
      <c r="V24" s="196" t="s">
        <v>311</v>
      </c>
      <c r="Z24" s="13"/>
      <c r="AA24" s="13"/>
      <c r="AB24" s="13"/>
      <c r="AC24" s="13"/>
      <c r="AD24" s="13"/>
      <c r="AM24" s="8"/>
      <c r="AN24" s="8"/>
      <c r="AO24" s="8"/>
      <c r="AP24" s="12"/>
    </row>
    <row r="25" spans="1:42" x14ac:dyDescent="0.35">
      <c r="A25" t="s">
        <v>128</v>
      </c>
      <c r="B25" s="208">
        <v>32</v>
      </c>
      <c r="C25" t="s">
        <v>281</v>
      </c>
      <c r="D25" s="208" t="s">
        <v>282</v>
      </c>
      <c r="E25" t="str">
        <f t="shared" si="0"/>
        <v>Aluminium productionDiesel oil</v>
      </c>
      <c r="F25" s="216">
        <v>420</v>
      </c>
      <c r="G25" s="7">
        <f>ROW()</f>
        <v>25</v>
      </c>
      <c r="H25" s="7">
        <v>750</v>
      </c>
      <c r="J25" s="198" t="s">
        <v>283</v>
      </c>
      <c r="K25" s="54">
        <v>527</v>
      </c>
      <c r="L25" s="54">
        <v>0</v>
      </c>
      <c r="M25"/>
      <c r="O25" s="198" t="str">
        <f t="shared" si="1"/>
        <v>n/a</v>
      </c>
      <c r="P25" s="54">
        <v>527</v>
      </c>
      <c r="Q25">
        <f t="shared" si="2"/>
        <v>527</v>
      </c>
      <c r="R25" s="12" t="str">
        <f t="shared" si="3"/>
        <v>AcSo!C527:C527</v>
      </c>
      <c r="S25" s="211" t="s">
        <v>284</v>
      </c>
      <c r="T25" s="7" t="b">
        <v>1</v>
      </c>
      <c r="U25" s="7">
        <f t="shared" si="4"/>
        <v>1</v>
      </c>
      <c r="V25" s="196" t="s">
        <v>313</v>
      </c>
      <c r="Z25" s="13"/>
      <c r="AA25" s="13"/>
      <c r="AB25" s="13"/>
      <c r="AC25" s="13"/>
      <c r="AD25" s="13"/>
      <c r="AM25" s="8"/>
      <c r="AN25" s="8"/>
      <c r="AO25" s="8"/>
      <c r="AP25" s="12"/>
    </row>
    <row r="26" spans="1:42" x14ac:dyDescent="0.35">
      <c r="A26" t="s">
        <v>128</v>
      </c>
      <c r="B26" s="208">
        <v>32</v>
      </c>
      <c r="C26" t="s">
        <v>285</v>
      </c>
      <c r="D26" s="208" t="s">
        <v>286</v>
      </c>
      <c r="E26" t="str">
        <f t="shared" si="0"/>
        <v>Aluminium productionDry wood</v>
      </c>
      <c r="F26" s="216">
        <v>120</v>
      </c>
      <c r="G26" s="7">
        <f>ROW()</f>
        <v>26</v>
      </c>
      <c r="H26" s="7">
        <v>715</v>
      </c>
      <c r="J26" s="198" t="s">
        <v>148</v>
      </c>
      <c r="K26" s="54">
        <v>528</v>
      </c>
      <c r="L26" s="54">
        <v>0</v>
      </c>
      <c r="M26"/>
      <c r="O26" s="198" t="str">
        <f t="shared" si="1"/>
        <v>Natural gas distribution - flaring</v>
      </c>
      <c r="P26" s="54">
        <v>528</v>
      </c>
      <c r="Q26">
        <f t="shared" si="2"/>
        <v>528</v>
      </c>
      <c r="R26" s="12" t="str">
        <f t="shared" si="3"/>
        <v>AcSo!C528:C528</v>
      </c>
      <c r="S26" s="211">
        <v>41</v>
      </c>
      <c r="T26" s="7" t="b">
        <v>1</v>
      </c>
      <c r="U26" s="7">
        <f t="shared" si="4"/>
        <v>1</v>
      </c>
      <c r="V26" s="196" t="s">
        <v>316</v>
      </c>
      <c r="Z26" s="13"/>
      <c r="AA26" s="13"/>
      <c r="AB26" s="13"/>
      <c r="AC26" s="13"/>
      <c r="AD26" s="13"/>
      <c r="AM26" s="8"/>
      <c r="AN26" s="8"/>
      <c r="AO26" s="8"/>
      <c r="AP26" s="12"/>
    </row>
    <row r="27" spans="1:42" x14ac:dyDescent="0.35">
      <c r="A27" t="s">
        <v>128</v>
      </c>
      <c r="B27" s="208">
        <v>32</v>
      </c>
      <c r="C27" t="s">
        <v>287</v>
      </c>
      <c r="D27" s="208">
        <v>111</v>
      </c>
      <c r="E27" t="str">
        <f t="shared" si="0"/>
        <v>Aluminium productionEthane</v>
      </c>
      <c r="F27" s="216">
        <v>240</v>
      </c>
      <c r="G27" s="7">
        <f>ROW()</f>
        <v>27</v>
      </c>
      <c r="H27" s="7">
        <v>764</v>
      </c>
      <c r="J27" s="198" t="s">
        <v>149</v>
      </c>
      <c r="K27" s="54">
        <v>529</v>
      </c>
      <c r="L27" s="54">
        <v>0</v>
      </c>
      <c r="M27"/>
      <c r="O27" s="198" t="str">
        <f t="shared" si="1"/>
        <v>Natural gas distribution (other than flaring)</v>
      </c>
      <c r="P27" s="54">
        <v>529</v>
      </c>
      <c r="Q27">
        <f t="shared" si="2"/>
        <v>529</v>
      </c>
      <c r="R27" s="12" t="str">
        <f t="shared" si="3"/>
        <v>AcSo!C529:C529</v>
      </c>
      <c r="S27" s="211">
        <v>44</v>
      </c>
      <c r="T27" s="7" t="b">
        <v>1</v>
      </c>
      <c r="U27" s="7">
        <f t="shared" si="4"/>
        <v>1</v>
      </c>
      <c r="V27" s="196" t="s">
        <v>318</v>
      </c>
      <c r="Z27" s="13"/>
      <c r="AA27" s="13"/>
      <c r="AB27" s="13"/>
      <c r="AC27" s="13"/>
      <c r="AD27" s="13"/>
      <c r="AM27" s="8"/>
      <c r="AN27" s="8"/>
      <c r="AO27" s="8"/>
      <c r="AP27" s="12"/>
    </row>
    <row r="28" spans="1:42" x14ac:dyDescent="0.35">
      <c r="A28" t="s">
        <v>128</v>
      </c>
      <c r="B28" s="208">
        <v>32</v>
      </c>
      <c r="C28" t="s">
        <v>288</v>
      </c>
      <c r="D28" s="208" t="s">
        <v>289</v>
      </c>
      <c r="E28" t="str">
        <f t="shared" si="0"/>
        <v>Aluminium productionEthanol for use as a fuel in an internal combustion engine</v>
      </c>
      <c r="F28" s="216">
        <v>530</v>
      </c>
      <c r="G28" s="7">
        <f>ROW()</f>
        <v>28</v>
      </c>
      <c r="H28" s="7">
        <v>732</v>
      </c>
      <c r="J28" s="198" t="s">
        <v>150</v>
      </c>
      <c r="K28" s="54">
        <v>530</v>
      </c>
      <c r="L28" s="54">
        <v>0</v>
      </c>
      <c r="M28"/>
      <c r="O28" s="198" t="str">
        <f t="shared" si="1"/>
        <v>Natural gas gathering and boosting - flaring</v>
      </c>
      <c r="P28" s="54">
        <v>530</v>
      </c>
      <c r="Q28">
        <f t="shared" si="2"/>
        <v>530</v>
      </c>
      <c r="R28" s="12" t="str">
        <f t="shared" si="3"/>
        <v>AcSo!C530:C530</v>
      </c>
      <c r="S28" s="211">
        <v>45</v>
      </c>
      <c r="T28" s="7" t="b">
        <v>1</v>
      </c>
      <c r="U28" s="7">
        <f t="shared" si="4"/>
        <v>1</v>
      </c>
      <c r="V28" s="196" t="s">
        <v>321</v>
      </c>
      <c r="Z28" s="13"/>
      <c r="AA28" s="13"/>
      <c r="AB28" s="13"/>
      <c r="AC28" s="13"/>
      <c r="AD28" s="13"/>
      <c r="AM28" s="8"/>
      <c r="AN28" s="8"/>
      <c r="AO28" s="8"/>
      <c r="AP28" s="12"/>
    </row>
    <row r="29" spans="1:42" x14ac:dyDescent="0.35">
      <c r="A29" t="s">
        <v>128</v>
      </c>
      <c r="B29" s="208">
        <v>32</v>
      </c>
      <c r="C29" t="s">
        <v>290</v>
      </c>
      <c r="D29" s="208">
        <v>128</v>
      </c>
      <c r="E29" t="str">
        <f t="shared" si="0"/>
        <v>Aluminium productionFuel oil</v>
      </c>
      <c r="F29" s="216">
        <v>430</v>
      </c>
      <c r="G29" s="7">
        <f>ROW()</f>
        <v>29</v>
      </c>
      <c r="H29" s="7">
        <v>773</v>
      </c>
      <c r="J29" s="198" t="s">
        <v>151</v>
      </c>
      <c r="K29" s="54">
        <v>531</v>
      </c>
      <c r="L29" s="54">
        <v>0</v>
      </c>
      <c r="M29"/>
      <c r="O29" s="198" t="str">
        <f t="shared" si="1"/>
        <v>Natural gas gathering and boosting - venting</v>
      </c>
      <c r="P29" s="54">
        <v>531</v>
      </c>
      <c r="Q29">
        <f t="shared" si="2"/>
        <v>531</v>
      </c>
      <c r="R29" s="12" t="str">
        <f t="shared" si="3"/>
        <v>AcSo!C531:C531</v>
      </c>
      <c r="S29" s="211">
        <v>43</v>
      </c>
      <c r="T29" s="7" t="b">
        <v>1</v>
      </c>
      <c r="U29" s="7">
        <f t="shared" si="4"/>
        <v>1</v>
      </c>
      <c r="V29" s="196" t="s">
        <v>324</v>
      </c>
      <c r="Z29" s="13"/>
      <c r="AA29" s="13"/>
      <c r="AB29" s="13"/>
      <c r="AC29" s="13"/>
      <c r="AD29" s="13"/>
      <c r="AM29" s="8"/>
      <c r="AN29" s="8"/>
      <c r="AO29" s="8"/>
      <c r="AP29" s="12"/>
    </row>
    <row r="30" spans="1:42" x14ac:dyDescent="0.35">
      <c r="A30" t="s">
        <v>128</v>
      </c>
      <c r="B30" s="208">
        <v>32</v>
      </c>
      <c r="C30" t="s">
        <v>291</v>
      </c>
      <c r="D30" s="208">
        <v>113</v>
      </c>
      <c r="E30" t="str">
        <f t="shared" si="0"/>
        <v>Aluminium productionGaseous fossil fuels other than those mentioned in items 17 to 26</v>
      </c>
      <c r="F30" s="216">
        <v>290</v>
      </c>
      <c r="G30" s="7">
        <f>ROW()</f>
        <v>30</v>
      </c>
      <c r="H30" s="7">
        <v>766</v>
      </c>
      <c r="J30" s="198" t="s">
        <v>152</v>
      </c>
      <c r="K30" s="54">
        <v>532</v>
      </c>
      <c r="L30" s="54">
        <v>0</v>
      </c>
      <c r="M30"/>
      <c r="O30" s="198" t="str">
        <f t="shared" si="1"/>
        <v>Natural gas gathering and boosting (other than emissions that are vented or flared)</v>
      </c>
      <c r="P30" s="54">
        <v>532</v>
      </c>
      <c r="Q30">
        <f t="shared" si="2"/>
        <v>532</v>
      </c>
      <c r="R30" s="12" t="str">
        <f t="shared" si="3"/>
        <v>AcSo!C532:C532</v>
      </c>
      <c r="S30" s="211">
        <v>47</v>
      </c>
      <c r="T30" s="7" t="b">
        <v>1</v>
      </c>
      <c r="U30" s="7">
        <f t="shared" si="4"/>
        <v>1</v>
      </c>
      <c r="V30" s="196" t="s">
        <v>327</v>
      </c>
      <c r="Z30" s="13"/>
      <c r="AA30" s="13"/>
      <c r="AB30" s="13"/>
      <c r="AC30" s="13"/>
      <c r="AD30" s="13"/>
      <c r="AM30" s="8"/>
      <c r="AN30" s="8"/>
      <c r="AO30" s="8"/>
      <c r="AP30" s="12"/>
    </row>
    <row r="31" spans="1:42" x14ac:dyDescent="0.35">
      <c r="A31" t="s">
        <v>128</v>
      </c>
      <c r="B31" s="208">
        <v>32</v>
      </c>
      <c r="C31" t="s">
        <v>292</v>
      </c>
      <c r="D31" s="208" t="s">
        <v>293</v>
      </c>
      <c r="E31" t="str">
        <f t="shared" si="0"/>
        <v>Aluminium productionGasoline (other than for use as fuel in an aircraft)</v>
      </c>
      <c r="F31" s="216">
        <v>370</v>
      </c>
      <c r="G31" s="7">
        <f>ROW()</f>
        <v>31</v>
      </c>
      <c r="H31" s="7">
        <v>745</v>
      </c>
      <c r="J31" s="198" t="s">
        <v>294</v>
      </c>
      <c r="K31" s="54">
        <v>533</v>
      </c>
      <c r="L31" s="54">
        <v>48</v>
      </c>
      <c r="M31"/>
      <c r="O31" s="198" t="str">
        <f t="shared" si="1"/>
        <v>Natural gas liquefaction storage and transfer - flaring</v>
      </c>
      <c r="P31" s="54">
        <v>533</v>
      </c>
      <c r="Q31">
        <f t="shared" si="2"/>
        <v>533</v>
      </c>
      <c r="R31" s="12" t="str">
        <f t="shared" si="3"/>
        <v>AcSo!C533:C533</v>
      </c>
      <c r="S31" s="211">
        <v>48</v>
      </c>
      <c r="T31" s="7" t="b">
        <v>1</v>
      </c>
      <c r="U31" s="7">
        <f t="shared" si="4"/>
        <v>1</v>
      </c>
      <c r="V31" s="196" t="s">
        <v>329</v>
      </c>
      <c r="Z31" s="13"/>
      <c r="AA31" s="13"/>
      <c r="AB31" s="13"/>
      <c r="AC31" s="13"/>
      <c r="AD31" s="13"/>
      <c r="AM31" s="8"/>
      <c r="AN31" s="8"/>
      <c r="AO31" s="8"/>
      <c r="AP31" s="12"/>
    </row>
    <row r="32" spans="1:42" x14ac:dyDescent="0.35">
      <c r="A32" t="s">
        <v>128</v>
      </c>
      <c r="B32" s="208">
        <v>32</v>
      </c>
      <c r="C32" t="s">
        <v>295</v>
      </c>
      <c r="D32" s="208" t="s">
        <v>296</v>
      </c>
      <c r="E32" t="str">
        <f t="shared" si="0"/>
        <v>Aluminium productionGasoline for use as a fuel in an aircraft</v>
      </c>
      <c r="F32" s="216">
        <v>380</v>
      </c>
      <c r="G32" s="7">
        <f>ROW()</f>
        <v>32</v>
      </c>
      <c r="H32" s="7">
        <v>746</v>
      </c>
      <c r="J32" s="198" t="s">
        <v>297</v>
      </c>
      <c r="K32" s="54">
        <v>534</v>
      </c>
      <c r="L32" s="54">
        <v>0</v>
      </c>
      <c r="M32"/>
      <c r="O32" s="198" t="str">
        <f t="shared" si="1"/>
        <v>Natural gas liquefaction storage and transfer - venting</v>
      </c>
      <c r="P32" s="54">
        <v>534</v>
      </c>
      <c r="Q32">
        <f t="shared" si="2"/>
        <v>534</v>
      </c>
      <c r="R32" s="12" t="str">
        <f t="shared" si="3"/>
        <v>AcSo!C534:C534</v>
      </c>
      <c r="S32" s="211">
        <v>46</v>
      </c>
      <c r="T32" s="7" t="b">
        <v>1</v>
      </c>
      <c r="U32" s="7">
        <f t="shared" si="4"/>
        <v>1</v>
      </c>
      <c r="V32" s="196" t="s">
        <v>331</v>
      </c>
      <c r="Z32" s="13"/>
      <c r="AA32" s="13"/>
      <c r="AB32" s="13"/>
      <c r="AC32" s="13"/>
      <c r="AD32" s="13"/>
      <c r="AM32" s="8"/>
      <c r="AN32" s="8"/>
      <c r="AO32" s="8"/>
      <c r="AP32" s="12"/>
    </row>
    <row r="33" spans="1:43" x14ac:dyDescent="0.35">
      <c r="A33" t="s">
        <v>128</v>
      </c>
      <c r="B33" s="208">
        <v>32</v>
      </c>
      <c r="C33" t="s">
        <v>298</v>
      </c>
      <c r="D33" s="208" t="s">
        <v>299</v>
      </c>
      <c r="E33" t="str">
        <f t="shared" si="0"/>
        <v>Aluminium productionGreen and air dried wood</v>
      </c>
      <c r="F33" s="216">
        <v>130</v>
      </c>
      <c r="G33" s="7">
        <f>ROW()</f>
        <v>33</v>
      </c>
      <c r="H33" s="7">
        <v>716</v>
      </c>
      <c r="J33" s="198" t="s">
        <v>300</v>
      </c>
      <c r="K33" s="54">
        <v>535</v>
      </c>
      <c r="L33" s="54">
        <v>0</v>
      </c>
      <c r="M33"/>
      <c r="O33" s="198" t="str">
        <f t="shared" si="1"/>
        <v>Natural gas liquefaction storage and transfer (other than emissions that are vented or flared)</v>
      </c>
      <c r="P33" s="54">
        <v>535</v>
      </c>
      <c r="Q33">
        <f t="shared" si="2"/>
        <v>535</v>
      </c>
      <c r="R33" s="12" t="str">
        <f t="shared" si="3"/>
        <v>AcSo!C535:C535</v>
      </c>
      <c r="S33" s="211">
        <v>50</v>
      </c>
      <c r="T33" s="7" t="b">
        <v>1</v>
      </c>
      <c r="U33" s="7">
        <f t="shared" si="4"/>
        <v>1</v>
      </c>
      <c r="V33" s="196" t="s">
        <v>333</v>
      </c>
      <c r="Z33" s="13"/>
      <c r="AA33" s="13"/>
      <c r="AB33" s="13"/>
      <c r="AC33" s="13"/>
      <c r="AD33" s="13"/>
      <c r="AM33" s="8"/>
      <c r="AN33" s="8"/>
      <c r="AO33" s="8"/>
      <c r="AP33" s="12"/>
    </row>
    <row r="34" spans="1:43" x14ac:dyDescent="0.35">
      <c r="A34" t="s">
        <v>128</v>
      </c>
      <c r="B34" s="208">
        <v>32</v>
      </c>
      <c r="C34" t="s">
        <v>301</v>
      </c>
      <c r="D34" s="208" t="s">
        <v>302</v>
      </c>
      <c r="E34" t="str">
        <f t="shared" si="0"/>
        <v>Aluminium productionHeating oil</v>
      </c>
      <c r="F34" s="216">
        <v>410</v>
      </c>
      <c r="G34" s="7">
        <f>ROW()</f>
        <v>34</v>
      </c>
      <c r="H34" s="7">
        <v>749</v>
      </c>
      <c r="J34" s="198" t="s">
        <v>156</v>
      </c>
      <c r="K34" s="54">
        <v>536</v>
      </c>
      <c r="L34" s="54">
        <v>0</v>
      </c>
      <c r="M34"/>
      <c r="O34" s="198" t="str">
        <f t="shared" si="1"/>
        <v>Natural gas processing - flaring</v>
      </c>
      <c r="P34" s="54">
        <v>536</v>
      </c>
      <c r="Q34">
        <f t="shared" si="2"/>
        <v>536</v>
      </c>
      <c r="R34" s="12" t="str">
        <f t="shared" si="3"/>
        <v>AcSo!C536:C536</v>
      </c>
      <c r="S34" s="211">
        <v>51</v>
      </c>
      <c r="T34" s="7" t="b">
        <v>1</v>
      </c>
      <c r="U34" s="7">
        <f t="shared" si="4"/>
        <v>1</v>
      </c>
      <c r="V34" s="196" t="s">
        <v>335</v>
      </c>
      <c r="Z34" s="13"/>
      <c r="AA34" s="13"/>
      <c r="AB34" s="13"/>
      <c r="AC34" s="13"/>
      <c r="AD34" s="13"/>
      <c r="AM34" s="8"/>
      <c r="AN34" s="8"/>
      <c r="AO34" s="8"/>
      <c r="AP34" s="12"/>
    </row>
    <row r="35" spans="1:43" x14ac:dyDescent="0.35">
      <c r="A35" t="s">
        <v>128</v>
      </c>
      <c r="B35" s="208">
        <v>32</v>
      </c>
      <c r="C35" s="54" t="s">
        <v>303</v>
      </c>
      <c r="D35" s="208" t="s">
        <v>304</v>
      </c>
      <c r="E35" t="str">
        <f t="shared" si="0"/>
        <v>Aluminium productionIndustrial materials that are derived from fossil fuels if recycled and com</v>
      </c>
      <c r="F35" s="216">
        <v>100</v>
      </c>
      <c r="G35" s="7">
        <f>ROW()</f>
        <v>35</v>
      </c>
      <c r="H35" s="7">
        <v>713</v>
      </c>
      <c r="J35" s="198" t="s">
        <v>157</v>
      </c>
      <c r="K35" s="54">
        <v>537</v>
      </c>
      <c r="L35" s="54">
        <v>0</v>
      </c>
      <c r="M35"/>
      <c r="O35" s="198" t="str">
        <f t="shared" si="1"/>
        <v>Natural gas processing - venting</v>
      </c>
      <c r="P35" s="54">
        <v>537</v>
      </c>
      <c r="Q35">
        <f t="shared" si="2"/>
        <v>537</v>
      </c>
      <c r="R35" s="12" t="str">
        <f t="shared" si="3"/>
        <v>AcSo!C537:C537</v>
      </c>
      <c r="S35" s="211">
        <v>49</v>
      </c>
      <c r="T35" s="7" t="b">
        <v>1</v>
      </c>
      <c r="U35" s="7">
        <f t="shared" si="4"/>
        <v>1</v>
      </c>
      <c r="V35" s="196" t="s">
        <v>338</v>
      </c>
      <c r="Z35" s="13"/>
      <c r="AA35" s="13"/>
      <c r="AB35" s="13"/>
      <c r="AC35" s="13"/>
      <c r="AD35" s="13"/>
      <c r="AM35" s="8"/>
      <c r="AN35" s="8"/>
      <c r="AO35" s="8"/>
      <c r="AP35" s="12"/>
    </row>
    <row r="36" spans="1:43" x14ac:dyDescent="0.35">
      <c r="A36" t="s">
        <v>128</v>
      </c>
      <c r="B36" s="208">
        <v>32</v>
      </c>
      <c r="C36" t="s">
        <v>305</v>
      </c>
      <c r="D36" s="208" t="s">
        <v>306</v>
      </c>
      <c r="E36" t="str">
        <f t="shared" si="0"/>
        <v>Aluminium productionKerosene (other than for use as fuel in an aircraft)</v>
      </c>
      <c r="F36" s="216">
        <v>390</v>
      </c>
      <c r="G36" s="7">
        <f>ROW()</f>
        <v>36</v>
      </c>
      <c r="H36" s="7">
        <v>747</v>
      </c>
      <c r="J36" s="198" t="s">
        <v>158</v>
      </c>
      <c r="K36" s="54">
        <v>538</v>
      </c>
      <c r="L36" s="54">
        <v>0</v>
      </c>
      <c r="M36"/>
      <c r="O36" s="198" t="str">
        <f t="shared" ref="O36:O62" si="5">TRIM(J36)</f>
        <v>Natural gas processing (other than emissions that are vented or flared)</v>
      </c>
      <c r="P36" s="54">
        <v>538</v>
      </c>
      <c r="Q36">
        <f t="shared" ref="Q36:Q62" si="6">P37-1</f>
        <v>538</v>
      </c>
      <c r="R36" s="12" t="str">
        <f t="shared" ref="R36:R63" si="7">"AcSo!C"&amp;P36&amp;":C"&amp;Q36</f>
        <v>AcSo!C538:C538</v>
      </c>
      <c r="S36" s="211">
        <v>53</v>
      </c>
      <c r="T36" s="7" t="b">
        <v>1</v>
      </c>
      <c r="U36" s="7">
        <f t="shared" ref="U36:U62" si="8">Q36+1-P36</f>
        <v>1</v>
      </c>
      <c r="V36" s="196" t="s">
        <v>342</v>
      </c>
      <c r="Z36" s="13"/>
      <c r="AA36" s="13"/>
      <c r="AB36" s="13"/>
      <c r="AC36" s="13"/>
      <c r="AD36" s="13"/>
      <c r="AM36" s="8"/>
      <c r="AN36" s="8"/>
      <c r="AO36" s="8"/>
      <c r="AP36" s="12"/>
    </row>
    <row r="37" spans="1:43" x14ac:dyDescent="0.35">
      <c r="A37" t="s">
        <v>128</v>
      </c>
      <c r="B37" s="208">
        <v>32</v>
      </c>
      <c r="C37" t="s">
        <v>307</v>
      </c>
      <c r="D37" s="208" t="s">
        <v>308</v>
      </c>
      <c r="E37" t="str">
        <f t="shared" si="0"/>
        <v>Aluminium productionKerosene for use as fuel in an aircraft</v>
      </c>
      <c r="F37" s="216">
        <v>400</v>
      </c>
      <c r="G37" s="7">
        <f>ROW()</f>
        <v>37</v>
      </c>
      <c r="H37" s="7">
        <v>748</v>
      </c>
      <c r="J37" s="198" t="s">
        <v>159</v>
      </c>
      <c r="K37" s="54">
        <v>539</v>
      </c>
      <c r="L37" s="54">
        <v>0</v>
      </c>
      <c r="M37"/>
      <c r="O37" s="198" t="str">
        <f t="shared" si="5"/>
        <v>Natural gas storage - flaring</v>
      </c>
      <c r="P37" s="54">
        <v>539</v>
      </c>
      <c r="Q37">
        <f t="shared" si="6"/>
        <v>539</v>
      </c>
      <c r="R37" s="12" t="str">
        <f t="shared" si="7"/>
        <v>AcSo!C539:C539</v>
      </c>
      <c r="S37" s="211">
        <v>54</v>
      </c>
      <c r="T37" s="7" t="b">
        <v>1</v>
      </c>
      <c r="U37" s="7">
        <f t="shared" si="8"/>
        <v>1</v>
      </c>
      <c r="V37" s="196" t="s">
        <v>674</v>
      </c>
      <c r="Z37" s="13"/>
      <c r="AA37" s="13"/>
      <c r="AB37" s="13"/>
      <c r="AC37" s="13"/>
      <c r="AD37" s="13"/>
      <c r="AM37" s="8"/>
      <c r="AN37" s="8"/>
      <c r="AO37" s="8"/>
      <c r="AP37" s="12"/>
    </row>
    <row r="38" spans="1:43" x14ac:dyDescent="0.35">
      <c r="A38" t="s">
        <v>128</v>
      </c>
      <c r="B38" s="208">
        <v>32</v>
      </c>
      <c r="C38" t="s">
        <v>309</v>
      </c>
      <c r="D38" s="208" t="s">
        <v>310</v>
      </c>
      <c r="E38" t="str">
        <f t="shared" si="0"/>
        <v>Aluminium productionLandfill biogas that is captured for combustion (methane only)</v>
      </c>
      <c r="F38" s="216">
        <v>300</v>
      </c>
      <c r="G38" s="7">
        <f>ROW()</f>
        <v>38</v>
      </c>
      <c r="H38" s="7">
        <v>724</v>
      </c>
      <c r="J38" s="198" t="s">
        <v>160</v>
      </c>
      <c r="K38" s="54">
        <v>540</v>
      </c>
      <c r="L38" s="54">
        <v>0</v>
      </c>
      <c r="M38"/>
      <c r="O38" s="198" t="str">
        <f t="shared" si="5"/>
        <v>Natural gas storage - venting</v>
      </c>
      <c r="P38" s="54">
        <v>540</v>
      </c>
      <c r="Q38">
        <f t="shared" si="6"/>
        <v>540</v>
      </c>
      <c r="R38" s="12" t="str">
        <f t="shared" si="7"/>
        <v>AcSo!C540:C540</v>
      </c>
      <c r="S38" s="211">
        <v>52</v>
      </c>
      <c r="T38" s="7" t="b">
        <v>1</v>
      </c>
      <c r="U38" s="7">
        <f t="shared" si="8"/>
        <v>1</v>
      </c>
      <c r="V38" s="196" t="s">
        <v>675</v>
      </c>
      <c r="Z38" s="13"/>
      <c r="AA38" s="13"/>
      <c r="AB38" s="13"/>
      <c r="AC38" s="13"/>
      <c r="AD38" s="13"/>
      <c r="AM38" s="8"/>
      <c r="AN38" s="8"/>
      <c r="AO38" s="8"/>
      <c r="AP38" s="12"/>
    </row>
    <row r="39" spans="1:43" x14ac:dyDescent="0.35">
      <c r="A39" t="s">
        <v>128</v>
      </c>
      <c r="B39" s="208">
        <v>32</v>
      </c>
      <c r="C39" t="s">
        <v>312</v>
      </c>
      <c r="D39" s="208">
        <v>115</v>
      </c>
      <c r="E39" t="str">
        <f t="shared" si="0"/>
        <v>Aluminium productionLiquefied aromatic hydrocarbons</v>
      </c>
      <c r="F39" s="216">
        <v>440</v>
      </c>
      <c r="G39" s="7">
        <f>ROW()</f>
        <v>39</v>
      </c>
      <c r="H39" s="7">
        <v>768</v>
      </c>
      <c r="J39" s="198" t="s">
        <v>161</v>
      </c>
      <c r="K39" s="54">
        <v>541</v>
      </c>
      <c r="L39" s="54">
        <v>0</v>
      </c>
      <c r="M39"/>
      <c r="O39" s="198" t="str">
        <f t="shared" si="5"/>
        <v>Natural gas storage (other than emissions that are vented or flared)</v>
      </c>
      <c r="P39" s="54">
        <v>541</v>
      </c>
      <c r="Q39">
        <f t="shared" si="6"/>
        <v>541</v>
      </c>
      <c r="R39" s="12" t="str">
        <f t="shared" si="7"/>
        <v>AcSo!C541:C541</v>
      </c>
      <c r="S39" s="211">
        <v>56</v>
      </c>
      <c r="T39" s="7" t="b">
        <v>1</v>
      </c>
      <c r="U39" s="7">
        <f t="shared" si="8"/>
        <v>1</v>
      </c>
      <c r="V39" s="196" t="s">
        <v>676</v>
      </c>
      <c r="Z39" s="13"/>
      <c r="AA39" s="13"/>
      <c r="AB39" s="13"/>
      <c r="AC39" s="13"/>
      <c r="AD39" s="13"/>
      <c r="AM39" s="8"/>
      <c r="AN39" s="8"/>
      <c r="AO39" s="8"/>
      <c r="AP39" s="12"/>
    </row>
    <row r="40" spans="1:43" x14ac:dyDescent="0.35">
      <c r="A40" t="s">
        <v>128</v>
      </c>
      <c r="B40" s="208">
        <v>32</v>
      </c>
      <c r="C40" t="s">
        <v>314</v>
      </c>
      <c r="D40" s="208" t="s">
        <v>315</v>
      </c>
      <c r="E40" t="str">
        <f t="shared" si="0"/>
        <v>Aluminium productionLiquefied natural gas</v>
      </c>
      <c r="F40" s="216">
        <v>280</v>
      </c>
      <c r="G40" s="7">
        <f>ROW()</f>
        <v>40</v>
      </c>
      <c r="H40" s="7">
        <v>744</v>
      </c>
      <c r="J40" s="198" t="s">
        <v>162</v>
      </c>
      <c r="K40" s="54">
        <v>542</v>
      </c>
      <c r="L40" s="54">
        <v>0</v>
      </c>
      <c r="M40"/>
      <c r="N40" s="17"/>
      <c r="O40" s="198" t="str">
        <f t="shared" si="5"/>
        <v>Natural gas transmission - flaring</v>
      </c>
      <c r="P40" s="54">
        <v>542</v>
      </c>
      <c r="Q40">
        <f t="shared" si="6"/>
        <v>542</v>
      </c>
      <c r="R40" s="12" t="str">
        <f t="shared" si="7"/>
        <v>AcSo!C542:C542</v>
      </c>
      <c r="S40" s="211">
        <v>55</v>
      </c>
      <c r="T40" s="7" t="b">
        <v>1</v>
      </c>
      <c r="U40" s="7">
        <f t="shared" si="8"/>
        <v>1</v>
      </c>
      <c r="V40" s="196" t="s">
        <v>677</v>
      </c>
      <c r="Z40" s="13"/>
      <c r="AA40" s="13"/>
      <c r="AB40" s="13"/>
      <c r="AC40" s="13"/>
      <c r="AD40" s="13"/>
      <c r="AM40" s="8"/>
      <c r="AN40" s="8"/>
      <c r="AO40" s="8"/>
      <c r="AP40" s="12"/>
    </row>
    <row r="41" spans="1:43" x14ac:dyDescent="0.35">
      <c r="A41" t="s">
        <v>128</v>
      </c>
      <c r="B41" s="208">
        <v>32</v>
      </c>
      <c r="C41" t="s">
        <v>317</v>
      </c>
      <c r="D41" s="208">
        <v>117</v>
      </c>
      <c r="E41" t="str">
        <f t="shared" si="0"/>
        <v>Aluminium productionLiquefied petroleum gas</v>
      </c>
      <c r="F41" s="216">
        <v>460</v>
      </c>
      <c r="G41" s="7">
        <f>ROW()</f>
        <v>41</v>
      </c>
      <c r="H41" s="7">
        <v>770</v>
      </c>
      <c r="J41" s="198" t="s">
        <v>163</v>
      </c>
      <c r="K41" s="54">
        <v>543</v>
      </c>
      <c r="L41" s="54">
        <v>0</v>
      </c>
      <c r="M41"/>
      <c r="O41" s="198" t="str">
        <f t="shared" si="5"/>
        <v>Natural gas transmission (other than flaring)</v>
      </c>
      <c r="P41" s="54">
        <v>543</v>
      </c>
      <c r="Q41">
        <f t="shared" si="6"/>
        <v>543</v>
      </c>
      <c r="R41" s="12" t="str">
        <f t="shared" si="7"/>
        <v>AcSo!C543:C543</v>
      </c>
      <c r="S41" s="211">
        <v>25</v>
      </c>
      <c r="T41" s="7" t="b">
        <v>1</v>
      </c>
      <c r="U41" s="7">
        <f t="shared" si="8"/>
        <v>1</v>
      </c>
      <c r="V41" s="196" t="s">
        <v>678</v>
      </c>
      <c r="AA41" s="13"/>
      <c r="AB41" s="13"/>
      <c r="AC41" s="13"/>
      <c r="AD41" s="13"/>
      <c r="AE41" s="13"/>
      <c r="AN41" s="8"/>
      <c r="AO41" s="8"/>
      <c r="AP41" s="8"/>
      <c r="AQ41" s="12"/>
    </row>
    <row r="42" spans="1:43" x14ac:dyDescent="0.35">
      <c r="A42" t="s">
        <v>128</v>
      </c>
      <c r="B42" s="208">
        <v>32</v>
      </c>
      <c r="C42" t="s">
        <v>319</v>
      </c>
      <c r="D42" s="208" t="s">
        <v>320</v>
      </c>
      <c r="E42" t="str">
        <f t="shared" si="0"/>
        <v>Aluminium productionNaphtha</v>
      </c>
      <c r="F42" s="216">
        <v>470</v>
      </c>
      <c r="G42" s="7">
        <f>ROW()</f>
        <v>42</v>
      </c>
      <c r="H42" s="7">
        <v>754</v>
      </c>
      <c r="J42" s="198" t="s">
        <v>164</v>
      </c>
      <c r="K42" s="54">
        <v>544</v>
      </c>
      <c r="L42" s="54">
        <v>0</v>
      </c>
      <c r="M42"/>
      <c r="O42" s="198" t="str">
        <f t="shared" si="5"/>
        <v>Nitric acid production</v>
      </c>
      <c r="P42" s="54">
        <v>544</v>
      </c>
      <c r="Q42">
        <f t="shared" si="6"/>
        <v>544</v>
      </c>
      <c r="R42" s="12" t="str">
        <f t="shared" si="7"/>
        <v>AcSo!C544:C544</v>
      </c>
      <c r="S42" s="211">
        <v>58</v>
      </c>
      <c r="T42" s="7" t="b">
        <v>1</v>
      </c>
      <c r="U42" s="7">
        <f t="shared" si="8"/>
        <v>1</v>
      </c>
      <c r="V42" s="196" t="s">
        <v>679</v>
      </c>
      <c r="AA42" s="13"/>
      <c r="AB42" s="13"/>
      <c r="AC42" s="13"/>
      <c r="AD42" s="13"/>
      <c r="AE42" s="13"/>
      <c r="AN42" s="8"/>
      <c r="AO42" s="8"/>
      <c r="AP42" s="8"/>
      <c r="AQ42" s="12"/>
    </row>
    <row r="43" spans="1:43" x14ac:dyDescent="0.35">
      <c r="A43" t="s">
        <v>128</v>
      </c>
      <c r="B43" s="208">
        <v>32</v>
      </c>
      <c r="C43" t="s">
        <v>322</v>
      </c>
      <c r="D43" s="208" t="s">
        <v>323</v>
      </c>
      <c r="E43" t="str">
        <f t="shared" si="0"/>
        <v>Aluminium productionNatural gas distributed in a pipeline</v>
      </c>
      <c r="F43" s="216">
        <v>190</v>
      </c>
      <c r="G43" s="7">
        <f>ROW()</f>
        <v>43</v>
      </c>
      <c r="H43" s="7">
        <v>734</v>
      </c>
      <c r="J43" s="198" t="s">
        <v>165</v>
      </c>
      <c r="K43" s="54">
        <v>545</v>
      </c>
      <c r="L43" s="54">
        <v>0</v>
      </c>
      <c r="M43"/>
      <c r="O43" s="198" t="str">
        <f t="shared" si="5"/>
        <v>Offshore natural gas production - flaring</v>
      </c>
      <c r="P43" s="54">
        <v>545</v>
      </c>
      <c r="Q43">
        <f t="shared" si="6"/>
        <v>545</v>
      </c>
      <c r="R43" s="12" t="str">
        <f t="shared" si="7"/>
        <v>AcSo!C545:C545</v>
      </c>
      <c r="S43" s="211">
        <v>59</v>
      </c>
      <c r="T43" s="7" t="b">
        <v>1</v>
      </c>
      <c r="U43" s="7">
        <f t="shared" si="8"/>
        <v>1</v>
      </c>
      <c r="V43" s="196" t="s">
        <v>680</v>
      </c>
      <c r="AA43" s="13"/>
      <c r="AB43" s="13"/>
      <c r="AC43" s="13"/>
      <c r="AD43" s="13"/>
      <c r="AE43" s="13"/>
      <c r="AN43" s="8"/>
      <c r="AO43" s="8"/>
      <c r="AP43" s="8"/>
      <c r="AQ43" s="12"/>
    </row>
    <row r="44" spans="1:43" x14ac:dyDescent="0.35">
      <c r="A44" t="s">
        <v>128</v>
      </c>
      <c r="B44" s="208">
        <v>32</v>
      </c>
      <c r="C44" t="s">
        <v>325</v>
      </c>
      <c r="D44" s="208" t="s">
        <v>326</v>
      </c>
      <c r="E44" t="str">
        <f t="shared" si="0"/>
        <v>Aluminium productionNon-biomass municipal materials if recycled and combusted to produce heat o</v>
      </c>
      <c r="F44" s="216">
        <v>110</v>
      </c>
      <c r="G44" s="7">
        <f>ROW()</f>
        <v>44</v>
      </c>
      <c r="H44" s="7">
        <v>714</v>
      </c>
      <c r="J44" s="198" t="s">
        <v>166</v>
      </c>
      <c r="K44" s="54">
        <v>546</v>
      </c>
      <c r="L44" s="54">
        <v>0</v>
      </c>
      <c r="O44" s="198" t="str">
        <f t="shared" si="5"/>
        <v>Offshore natural gas production - venting</v>
      </c>
      <c r="P44" s="54">
        <v>546</v>
      </c>
      <c r="Q44">
        <f t="shared" si="6"/>
        <v>546</v>
      </c>
      <c r="R44" s="12" t="str">
        <f t="shared" si="7"/>
        <v>AcSo!C546:C546</v>
      </c>
      <c r="S44" s="211">
        <v>57</v>
      </c>
      <c r="T44" s="7" t="b">
        <v>1</v>
      </c>
      <c r="U44" s="7">
        <f t="shared" si="8"/>
        <v>1</v>
      </c>
      <c r="V44" s="196" t="s">
        <v>681</v>
      </c>
      <c r="AA44" s="13"/>
      <c r="AB44" s="13"/>
      <c r="AC44" s="13"/>
      <c r="AD44" s="13"/>
      <c r="AE44" s="13"/>
      <c r="AN44" s="8"/>
      <c r="AO44" s="8"/>
      <c r="AP44" s="8"/>
      <c r="AQ44" s="12"/>
    </row>
    <row r="45" spans="1:43" x14ac:dyDescent="0.35">
      <c r="A45" s="54" t="s">
        <v>128</v>
      </c>
      <c r="B45" s="195">
        <v>32</v>
      </c>
      <c r="C45" s="9" t="s">
        <v>328</v>
      </c>
      <c r="D45" s="195"/>
      <c r="E45" s="54" t="str">
        <f t="shared" si="0"/>
        <v>Aluminium productionPassenger car tyres if recycled and combusted to produce heat or electricit</v>
      </c>
      <c r="F45" s="217">
        <v>890</v>
      </c>
      <c r="G45" s="197">
        <f>ROW()</f>
        <v>45</v>
      </c>
      <c r="H45" s="197"/>
      <c r="J45" s="198" t="s">
        <v>167</v>
      </c>
      <c r="K45" s="54">
        <v>547</v>
      </c>
      <c r="L45" s="54">
        <v>0</v>
      </c>
      <c r="O45" s="198" t="str">
        <f t="shared" si="5"/>
        <v>Offshore natural gas production (other than emissions that are vented or flared)</v>
      </c>
      <c r="P45" s="54">
        <v>547</v>
      </c>
      <c r="Q45">
        <f t="shared" si="6"/>
        <v>547</v>
      </c>
      <c r="R45" s="12" t="str">
        <f t="shared" si="7"/>
        <v>AcSo!C547:C547</v>
      </c>
      <c r="S45" s="211">
        <v>61</v>
      </c>
      <c r="T45" s="7" t="b">
        <v>1</v>
      </c>
      <c r="U45" s="7">
        <f t="shared" si="8"/>
        <v>1</v>
      </c>
      <c r="V45" s="196" t="s">
        <v>682</v>
      </c>
      <c r="AA45" s="13"/>
      <c r="AB45" s="13"/>
      <c r="AC45" s="13"/>
      <c r="AD45" s="13"/>
      <c r="AE45" s="13"/>
      <c r="AN45" s="8"/>
      <c r="AO45" s="8"/>
      <c r="AP45" s="8"/>
      <c r="AQ45" s="12"/>
    </row>
    <row r="46" spans="1:43" x14ac:dyDescent="0.35">
      <c r="A46" t="s">
        <v>128</v>
      </c>
      <c r="B46" s="208">
        <v>32</v>
      </c>
      <c r="C46" t="s">
        <v>330</v>
      </c>
      <c r="D46" s="208">
        <v>103</v>
      </c>
      <c r="E46" t="str">
        <f t="shared" si="0"/>
        <v>Aluminium productionPetroleum based greases</v>
      </c>
      <c r="F46" s="216">
        <v>340</v>
      </c>
      <c r="G46" s="7">
        <f>ROW()</f>
        <v>46</v>
      </c>
      <c r="H46" s="7">
        <v>762</v>
      </c>
      <c r="J46" s="198" t="s">
        <v>168</v>
      </c>
      <c r="K46" s="54">
        <v>548</v>
      </c>
      <c r="L46" s="54">
        <v>0</v>
      </c>
      <c r="O46" s="198" t="str">
        <f t="shared" si="5"/>
        <v>Oil or gas exploration and development - flaring</v>
      </c>
      <c r="P46" s="54">
        <v>548</v>
      </c>
      <c r="Q46">
        <f t="shared" si="6"/>
        <v>548</v>
      </c>
      <c r="R46" s="12" t="str">
        <f t="shared" si="7"/>
        <v>AcSo!C548:C548</v>
      </c>
      <c r="S46" s="211">
        <v>60</v>
      </c>
      <c r="T46" s="7" t="b">
        <v>1</v>
      </c>
      <c r="U46" s="7">
        <f t="shared" si="8"/>
        <v>1</v>
      </c>
      <c r="V46" s="196" t="s">
        <v>683</v>
      </c>
      <c r="AA46" s="13"/>
      <c r="AB46" s="13"/>
      <c r="AC46" s="13"/>
      <c r="AD46" s="13"/>
      <c r="AE46" s="13"/>
      <c r="AN46" s="8"/>
      <c r="AO46" s="8"/>
      <c r="AP46" s="8"/>
      <c r="AQ46" s="12"/>
    </row>
    <row r="47" spans="1:43" x14ac:dyDescent="0.35">
      <c r="A47" t="s">
        <v>128</v>
      </c>
      <c r="B47" s="208">
        <v>32</v>
      </c>
      <c r="C47" t="s">
        <v>332</v>
      </c>
      <c r="D47" s="208">
        <v>100</v>
      </c>
      <c r="E47" t="str">
        <f t="shared" si="0"/>
        <v>Aluminium productionPetroleum based oils (other than petroleum based oil used as fuel)</v>
      </c>
      <c r="F47" s="216">
        <v>330</v>
      </c>
      <c r="G47" s="7">
        <f>ROW()</f>
        <v>47</v>
      </c>
      <c r="H47" s="7">
        <v>759</v>
      </c>
      <c r="J47" s="198" t="s">
        <v>169</v>
      </c>
      <c r="K47" s="54">
        <v>549</v>
      </c>
      <c r="L47" s="54">
        <v>0</v>
      </c>
      <c r="O47" s="198" t="str">
        <f t="shared" si="5"/>
        <v>Oil or gas exploration and development (other than flaring)</v>
      </c>
      <c r="P47" s="54">
        <v>549</v>
      </c>
      <c r="Q47">
        <f t="shared" si="6"/>
        <v>549</v>
      </c>
      <c r="R47" s="12" t="str">
        <f t="shared" si="7"/>
        <v>AcSo!C549:C549</v>
      </c>
      <c r="S47" s="211">
        <v>63</v>
      </c>
      <c r="T47" s="7" t="b">
        <v>1</v>
      </c>
      <c r="U47" s="7">
        <f t="shared" si="8"/>
        <v>1</v>
      </c>
      <c r="V47" s="196" t="s">
        <v>684</v>
      </c>
      <c r="AA47" s="13"/>
      <c r="AB47" s="13"/>
      <c r="AC47" s="13"/>
      <c r="AD47" s="13"/>
      <c r="AE47" s="13"/>
      <c r="AN47" s="8"/>
      <c r="AO47" s="8"/>
      <c r="AP47" s="8"/>
      <c r="AQ47" s="12"/>
    </row>
    <row r="48" spans="1:43" x14ac:dyDescent="0.35">
      <c r="A48" t="s">
        <v>128</v>
      </c>
      <c r="B48" s="208">
        <v>32</v>
      </c>
      <c r="C48" t="s">
        <v>334</v>
      </c>
      <c r="D48" s="208">
        <v>127</v>
      </c>
      <c r="E48" t="str">
        <f t="shared" si="0"/>
        <v xml:space="preserve">Aluminium productionPetroleum based products other than: Petroleum based products mentioned in </v>
      </c>
      <c r="F48" s="216">
        <v>510</v>
      </c>
      <c r="G48" s="7">
        <f>ROW()</f>
        <v>48</v>
      </c>
      <c r="H48" s="7">
        <v>772</v>
      </c>
      <c r="J48" s="198" t="s">
        <v>170</v>
      </c>
      <c r="K48" s="54">
        <v>550</v>
      </c>
      <c r="L48" s="54">
        <v>0</v>
      </c>
      <c r="O48" s="198" t="str">
        <f t="shared" si="5"/>
        <v>Onshore natural gas production - flaring</v>
      </c>
      <c r="P48" s="54">
        <v>550</v>
      </c>
      <c r="Q48">
        <f t="shared" si="6"/>
        <v>550</v>
      </c>
      <c r="R48" s="12" t="str">
        <f t="shared" si="7"/>
        <v>AcSo!C550:C550</v>
      </c>
      <c r="S48" s="211">
        <v>64</v>
      </c>
      <c r="T48" s="7" t="b">
        <v>1</v>
      </c>
      <c r="U48" s="7">
        <f t="shared" si="8"/>
        <v>1</v>
      </c>
      <c r="V48" s="196" t="s">
        <v>685</v>
      </c>
      <c r="AA48" s="13"/>
      <c r="AB48" s="13"/>
      <c r="AC48" s="13"/>
      <c r="AD48" s="13"/>
      <c r="AE48" s="13"/>
      <c r="AN48" s="8"/>
      <c r="AO48" s="8"/>
      <c r="AP48" s="8"/>
      <c r="AQ48" s="12"/>
    </row>
    <row r="49" spans="1:43" x14ac:dyDescent="0.35">
      <c r="A49" t="s">
        <v>128</v>
      </c>
      <c r="B49" s="208">
        <v>32</v>
      </c>
      <c r="C49" t="s">
        <v>336</v>
      </c>
      <c r="D49" s="208" t="s">
        <v>337</v>
      </c>
      <c r="E49" t="str">
        <f t="shared" si="0"/>
        <v>Aluminium productionPetroleum coke</v>
      </c>
      <c r="F49" s="216">
        <v>480</v>
      </c>
      <c r="G49" s="7">
        <f>ROW()</f>
        <v>49</v>
      </c>
      <c r="H49" s="7">
        <v>755</v>
      </c>
      <c r="J49" s="198" t="s">
        <v>171</v>
      </c>
      <c r="K49" s="54">
        <v>551</v>
      </c>
      <c r="L49" s="54">
        <v>0</v>
      </c>
      <c r="O49" s="198" t="str">
        <f t="shared" si="5"/>
        <v>Onshore natural gas production - venting</v>
      </c>
      <c r="P49" s="54">
        <v>551</v>
      </c>
      <c r="Q49">
        <f t="shared" si="6"/>
        <v>551</v>
      </c>
      <c r="R49" s="12" t="str">
        <f t="shared" si="7"/>
        <v>AcSo!C551:C551</v>
      </c>
      <c r="S49" s="211">
        <v>62</v>
      </c>
      <c r="T49" s="7" t="b">
        <v>1</v>
      </c>
      <c r="U49" s="7">
        <f t="shared" si="8"/>
        <v>1</v>
      </c>
      <c r="V49" s="196" t="s">
        <v>686</v>
      </c>
      <c r="AA49" s="13"/>
      <c r="AB49" s="13"/>
      <c r="AC49" s="13"/>
      <c r="AD49" s="13"/>
      <c r="AE49" s="13"/>
      <c r="AN49" s="8"/>
      <c r="AO49" s="8"/>
      <c r="AP49" s="8"/>
      <c r="AQ49" s="12"/>
    </row>
    <row r="50" spans="1:43" x14ac:dyDescent="0.35">
      <c r="A50" t="s">
        <v>128</v>
      </c>
      <c r="B50" s="208">
        <v>32</v>
      </c>
      <c r="C50" t="s">
        <v>339</v>
      </c>
      <c r="D50" s="208" t="s">
        <v>340</v>
      </c>
      <c r="E50" t="str">
        <f t="shared" si="0"/>
        <v xml:space="preserve">Aluminium productionPlant condensate and other natural gas liquids not covered by another item </v>
      </c>
      <c r="F50" s="216">
        <v>360</v>
      </c>
      <c r="G50" s="7">
        <f>ROW()</f>
        <v>50</v>
      </c>
      <c r="H50" s="7">
        <v>729</v>
      </c>
      <c r="J50" s="198" t="s">
        <v>172</v>
      </c>
      <c r="K50" s="54">
        <v>552</v>
      </c>
      <c r="L50" s="54">
        <v>0</v>
      </c>
      <c r="O50" s="198" t="str">
        <f t="shared" si="5"/>
        <v>Onshore natural gas production (other than emissions that are vented or flared)</v>
      </c>
      <c r="P50" s="54">
        <v>552</v>
      </c>
      <c r="Q50">
        <f t="shared" si="6"/>
        <v>552</v>
      </c>
      <c r="R50" s="12" t="str">
        <f t="shared" si="7"/>
        <v>AcSo!C552:C552</v>
      </c>
      <c r="S50" s="211" t="s">
        <v>341</v>
      </c>
      <c r="T50" s="7" t="b">
        <v>0</v>
      </c>
      <c r="U50" s="7">
        <f t="shared" si="8"/>
        <v>1</v>
      </c>
      <c r="V50" s="196" t="s">
        <v>687</v>
      </c>
      <c r="AA50" s="13"/>
      <c r="AB50" s="13"/>
      <c r="AC50" s="13"/>
      <c r="AD50" s="13"/>
      <c r="AE50" s="13"/>
      <c r="AN50" s="8"/>
      <c r="AO50" s="8"/>
      <c r="AP50" s="8"/>
      <c r="AQ50" s="12"/>
    </row>
    <row r="51" spans="1:43" x14ac:dyDescent="0.35">
      <c r="A51" t="s">
        <v>128</v>
      </c>
      <c r="B51" s="208">
        <v>32</v>
      </c>
      <c r="C51" t="s">
        <v>343</v>
      </c>
      <c r="D51" s="208" t="s">
        <v>344</v>
      </c>
      <c r="E51" t="str">
        <f t="shared" si="0"/>
        <v>Aluminium productionPrimary solid biomass fuels other than those mentioned in items 10 to 15</v>
      </c>
      <c r="F51" s="216">
        <v>180</v>
      </c>
      <c r="G51" s="7">
        <f>ROW()</f>
        <v>51</v>
      </c>
      <c r="H51" s="7">
        <v>720</v>
      </c>
      <c r="J51" s="198" t="s">
        <v>173</v>
      </c>
      <c r="K51" s="54">
        <v>553</v>
      </c>
      <c r="L51" s="54">
        <v>0</v>
      </c>
      <c r="O51" s="198" t="str">
        <f t="shared" si="5"/>
        <v>Open cut mines</v>
      </c>
      <c r="P51" s="54">
        <v>553</v>
      </c>
      <c r="Q51">
        <f t="shared" si="6"/>
        <v>554</v>
      </c>
      <c r="R51" s="12" t="str">
        <f t="shared" si="7"/>
        <v>AcSo!C553:C554</v>
      </c>
      <c r="S51" s="211" t="s">
        <v>345</v>
      </c>
      <c r="T51" s="7" t="b">
        <v>0</v>
      </c>
      <c r="U51" s="7">
        <f t="shared" si="8"/>
        <v>2</v>
      </c>
      <c r="V51" s="196" t="s">
        <v>688</v>
      </c>
      <c r="AA51" s="13"/>
      <c r="AB51" s="13"/>
      <c r="AC51" s="13"/>
      <c r="AD51" s="13"/>
      <c r="AE51" s="13"/>
      <c r="AN51" s="8"/>
      <c r="AO51" s="8"/>
      <c r="AP51" s="8"/>
      <c r="AQ51" s="12"/>
    </row>
    <row r="52" spans="1:43" x14ac:dyDescent="0.35">
      <c r="A52" t="s">
        <v>128</v>
      </c>
      <c r="B52" s="208">
        <v>32</v>
      </c>
      <c r="C52" t="s">
        <v>346</v>
      </c>
      <c r="D52" s="208" t="s">
        <v>347</v>
      </c>
      <c r="E52" t="str">
        <f t="shared" si="0"/>
        <v>Aluminium productionRefinery coke</v>
      </c>
      <c r="F52" s="216">
        <v>500</v>
      </c>
      <c r="G52" s="7">
        <f>ROW()</f>
        <v>52</v>
      </c>
      <c r="H52" s="7">
        <v>758</v>
      </c>
      <c r="J52" s="198" t="s">
        <v>174</v>
      </c>
      <c r="K52" s="54">
        <v>555</v>
      </c>
      <c r="L52" s="54">
        <v>0</v>
      </c>
      <c r="O52" s="198" t="str">
        <f t="shared" si="5"/>
        <v>Other metals production</v>
      </c>
      <c r="P52" s="54">
        <v>555</v>
      </c>
      <c r="Q52">
        <f t="shared" si="6"/>
        <v>613</v>
      </c>
      <c r="R52" s="12" t="str">
        <f t="shared" si="7"/>
        <v>AcSo!C555:C613</v>
      </c>
      <c r="S52" s="211" t="s">
        <v>348</v>
      </c>
      <c r="T52" s="7" t="b">
        <v>1</v>
      </c>
      <c r="U52" s="7">
        <f t="shared" si="8"/>
        <v>59</v>
      </c>
      <c r="V52" s="196" t="s">
        <v>689</v>
      </c>
      <c r="AA52" s="13"/>
      <c r="AB52" s="13"/>
      <c r="AC52" s="13"/>
      <c r="AD52" s="13"/>
      <c r="AE52" s="13"/>
      <c r="AN52" s="8"/>
      <c r="AO52" s="8"/>
      <c r="AP52" s="8"/>
      <c r="AQ52" s="12"/>
    </row>
    <row r="53" spans="1:43" x14ac:dyDescent="0.35">
      <c r="A53" t="s">
        <v>128</v>
      </c>
      <c r="B53" s="208">
        <v>32</v>
      </c>
      <c r="C53" t="s">
        <v>349</v>
      </c>
      <c r="D53" s="208" t="s">
        <v>350</v>
      </c>
      <c r="E53" t="str">
        <f t="shared" si="0"/>
        <v>Aluminium productionRefinery gas and liquids</v>
      </c>
      <c r="F53" s="216">
        <v>490</v>
      </c>
      <c r="G53" s="7">
        <f>ROW()</f>
        <v>53</v>
      </c>
      <c r="H53" s="7">
        <v>756</v>
      </c>
      <c r="J53" s="198" t="s">
        <v>351</v>
      </c>
      <c r="K53" s="54">
        <v>614</v>
      </c>
      <c r="L53" s="54">
        <v>0</v>
      </c>
      <c r="O53" s="198" t="str">
        <f t="shared" si="5"/>
        <v>Produced water from oil and gas exploration and development crude oil production natural gas production or natural gas gathering and boosting (other than emissions that are vented or flared)</v>
      </c>
      <c r="P53" s="54">
        <v>614</v>
      </c>
      <c r="Q53">
        <f t="shared" si="6"/>
        <v>614</v>
      </c>
      <c r="R53" s="12" t="str">
        <f t="shared" si="7"/>
        <v>AcSo!C614:C614</v>
      </c>
      <c r="S53" s="211" t="s">
        <v>352</v>
      </c>
      <c r="T53" s="7" t="b">
        <v>0</v>
      </c>
      <c r="U53" s="7">
        <f t="shared" si="8"/>
        <v>1</v>
      </c>
      <c r="V53" s="196" t="s">
        <v>690</v>
      </c>
      <c r="AA53" s="13"/>
      <c r="AB53" s="13"/>
      <c r="AC53" s="13"/>
      <c r="AD53" s="13"/>
      <c r="AE53" s="13"/>
      <c r="AN53" s="8"/>
      <c r="AO53" s="8"/>
      <c r="AP53" s="8"/>
      <c r="AQ53" s="12"/>
    </row>
    <row r="54" spans="1:43" x14ac:dyDescent="0.35">
      <c r="A54" s="228" t="s">
        <v>128</v>
      </c>
      <c r="B54" s="229">
        <v>32</v>
      </c>
      <c r="C54" s="228" t="s">
        <v>647</v>
      </c>
      <c r="D54" s="229"/>
      <c r="E54" s="228" t="str">
        <f t="shared" si="0"/>
        <v>Aluminium productionRenewable aviation kerosene</v>
      </c>
      <c r="F54" s="230">
        <v>910</v>
      </c>
      <c r="G54" s="231">
        <f>ROW()</f>
        <v>54</v>
      </c>
      <c r="H54" s="231"/>
      <c r="J54" s="198" t="s">
        <v>176</v>
      </c>
      <c r="K54" s="54">
        <v>615</v>
      </c>
      <c r="L54" s="54">
        <v>0</v>
      </c>
      <c r="O54" s="198" t="str">
        <f t="shared" si="5"/>
        <v>Soda ash production</v>
      </c>
      <c r="P54" s="54">
        <v>615</v>
      </c>
      <c r="Q54">
        <f t="shared" si="6"/>
        <v>673</v>
      </c>
      <c r="R54" s="12" t="str">
        <f t="shared" si="7"/>
        <v>AcSo!C615:C673</v>
      </c>
      <c r="S54" s="211" t="s">
        <v>355</v>
      </c>
      <c r="T54" s="7" t="b">
        <v>1</v>
      </c>
      <c r="U54" s="7">
        <f t="shared" si="8"/>
        <v>59</v>
      </c>
      <c r="V54" s="196" t="s">
        <v>691</v>
      </c>
      <c r="AA54" s="13"/>
      <c r="AB54" s="13"/>
      <c r="AC54" s="13"/>
      <c r="AD54" s="13"/>
      <c r="AE54" s="13"/>
      <c r="AN54" s="8"/>
      <c r="AO54" s="8"/>
      <c r="AP54" s="8"/>
      <c r="AQ54" s="12"/>
    </row>
    <row r="55" spans="1:43" x14ac:dyDescent="0.35">
      <c r="A55" s="228" t="s">
        <v>128</v>
      </c>
      <c r="B55" s="229">
        <v>32</v>
      </c>
      <c r="C55" s="228" t="s">
        <v>648</v>
      </c>
      <c r="D55" s="229"/>
      <c r="E55" s="228" t="str">
        <f t="shared" si="0"/>
        <v>Aluminium productionRenewable diesel</v>
      </c>
      <c r="F55" s="230">
        <v>920</v>
      </c>
      <c r="G55" s="231">
        <f>ROW()</f>
        <v>55</v>
      </c>
      <c r="H55" s="231"/>
      <c r="J55" s="198" t="s">
        <v>177</v>
      </c>
      <c r="K55" s="54">
        <v>674</v>
      </c>
      <c r="L55" s="54">
        <v>0</v>
      </c>
      <c r="O55" s="198" t="str">
        <f t="shared" si="5"/>
        <v>Soda ash use</v>
      </c>
      <c r="P55" s="54">
        <v>674</v>
      </c>
      <c r="Q55">
        <f t="shared" si="6"/>
        <v>674</v>
      </c>
      <c r="R55" s="12" t="str">
        <f t="shared" si="7"/>
        <v>AcSo!C674:C674</v>
      </c>
      <c r="S55" s="211" t="s">
        <v>357</v>
      </c>
      <c r="T55" s="7" t="b">
        <v>0</v>
      </c>
      <c r="U55" s="7">
        <f t="shared" si="8"/>
        <v>1</v>
      </c>
      <c r="V55" s="196" t="s">
        <v>692</v>
      </c>
      <c r="AA55" s="13"/>
      <c r="AB55" s="13"/>
      <c r="AC55" s="13"/>
      <c r="AD55" s="13"/>
      <c r="AE55" s="13"/>
      <c r="AN55" s="8"/>
      <c r="AO55" s="8"/>
      <c r="AP55" s="8"/>
      <c r="AQ55" s="12"/>
    </row>
    <row r="56" spans="1:43" x14ac:dyDescent="0.35">
      <c r="A56" t="s">
        <v>128</v>
      </c>
      <c r="B56" s="208">
        <v>32</v>
      </c>
      <c r="C56" t="s">
        <v>353</v>
      </c>
      <c r="D56" s="208" t="s">
        <v>354</v>
      </c>
      <c r="E56" t="str">
        <f t="shared" si="0"/>
        <v>Aluminium productionSludge biogas that is captured for combustion (methane only)</v>
      </c>
      <c r="F56" s="216">
        <v>310</v>
      </c>
      <c r="G56" s="7">
        <f>ROW()</f>
        <v>56</v>
      </c>
      <c r="H56" s="7">
        <v>725</v>
      </c>
      <c r="J56" s="198" t="s">
        <v>178</v>
      </c>
      <c r="K56" s="54">
        <v>675</v>
      </c>
      <c r="L56" s="54">
        <v>0</v>
      </c>
      <c r="O56" s="198" t="str">
        <f t="shared" si="5"/>
        <v>Sodium Cyanide production</v>
      </c>
      <c r="P56" s="54">
        <v>675</v>
      </c>
      <c r="Q56">
        <f t="shared" si="6"/>
        <v>733</v>
      </c>
      <c r="R56" s="12" t="str">
        <f t="shared" si="7"/>
        <v>AcSo!C675:C733</v>
      </c>
      <c r="S56" s="211" t="s">
        <v>360</v>
      </c>
      <c r="T56" s="7" t="b">
        <v>0</v>
      </c>
      <c r="U56" s="7">
        <f t="shared" si="8"/>
        <v>59</v>
      </c>
      <c r="V56" s="196" t="s">
        <v>693</v>
      </c>
      <c r="AA56" s="13"/>
      <c r="AB56" s="13"/>
      <c r="AC56" s="13"/>
      <c r="AD56" s="13"/>
      <c r="AE56" s="13"/>
      <c r="AN56" s="8"/>
      <c r="AO56" s="8"/>
      <c r="AP56" s="8"/>
      <c r="AQ56" s="12"/>
    </row>
    <row r="57" spans="1:43" x14ac:dyDescent="0.35">
      <c r="A57" t="s">
        <v>128</v>
      </c>
      <c r="B57" s="208">
        <v>32</v>
      </c>
      <c r="C57" t="s">
        <v>356</v>
      </c>
      <c r="D57" s="208">
        <v>110</v>
      </c>
      <c r="E57" t="str">
        <f t="shared" si="0"/>
        <v>Aluminium productionSolid fossil fuels other than those mentioned in items 1 to 5</v>
      </c>
      <c r="F57" s="216">
        <v>90</v>
      </c>
      <c r="G57" s="7">
        <f>ROW()</f>
        <v>57</v>
      </c>
      <c r="H57" s="7">
        <v>763</v>
      </c>
      <c r="J57" s="198" t="s">
        <v>179</v>
      </c>
      <c r="K57" s="54">
        <v>734</v>
      </c>
      <c r="L57" s="54">
        <v>0</v>
      </c>
      <c r="O57" s="198" t="str">
        <f t="shared" si="5"/>
        <v>Solid waste disposal on land</v>
      </c>
      <c r="P57" s="54">
        <v>734</v>
      </c>
      <c r="Q57">
        <f t="shared" si="6"/>
        <v>735</v>
      </c>
      <c r="R57" s="12" t="str">
        <f t="shared" si="7"/>
        <v>AcSo!C734:C735</v>
      </c>
      <c r="S57" s="211" t="s">
        <v>363</v>
      </c>
      <c r="T57" s="7" t="b">
        <v>0</v>
      </c>
      <c r="U57" s="7">
        <f t="shared" si="8"/>
        <v>2</v>
      </c>
      <c r="V57" s="196" t="s">
        <v>694</v>
      </c>
      <c r="AA57" s="13"/>
      <c r="AB57" s="13"/>
      <c r="AC57" s="13"/>
      <c r="AD57" s="13"/>
      <c r="AE57" s="13"/>
      <c r="AN57" s="8"/>
      <c r="AO57" s="8"/>
      <c r="AP57" s="8"/>
      <c r="AQ57" s="12"/>
    </row>
    <row r="58" spans="1:43" x14ac:dyDescent="0.35">
      <c r="A58" t="s">
        <v>128</v>
      </c>
      <c r="B58" s="208">
        <v>32</v>
      </c>
      <c r="C58" t="s">
        <v>358</v>
      </c>
      <c r="D58" s="208" t="s">
        <v>359</v>
      </c>
      <c r="E58" t="str">
        <f t="shared" si="0"/>
        <v>Aluminium productionSolvents if mineral turpentine or white spirits</v>
      </c>
      <c r="F58" s="216">
        <v>450</v>
      </c>
      <c r="G58" s="7">
        <f>ROW()</f>
        <v>58</v>
      </c>
      <c r="H58" s="7">
        <v>753</v>
      </c>
      <c r="J58" s="198" t="s">
        <v>180</v>
      </c>
      <c r="K58" s="54">
        <v>736</v>
      </c>
      <c r="L58" s="54">
        <v>0</v>
      </c>
      <c r="O58" s="198" t="str">
        <f t="shared" si="5"/>
        <v>Stationary and Transport energy purposes (excluding electricity generation)</v>
      </c>
      <c r="P58" s="54">
        <v>736</v>
      </c>
      <c r="Q58">
        <f t="shared" si="6"/>
        <v>820</v>
      </c>
      <c r="R58" s="12" t="str">
        <f t="shared" si="7"/>
        <v>AcSo!C736:C820</v>
      </c>
      <c r="S58" s="211" t="s">
        <v>366</v>
      </c>
      <c r="T58" s="7" t="b">
        <v>0</v>
      </c>
      <c r="U58" s="7">
        <f t="shared" si="8"/>
        <v>85</v>
      </c>
      <c r="V58" s="196" t="s">
        <v>695</v>
      </c>
      <c r="AA58" s="13"/>
      <c r="AB58" s="13"/>
      <c r="AC58" s="13"/>
      <c r="AD58" s="13"/>
      <c r="AE58" s="13"/>
      <c r="AN58" s="8"/>
      <c r="AO58" s="8"/>
      <c r="AP58" s="8"/>
      <c r="AQ58" s="12"/>
    </row>
    <row r="59" spans="1:43" x14ac:dyDescent="0.35">
      <c r="A59" t="s">
        <v>128</v>
      </c>
      <c r="B59" s="208">
        <v>32</v>
      </c>
      <c r="C59" t="s">
        <v>361</v>
      </c>
      <c r="D59" s="208" t="s">
        <v>362</v>
      </c>
      <c r="E59" t="str">
        <f t="shared" si="0"/>
        <v>Aluminium productionSub-bituminous coal</v>
      </c>
      <c r="F59" s="216">
        <v>20</v>
      </c>
      <c r="G59" s="7">
        <f>ROW()</f>
        <v>59</v>
      </c>
      <c r="H59" s="7">
        <v>708</v>
      </c>
      <c r="J59" s="198" t="s">
        <v>181</v>
      </c>
      <c r="K59" s="54">
        <v>821</v>
      </c>
      <c r="L59" s="54">
        <v>0</v>
      </c>
      <c r="O59" s="198" t="str">
        <f t="shared" si="5"/>
        <v>Underground mines</v>
      </c>
      <c r="P59" s="54">
        <v>821</v>
      </c>
      <c r="Q59">
        <f t="shared" si="6"/>
        <v>822</v>
      </c>
      <c r="R59" s="12" t="str">
        <f t="shared" si="7"/>
        <v>AcSo!C821:C822</v>
      </c>
      <c r="S59" s="211" t="s">
        <v>369</v>
      </c>
      <c r="T59" s="7" t="b">
        <v>1</v>
      </c>
      <c r="U59" s="7">
        <f t="shared" si="8"/>
        <v>2</v>
      </c>
      <c r="V59" s="196" t="s">
        <v>696</v>
      </c>
      <c r="AA59" s="13"/>
      <c r="AB59" s="13"/>
      <c r="AC59" s="13"/>
      <c r="AD59" s="13"/>
      <c r="AE59" s="13"/>
      <c r="AN59" s="8"/>
      <c r="AO59" s="8"/>
      <c r="AP59" s="8"/>
      <c r="AQ59" s="12"/>
    </row>
    <row r="60" spans="1:43" x14ac:dyDescent="0.35">
      <c r="A60" t="s">
        <v>128</v>
      </c>
      <c r="B60" s="208">
        <v>32</v>
      </c>
      <c r="C60" t="s">
        <v>364</v>
      </c>
      <c r="D60" s="208" t="s">
        <v>365</v>
      </c>
      <c r="E60" t="str">
        <f t="shared" si="0"/>
        <v>Aluminium productionSulphite lyes</v>
      </c>
      <c r="F60" s="216">
        <v>140</v>
      </c>
      <c r="G60" s="7">
        <f>ROW()</f>
        <v>60</v>
      </c>
      <c r="H60" s="7">
        <v>717</v>
      </c>
      <c r="J60" s="198" t="s">
        <v>371</v>
      </c>
      <c r="K60" s="54">
        <v>823</v>
      </c>
      <c r="L60" s="54">
        <v>0</v>
      </c>
      <c r="O60" s="198" t="str">
        <f t="shared" si="5"/>
        <v>Use of carbonates for the production of a product other than cement clinker, lime or soda ash</v>
      </c>
      <c r="P60" s="54">
        <v>823</v>
      </c>
      <c r="Q60">
        <f t="shared" si="6"/>
        <v>823</v>
      </c>
      <c r="R60" s="12" t="str">
        <f t="shared" si="7"/>
        <v>AcSo!C823:C823</v>
      </c>
      <c r="S60" s="211" t="s">
        <v>372</v>
      </c>
      <c r="T60" s="7" t="b">
        <v>0</v>
      </c>
      <c r="U60" s="7">
        <f t="shared" si="8"/>
        <v>1</v>
      </c>
      <c r="V60" s="196" t="s">
        <v>697</v>
      </c>
      <c r="AA60" s="13"/>
      <c r="AB60" s="13"/>
      <c r="AC60" s="13"/>
      <c r="AD60" s="13"/>
      <c r="AE60" s="13"/>
      <c r="AN60" s="8"/>
      <c r="AO60" s="8"/>
      <c r="AP60" s="8"/>
      <c r="AQ60" s="12"/>
    </row>
    <row r="61" spans="1:43" x14ac:dyDescent="0.35">
      <c r="A61" t="s">
        <v>128</v>
      </c>
      <c r="B61" s="208">
        <v>32</v>
      </c>
      <c r="C61" t="s">
        <v>367</v>
      </c>
      <c r="D61" s="208" t="s">
        <v>368</v>
      </c>
      <c r="E61" t="str">
        <f t="shared" si="0"/>
        <v>Aluminium productionTown gas</v>
      </c>
      <c r="F61" s="216">
        <v>270</v>
      </c>
      <c r="G61" s="7">
        <f>ROW()</f>
        <v>61</v>
      </c>
      <c r="H61" s="7">
        <v>742</v>
      </c>
      <c r="J61" s="198" t="s">
        <v>183</v>
      </c>
      <c r="K61" s="54">
        <v>824</v>
      </c>
      <c r="L61" s="54">
        <v>0</v>
      </c>
      <c r="O61" s="198" t="str">
        <f t="shared" si="5"/>
        <v>Waste incineration</v>
      </c>
      <c r="P61" s="54">
        <v>824</v>
      </c>
      <c r="Q61">
        <f t="shared" si="6"/>
        <v>889</v>
      </c>
      <c r="R61" s="12" t="str">
        <f t="shared" si="7"/>
        <v>AcSo!C824:C889</v>
      </c>
      <c r="S61" s="211" t="s">
        <v>375</v>
      </c>
      <c r="T61" s="7" t="b">
        <v>0</v>
      </c>
      <c r="U61" s="7">
        <f t="shared" si="8"/>
        <v>66</v>
      </c>
      <c r="V61" s="196" t="s">
        <v>698</v>
      </c>
      <c r="AA61" s="13"/>
      <c r="AB61" s="13"/>
      <c r="AC61" s="13"/>
      <c r="AD61" s="13"/>
      <c r="AE61" s="13"/>
      <c r="AN61" s="8"/>
      <c r="AO61" s="8"/>
      <c r="AP61" s="8"/>
      <c r="AQ61" s="12"/>
    </row>
    <row r="62" spans="1:43" ht="15.65" customHeight="1" x14ac:dyDescent="0.35">
      <c r="A62" s="54" t="s">
        <v>128</v>
      </c>
      <c r="B62" s="195">
        <v>32</v>
      </c>
      <c r="C62" s="9" t="s">
        <v>370</v>
      </c>
      <c r="D62" s="195"/>
      <c r="E62" s="54" t="str">
        <f t="shared" si="0"/>
        <v>Aluminium productionTruck and off-road tyres if recycled and combusted to produce heat or elect</v>
      </c>
      <c r="F62" s="218">
        <v>900</v>
      </c>
      <c r="G62" s="197">
        <f>ROW()</f>
        <v>62</v>
      </c>
      <c r="H62" s="197"/>
      <c r="J62" s="198" t="s">
        <v>184</v>
      </c>
      <c r="K62" s="54">
        <v>890</v>
      </c>
      <c r="L62" s="54">
        <v>0</v>
      </c>
      <c r="O62" s="198" t="str">
        <f t="shared" si="5"/>
        <v>Wastewater handling (domestic or commercial)</v>
      </c>
      <c r="P62" s="54">
        <v>890</v>
      </c>
      <c r="Q62">
        <f t="shared" si="6"/>
        <v>891</v>
      </c>
      <c r="R62" s="12" t="str">
        <f t="shared" si="7"/>
        <v>AcSo!C890:C891</v>
      </c>
      <c r="S62" s="211" t="s">
        <v>376</v>
      </c>
      <c r="T62" s="7" t="b">
        <v>0</v>
      </c>
      <c r="U62" s="7">
        <f t="shared" si="8"/>
        <v>2</v>
      </c>
      <c r="V62" s="196" t="s">
        <v>699</v>
      </c>
      <c r="AA62" s="13"/>
      <c r="AB62" s="13"/>
      <c r="AC62" s="13"/>
      <c r="AD62" s="13"/>
      <c r="AE62" s="13"/>
      <c r="AN62" s="8"/>
      <c r="AO62" s="8"/>
      <c r="AP62" s="8"/>
      <c r="AQ62" s="12"/>
    </row>
    <row r="63" spans="1:43" x14ac:dyDescent="0.35">
      <c r="A63" t="s">
        <v>128</v>
      </c>
      <c r="B63" s="208">
        <v>32</v>
      </c>
      <c r="C63" t="s">
        <v>373</v>
      </c>
      <c r="D63" s="208" t="s">
        <v>374</v>
      </c>
      <c r="E63" t="str">
        <f t="shared" si="0"/>
        <v>Aluminium productionUnprocessed natural gas</v>
      </c>
      <c r="F63" s="216">
        <v>230</v>
      </c>
      <c r="G63" s="7">
        <f>ROW()</f>
        <v>63</v>
      </c>
      <c r="H63" s="7">
        <v>723</v>
      </c>
      <c r="J63" s="198" t="s">
        <v>185</v>
      </c>
      <c r="K63" s="54">
        <v>892</v>
      </c>
      <c r="L63" s="54">
        <v>0</v>
      </c>
      <c r="O63" s="198" t="str">
        <f t="shared" ref="O63" si="9">TRIM(J63)</f>
        <v>Wastewater handling (industrial)</v>
      </c>
      <c r="P63" s="54">
        <v>892</v>
      </c>
      <c r="Q63">
        <f t="shared" ref="Q63" si="10">P64-1</f>
        <v>893</v>
      </c>
      <c r="R63" s="12" t="str">
        <f t="shared" si="7"/>
        <v>AcSo!C892:C893</v>
      </c>
      <c r="S63" s="211" t="s">
        <v>377</v>
      </c>
      <c r="T63" s="7" t="b">
        <v>0</v>
      </c>
      <c r="U63" s="7">
        <f t="shared" ref="U63" si="11">Q63+1-P63</f>
        <v>2</v>
      </c>
      <c r="V63" s="196" t="s">
        <v>700</v>
      </c>
      <c r="AA63" s="13"/>
      <c r="AB63" s="13"/>
      <c r="AC63" s="13"/>
      <c r="AD63" s="13"/>
      <c r="AE63" s="13"/>
      <c r="AN63" s="8"/>
      <c r="AO63" s="8"/>
      <c r="AP63" s="8"/>
      <c r="AQ63" s="12"/>
    </row>
    <row r="64" spans="1:43" x14ac:dyDescent="0.35">
      <c r="A64" t="s">
        <v>128</v>
      </c>
      <c r="B64" s="208">
        <v>32</v>
      </c>
      <c r="C64"/>
      <c r="D64" s="208" t="s">
        <v>231</v>
      </c>
      <c r="E64" t="str">
        <f t="shared" si="0"/>
        <v>Aluminium production</v>
      </c>
      <c r="F64" s="216">
        <v>800</v>
      </c>
      <c r="G64" s="7">
        <f>ROW()</f>
        <v>64</v>
      </c>
      <c r="H64" s="7">
        <v>775</v>
      </c>
      <c r="J64" s="11" t="s">
        <v>379</v>
      </c>
      <c r="K64">
        <v>4</v>
      </c>
      <c r="L64">
        <v>48</v>
      </c>
      <c r="P64" s="197">
        <f>MAX(G:G)+1</f>
        <v>894</v>
      </c>
      <c r="AA64" s="13"/>
      <c r="AB64" s="13"/>
      <c r="AC64" s="13"/>
      <c r="AD64" s="13"/>
      <c r="AE64" s="13"/>
      <c r="AN64" s="8"/>
      <c r="AO64" s="8"/>
      <c r="AP64" s="8"/>
      <c r="AQ64" s="12"/>
    </row>
    <row r="65" spans="1:43" x14ac:dyDescent="0.35">
      <c r="A65" t="s">
        <v>129</v>
      </c>
      <c r="B65" s="208">
        <v>24</v>
      </c>
      <c r="C65" s="54" t="s">
        <v>233</v>
      </c>
      <c r="D65" s="208" t="s">
        <v>234</v>
      </c>
      <c r="E65" t="str">
        <f t="shared" si="0"/>
        <v>Ammonia productionA biogas that is captured for combustion other than those mentioned in item</v>
      </c>
      <c r="F65" s="216">
        <v>320</v>
      </c>
      <c r="G65" s="7">
        <f>ROW()</f>
        <v>65</v>
      </c>
      <c r="H65" s="7">
        <v>414</v>
      </c>
      <c r="AA65" s="13"/>
      <c r="AB65" s="13"/>
      <c r="AC65" s="13"/>
      <c r="AD65" s="13"/>
      <c r="AE65" s="13"/>
      <c r="AN65" s="8"/>
      <c r="AO65" s="8"/>
      <c r="AP65" s="8"/>
      <c r="AQ65" s="12"/>
    </row>
    <row r="66" spans="1:43" x14ac:dyDescent="0.35">
      <c r="A66" s="54" t="s">
        <v>129</v>
      </c>
      <c r="B66" s="195" t="s">
        <v>378</v>
      </c>
      <c r="C66" s="54" t="s">
        <v>247</v>
      </c>
      <c r="D66" s="195"/>
      <c r="E66" s="54" t="str">
        <f t="shared" si="0"/>
        <v>Ammonia productionBiomethane</v>
      </c>
      <c r="F66" s="219">
        <v>880</v>
      </c>
      <c r="G66" s="197">
        <f>ROW()</f>
        <v>66</v>
      </c>
      <c r="H66" s="197"/>
      <c r="AA66" s="13"/>
      <c r="AB66" s="13"/>
      <c r="AC66" s="13"/>
      <c r="AD66" s="13"/>
      <c r="AE66" s="13"/>
      <c r="AN66" s="8"/>
      <c r="AO66" s="8"/>
      <c r="AP66" s="8"/>
      <c r="AQ66" s="12"/>
    </row>
    <row r="67" spans="1:43" x14ac:dyDescent="0.35">
      <c r="A67" t="s">
        <v>129</v>
      </c>
      <c r="B67" s="208">
        <v>24</v>
      </c>
      <c r="C67" t="s">
        <v>250</v>
      </c>
      <c r="D67" s="208" t="s">
        <v>251</v>
      </c>
      <c r="E67" t="str">
        <f t="shared" si="0"/>
        <v>Ammonia productionBlast furnace gas</v>
      </c>
      <c r="F67" s="216">
        <v>260</v>
      </c>
      <c r="G67" s="7">
        <f>ROW()</f>
        <v>67</v>
      </c>
      <c r="H67" s="7">
        <v>419</v>
      </c>
      <c r="AA67" s="13"/>
      <c r="AB67" s="13"/>
      <c r="AC67" s="13"/>
      <c r="AD67" s="13"/>
      <c r="AE67" s="13"/>
      <c r="AN67" s="8"/>
      <c r="AO67" s="8"/>
      <c r="AP67" s="8"/>
      <c r="AQ67" s="12"/>
    </row>
    <row r="68" spans="1:43" x14ac:dyDescent="0.35">
      <c r="A68" t="s">
        <v>129</v>
      </c>
      <c r="B68" s="208">
        <v>24</v>
      </c>
      <c r="C68" t="s">
        <v>264</v>
      </c>
      <c r="D68" s="208" t="s">
        <v>265</v>
      </c>
      <c r="E68" t="str">
        <f t="shared" ref="E68:E131" si="12">LEFT(TRIM(A68),45)&amp;LEFT(TRIM(C68),75)</f>
        <v>Ammonia productionCoal mine waste gas that is captured for combustion</v>
      </c>
      <c r="F68" s="216">
        <v>210</v>
      </c>
      <c r="G68" s="7">
        <f>ROW()</f>
        <v>68</v>
      </c>
      <c r="H68" s="7">
        <v>410</v>
      </c>
      <c r="AA68" s="13"/>
      <c r="AB68" s="13"/>
      <c r="AC68" s="13"/>
      <c r="AD68" s="13"/>
      <c r="AE68" s="13"/>
      <c r="AN68" s="8"/>
      <c r="AO68" s="8"/>
      <c r="AP68" s="8"/>
      <c r="AQ68" s="12"/>
    </row>
    <row r="69" spans="1:43" x14ac:dyDescent="0.35">
      <c r="A69" t="s">
        <v>129</v>
      </c>
      <c r="B69" s="208">
        <v>24</v>
      </c>
      <c r="C69" t="s">
        <v>267</v>
      </c>
      <c r="D69" s="208" t="s">
        <v>268</v>
      </c>
      <c r="E69" t="str">
        <f t="shared" si="12"/>
        <v>Ammonia productionCoal seam methane that is captured for combustion</v>
      </c>
      <c r="F69" s="216">
        <v>200</v>
      </c>
      <c r="G69" s="7">
        <f>ROW()</f>
        <v>69</v>
      </c>
      <c r="H69" s="7">
        <v>409</v>
      </c>
      <c r="AA69" s="13"/>
      <c r="AB69" s="13"/>
      <c r="AC69" s="13"/>
      <c r="AD69" s="13"/>
      <c r="AE69" s="13"/>
      <c r="AN69" s="8"/>
      <c r="AO69" s="8"/>
      <c r="AP69" s="8"/>
      <c r="AQ69" s="12"/>
    </row>
    <row r="70" spans="1:43" x14ac:dyDescent="0.35">
      <c r="A70" t="s">
        <v>129</v>
      </c>
      <c r="B70" s="208">
        <v>24</v>
      </c>
      <c r="C70" t="s">
        <v>272</v>
      </c>
      <c r="D70" s="208" t="s">
        <v>273</v>
      </c>
      <c r="E70" t="str">
        <f t="shared" si="12"/>
        <v>Ammonia productionCoke oven gas</v>
      </c>
      <c r="F70" s="216">
        <v>250</v>
      </c>
      <c r="G70" s="7">
        <f>ROW()</f>
        <v>70</v>
      </c>
      <c r="H70" s="7">
        <v>418</v>
      </c>
      <c r="AA70" s="13"/>
      <c r="AB70" s="13"/>
      <c r="AC70" s="13"/>
      <c r="AD70" s="13"/>
      <c r="AE70" s="13"/>
      <c r="AN70" s="8"/>
      <c r="AO70" s="8"/>
      <c r="AP70" s="8"/>
      <c r="AQ70" s="12"/>
    </row>
    <row r="71" spans="1:43" x14ac:dyDescent="0.35">
      <c r="A71" t="s">
        <v>129</v>
      </c>
      <c r="B71" s="208">
        <v>24</v>
      </c>
      <c r="C71" t="s">
        <v>276</v>
      </c>
      <c r="D71" s="208" t="s">
        <v>277</v>
      </c>
      <c r="E71" t="str">
        <f t="shared" si="12"/>
        <v>Ammonia productionCompressed natural gas that has reverted back to standard conditions</v>
      </c>
      <c r="F71" s="216">
        <v>220</v>
      </c>
      <c r="G71" s="7">
        <f>ROW()</f>
        <v>71</v>
      </c>
      <c r="H71" s="7">
        <v>416</v>
      </c>
      <c r="AA71" s="13"/>
      <c r="AB71" s="13"/>
      <c r="AC71" s="13"/>
      <c r="AD71" s="13"/>
      <c r="AE71" s="13"/>
      <c r="AN71" s="8"/>
      <c r="AO71" s="8"/>
      <c r="AP71" s="8"/>
      <c r="AQ71" s="12"/>
    </row>
    <row r="72" spans="1:43" x14ac:dyDescent="0.35">
      <c r="A72" t="s">
        <v>129</v>
      </c>
      <c r="B72" s="208">
        <v>24</v>
      </c>
      <c r="C72" t="s">
        <v>287</v>
      </c>
      <c r="D72" s="208">
        <v>111</v>
      </c>
      <c r="E72" t="str">
        <f t="shared" si="12"/>
        <v>Ammonia productionEthane</v>
      </c>
      <c r="F72" s="216">
        <v>240</v>
      </c>
      <c r="G72" s="7">
        <f>ROW()</f>
        <v>72</v>
      </c>
      <c r="H72" s="7">
        <v>423</v>
      </c>
      <c r="AA72" s="13"/>
      <c r="AB72" s="13"/>
      <c r="AC72" s="13"/>
      <c r="AD72" s="13"/>
      <c r="AE72" s="13"/>
      <c r="AN72" s="8"/>
      <c r="AO72" s="8"/>
      <c r="AP72" s="8"/>
      <c r="AQ72" s="12"/>
    </row>
    <row r="73" spans="1:43" x14ac:dyDescent="0.35">
      <c r="A73" t="s">
        <v>129</v>
      </c>
      <c r="B73" s="208">
        <v>24</v>
      </c>
      <c r="C73" t="s">
        <v>291</v>
      </c>
      <c r="D73" s="208">
        <v>113</v>
      </c>
      <c r="E73" t="str">
        <f t="shared" si="12"/>
        <v>Ammonia productionGaseous fossil fuels other than those mentioned in items 17 to 26</v>
      </c>
      <c r="F73" s="216">
        <v>290</v>
      </c>
      <c r="G73" s="7">
        <f>ROW()</f>
        <v>73</v>
      </c>
      <c r="H73" s="7">
        <v>425</v>
      </c>
      <c r="AA73" s="13"/>
      <c r="AB73" s="13"/>
      <c r="AC73" s="13"/>
      <c r="AD73" s="13"/>
      <c r="AE73" s="13"/>
      <c r="AN73" s="8"/>
      <c r="AO73" s="8"/>
      <c r="AP73" s="8"/>
      <c r="AQ73" s="12"/>
    </row>
    <row r="74" spans="1:43" x14ac:dyDescent="0.35">
      <c r="A74" t="s">
        <v>129</v>
      </c>
      <c r="B74" s="208">
        <v>24</v>
      </c>
      <c r="C74" t="s">
        <v>309</v>
      </c>
      <c r="D74" s="208" t="s">
        <v>310</v>
      </c>
      <c r="E74" t="str">
        <f t="shared" si="12"/>
        <v>Ammonia productionLandfill biogas that is captured for combustion (methane only)</v>
      </c>
      <c r="F74" s="216">
        <v>300</v>
      </c>
      <c r="G74" s="7">
        <f>ROW()</f>
        <v>74</v>
      </c>
      <c r="H74" s="7">
        <v>412</v>
      </c>
      <c r="AA74" s="13"/>
      <c r="AB74" s="13"/>
      <c r="AC74" s="13"/>
      <c r="AD74" s="13"/>
      <c r="AE74" s="13"/>
      <c r="AN74" s="8"/>
      <c r="AO74" s="8"/>
      <c r="AP74" s="8"/>
      <c r="AQ74" s="12"/>
    </row>
    <row r="75" spans="1:43" x14ac:dyDescent="0.35">
      <c r="A75" t="s">
        <v>129</v>
      </c>
      <c r="B75" s="208">
        <v>24</v>
      </c>
      <c r="C75" t="s">
        <v>314</v>
      </c>
      <c r="D75" s="208" t="s">
        <v>380</v>
      </c>
      <c r="E75" t="str">
        <f t="shared" si="12"/>
        <v>Ammonia productionLiquefied natural gas</v>
      </c>
      <c r="F75" s="216">
        <v>280</v>
      </c>
      <c r="G75" s="7">
        <f>ROW()</f>
        <v>75</v>
      </c>
      <c r="H75" s="7">
        <v>421</v>
      </c>
      <c r="AA75" s="13"/>
      <c r="AB75" s="13"/>
      <c r="AC75" s="13"/>
      <c r="AD75" s="13"/>
      <c r="AE75" s="13"/>
      <c r="AN75" s="8"/>
      <c r="AO75" s="8"/>
      <c r="AP75" s="8"/>
      <c r="AQ75" s="12"/>
    </row>
    <row r="76" spans="1:43" x14ac:dyDescent="0.35">
      <c r="A76" t="s">
        <v>129</v>
      </c>
      <c r="B76" s="208">
        <v>24</v>
      </c>
      <c r="C76" t="s">
        <v>322</v>
      </c>
      <c r="D76" s="208" t="s">
        <v>323</v>
      </c>
      <c r="E76" t="str">
        <f t="shared" si="12"/>
        <v>Ammonia productionNatural gas distributed in a pipeline</v>
      </c>
      <c r="F76" s="216">
        <v>190</v>
      </c>
      <c r="G76" s="7">
        <f>ROW()</f>
        <v>76</v>
      </c>
      <c r="H76" s="7">
        <v>415</v>
      </c>
      <c r="AA76" s="13"/>
      <c r="AB76" s="13"/>
      <c r="AC76" s="13"/>
      <c r="AD76" s="13"/>
      <c r="AE76" s="13"/>
      <c r="AN76" s="8"/>
      <c r="AO76" s="8"/>
      <c r="AP76" s="8"/>
      <c r="AQ76" s="12"/>
    </row>
    <row r="77" spans="1:43" x14ac:dyDescent="0.35">
      <c r="A77" t="s">
        <v>129</v>
      </c>
      <c r="B77" s="208">
        <v>24</v>
      </c>
      <c r="C77" t="s">
        <v>353</v>
      </c>
      <c r="D77" s="208" t="s">
        <v>354</v>
      </c>
      <c r="E77" t="str">
        <f t="shared" si="12"/>
        <v>Ammonia productionSludge biogas that is captured for combustion (methane only)</v>
      </c>
      <c r="F77" s="216">
        <v>310</v>
      </c>
      <c r="G77" s="7">
        <f>ROW()</f>
        <v>77</v>
      </c>
      <c r="H77" s="7">
        <v>413</v>
      </c>
      <c r="J77" s="11"/>
      <c r="AA77" s="13"/>
      <c r="AB77" s="13"/>
      <c r="AC77" s="13"/>
      <c r="AD77" s="13"/>
      <c r="AE77" s="13"/>
      <c r="AN77" s="8"/>
      <c r="AO77" s="8"/>
      <c r="AP77" s="8"/>
      <c r="AQ77" s="12"/>
    </row>
    <row r="78" spans="1:43" x14ac:dyDescent="0.35">
      <c r="A78" t="s">
        <v>129</v>
      </c>
      <c r="B78" s="208">
        <v>24</v>
      </c>
      <c r="C78" t="s">
        <v>367</v>
      </c>
      <c r="D78" s="208" t="s">
        <v>368</v>
      </c>
      <c r="E78" t="str">
        <f t="shared" si="12"/>
        <v>Ammonia productionTown gas</v>
      </c>
      <c r="F78" s="216">
        <v>270</v>
      </c>
      <c r="G78" s="7">
        <f>ROW()</f>
        <v>78</v>
      </c>
      <c r="H78" s="7">
        <v>420</v>
      </c>
      <c r="J78" s="11"/>
      <c r="AA78" s="13"/>
      <c r="AB78" s="13"/>
      <c r="AC78" s="13"/>
      <c r="AD78" s="13"/>
      <c r="AE78" s="13"/>
      <c r="AN78" s="8"/>
      <c r="AO78" s="8"/>
      <c r="AP78" s="8"/>
      <c r="AQ78" s="12"/>
    </row>
    <row r="79" spans="1:43" x14ac:dyDescent="0.35">
      <c r="A79" t="s">
        <v>129</v>
      </c>
      <c r="B79" s="208">
        <v>24</v>
      </c>
      <c r="C79" t="s">
        <v>373</v>
      </c>
      <c r="D79" s="208" t="s">
        <v>374</v>
      </c>
      <c r="E79" t="str">
        <f t="shared" si="12"/>
        <v>Ammonia productionUnprocessed natural gas</v>
      </c>
      <c r="F79" s="216">
        <v>230</v>
      </c>
      <c r="G79" s="7">
        <f>ROW()</f>
        <v>79</v>
      </c>
      <c r="H79" s="7">
        <v>411</v>
      </c>
      <c r="J79" s="11"/>
      <c r="AA79" s="13"/>
      <c r="AB79" s="13"/>
      <c r="AC79" s="13"/>
      <c r="AD79" s="13"/>
      <c r="AE79" s="13"/>
      <c r="AN79" s="8"/>
      <c r="AO79" s="8"/>
      <c r="AP79" s="8"/>
      <c r="AQ79" s="12"/>
    </row>
    <row r="80" spans="1:43" x14ac:dyDescent="0.35">
      <c r="A80" t="s">
        <v>130</v>
      </c>
      <c r="B80" s="208">
        <v>27</v>
      </c>
      <c r="C80"/>
      <c r="D80" s="208" t="s">
        <v>231</v>
      </c>
      <c r="E80" t="str">
        <f t="shared" si="12"/>
        <v>Carbide production</v>
      </c>
      <c r="F80" s="216">
        <v>760</v>
      </c>
      <c r="G80" s="7">
        <f>ROW()</f>
        <v>80</v>
      </c>
      <c r="H80" s="7">
        <v>428</v>
      </c>
      <c r="J80" s="11"/>
      <c r="AA80" s="13"/>
      <c r="AB80" s="13"/>
      <c r="AC80" s="13"/>
      <c r="AD80" s="13"/>
      <c r="AE80" s="13"/>
      <c r="AN80" s="8"/>
      <c r="AO80" s="8"/>
      <c r="AP80" s="8"/>
      <c r="AQ80" s="12"/>
    </row>
    <row r="81" spans="1:43" x14ac:dyDescent="0.35">
      <c r="A81" t="s">
        <v>131</v>
      </c>
      <c r="B81" s="208" t="s">
        <v>241</v>
      </c>
      <c r="C81"/>
      <c r="D81" s="208" t="s">
        <v>231</v>
      </c>
      <c r="E81" t="str">
        <f t="shared" si="12"/>
        <v>Carbon capture and storage</v>
      </c>
      <c r="F81" s="216">
        <v>670</v>
      </c>
      <c r="G81" s="7">
        <f>ROW()</f>
        <v>81</v>
      </c>
      <c r="H81" s="7" t="s">
        <v>381</v>
      </c>
      <c r="J81" s="11"/>
      <c r="AA81" s="13"/>
      <c r="AB81" s="13"/>
      <c r="AC81" s="13"/>
      <c r="AD81" s="13"/>
      <c r="AE81" s="13"/>
      <c r="AN81" s="8"/>
      <c r="AO81" s="8"/>
      <c r="AP81" s="8"/>
      <c r="AQ81" s="12"/>
    </row>
    <row r="82" spans="1:43" x14ac:dyDescent="0.35">
      <c r="A82" t="s">
        <v>132</v>
      </c>
      <c r="B82" s="208">
        <v>19</v>
      </c>
      <c r="C82"/>
      <c r="D82" s="208" t="s">
        <v>231</v>
      </c>
      <c r="E82" t="str">
        <f t="shared" si="12"/>
        <v>Cement clinker production</v>
      </c>
      <c r="F82" s="216">
        <v>680</v>
      </c>
      <c r="G82" s="7">
        <f>ROW()</f>
        <v>82</v>
      </c>
      <c r="H82" s="7">
        <v>337</v>
      </c>
      <c r="J82" s="11"/>
      <c r="AA82" s="13"/>
      <c r="AB82" s="13"/>
      <c r="AC82" s="13"/>
      <c r="AD82" s="13"/>
      <c r="AE82" s="13"/>
      <c r="AN82" s="8"/>
      <c r="AO82" s="8"/>
      <c r="AP82" s="8"/>
      <c r="AQ82" s="12"/>
    </row>
    <row r="83" spans="1:43" x14ac:dyDescent="0.35">
      <c r="A83" t="s">
        <v>246</v>
      </c>
      <c r="B83" s="208">
        <v>28</v>
      </c>
      <c r="C83" s="54" t="s">
        <v>233</v>
      </c>
      <c r="D83" s="208" t="s">
        <v>234</v>
      </c>
      <c r="E83" t="str">
        <f t="shared" si="12"/>
        <v>Chemical or mineral production other than carA biogas that is captured for combustion other than those mentioned in item</v>
      </c>
      <c r="F83" s="216">
        <v>320</v>
      </c>
      <c r="G83" s="7">
        <f>ROW()</f>
        <v>83</v>
      </c>
      <c r="H83" s="7">
        <v>448</v>
      </c>
      <c r="J83" s="11"/>
      <c r="AA83" s="13"/>
      <c r="AB83" s="13"/>
      <c r="AC83" s="13"/>
      <c r="AD83" s="13"/>
      <c r="AE83" s="13"/>
      <c r="AN83" s="8"/>
      <c r="AO83" s="8"/>
      <c r="AP83" s="8"/>
      <c r="AQ83" s="12"/>
    </row>
    <row r="84" spans="1:43" x14ac:dyDescent="0.35">
      <c r="A84" t="s">
        <v>246</v>
      </c>
      <c r="B84" s="208">
        <v>28</v>
      </c>
      <c r="C84" t="s">
        <v>235</v>
      </c>
      <c r="D84" s="208" t="s">
        <v>236</v>
      </c>
      <c r="E84" t="str">
        <f t="shared" si="12"/>
        <v>Chemical or mineral production other than carAnthracite</v>
      </c>
      <c r="F84" s="216">
        <v>30</v>
      </c>
      <c r="G84" s="7">
        <f>ROW()</f>
        <v>84</v>
      </c>
      <c r="H84" s="7">
        <v>431</v>
      </c>
      <c r="J84" s="11"/>
      <c r="AA84" s="13"/>
      <c r="AB84" s="13"/>
      <c r="AC84" s="13"/>
      <c r="AD84" s="13"/>
      <c r="AE84" s="13"/>
      <c r="AN84" s="8"/>
      <c r="AO84" s="8"/>
      <c r="AP84" s="8"/>
      <c r="AQ84" s="12"/>
    </row>
    <row r="85" spans="1:43" x14ac:dyDescent="0.35">
      <c r="A85" t="s">
        <v>246</v>
      </c>
      <c r="B85" s="208">
        <v>28</v>
      </c>
      <c r="C85" t="s">
        <v>237</v>
      </c>
      <c r="D85" s="208" t="s">
        <v>238</v>
      </c>
      <c r="E85" t="str">
        <f t="shared" si="12"/>
        <v>Chemical or mineral production other than carBagasse</v>
      </c>
      <c r="F85" s="216">
        <v>150</v>
      </c>
      <c r="G85" s="7">
        <f>ROW()</f>
        <v>85</v>
      </c>
      <c r="H85" s="7">
        <v>440</v>
      </c>
      <c r="J85" s="11"/>
      <c r="AA85" s="13"/>
      <c r="AB85" s="13"/>
      <c r="AC85" s="13"/>
      <c r="AD85" s="13"/>
      <c r="AE85" s="13"/>
      <c r="AN85" s="8"/>
      <c r="AO85" s="8"/>
      <c r="AP85" s="8"/>
      <c r="AQ85" s="12"/>
    </row>
    <row r="86" spans="1:43" x14ac:dyDescent="0.35">
      <c r="A86" t="s">
        <v>246</v>
      </c>
      <c r="B86" s="208">
        <v>28</v>
      </c>
      <c r="C86" t="s">
        <v>239</v>
      </c>
      <c r="D86" s="208" t="s">
        <v>240</v>
      </c>
      <c r="E86" t="str">
        <f t="shared" si="12"/>
        <v>Chemical or mineral production other than carBiodiesel</v>
      </c>
      <c r="F86" s="216">
        <v>520</v>
      </c>
      <c r="G86" s="7">
        <f>ROW()</f>
        <v>86</v>
      </c>
      <c r="H86" s="7">
        <v>453</v>
      </c>
      <c r="J86" s="11"/>
      <c r="AA86" s="13"/>
      <c r="AB86" s="13"/>
      <c r="AC86" s="13"/>
      <c r="AD86" s="13"/>
      <c r="AE86" s="13"/>
      <c r="AN86" s="8"/>
      <c r="AO86" s="8"/>
      <c r="AP86" s="8"/>
      <c r="AQ86" s="12"/>
    </row>
    <row r="87" spans="1:43" x14ac:dyDescent="0.35">
      <c r="A87" t="s">
        <v>246</v>
      </c>
      <c r="B87" s="208">
        <v>28</v>
      </c>
      <c r="C87" s="222" t="s">
        <v>705</v>
      </c>
      <c r="D87" s="208" t="s">
        <v>242</v>
      </c>
      <c r="E87" t="str">
        <f t="shared" si="12"/>
        <v>Chemical or mineral production other than carBiofuels other than those mentioned in items 50 50A 50B and 51</v>
      </c>
      <c r="F87" s="216">
        <v>540</v>
      </c>
      <c r="G87" s="7">
        <f>ROW()</f>
        <v>87</v>
      </c>
      <c r="H87" s="7">
        <v>455</v>
      </c>
      <c r="J87" s="11"/>
      <c r="AA87" s="13"/>
      <c r="AB87" s="13"/>
      <c r="AC87" s="13"/>
      <c r="AD87" s="13"/>
      <c r="AE87" s="13"/>
      <c r="AN87" s="8"/>
      <c r="AO87" s="8"/>
      <c r="AP87" s="8"/>
      <c r="AQ87" s="12"/>
    </row>
    <row r="88" spans="1:43" x14ac:dyDescent="0.35">
      <c r="A88" t="s">
        <v>246</v>
      </c>
      <c r="B88" s="208">
        <v>28</v>
      </c>
      <c r="C88" t="s">
        <v>244</v>
      </c>
      <c r="D88" s="208" t="s">
        <v>245</v>
      </c>
      <c r="E88" t="str">
        <f t="shared" si="12"/>
        <v>Chemical or mineral production other than carBiomass municipal and industrial materials if recycled and combusted to pro</v>
      </c>
      <c r="F88" s="216">
        <v>160</v>
      </c>
      <c r="G88" s="7">
        <f>ROW()</f>
        <v>88</v>
      </c>
      <c r="H88" s="7">
        <v>441</v>
      </c>
      <c r="J88" s="11"/>
      <c r="AA88" s="13"/>
      <c r="AB88" s="13"/>
      <c r="AC88" s="13"/>
      <c r="AD88" s="13"/>
      <c r="AE88" s="13"/>
      <c r="AN88" s="8"/>
      <c r="AO88" s="8"/>
      <c r="AP88" s="8"/>
      <c r="AQ88" s="12"/>
    </row>
    <row r="89" spans="1:43" x14ac:dyDescent="0.35">
      <c r="A89" s="54" t="s">
        <v>246</v>
      </c>
      <c r="B89" s="195" t="s">
        <v>382</v>
      </c>
      <c r="C89" s="54" t="s">
        <v>247</v>
      </c>
      <c r="D89" s="195"/>
      <c r="E89" s="54" t="str">
        <f t="shared" si="12"/>
        <v>Chemical or mineral production other than carBiomethane</v>
      </c>
      <c r="F89" s="219">
        <v>880</v>
      </c>
      <c r="G89" s="7">
        <f>ROW()</f>
        <v>89</v>
      </c>
      <c r="H89" s="197"/>
      <c r="J89" s="11"/>
      <c r="AA89" s="13"/>
      <c r="AB89" s="13"/>
      <c r="AC89" s="13"/>
      <c r="AD89" s="13"/>
      <c r="AE89" s="13"/>
      <c r="AN89" s="8"/>
      <c r="AO89" s="8"/>
      <c r="AP89" s="8"/>
      <c r="AQ89" s="12"/>
    </row>
    <row r="90" spans="1:43" x14ac:dyDescent="0.35">
      <c r="A90" t="s">
        <v>246</v>
      </c>
      <c r="B90" s="208">
        <v>28</v>
      </c>
      <c r="C90" t="s">
        <v>248</v>
      </c>
      <c r="D90" s="208" t="s">
        <v>249</v>
      </c>
      <c r="E90" t="str">
        <f t="shared" si="12"/>
        <v>Chemical or mineral production other than carBituminous coal</v>
      </c>
      <c r="F90" s="216">
        <v>10</v>
      </c>
      <c r="G90" s="7">
        <f>ROW()</f>
        <v>90</v>
      </c>
      <c r="H90" s="7">
        <v>429</v>
      </c>
      <c r="J90" s="11"/>
      <c r="AA90" s="13"/>
      <c r="AB90" s="13"/>
      <c r="AC90" s="13"/>
      <c r="AD90" s="13"/>
      <c r="AE90" s="13"/>
      <c r="AN90" s="8"/>
      <c r="AO90" s="8"/>
      <c r="AP90" s="8"/>
      <c r="AQ90" s="12"/>
    </row>
    <row r="91" spans="1:43" x14ac:dyDescent="0.35">
      <c r="A91" t="s">
        <v>246</v>
      </c>
      <c r="B91" s="208">
        <v>28</v>
      </c>
      <c r="C91" t="s">
        <v>250</v>
      </c>
      <c r="D91" s="208" t="s">
        <v>251</v>
      </c>
      <c r="E91" t="str">
        <f t="shared" si="12"/>
        <v>Chemical or mineral production other than carBlast furnace gas</v>
      </c>
      <c r="F91" s="216">
        <v>260</v>
      </c>
      <c r="G91" s="7">
        <f>ROW()</f>
        <v>91</v>
      </c>
      <c r="H91" s="7">
        <v>463</v>
      </c>
      <c r="J91" s="11"/>
      <c r="AA91" s="13"/>
      <c r="AB91" s="13"/>
      <c r="AC91" s="13"/>
      <c r="AD91" s="13"/>
      <c r="AE91" s="13"/>
      <c r="AN91" s="8"/>
      <c r="AO91" s="8"/>
      <c r="AP91" s="8"/>
      <c r="AQ91" s="12"/>
    </row>
    <row r="92" spans="1:43" x14ac:dyDescent="0.35">
      <c r="A92" t="s">
        <v>246</v>
      </c>
      <c r="B92" s="208">
        <v>28</v>
      </c>
      <c r="C92" t="s">
        <v>252</v>
      </c>
      <c r="D92" s="208" t="s">
        <v>253</v>
      </c>
      <c r="E92" t="str">
        <f t="shared" si="12"/>
        <v>Chemical or mineral production other than carBrown coal</v>
      </c>
      <c r="F92" s="216">
        <v>40</v>
      </c>
      <c r="G92" s="7">
        <f>ROW()</f>
        <v>92</v>
      </c>
      <c r="H92" s="7">
        <v>432</v>
      </c>
      <c r="J92" s="11"/>
      <c r="AA92" s="13"/>
      <c r="AB92" s="13"/>
      <c r="AC92" s="13"/>
      <c r="AD92" s="13"/>
      <c r="AE92" s="13"/>
      <c r="AN92" s="8"/>
      <c r="AO92" s="8"/>
      <c r="AP92" s="8"/>
      <c r="AQ92" s="12"/>
    </row>
    <row r="93" spans="1:43" x14ac:dyDescent="0.35">
      <c r="A93" t="s">
        <v>246</v>
      </c>
      <c r="B93" s="208">
        <v>28</v>
      </c>
      <c r="C93" t="s">
        <v>255</v>
      </c>
      <c r="D93" s="208" t="s">
        <v>256</v>
      </c>
      <c r="E93" t="str">
        <f t="shared" si="12"/>
        <v>Chemical or mineral production other than carCharcoal</v>
      </c>
      <c r="F93" s="216">
        <v>170</v>
      </c>
      <c r="G93" s="7">
        <f>ROW()</f>
        <v>93</v>
      </c>
      <c r="H93" s="7">
        <v>459</v>
      </c>
      <c r="J93" s="11"/>
      <c r="AA93" s="13"/>
      <c r="AB93" s="13"/>
      <c r="AC93" s="13"/>
      <c r="AD93" s="13"/>
      <c r="AE93" s="13"/>
      <c r="AN93" s="8"/>
      <c r="AO93" s="8"/>
      <c r="AP93" s="8"/>
      <c r="AQ93" s="12"/>
    </row>
    <row r="94" spans="1:43" x14ac:dyDescent="0.35">
      <c r="A94" t="s">
        <v>246</v>
      </c>
      <c r="B94" s="208">
        <v>28</v>
      </c>
      <c r="C94" t="s">
        <v>258</v>
      </c>
      <c r="D94" s="208" t="s">
        <v>259</v>
      </c>
      <c r="E94" t="str">
        <f t="shared" si="12"/>
        <v>Chemical or mineral production other than carCoal briquettes</v>
      </c>
      <c r="F94" s="216">
        <v>60</v>
      </c>
      <c r="G94" s="7">
        <f>ROW()</f>
        <v>94</v>
      </c>
      <c r="H94" s="7">
        <v>434</v>
      </c>
      <c r="J94" s="11"/>
      <c r="AA94" s="13"/>
      <c r="AB94" s="13"/>
      <c r="AC94" s="13"/>
      <c r="AD94" s="13"/>
      <c r="AE94" s="13"/>
      <c r="AN94" s="8"/>
      <c r="AO94" s="8"/>
      <c r="AP94" s="8"/>
      <c r="AQ94" s="12"/>
    </row>
    <row r="95" spans="1:43" x14ac:dyDescent="0.35">
      <c r="A95" t="s">
        <v>246</v>
      </c>
      <c r="B95" s="208">
        <v>28</v>
      </c>
      <c r="C95" t="s">
        <v>261</v>
      </c>
      <c r="D95" s="208" t="s">
        <v>262</v>
      </c>
      <c r="E95" t="str">
        <f t="shared" si="12"/>
        <v>Chemical or mineral production other than carCoal coke</v>
      </c>
      <c r="F95" s="216">
        <v>70</v>
      </c>
      <c r="G95" s="7">
        <f>ROW()</f>
        <v>95</v>
      </c>
      <c r="H95" s="7">
        <v>457</v>
      </c>
      <c r="J95" s="11"/>
      <c r="AA95" s="13"/>
      <c r="AB95" s="13"/>
      <c r="AC95" s="13"/>
      <c r="AD95" s="13"/>
      <c r="AE95" s="13"/>
      <c r="AN95" s="8"/>
      <c r="AO95" s="8"/>
      <c r="AP95" s="8"/>
      <c r="AQ95" s="12"/>
    </row>
    <row r="96" spans="1:43" x14ac:dyDescent="0.35">
      <c r="A96" t="s">
        <v>246</v>
      </c>
      <c r="B96" s="208">
        <v>28</v>
      </c>
      <c r="C96" t="s">
        <v>264</v>
      </c>
      <c r="D96" s="208" t="s">
        <v>265</v>
      </c>
      <c r="E96" t="str">
        <f t="shared" si="12"/>
        <v>Chemical or mineral production other than carCoal mine waste gas that is captured for combustion</v>
      </c>
      <c r="F96" s="216">
        <v>210</v>
      </c>
      <c r="G96" s="7">
        <f>ROW()</f>
        <v>96</v>
      </c>
      <c r="H96" s="7">
        <v>444</v>
      </c>
      <c r="J96" s="11"/>
      <c r="AA96" s="13"/>
      <c r="AB96" s="13"/>
      <c r="AC96" s="13"/>
      <c r="AD96" s="13"/>
      <c r="AE96" s="13"/>
      <c r="AN96" s="8"/>
      <c r="AO96" s="8"/>
      <c r="AP96" s="8"/>
      <c r="AQ96" s="12"/>
    </row>
    <row r="97" spans="1:43" x14ac:dyDescent="0.35">
      <c r="A97" t="s">
        <v>246</v>
      </c>
      <c r="B97" s="208">
        <v>28</v>
      </c>
      <c r="C97" t="s">
        <v>267</v>
      </c>
      <c r="D97" s="208" t="s">
        <v>268</v>
      </c>
      <c r="E97" t="str">
        <f t="shared" si="12"/>
        <v>Chemical or mineral production other than carCoal seam methane that is captured for combustion</v>
      </c>
      <c r="F97" s="216">
        <v>200</v>
      </c>
      <c r="G97" s="7">
        <f>ROW()</f>
        <v>97</v>
      </c>
      <c r="H97" s="7">
        <v>443</v>
      </c>
      <c r="J97" s="11"/>
      <c r="AA97" s="13"/>
      <c r="AB97" s="13"/>
      <c r="AC97" s="13"/>
      <c r="AD97" s="13"/>
      <c r="AE97" s="13"/>
      <c r="AN97" s="8"/>
      <c r="AO97" s="8"/>
      <c r="AP97" s="8"/>
      <c r="AQ97" s="12"/>
    </row>
    <row r="98" spans="1:43" x14ac:dyDescent="0.35">
      <c r="A98" t="s">
        <v>246</v>
      </c>
      <c r="B98" s="208">
        <v>28</v>
      </c>
      <c r="C98" t="s">
        <v>270</v>
      </c>
      <c r="D98" s="208" t="s">
        <v>271</v>
      </c>
      <c r="E98" t="str">
        <f t="shared" si="12"/>
        <v>Chemical or mineral production other than carCoal tar</v>
      </c>
      <c r="F98" s="216">
        <v>80</v>
      </c>
      <c r="G98" s="7">
        <f>ROW()</f>
        <v>98</v>
      </c>
      <c r="H98" s="7">
        <v>458</v>
      </c>
      <c r="J98" s="11"/>
      <c r="AA98" s="13"/>
      <c r="AB98" s="13"/>
      <c r="AC98" s="13"/>
      <c r="AD98" s="13"/>
      <c r="AE98" s="13"/>
      <c r="AN98" s="8"/>
      <c r="AO98" s="8"/>
      <c r="AP98" s="8"/>
      <c r="AQ98" s="12"/>
    </row>
    <row r="99" spans="1:43" x14ac:dyDescent="0.35">
      <c r="A99" t="s">
        <v>246</v>
      </c>
      <c r="B99" s="208">
        <v>28</v>
      </c>
      <c r="C99" t="s">
        <v>272</v>
      </c>
      <c r="D99" s="208" t="s">
        <v>273</v>
      </c>
      <c r="E99" t="str">
        <f t="shared" si="12"/>
        <v>Chemical or mineral production other than carCoke oven gas</v>
      </c>
      <c r="F99" s="216">
        <v>250</v>
      </c>
      <c r="G99" s="7">
        <f>ROW()</f>
        <v>99</v>
      </c>
      <c r="H99" s="7">
        <v>462</v>
      </c>
      <c r="J99" s="11"/>
      <c r="AA99" s="13"/>
      <c r="AB99" s="13"/>
      <c r="AC99" s="13"/>
      <c r="AD99" s="13"/>
      <c r="AE99" s="13"/>
      <c r="AN99" s="8"/>
      <c r="AO99" s="8"/>
      <c r="AP99" s="8"/>
      <c r="AQ99" s="12"/>
    </row>
    <row r="100" spans="1:43" x14ac:dyDescent="0.35">
      <c r="A100" t="s">
        <v>246</v>
      </c>
      <c r="B100" s="208">
        <v>28</v>
      </c>
      <c r="C100" t="s">
        <v>274</v>
      </c>
      <c r="D100" s="208" t="s">
        <v>275</v>
      </c>
      <c r="E100" t="str">
        <f t="shared" si="12"/>
        <v>Chemical or mineral production other than carCoking coal</v>
      </c>
      <c r="F100" s="216">
        <v>50</v>
      </c>
      <c r="G100" s="7">
        <f>ROW()</f>
        <v>100</v>
      </c>
      <c r="H100" s="7">
        <v>433</v>
      </c>
      <c r="J100" s="11"/>
      <c r="AA100" s="13"/>
      <c r="AB100" s="13"/>
      <c r="AC100" s="13"/>
      <c r="AD100" s="13"/>
      <c r="AE100" s="13"/>
      <c r="AN100" s="8"/>
      <c r="AO100" s="8"/>
      <c r="AP100" s="8"/>
      <c r="AQ100" s="12"/>
    </row>
    <row r="101" spans="1:43" x14ac:dyDescent="0.35">
      <c r="A101" t="s">
        <v>246</v>
      </c>
      <c r="B101" s="208">
        <v>28</v>
      </c>
      <c r="C101" t="s">
        <v>276</v>
      </c>
      <c r="D101" s="208" t="s">
        <v>277</v>
      </c>
      <c r="E101" t="str">
        <f t="shared" si="12"/>
        <v>Chemical or mineral production other than carCompressed natural gas that has reverted back to standard conditions</v>
      </c>
      <c r="F101" s="216">
        <v>220</v>
      </c>
      <c r="G101" s="7">
        <f>ROW()</f>
        <v>101</v>
      </c>
      <c r="H101" s="7">
        <v>460</v>
      </c>
      <c r="J101" s="11"/>
      <c r="AA101" s="13"/>
      <c r="AB101" s="13"/>
      <c r="AC101" s="13"/>
      <c r="AD101" s="13"/>
      <c r="AE101" s="13"/>
      <c r="AN101" s="8"/>
      <c r="AO101" s="8"/>
      <c r="AP101" s="8"/>
      <c r="AQ101" s="12"/>
    </row>
    <row r="102" spans="1:43" x14ac:dyDescent="0.35">
      <c r="A102" t="s">
        <v>246</v>
      </c>
      <c r="B102" s="208">
        <v>28</v>
      </c>
      <c r="C102" t="s">
        <v>279</v>
      </c>
      <c r="D102" s="208" t="s">
        <v>383</v>
      </c>
      <c r="E102" t="str">
        <f t="shared" si="12"/>
        <v>Chemical or mineral production other than carCrude oil</v>
      </c>
      <c r="F102" s="216">
        <v>350</v>
      </c>
      <c r="G102" s="7">
        <f>ROW()</f>
        <v>102</v>
      </c>
      <c r="H102" s="7">
        <v>450</v>
      </c>
      <c r="J102" s="11"/>
      <c r="AA102" s="13"/>
      <c r="AB102" s="13"/>
      <c r="AC102" s="13"/>
      <c r="AD102" s="13"/>
      <c r="AE102" s="13"/>
      <c r="AN102" s="8"/>
      <c r="AO102" s="8"/>
      <c r="AP102" s="8"/>
      <c r="AQ102" s="12"/>
    </row>
    <row r="103" spans="1:43" x14ac:dyDescent="0.35">
      <c r="A103" t="s">
        <v>246</v>
      </c>
      <c r="B103" s="208">
        <v>28</v>
      </c>
      <c r="C103" t="s">
        <v>281</v>
      </c>
      <c r="D103" s="208" t="s">
        <v>282</v>
      </c>
      <c r="E103" t="str">
        <f t="shared" si="12"/>
        <v>Chemical or mineral production other than carDiesel oil</v>
      </c>
      <c r="F103" s="216">
        <v>420</v>
      </c>
      <c r="G103" s="7">
        <f>ROW()</f>
        <v>103</v>
      </c>
      <c r="H103" s="7">
        <v>472</v>
      </c>
      <c r="J103" s="11"/>
      <c r="AA103" s="13"/>
      <c r="AB103" s="13"/>
      <c r="AC103" s="13"/>
      <c r="AD103" s="13"/>
      <c r="AE103" s="13"/>
      <c r="AN103" s="8"/>
      <c r="AO103" s="8"/>
      <c r="AP103" s="8"/>
      <c r="AQ103" s="12"/>
    </row>
    <row r="104" spans="1:43" x14ac:dyDescent="0.35">
      <c r="A104" t="s">
        <v>246</v>
      </c>
      <c r="B104" s="208">
        <v>28</v>
      </c>
      <c r="C104" t="s">
        <v>285</v>
      </c>
      <c r="D104" s="208" t="s">
        <v>286</v>
      </c>
      <c r="E104" t="str">
        <f t="shared" si="12"/>
        <v>Chemical or mineral production other than carDry wood</v>
      </c>
      <c r="F104" s="216">
        <v>120</v>
      </c>
      <c r="G104" s="7">
        <f>ROW()</f>
        <v>104</v>
      </c>
      <c r="H104" s="7">
        <v>437</v>
      </c>
      <c r="J104" s="11"/>
      <c r="AA104" s="13"/>
      <c r="AB104" s="13"/>
      <c r="AC104" s="13"/>
      <c r="AD104" s="13"/>
      <c r="AE104" s="13"/>
      <c r="AN104" s="8"/>
      <c r="AO104" s="8"/>
      <c r="AP104" s="8"/>
      <c r="AQ104" s="12"/>
    </row>
    <row r="105" spans="1:43" x14ac:dyDescent="0.35">
      <c r="A105" t="s">
        <v>246</v>
      </c>
      <c r="B105" s="208">
        <v>28</v>
      </c>
      <c r="C105" t="s">
        <v>287</v>
      </c>
      <c r="D105" s="208">
        <v>111</v>
      </c>
      <c r="E105" t="str">
        <f t="shared" si="12"/>
        <v>Chemical or mineral production other than carEthane</v>
      </c>
      <c r="F105" s="216">
        <v>240</v>
      </c>
      <c r="G105" s="7">
        <f>ROW()</f>
        <v>105</v>
      </c>
      <c r="H105" s="7">
        <v>486</v>
      </c>
      <c r="J105" s="11"/>
      <c r="AA105" s="13"/>
      <c r="AB105" s="13"/>
      <c r="AC105" s="13"/>
      <c r="AD105" s="13"/>
      <c r="AE105" s="13"/>
      <c r="AN105" s="8"/>
      <c r="AO105" s="8"/>
      <c r="AP105" s="8"/>
      <c r="AQ105" s="12"/>
    </row>
    <row r="106" spans="1:43" x14ac:dyDescent="0.35">
      <c r="A106" t="s">
        <v>246</v>
      </c>
      <c r="B106" s="208">
        <v>28</v>
      </c>
      <c r="C106" t="s">
        <v>288</v>
      </c>
      <c r="D106" s="208" t="s">
        <v>289</v>
      </c>
      <c r="E106" t="str">
        <f t="shared" si="12"/>
        <v>Chemical or mineral production other than carEthanol for use as a fuel in an internal combustion engine</v>
      </c>
      <c r="F106" s="216">
        <v>530</v>
      </c>
      <c r="G106" s="7">
        <f>ROW()</f>
        <v>106</v>
      </c>
      <c r="H106" s="7">
        <v>454</v>
      </c>
      <c r="J106" s="11"/>
      <c r="AA106" s="13"/>
      <c r="AB106" s="13"/>
      <c r="AC106" s="13"/>
      <c r="AD106" s="13"/>
      <c r="AE106" s="13"/>
      <c r="AN106" s="8"/>
      <c r="AO106" s="8"/>
      <c r="AP106" s="8"/>
      <c r="AQ106" s="12"/>
    </row>
    <row r="107" spans="1:43" x14ac:dyDescent="0.35">
      <c r="A107" t="s">
        <v>246</v>
      </c>
      <c r="B107" s="208">
        <v>28</v>
      </c>
      <c r="C107" t="s">
        <v>290</v>
      </c>
      <c r="D107" s="208">
        <v>128</v>
      </c>
      <c r="E107" t="str">
        <f t="shared" si="12"/>
        <v>Chemical or mineral production other than carFuel oil</v>
      </c>
      <c r="F107" s="216">
        <v>430</v>
      </c>
      <c r="G107" s="7">
        <f>ROW()</f>
        <v>107</v>
      </c>
      <c r="H107" s="7">
        <v>495</v>
      </c>
      <c r="J107" s="11"/>
      <c r="AA107" s="13"/>
      <c r="AB107" s="13"/>
      <c r="AC107" s="13"/>
      <c r="AD107" s="13"/>
      <c r="AE107" s="13"/>
      <c r="AN107" s="8"/>
      <c r="AO107" s="8"/>
      <c r="AP107" s="8"/>
      <c r="AQ107" s="12"/>
    </row>
    <row r="108" spans="1:43" x14ac:dyDescent="0.35">
      <c r="A108" t="s">
        <v>246</v>
      </c>
      <c r="B108" s="208">
        <v>28</v>
      </c>
      <c r="C108" t="s">
        <v>291</v>
      </c>
      <c r="D108" s="208">
        <v>113</v>
      </c>
      <c r="E108" t="str">
        <f t="shared" si="12"/>
        <v>Chemical or mineral production other than carGaseous fossil fuels other than those mentioned in items 17 to 26</v>
      </c>
      <c r="F108" s="216">
        <v>290</v>
      </c>
      <c r="G108" s="7">
        <f>ROW()</f>
        <v>108</v>
      </c>
      <c r="H108" s="7">
        <v>488</v>
      </c>
      <c r="J108" s="11"/>
      <c r="AA108" s="13"/>
      <c r="AB108" s="13"/>
      <c r="AC108" s="13"/>
      <c r="AD108" s="13"/>
      <c r="AE108" s="13"/>
      <c r="AN108" s="8"/>
      <c r="AO108" s="8"/>
      <c r="AP108" s="8"/>
      <c r="AQ108" s="12"/>
    </row>
    <row r="109" spans="1:43" x14ac:dyDescent="0.35">
      <c r="A109" t="s">
        <v>246</v>
      </c>
      <c r="B109" s="208">
        <v>28</v>
      </c>
      <c r="C109" t="s">
        <v>292</v>
      </c>
      <c r="D109" s="208" t="s">
        <v>293</v>
      </c>
      <c r="E109" t="str">
        <f t="shared" si="12"/>
        <v>Chemical or mineral production other than carGasoline (other than for use as fuel in an aircraft)</v>
      </c>
      <c r="F109" s="216">
        <v>370</v>
      </c>
      <c r="G109" s="7">
        <f>ROW()</f>
        <v>109</v>
      </c>
      <c r="H109" s="7">
        <v>467</v>
      </c>
      <c r="J109" s="11"/>
      <c r="AA109" s="13"/>
      <c r="AB109" s="13"/>
      <c r="AC109" s="13"/>
      <c r="AD109" s="13"/>
      <c r="AE109" s="13"/>
      <c r="AN109" s="8"/>
      <c r="AO109" s="8"/>
      <c r="AP109" s="8"/>
      <c r="AQ109" s="12"/>
    </row>
    <row r="110" spans="1:43" x14ac:dyDescent="0.35">
      <c r="A110" t="s">
        <v>246</v>
      </c>
      <c r="B110" s="208">
        <v>28</v>
      </c>
      <c r="C110" t="s">
        <v>295</v>
      </c>
      <c r="D110" s="208" t="s">
        <v>296</v>
      </c>
      <c r="E110" t="str">
        <f t="shared" si="12"/>
        <v>Chemical or mineral production other than carGasoline for use as a fuel in an aircraft</v>
      </c>
      <c r="F110" s="216">
        <v>380</v>
      </c>
      <c r="G110" s="7">
        <f>ROW()</f>
        <v>110</v>
      </c>
      <c r="H110" s="7">
        <v>468</v>
      </c>
      <c r="J110" s="11"/>
      <c r="AA110" s="13"/>
      <c r="AB110" s="13"/>
      <c r="AC110" s="13"/>
      <c r="AD110" s="13"/>
      <c r="AE110" s="13"/>
      <c r="AN110" s="8"/>
      <c r="AO110" s="8"/>
      <c r="AP110" s="8"/>
      <c r="AQ110" s="12"/>
    </row>
    <row r="111" spans="1:43" x14ac:dyDescent="0.35">
      <c r="A111" t="s">
        <v>246</v>
      </c>
      <c r="B111" s="208">
        <v>28</v>
      </c>
      <c r="C111" t="s">
        <v>298</v>
      </c>
      <c r="D111" s="208" t="s">
        <v>299</v>
      </c>
      <c r="E111" t="str">
        <f t="shared" si="12"/>
        <v>Chemical or mineral production other than carGreen and air dried wood</v>
      </c>
      <c r="F111" s="216">
        <v>130</v>
      </c>
      <c r="G111" s="7">
        <f>ROW()</f>
        <v>111</v>
      </c>
      <c r="H111" s="7">
        <v>438</v>
      </c>
      <c r="J111" s="11"/>
      <c r="AA111" s="13"/>
      <c r="AB111" s="13"/>
      <c r="AC111" s="13"/>
      <c r="AD111" s="13"/>
      <c r="AE111" s="13"/>
      <c r="AN111" s="8"/>
      <c r="AO111" s="8"/>
      <c r="AP111" s="8"/>
      <c r="AQ111" s="12"/>
    </row>
    <row r="112" spans="1:43" x14ac:dyDescent="0.35">
      <c r="A112" t="s">
        <v>246</v>
      </c>
      <c r="B112" s="208">
        <v>28</v>
      </c>
      <c r="C112" t="s">
        <v>301</v>
      </c>
      <c r="D112" s="208" t="s">
        <v>302</v>
      </c>
      <c r="E112" t="str">
        <f t="shared" si="12"/>
        <v>Chemical or mineral production other than carHeating oil</v>
      </c>
      <c r="F112" s="216">
        <v>410</v>
      </c>
      <c r="G112" s="7">
        <f>ROW()</f>
        <v>112</v>
      </c>
      <c r="H112" s="7">
        <v>471</v>
      </c>
      <c r="J112" s="11"/>
      <c r="AA112" s="13"/>
      <c r="AB112" s="13"/>
      <c r="AC112" s="13"/>
      <c r="AD112" s="13"/>
      <c r="AE112" s="13"/>
      <c r="AN112" s="8"/>
      <c r="AO112" s="8"/>
      <c r="AP112" s="8"/>
      <c r="AQ112" s="12"/>
    </row>
    <row r="113" spans="1:43" x14ac:dyDescent="0.35">
      <c r="A113" t="s">
        <v>246</v>
      </c>
      <c r="B113" s="208">
        <v>28</v>
      </c>
      <c r="C113" s="54" t="s">
        <v>303</v>
      </c>
      <c r="D113" s="208" t="s">
        <v>304</v>
      </c>
      <c r="E113" t="str">
        <f t="shared" si="12"/>
        <v>Chemical or mineral production other than carIndustrial materials that are derived from fossil fuels if recycled and com</v>
      </c>
      <c r="F113" s="216">
        <v>100</v>
      </c>
      <c r="G113" s="7">
        <f>ROW()</f>
        <v>113</v>
      </c>
      <c r="H113" s="7">
        <v>435</v>
      </c>
      <c r="J113" s="11"/>
      <c r="AA113" s="13"/>
      <c r="AB113" s="13"/>
      <c r="AC113" s="13"/>
      <c r="AD113" s="13"/>
      <c r="AE113" s="13"/>
      <c r="AN113" s="8"/>
      <c r="AO113" s="8"/>
      <c r="AP113" s="8"/>
      <c r="AQ113" s="12"/>
    </row>
    <row r="114" spans="1:43" x14ac:dyDescent="0.35">
      <c r="A114" t="s">
        <v>246</v>
      </c>
      <c r="B114" s="208">
        <v>28</v>
      </c>
      <c r="C114" t="s">
        <v>305</v>
      </c>
      <c r="D114" s="208" t="s">
        <v>306</v>
      </c>
      <c r="E114" t="str">
        <f t="shared" si="12"/>
        <v>Chemical or mineral production other than carKerosene (other than for use as fuel in an aircraft)</v>
      </c>
      <c r="F114" s="216">
        <v>390</v>
      </c>
      <c r="G114" s="7">
        <f>ROW()</f>
        <v>114</v>
      </c>
      <c r="H114" s="7">
        <v>469</v>
      </c>
      <c r="J114" s="11"/>
      <c r="AA114" s="13"/>
      <c r="AB114" s="13"/>
      <c r="AC114" s="13"/>
      <c r="AD114" s="13"/>
      <c r="AE114" s="13"/>
      <c r="AN114" s="8"/>
      <c r="AO114" s="8"/>
      <c r="AP114" s="8"/>
      <c r="AQ114" s="12"/>
    </row>
    <row r="115" spans="1:43" x14ac:dyDescent="0.35">
      <c r="A115" t="s">
        <v>246</v>
      </c>
      <c r="B115" s="208">
        <v>28</v>
      </c>
      <c r="C115" t="s">
        <v>307</v>
      </c>
      <c r="D115" s="208" t="s">
        <v>308</v>
      </c>
      <c r="E115" t="str">
        <f t="shared" si="12"/>
        <v>Chemical or mineral production other than carKerosene for use as fuel in an aircraft</v>
      </c>
      <c r="F115" s="216">
        <v>400</v>
      </c>
      <c r="G115" s="7">
        <f>ROW()</f>
        <v>115</v>
      </c>
      <c r="H115" s="7">
        <v>470</v>
      </c>
      <c r="J115" s="11"/>
      <c r="AA115" s="13"/>
      <c r="AB115" s="13"/>
      <c r="AC115" s="13"/>
      <c r="AD115" s="13"/>
      <c r="AE115" s="13"/>
      <c r="AN115" s="8"/>
      <c r="AO115" s="8"/>
      <c r="AP115" s="8"/>
      <c r="AQ115" s="12"/>
    </row>
    <row r="116" spans="1:43" x14ac:dyDescent="0.35">
      <c r="A116" t="s">
        <v>246</v>
      </c>
      <c r="B116" s="208">
        <v>28</v>
      </c>
      <c r="C116" t="s">
        <v>309</v>
      </c>
      <c r="D116" s="208" t="s">
        <v>310</v>
      </c>
      <c r="E116" t="str">
        <f t="shared" si="12"/>
        <v>Chemical or mineral production other than carLandfill biogas that is captured for combustion (methane only)</v>
      </c>
      <c r="F116" s="216">
        <v>300</v>
      </c>
      <c r="G116" s="7">
        <f>ROW()</f>
        <v>116</v>
      </c>
      <c r="H116" s="7">
        <v>446</v>
      </c>
      <c r="J116" s="11"/>
      <c r="AA116" s="13"/>
      <c r="AB116" s="13"/>
      <c r="AC116" s="13"/>
      <c r="AD116" s="13"/>
      <c r="AE116" s="13"/>
      <c r="AN116" s="8"/>
      <c r="AO116" s="8"/>
      <c r="AP116" s="8"/>
      <c r="AQ116" s="12"/>
    </row>
    <row r="117" spans="1:43" x14ac:dyDescent="0.35">
      <c r="A117" t="s">
        <v>246</v>
      </c>
      <c r="B117" s="208">
        <v>28</v>
      </c>
      <c r="C117" t="s">
        <v>312</v>
      </c>
      <c r="D117" s="208">
        <v>115</v>
      </c>
      <c r="E117" t="str">
        <f t="shared" si="12"/>
        <v>Chemical or mineral production other than carLiquefied aromatic hydrocarbons</v>
      </c>
      <c r="F117" s="216">
        <v>440</v>
      </c>
      <c r="G117" s="7">
        <f>ROW()</f>
        <v>117</v>
      </c>
      <c r="H117" s="7">
        <v>490</v>
      </c>
      <c r="J117" s="11"/>
      <c r="AA117" s="13"/>
      <c r="AB117" s="13"/>
      <c r="AC117" s="13"/>
      <c r="AD117" s="13"/>
      <c r="AE117" s="13"/>
      <c r="AN117" s="8"/>
      <c r="AO117" s="8"/>
      <c r="AP117" s="8"/>
      <c r="AQ117" s="12"/>
    </row>
    <row r="118" spans="1:43" x14ac:dyDescent="0.35">
      <c r="A118" t="s">
        <v>246</v>
      </c>
      <c r="B118" s="208">
        <v>28</v>
      </c>
      <c r="C118" t="s">
        <v>314</v>
      </c>
      <c r="D118" s="208" t="s">
        <v>315</v>
      </c>
      <c r="E118" t="str">
        <f t="shared" si="12"/>
        <v>Chemical or mineral production other than carLiquefied natural gas</v>
      </c>
      <c r="F118" s="216">
        <v>280</v>
      </c>
      <c r="G118" s="7">
        <f>ROW()</f>
        <v>118</v>
      </c>
      <c r="H118" s="7">
        <v>466</v>
      </c>
      <c r="J118" s="11"/>
      <c r="AA118" s="13"/>
      <c r="AB118" s="13"/>
      <c r="AC118" s="13"/>
      <c r="AD118" s="13"/>
      <c r="AE118" s="13"/>
      <c r="AN118" s="8"/>
      <c r="AO118" s="8"/>
      <c r="AP118" s="8"/>
      <c r="AQ118" s="12"/>
    </row>
    <row r="119" spans="1:43" x14ac:dyDescent="0.35">
      <c r="A119" t="s">
        <v>246</v>
      </c>
      <c r="B119" s="208">
        <v>28</v>
      </c>
      <c r="C119" t="s">
        <v>317</v>
      </c>
      <c r="D119" s="208">
        <v>117</v>
      </c>
      <c r="E119" t="str">
        <f t="shared" si="12"/>
        <v>Chemical or mineral production other than carLiquefied petroleum gas</v>
      </c>
      <c r="F119" s="216">
        <v>460</v>
      </c>
      <c r="G119" s="7">
        <f>ROW()</f>
        <v>119</v>
      </c>
      <c r="H119" s="7">
        <v>492</v>
      </c>
      <c r="J119" s="11"/>
      <c r="AA119" s="13"/>
      <c r="AB119" s="13"/>
      <c r="AC119" s="13"/>
      <c r="AD119" s="13"/>
      <c r="AE119" s="13"/>
      <c r="AN119" s="8"/>
      <c r="AO119" s="8"/>
      <c r="AP119" s="8"/>
      <c r="AQ119" s="12"/>
    </row>
    <row r="120" spans="1:43" x14ac:dyDescent="0.35">
      <c r="A120" t="s">
        <v>246</v>
      </c>
      <c r="B120" s="208">
        <v>28</v>
      </c>
      <c r="C120" t="s">
        <v>319</v>
      </c>
      <c r="D120" s="208" t="s">
        <v>320</v>
      </c>
      <c r="E120" t="str">
        <f t="shared" si="12"/>
        <v>Chemical or mineral production other than carNaphtha</v>
      </c>
      <c r="F120" s="216">
        <v>470</v>
      </c>
      <c r="G120" s="7">
        <f>ROW()</f>
        <v>120</v>
      </c>
      <c r="H120" s="7">
        <v>476</v>
      </c>
      <c r="J120" s="11"/>
      <c r="AA120" s="13"/>
      <c r="AB120" s="13"/>
      <c r="AC120" s="13"/>
      <c r="AD120" s="13"/>
      <c r="AE120" s="13"/>
      <c r="AN120" s="8"/>
      <c r="AO120" s="8"/>
      <c r="AP120" s="8"/>
      <c r="AQ120" s="12"/>
    </row>
    <row r="121" spans="1:43" x14ac:dyDescent="0.35">
      <c r="A121" t="s">
        <v>246</v>
      </c>
      <c r="B121" s="208">
        <v>28</v>
      </c>
      <c r="C121" t="s">
        <v>322</v>
      </c>
      <c r="D121" s="208" t="s">
        <v>323</v>
      </c>
      <c r="E121" t="str">
        <f t="shared" si="12"/>
        <v>Chemical or mineral production other than carNatural gas distributed in a pipeline</v>
      </c>
      <c r="F121" s="216">
        <v>190</v>
      </c>
      <c r="G121" s="7">
        <f>ROW()</f>
        <v>121</v>
      </c>
      <c r="H121" s="7">
        <v>456</v>
      </c>
      <c r="J121" s="11"/>
      <c r="AA121" s="13"/>
      <c r="AB121" s="13"/>
      <c r="AC121" s="13"/>
      <c r="AD121" s="13"/>
      <c r="AE121" s="13"/>
      <c r="AN121" s="8"/>
      <c r="AO121" s="8"/>
      <c r="AP121" s="8"/>
      <c r="AQ121" s="12"/>
    </row>
    <row r="122" spans="1:43" x14ac:dyDescent="0.35">
      <c r="A122" t="s">
        <v>246</v>
      </c>
      <c r="B122" s="208">
        <v>28</v>
      </c>
      <c r="C122" t="s">
        <v>325</v>
      </c>
      <c r="D122" s="208" t="s">
        <v>326</v>
      </c>
      <c r="E122" t="str">
        <f t="shared" si="12"/>
        <v>Chemical or mineral production other than carNon-biomass municipal materials if recycled and combusted to produce heat o</v>
      </c>
      <c r="F122" s="216">
        <v>110</v>
      </c>
      <c r="G122" s="7">
        <f>ROW()</f>
        <v>122</v>
      </c>
      <c r="H122" s="7">
        <v>436</v>
      </c>
      <c r="J122" s="11"/>
      <c r="AA122" s="13"/>
      <c r="AB122" s="13"/>
      <c r="AC122" s="13"/>
      <c r="AD122" s="13"/>
      <c r="AE122" s="13"/>
      <c r="AN122" s="8"/>
      <c r="AO122" s="8"/>
      <c r="AP122" s="8"/>
      <c r="AQ122" s="12"/>
    </row>
    <row r="123" spans="1:43" x14ac:dyDescent="0.35">
      <c r="A123" s="54" t="s">
        <v>246</v>
      </c>
      <c r="B123" s="195" t="s">
        <v>382</v>
      </c>
      <c r="C123" s="54" t="s">
        <v>328</v>
      </c>
      <c r="D123" s="195"/>
      <c r="E123" s="54" t="str">
        <f t="shared" si="12"/>
        <v>Chemical or mineral production other than carPassenger car tyres if recycled and combusted to produce heat or electricit</v>
      </c>
      <c r="F123" s="219">
        <v>890</v>
      </c>
      <c r="G123" s="197">
        <f>ROW()</f>
        <v>123</v>
      </c>
      <c r="H123" s="197"/>
      <c r="J123" s="11"/>
      <c r="AA123" s="13"/>
      <c r="AB123" s="13"/>
      <c r="AC123" s="13"/>
      <c r="AD123" s="13"/>
      <c r="AE123" s="13"/>
      <c r="AN123" s="8"/>
      <c r="AO123" s="8"/>
      <c r="AP123" s="8"/>
      <c r="AQ123" s="12"/>
    </row>
    <row r="124" spans="1:43" x14ac:dyDescent="0.35">
      <c r="A124" t="s">
        <v>246</v>
      </c>
      <c r="B124" s="208">
        <v>28</v>
      </c>
      <c r="C124" t="s">
        <v>330</v>
      </c>
      <c r="D124" s="208">
        <v>103</v>
      </c>
      <c r="E124" t="str">
        <f t="shared" si="12"/>
        <v>Chemical or mineral production other than carPetroleum based greases</v>
      </c>
      <c r="F124" s="216">
        <v>340</v>
      </c>
      <c r="G124" s="7">
        <f>ROW()</f>
        <v>124</v>
      </c>
      <c r="H124" s="7">
        <v>484</v>
      </c>
      <c r="J124" s="11"/>
      <c r="AA124" s="13"/>
      <c r="AB124" s="13"/>
      <c r="AC124" s="13"/>
      <c r="AD124" s="13"/>
      <c r="AE124" s="13"/>
      <c r="AN124" s="8"/>
      <c r="AO124" s="8"/>
      <c r="AP124" s="8"/>
      <c r="AQ124" s="12"/>
    </row>
    <row r="125" spans="1:43" x14ac:dyDescent="0.35">
      <c r="A125" t="s">
        <v>246</v>
      </c>
      <c r="B125" s="208">
        <v>28</v>
      </c>
      <c r="C125" t="s">
        <v>332</v>
      </c>
      <c r="D125" s="208">
        <v>100</v>
      </c>
      <c r="E125" t="str">
        <f t="shared" si="12"/>
        <v>Chemical or mineral production other than carPetroleum based oils (other than petroleum based oil used as fuel)</v>
      </c>
      <c r="F125" s="216">
        <v>330</v>
      </c>
      <c r="G125" s="7">
        <f>ROW()</f>
        <v>125</v>
      </c>
      <c r="H125" s="7">
        <v>481</v>
      </c>
      <c r="J125" s="11"/>
      <c r="AA125" s="13"/>
      <c r="AB125" s="13"/>
      <c r="AC125" s="13"/>
      <c r="AD125" s="13"/>
      <c r="AE125" s="13"/>
      <c r="AN125" s="8"/>
      <c r="AO125" s="8"/>
      <c r="AP125" s="8"/>
      <c r="AQ125" s="12"/>
    </row>
    <row r="126" spans="1:43" x14ac:dyDescent="0.35">
      <c r="A126" t="s">
        <v>246</v>
      </c>
      <c r="B126" s="208">
        <v>28</v>
      </c>
      <c r="C126" t="s">
        <v>334</v>
      </c>
      <c r="D126" s="208">
        <v>127</v>
      </c>
      <c r="E126" t="str">
        <f t="shared" si="12"/>
        <v xml:space="preserve">Chemical or mineral production other than carPetroleum based products other than: Petroleum based products mentioned in </v>
      </c>
      <c r="F126" s="216">
        <v>510</v>
      </c>
      <c r="G126" s="7">
        <f>ROW()</f>
        <v>126</v>
      </c>
      <c r="H126" s="7">
        <v>494</v>
      </c>
      <c r="AA126" s="13"/>
      <c r="AB126" s="13"/>
      <c r="AC126" s="13"/>
      <c r="AD126" s="13"/>
      <c r="AE126" s="13"/>
      <c r="AN126" s="8"/>
      <c r="AO126" s="8"/>
      <c r="AP126" s="8"/>
      <c r="AQ126" s="12"/>
    </row>
    <row r="127" spans="1:43" x14ac:dyDescent="0.35">
      <c r="A127" t="s">
        <v>246</v>
      </c>
      <c r="B127" s="208">
        <v>28</v>
      </c>
      <c r="C127" t="s">
        <v>336</v>
      </c>
      <c r="D127" s="208" t="s">
        <v>337</v>
      </c>
      <c r="E127" t="str">
        <f t="shared" si="12"/>
        <v>Chemical or mineral production other than carPetroleum coke</v>
      </c>
      <c r="F127" s="216">
        <v>480</v>
      </c>
      <c r="G127" s="7">
        <f>ROW()</f>
        <v>127</v>
      </c>
      <c r="H127" s="7">
        <v>477</v>
      </c>
      <c r="AA127" s="13"/>
      <c r="AB127" s="13"/>
      <c r="AC127" s="13"/>
      <c r="AD127" s="13"/>
      <c r="AE127" s="13"/>
      <c r="AN127" s="8"/>
      <c r="AO127" s="8"/>
      <c r="AP127" s="8"/>
      <c r="AQ127" s="12"/>
    </row>
    <row r="128" spans="1:43" x14ac:dyDescent="0.35">
      <c r="A128" t="s">
        <v>246</v>
      </c>
      <c r="B128" s="208">
        <v>28</v>
      </c>
      <c r="C128" t="s">
        <v>339</v>
      </c>
      <c r="D128" s="208" t="s">
        <v>340</v>
      </c>
      <c r="E128" t="str">
        <f t="shared" si="12"/>
        <v xml:space="preserve">Chemical or mineral production other than carPlant condensate and other natural gas liquids not covered by another item </v>
      </c>
      <c r="F128" s="216">
        <v>360</v>
      </c>
      <c r="G128" s="7">
        <f>ROW()</f>
        <v>128</v>
      </c>
      <c r="H128" s="7">
        <v>451</v>
      </c>
      <c r="AA128" s="13"/>
      <c r="AB128" s="13"/>
      <c r="AC128" s="13"/>
      <c r="AD128" s="13"/>
      <c r="AE128" s="13"/>
      <c r="AN128" s="8"/>
      <c r="AO128" s="8"/>
      <c r="AP128" s="8"/>
      <c r="AQ128" s="12"/>
    </row>
    <row r="129" spans="1:43" x14ac:dyDescent="0.35">
      <c r="A129" t="s">
        <v>246</v>
      </c>
      <c r="B129" s="208">
        <v>28</v>
      </c>
      <c r="C129" t="s">
        <v>343</v>
      </c>
      <c r="D129" s="208" t="s">
        <v>344</v>
      </c>
      <c r="E129" t="str">
        <f t="shared" si="12"/>
        <v>Chemical or mineral production other than carPrimary solid biomass fuels other than those mentioned in items 10 to 15</v>
      </c>
      <c r="F129" s="216">
        <v>180</v>
      </c>
      <c r="G129" s="7">
        <f>ROW()</f>
        <v>129</v>
      </c>
      <c r="H129" s="7">
        <v>442</v>
      </c>
      <c r="AA129" s="13"/>
      <c r="AB129" s="13"/>
      <c r="AC129" s="13"/>
      <c r="AD129" s="13"/>
      <c r="AE129" s="13"/>
      <c r="AN129" s="8"/>
      <c r="AO129" s="8"/>
      <c r="AP129" s="8"/>
      <c r="AQ129" s="12"/>
    </row>
    <row r="130" spans="1:43" x14ac:dyDescent="0.35">
      <c r="A130" t="s">
        <v>246</v>
      </c>
      <c r="B130" s="208">
        <v>28</v>
      </c>
      <c r="C130" t="s">
        <v>346</v>
      </c>
      <c r="D130" s="208" t="s">
        <v>347</v>
      </c>
      <c r="E130" t="str">
        <f t="shared" si="12"/>
        <v>Chemical or mineral production other than carRefinery coke</v>
      </c>
      <c r="F130" s="216">
        <v>500</v>
      </c>
      <c r="G130" s="7">
        <f>ROW()</f>
        <v>130</v>
      </c>
      <c r="H130" s="7">
        <v>480</v>
      </c>
      <c r="AA130" s="13"/>
      <c r="AB130" s="13"/>
      <c r="AC130" s="13"/>
      <c r="AD130" s="13"/>
      <c r="AE130" s="13"/>
      <c r="AN130" s="8"/>
      <c r="AO130" s="8"/>
      <c r="AP130" s="8"/>
      <c r="AQ130" s="12"/>
    </row>
    <row r="131" spans="1:43" x14ac:dyDescent="0.35">
      <c r="A131" t="s">
        <v>246</v>
      </c>
      <c r="B131" s="208">
        <v>28</v>
      </c>
      <c r="C131" t="s">
        <v>349</v>
      </c>
      <c r="D131" s="208" t="s">
        <v>350</v>
      </c>
      <c r="E131" t="str">
        <f t="shared" si="12"/>
        <v>Chemical or mineral production other than carRefinery gas and liquids</v>
      </c>
      <c r="F131" s="216">
        <v>490</v>
      </c>
      <c r="G131" s="7">
        <f>ROW()</f>
        <v>131</v>
      </c>
      <c r="H131" s="7">
        <v>478</v>
      </c>
      <c r="AA131" s="13"/>
      <c r="AB131" s="13"/>
      <c r="AC131" s="13"/>
      <c r="AD131" s="13"/>
      <c r="AE131" s="13"/>
      <c r="AN131" s="8"/>
      <c r="AO131" s="8"/>
      <c r="AP131" s="8"/>
      <c r="AQ131" s="12"/>
    </row>
    <row r="132" spans="1:43" x14ac:dyDescent="0.35">
      <c r="A132" s="228" t="s">
        <v>246</v>
      </c>
      <c r="B132" s="229">
        <v>28</v>
      </c>
      <c r="C132" s="232" t="s">
        <v>647</v>
      </c>
      <c r="D132" s="229"/>
      <c r="E132" s="228" t="str">
        <f t="shared" ref="E132:E195" si="13">LEFT(TRIM(A132),45)&amp;LEFT(TRIM(C132),75)</f>
        <v>Chemical or mineral production other than carRenewable aviation kerosene</v>
      </c>
      <c r="F132" s="230">
        <v>910</v>
      </c>
      <c r="G132" s="231">
        <f>ROW()</f>
        <v>132</v>
      </c>
      <c r="H132" s="231"/>
      <c r="AA132" s="13"/>
      <c r="AB132" s="13"/>
      <c r="AC132" s="13"/>
      <c r="AD132" s="13"/>
      <c r="AE132" s="13"/>
      <c r="AN132" s="8"/>
      <c r="AO132" s="8"/>
      <c r="AP132" s="8"/>
      <c r="AQ132" s="12"/>
    </row>
    <row r="133" spans="1:43" x14ac:dyDescent="0.35">
      <c r="A133" s="228" t="s">
        <v>246</v>
      </c>
      <c r="B133" s="229">
        <v>28</v>
      </c>
      <c r="C133" s="232" t="s">
        <v>648</v>
      </c>
      <c r="D133" s="229"/>
      <c r="E133" s="228" t="str">
        <f t="shared" si="13"/>
        <v>Chemical or mineral production other than carRenewable diesel</v>
      </c>
      <c r="F133" s="230">
        <v>920</v>
      </c>
      <c r="G133" s="231">
        <f>ROW()</f>
        <v>133</v>
      </c>
      <c r="H133" s="231"/>
      <c r="AA133" s="13"/>
      <c r="AB133" s="13"/>
      <c r="AC133" s="13"/>
      <c r="AD133" s="13"/>
      <c r="AE133" s="13"/>
      <c r="AN133" s="8"/>
      <c r="AO133" s="8"/>
      <c r="AP133" s="8"/>
      <c r="AQ133" s="12"/>
    </row>
    <row r="134" spans="1:43" x14ac:dyDescent="0.35">
      <c r="A134" t="s">
        <v>246</v>
      </c>
      <c r="B134" s="208">
        <v>28</v>
      </c>
      <c r="C134" t="s">
        <v>353</v>
      </c>
      <c r="D134" s="208" t="s">
        <v>354</v>
      </c>
      <c r="E134" t="str">
        <f t="shared" si="13"/>
        <v>Chemical or mineral production other than carSludge biogas that is captured for combustion (methane only)</v>
      </c>
      <c r="F134" s="216">
        <v>310</v>
      </c>
      <c r="G134" s="7">
        <f>ROW()</f>
        <v>134</v>
      </c>
      <c r="H134" s="7">
        <v>447</v>
      </c>
      <c r="AA134" s="13"/>
      <c r="AB134" s="13"/>
      <c r="AC134" s="13"/>
      <c r="AD134" s="13"/>
      <c r="AE134" s="13"/>
      <c r="AN134" s="8"/>
      <c r="AO134" s="8"/>
      <c r="AP134" s="8"/>
      <c r="AQ134" s="12"/>
    </row>
    <row r="135" spans="1:43" x14ac:dyDescent="0.35">
      <c r="A135" t="s">
        <v>246</v>
      </c>
      <c r="B135" s="208">
        <v>28</v>
      </c>
      <c r="C135" t="s">
        <v>356</v>
      </c>
      <c r="D135" s="208">
        <v>110</v>
      </c>
      <c r="E135" t="str">
        <f t="shared" si="13"/>
        <v>Chemical or mineral production other than carSolid fossil fuels other than those mentioned in items 1 to 5</v>
      </c>
      <c r="F135" s="216">
        <v>90</v>
      </c>
      <c r="G135" s="7">
        <f>ROW()</f>
        <v>135</v>
      </c>
      <c r="H135" s="7">
        <v>485</v>
      </c>
      <c r="AA135" s="13"/>
      <c r="AB135" s="13"/>
      <c r="AC135" s="13"/>
      <c r="AD135" s="13"/>
      <c r="AE135" s="13"/>
      <c r="AN135" s="8"/>
      <c r="AO135" s="8"/>
      <c r="AP135" s="8"/>
      <c r="AQ135" s="12"/>
    </row>
    <row r="136" spans="1:43" x14ac:dyDescent="0.35">
      <c r="A136" t="s">
        <v>246</v>
      </c>
      <c r="B136" s="208">
        <v>28</v>
      </c>
      <c r="C136" t="s">
        <v>358</v>
      </c>
      <c r="D136" s="208" t="s">
        <v>359</v>
      </c>
      <c r="E136" t="str">
        <f t="shared" si="13"/>
        <v>Chemical or mineral production other than carSolvents if mineral turpentine or white spirits</v>
      </c>
      <c r="F136" s="216">
        <v>450</v>
      </c>
      <c r="G136" s="7">
        <f>ROW()</f>
        <v>136</v>
      </c>
      <c r="H136" s="7">
        <v>475</v>
      </c>
      <c r="AA136" s="13"/>
      <c r="AB136" s="13"/>
      <c r="AC136" s="13"/>
      <c r="AD136" s="13"/>
      <c r="AE136" s="13"/>
      <c r="AN136" s="8"/>
      <c r="AO136" s="8"/>
      <c r="AP136" s="8"/>
      <c r="AQ136" s="12"/>
    </row>
    <row r="137" spans="1:43" x14ac:dyDescent="0.35">
      <c r="A137" t="s">
        <v>246</v>
      </c>
      <c r="B137" s="208">
        <v>28</v>
      </c>
      <c r="C137" t="s">
        <v>361</v>
      </c>
      <c r="D137" s="208" t="s">
        <v>362</v>
      </c>
      <c r="E137" t="str">
        <f t="shared" si="13"/>
        <v>Chemical or mineral production other than carSub-bituminous coal</v>
      </c>
      <c r="F137" s="216">
        <v>20</v>
      </c>
      <c r="G137" s="7">
        <f>ROW()</f>
        <v>137</v>
      </c>
      <c r="H137" s="7">
        <v>430</v>
      </c>
      <c r="AA137" s="13"/>
      <c r="AB137" s="13"/>
      <c r="AC137" s="13"/>
      <c r="AD137" s="13"/>
      <c r="AE137" s="13"/>
      <c r="AN137" s="8"/>
      <c r="AO137" s="8"/>
      <c r="AP137" s="8"/>
      <c r="AQ137" s="12"/>
    </row>
    <row r="138" spans="1:43" x14ac:dyDescent="0.35">
      <c r="A138" t="s">
        <v>246</v>
      </c>
      <c r="B138" s="208">
        <v>28</v>
      </c>
      <c r="C138" t="s">
        <v>364</v>
      </c>
      <c r="D138" s="208" t="s">
        <v>365</v>
      </c>
      <c r="E138" t="str">
        <f t="shared" si="13"/>
        <v>Chemical or mineral production other than carSulphite lyes</v>
      </c>
      <c r="F138" s="216">
        <v>140</v>
      </c>
      <c r="G138" s="7">
        <f>ROW()</f>
        <v>138</v>
      </c>
      <c r="H138" s="7">
        <v>439</v>
      </c>
      <c r="AA138" s="13"/>
      <c r="AB138" s="13"/>
      <c r="AC138" s="13"/>
      <c r="AD138" s="13"/>
      <c r="AE138" s="13"/>
      <c r="AN138" s="8"/>
      <c r="AO138" s="8"/>
      <c r="AP138" s="8"/>
      <c r="AQ138" s="12"/>
    </row>
    <row r="139" spans="1:43" x14ac:dyDescent="0.35">
      <c r="A139" t="s">
        <v>246</v>
      </c>
      <c r="B139" s="208">
        <v>28</v>
      </c>
      <c r="C139" t="s">
        <v>367</v>
      </c>
      <c r="D139" s="208" t="s">
        <v>368</v>
      </c>
      <c r="E139" t="str">
        <f t="shared" si="13"/>
        <v>Chemical or mineral production other than carTown gas</v>
      </c>
      <c r="F139" s="216">
        <v>270</v>
      </c>
      <c r="G139" s="7">
        <f>ROW()</f>
        <v>139</v>
      </c>
      <c r="H139" s="7">
        <v>464</v>
      </c>
      <c r="AA139" s="13"/>
      <c r="AB139" s="13"/>
      <c r="AC139" s="13"/>
      <c r="AD139" s="13"/>
      <c r="AE139" s="13"/>
      <c r="AN139" s="8"/>
      <c r="AO139" s="8"/>
      <c r="AP139" s="8"/>
      <c r="AQ139" s="12"/>
    </row>
    <row r="140" spans="1:43" x14ac:dyDescent="0.35">
      <c r="A140" s="54" t="s">
        <v>246</v>
      </c>
      <c r="B140" s="195" t="s">
        <v>382</v>
      </c>
      <c r="C140" s="54" t="s">
        <v>370</v>
      </c>
      <c r="D140" s="195"/>
      <c r="E140" s="54" t="str">
        <f t="shared" si="13"/>
        <v>Chemical or mineral production other than carTruck and off-road tyres if recycled and combusted to produce heat or elect</v>
      </c>
      <c r="F140" s="219">
        <v>900</v>
      </c>
      <c r="G140" s="197">
        <f>ROW()</f>
        <v>140</v>
      </c>
      <c r="H140" s="197"/>
      <c r="AA140" s="13"/>
      <c r="AB140" s="13"/>
      <c r="AC140" s="13"/>
      <c r="AD140" s="13"/>
      <c r="AE140" s="13"/>
      <c r="AN140" s="8"/>
      <c r="AO140" s="8"/>
      <c r="AP140" s="8"/>
      <c r="AQ140" s="12"/>
    </row>
    <row r="141" spans="1:43" x14ac:dyDescent="0.35">
      <c r="A141" t="s">
        <v>246</v>
      </c>
      <c r="B141" s="208">
        <v>28</v>
      </c>
      <c r="C141" t="s">
        <v>373</v>
      </c>
      <c r="D141" s="208" t="s">
        <v>374</v>
      </c>
      <c r="E141" t="str">
        <f t="shared" si="13"/>
        <v>Chemical or mineral production other than carUnprocessed natural gas</v>
      </c>
      <c r="F141" s="216">
        <v>230</v>
      </c>
      <c r="G141" s="7">
        <f>ROW()</f>
        <v>141</v>
      </c>
      <c r="H141" s="7">
        <v>445</v>
      </c>
      <c r="AA141" s="13"/>
      <c r="AB141" s="13"/>
      <c r="AC141" s="13"/>
      <c r="AD141" s="13"/>
      <c r="AE141" s="13"/>
      <c r="AN141" s="8"/>
      <c r="AO141" s="8"/>
      <c r="AP141" s="8"/>
      <c r="AQ141" s="12"/>
    </row>
    <row r="142" spans="1:43" x14ac:dyDescent="0.35">
      <c r="A142" t="s">
        <v>134</v>
      </c>
      <c r="B142" s="208" t="s">
        <v>384</v>
      </c>
      <c r="C142" t="s">
        <v>279</v>
      </c>
      <c r="D142" s="208" t="s">
        <v>385</v>
      </c>
      <c r="E142" t="str">
        <f t="shared" si="13"/>
        <v>Crude oil productionCrude oil</v>
      </c>
      <c r="F142" s="216">
        <v>600</v>
      </c>
      <c r="G142" s="7">
        <f>ROW()</f>
        <v>142</v>
      </c>
      <c r="H142" s="7">
        <v>327</v>
      </c>
      <c r="AA142" s="13"/>
      <c r="AB142" s="13"/>
      <c r="AC142" s="13"/>
      <c r="AD142" s="13"/>
      <c r="AE142" s="13"/>
      <c r="AN142" s="8"/>
      <c r="AO142" s="8"/>
      <c r="AP142" s="8"/>
      <c r="AQ142" s="12"/>
    </row>
    <row r="143" spans="1:43" x14ac:dyDescent="0.35">
      <c r="A143" t="s">
        <v>134</v>
      </c>
      <c r="B143" s="208" t="s">
        <v>384</v>
      </c>
      <c r="C143" t="s">
        <v>386</v>
      </c>
      <c r="D143" s="208" t="s">
        <v>387</v>
      </c>
      <c r="E143" t="str">
        <f t="shared" si="13"/>
        <v>Crude oil productionUnprocessed gas flared</v>
      </c>
      <c r="F143" s="216">
        <v>600</v>
      </c>
      <c r="G143" s="7">
        <f>ROW()</f>
        <v>143</v>
      </c>
      <c r="H143" s="7">
        <v>326</v>
      </c>
      <c r="AA143" s="13"/>
      <c r="AB143" s="13"/>
      <c r="AC143" s="13"/>
      <c r="AD143" s="13"/>
      <c r="AE143" s="13"/>
      <c r="AN143" s="8"/>
      <c r="AO143" s="8"/>
      <c r="AP143" s="8"/>
      <c r="AQ143" s="12"/>
    </row>
    <row r="144" spans="1:43" x14ac:dyDescent="0.35">
      <c r="A144" t="s">
        <v>134</v>
      </c>
      <c r="B144" s="208" t="s">
        <v>384</v>
      </c>
      <c r="C144"/>
      <c r="D144" s="208" t="s">
        <v>231</v>
      </c>
      <c r="E144" t="str">
        <f t="shared" si="13"/>
        <v>Crude oil production</v>
      </c>
      <c r="F144" s="216">
        <v>600</v>
      </c>
      <c r="G144" s="7">
        <f>ROW()</f>
        <v>144</v>
      </c>
      <c r="H144" s="7">
        <v>328</v>
      </c>
      <c r="AA144" s="13"/>
      <c r="AB144" s="13"/>
      <c r="AC144" s="13"/>
      <c r="AD144" s="13"/>
      <c r="AE144" s="13"/>
      <c r="AN144" s="8"/>
      <c r="AO144" s="8"/>
      <c r="AP144" s="8"/>
      <c r="AQ144" s="12"/>
    </row>
    <row r="145" spans="1:43" x14ac:dyDescent="0.35">
      <c r="A145" t="s">
        <v>135</v>
      </c>
      <c r="B145" s="208" t="s">
        <v>388</v>
      </c>
      <c r="C145" t="s">
        <v>389</v>
      </c>
      <c r="D145" s="208" t="s">
        <v>390</v>
      </c>
      <c r="E145" t="str">
        <f t="shared" si="13"/>
        <v>Crude oil refiningGas</v>
      </c>
      <c r="F145" s="216">
        <v>620</v>
      </c>
      <c r="G145" s="7">
        <f>ROW()</f>
        <v>145</v>
      </c>
      <c r="H145" s="7">
        <v>330</v>
      </c>
      <c r="AA145" s="13"/>
      <c r="AB145" s="13"/>
      <c r="AC145" s="13"/>
      <c r="AD145" s="13"/>
      <c r="AE145" s="13"/>
      <c r="AN145" s="8"/>
      <c r="AO145" s="8"/>
      <c r="AP145" s="8"/>
      <c r="AQ145" s="12"/>
    </row>
    <row r="146" spans="1:43" x14ac:dyDescent="0.35">
      <c r="A146" t="s">
        <v>135</v>
      </c>
      <c r="B146" s="208" t="s">
        <v>388</v>
      </c>
      <c r="C146"/>
      <c r="D146" s="208" t="s">
        <v>231</v>
      </c>
      <c r="E146" t="str">
        <f t="shared" si="13"/>
        <v>Crude oil refining</v>
      </c>
      <c r="F146" s="216">
        <v>620</v>
      </c>
      <c r="G146" s="7">
        <f>ROW()</f>
        <v>146</v>
      </c>
      <c r="H146" s="7">
        <v>331</v>
      </c>
      <c r="AA146" s="13"/>
      <c r="AB146" s="13"/>
      <c r="AC146" s="13"/>
      <c r="AD146" s="13"/>
      <c r="AE146" s="13"/>
      <c r="AN146" s="8"/>
      <c r="AO146" s="8"/>
      <c r="AP146" s="8"/>
      <c r="AQ146" s="12"/>
    </row>
    <row r="147" spans="1:43" x14ac:dyDescent="0.35">
      <c r="A147" t="s">
        <v>136</v>
      </c>
      <c r="B147" s="208" t="s">
        <v>391</v>
      </c>
      <c r="C147"/>
      <c r="D147" s="208" t="s">
        <v>231</v>
      </c>
      <c r="E147" t="str">
        <f t="shared" si="13"/>
        <v>Crude oil transport</v>
      </c>
      <c r="F147" s="216">
        <v>610</v>
      </c>
      <c r="G147" s="7">
        <f>ROW()</f>
        <v>147</v>
      </c>
      <c r="H147" s="7">
        <v>329</v>
      </c>
      <c r="AA147" s="13"/>
      <c r="AB147" s="13"/>
      <c r="AC147" s="13"/>
      <c r="AD147" s="13"/>
      <c r="AE147" s="13"/>
      <c r="AN147" s="8"/>
      <c r="AO147" s="8"/>
      <c r="AP147" s="8"/>
      <c r="AQ147" s="12"/>
    </row>
    <row r="148" spans="1:43" x14ac:dyDescent="0.35">
      <c r="A148" t="s">
        <v>137</v>
      </c>
      <c r="B148" s="208" t="s">
        <v>254</v>
      </c>
      <c r="C148" t="s">
        <v>264</v>
      </c>
      <c r="D148" s="208" t="s">
        <v>265</v>
      </c>
      <c r="E148" t="str">
        <f t="shared" si="13"/>
        <v>Decommissioned underground minesCoal mine waste gas that is captured for combustion</v>
      </c>
      <c r="F148" s="216">
        <v>580</v>
      </c>
      <c r="G148" s="7">
        <f>ROW()</f>
        <v>148</v>
      </c>
      <c r="H148" s="7">
        <v>321</v>
      </c>
      <c r="AA148" s="13"/>
      <c r="AB148" s="13"/>
      <c r="AC148" s="13"/>
      <c r="AD148" s="13"/>
      <c r="AE148" s="13"/>
      <c r="AN148" s="8"/>
      <c r="AO148" s="8"/>
      <c r="AP148" s="8"/>
      <c r="AQ148" s="12"/>
    </row>
    <row r="149" spans="1:43" x14ac:dyDescent="0.35">
      <c r="A149" t="s">
        <v>137</v>
      </c>
      <c r="B149" s="208" t="s">
        <v>254</v>
      </c>
      <c r="C149"/>
      <c r="D149" s="208" t="s">
        <v>231</v>
      </c>
      <c r="E149" t="str">
        <f t="shared" si="13"/>
        <v>Decommissioned underground mines</v>
      </c>
      <c r="F149" s="216">
        <v>580</v>
      </c>
      <c r="G149" s="7">
        <f>ROW()</f>
        <v>149</v>
      </c>
      <c r="H149" s="7">
        <v>322</v>
      </c>
      <c r="AA149" s="13"/>
      <c r="AB149" s="13"/>
      <c r="AC149" s="13"/>
      <c r="AD149" s="13"/>
      <c r="AE149" s="13"/>
      <c r="AN149" s="8"/>
      <c r="AO149" s="8"/>
      <c r="AP149" s="8"/>
      <c r="AQ149" s="12"/>
    </row>
    <row r="150" spans="1:43" x14ac:dyDescent="0.35">
      <c r="A150" t="s">
        <v>138</v>
      </c>
      <c r="B150" s="208" t="s">
        <v>257</v>
      </c>
      <c r="C150"/>
      <c r="D150" s="208" t="s">
        <v>231</v>
      </c>
      <c r="E150" t="str">
        <f t="shared" si="13"/>
        <v>Electricity production</v>
      </c>
      <c r="F150" s="216">
        <v>550</v>
      </c>
      <c r="G150" s="7">
        <f>ROW()</f>
        <v>150</v>
      </c>
      <c r="H150" s="7">
        <v>4</v>
      </c>
      <c r="AA150" s="13"/>
      <c r="AB150" s="13"/>
      <c r="AC150" s="13"/>
      <c r="AD150" s="13"/>
      <c r="AE150" s="13"/>
      <c r="AN150" s="8"/>
      <c r="AO150" s="8"/>
      <c r="AP150" s="8"/>
      <c r="AQ150" s="12"/>
    </row>
    <row r="151" spans="1:43" x14ac:dyDescent="0.35">
      <c r="A151" t="s">
        <v>139</v>
      </c>
      <c r="B151" s="208" t="s">
        <v>392</v>
      </c>
      <c r="C151"/>
      <c r="D151" s="208" t="s">
        <v>231</v>
      </c>
      <c r="E151" t="str">
        <f t="shared" si="13"/>
        <v>Emissions of hydrofluorocarbons and sulphur h</v>
      </c>
      <c r="F151" s="216">
        <v>830</v>
      </c>
      <c r="G151" s="7">
        <f>ROW()</f>
        <v>151</v>
      </c>
      <c r="H151" s="7">
        <v>844</v>
      </c>
      <c r="AA151" s="13"/>
      <c r="AB151" s="13"/>
      <c r="AC151" s="13"/>
      <c r="AD151" s="13"/>
      <c r="AE151" s="13"/>
      <c r="AN151" s="8"/>
      <c r="AO151" s="8"/>
      <c r="AP151" s="8"/>
      <c r="AQ151" s="12"/>
    </row>
    <row r="152" spans="1:43" x14ac:dyDescent="0.35">
      <c r="A152" t="s">
        <v>140</v>
      </c>
      <c r="B152" s="208" t="s">
        <v>263</v>
      </c>
      <c r="C152" s="54" t="s">
        <v>233</v>
      </c>
      <c r="D152" s="208" t="s">
        <v>234</v>
      </c>
      <c r="E152" t="str">
        <f t="shared" si="13"/>
        <v>Emissions released from fuel use by certain iA biogas that is captured for combustion other than those mentioned in item</v>
      </c>
      <c r="F152" s="216">
        <v>320</v>
      </c>
      <c r="G152" s="7">
        <f>ROW()</f>
        <v>152</v>
      </c>
      <c r="H152" s="7">
        <v>242</v>
      </c>
      <c r="AA152" s="13"/>
      <c r="AB152" s="13"/>
      <c r="AC152" s="13"/>
      <c r="AD152" s="13"/>
      <c r="AE152" s="13"/>
      <c r="AN152" s="8"/>
      <c r="AO152" s="8"/>
      <c r="AP152" s="8"/>
      <c r="AQ152" s="12"/>
    </row>
    <row r="153" spans="1:43" x14ac:dyDescent="0.35">
      <c r="A153" t="s">
        <v>140</v>
      </c>
      <c r="B153" s="208" t="s">
        <v>263</v>
      </c>
      <c r="C153" t="s">
        <v>235</v>
      </c>
      <c r="D153" s="208" t="s">
        <v>236</v>
      </c>
      <c r="E153" t="str">
        <f t="shared" si="13"/>
        <v>Emissions released from fuel use by certain iAnthracite</v>
      </c>
      <c r="F153" s="216">
        <v>30</v>
      </c>
      <c r="G153" s="7">
        <f>ROW()</f>
        <v>153</v>
      </c>
      <c r="H153" s="7">
        <v>257</v>
      </c>
      <c r="AA153" s="13"/>
      <c r="AB153" s="13"/>
      <c r="AC153" s="13"/>
      <c r="AD153" s="13"/>
      <c r="AE153" s="13"/>
      <c r="AN153" s="8"/>
      <c r="AO153" s="8"/>
      <c r="AP153" s="8"/>
      <c r="AQ153" s="12"/>
    </row>
    <row r="154" spans="1:43" x14ac:dyDescent="0.35">
      <c r="A154" t="s">
        <v>140</v>
      </c>
      <c r="B154" s="208" t="s">
        <v>263</v>
      </c>
      <c r="C154" t="s">
        <v>237</v>
      </c>
      <c r="D154" s="208" t="s">
        <v>238</v>
      </c>
      <c r="E154" t="str">
        <f t="shared" si="13"/>
        <v>Emissions released from fuel use by certain iBagasse</v>
      </c>
      <c r="F154" s="216">
        <v>150</v>
      </c>
      <c r="G154" s="7">
        <f>ROW()</f>
        <v>154</v>
      </c>
      <c r="H154" s="7">
        <v>266</v>
      </c>
      <c r="AA154" s="13"/>
      <c r="AB154" s="13"/>
      <c r="AC154" s="13"/>
      <c r="AD154" s="13"/>
      <c r="AE154" s="13"/>
      <c r="AN154" s="8"/>
      <c r="AO154" s="8"/>
      <c r="AP154" s="8"/>
      <c r="AQ154" s="12"/>
    </row>
    <row r="155" spans="1:43" x14ac:dyDescent="0.35">
      <c r="A155" t="s">
        <v>140</v>
      </c>
      <c r="B155" s="208" t="s">
        <v>263</v>
      </c>
      <c r="C155" t="s">
        <v>239</v>
      </c>
      <c r="D155" s="208" t="s">
        <v>240</v>
      </c>
      <c r="E155" t="str">
        <f t="shared" si="13"/>
        <v>Emissions released from fuel use by certain iBiodiesel</v>
      </c>
      <c r="F155" s="216">
        <v>520</v>
      </c>
      <c r="G155" s="7">
        <f>ROW()</f>
        <v>155</v>
      </c>
      <c r="H155" s="7">
        <v>273</v>
      </c>
      <c r="AA155" s="13"/>
      <c r="AB155" s="13"/>
      <c r="AC155" s="13"/>
      <c r="AD155" s="13"/>
      <c r="AE155" s="13"/>
      <c r="AN155" s="8"/>
      <c r="AO155" s="8"/>
      <c r="AP155" s="8"/>
      <c r="AQ155" s="12"/>
    </row>
    <row r="156" spans="1:43" x14ac:dyDescent="0.35">
      <c r="A156" t="s">
        <v>140</v>
      </c>
      <c r="B156" s="208" t="s">
        <v>263</v>
      </c>
      <c r="C156" s="222" t="s">
        <v>705</v>
      </c>
      <c r="D156" s="208" t="s">
        <v>242</v>
      </c>
      <c r="E156" t="str">
        <f t="shared" si="13"/>
        <v>Emissions released from fuel use by certain iBiofuels other than those mentioned in items 50 50A 50B and 51</v>
      </c>
      <c r="F156" s="216">
        <v>540</v>
      </c>
      <c r="G156" s="7">
        <f>ROW()</f>
        <v>156</v>
      </c>
      <c r="H156" s="7">
        <v>275</v>
      </c>
      <c r="AA156" s="13"/>
      <c r="AB156" s="13"/>
      <c r="AC156" s="13"/>
      <c r="AD156" s="13"/>
      <c r="AE156" s="13"/>
      <c r="AN156" s="8"/>
      <c r="AO156" s="8"/>
      <c r="AP156" s="8"/>
      <c r="AQ156" s="12"/>
    </row>
    <row r="157" spans="1:43" x14ac:dyDescent="0.35">
      <c r="A157" t="s">
        <v>140</v>
      </c>
      <c r="B157" s="208" t="s">
        <v>263</v>
      </c>
      <c r="C157" t="s">
        <v>244</v>
      </c>
      <c r="D157" s="208" t="s">
        <v>245</v>
      </c>
      <c r="E157" t="str">
        <f t="shared" si="13"/>
        <v>Emissions released from fuel use by certain iBiomass municipal and industrial materials if recycled and combusted to pro</v>
      </c>
      <c r="F157" s="216">
        <v>160</v>
      </c>
      <c r="G157" s="7">
        <f>ROW()</f>
        <v>157</v>
      </c>
      <c r="H157" s="7">
        <v>267</v>
      </c>
      <c r="AA157" s="13"/>
      <c r="AB157" s="13"/>
      <c r="AC157" s="13"/>
      <c r="AD157" s="13"/>
      <c r="AE157" s="13"/>
      <c r="AN157" s="8"/>
      <c r="AO157" s="8"/>
      <c r="AP157" s="8"/>
      <c r="AQ157" s="12"/>
    </row>
    <row r="158" spans="1:43" x14ac:dyDescent="0.35">
      <c r="A158" s="54" t="s">
        <v>140</v>
      </c>
      <c r="B158" s="195" t="s">
        <v>263</v>
      </c>
      <c r="C158" s="54" t="s">
        <v>247</v>
      </c>
      <c r="D158" s="195"/>
      <c r="E158" s="54" t="str">
        <f t="shared" si="13"/>
        <v>Emissions released from fuel use by certain iBiomethane</v>
      </c>
      <c r="F158" s="219">
        <v>880</v>
      </c>
      <c r="G158" s="197">
        <f>ROW()</f>
        <v>158</v>
      </c>
      <c r="H158" s="197"/>
      <c r="AA158" s="13"/>
      <c r="AB158" s="13"/>
      <c r="AC158" s="13"/>
      <c r="AD158" s="13"/>
      <c r="AE158" s="13"/>
      <c r="AN158" s="8"/>
      <c r="AO158" s="8"/>
      <c r="AP158" s="8"/>
      <c r="AQ158" s="12"/>
    </row>
    <row r="159" spans="1:43" x14ac:dyDescent="0.35">
      <c r="A159" t="s">
        <v>140</v>
      </c>
      <c r="B159" s="208" t="s">
        <v>263</v>
      </c>
      <c r="C159" t="s">
        <v>393</v>
      </c>
      <c r="D159" s="208">
        <v>105</v>
      </c>
      <c r="E159" t="str">
        <f t="shared" si="13"/>
        <v>Emissions released from fuel use by certain iBitumen - Non-energy product</v>
      </c>
      <c r="F159" s="216">
        <v>550</v>
      </c>
      <c r="G159" s="7">
        <f>ROW()</f>
        <v>159</v>
      </c>
      <c r="H159" s="7">
        <v>298</v>
      </c>
      <c r="AA159" s="13"/>
      <c r="AB159" s="13"/>
      <c r="AC159" s="13"/>
      <c r="AD159" s="13"/>
      <c r="AE159" s="13"/>
      <c r="AN159" s="8"/>
      <c r="AO159" s="8"/>
      <c r="AP159" s="8"/>
      <c r="AQ159" s="12"/>
    </row>
    <row r="160" spans="1:43" x14ac:dyDescent="0.35">
      <c r="A160" t="s">
        <v>140</v>
      </c>
      <c r="B160" s="208" t="s">
        <v>263</v>
      </c>
      <c r="C160" t="s">
        <v>248</v>
      </c>
      <c r="D160" s="208" t="s">
        <v>249</v>
      </c>
      <c r="E160" t="str">
        <f t="shared" si="13"/>
        <v>Emissions released from fuel use by certain iBituminous coal</v>
      </c>
      <c r="F160" s="216">
        <v>10</v>
      </c>
      <c r="G160" s="7">
        <f>ROW()</f>
        <v>160</v>
      </c>
      <c r="H160" s="7">
        <v>255</v>
      </c>
      <c r="AA160" s="13"/>
      <c r="AB160" s="13"/>
      <c r="AC160" s="13"/>
      <c r="AD160" s="13"/>
      <c r="AE160" s="13"/>
      <c r="AN160" s="8"/>
      <c r="AO160" s="8"/>
      <c r="AP160" s="8"/>
      <c r="AQ160" s="12"/>
    </row>
    <row r="161" spans="1:43" x14ac:dyDescent="0.35">
      <c r="A161" t="s">
        <v>140</v>
      </c>
      <c r="B161" s="208" t="s">
        <v>263</v>
      </c>
      <c r="C161" t="s">
        <v>250</v>
      </c>
      <c r="D161" s="208" t="s">
        <v>251</v>
      </c>
      <c r="E161" t="str">
        <f t="shared" si="13"/>
        <v>Emissions released from fuel use by certain iBlast furnace gas</v>
      </c>
      <c r="F161" s="216">
        <v>260</v>
      </c>
      <c r="G161" s="7">
        <f>ROW()</f>
        <v>161</v>
      </c>
      <c r="H161" s="7">
        <v>248</v>
      </c>
      <c r="AA161" s="13"/>
      <c r="AB161" s="13"/>
      <c r="AC161" s="13"/>
      <c r="AD161" s="13"/>
      <c r="AE161" s="13"/>
      <c r="AN161" s="8"/>
      <c r="AO161" s="8"/>
      <c r="AP161" s="8"/>
      <c r="AQ161" s="12"/>
    </row>
    <row r="162" spans="1:43" x14ac:dyDescent="0.35">
      <c r="A162" t="s">
        <v>140</v>
      </c>
      <c r="B162" s="208" t="s">
        <v>263</v>
      </c>
      <c r="C162" t="s">
        <v>252</v>
      </c>
      <c r="D162" s="208" t="s">
        <v>253</v>
      </c>
      <c r="E162" t="str">
        <f t="shared" si="13"/>
        <v>Emissions released from fuel use by certain iBrown coal</v>
      </c>
      <c r="F162" s="216">
        <v>40</v>
      </c>
      <c r="G162" s="7">
        <f>ROW()</f>
        <v>162</v>
      </c>
      <c r="H162" s="7">
        <v>258</v>
      </c>
      <c r="AA162" s="13"/>
      <c r="AB162" s="13"/>
      <c r="AC162" s="13"/>
      <c r="AD162" s="13"/>
      <c r="AE162" s="13"/>
      <c r="AN162" s="8"/>
      <c r="AO162" s="8"/>
      <c r="AP162" s="8"/>
      <c r="AQ162" s="12"/>
    </row>
    <row r="163" spans="1:43" x14ac:dyDescent="0.35">
      <c r="A163" t="s">
        <v>140</v>
      </c>
      <c r="B163" s="208" t="s">
        <v>263</v>
      </c>
      <c r="C163" t="s">
        <v>394</v>
      </c>
      <c r="D163" s="208" t="s">
        <v>395</v>
      </c>
      <c r="E163" t="str">
        <f t="shared" si="13"/>
        <v>Emissions released from fuel use by certain iButadiene</v>
      </c>
      <c r="F163" s="216">
        <v>510</v>
      </c>
      <c r="G163" s="7">
        <f>ROW()</f>
        <v>163</v>
      </c>
      <c r="H163" s="7">
        <v>315</v>
      </c>
      <c r="AA163" s="13"/>
      <c r="AB163" s="13"/>
      <c r="AC163" s="13"/>
      <c r="AD163" s="13"/>
      <c r="AE163" s="13"/>
      <c r="AN163" s="8"/>
      <c r="AO163" s="8"/>
      <c r="AP163" s="8"/>
      <c r="AQ163" s="12"/>
    </row>
    <row r="164" spans="1:43" x14ac:dyDescent="0.35">
      <c r="A164" t="s">
        <v>140</v>
      </c>
      <c r="B164" s="208" t="s">
        <v>263</v>
      </c>
      <c r="C164" t="s">
        <v>396</v>
      </c>
      <c r="D164" s="208">
        <v>107</v>
      </c>
      <c r="E164" t="str">
        <f t="shared" si="13"/>
        <v>Emissions released from fuel use by certain iCarbon black if used as a petrochemical feedstock - Non-energy product</v>
      </c>
      <c r="F164" s="216">
        <v>510</v>
      </c>
      <c r="G164" s="7">
        <f>ROW()</f>
        <v>164</v>
      </c>
      <c r="H164" s="7">
        <v>300</v>
      </c>
      <c r="AA164" s="13"/>
      <c r="AB164" s="13"/>
      <c r="AC164" s="13"/>
      <c r="AD164" s="13"/>
      <c r="AE164" s="13"/>
      <c r="AN164" s="8"/>
      <c r="AO164" s="8"/>
      <c r="AP164" s="8"/>
      <c r="AQ164" s="12"/>
    </row>
    <row r="165" spans="1:43" x14ac:dyDescent="0.35">
      <c r="A165" t="s">
        <v>140</v>
      </c>
      <c r="B165" s="208" t="s">
        <v>263</v>
      </c>
      <c r="C165" t="s">
        <v>255</v>
      </c>
      <c r="D165" s="208" t="s">
        <v>256</v>
      </c>
      <c r="E165" t="str">
        <f t="shared" si="13"/>
        <v>Emissions released from fuel use by certain iCharcoal</v>
      </c>
      <c r="F165" s="216">
        <v>170</v>
      </c>
      <c r="G165" s="7">
        <f>ROW()</f>
        <v>165</v>
      </c>
      <c r="H165" s="7">
        <v>278</v>
      </c>
      <c r="AA165" s="13"/>
      <c r="AB165" s="13"/>
      <c r="AC165" s="13"/>
      <c r="AD165" s="13"/>
      <c r="AE165" s="13"/>
      <c r="AN165" s="8"/>
      <c r="AO165" s="8"/>
      <c r="AP165" s="8"/>
      <c r="AQ165" s="12"/>
    </row>
    <row r="166" spans="1:43" x14ac:dyDescent="0.35">
      <c r="A166" t="s">
        <v>140</v>
      </c>
      <c r="B166" s="208" t="s">
        <v>263</v>
      </c>
      <c r="C166" t="s">
        <v>258</v>
      </c>
      <c r="D166" s="208" t="s">
        <v>259</v>
      </c>
      <c r="E166" t="str">
        <f t="shared" si="13"/>
        <v>Emissions released from fuel use by certain iCoal briquettes</v>
      </c>
      <c r="F166" s="216">
        <v>60</v>
      </c>
      <c r="G166" s="7">
        <f>ROW()</f>
        <v>166</v>
      </c>
      <c r="H166" s="7">
        <v>260</v>
      </c>
      <c r="AA166" s="13"/>
      <c r="AB166" s="13"/>
      <c r="AC166" s="13"/>
      <c r="AD166" s="13"/>
      <c r="AE166" s="13"/>
      <c r="AN166" s="8"/>
      <c r="AO166" s="8"/>
      <c r="AP166" s="8"/>
      <c r="AQ166" s="12"/>
    </row>
    <row r="167" spans="1:43" x14ac:dyDescent="0.35">
      <c r="A167" t="s">
        <v>140</v>
      </c>
      <c r="B167" s="208" t="s">
        <v>263</v>
      </c>
      <c r="C167" t="s">
        <v>261</v>
      </c>
      <c r="D167" s="208" t="s">
        <v>262</v>
      </c>
      <c r="E167" t="str">
        <f t="shared" si="13"/>
        <v>Emissions released from fuel use by certain iCoal coke</v>
      </c>
      <c r="F167" s="216">
        <v>70</v>
      </c>
      <c r="G167" s="7">
        <f>ROW()</f>
        <v>167</v>
      </c>
      <c r="H167" s="7">
        <v>276</v>
      </c>
      <c r="AA167" s="13"/>
      <c r="AB167" s="13"/>
      <c r="AC167" s="13"/>
      <c r="AD167" s="13"/>
      <c r="AE167" s="13"/>
      <c r="AN167" s="8"/>
      <c r="AO167" s="8"/>
      <c r="AP167" s="8"/>
      <c r="AQ167" s="12"/>
    </row>
    <row r="168" spans="1:43" x14ac:dyDescent="0.35">
      <c r="A168" t="s">
        <v>140</v>
      </c>
      <c r="B168" s="208" t="s">
        <v>263</v>
      </c>
      <c r="C168" t="s">
        <v>264</v>
      </c>
      <c r="D168" s="208" t="s">
        <v>265</v>
      </c>
      <c r="E168" t="str">
        <f t="shared" si="13"/>
        <v>Emissions released from fuel use by certain iCoal mine waste gas that is captured for combustion</v>
      </c>
      <c r="F168" s="216">
        <v>210</v>
      </c>
      <c r="G168" s="7">
        <f>ROW()</f>
        <v>168</v>
      </c>
      <c r="H168" s="7">
        <v>238</v>
      </c>
      <c r="AA168" s="13"/>
      <c r="AB168" s="13"/>
      <c r="AC168" s="13"/>
      <c r="AD168" s="13"/>
      <c r="AE168" s="13"/>
      <c r="AN168" s="8"/>
      <c r="AO168" s="8"/>
      <c r="AP168" s="8"/>
      <c r="AQ168" s="12"/>
    </row>
    <row r="169" spans="1:43" x14ac:dyDescent="0.35">
      <c r="A169" t="s">
        <v>140</v>
      </c>
      <c r="B169" s="208" t="s">
        <v>263</v>
      </c>
      <c r="C169" t="s">
        <v>267</v>
      </c>
      <c r="D169" s="208" t="s">
        <v>268</v>
      </c>
      <c r="E169" t="str">
        <f t="shared" si="13"/>
        <v>Emissions released from fuel use by certain iCoal seam methane that is captured for combustion</v>
      </c>
      <c r="F169" s="216">
        <v>200</v>
      </c>
      <c r="G169" s="7">
        <f>ROW()</f>
        <v>169</v>
      </c>
      <c r="H169" s="7">
        <v>237</v>
      </c>
      <c r="AA169" s="13"/>
      <c r="AB169" s="13"/>
      <c r="AC169" s="13"/>
      <c r="AD169" s="13"/>
      <c r="AE169" s="13"/>
      <c r="AN169" s="8"/>
      <c r="AO169" s="8"/>
      <c r="AP169" s="8"/>
      <c r="AQ169" s="12"/>
    </row>
    <row r="170" spans="1:43" x14ac:dyDescent="0.35">
      <c r="A170" t="s">
        <v>140</v>
      </c>
      <c r="B170" s="208" t="s">
        <v>263</v>
      </c>
      <c r="C170" t="s">
        <v>270</v>
      </c>
      <c r="D170" s="208" t="s">
        <v>271</v>
      </c>
      <c r="E170" t="str">
        <f t="shared" si="13"/>
        <v>Emissions released from fuel use by certain iCoal tar</v>
      </c>
      <c r="F170" s="216">
        <v>80</v>
      </c>
      <c r="G170" s="7">
        <f>ROW()</f>
        <v>170</v>
      </c>
      <c r="H170" s="7">
        <v>277</v>
      </c>
      <c r="AA170" s="13"/>
      <c r="AB170" s="13"/>
      <c r="AC170" s="13"/>
      <c r="AD170" s="13"/>
      <c r="AE170" s="13"/>
      <c r="AN170" s="8"/>
      <c r="AO170" s="8"/>
      <c r="AP170" s="8"/>
      <c r="AQ170" s="12"/>
    </row>
    <row r="171" spans="1:43" x14ac:dyDescent="0.35">
      <c r="A171" t="s">
        <v>140</v>
      </c>
      <c r="B171" s="208" t="s">
        <v>263</v>
      </c>
      <c r="C171" t="s">
        <v>272</v>
      </c>
      <c r="D171" s="208" t="s">
        <v>273</v>
      </c>
      <c r="E171" t="str">
        <f t="shared" si="13"/>
        <v>Emissions released from fuel use by certain iCoke oven gas</v>
      </c>
      <c r="F171" s="216">
        <v>250</v>
      </c>
      <c r="G171" s="7">
        <f>ROW()</f>
        <v>171</v>
      </c>
      <c r="H171" s="7">
        <v>247</v>
      </c>
      <c r="AA171" s="13"/>
      <c r="AB171" s="13"/>
      <c r="AC171" s="13"/>
      <c r="AD171" s="13"/>
      <c r="AE171" s="13"/>
      <c r="AN171" s="8"/>
      <c r="AO171" s="8"/>
      <c r="AP171" s="8"/>
      <c r="AQ171" s="12"/>
    </row>
    <row r="172" spans="1:43" x14ac:dyDescent="0.35">
      <c r="A172" t="s">
        <v>140</v>
      </c>
      <c r="B172" s="208" t="s">
        <v>263</v>
      </c>
      <c r="C172" t="s">
        <v>274</v>
      </c>
      <c r="D172" s="208" t="s">
        <v>275</v>
      </c>
      <c r="E172" t="str">
        <f t="shared" si="13"/>
        <v>Emissions released from fuel use by certain iCoking coal</v>
      </c>
      <c r="F172" s="216">
        <v>50</v>
      </c>
      <c r="G172" s="7">
        <f>ROW()</f>
        <v>172</v>
      </c>
      <c r="H172" s="7">
        <v>259</v>
      </c>
      <c r="AA172" s="13"/>
      <c r="AB172" s="13"/>
      <c r="AC172" s="13"/>
      <c r="AD172" s="13"/>
      <c r="AE172" s="13"/>
      <c r="AN172" s="8"/>
      <c r="AO172" s="8"/>
      <c r="AP172" s="8"/>
      <c r="AQ172" s="12"/>
    </row>
    <row r="173" spans="1:43" x14ac:dyDescent="0.35">
      <c r="A173" t="s">
        <v>140</v>
      </c>
      <c r="B173" s="208" t="s">
        <v>263</v>
      </c>
      <c r="C173" t="s">
        <v>276</v>
      </c>
      <c r="D173" s="208" t="s">
        <v>277</v>
      </c>
      <c r="E173" t="str">
        <f t="shared" si="13"/>
        <v>Emissions released from fuel use by certain iCompressed natural gas that has reverted back to standard conditions</v>
      </c>
      <c r="F173" s="216">
        <v>220</v>
      </c>
      <c r="G173" s="7">
        <f>ROW()</f>
        <v>173</v>
      </c>
      <c r="H173" s="7">
        <v>245</v>
      </c>
      <c r="AA173" s="13"/>
      <c r="AB173" s="13"/>
      <c r="AC173" s="13"/>
      <c r="AD173" s="13"/>
      <c r="AE173" s="13"/>
      <c r="AN173" s="8"/>
      <c r="AO173" s="8"/>
      <c r="AP173" s="8"/>
      <c r="AQ173" s="12"/>
    </row>
    <row r="174" spans="1:43" x14ac:dyDescent="0.35">
      <c r="A174" t="s">
        <v>140</v>
      </c>
      <c r="B174" s="208" t="s">
        <v>263</v>
      </c>
      <c r="C174" t="s">
        <v>279</v>
      </c>
      <c r="D174" s="208" t="s">
        <v>383</v>
      </c>
      <c r="E174" t="str">
        <f t="shared" si="13"/>
        <v>Emissions released from fuel use by certain iCrude oil</v>
      </c>
      <c r="F174" s="216">
        <v>350</v>
      </c>
      <c r="G174" s="7">
        <f>ROW()</f>
        <v>174</v>
      </c>
      <c r="H174" s="7">
        <v>270</v>
      </c>
      <c r="AA174" s="13"/>
      <c r="AB174" s="13"/>
      <c r="AC174" s="13"/>
      <c r="AD174" s="13"/>
      <c r="AE174" s="13"/>
      <c r="AN174" s="8"/>
      <c r="AO174" s="8"/>
      <c r="AP174" s="8"/>
      <c r="AQ174" s="12"/>
    </row>
    <row r="175" spans="1:43" x14ac:dyDescent="0.35">
      <c r="A175" t="s">
        <v>140</v>
      </c>
      <c r="B175" s="208" t="s">
        <v>263</v>
      </c>
      <c r="C175" t="s">
        <v>281</v>
      </c>
      <c r="D175" s="208" t="s">
        <v>282</v>
      </c>
      <c r="E175" t="str">
        <f t="shared" si="13"/>
        <v>Emissions released from fuel use by certain iDiesel oil</v>
      </c>
      <c r="F175" s="216">
        <v>420</v>
      </c>
      <c r="G175" s="7">
        <f>ROW()</f>
        <v>175</v>
      </c>
      <c r="H175" s="7">
        <v>284</v>
      </c>
      <c r="AA175" s="13"/>
      <c r="AB175" s="13"/>
      <c r="AC175" s="13"/>
      <c r="AD175" s="13"/>
      <c r="AE175" s="13"/>
      <c r="AN175" s="8"/>
      <c r="AO175" s="8"/>
      <c r="AP175" s="8"/>
      <c r="AQ175" s="12"/>
    </row>
    <row r="176" spans="1:43" x14ac:dyDescent="0.35">
      <c r="A176" t="s">
        <v>140</v>
      </c>
      <c r="B176" s="208" t="s">
        <v>263</v>
      </c>
      <c r="C176" t="s">
        <v>285</v>
      </c>
      <c r="D176" s="208" t="s">
        <v>286</v>
      </c>
      <c r="E176" t="str">
        <f t="shared" si="13"/>
        <v>Emissions released from fuel use by certain iDry wood</v>
      </c>
      <c r="F176" s="216">
        <v>120</v>
      </c>
      <c r="G176" s="7">
        <f>ROW()</f>
        <v>176</v>
      </c>
      <c r="H176" s="7">
        <v>263</v>
      </c>
      <c r="AA176" s="13"/>
      <c r="AB176" s="13"/>
      <c r="AC176" s="13"/>
      <c r="AD176" s="13"/>
      <c r="AE176" s="13"/>
      <c r="AN176" s="8"/>
      <c r="AO176" s="8"/>
      <c r="AP176" s="8"/>
      <c r="AQ176" s="12"/>
    </row>
    <row r="177" spans="1:43" x14ac:dyDescent="0.35">
      <c r="A177" t="s">
        <v>140</v>
      </c>
      <c r="B177" s="208" t="s">
        <v>263</v>
      </c>
      <c r="C177" t="s">
        <v>287</v>
      </c>
      <c r="D177" s="208">
        <v>111</v>
      </c>
      <c r="E177" t="str">
        <f t="shared" si="13"/>
        <v>Emissions released from fuel use by certain iEthane</v>
      </c>
      <c r="F177" s="216">
        <v>240</v>
      </c>
      <c r="G177" s="7">
        <f>ROW()</f>
        <v>177</v>
      </c>
      <c r="H177" s="7">
        <v>252</v>
      </c>
      <c r="AA177" s="13"/>
      <c r="AB177" s="13"/>
      <c r="AC177" s="13"/>
      <c r="AD177" s="13"/>
      <c r="AE177" s="13"/>
      <c r="AN177" s="8"/>
      <c r="AO177" s="8"/>
      <c r="AP177" s="8"/>
      <c r="AQ177" s="12"/>
    </row>
    <row r="178" spans="1:43" x14ac:dyDescent="0.35">
      <c r="A178" t="s">
        <v>140</v>
      </c>
      <c r="B178" s="208" t="s">
        <v>263</v>
      </c>
      <c r="C178" t="s">
        <v>288</v>
      </c>
      <c r="D178" s="208" t="s">
        <v>289</v>
      </c>
      <c r="E178" t="str">
        <f t="shared" si="13"/>
        <v>Emissions released from fuel use by certain iEthanol for use as a fuel in an internal combustion engine</v>
      </c>
      <c r="F178" s="216">
        <v>530</v>
      </c>
      <c r="G178" s="7">
        <f>ROW()</f>
        <v>178</v>
      </c>
      <c r="H178" s="7">
        <v>274</v>
      </c>
      <c r="AA178" s="13"/>
      <c r="AB178" s="13"/>
      <c r="AC178" s="13"/>
      <c r="AD178" s="13"/>
      <c r="AE178" s="13"/>
      <c r="AN178" s="8"/>
      <c r="AO178" s="8"/>
      <c r="AP178" s="8"/>
      <c r="AQ178" s="12"/>
    </row>
    <row r="179" spans="1:43" x14ac:dyDescent="0.35">
      <c r="A179" t="s">
        <v>140</v>
      </c>
      <c r="B179" s="208" t="s">
        <v>263</v>
      </c>
      <c r="C179" t="s">
        <v>397</v>
      </c>
      <c r="D179" s="208">
        <v>108</v>
      </c>
      <c r="E179" t="str">
        <f t="shared" si="13"/>
        <v>Emissions released from fuel use by certain iEthylene if used as a petrochemical feedstock - Non-energy product</v>
      </c>
      <c r="F179" s="216">
        <v>510</v>
      </c>
      <c r="G179" s="7">
        <f>ROW()</f>
        <v>179</v>
      </c>
      <c r="H179" s="7">
        <v>301</v>
      </c>
      <c r="AA179" s="13"/>
      <c r="AB179" s="13"/>
      <c r="AC179" s="13"/>
      <c r="AD179" s="13"/>
      <c r="AE179" s="13"/>
      <c r="AN179" s="8"/>
      <c r="AO179" s="8"/>
      <c r="AP179" s="8"/>
      <c r="AQ179" s="12"/>
    </row>
    <row r="180" spans="1:43" x14ac:dyDescent="0.35">
      <c r="A180" t="s">
        <v>140</v>
      </c>
      <c r="B180" s="208" t="s">
        <v>263</v>
      </c>
      <c r="C180" t="s">
        <v>290</v>
      </c>
      <c r="D180" s="208">
        <v>128</v>
      </c>
      <c r="E180" t="str">
        <f t="shared" si="13"/>
        <v>Emissions released from fuel use by certain iFuel oil</v>
      </c>
      <c r="F180" s="216">
        <v>430</v>
      </c>
      <c r="G180" s="7">
        <f>ROW()</f>
        <v>180</v>
      </c>
      <c r="H180" s="7">
        <v>310</v>
      </c>
      <c r="AA180" s="13"/>
      <c r="AB180" s="13"/>
      <c r="AC180" s="13"/>
      <c r="AD180" s="13"/>
      <c r="AE180" s="13"/>
      <c r="AN180" s="8"/>
      <c r="AO180" s="8"/>
      <c r="AP180" s="8"/>
      <c r="AQ180" s="12"/>
    </row>
    <row r="181" spans="1:43" x14ac:dyDescent="0.35">
      <c r="A181" t="s">
        <v>140</v>
      </c>
      <c r="B181" s="208" t="s">
        <v>263</v>
      </c>
      <c r="C181" t="s">
        <v>291</v>
      </c>
      <c r="D181" s="208">
        <v>113</v>
      </c>
      <c r="E181" t="str">
        <f t="shared" si="13"/>
        <v>Emissions released from fuel use by certain iGaseous fossil fuels other than those mentioned in items 17 to 26</v>
      </c>
      <c r="F181" s="216">
        <v>290</v>
      </c>
      <c r="G181" s="7">
        <f>ROW()</f>
        <v>181</v>
      </c>
      <c r="H181" s="7">
        <v>254</v>
      </c>
      <c r="AA181" s="13"/>
      <c r="AB181" s="13"/>
      <c r="AC181" s="13"/>
      <c r="AD181" s="13"/>
      <c r="AE181" s="13"/>
      <c r="AN181" s="8"/>
      <c r="AO181" s="8"/>
      <c r="AP181" s="8"/>
      <c r="AQ181" s="12"/>
    </row>
    <row r="182" spans="1:43" x14ac:dyDescent="0.35">
      <c r="A182" t="s">
        <v>140</v>
      </c>
      <c r="B182" s="208" t="s">
        <v>263</v>
      </c>
      <c r="C182" t="s">
        <v>292</v>
      </c>
      <c r="D182" s="208" t="s">
        <v>293</v>
      </c>
      <c r="E182" t="str">
        <f t="shared" si="13"/>
        <v>Emissions released from fuel use by certain iGasoline (other than for use as fuel in an aircraft)</v>
      </c>
      <c r="F182" s="216">
        <v>370</v>
      </c>
      <c r="G182" s="7">
        <f>ROW()</f>
        <v>182</v>
      </c>
      <c r="H182" s="7">
        <v>279</v>
      </c>
      <c r="AA182" s="13"/>
      <c r="AB182" s="13"/>
      <c r="AC182" s="13"/>
      <c r="AD182" s="13"/>
      <c r="AE182" s="13"/>
      <c r="AN182" s="8"/>
      <c r="AO182" s="8"/>
      <c r="AP182" s="8"/>
      <c r="AQ182" s="12"/>
    </row>
    <row r="183" spans="1:43" x14ac:dyDescent="0.35">
      <c r="A183" t="s">
        <v>140</v>
      </c>
      <c r="B183" s="208" t="s">
        <v>263</v>
      </c>
      <c r="C183" t="s">
        <v>295</v>
      </c>
      <c r="D183" s="208" t="s">
        <v>296</v>
      </c>
      <c r="E183" t="str">
        <f t="shared" si="13"/>
        <v>Emissions released from fuel use by certain iGasoline for use as a fuel in an aircraft</v>
      </c>
      <c r="F183" s="216">
        <v>380</v>
      </c>
      <c r="G183" s="7">
        <f>ROW()</f>
        <v>183</v>
      </c>
      <c r="H183" s="7">
        <v>280</v>
      </c>
      <c r="AA183" s="13"/>
      <c r="AB183" s="13"/>
      <c r="AC183" s="13"/>
      <c r="AD183" s="13"/>
      <c r="AE183" s="13"/>
      <c r="AN183" s="8"/>
      <c r="AO183" s="8"/>
      <c r="AP183" s="8"/>
      <c r="AQ183" s="12"/>
    </row>
    <row r="184" spans="1:43" x14ac:dyDescent="0.35">
      <c r="A184" t="s">
        <v>140</v>
      </c>
      <c r="B184" s="208" t="s">
        <v>263</v>
      </c>
      <c r="C184" t="s">
        <v>298</v>
      </c>
      <c r="D184" s="208" t="s">
        <v>299</v>
      </c>
      <c r="E184" t="str">
        <f t="shared" si="13"/>
        <v>Emissions released from fuel use by certain iGreen and air dried wood</v>
      </c>
      <c r="F184" s="216">
        <v>130</v>
      </c>
      <c r="G184" s="7">
        <f>ROW()</f>
        <v>184</v>
      </c>
      <c r="H184" s="7">
        <v>264</v>
      </c>
      <c r="AA184" s="13"/>
      <c r="AB184" s="13"/>
      <c r="AC184" s="13"/>
      <c r="AD184" s="13"/>
      <c r="AE184" s="13"/>
      <c r="AN184" s="8"/>
      <c r="AO184" s="8"/>
      <c r="AP184" s="8"/>
      <c r="AQ184" s="12"/>
    </row>
    <row r="185" spans="1:43" x14ac:dyDescent="0.35">
      <c r="A185" t="s">
        <v>140</v>
      </c>
      <c r="B185" s="208" t="s">
        <v>263</v>
      </c>
      <c r="C185" t="s">
        <v>301</v>
      </c>
      <c r="D185" s="208" t="s">
        <v>302</v>
      </c>
      <c r="E185" t="str">
        <f t="shared" si="13"/>
        <v>Emissions released from fuel use by certain iHeating oil</v>
      </c>
      <c r="F185" s="216">
        <v>410</v>
      </c>
      <c r="G185" s="7">
        <f>ROW()</f>
        <v>185</v>
      </c>
      <c r="H185" s="7">
        <v>283</v>
      </c>
      <c r="AA185" s="13"/>
      <c r="AB185" s="13"/>
      <c r="AC185" s="13"/>
      <c r="AD185" s="13"/>
      <c r="AE185" s="13"/>
      <c r="AN185" s="8"/>
      <c r="AO185" s="8"/>
      <c r="AP185" s="8"/>
      <c r="AQ185" s="12"/>
    </row>
    <row r="186" spans="1:43" x14ac:dyDescent="0.35">
      <c r="A186" t="s">
        <v>140</v>
      </c>
      <c r="B186" s="208" t="s">
        <v>263</v>
      </c>
      <c r="C186" s="54" t="s">
        <v>303</v>
      </c>
      <c r="D186" s="208" t="s">
        <v>304</v>
      </c>
      <c r="E186" t="str">
        <f t="shared" si="13"/>
        <v>Emissions released from fuel use by certain iIndustrial materials that are derived from fossil fuels if recycled and com</v>
      </c>
      <c r="F186" s="216">
        <v>100</v>
      </c>
      <c r="G186" s="7">
        <f>ROW()</f>
        <v>186</v>
      </c>
      <c r="H186" s="7">
        <v>261</v>
      </c>
      <c r="AA186" s="13"/>
      <c r="AB186" s="13"/>
      <c r="AC186" s="13"/>
      <c r="AD186" s="13"/>
      <c r="AE186" s="13"/>
      <c r="AN186" s="8"/>
      <c r="AO186" s="8"/>
      <c r="AP186" s="8"/>
      <c r="AQ186" s="12"/>
    </row>
    <row r="187" spans="1:43" x14ac:dyDescent="0.35">
      <c r="A187" t="s">
        <v>140</v>
      </c>
      <c r="B187" s="208" t="s">
        <v>263</v>
      </c>
      <c r="C187" t="s">
        <v>305</v>
      </c>
      <c r="D187" s="208" t="s">
        <v>306</v>
      </c>
      <c r="E187" t="str">
        <f t="shared" si="13"/>
        <v>Emissions released from fuel use by certain iKerosene (other than for use as fuel in an aircraft)</v>
      </c>
      <c r="F187" s="216">
        <v>390</v>
      </c>
      <c r="G187" s="7">
        <f>ROW()</f>
        <v>187</v>
      </c>
      <c r="H187" s="7">
        <v>281</v>
      </c>
      <c r="AA187" s="13"/>
      <c r="AB187" s="13"/>
      <c r="AC187" s="13"/>
      <c r="AD187" s="13"/>
      <c r="AE187" s="13"/>
      <c r="AN187" s="8"/>
      <c r="AO187" s="8"/>
      <c r="AP187" s="8"/>
      <c r="AQ187" s="12"/>
    </row>
    <row r="188" spans="1:43" x14ac:dyDescent="0.35">
      <c r="A188" t="s">
        <v>140</v>
      </c>
      <c r="B188" s="208" t="s">
        <v>263</v>
      </c>
      <c r="C188" t="s">
        <v>307</v>
      </c>
      <c r="D188" s="208" t="s">
        <v>308</v>
      </c>
      <c r="E188" t="str">
        <f t="shared" si="13"/>
        <v>Emissions released from fuel use by certain iKerosene for use as fuel in an aircraft</v>
      </c>
      <c r="F188" s="216">
        <v>400</v>
      </c>
      <c r="G188" s="7">
        <f>ROW()</f>
        <v>188</v>
      </c>
      <c r="H188" s="7">
        <v>282</v>
      </c>
      <c r="AA188" s="13"/>
      <c r="AB188" s="13"/>
      <c r="AC188" s="13"/>
      <c r="AD188" s="13"/>
      <c r="AE188" s="13"/>
      <c r="AN188" s="8"/>
      <c r="AO188" s="8"/>
      <c r="AP188" s="8"/>
      <c r="AQ188" s="12"/>
    </row>
    <row r="189" spans="1:43" x14ac:dyDescent="0.35">
      <c r="A189" t="s">
        <v>140</v>
      </c>
      <c r="B189" s="208" t="s">
        <v>263</v>
      </c>
      <c r="C189" t="s">
        <v>309</v>
      </c>
      <c r="D189" s="208" t="s">
        <v>310</v>
      </c>
      <c r="E189" t="str">
        <f t="shared" si="13"/>
        <v>Emissions released from fuel use by certain iLandfill biogas that is captured for combustion (methane only)</v>
      </c>
      <c r="F189" s="216">
        <v>300</v>
      </c>
      <c r="G189" s="7">
        <f>ROW()</f>
        <v>189</v>
      </c>
      <c r="H189" s="7">
        <v>240</v>
      </c>
      <c r="AA189" s="13"/>
      <c r="AB189" s="13"/>
      <c r="AC189" s="13"/>
      <c r="AD189" s="13"/>
      <c r="AE189" s="13"/>
      <c r="AN189" s="8"/>
      <c r="AO189" s="8"/>
      <c r="AP189" s="8"/>
      <c r="AQ189" s="12"/>
    </row>
    <row r="190" spans="1:43" x14ac:dyDescent="0.35">
      <c r="A190" t="s">
        <v>140</v>
      </c>
      <c r="B190" s="208" t="s">
        <v>263</v>
      </c>
      <c r="C190" t="s">
        <v>312</v>
      </c>
      <c r="D190" s="208">
        <v>115</v>
      </c>
      <c r="E190" t="str">
        <f t="shared" si="13"/>
        <v>Emissions released from fuel use by certain iLiquefied aromatic hydrocarbons</v>
      </c>
      <c r="F190" s="216">
        <v>440</v>
      </c>
      <c r="G190" s="7">
        <f>ROW()</f>
        <v>190</v>
      </c>
      <c r="H190" s="7">
        <v>305</v>
      </c>
      <c r="AA190" s="13"/>
      <c r="AB190" s="13"/>
      <c r="AC190" s="13"/>
      <c r="AD190" s="13"/>
      <c r="AE190" s="13"/>
      <c r="AN190" s="8"/>
      <c r="AO190" s="8"/>
      <c r="AP190" s="8"/>
      <c r="AQ190" s="12"/>
    </row>
    <row r="191" spans="1:43" x14ac:dyDescent="0.35">
      <c r="A191" t="s">
        <v>140</v>
      </c>
      <c r="B191" s="208" t="s">
        <v>263</v>
      </c>
      <c r="C191" t="s">
        <v>314</v>
      </c>
      <c r="D191" s="208" t="s">
        <v>315</v>
      </c>
      <c r="E191" t="str">
        <f t="shared" si="13"/>
        <v>Emissions released from fuel use by certain iLiquefied natural gas</v>
      </c>
      <c r="F191" s="216">
        <v>280</v>
      </c>
      <c r="G191" s="7">
        <f>ROW()</f>
        <v>191</v>
      </c>
      <c r="H191" s="7">
        <v>251</v>
      </c>
      <c r="AA191" s="13"/>
      <c r="AB191" s="13"/>
      <c r="AC191" s="13"/>
      <c r="AD191" s="13"/>
      <c r="AE191" s="13"/>
      <c r="AN191" s="8"/>
      <c r="AO191" s="8"/>
      <c r="AP191" s="8"/>
      <c r="AQ191" s="12"/>
    </row>
    <row r="192" spans="1:43" x14ac:dyDescent="0.35">
      <c r="A192" t="s">
        <v>140</v>
      </c>
      <c r="B192" s="208" t="s">
        <v>263</v>
      </c>
      <c r="C192" t="s">
        <v>317</v>
      </c>
      <c r="D192" s="208">
        <v>117</v>
      </c>
      <c r="E192" t="str">
        <f t="shared" si="13"/>
        <v>Emissions released from fuel use by certain iLiquefied petroleum gas</v>
      </c>
      <c r="F192" s="216">
        <v>460</v>
      </c>
      <c r="G192" s="7">
        <f>ROW()</f>
        <v>192</v>
      </c>
      <c r="H192" s="7">
        <v>307</v>
      </c>
      <c r="AA192" s="13"/>
      <c r="AB192" s="13"/>
      <c r="AC192" s="13"/>
      <c r="AD192" s="13"/>
      <c r="AE192" s="13"/>
      <c r="AN192" s="8"/>
      <c r="AO192" s="8"/>
      <c r="AP192" s="8"/>
      <c r="AQ192" s="12"/>
    </row>
    <row r="193" spans="1:43" x14ac:dyDescent="0.35">
      <c r="A193" t="s">
        <v>140</v>
      </c>
      <c r="B193" s="208" t="s">
        <v>263</v>
      </c>
      <c r="C193" t="s">
        <v>319</v>
      </c>
      <c r="D193" s="208" t="s">
        <v>320</v>
      </c>
      <c r="E193" t="str">
        <f t="shared" si="13"/>
        <v>Emissions released from fuel use by certain iNaphtha</v>
      </c>
      <c r="F193" s="216">
        <v>470</v>
      </c>
      <c r="G193" s="7">
        <f>ROW()</f>
        <v>193</v>
      </c>
      <c r="H193" s="7">
        <v>288</v>
      </c>
      <c r="AA193" s="13"/>
      <c r="AB193" s="13"/>
      <c r="AC193" s="13"/>
      <c r="AD193" s="13"/>
      <c r="AE193" s="13"/>
      <c r="AN193" s="8"/>
      <c r="AO193" s="8"/>
      <c r="AP193" s="8"/>
      <c r="AQ193" s="12"/>
    </row>
    <row r="194" spans="1:43" x14ac:dyDescent="0.35">
      <c r="A194" t="s">
        <v>140</v>
      </c>
      <c r="B194" s="208" t="s">
        <v>263</v>
      </c>
      <c r="C194" t="s">
        <v>322</v>
      </c>
      <c r="D194" s="208" t="s">
        <v>398</v>
      </c>
      <c r="E194" t="str">
        <f t="shared" si="13"/>
        <v>Emissions released from fuel use by certain iNatural gas distributed in a pipeline</v>
      </c>
      <c r="F194" s="216">
        <v>190</v>
      </c>
      <c r="G194" s="7">
        <f>ROW()</f>
        <v>194</v>
      </c>
      <c r="H194" s="7">
        <v>244</v>
      </c>
      <c r="AA194" s="13"/>
      <c r="AB194" s="13"/>
      <c r="AC194" s="13"/>
      <c r="AD194" s="13"/>
      <c r="AE194" s="13"/>
      <c r="AN194" s="8"/>
      <c r="AO194" s="8"/>
      <c r="AP194" s="8"/>
      <c r="AQ194" s="12"/>
    </row>
    <row r="195" spans="1:43" x14ac:dyDescent="0.35">
      <c r="A195" t="s">
        <v>140</v>
      </c>
      <c r="B195" s="208" t="s">
        <v>263</v>
      </c>
      <c r="C195" t="s">
        <v>325</v>
      </c>
      <c r="D195" s="208" t="s">
        <v>326</v>
      </c>
      <c r="E195" t="str">
        <f t="shared" si="13"/>
        <v>Emissions released from fuel use by certain iNon-biomass municipal materials if recycled and combusted to produce heat o</v>
      </c>
      <c r="F195" s="216">
        <v>110</v>
      </c>
      <c r="G195" s="7">
        <f>ROW()</f>
        <v>195</v>
      </c>
      <c r="H195" s="7">
        <v>262</v>
      </c>
      <c r="AA195" s="13"/>
      <c r="AB195" s="13"/>
      <c r="AC195" s="13"/>
      <c r="AD195" s="13"/>
      <c r="AE195" s="13"/>
      <c r="AN195" s="8"/>
      <c r="AO195" s="8"/>
      <c r="AP195" s="8"/>
      <c r="AQ195" s="12"/>
    </row>
    <row r="196" spans="1:43" x14ac:dyDescent="0.35">
      <c r="A196" s="54" t="s">
        <v>140</v>
      </c>
      <c r="B196" s="195" t="s">
        <v>263</v>
      </c>
      <c r="C196" s="54" t="s">
        <v>328</v>
      </c>
      <c r="D196" s="195"/>
      <c r="E196" s="54" t="str">
        <f t="shared" ref="E196:E259" si="14">LEFT(TRIM(A196),45)&amp;LEFT(TRIM(C196),75)</f>
        <v>Emissions released from fuel use by certain iPassenger car tyres if recycled and combusted to produce heat or electricit</v>
      </c>
      <c r="F196" s="219">
        <v>890</v>
      </c>
      <c r="G196" s="197">
        <f>ROW()</f>
        <v>196</v>
      </c>
      <c r="AA196" s="13"/>
      <c r="AB196" s="13"/>
      <c r="AC196" s="13"/>
      <c r="AD196" s="13"/>
      <c r="AE196" s="13"/>
      <c r="AN196" s="8"/>
      <c r="AO196" s="8"/>
      <c r="AP196" s="8"/>
      <c r="AQ196" s="12"/>
    </row>
    <row r="197" spans="1:43" x14ac:dyDescent="0.35">
      <c r="A197" t="s">
        <v>140</v>
      </c>
      <c r="B197" s="208" t="s">
        <v>263</v>
      </c>
      <c r="C197" t="s">
        <v>399</v>
      </c>
      <c r="D197" s="208">
        <v>109</v>
      </c>
      <c r="E197" t="str">
        <f t="shared" si="14"/>
        <v>Emissions released from fuel use by certain iPetrochemical feedstock other than those mentioned in items 74 and 75 - Non</v>
      </c>
      <c r="F197" s="216">
        <v>510</v>
      </c>
      <c r="G197" s="7">
        <f>ROW()</f>
        <v>197</v>
      </c>
      <c r="H197" s="7">
        <v>302</v>
      </c>
      <c r="AA197" s="13"/>
      <c r="AB197" s="13"/>
      <c r="AC197" s="13"/>
      <c r="AD197" s="13"/>
      <c r="AE197" s="13"/>
      <c r="AN197" s="8"/>
      <c r="AO197" s="8"/>
      <c r="AP197" s="8"/>
      <c r="AQ197" s="12"/>
    </row>
    <row r="198" spans="1:43" x14ac:dyDescent="0.35">
      <c r="A198" t="s">
        <v>140</v>
      </c>
      <c r="B198" s="208" t="s">
        <v>263</v>
      </c>
      <c r="C198" t="s">
        <v>330</v>
      </c>
      <c r="D198" s="208">
        <v>102</v>
      </c>
      <c r="E198" t="str">
        <f t="shared" si="14"/>
        <v>Emissions released from fuel use by certain iPetroleum based greases</v>
      </c>
      <c r="F198" s="216">
        <v>340</v>
      </c>
      <c r="G198" s="7">
        <f>ROW()</f>
        <v>198</v>
      </c>
      <c r="H198" s="7">
        <v>295</v>
      </c>
      <c r="AA198" s="13"/>
      <c r="AB198" s="13"/>
      <c r="AC198" s="13"/>
      <c r="AD198" s="13"/>
      <c r="AE198" s="13"/>
      <c r="AN198" s="8"/>
      <c r="AO198" s="8"/>
      <c r="AP198" s="8"/>
      <c r="AQ198" s="12"/>
    </row>
    <row r="199" spans="1:43" x14ac:dyDescent="0.35">
      <c r="A199" t="s">
        <v>140</v>
      </c>
      <c r="B199" s="208" t="s">
        <v>263</v>
      </c>
      <c r="C199" t="s">
        <v>332</v>
      </c>
      <c r="D199" s="208">
        <v>101</v>
      </c>
      <c r="E199" t="str">
        <f t="shared" si="14"/>
        <v>Emissions released from fuel use by certain iPetroleum based oils (other than petroleum based oil used as fuel)</v>
      </c>
      <c r="F199" s="216">
        <v>330</v>
      </c>
      <c r="G199" s="7">
        <f>ROW()</f>
        <v>199</v>
      </c>
      <c r="H199" s="7">
        <v>294</v>
      </c>
      <c r="AA199" s="13"/>
      <c r="AB199" s="13"/>
      <c r="AC199" s="13"/>
      <c r="AD199" s="13"/>
      <c r="AE199" s="13"/>
      <c r="AN199" s="8"/>
      <c r="AO199" s="8"/>
      <c r="AP199" s="8"/>
      <c r="AQ199" s="12"/>
    </row>
    <row r="200" spans="1:43" x14ac:dyDescent="0.35">
      <c r="A200" t="s">
        <v>140</v>
      </c>
      <c r="B200" s="208" t="s">
        <v>263</v>
      </c>
      <c r="C200" t="s">
        <v>334</v>
      </c>
      <c r="D200" s="208">
        <v>127</v>
      </c>
      <c r="E200" t="str">
        <f t="shared" si="14"/>
        <v xml:space="preserve">Emissions released from fuel use by certain iPetroleum based products other than: Petroleum based products mentioned in </v>
      </c>
      <c r="F200" s="216">
        <v>510</v>
      </c>
      <c r="G200" s="7">
        <f>ROW()</f>
        <v>200</v>
      </c>
      <c r="H200" s="7">
        <v>309</v>
      </c>
      <c r="AA200" s="13"/>
      <c r="AB200" s="13"/>
      <c r="AC200" s="13"/>
      <c r="AD200" s="13"/>
      <c r="AE200" s="13"/>
      <c r="AN200" s="8"/>
      <c r="AO200" s="8"/>
      <c r="AP200" s="8"/>
      <c r="AQ200" s="12"/>
    </row>
    <row r="201" spans="1:43" x14ac:dyDescent="0.35">
      <c r="A201" t="s">
        <v>140</v>
      </c>
      <c r="B201" s="208" t="s">
        <v>263</v>
      </c>
      <c r="C201" t="s">
        <v>336</v>
      </c>
      <c r="D201" s="208" t="s">
        <v>337</v>
      </c>
      <c r="E201" t="str">
        <f t="shared" si="14"/>
        <v>Emissions released from fuel use by certain iPetroleum coke</v>
      </c>
      <c r="F201" s="216">
        <v>480</v>
      </c>
      <c r="G201" s="7">
        <f>ROW()</f>
        <v>201</v>
      </c>
      <c r="H201" s="7">
        <v>289</v>
      </c>
      <c r="AA201" s="13"/>
      <c r="AB201" s="13"/>
      <c r="AC201" s="13"/>
      <c r="AD201" s="13"/>
      <c r="AE201" s="13"/>
      <c r="AN201" s="8"/>
      <c r="AO201" s="8"/>
      <c r="AP201" s="8"/>
      <c r="AQ201" s="12"/>
    </row>
    <row r="202" spans="1:43" x14ac:dyDescent="0.35">
      <c r="A202" t="s">
        <v>140</v>
      </c>
      <c r="B202" s="208" t="s">
        <v>263</v>
      </c>
      <c r="C202" t="s">
        <v>339</v>
      </c>
      <c r="D202" s="208" t="s">
        <v>340</v>
      </c>
      <c r="E202" t="str">
        <f t="shared" si="14"/>
        <v xml:space="preserve">Emissions released from fuel use by certain iPlant condensate and other natural gas liquids not covered by another item </v>
      </c>
      <c r="F202" s="216">
        <v>360</v>
      </c>
      <c r="G202" s="7">
        <f>ROW()</f>
        <v>202</v>
      </c>
      <c r="H202" s="7">
        <v>271</v>
      </c>
      <c r="AA202" s="13"/>
      <c r="AB202" s="13"/>
      <c r="AC202" s="13"/>
      <c r="AD202" s="13"/>
      <c r="AE202" s="13"/>
      <c r="AN202" s="8"/>
      <c r="AO202" s="8"/>
      <c r="AP202" s="8"/>
      <c r="AQ202" s="12"/>
    </row>
    <row r="203" spans="1:43" x14ac:dyDescent="0.35">
      <c r="A203" t="s">
        <v>140</v>
      </c>
      <c r="B203" s="208" t="s">
        <v>263</v>
      </c>
      <c r="C203" t="s">
        <v>400</v>
      </c>
      <c r="D203" s="208" t="s">
        <v>401</v>
      </c>
      <c r="E203" t="str">
        <f t="shared" si="14"/>
        <v>Emissions released from fuel use by certain iPolyethylene</v>
      </c>
      <c r="F203" s="216">
        <v>510</v>
      </c>
      <c r="G203" s="7">
        <f>ROW()</f>
        <v>203</v>
      </c>
      <c r="H203" s="7">
        <v>313</v>
      </c>
      <c r="AA203" s="13"/>
      <c r="AB203" s="13"/>
      <c r="AC203" s="13"/>
      <c r="AD203" s="13"/>
      <c r="AE203" s="13"/>
      <c r="AN203" s="8"/>
      <c r="AO203" s="8"/>
      <c r="AP203" s="8"/>
      <c r="AQ203" s="12"/>
    </row>
    <row r="204" spans="1:43" x14ac:dyDescent="0.35">
      <c r="A204" t="s">
        <v>140</v>
      </c>
      <c r="B204" s="208" t="s">
        <v>263</v>
      </c>
      <c r="C204" t="s">
        <v>402</v>
      </c>
      <c r="D204" s="208" t="s">
        <v>403</v>
      </c>
      <c r="E204" t="str">
        <f t="shared" si="14"/>
        <v>Emissions released from fuel use by certain iPolypropylene</v>
      </c>
      <c r="F204" s="216">
        <v>510</v>
      </c>
      <c r="G204" s="7">
        <f>ROW()</f>
        <v>204</v>
      </c>
      <c r="H204" s="7">
        <v>314</v>
      </c>
      <c r="AA204" s="13"/>
      <c r="AB204" s="13"/>
      <c r="AC204" s="13"/>
      <c r="AD204" s="13"/>
      <c r="AE204" s="13"/>
      <c r="AN204" s="8"/>
      <c r="AO204" s="8"/>
      <c r="AP204" s="8"/>
      <c r="AQ204" s="12"/>
    </row>
    <row r="205" spans="1:43" x14ac:dyDescent="0.35">
      <c r="A205" t="s">
        <v>140</v>
      </c>
      <c r="B205" s="208" t="s">
        <v>263</v>
      </c>
      <c r="C205" t="s">
        <v>343</v>
      </c>
      <c r="D205" s="208" t="s">
        <v>344</v>
      </c>
      <c r="E205" t="str">
        <f t="shared" si="14"/>
        <v>Emissions released from fuel use by certain iPrimary solid biomass fuels other than those mentioned in items 10 to 15</v>
      </c>
      <c r="F205" s="216">
        <v>180</v>
      </c>
      <c r="G205" s="7">
        <f>ROW()</f>
        <v>205</v>
      </c>
      <c r="H205" s="7">
        <v>268</v>
      </c>
      <c r="AA205" s="13"/>
      <c r="AB205" s="13"/>
      <c r="AC205" s="13"/>
      <c r="AD205" s="13"/>
      <c r="AE205" s="13"/>
      <c r="AN205" s="8"/>
      <c r="AO205" s="8"/>
      <c r="AP205" s="8"/>
      <c r="AQ205" s="12"/>
    </row>
    <row r="206" spans="1:43" x14ac:dyDescent="0.35">
      <c r="A206" t="s">
        <v>140</v>
      </c>
      <c r="B206" s="208" t="s">
        <v>263</v>
      </c>
      <c r="C206" t="s">
        <v>404</v>
      </c>
      <c r="D206" s="208" t="s">
        <v>405</v>
      </c>
      <c r="E206" t="str">
        <f t="shared" si="14"/>
        <v>Emissions released from fuel use by certain iPropylene</v>
      </c>
      <c r="F206" s="216">
        <v>510</v>
      </c>
      <c r="G206" s="7">
        <f>ROW()</f>
        <v>206</v>
      </c>
      <c r="H206" s="7">
        <v>312</v>
      </c>
      <c r="AA206" s="13"/>
      <c r="AB206" s="13"/>
      <c r="AC206" s="13"/>
      <c r="AD206" s="13"/>
      <c r="AE206" s="13"/>
      <c r="AN206" s="8"/>
      <c r="AO206" s="8"/>
      <c r="AP206" s="8"/>
      <c r="AQ206" s="12"/>
    </row>
    <row r="207" spans="1:43" x14ac:dyDescent="0.35">
      <c r="A207" t="s">
        <v>140</v>
      </c>
      <c r="B207" s="208" t="s">
        <v>263</v>
      </c>
      <c r="C207" t="s">
        <v>346</v>
      </c>
      <c r="D207" s="208" t="s">
        <v>347</v>
      </c>
      <c r="E207" t="str">
        <f t="shared" si="14"/>
        <v>Emissions released from fuel use by certain iRefinery coke</v>
      </c>
      <c r="F207" s="216">
        <v>500</v>
      </c>
      <c r="G207" s="7">
        <f>ROW()</f>
        <v>207</v>
      </c>
      <c r="H207" s="7">
        <v>292</v>
      </c>
      <c r="AA207" s="13"/>
      <c r="AB207" s="13"/>
      <c r="AC207" s="13"/>
      <c r="AD207" s="13"/>
      <c r="AE207" s="13"/>
      <c r="AN207" s="8"/>
      <c r="AO207" s="8"/>
      <c r="AP207" s="8"/>
      <c r="AQ207" s="12"/>
    </row>
    <row r="208" spans="1:43" x14ac:dyDescent="0.35">
      <c r="A208" t="s">
        <v>140</v>
      </c>
      <c r="B208" s="208" t="s">
        <v>263</v>
      </c>
      <c r="C208" t="s">
        <v>349</v>
      </c>
      <c r="D208" s="208" t="s">
        <v>350</v>
      </c>
      <c r="E208" t="str">
        <f t="shared" si="14"/>
        <v>Emissions released from fuel use by certain iRefinery gas and liquids</v>
      </c>
      <c r="F208" s="216">
        <v>490</v>
      </c>
      <c r="G208" s="7">
        <f>ROW()</f>
        <v>208</v>
      </c>
      <c r="H208" s="7">
        <v>290</v>
      </c>
      <c r="AA208" s="13"/>
      <c r="AB208" s="13"/>
      <c r="AC208" s="13"/>
      <c r="AD208" s="13"/>
      <c r="AE208" s="13"/>
      <c r="AN208" s="8"/>
      <c r="AO208" s="8"/>
      <c r="AP208" s="8"/>
      <c r="AQ208" s="12"/>
    </row>
    <row r="209" spans="1:43" x14ac:dyDescent="0.35">
      <c r="A209" s="228" t="s">
        <v>140</v>
      </c>
      <c r="B209" s="229" t="s">
        <v>263</v>
      </c>
      <c r="C209" s="228" t="s">
        <v>647</v>
      </c>
      <c r="D209" s="229"/>
      <c r="E209" s="228" t="str">
        <f t="shared" si="14"/>
        <v>Emissions released from fuel use by certain iRenewable aviation kerosene</v>
      </c>
      <c r="F209" s="230">
        <v>910</v>
      </c>
      <c r="G209" s="231">
        <f>ROW()</f>
        <v>209</v>
      </c>
      <c r="H209" s="231"/>
      <c r="AA209" s="13"/>
      <c r="AB209" s="13"/>
      <c r="AC209" s="13"/>
      <c r="AD209" s="13"/>
      <c r="AE209" s="13"/>
      <c r="AN209" s="8"/>
      <c r="AO209" s="8"/>
      <c r="AP209" s="8"/>
      <c r="AQ209" s="12"/>
    </row>
    <row r="210" spans="1:43" x14ac:dyDescent="0.35">
      <c r="A210" s="228" t="s">
        <v>140</v>
      </c>
      <c r="B210" s="229" t="s">
        <v>263</v>
      </c>
      <c r="C210" s="228" t="s">
        <v>648</v>
      </c>
      <c r="D210" s="229"/>
      <c r="E210" s="228" t="str">
        <f t="shared" si="14"/>
        <v>Emissions released from fuel use by certain iRenewable diesel</v>
      </c>
      <c r="F210" s="230">
        <v>920</v>
      </c>
      <c r="G210" s="231">
        <f>ROW()</f>
        <v>210</v>
      </c>
      <c r="H210" s="231"/>
      <c r="AA210" s="13"/>
      <c r="AB210" s="13"/>
      <c r="AC210" s="13"/>
      <c r="AD210" s="13"/>
      <c r="AE210" s="13"/>
      <c r="AN210" s="8"/>
      <c r="AO210" s="8"/>
      <c r="AP210" s="8"/>
      <c r="AQ210" s="12"/>
    </row>
    <row r="211" spans="1:43" x14ac:dyDescent="0.35">
      <c r="A211" t="s">
        <v>140</v>
      </c>
      <c r="B211" s="208" t="s">
        <v>263</v>
      </c>
      <c r="C211" t="s">
        <v>353</v>
      </c>
      <c r="D211" s="208" t="s">
        <v>354</v>
      </c>
      <c r="E211" t="str">
        <f t="shared" si="14"/>
        <v>Emissions released from fuel use by certain iSludge biogas that is captured for combustion (methane only)</v>
      </c>
      <c r="F211" s="216">
        <v>310</v>
      </c>
      <c r="G211" s="7">
        <f>ROW()</f>
        <v>211</v>
      </c>
      <c r="H211" s="7">
        <v>241</v>
      </c>
      <c r="AA211" s="13"/>
      <c r="AB211" s="13"/>
      <c r="AC211" s="13"/>
      <c r="AD211" s="13"/>
      <c r="AE211" s="13"/>
      <c r="AN211" s="8"/>
      <c r="AO211" s="8"/>
      <c r="AP211" s="8"/>
      <c r="AQ211" s="12"/>
    </row>
    <row r="212" spans="1:43" x14ac:dyDescent="0.35">
      <c r="A212" t="s">
        <v>140</v>
      </c>
      <c r="B212" s="208" t="s">
        <v>263</v>
      </c>
      <c r="C212" t="s">
        <v>356</v>
      </c>
      <c r="D212" s="208">
        <v>110</v>
      </c>
      <c r="E212" t="str">
        <f t="shared" si="14"/>
        <v>Emissions released from fuel use by certain iSolid fossil fuels other than those mentioned in items 1 to 5</v>
      </c>
      <c r="F212" s="216">
        <v>90</v>
      </c>
      <c r="G212" s="7">
        <f>ROW()</f>
        <v>212</v>
      </c>
      <c r="H212" s="7">
        <v>303</v>
      </c>
      <c r="AA212" s="13"/>
      <c r="AB212" s="13"/>
      <c r="AC212" s="13"/>
      <c r="AD212" s="13"/>
      <c r="AE212" s="13"/>
      <c r="AN212" s="8"/>
      <c r="AO212" s="8"/>
      <c r="AP212" s="8"/>
      <c r="AQ212" s="12"/>
    </row>
    <row r="213" spans="1:43" x14ac:dyDescent="0.35">
      <c r="A213" t="s">
        <v>140</v>
      </c>
      <c r="B213" s="208" t="s">
        <v>263</v>
      </c>
      <c r="C213" t="s">
        <v>358</v>
      </c>
      <c r="D213" s="208" t="s">
        <v>406</v>
      </c>
      <c r="E213" t="str">
        <f t="shared" si="14"/>
        <v>Emissions released from fuel use by certain iSolvents if mineral turpentine or white spirits</v>
      </c>
      <c r="F213" s="216">
        <v>450</v>
      </c>
      <c r="G213" s="7">
        <f>ROW()</f>
        <v>213</v>
      </c>
      <c r="H213" s="7">
        <v>286</v>
      </c>
      <c r="AA213" s="13"/>
      <c r="AB213" s="13"/>
      <c r="AC213" s="13"/>
      <c r="AD213" s="13"/>
      <c r="AE213" s="13"/>
      <c r="AN213" s="8"/>
      <c r="AO213" s="8"/>
      <c r="AP213" s="8"/>
      <c r="AQ213" s="12"/>
    </row>
    <row r="214" spans="1:43" x14ac:dyDescent="0.35">
      <c r="A214" t="s">
        <v>140</v>
      </c>
      <c r="B214" s="208" t="s">
        <v>263</v>
      </c>
      <c r="C214" t="s">
        <v>407</v>
      </c>
      <c r="D214" s="208">
        <v>104</v>
      </c>
      <c r="E214" t="str">
        <f t="shared" si="14"/>
        <v>Emissions released from fuel use by certain iSolvents if mineral turpentine or white spirits - Non-energy product</v>
      </c>
      <c r="F214" s="216">
        <v>450</v>
      </c>
      <c r="G214" s="7">
        <f>ROW()</f>
        <v>214</v>
      </c>
      <c r="H214" s="7">
        <v>297</v>
      </c>
      <c r="AA214" s="13"/>
      <c r="AB214" s="13"/>
      <c r="AC214" s="13"/>
      <c r="AD214" s="13"/>
      <c r="AE214" s="13"/>
      <c r="AN214" s="8"/>
      <c r="AO214" s="8"/>
      <c r="AP214" s="8"/>
      <c r="AQ214" s="12"/>
    </row>
    <row r="215" spans="1:43" x14ac:dyDescent="0.35">
      <c r="A215" t="s">
        <v>140</v>
      </c>
      <c r="B215" s="208" t="s">
        <v>263</v>
      </c>
      <c r="C215" t="s">
        <v>408</v>
      </c>
      <c r="D215" s="208" t="s">
        <v>409</v>
      </c>
      <c r="E215" t="str">
        <f t="shared" si="14"/>
        <v>Emissions released from fuel use by certain iStyrene</v>
      </c>
      <c r="F215" s="216">
        <v>510</v>
      </c>
      <c r="G215" s="7">
        <f>ROW()</f>
        <v>215</v>
      </c>
      <c r="H215" s="7">
        <v>316</v>
      </c>
      <c r="AA215" s="13"/>
      <c r="AB215" s="13"/>
      <c r="AC215" s="13"/>
      <c r="AD215" s="13"/>
      <c r="AE215" s="13"/>
      <c r="AN215" s="8"/>
      <c r="AO215" s="8"/>
      <c r="AP215" s="8"/>
      <c r="AQ215" s="12"/>
    </row>
    <row r="216" spans="1:43" x14ac:dyDescent="0.35">
      <c r="A216" t="s">
        <v>140</v>
      </c>
      <c r="B216" s="208" t="s">
        <v>263</v>
      </c>
      <c r="C216" t="s">
        <v>361</v>
      </c>
      <c r="D216" s="208" t="s">
        <v>362</v>
      </c>
      <c r="E216" t="str">
        <f t="shared" si="14"/>
        <v>Emissions released from fuel use by certain iSub-bituminous coal</v>
      </c>
      <c r="F216" s="216">
        <v>20</v>
      </c>
      <c r="G216" s="7">
        <f>ROW()</f>
        <v>216</v>
      </c>
      <c r="H216" s="7">
        <v>256</v>
      </c>
      <c r="AA216" s="13"/>
      <c r="AB216" s="13"/>
      <c r="AC216" s="13"/>
      <c r="AD216" s="13"/>
      <c r="AE216" s="13"/>
      <c r="AN216" s="8"/>
      <c r="AO216" s="8"/>
      <c r="AP216" s="8"/>
      <c r="AQ216" s="12"/>
    </row>
    <row r="217" spans="1:43" x14ac:dyDescent="0.35">
      <c r="A217" t="s">
        <v>140</v>
      </c>
      <c r="B217" s="208" t="s">
        <v>263</v>
      </c>
      <c r="C217" t="s">
        <v>364</v>
      </c>
      <c r="D217" s="208" t="s">
        <v>365</v>
      </c>
      <c r="E217" t="str">
        <f t="shared" si="14"/>
        <v>Emissions released from fuel use by certain iSulphite lyes</v>
      </c>
      <c r="F217" s="216">
        <v>140</v>
      </c>
      <c r="G217" s="7">
        <f>ROW()</f>
        <v>217</v>
      </c>
      <c r="H217" s="7">
        <v>265</v>
      </c>
      <c r="AA217" s="13"/>
      <c r="AB217" s="13"/>
      <c r="AC217" s="13"/>
      <c r="AD217" s="13"/>
      <c r="AE217" s="13"/>
      <c r="AN217" s="8"/>
      <c r="AO217" s="8"/>
      <c r="AP217" s="8"/>
      <c r="AQ217" s="12"/>
    </row>
    <row r="218" spans="1:43" x14ac:dyDescent="0.35">
      <c r="A218" t="s">
        <v>140</v>
      </c>
      <c r="B218" s="208" t="s">
        <v>263</v>
      </c>
      <c r="C218" t="s">
        <v>367</v>
      </c>
      <c r="D218" s="208" t="s">
        <v>368</v>
      </c>
      <c r="E218" t="str">
        <f t="shared" si="14"/>
        <v>Emissions released from fuel use by certain iTown gas</v>
      </c>
      <c r="F218" s="216">
        <v>270</v>
      </c>
      <c r="G218" s="7">
        <f>ROW()</f>
        <v>218</v>
      </c>
      <c r="H218" s="7">
        <v>249</v>
      </c>
      <c r="AA218" s="13"/>
      <c r="AB218" s="13"/>
      <c r="AC218" s="13"/>
      <c r="AD218" s="13"/>
      <c r="AE218" s="13"/>
      <c r="AN218" s="8"/>
      <c r="AO218" s="8"/>
      <c r="AP218" s="8"/>
      <c r="AQ218" s="12"/>
    </row>
    <row r="219" spans="1:43" x14ac:dyDescent="0.35">
      <c r="A219" s="54" t="s">
        <v>140</v>
      </c>
      <c r="B219" s="195" t="s">
        <v>263</v>
      </c>
      <c r="C219" s="54" t="s">
        <v>370</v>
      </c>
      <c r="D219" s="195"/>
      <c r="E219" s="54" t="str">
        <f t="shared" si="14"/>
        <v>Emissions released from fuel use by certain iTruck and off-road tyres if recycled and combusted to produce heat or elect</v>
      </c>
      <c r="F219" s="219">
        <v>900</v>
      </c>
      <c r="G219" s="197">
        <f>ROW()</f>
        <v>219</v>
      </c>
      <c r="H219" s="197"/>
      <c r="AA219" s="13"/>
      <c r="AB219" s="13"/>
      <c r="AC219" s="13"/>
      <c r="AD219" s="13"/>
      <c r="AE219" s="13"/>
      <c r="AN219" s="8"/>
      <c r="AO219" s="8"/>
      <c r="AP219" s="8"/>
      <c r="AQ219" s="12"/>
    </row>
    <row r="220" spans="1:43" x14ac:dyDescent="0.35">
      <c r="A220" t="s">
        <v>140</v>
      </c>
      <c r="B220" s="208" t="s">
        <v>263</v>
      </c>
      <c r="C220" t="s">
        <v>373</v>
      </c>
      <c r="D220" s="208" t="s">
        <v>374</v>
      </c>
      <c r="E220" t="str">
        <f t="shared" si="14"/>
        <v>Emissions released from fuel use by certain iUnprocessed natural gas</v>
      </c>
      <c r="F220" s="216">
        <v>230</v>
      </c>
      <c r="G220" s="7">
        <f>ROW()</f>
        <v>220</v>
      </c>
      <c r="H220" s="7">
        <v>239</v>
      </c>
      <c r="AA220" s="13"/>
      <c r="AB220" s="13"/>
      <c r="AC220" s="13"/>
      <c r="AD220" s="13"/>
      <c r="AE220" s="13"/>
      <c r="AN220" s="8"/>
      <c r="AO220" s="8"/>
      <c r="AP220" s="8"/>
      <c r="AQ220" s="12"/>
    </row>
    <row r="221" spans="1:43" x14ac:dyDescent="0.35">
      <c r="A221" t="s">
        <v>140</v>
      </c>
      <c r="B221" s="208" t="s">
        <v>263</v>
      </c>
      <c r="C221" t="s">
        <v>410</v>
      </c>
      <c r="D221" s="208">
        <v>106</v>
      </c>
      <c r="E221" t="str">
        <f t="shared" si="14"/>
        <v>Emissions released from fuel use by certain iWaxes - Non-energy product</v>
      </c>
      <c r="F221" s="216">
        <v>550</v>
      </c>
      <c r="G221" s="7">
        <f>ROW()</f>
        <v>221</v>
      </c>
      <c r="H221" s="7">
        <v>299</v>
      </c>
      <c r="AA221" s="13"/>
      <c r="AB221" s="13"/>
      <c r="AC221" s="13"/>
      <c r="AD221" s="13"/>
      <c r="AE221" s="13"/>
      <c r="AN221" s="8"/>
      <c r="AO221" s="8"/>
      <c r="AP221" s="8"/>
      <c r="AQ221" s="12"/>
    </row>
    <row r="222" spans="1:43" x14ac:dyDescent="0.35">
      <c r="A222" t="s">
        <v>141</v>
      </c>
      <c r="B222" s="208" t="s">
        <v>266</v>
      </c>
      <c r="C222" s="54" t="s">
        <v>233</v>
      </c>
      <c r="D222" s="208" t="s">
        <v>234</v>
      </c>
      <c r="E222" t="str">
        <f t="shared" si="14"/>
        <v>Energy consumptionA biogas that is captured for combustion other than those mentioned in item</v>
      </c>
      <c r="F222" s="216">
        <v>320</v>
      </c>
      <c r="G222" s="7">
        <f>ROW()</f>
        <v>222</v>
      </c>
      <c r="H222" s="7">
        <v>89</v>
      </c>
      <c r="AA222" s="13"/>
      <c r="AB222" s="13"/>
      <c r="AC222" s="13"/>
      <c r="AD222" s="13"/>
      <c r="AE222" s="13"/>
      <c r="AN222" s="8"/>
      <c r="AO222" s="8"/>
      <c r="AP222" s="8"/>
      <c r="AQ222" s="12"/>
    </row>
    <row r="223" spans="1:43" x14ac:dyDescent="0.35">
      <c r="A223" t="s">
        <v>141</v>
      </c>
      <c r="B223" s="208" t="s">
        <v>266</v>
      </c>
      <c r="C223" t="s">
        <v>235</v>
      </c>
      <c r="D223" s="208" t="s">
        <v>236</v>
      </c>
      <c r="E223" t="str">
        <f t="shared" si="14"/>
        <v>Energy consumptionAnthracite</v>
      </c>
      <c r="F223" s="216">
        <v>30</v>
      </c>
      <c r="G223" s="7">
        <f>ROW()</f>
        <v>223</v>
      </c>
      <c r="H223" s="7">
        <v>72</v>
      </c>
      <c r="AA223" s="13"/>
      <c r="AB223" s="13"/>
      <c r="AC223" s="13"/>
      <c r="AD223" s="13"/>
      <c r="AE223" s="13"/>
      <c r="AN223" s="8"/>
      <c r="AO223" s="8"/>
      <c r="AP223" s="8"/>
      <c r="AQ223" s="12"/>
    </row>
    <row r="224" spans="1:43" x14ac:dyDescent="0.35">
      <c r="A224" t="s">
        <v>141</v>
      </c>
      <c r="B224" s="208" t="s">
        <v>266</v>
      </c>
      <c r="C224" t="s">
        <v>237</v>
      </c>
      <c r="D224" s="208" t="s">
        <v>238</v>
      </c>
      <c r="E224" t="str">
        <f t="shared" si="14"/>
        <v>Energy consumptionBagasse</v>
      </c>
      <c r="F224" s="216">
        <v>150</v>
      </c>
      <c r="G224" s="7">
        <f>ROW()</f>
        <v>224</v>
      </c>
      <c r="H224" s="7">
        <v>81</v>
      </c>
      <c r="AA224" s="13"/>
      <c r="AB224" s="13"/>
      <c r="AC224" s="13"/>
      <c r="AD224" s="13"/>
      <c r="AE224" s="13"/>
      <c r="AN224" s="8"/>
      <c r="AO224" s="8"/>
      <c r="AP224" s="8"/>
      <c r="AQ224" s="12"/>
    </row>
    <row r="225" spans="1:43" x14ac:dyDescent="0.35">
      <c r="A225" t="s">
        <v>141</v>
      </c>
      <c r="B225" s="208" t="s">
        <v>266</v>
      </c>
      <c r="C225" t="s">
        <v>239</v>
      </c>
      <c r="D225" s="208" t="s">
        <v>240</v>
      </c>
      <c r="E225" t="str">
        <f t="shared" si="14"/>
        <v>Energy consumptionBiodiesel</v>
      </c>
      <c r="F225" s="216">
        <v>520</v>
      </c>
      <c r="G225" s="7">
        <f>ROW()</f>
        <v>225</v>
      </c>
      <c r="H225" s="7">
        <v>92</v>
      </c>
      <c r="AA225" s="13"/>
      <c r="AB225" s="13"/>
      <c r="AC225" s="13"/>
      <c r="AD225" s="13"/>
      <c r="AE225" s="13"/>
      <c r="AN225" s="8"/>
      <c r="AO225" s="8"/>
      <c r="AP225" s="8"/>
      <c r="AQ225" s="12"/>
    </row>
    <row r="226" spans="1:43" x14ac:dyDescent="0.35">
      <c r="A226" t="s">
        <v>141</v>
      </c>
      <c r="B226" s="208" t="s">
        <v>266</v>
      </c>
      <c r="C226" s="222" t="s">
        <v>705</v>
      </c>
      <c r="D226" s="208" t="s">
        <v>242</v>
      </c>
      <c r="E226" t="str">
        <f t="shared" si="14"/>
        <v>Energy consumptionBiofuels other than those mentioned in items 50 50A 50B and 51</v>
      </c>
      <c r="F226" s="216">
        <v>540</v>
      </c>
      <c r="G226" s="7">
        <f>ROW()</f>
        <v>226</v>
      </c>
      <c r="H226" s="7">
        <v>94</v>
      </c>
      <c r="AA226" s="13"/>
      <c r="AB226" s="13"/>
      <c r="AC226" s="13"/>
      <c r="AD226" s="13"/>
      <c r="AE226" s="13"/>
      <c r="AN226" s="8"/>
      <c r="AO226" s="8"/>
      <c r="AP226" s="8"/>
      <c r="AQ226" s="12"/>
    </row>
    <row r="227" spans="1:43" x14ac:dyDescent="0.35">
      <c r="A227" t="s">
        <v>141</v>
      </c>
      <c r="B227" s="208" t="s">
        <v>266</v>
      </c>
      <c r="C227" t="s">
        <v>411</v>
      </c>
      <c r="D227" s="208" t="s">
        <v>412</v>
      </c>
      <c r="E227" t="str">
        <f t="shared" si="14"/>
        <v>Energy consumptionBiogas energy for electricity</v>
      </c>
      <c r="F227" s="216">
        <v>550</v>
      </c>
      <c r="G227" s="7">
        <f>ROW()</f>
        <v>227</v>
      </c>
      <c r="H227" s="7">
        <v>136</v>
      </c>
      <c r="AA227" s="13"/>
      <c r="AB227" s="13"/>
      <c r="AC227" s="13"/>
      <c r="AD227" s="13"/>
      <c r="AE227" s="13"/>
      <c r="AN227" s="8"/>
      <c r="AO227" s="8"/>
      <c r="AP227" s="8"/>
      <c r="AQ227" s="12"/>
    </row>
    <row r="228" spans="1:43" x14ac:dyDescent="0.35">
      <c r="A228" t="s">
        <v>141</v>
      </c>
      <c r="B228" s="208" t="s">
        <v>266</v>
      </c>
      <c r="C228" t="s">
        <v>244</v>
      </c>
      <c r="D228" s="208" t="s">
        <v>245</v>
      </c>
      <c r="E228" t="str">
        <f t="shared" si="14"/>
        <v>Energy consumptionBiomass municipal and industrial materials if recycled and combusted to pro</v>
      </c>
      <c r="F228" s="216">
        <v>160</v>
      </c>
      <c r="G228" s="7">
        <f>ROW()</f>
        <v>228</v>
      </c>
      <c r="H228" s="7">
        <v>82</v>
      </c>
      <c r="AA228" s="13"/>
      <c r="AB228" s="13"/>
      <c r="AC228" s="13"/>
      <c r="AD228" s="13"/>
      <c r="AE228" s="13"/>
      <c r="AN228" s="8"/>
      <c r="AO228" s="8"/>
      <c r="AP228" s="8"/>
      <c r="AQ228" s="12"/>
    </row>
    <row r="229" spans="1:43" x14ac:dyDescent="0.35">
      <c r="A229" s="54" t="s">
        <v>141</v>
      </c>
      <c r="B229" s="195" t="s">
        <v>266</v>
      </c>
      <c r="C229" s="54" t="s">
        <v>247</v>
      </c>
      <c r="D229" s="195"/>
      <c r="E229" s="54" t="str">
        <f t="shared" si="14"/>
        <v>Energy consumptionBiomethane</v>
      </c>
      <c r="F229" s="219">
        <v>880</v>
      </c>
      <c r="G229" s="197">
        <f>ROW()</f>
        <v>229</v>
      </c>
      <c r="H229" s="197"/>
      <c r="AA229" s="13"/>
      <c r="AB229" s="13"/>
      <c r="AC229" s="13"/>
      <c r="AD229" s="13"/>
      <c r="AE229" s="13"/>
      <c r="AN229" s="8"/>
      <c r="AO229" s="8"/>
      <c r="AP229" s="8"/>
      <c r="AQ229" s="12"/>
    </row>
    <row r="230" spans="1:43" x14ac:dyDescent="0.35">
      <c r="A230" t="s">
        <v>141</v>
      </c>
      <c r="B230" s="208" t="s">
        <v>266</v>
      </c>
      <c r="C230" t="s">
        <v>393</v>
      </c>
      <c r="D230" s="208">
        <v>105</v>
      </c>
      <c r="E230" t="str">
        <f t="shared" si="14"/>
        <v>Energy consumptionBitumen - Non-energy product</v>
      </c>
      <c r="F230" s="216">
        <v>550</v>
      </c>
      <c r="G230" s="7">
        <f>ROW()</f>
        <v>230</v>
      </c>
      <c r="H230" s="7">
        <v>119</v>
      </c>
      <c r="AA230" s="13"/>
      <c r="AB230" s="13"/>
      <c r="AC230" s="13"/>
      <c r="AD230" s="13"/>
      <c r="AE230" s="13"/>
      <c r="AN230" s="8"/>
      <c r="AO230" s="8"/>
      <c r="AP230" s="8"/>
      <c r="AQ230" s="12"/>
    </row>
    <row r="231" spans="1:43" x14ac:dyDescent="0.35">
      <c r="A231" t="s">
        <v>141</v>
      </c>
      <c r="B231" s="208" t="s">
        <v>266</v>
      </c>
      <c r="C231" t="s">
        <v>248</v>
      </c>
      <c r="D231" s="208" t="s">
        <v>249</v>
      </c>
      <c r="E231" t="str">
        <f t="shared" si="14"/>
        <v>Energy consumptionBituminous coal</v>
      </c>
      <c r="F231" s="216">
        <v>10</v>
      </c>
      <c r="G231" s="7">
        <f>ROW()</f>
        <v>231</v>
      </c>
      <c r="H231" s="7">
        <v>70</v>
      </c>
      <c r="AA231" s="13"/>
      <c r="AB231" s="13"/>
      <c r="AC231" s="13"/>
      <c r="AD231" s="13"/>
      <c r="AE231" s="13"/>
      <c r="AN231" s="8"/>
      <c r="AO231" s="8"/>
      <c r="AP231" s="8"/>
      <c r="AQ231" s="12"/>
    </row>
    <row r="232" spans="1:43" x14ac:dyDescent="0.35">
      <c r="A232" t="s">
        <v>141</v>
      </c>
      <c r="B232" s="208" t="s">
        <v>266</v>
      </c>
      <c r="C232" t="s">
        <v>250</v>
      </c>
      <c r="D232" s="208" t="s">
        <v>251</v>
      </c>
      <c r="E232" t="str">
        <f t="shared" si="14"/>
        <v>Energy consumptionBlast furnace gas</v>
      </c>
      <c r="F232" s="216">
        <v>260</v>
      </c>
      <c r="G232" s="7">
        <f>ROW()</f>
        <v>232</v>
      </c>
      <c r="H232" s="7">
        <v>101</v>
      </c>
      <c r="AA232" s="13"/>
      <c r="AB232" s="13"/>
      <c r="AC232" s="13"/>
      <c r="AD232" s="13"/>
      <c r="AE232" s="13"/>
      <c r="AN232" s="8"/>
      <c r="AO232" s="8"/>
      <c r="AP232" s="8"/>
      <c r="AQ232" s="12"/>
    </row>
    <row r="233" spans="1:43" x14ac:dyDescent="0.35">
      <c r="A233" t="s">
        <v>141</v>
      </c>
      <c r="B233" s="208" t="s">
        <v>266</v>
      </c>
      <c r="C233" t="s">
        <v>252</v>
      </c>
      <c r="D233" s="208" t="s">
        <v>253</v>
      </c>
      <c r="E233" t="str">
        <f t="shared" si="14"/>
        <v>Energy consumptionBrown coal</v>
      </c>
      <c r="F233" s="216">
        <v>40</v>
      </c>
      <c r="G233" s="7">
        <f>ROW()</f>
        <v>233</v>
      </c>
      <c r="H233" s="7">
        <v>73</v>
      </c>
      <c r="AA233" s="13"/>
      <c r="AB233" s="13"/>
      <c r="AC233" s="13"/>
      <c r="AD233" s="13"/>
      <c r="AE233" s="13"/>
      <c r="AN233" s="8"/>
      <c r="AO233" s="8"/>
      <c r="AP233" s="8"/>
      <c r="AQ233" s="12"/>
    </row>
    <row r="234" spans="1:43" x14ac:dyDescent="0.35">
      <c r="A234" t="s">
        <v>141</v>
      </c>
      <c r="B234" s="208" t="s">
        <v>266</v>
      </c>
      <c r="C234" t="s">
        <v>396</v>
      </c>
      <c r="D234" s="208">
        <v>107</v>
      </c>
      <c r="E234" t="str">
        <f t="shared" si="14"/>
        <v>Energy consumptionCarbon black if used as a petrochemical feedstock - Non-energy product</v>
      </c>
      <c r="F234" s="216">
        <v>510</v>
      </c>
      <c r="G234" s="7">
        <f>ROW()</f>
        <v>234</v>
      </c>
      <c r="H234" s="7">
        <v>121</v>
      </c>
      <c r="AA234" s="13"/>
      <c r="AB234" s="13"/>
      <c r="AC234" s="13"/>
      <c r="AD234" s="13"/>
      <c r="AE234" s="13"/>
      <c r="AN234" s="8"/>
      <c r="AO234" s="8"/>
      <c r="AP234" s="8"/>
      <c r="AQ234" s="12"/>
    </row>
    <row r="235" spans="1:43" x14ac:dyDescent="0.35">
      <c r="A235" t="s">
        <v>141</v>
      </c>
      <c r="B235" s="208" t="s">
        <v>266</v>
      </c>
      <c r="C235" t="s">
        <v>255</v>
      </c>
      <c r="D235" s="208" t="s">
        <v>256</v>
      </c>
      <c r="E235" t="str">
        <f t="shared" si="14"/>
        <v>Energy consumptionCharcoal</v>
      </c>
      <c r="F235" s="216">
        <v>170</v>
      </c>
      <c r="G235" s="7">
        <f>ROW()</f>
        <v>235</v>
      </c>
      <c r="H235" s="7">
        <v>98</v>
      </c>
      <c r="AA235" s="13"/>
      <c r="AB235" s="13"/>
      <c r="AC235" s="13"/>
      <c r="AD235" s="13"/>
      <c r="AE235" s="13"/>
      <c r="AN235" s="8"/>
      <c r="AO235" s="8"/>
      <c r="AP235" s="8"/>
      <c r="AQ235" s="12"/>
    </row>
    <row r="236" spans="1:43" x14ac:dyDescent="0.35">
      <c r="A236" t="s">
        <v>141</v>
      </c>
      <c r="B236" s="208" t="s">
        <v>266</v>
      </c>
      <c r="C236" t="s">
        <v>258</v>
      </c>
      <c r="D236" s="208" t="s">
        <v>259</v>
      </c>
      <c r="E236" t="str">
        <f t="shared" si="14"/>
        <v>Energy consumptionCoal briquettes</v>
      </c>
      <c r="F236" s="216">
        <v>60</v>
      </c>
      <c r="G236" s="7">
        <f>ROW()</f>
        <v>236</v>
      </c>
      <c r="H236" s="7">
        <v>75</v>
      </c>
      <c r="AA236" s="13"/>
      <c r="AB236" s="13"/>
      <c r="AC236" s="13"/>
      <c r="AD236" s="13"/>
      <c r="AE236" s="13"/>
      <c r="AN236" s="8"/>
      <c r="AO236" s="8"/>
      <c r="AP236" s="8"/>
      <c r="AQ236" s="12"/>
    </row>
    <row r="237" spans="1:43" x14ac:dyDescent="0.35">
      <c r="A237" t="s">
        <v>141</v>
      </c>
      <c r="B237" s="208" t="s">
        <v>266</v>
      </c>
      <c r="C237" t="s">
        <v>261</v>
      </c>
      <c r="D237" s="208" t="s">
        <v>262</v>
      </c>
      <c r="E237" t="str">
        <f t="shared" si="14"/>
        <v>Energy consumptionCoal coke</v>
      </c>
      <c r="F237" s="216">
        <v>70</v>
      </c>
      <c r="G237" s="7">
        <f>ROW()</f>
        <v>237</v>
      </c>
      <c r="H237" s="7">
        <v>96</v>
      </c>
      <c r="AA237" s="13"/>
      <c r="AB237" s="13"/>
      <c r="AC237" s="13"/>
      <c r="AD237" s="13"/>
      <c r="AE237" s="13"/>
      <c r="AN237" s="8"/>
      <c r="AO237" s="8"/>
      <c r="AP237" s="8"/>
      <c r="AQ237" s="12"/>
    </row>
    <row r="238" spans="1:43" x14ac:dyDescent="0.35">
      <c r="A238" t="s">
        <v>141</v>
      </c>
      <c r="B238" s="208" t="s">
        <v>266</v>
      </c>
      <c r="C238" t="s">
        <v>264</v>
      </c>
      <c r="D238" s="208" t="s">
        <v>265</v>
      </c>
      <c r="E238" t="str">
        <f t="shared" si="14"/>
        <v>Energy consumptionCoal mine waste gas that is captured for combustion</v>
      </c>
      <c r="F238" s="216">
        <v>210</v>
      </c>
      <c r="G238" s="7">
        <f>ROW()</f>
        <v>238</v>
      </c>
      <c r="H238" s="7">
        <v>85</v>
      </c>
      <c r="AA238" s="13"/>
      <c r="AB238" s="13"/>
      <c r="AC238" s="13"/>
      <c r="AD238" s="13"/>
      <c r="AE238" s="13"/>
      <c r="AN238" s="8"/>
      <c r="AO238" s="8"/>
      <c r="AP238" s="8"/>
      <c r="AQ238" s="12"/>
    </row>
    <row r="239" spans="1:43" x14ac:dyDescent="0.35">
      <c r="A239" t="s">
        <v>141</v>
      </c>
      <c r="B239" s="208" t="s">
        <v>266</v>
      </c>
      <c r="C239" t="s">
        <v>267</v>
      </c>
      <c r="D239" s="208" t="s">
        <v>268</v>
      </c>
      <c r="E239" t="str">
        <f t="shared" si="14"/>
        <v>Energy consumptionCoal seam methane that is captured for combustion</v>
      </c>
      <c r="F239" s="216">
        <v>200</v>
      </c>
      <c r="G239" s="7">
        <f>ROW()</f>
        <v>239</v>
      </c>
      <c r="H239" s="7">
        <v>84</v>
      </c>
      <c r="AA239" s="13"/>
      <c r="AB239" s="13"/>
      <c r="AC239" s="13"/>
      <c r="AD239" s="13"/>
      <c r="AE239" s="13"/>
      <c r="AN239" s="8"/>
      <c r="AO239" s="8"/>
      <c r="AP239" s="8"/>
      <c r="AQ239" s="12"/>
    </row>
    <row r="240" spans="1:43" x14ac:dyDescent="0.35">
      <c r="A240" t="s">
        <v>141</v>
      </c>
      <c r="B240" s="208" t="s">
        <v>266</v>
      </c>
      <c r="C240" t="s">
        <v>270</v>
      </c>
      <c r="D240" s="208" t="s">
        <v>271</v>
      </c>
      <c r="E240" t="str">
        <f t="shared" si="14"/>
        <v>Energy consumptionCoal tar</v>
      </c>
      <c r="F240" s="216">
        <v>80</v>
      </c>
      <c r="G240" s="7">
        <f>ROW()</f>
        <v>240</v>
      </c>
      <c r="H240" s="7">
        <v>97</v>
      </c>
      <c r="AA240" s="13"/>
      <c r="AB240" s="13"/>
      <c r="AC240" s="13"/>
      <c r="AD240" s="13"/>
      <c r="AE240" s="13"/>
      <c r="AN240" s="8"/>
      <c r="AO240" s="8"/>
      <c r="AP240" s="8"/>
      <c r="AQ240" s="12"/>
    </row>
    <row r="241" spans="1:43" x14ac:dyDescent="0.35">
      <c r="A241" t="s">
        <v>141</v>
      </c>
      <c r="B241" s="208" t="s">
        <v>266</v>
      </c>
      <c r="C241" t="s">
        <v>272</v>
      </c>
      <c r="D241" s="208" t="s">
        <v>273</v>
      </c>
      <c r="E241" t="str">
        <f t="shared" si="14"/>
        <v>Energy consumptionCoke oven gas</v>
      </c>
      <c r="F241" s="216">
        <v>250</v>
      </c>
      <c r="G241" s="7">
        <f>ROW()</f>
        <v>241</v>
      </c>
      <c r="H241" s="7">
        <v>100</v>
      </c>
      <c r="AA241" s="13"/>
      <c r="AB241" s="13"/>
      <c r="AC241" s="13"/>
      <c r="AD241" s="13"/>
      <c r="AE241" s="13"/>
      <c r="AN241" s="8"/>
      <c r="AO241" s="8"/>
      <c r="AP241" s="8"/>
      <c r="AQ241" s="12"/>
    </row>
    <row r="242" spans="1:43" x14ac:dyDescent="0.35">
      <c r="A242" t="s">
        <v>141</v>
      </c>
      <c r="B242" s="208" t="s">
        <v>266</v>
      </c>
      <c r="C242" t="s">
        <v>274</v>
      </c>
      <c r="D242" s="208" t="s">
        <v>275</v>
      </c>
      <c r="E242" t="str">
        <f t="shared" si="14"/>
        <v>Energy consumptionCoking coal</v>
      </c>
      <c r="F242" s="216">
        <v>50</v>
      </c>
      <c r="G242" s="7">
        <f>ROW()</f>
        <v>242</v>
      </c>
      <c r="H242" s="7">
        <v>74</v>
      </c>
      <c r="AA242" s="13"/>
      <c r="AB242" s="13"/>
      <c r="AC242" s="13"/>
      <c r="AD242" s="13"/>
      <c r="AE242" s="13"/>
      <c r="AN242" s="8"/>
      <c r="AO242" s="8"/>
      <c r="AP242" s="8"/>
      <c r="AQ242" s="12"/>
    </row>
    <row r="243" spans="1:43" x14ac:dyDescent="0.35">
      <c r="A243" t="s">
        <v>141</v>
      </c>
      <c r="B243" s="208" t="s">
        <v>266</v>
      </c>
      <c r="C243" t="s">
        <v>276</v>
      </c>
      <c r="D243" s="208" t="s">
        <v>413</v>
      </c>
      <c r="E243" t="str">
        <f t="shared" si="14"/>
        <v>Energy consumptionCompressed natural gas that has reverted back to standard conditions</v>
      </c>
      <c r="F243" s="216">
        <v>220</v>
      </c>
      <c r="G243" s="7">
        <f>ROW()</f>
        <v>243</v>
      </c>
      <c r="H243" s="7">
        <v>99</v>
      </c>
      <c r="AA243" s="13"/>
      <c r="AB243" s="13"/>
      <c r="AC243" s="13"/>
      <c r="AD243" s="13"/>
      <c r="AE243" s="13"/>
      <c r="AN243" s="8"/>
      <c r="AO243" s="8"/>
      <c r="AP243" s="8"/>
      <c r="AQ243" s="12"/>
    </row>
    <row r="244" spans="1:43" x14ac:dyDescent="0.35">
      <c r="A244" t="s">
        <v>141</v>
      </c>
      <c r="B244" s="208" t="s">
        <v>266</v>
      </c>
      <c r="C244" t="s">
        <v>279</v>
      </c>
      <c r="D244" s="208" t="s">
        <v>383</v>
      </c>
      <c r="E244" t="str">
        <f t="shared" si="14"/>
        <v>Energy consumptionCrude oil</v>
      </c>
      <c r="F244" s="216">
        <v>350</v>
      </c>
      <c r="G244" s="7">
        <f>ROW()</f>
        <v>244</v>
      </c>
      <c r="H244" s="7">
        <v>90</v>
      </c>
      <c r="AA244" s="13"/>
      <c r="AB244" s="13"/>
      <c r="AC244" s="13"/>
      <c r="AD244" s="13"/>
      <c r="AE244" s="13"/>
      <c r="AN244" s="8"/>
      <c r="AO244" s="8"/>
      <c r="AP244" s="8"/>
      <c r="AQ244" s="12"/>
    </row>
    <row r="245" spans="1:43" x14ac:dyDescent="0.35">
      <c r="A245" t="s">
        <v>141</v>
      </c>
      <c r="B245" s="208" t="s">
        <v>266</v>
      </c>
      <c r="C245" t="s">
        <v>281</v>
      </c>
      <c r="D245" s="208" t="s">
        <v>282</v>
      </c>
      <c r="E245" t="str">
        <f t="shared" si="14"/>
        <v>Energy consumptionDiesel oil</v>
      </c>
      <c r="F245" s="216">
        <v>420</v>
      </c>
      <c r="G245" s="7">
        <f>ROW()</f>
        <v>245</v>
      </c>
      <c r="H245" s="7">
        <v>109</v>
      </c>
      <c r="AA245" s="13"/>
      <c r="AB245" s="13"/>
      <c r="AC245" s="13"/>
      <c r="AD245" s="13"/>
      <c r="AE245" s="13"/>
      <c r="AN245" s="8"/>
      <c r="AO245" s="8"/>
      <c r="AP245" s="8"/>
      <c r="AQ245" s="12"/>
    </row>
    <row r="246" spans="1:43" x14ac:dyDescent="0.35">
      <c r="A246" t="s">
        <v>141</v>
      </c>
      <c r="B246" s="208" t="s">
        <v>266</v>
      </c>
      <c r="C246" t="s">
        <v>285</v>
      </c>
      <c r="D246" s="208" t="s">
        <v>286</v>
      </c>
      <c r="E246" t="str">
        <f t="shared" si="14"/>
        <v>Energy consumptionDry wood</v>
      </c>
      <c r="F246" s="216">
        <v>120</v>
      </c>
      <c r="G246" s="7">
        <f>ROW()</f>
        <v>246</v>
      </c>
      <c r="H246" s="7">
        <v>78</v>
      </c>
      <c r="AA246" s="13"/>
      <c r="AB246" s="13"/>
      <c r="AC246" s="13"/>
      <c r="AD246" s="13"/>
      <c r="AE246" s="13"/>
      <c r="AN246" s="8"/>
      <c r="AO246" s="8"/>
      <c r="AP246" s="8"/>
      <c r="AQ246" s="12"/>
    </row>
    <row r="247" spans="1:43" x14ac:dyDescent="0.35">
      <c r="A247" t="s">
        <v>141</v>
      </c>
      <c r="B247" s="208" t="s">
        <v>266</v>
      </c>
      <c r="C247" t="s">
        <v>414</v>
      </c>
      <c r="D247" s="208">
        <v>126</v>
      </c>
      <c r="E247" t="str">
        <f t="shared" si="14"/>
        <v>Energy consumptionElectricity</v>
      </c>
      <c r="F247" s="216">
        <v>550</v>
      </c>
      <c r="G247" s="7">
        <f>ROW()</f>
        <v>247</v>
      </c>
      <c r="H247" s="7">
        <v>130</v>
      </c>
      <c r="AA247" s="13"/>
      <c r="AB247" s="13"/>
      <c r="AC247" s="13"/>
      <c r="AD247" s="13"/>
      <c r="AE247" s="13"/>
      <c r="AN247" s="8"/>
      <c r="AO247" s="8"/>
      <c r="AP247" s="8"/>
      <c r="AQ247" s="12"/>
    </row>
    <row r="248" spans="1:43" x14ac:dyDescent="0.35">
      <c r="A248" t="s">
        <v>141</v>
      </c>
      <c r="B248" s="208" t="s">
        <v>266</v>
      </c>
      <c r="C248" t="s">
        <v>287</v>
      </c>
      <c r="D248" s="208">
        <v>111</v>
      </c>
      <c r="E248" t="str">
        <f t="shared" si="14"/>
        <v>Energy consumptionEthane</v>
      </c>
      <c r="F248" s="216">
        <v>240</v>
      </c>
      <c r="G248" s="7">
        <f>ROW()</f>
        <v>248</v>
      </c>
      <c r="H248" s="7">
        <v>125</v>
      </c>
      <c r="AA248" s="13"/>
      <c r="AB248" s="13"/>
      <c r="AC248" s="13"/>
      <c r="AD248" s="13"/>
      <c r="AE248" s="13"/>
      <c r="AN248" s="8"/>
      <c r="AO248" s="8"/>
      <c r="AP248" s="8"/>
      <c r="AQ248" s="12"/>
    </row>
    <row r="249" spans="1:43" x14ac:dyDescent="0.35">
      <c r="A249" t="s">
        <v>141</v>
      </c>
      <c r="B249" s="208" t="s">
        <v>266</v>
      </c>
      <c r="C249" t="s">
        <v>288</v>
      </c>
      <c r="D249" s="208" t="s">
        <v>289</v>
      </c>
      <c r="E249" t="str">
        <f t="shared" si="14"/>
        <v>Energy consumptionEthanol for use as a fuel in an internal combustion engine</v>
      </c>
      <c r="F249" s="216">
        <v>530</v>
      </c>
      <c r="G249" s="7">
        <f>ROW()</f>
        <v>249</v>
      </c>
      <c r="H249" s="7">
        <v>93</v>
      </c>
      <c r="AA249" s="13"/>
      <c r="AB249" s="13"/>
      <c r="AC249" s="13"/>
      <c r="AD249" s="13"/>
      <c r="AE249" s="13"/>
      <c r="AN249" s="8"/>
      <c r="AO249" s="8"/>
      <c r="AP249" s="8"/>
      <c r="AQ249" s="12"/>
    </row>
    <row r="250" spans="1:43" x14ac:dyDescent="0.35">
      <c r="A250" t="s">
        <v>141</v>
      </c>
      <c r="B250" s="208" t="s">
        <v>266</v>
      </c>
      <c r="C250" t="s">
        <v>397</v>
      </c>
      <c r="D250" s="208">
        <v>108</v>
      </c>
      <c r="E250" t="str">
        <f t="shared" si="14"/>
        <v>Energy consumptionEthylene if used as a petrochemical feedstock - Non-energy product</v>
      </c>
      <c r="F250" s="216">
        <v>510</v>
      </c>
      <c r="G250" s="7">
        <f>ROW()</f>
        <v>250</v>
      </c>
      <c r="H250" s="7">
        <v>122</v>
      </c>
      <c r="AA250" s="13"/>
      <c r="AB250" s="13"/>
      <c r="AC250" s="13"/>
      <c r="AD250" s="13"/>
      <c r="AE250" s="13"/>
      <c r="AN250" s="8"/>
      <c r="AO250" s="8"/>
      <c r="AP250" s="8"/>
      <c r="AQ250" s="12"/>
    </row>
    <row r="251" spans="1:43" x14ac:dyDescent="0.35">
      <c r="A251" t="s">
        <v>141</v>
      </c>
      <c r="B251" s="208" t="s">
        <v>266</v>
      </c>
      <c r="C251" t="s">
        <v>290</v>
      </c>
      <c r="D251" s="208" t="s">
        <v>415</v>
      </c>
      <c r="E251" t="str">
        <f t="shared" si="14"/>
        <v>Energy consumptionFuel oil</v>
      </c>
      <c r="F251" s="216">
        <v>430</v>
      </c>
      <c r="G251" s="7">
        <f>ROW()</f>
        <v>251</v>
      </c>
      <c r="H251" s="7">
        <v>110</v>
      </c>
      <c r="AA251" s="13"/>
      <c r="AB251" s="13"/>
      <c r="AC251" s="13"/>
      <c r="AD251" s="13"/>
      <c r="AE251" s="13"/>
      <c r="AN251" s="8"/>
      <c r="AO251" s="8"/>
      <c r="AP251" s="8"/>
      <c r="AQ251" s="12"/>
    </row>
    <row r="252" spans="1:43" x14ac:dyDescent="0.35">
      <c r="A252" t="s">
        <v>141</v>
      </c>
      <c r="B252" s="208" t="s">
        <v>266</v>
      </c>
      <c r="C252" t="s">
        <v>291</v>
      </c>
      <c r="D252" s="208">
        <v>113</v>
      </c>
      <c r="E252" t="str">
        <f t="shared" si="14"/>
        <v>Energy consumptionGaseous fossil fuels other than those mentioned in items 17 to 26</v>
      </c>
      <c r="F252" s="216">
        <v>290</v>
      </c>
      <c r="G252" s="7">
        <f>ROW()</f>
        <v>252</v>
      </c>
      <c r="H252" s="7">
        <v>126</v>
      </c>
      <c r="AA252" s="13"/>
      <c r="AB252" s="13"/>
      <c r="AC252" s="13"/>
      <c r="AD252" s="13"/>
      <c r="AE252" s="13"/>
      <c r="AN252" s="8"/>
      <c r="AO252" s="8"/>
      <c r="AP252" s="8"/>
      <c r="AQ252" s="12"/>
    </row>
    <row r="253" spans="1:43" x14ac:dyDescent="0.35">
      <c r="A253" t="s">
        <v>141</v>
      </c>
      <c r="B253" s="208" t="s">
        <v>266</v>
      </c>
      <c r="C253" t="s">
        <v>292</v>
      </c>
      <c r="D253" s="208" t="s">
        <v>293</v>
      </c>
      <c r="E253" t="str">
        <f t="shared" si="14"/>
        <v>Energy consumptionGasoline (other than for use as fuel in an aircraft)</v>
      </c>
      <c r="F253" s="216">
        <v>370</v>
      </c>
      <c r="G253" s="7">
        <f>ROW()</f>
        <v>253</v>
      </c>
      <c r="H253" s="7">
        <v>104</v>
      </c>
      <c r="AA253" s="13"/>
      <c r="AB253" s="13"/>
      <c r="AC253" s="13"/>
      <c r="AD253" s="13"/>
      <c r="AE253" s="13"/>
      <c r="AN253" s="8"/>
      <c r="AO253" s="8"/>
      <c r="AP253" s="8"/>
      <c r="AQ253" s="12"/>
    </row>
    <row r="254" spans="1:43" x14ac:dyDescent="0.35">
      <c r="A254" t="s">
        <v>141</v>
      </c>
      <c r="B254" s="208" t="s">
        <v>266</v>
      </c>
      <c r="C254" t="s">
        <v>295</v>
      </c>
      <c r="D254" s="208" t="s">
        <v>296</v>
      </c>
      <c r="E254" t="str">
        <f t="shared" si="14"/>
        <v>Energy consumptionGasoline for use as a fuel in an aircraft</v>
      </c>
      <c r="F254" s="216">
        <v>380</v>
      </c>
      <c r="G254" s="7">
        <f>ROW()</f>
        <v>254</v>
      </c>
      <c r="H254" s="7">
        <v>105</v>
      </c>
      <c r="AA254" s="13"/>
      <c r="AB254" s="13"/>
      <c r="AC254" s="13"/>
      <c r="AD254" s="13"/>
      <c r="AE254" s="13"/>
      <c r="AN254" s="8"/>
      <c r="AO254" s="8"/>
      <c r="AP254" s="8"/>
      <c r="AQ254" s="12"/>
    </row>
    <row r="255" spans="1:43" x14ac:dyDescent="0.35">
      <c r="A255" t="s">
        <v>141</v>
      </c>
      <c r="B255" s="208" t="s">
        <v>266</v>
      </c>
      <c r="C255" t="s">
        <v>416</v>
      </c>
      <c r="D255" s="208" t="s">
        <v>417</v>
      </c>
      <c r="E255" t="str">
        <f t="shared" si="14"/>
        <v>Energy consumptionGeothermal energy for electricity generation</v>
      </c>
      <c r="F255" s="216">
        <v>550</v>
      </c>
      <c r="G255" s="7">
        <f>ROW()</f>
        <v>255</v>
      </c>
      <c r="H255" s="7">
        <v>135</v>
      </c>
      <c r="AA255" s="13"/>
      <c r="AB255" s="13"/>
      <c r="AC255" s="13"/>
      <c r="AD255" s="13"/>
      <c r="AE255" s="13"/>
      <c r="AN255" s="8"/>
      <c r="AO255" s="8"/>
      <c r="AP255" s="8"/>
      <c r="AQ255" s="12"/>
    </row>
    <row r="256" spans="1:43" x14ac:dyDescent="0.35">
      <c r="A256" t="s">
        <v>141</v>
      </c>
      <c r="B256" s="208" t="s">
        <v>266</v>
      </c>
      <c r="C256" t="s">
        <v>298</v>
      </c>
      <c r="D256" s="208" t="s">
        <v>299</v>
      </c>
      <c r="E256" t="str">
        <f t="shared" si="14"/>
        <v>Energy consumptionGreen and air dried wood</v>
      </c>
      <c r="F256" s="216">
        <v>130</v>
      </c>
      <c r="G256" s="7">
        <f>ROW()</f>
        <v>256</v>
      </c>
      <c r="H256" s="7">
        <v>79</v>
      </c>
      <c r="AA256" s="13"/>
      <c r="AB256" s="13"/>
      <c r="AC256" s="13"/>
      <c r="AD256" s="13"/>
      <c r="AE256" s="13"/>
      <c r="AN256" s="8"/>
      <c r="AO256" s="8"/>
      <c r="AP256" s="8"/>
      <c r="AQ256" s="12"/>
    </row>
    <row r="257" spans="1:43" x14ac:dyDescent="0.35">
      <c r="A257" t="s">
        <v>141</v>
      </c>
      <c r="B257" s="208" t="s">
        <v>266</v>
      </c>
      <c r="C257" t="s">
        <v>301</v>
      </c>
      <c r="D257" s="208" t="s">
        <v>302</v>
      </c>
      <c r="E257" t="str">
        <f t="shared" si="14"/>
        <v>Energy consumptionHeating oil</v>
      </c>
      <c r="F257" s="216">
        <v>410</v>
      </c>
      <c r="G257" s="7">
        <f>ROW()</f>
        <v>257</v>
      </c>
      <c r="H257" s="7">
        <v>108</v>
      </c>
      <c r="AA257" s="13"/>
      <c r="AB257" s="13"/>
      <c r="AC257" s="13"/>
      <c r="AD257" s="13"/>
      <c r="AE257" s="13"/>
      <c r="AN257" s="8"/>
      <c r="AO257" s="8"/>
      <c r="AP257" s="8"/>
      <c r="AQ257" s="12"/>
    </row>
    <row r="258" spans="1:43" x14ac:dyDescent="0.35">
      <c r="A258" t="s">
        <v>141</v>
      </c>
      <c r="B258" s="208" t="s">
        <v>266</v>
      </c>
      <c r="C258" t="s">
        <v>418</v>
      </c>
      <c r="D258" s="208">
        <v>124</v>
      </c>
      <c r="E258" t="str">
        <f t="shared" si="14"/>
        <v>Energy consumptionHydrogen</v>
      </c>
      <c r="F258" s="216">
        <v>550</v>
      </c>
      <c r="G258" s="7">
        <f>ROW()</f>
        <v>258</v>
      </c>
      <c r="H258" s="7">
        <v>138</v>
      </c>
      <c r="AA258" s="13"/>
      <c r="AB258" s="13"/>
      <c r="AC258" s="13"/>
      <c r="AD258" s="13"/>
      <c r="AE258" s="13"/>
      <c r="AN258" s="8"/>
      <c r="AO258" s="8"/>
      <c r="AP258" s="8"/>
      <c r="AQ258" s="12"/>
    </row>
    <row r="259" spans="1:43" x14ac:dyDescent="0.35">
      <c r="A259" t="s">
        <v>141</v>
      </c>
      <c r="B259" s="208" t="s">
        <v>266</v>
      </c>
      <c r="C259" s="54" t="s">
        <v>303</v>
      </c>
      <c r="D259" s="208" t="s">
        <v>304</v>
      </c>
      <c r="E259" t="str">
        <f t="shared" si="14"/>
        <v>Energy consumptionIndustrial materials that are derived from fossil fuels if recycled and com</v>
      </c>
      <c r="F259" s="216">
        <v>100</v>
      </c>
      <c r="G259" s="7">
        <f>ROW()</f>
        <v>259</v>
      </c>
      <c r="H259" s="7">
        <v>76</v>
      </c>
      <c r="AA259" s="13"/>
      <c r="AB259" s="13"/>
      <c r="AC259" s="13"/>
      <c r="AD259" s="13"/>
      <c r="AE259" s="13"/>
      <c r="AN259" s="8"/>
      <c r="AO259" s="8"/>
      <c r="AP259" s="8"/>
      <c r="AQ259" s="12"/>
    </row>
    <row r="260" spans="1:43" x14ac:dyDescent="0.35">
      <c r="A260" t="s">
        <v>141</v>
      </c>
      <c r="B260" s="208" t="s">
        <v>266</v>
      </c>
      <c r="C260" t="s">
        <v>305</v>
      </c>
      <c r="D260" s="208" t="s">
        <v>306</v>
      </c>
      <c r="E260" t="str">
        <f t="shared" ref="E260:E323" si="15">LEFT(TRIM(A260),45)&amp;LEFT(TRIM(C260),75)</f>
        <v>Energy consumptionKerosene (other than for use as fuel in an aircraft)</v>
      </c>
      <c r="F260" s="216">
        <v>390</v>
      </c>
      <c r="G260" s="7">
        <f>ROW()</f>
        <v>260</v>
      </c>
      <c r="H260" s="7">
        <v>106</v>
      </c>
      <c r="AA260" s="13"/>
      <c r="AB260" s="13"/>
      <c r="AC260" s="13"/>
      <c r="AD260" s="13"/>
      <c r="AE260" s="13"/>
      <c r="AN260" s="8"/>
      <c r="AO260" s="8"/>
      <c r="AP260" s="8"/>
      <c r="AQ260" s="12"/>
    </row>
    <row r="261" spans="1:43" x14ac:dyDescent="0.35">
      <c r="A261" t="s">
        <v>141</v>
      </c>
      <c r="B261" s="208" t="s">
        <v>266</v>
      </c>
      <c r="C261" t="s">
        <v>307</v>
      </c>
      <c r="D261" s="208" t="s">
        <v>308</v>
      </c>
      <c r="E261" t="str">
        <f t="shared" si="15"/>
        <v>Energy consumptionKerosene for use as fuel in an aircraft</v>
      </c>
      <c r="F261" s="216">
        <v>400</v>
      </c>
      <c r="G261" s="7">
        <f>ROW()</f>
        <v>261</v>
      </c>
      <c r="H261" s="7">
        <v>107</v>
      </c>
      <c r="AA261" s="13"/>
      <c r="AB261" s="13"/>
      <c r="AC261" s="13"/>
      <c r="AD261" s="13"/>
      <c r="AE261" s="13"/>
      <c r="AN261" s="8"/>
      <c r="AO261" s="8"/>
      <c r="AP261" s="8"/>
      <c r="AQ261" s="12"/>
    </row>
    <row r="262" spans="1:43" x14ac:dyDescent="0.35">
      <c r="A262" t="s">
        <v>141</v>
      </c>
      <c r="B262" s="208" t="s">
        <v>266</v>
      </c>
      <c r="C262" t="s">
        <v>309</v>
      </c>
      <c r="D262" s="208" t="s">
        <v>310</v>
      </c>
      <c r="E262" t="str">
        <f t="shared" si="15"/>
        <v>Energy consumptionLandfill biogas that is captured for combustion (methane only)</v>
      </c>
      <c r="F262" s="216">
        <v>300</v>
      </c>
      <c r="G262" s="7">
        <f>ROW()</f>
        <v>262</v>
      </c>
      <c r="H262" s="7">
        <v>87</v>
      </c>
      <c r="AA262" s="13"/>
      <c r="AB262" s="13"/>
      <c r="AC262" s="13"/>
      <c r="AD262" s="13"/>
      <c r="AE262" s="13"/>
      <c r="AN262" s="8"/>
      <c r="AO262" s="8"/>
      <c r="AP262" s="8"/>
      <c r="AQ262" s="12"/>
    </row>
    <row r="263" spans="1:43" x14ac:dyDescent="0.35">
      <c r="A263" t="s">
        <v>141</v>
      </c>
      <c r="B263" s="208" t="s">
        <v>266</v>
      </c>
      <c r="C263" t="s">
        <v>312</v>
      </c>
      <c r="D263" s="208">
        <v>114</v>
      </c>
      <c r="E263" t="str">
        <f t="shared" si="15"/>
        <v>Energy consumptionLiquefied aromatic hydrocarbons</v>
      </c>
      <c r="F263" s="216">
        <v>440</v>
      </c>
      <c r="G263" s="7">
        <f>ROW()</f>
        <v>263</v>
      </c>
      <c r="H263" s="7">
        <v>127</v>
      </c>
      <c r="AA263" s="13"/>
      <c r="AB263" s="13"/>
      <c r="AC263" s="13"/>
      <c r="AD263" s="13"/>
      <c r="AE263" s="13"/>
      <c r="AN263" s="8"/>
      <c r="AO263" s="8"/>
      <c r="AP263" s="8"/>
      <c r="AQ263" s="12"/>
    </row>
    <row r="264" spans="1:43" x14ac:dyDescent="0.35">
      <c r="A264" t="s">
        <v>141</v>
      </c>
      <c r="B264" s="208" t="s">
        <v>266</v>
      </c>
      <c r="C264" t="s">
        <v>314</v>
      </c>
      <c r="D264" s="208" t="s">
        <v>315</v>
      </c>
      <c r="E264" t="str">
        <f t="shared" si="15"/>
        <v>Energy consumptionLiquefied natural gas</v>
      </c>
      <c r="F264" s="216">
        <v>280</v>
      </c>
      <c r="G264" s="7">
        <f>ROW()</f>
        <v>264</v>
      </c>
      <c r="H264" s="7">
        <v>103</v>
      </c>
      <c r="AA264" s="13"/>
      <c r="AB264" s="13"/>
      <c r="AC264" s="13"/>
      <c r="AD264" s="13"/>
      <c r="AE264" s="13"/>
      <c r="AN264" s="8"/>
      <c r="AO264" s="8"/>
      <c r="AP264" s="8"/>
      <c r="AQ264" s="12"/>
    </row>
    <row r="265" spans="1:43" x14ac:dyDescent="0.35">
      <c r="A265" t="s">
        <v>141</v>
      </c>
      <c r="B265" s="208" t="s">
        <v>266</v>
      </c>
      <c r="C265" t="s">
        <v>317</v>
      </c>
      <c r="D265" s="208">
        <v>117</v>
      </c>
      <c r="E265" t="str">
        <f t="shared" si="15"/>
        <v>Energy consumptionLiquefied petroleum gas</v>
      </c>
      <c r="F265" s="216">
        <v>460</v>
      </c>
      <c r="G265" s="7">
        <f>ROW()</f>
        <v>265</v>
      </c>
      <c r="H265" s="7">
        <v>128</v>
      </c>
      <c r="AA265" s="13"/>
      <c r="AB265" s="13"/>
      <c r="AC265" s="13"/>
      <c r="AD265" s="13"/>
      <c r="AE265" s="13"/>
      <c r="AN265" s="8"/>
      <c r="AO265" s="8"/>
      <c r="AP265" s="8"/>
      <c r="AQ265" s="12"/>
    </row>
    <row r="266" spans="1:43" x14ac:dyDescent="0.35">
      <c r="A266" t="s">
        <v>141</v>
      </c>
      <c r="B266" s="208" t="s">
        <v>266</v>
      </c>
      <c r="C266" t="s">
        <v>319</v>
      </c>
      <c r="D266" s="208" t="s">
        <v>320</v>
      </c>
      <c r="E266" t="str">
        <f t="shared" si="15"/>
        <v>Energy consumptionNaphtha</v>
      </c>
      <c r="F266" s="216">
        <v>470</v>
      </c>
      <c r="G266" s="7">
        <f>ROW()</f>
        <v>266</v>
      </c>
      <c r="H266" s="7">
        <v>112</v>
      </c>
      <c r="AA266" s="13"/>
      <c r="AB266" s="13"/>
      <c r="AC266" s="13"/>
      <c r="AD266" s="13"/>
      <c r="AE266" s="13"/>
      <c r="AN266" s="8"/>
      <c r="AO266" s="8"/>
      <c r="AP266" s="8"/>
      <c r="AQ266" s="12"/>
    </row>
    <row r="267" spans="1:43" x14ac:dyDescent="0.35">
      <c r="A267" t="s">
        <v>141</v>
      </c>
      <c r="B267" s="208" t="s">
        <v>266</v>
      </c>
      <c r="C267" t="s">
        <v>322</v>
      </c>
      <c r="D267" s="208" t="s">
        <v>323</v>
      </c>
      <c r="E267" t="str">
        <f t="shared" si="15"/>
        <v>Energy consumptionNatural gas distributed in a pipeline</v>
      </c>
      <c r="F267" s="216">
        <v>190</v>
      </c>
      <c r="G267" s="7">
        <f>ROW()</f>
        <v>267</v>
      </c>
      <c r="H267" s="7">
        <v>95</v>
      </c>
      <c r="AA267" s="13"/>
      <c r="AB267" s="13"/>
      <c r="AC267" s="13"/>
      <c r="AD267" s="13"/>
      <c r="AE267" s="13"/>
      <c r="AN267" s="8"/>
      <c r="AO267" s="8"/>
      <c r="AP267" s="8"/>
      <c r="AQ267" s="12"/>
    </row>
    <row r="268" spans="1:43" x14ac:dyDescent="0.35">
      <c r="A268" t="s">
        <v>141</v>
      </c>
      <c r="B268" s="208" t="s">
        <v>266</v>
      </c>
      <c r="C268" t="s">
        <v>325</v>
      </c>
      <c r="D268" s="208" t="s">
        <v>326</v>
      </c>
      <c r="E268" t="str">
        <f t="shared" si="15"/>
        <v>Energy consumptionNon-biomass municipal materials if recycled and combusted to produce heat o</v>
      </c>
      <c r="F268" s="216">
        <v>110</v>
      </c>
      <c r="G268" s="7">
        <f>ROW()</f>
        <v>268</v>
      </c>
      <c r="H268" s="7">
        <v>77</v>
      </c>
      <c r="AA268" s="13"/>
      <c r="AB268" s="13"/>
      <c r="AC268" s="13"/>
      <c r="AD268" s="13"/>
      <c r="AE268" s="13"/>
      <c r="AN268" s="8"/>
      <c r="AO268" s="8"/>
      <c r="AP268" s="8"/>
      <c r="AQ268" s="12"/>
    </row>
    <row r="269" spans="1:43" x14ac:dyDescent="0.35">
      <c r="A269" s="54" t="s">
        <v>141</v>
      </c>
      <c r="B269" s="195" t="s">
        <v>266</v>
      </c>
      <c r="C269" s="54" t="s">
        <v>328</v>
      </c>
      <c r="D269" s="195"/>
      <c r="E269" s="54" t="str">
        <f t="shared" si="15"/>
        <v>Energy consumptionPassenger car tyres if recycled and combusted to produce heat or electricit</v>
      </c>
      <c r="F269" s="219">
        <v>890</v>
      </c>
      <c r="G269" s="197">
        <f>ROW()</f>
        <v>269</v>
      </c>
      <c r="AA269" s="13"/>
      <c r="AB269" s="13"/>
      <c r="AC269" s="13"/>
      <c r="AD269" s="13"/>
      <c r="AE269" s="13"/>
      <c r="AN269" s="8"/>
      <c r="AO269" s="8"/>
      <c r="AP269" s="8"/>
      <c r="AQ269" s="12"/>
    </row>
    <row r="270" spans="1:43" x14ac:dyDescent="0.35">
      <c r="A270" t="s">
        <v>141</v>
      </c>
      <c r="B270" s="208" t="s">
        <v>266</v>
      </c>
      <c r="C270" t="s">
        <v>399</v>
      </c>
      <c r="D270" s="208">
        <v>109</v>
      </c>
      <c r="E270" t="str">
        <f t="shared" si="15"/>
        <v>Energy consumptionPetrochemical feedstock other than those mentioned in items 74 and 75 - Non</v>
      </c>
      <c r="F270" s="216">
        <v>510</v>
      </c>
      <c r="G270" s="7">
        <f>ROW()</f>
        <v>270</v>
      </c>
      <c r="H270" s="7">
        <v>123</v>
      </c>
      <c r="AA270" s="13"/>
      <c r="AB270" s="13"/>
      <c r="AC270" s="13"/>
      <c r="AD270" s="13"/>
      <c r="AE270" s="13"/>
      <c r="AN270" s="8"/>
      <c r="AO270" s="8"/>
      <c r="AP270" s="8"/>
      <c r="AQ270" s="12"/>
    </row>
    <row r="271" spans="1:43" x14ac:dyDescent="0.35">
      <c r="A271" t="s">
        <v>141</v>
      </c>
      <c r="B271" s="208" t="s">
        <v>266</v>
      </c>
      <c r="C271" t="s">
        <v>330</v>
      </c>
      <c r="D271" s="208">
        <v>103</v>
      </c>
      <c r="E271" t="str">
        <f t="shared" si="15"/>
        <v>Energy consumptionPetroleum based greases</v>
      </c>
      <c r="F271" s="216">
        <v>340</v>
      </c>
      <c r="G271" s="7">
        <f>ROW()</f>
        <v>271</v>
      </c>
      <c r="H271" s="7">
        <v>117</v>
      </c>
      <c r="AA271" s="13"/>
      <c r="AB271" s="13"/>
      <c r="AC271" s="13"/>
      <c r="AD271" s="13"/>
      <c r="AE271" s="13"/>
      <c r="AN271" s="8"/>
      <c r="AO271" s="8"/>
      <c r="AP271" s="8"/>
      <c r="AQ271" s="12"/>
    </row>
    <row r="272" spans="1:43" x14ac:dyDescent="0.35">
      <c r="A272" t="s">
        <v>141</v>
      </c>
      <c r="B272" s="208" t="s">
        <v>266</v>
      </c>
      <c r="C272" t="s">
        <v>332</v>
      </c>
      <c r="D272" s="208">
        <v>101</v>
      </c>
      <c r="E272" t="str">
        <f t="shared" si="15"/>
        <v>Energy consumptionPetroleum based oils (other than petroleum based oil used as fuel)</v>
      </c>
      <c r="F272" s="216">
        <v>330</v>
      </c>
      <c r="G272" s="7">
        <f>ROW()</f>
        <v>272</v>
      </c>
      <c r="H272" s="7">
        <v>116</v>
      </c>
      <c r="AA272" s="13"/>
      <c r="AB272" s="13"/>
      <c r="AC272" s="13"/>
      <c r="AD272" s="13"/>
      <c r="AE272" s="13"/>
      <c r="AN272" s="8"/>
      <c r="AO272" s="8"/>
      <c r="AP272" s="8"/>
      <c r="AQ272" s="12"/>
    </row>
    <row r="273" spans="1:43" x14ac:dyDescent="0.35">
      <c r="A273" t="s">
        <v>141</v>
      </c>
      <c r="B273" s="208" t="s">
        <v>266</v>
      </c>
      <c r="C273" t="s">
        <v>334</v>
      </c>
      <c r="D273" s="208">
        <v>118</v>
      </c>
      <c r="E273" t="str">
        <f t="shared" si="15"/>
        <v xml:space="preserve">Energy consumptionPetroleum based products other than: Petroleum based products mentioned in </v>
      </c>
      <c r="F273" s="216">
        <v>510</v>
      </c>
      <c r="G273" s="7">
        <f>ROW()</f>
        <v>273</v>
      </c>
      <c r="H273" s="7">
        <v>129</v>
      </c>
      <c r="AA273" s="13"/>
      <c r="AB273" s="13"/>
      <c r="AC273" s="13"/>
      <c r="AD273" s="13"/>
      <c r="AE273" s="13"/>
      <c r="AN273" s="8"/>
      <c r="AO273" s="8"/>
      <c r="AP273" s="8"/>
      <c r="AQ273" s="12"/>
    </row>
    <row r="274" spans="1:43" x14ac:dyDescent="0.35">
      <c r="A274" t="s">
        <v>141</v>
      </c>
      <c r="B274" s="208" t="s">
        <v>266</v>
      </c>
      <c r="C274" t="s">
        <v>336</v>
      </c>
      <c r="D274" s="208" t="s">
        <v>337</v>
      </c>
      <c r="E274" t="str">
        <f t="shared" si="15"/>
        <v>Energy consumptionPetroleum coke</v>
      </c>
      <c r="F274" s="216">
        <v>480</v>
      </c>
      <c r="G274" s="7">
        <f>ROW()</f>
        <v>274</v>
      </c>
      <c r="H274" s="7">
        <v>113</v>
      </c>
      <c r="AA274" s="13"/>
      <c r="AB274" s="13"/>
      <c r="AC274" s="13"/>
      <c r="AD274" s="13"/>
      <c r="AE274" s="13"/>
      <c r="AN274" s="8"/>
      <c r="AO274" s="8"/>
      <c r="AP274" s="8"/>
      <c r="AQ274" s="12"/>
    </row>
    <row r="275" spans="1:43" x14ac:dyDescent="0.35">
      <c r="A275" t="s">
        <v>141</v>
      </c>
      <c r="B275" s="208" t="s">
        <v>266</v>
      </c>
      <c r="C275" t="s">
        <v>339</v>
      </c>
      <c r="D275" s="208" t="s">
        <v>419</v>
      </c>
      <c r="E275" t="str">
        <f t="shared" si="15"/>
        <v xml:space="preserve">Energy consumptionPlant condensate and other natural gas liquids not covered by another item </v>
      </c>
      <c r="F275" s="216">
        <v>360</v>
      </c>
      <c r="G275" s="7">
        <f>ROW()</f>
        <v>275</v>
      </c>
      <c r="H275" s="7">
        <v>91</v>
      </c>
      <c r="AA275" s="13"/>
      <c r="AB275" s="13"/>
      <c r="AC275" s="13"/>
      <c r="AD275" s="13"/>
      <c r="AE275" s="13"/>
      <c r="AN275" s="8"/>
      <c r="AO275" s="8"/>
      <c r="AP275" s="8"/>
      <c r="AQ275" s="12"/>
    </row>
    <row r="276" spans="1:43" x14ac:dyDescent="0.35">
      <c r="A276" t="s">
        <v>141</v>
      </c>
      <c r="B276" s="208" t="s">
        <v>266</v>
      </c>
      <c r="C276" t="s">
        <v>343</v>
      </c>
      <c r="D276" s="208" t="s">
        <v>344</v>
      </c>
      <c r="E276" t="str">
        <f t="shared" si="15"/>
        <v>Energy consumptionPrimary solid biomass fuels other than those mentioned in items 10 to 15</v>
      </c>
      <c r="F276" s="216">
        <v>180</v>
      </c>
      <c r="G276" s="7">
        <f>ROW()</f>
        <v>276</v>
      </c>
      <c r="H276" s="7">
        <v>83</v>
      </c>
      <c r="AA276" s="13"/>
      <c r="AB276" s="13"/>
      <c r="AC276" s="13"/>
      <c r="AD276" s="13"/>
      <c r="AE276" s="13"/>
      <c r="AN276" s="8"/>
      <c r="AO276" s="8"/>
      <c r="AP276" s="8"/>
      <c r="AQ276" s="12"/>
    </row>
    <row r="277" spans="1:43" x14ac:dyDescent="0.35">
      <c r="A277" t="s">
        <v>141</v>
      </c>
      <c r="B277" s="208" t="s">
        <v>266</v>
      </c>
      <c r="C277" t="s">
        <v>346</v>
      </c>
      <c r="D277" s="208" t="s">
        <v>347</v>
      </c>
      <c r="E277" t="str">
        <f t="shared" si="15"/>
        <v>Energy consumptionRefinery coke</v>
      </c>
      <c r="F277" s="216">
        <v>500</v>
      </c>
      <c r="G277" s="7">
        <f>ROW()</f>
        <v>277</v>
      </c>
      <c r="H277" s="7">
        <v>115</v>
      </c>
      <c r="AA277" s="13"/>
      <c r="AB277" s="13"/>
      <c r="AC277" s="13"/>
      <c r="AD277" s="13"/>
      <c r="AE277" s="13"/>
      <c r="AN277" s="8"/>
      <c r="AO277" s="8"/>
      <c r="AP277" s="8"/>
      <c r="AQ277" s="12"/>
    </row>
    <row r="278" spans="1:43" x14ac:dyDescent="0.35">
      <c r="A278" t="s">
        <v>141</v>
      </c>
      <c r="B278" s="208" t="s">
        <v>266</v>
      </c>
      <c r="C278" t="s">
        <v>349</v>
      </c>
      <c r="D278" s="208" t="s">
        <v>420</v>
      </c>
      <c r="E278" t="str">
        <f t="shared" si="15"/>
        <v>Energy consumptionRefinery gas and liquids</v>
      </c>
      <c r="F278" s="216">
        <v>490</v>
      </c>
      <c r="G278" s="7">
        <f>ROW()</f>
        <v>278</v>
      </c>
      <c r="H278" s="7">
        <v>114</v>
      </c>
      <c r="AA278" s="13"/>
      <c r="AB278" s="13"/>
      <c r="AC278" s="13"/>
      <c r="AD278" s="13"/>
      <c r="AE278" s="13"/>
      <c r="AN278" s="8"/>
      <c r="AO278" s="8"/>
      <c r="AP278" s="8"/>
      <c r="AQ278" s="12"/>
    </row>
    <row r="279" spans="1:43" x14ac:dyDescent="0.35">
      <c r="A279" s="228" t="s">
        <v>141</v>
      </c>
      <c r="B279" s="229" t="s">
        <v>266</v>
      </c>
      <c r="C279" s="228" t="s">
        <v>647</v>
      </c>
      <c r="D279" s="229"/>
      <c r="E279" s="228" t="str">
        <f t="shared" si="15"/>
        <v>Energy consumptionRenewable aviation kerosene</v>
      </c>
      <c r="F279" s="230">
        <v>910</v>
      </c>
      <c r="G279" s="231">
        <f>ROW()</f>
        <v>279</v>
      </c>
      <c r="H279" s="231"/>
      <c r="AA279" s="13"/>
      <c r="AB279" s="13"/>
      <c r="AC279" s="13"/>
      <c r="AD279" s="13"/>
      <c r="AE279" s="13"/>
      <c r="AN279" s="8"/>
      <c r="AO279" s="8"/>
      <c r="AP279" s="8"/>
      <c r="AQ279" s="12"/>
    </row>
    <row r="280" spans="1:43" x14ac:dyDescent="0.35">
      <c r="A280" s="228" t="s">
        <v>141</v>
      </c>
      <c r="B280" s="229" t="s">
        <v>266</v>
      </c>
      <c r="C280" s="232" t="s">
        <v>648</v>
      </c>
      <c r="D280" s="229"/>
      <c r="E280" s="228" t="str">
        <f t="shared" si="15"/>
        <v>Energy consumptionRenewable diesel</v>
      </c>
      <c r="F280" s="230">
        <v>920</v>
      </c>
      <c r="G280" s="231">
        <f>ROW()</f>
        <v>280</v>
      </c>
      <c r="H280" s="231"/>
      <c r="AA280" s="13"/>
      <c r="AB280" s="13"/>
      <c r="AC280" s="13"/>
      <c r="AD280" s="13"/>
      <c r="AE280" s="13"/>
      <c r="AN280" s="8"/>
      <c r="AO280" s="8"/>
      <c r="AP280" s="8"/>
      <c r="AQ280" s="12"/>
    </row>
    <row r="281" spans="1:43" x14ac:dyDescent="0.35">
      <c r="A281" t="s">
        <v>141</v>
      </c>
      <c r="B281" s="208" t="s">
        <v>266</v>
      </c>
      <c r="C281" t="s">
        <v>353</v>
      </c>
      <c r="D281" s="208" t="s">
        <v>354</v>
      </c>
      <c r="E281" t="str">
        <f t="shared" si="15"/>
        <v>Energy consumptionSludge biogas that is captured for combustion (methane only)</v>
      </c>
      <c r="F281" s="216">
        <v>310</v>
      </c>
      <c r="G281" s="7">
        <f>ROW()</f>
        <v>281</v>
      </c>
      <c r="H281" s="7">
        <v>88</v>
      </c>
      <c r="AA281" s="13"/>
      <c r="AB281" s="13"/>
      <c r="AC281" s="13"/>
      <c r="AD281" s="13"/>
      <c r="AE281" s="13"/>
      <c r="AN281" s="8"/>
      <c r="AO281" s="8"/>
      <c r="AP281" s="8"/>
      <c r="AQ281" s="12"/>
    </row>
    <row r="282" spans="1:43" x14ac:dyDescent="0.35">
      <c r="A282" t="s">
        <v>141</v>
      </c>
      <c r="B282" s="208" t="s">
        <v>266</v>
      </c>
      <c r="C282" t="s">
        <v>421</v>
      </c>
      <c r="D282" s="208" t="s">
        <v>422</v>
      </c>
      <c r="E282" t="str">
        <f t="shared" si="15"/>
        <v>Energy consumptionSolar energy for electricity generation</v>
      </c>
      <c r="F282" s="216">
        <v>550</v>
      </c>
      <c r="G282" s="7">
        <f>ROW()</f>
        <v>282</v>
      </c>
      <c r="H282" s="7">
        <v>132</v>
      </c>
      <c r="AA282" s="13"/>
      <c r="AB282" s="13"/>
      <c r="AC282" s="13"/>
      <c r="AD282" s="13"/>
      <c r="AE282" s="13"/>
      <c r="AN282" s="8"/>
      <c r="AO282" s="8"/>
      <c r="AP282" s="8"/>
      <c r="AQ282" s="12"/>
    </row>
    <row r="283" spans="1:43" x14ac:dyDescent="0.35">
      <c r="A283" t="s">
        <v>141</v>
      </c>
      <c r="B283" s="208" t="s">
        <v>266</v>
      </c>
      <c r="C283" t="s">
        <v>356</v>
      </c>
      <c r="D283" s="208">
        <v>110</v>
      </c>
      <c r="E283" t="str">
        <f t="shared" si="15"/>
        <v>Energy consumptionSolid fossil fuels other than those mentioned in items 1 to 5</v>
      </c>
      <c r="F283" s="216">
        <v>90</v>
      </c>
      <c r="G283" s="7">
        <f>ROW()</f>
        <v>283</v>
      </c>
      <c r="H283" s="7">
        <v>124</v>
      </c>
      <c r="AA283" s="13"/>
      <c r="AB283" s="13"/>
      <c r="AC283" s="13"/>
      <c r="AD283" s="13"/>
      <c r="AE283" s="13"/>
      <c r="AN283" s="8"/>
      <c r="AO283" s="8"/>
      <c r="AP283" s="8"/>
      <c r="AQ283" s="12"/>
    </row>
    <row r="284" spans="1:43" x14ac:dyDescent="0.35">
      <c r="A284" t="s">
        <v>141</v>
      </c>
      <c r="B284" s="208" t="s">
        <v>266</v>
      </c>
      <c r="C284" t="s">
        <v>358</v>
      </c>
      <c r="D284" s="208" t="s">
        <v>359</v>
      </c>
      <c r="E284" t="str">
        <f t="shared" si="15"/>
        <v>Energy consumptionSolvents if mineral turpentine or white spirits</v>
      </c>
      <c r="F284" s="216">
        <v>450</v>
      </c>
      <c r="G284" s="7">
        <f>ROW()</f>
        <v>284</v>
      </c>
      <c r="H284" s="7">
        <v>111</v>
      </c>
      <c r="AA284" s="13"/>
      <c r="AB284" s="13"/>
      <c r="AC284" s="13"/>
      <c r="AD284" s="13"/>
      <c r="AE284" s="13"/>
      <c r="AN284" s="8"/>
      <c r="AO284" s="8"/>
      <c r="AP284" s="8"/>
      <c r="AQ284" s="12"/>
    </row>
    <row r="285" spans="1:43" x14ac:dyDescent="0.35">
      <c r="A285" t="s">
        <v>141</v>
      </c>
      <c r="B285" s="208" t="s">
        <v>266</v>
      </c>
      <c r="C285" t="s">
        <v>407</v>
      </c>
      <c r="D285" s="208">
        <v>104</v>
      </c>
      <c r="E285" t="str">
        <f t="shared" si="15"/>
        <v>Energy consumptionSolvents if mineral turpentine or white spirits - Non-energy product</v>
      </c>
      <c r="F285" s="216">
        <v>450</v>
      </c>
      <c r="G285" s="7">
        <f>ROW()</f>
        <v>285</v>
      </c>
      <c r="H285" s="7">
        <v>118</v>
      </c>
      <c r="AA285" s="13"/>
      <c r="AB285" s="13"/>
      <c r="AC285" s="13"/>
      <c r="AD285" s="13"/>
      <c r="AE285" s="13"/>
      <c r="AN285" s="8"/>
      <c r="AO285" s="8"/>
      <c r="AP285" s="8"/>
      <c r="AQ285" s="12"/>
    </row>
    <row r="286" spans="1:43" x14ac:dyDescent="0.35">
      <c r="A286" t="s">
        <v>141</v>
      </c>
      <c r="B286" s="208" t="s">
        <v>266</v>
      </c>
      <c r="C286" t="s">
        <v>361</v>
      </c>
      <c r="D286" s="208" t="s">
        <v>362</v>
      </c>
      <c r="E286" t="str">
        <f t="shared" si="15"/>
        <v>Energy consumptionSub-bituminous coal</v>
      </c>
      <c r="F286" s="216">
        <v>20</v>
      </c>
      <c r="G286" s="7">
        <f>ROW()</f>
        <v>286</v>
      </c>
      <c r="H286" s="7">
        <v>71</v>
      </c>
      <c r="AA286" s="13"/>
      <c r="AB286" s="13"/>
      <c r="AC286" s="13"/>
      <c r="AD286" s="13"/>
      <c r="AE286" s="13"/>
      <c r="AN286" s="8"/>
      <c r="AO286" s="8"/>
      <c r="AP286" s="8"/>
      <c r="AQ286" s="12"/>
    </row>
    <row r="287" spans="1:43" x14ac:dyDescent="0.35">
      <c r="A287" t="s">
        <v>141</v>
      </c>
      <c r="B287" s="208" t="s">
        <v>266</v>
      </c>
      <c r="C287" t="s">
        <v>364</v>
      </c>
      <c r="D287" s="208" t="s">
        <v>365</v>
      </c>
      <c r="E287" t="str">
        <f t="shared" si="15"/>
        <v>Energy consumptionSulphite lyes</v>
      </c>
      <c r="F287" s="216">
        <v>140</v>
      </c>
      <c r="G287" s="7">
        <f>ROW()</f>
        <v>287</v>
      </c>
      <c r="H287" s="7">
        <v>80</v>
      </c>
      <c r="AA287" s="13"/>
      <c r="AB287" s="13"/>
      <c r="AC287" s="13"/>
      <c r="AD287" s="13"/>
      <c r="AE287" s="13"/>
      <c r="AN287" s="8"/>
      <c r="AO287" s="8"/>
      <c r="AP287" s="8"/>
      <c r="AQ287" s="12"/>
    </row>
    <row r="288" spans="1:43" x14ac:dyDescent="0.35">
      <c r="A288" t="s">
        <v>141</v>
      </c>
      <c r="B288" s="208" t="s">
        <v>266</v>
      </c>
      <c r="C288" t="s">
        <v>423</v>
      </c>
      <c r="D288" s="208">
        <v>123</v>
      </c>
      <c r="E288" t="str">
        <f t="shared" si="15"/>
        <v>Energy consumptionSulphur</v>
      </c>
      <c r="F288" s="216">
        <v>550</v>
      </c>
      <c r="G288" s="7">
        <f>ROW()</f>
        <v>288</v>
      </c>
      <c r="H288" s="7">
        <v>137</v>
      </c>
      <c r="AA288" s="13"/>
      <c r="AB288" s="13"/>
      <c r="AC288" s="13"/>
      <c r="AD288" s="13"/>
      <c r="AE288" s="13"/>
      <c r="AN288" s="8"/>
      <c r="AO288" s="8"/>
      <c r="AP288" s="8"/>
      <c r="AQ288" s="12"/>
    </row>
    <row r="289" spans="1:43" x14ac:dyDescent="0.35">
      <c r="A289" t="s">
        <v>141</v>
      </c>
      <c r="B289" s="208" t="s">
        <v>266</v>
      </c>
      <c r="C289" t="s">
        <v>367</v>
      </c>
      <c r="D289" s="208" t="s">
        <v>368</v>
      </c>
      <c r="E289" t="str">
        <f t="shared" si="15"/>
        <v>Energy consumptionTown gas</v>
      </c>
      <c r="F289" s="216">
        <v>270</v>
      </c>
      <c r="G289" s="7">
        <f>ROW()</f>
        <v>289</v>
      </c>
      <c r="H289" s="7">
        <v>102</v>
      </c>
      <c r="AA289" s="13"/>
      <c r="AB289" s="13"/>
      <c r="AC289" s="13"/>
      <c r="AD289" s="13"/>
      <c r="AE289" s="13"/>
      <c r="AN289" s="8"/>
      <c r="AO289" s="8"/>
      <c r="AP289" s="8"/>
      <c r="AQ289" s="12"/>
    </row>
    <row r="290" spans="1:43" x14ac:dyDescent="0.35">
      <c r="A290" s="54" t="s">
        <v>141</v>
      </c>
      <c r="B290" s="195" t="s">
        <v>266</v>
      </c>
      <c r="C290" s="54" t="s">
        <v>370</v>
      </c>
      <c r="D290" s="195"/>
      <c r="E290" s="54" t="str">
        <f t="shared" si="15"/>
        <v>Energy consumptionTruck and off-road tyres if recycled and combusted to produce heat or elect</v>
      </c>
      <c r="F290" s="219">
        <v>900</v>
      </c>
      <c r="G290" s="197">
        <f>ROW()</f>
        <v>290</v>
      </c>
      <c r="H290" s="197"/>
      <c r="AA290" s="13"/>
      <c r="AB290" s="13"/>
      <c r="AC290" s="13"/>
      <c r="AD290" s="13"/>
      <c r="AE290" s="13"/>
      <c r="AN290" s="8"/>
      <c r="AO290" s="8"/>
      <c r="AP290" s="8"/>
      <c r="AQ290" s="12"/>
    </row>
    <row r="291" spans="1:43" x14ac:dyDescent="0.35">
      <c r="A291" t="s">
        <v>141</v>
      </c>
      <c r="B291" s="208" t="s">
        <v>266</v>
      </c>
      <c r="C291" t="s">
        <v>373</v>
      </c>
      <c r="D291" s="208" t="s">
        <v>374</v>
      </c>
      <c r="E291" t="str">
        <f t="shared" si="15"/>
        <v>Energy consumptionUnprocessed natural gas</v>
      </c>
      <c r="F291" s="216">
        <v>230</v>
      </c>
      <c r="G291" s="7">
        <f>ROW()</f>
        <v>291</v>
      </c>
      <c r="H291" s="7">
        <v>86</v>
      </c>
      <c r="AA291" s="13"/>
      <c r="AB291" s="13"/>
      <c r="AC291" s="13"/>
      <c r="AD291" s="13"/>
      <c r="AE291" s="13"/>
      <c r="AN291" s="8"/>
      <c r="AO291" s="8"/>
      <c r="AP291" s="8"/>
      <c r="AQ291" s="12"/>
    </row>
    <row r="292" spans="1:43" x14ac:dyDescent="0.35">
      <c r="A292" t="s">
        <v>141</v>
      </c>
      <c r="B292" s="208" t="s">
        <v>266</v>
      </c>
      <c r="C292" t="s">
        <v>424</v>
      </c>
      <c r="D292" s="208" t="s">
        <v>425</v>
      </c>
      <c r="E292" t="str">
        <f t="shared" si="15"/>
        <v>Energy consumptionUranium (U3O8)</v>
      </c>
      <c r="F292" s="216">
        <v>550</v>
      </c>
      <c r="G292" s="7">
        <f>ROW()</f>
        <v>292</v>
      </c>
      <c r="H292" s="7">
        <v>131</v>
      </c>
      <c r="AA292" s="13"/>
      <c r="AB292" s="13"/>
      <c r="AC292" s="13"/>
      <c r="AD292" s="13"/>
      <c r="AE292" s="13"/>
      <c r="AN292" s="8"/>
      <c r="AO292" s="8"/>
      <c r="AP292" s="8"/>
      <c r="AQ292" s="12"/>
    </row>
    <row r="293" spans="1:43" x14ac:dyDescent="0.35">
      <c r="A293" t="s">
        <v>141</v>
      </c>
      <c r="B293" s="208" t="s">
        <v>266</v>
      </c>
      <c r="C293" t="s">
        <v>426</v>
      </c>
      <c r="D293" s="208" t="s">
        <v>427</v>
      </c>
      <c r="E293" t="str">
        <f t="shared" si="15"/>
        <v>Energy consumptionWater energy for electricity generation</v>
      </c>
      <c r="F293" s="216">
        <v>550</v>
      </c>
      <c r="G293" s="7">
        <f>ROW()</f>
        <v>293</v>
      </c>
      <c r="H293" s="7">
        <v>134</v>
      </c>
      <c r="AA293" s="13"/>
      <c r="AB293" s="13"/>
      <c r="AC293" s="13"/>
      <c r="AD293" s="13"/>
      <c r="AE293" s="13"/>
      <c r="AN293" s="8"/>
      <c r="AO293" s="8"/>
      <c r="AP293" s="8"/>
      <c r="AQ293" s="12"/>
    </row>
    <row r="294" spans="1:43" x14ac:dyDescent="0.35">
      <c r="A294" t="s">
        <v>141</v>
      </c>
      <c r="B294" s="208" t="s">
        <v>266</v>
      </c>
      <c r="C294" t="s">
        <v>410</v>
      </c>
      <c r="D294" s="208">
        <v>106</v>
      </c>
      <c r="E294" t="str">
        <f t="shared" si="15"/>
        <v>Energy consumptionWaxes - Non-energy product</v>
      </c>
      <c r="F294" s="216">
        <v>550</v>
      </c>
      <c r="G294" s="7">
        <f>ROW()</f>
        <v>294</v>
      </c>
      <c r="H294" s="7">
        <v>120</v>
      </c>
      <c r="AA294" s="13"/>
      <c r="AB294" s="13"/>
      <c r="AC294" s="13"/>
      <c r="AD294" s="13"/>
      <c r="AE294" s="13"/>
      <c r="AN294" s="8"/>
      <c r="AO294" s="8"/>
      <c r="AP294" s="8"/>
      <c r="AQ294" s="12"/>
    </row>
    <row r="295" spans="1:43" x14ac:dyDescent="0.35">
      <c r="A295" t="s">
        <v>141</v>
      </c>
      <c r="B295" s="208" t="s">
        <v>266</v>
      </c>
      <c r="C295" t="s">
        <v>428</v>
      </c>
      <c r="D295" s="208" t="s">
        <v>429</v>
      </c>
      <c r="E295" t="str">
        <f t="shared" si="15"/>
        <v>Energy consumptionWind energy for electricity generation</v>
      </c>
      <c r="F295" s="216">
        <v>550</v>
      </c>
      <c r="G295" s="7">
        <f>ROW()</f>
        <v>295</v>
      </c>
      <c r="H295" s="7">
        <v>133</v>
      </c>
      <c r="AA295" s="13"/>
      <c r="AB295" s="13"/>
      <c r="AC295" s="13"/>
      <c r="AD295" s="13"/>
      <c r="AE295" s="13"/>
      <c r="AN295" s="8"/>
      <c r="AO295" s="8"/>
      <c r="AP295" s="8"/>
      <c r="AQ295" s="12"/>
    </row>
    <row r="296" spans="1:43" x14ac:dyDescent="0.35">
      <c r="A296" t="s">
        <v>142</v>
      </c>
      <c r="B296" s="208" t="s">
        <v>269</v>
      </c>
      <c r="C296" s="54" t="s">
        <v>233</v>
      </c>
      <c r="D296" s="208" t="s">
        <v>234</v>
      </c>
      <c r="E296" t="str">
        <f t="shared" si="15"/>
        <v>Energy productionA biogas that is captured for combustion other than those mentioned in item</v>
      </c>
      <c r="F296" s="216">
        <v>320</v>
      </c>
      <c r="G296" s="7">
        <f>ROW()</f>
        <v>296</v>
      </c>
      <c r="H296" s="7">
        <v>24</v>
      </c>
      <c r="AA296" s="13"/>
      <c r="AB296" s="13"/>
      <c r="AC296" s="13"/>
      <c r="AD296" s="13"/>
      <c r="AE296" s="13"/>
      <c r="AN296" s="8"/>
      <c r="AO296" s="8"/>
      <c r="AP296" s="8"/>
      <c r="AQ296" s="12"/>
    </row>
    <row r="297" spans="1:43" x14ac:dyDescent="0.35">
      <c r="A297" t="s">
        <v>142</v>
      </c>
      <c r="B297" s="208" t="s">
        <v>269</v>
      </c>
      <c r="C297" t="s">
        <v>235</v>
      </c>
      <c r="D297" s="208" t="s">
        <v>236</v>
      </c>
      <c r="E297" t="str">
        <f t="shared" si="15"/>
        <v>Energy productionAnthracite</v>
      </c>
      <c r="F297" s="216">
        <v>30</v>
      </c>
      <c r="G297" s="7">
        <f>ROW()</f>
        <v>297</v>
      </c>
      <c r="H297" s="7">
        <v>7</v>
      </c>
      <c r="AA297" s="13"/>
      <c r="AB297" s="13"/>
      <c r="AC297" s="13"/>
      <c r="AD297" s="13"/>
      <c r="AE297" s="13"/>
      <c r="AN297" s="8"/>
      <c r="AO297" s="8"/>
      <c r="AP297" s="8"/>
      <c r="AQ297" s="12"/>
    </row>
    <row r="298" spans="1:43" x14ac:dyDescent="0.35">
      <c r="A298" t="s">
        <v>142</v>
      </c>
      <c r="B298" s="208" t="s">
        <v>269</v>
      </c>
      <c r="C298" t="s">
        <v>237</v>
      </c>
      <c r="D298" s="208" t="s">
        <v>238</v>
      </c>
      <c r="E298" t="str">
        <f t="shared" si="15"/>
        <v>Energy productionBagasse</v>
      </c>
      <c r="F298" s="216">
        <v>150</v>
      </c>
      <c r="G298" s="7">
        <f>ROW()</f>
        <v>298</v>
      </c>
      <c r="H298" s="7">
        <v>16</v>
      </c>
      <c r="AA298" s="13"/>
      <c r="AB298" s="13"/>
      <c r="AC298" s="13"/>
      <c r="AD298" s="13"/>
      <c r="AE298" s="13"/>
      <c r="AN298" s="8"/>
      <c r="AO298" s="8"/>
      <c r="AP298" s="8"/>
      <c r="AQ298" s="12"/>
    </row>
    <row r="299" spans="1:43" x14ac:dyDescent="0.35">
      <c r="A299" t="s">
        <v>142</v>
      </c>
      <c r="B299" s="208" t="s">
        <v>269</v>
      </c>
      <c r="C299" t="s">
        <v>239</v>
      </c>
      <c r="D299" s="208" t="s">
        <v>240</v>
      </c>
      <c r="E299" t="str">
        <f t="shared" si="15"/>
        <v>Energy productionBiodiesel</v>
      </c>
      <c r="F299" s="216">
        <v>520</v>
      </c>
      <c r="G299" s="7">
        <f>ROW()</f>
        <v>299</v>
      </c>
      <c r="H299" s="7">
        <v>27</v>
      </c>
      <c r="AA299" s="13"/>
      <c r="AB299" s="13"/>
      <c r="AC299" s="13"/>
      <c r="AD299" s="13"/>
      <c r="AE299" s="13"/>
      <c r="AN299" s="8"/>
      <c r="AO299" s="8"/>
      <c r="AP299" s="8"/>
      <c r="AQ299" s="12"/>
    </row>
    <row r="300" spans="1:43" x14ac:dyDescent="0.35">
      <c r="A300" t="s">
        <v>142</v>
      </c>
      <c r="B300" s="208" t="s">
        <v>269</v>
      </c>
      <c r="C300" s="222" t="s">
        <v>705</v>
      </c>
      <c r="D300" s="208" t="s">
        <v>242</v>
      </c>
      <c r="E300" t="str">
        <f t="shared" si="15"/>
        <v>Energy productionBiofuels other than those mentioned in items 50 50A 50B and 51</v>
      </c>
      <c r="F300" s="216">
        <v>540</v>
      </c>
      <c r="G300" s="7">
        <f>ROW()</f>
        <v>300</v>
      </c>
      <c r="H300" s="7">
        <v>29</v>
      </c>
      <c r="AA300" s="13"/>
      <c r="AB300" s="13"/>
      <c r="AC300" s="13"/>
      <c r="AD300" s="13"/>
      <c r="AE300" s="13"/>
      <c r="AN300" s="8"/>
      <c r="AO300" s="8"/>
      <c r="AP300" s="8"/>
      <c r="AQ300" s="12"/>
    </row>
    <row r="301" spans="1:43" x14ac:dyDescent="0.35">
      <c r="A301" t="s">
        <v>142</v>
      </c>
      <c r="B301" s="208" t="s">
        <v>269</v>
      </c>
      <c r="C301" t="s">
        <v>244</v>
      </c>
      <c r="D301" s="208" t="s">
        <v>245</v>
      </c>
      <c r="E301" t="str">
        <f t="shared" si="15"/>
        <v>Energy productionBiomass municipal and industrial materials if recycled and combusted to pro</v>
      </c>
      <c r="F301" s="216">
        <v>160</v>
      </c>
      <c r="G301" s="7">
        <f>ROW()</f>
        <v>301</v>
      </c>
      <c r="H301" s="7">
        <v>17</v>
      </c>
      <c r="AA301" s="13"/>
      <c r="AB301" s="13"/>
      <c r="AC301" s="13"/>
      <c r="AD301" s="13"/>
      <c r="AE301" s="13"/>
      <c r="AN301" s="8"/>
      <c r="AO301" s="8"/>
      <c r="AP301" s="8"/>
      <c r="AQ301" s="12"/>
    </row>
    <row r="302" spans="1:43" x14ac:dyDescent="0.35">
      <c r="A302" s="54" t="s">
        <v>142</v>
      </c>
      <c r="B302" s="195" t="s">
        <v>269</v>
      </c>
      <c r="C302" s="54" t="s">
        <v>247</v>
      </c>
      <c r="D302" s="195"/>
      <c r="E302" s="54" t="str">
        <f t="shared" si="15"/>
        <v>Energy productionBiomethane</v>
      </c>
      <c r="F302" s="219">
        <v>880</v>
      </c>
      <c r="G302" s="197">
        <f>ROW()</f>
        <v>302</v>
      </c>
      <c r="H302" s="197"/>
      <c r="AA302" s="13"/>
      <c r="AB302" s="13"/>
      <c r="AC302" s="13"/>
      <c r="AD302" s="13"/>
      <c r="AE302" s="13"/>
      <c r="AN302" s="8"/>
      <c r="AO302" s="8"/>
      <c r="AP302" s="8"/>
      <c r="AQ302" s="12"/>
    </row>
    <row r="303" spans="1:43" x14ac:dyDescent="0.35">
      <c r="A303" t="s">
        <v>142</v>
      </c>
      <c r="B303" s="208" t="s">
        <v>269</v>
      </c>
      <c r="C303" t="s">
        <v>393</v>
      </c>
      <c r="D303" s="208">
        <v>105</v>
      </c>
      <c r="E303" t="str">
        <f t="shared" si="15"/>
        <v>Energy productionBitumen - Non-energy product</v>
      </c>
      <c r="F303" s="216">
        <v>550</v>
      </c>
      <c r="G303" s="7">
        <f>ROW()</f>
        <v>303</v>
      </c>
      <c r="H303" s="7">
        <v>55</v>
      </c>
      <c r="AA303" s="13"/>
      <c r="AB303" s="13"/>
      <c r="AC303" s="13"/>
      <c r="AD303" s="13"/>
      <c r="AE303" s="13"/>
      <c r="AN303" s="8"/>
      <c r="AO303" s="8"/>
      <c r="AP303" s="8"/>
      <c r="AQ303" s="12"/>
    </row>
    <row r="304" spans="1:43" x14ac:dyDescent="0.35">
      <c r="A304" t="s">
        <v>142</v>
      </c>
      <c r="B304" s="208" t="s">
        <v>269</v>
      </c>
      <c r="C304" t="s">
        <v>248</v>
      </c>
      <c r="D304" s="208" t="s">
        <v>249</v>
      </c>
      <c r="E304" t="str">
        <f t="shared" si="15"/>
        <v>Energy productionBituminous coal</v>
      </c>
      <c r="F304" s="216">
        <v>10</v>
      </c>
      <c r="G304" s="7">
        <f>ROW()</f>
        <v>304</v>
      </c>
      <c r="H304" s="7">
        <v>5</v>
      </c>
      <c r="AA304" s="13"/>
      <c r="AB304" s="13"/>
      <c r="AC304" s="13"/>
      <c r="AD304" s="13"/>
      <c r="AE304" s="13"/>
      <c r="AN304" s="8"/>
      <c r="AO304" s="8"/>
      <c r="AP304" s="8"/>
      <c r="AQ304" s="12"/>
    </row>
    <row r="305" spans="1:43" x14ac:dyDescent="0.35">
      <c r="A305" t="s">
        <v>142</v>
      </c>
      <c r="B305" s="208" t="s">
        <v>269</v>
      </c>
      <c r="C305" t="s">
        <v>250</v>
      </c>
      <c r="D305" s="208" t="s">
        <v>251</v>
      </c>
      <c r="E305" t="str">
        <f t="shared" si="15"/>
        <v>Energy productionBlast furnace gas</v>
      </c>
      <c r="F305" s="216">
        <v>260</v>
      </c>
      <c r="G305" s="7">
        <f>ROW()</f>
        <v>305</v>
      </c>
      <c r="H305" s="7">
        <v>37</v>
      </c>
      <c r="AA305" s="13"/>
      <c r="AB305" s="13"/>
      <c r="AC305" s="13"/>
      <c r="AD305" s="13"/>
      <c r="AE305" s="13"/>
      <c r="AN305" s="8"/>
      <c r="AO305" s="8"/>
      <c r="AP305" s="8"/>
      <c r="AQ305" s="12"/>
    </row>
    <row r="306" spans="1:43" x14ac:dyDescent="0.35">
      <c r="A306" t="s">
        <v>142</v>
      </c>
      <c r="B306" s="208" t="s">
        <v>269</v>
      </c>
      <c r="C306" t="s">
        <v>252</v>
      </c>
      <c r="D306" s="208" t="s">
        <v>253</v>
      </c>
      <c r="E306" t="str">
        <f t="shared" si="15"/>
        <v>Energy productionBrown coal</v>
      </c>
      <c r="F306" s="216">
        <v>40</v>
      </c>
      <c r="G306" s="7">
        <f>ROW()</f>
        <v>306</v>
      </c>
      <c r="H306" s="7">
        <v>8</v>
      </c>
      <c r="AA306" s="13"/>
      <c r="AB306" s="13"/>
      <c r="AC306" s="13"/>
      <c r="AD306" s="13"/>
      <c r="AE306" s="13"/>
      <c r="AN306" s="8"/>
      <c r="AO306" s="8"/>
      <c r="AP306" s="8"/>
      <c r="AQ306" s="12"/>
    </row>
    <row r="307" spans="1:43" x14ac:dyDescent="0.35">
      <c r="A307" t="s">
        <v>142</v>
      </c>
      <c r="B307" s="208" t="s">
        <v>269</v>
      </c>
      <c r="C307" t="s">
        <v>396</v>
      </c>
      <c r="D307" s="208">
        <v>107</v>
      </c>
      <c r="E307" t="str">
        <f t="shared" si="15"/>
        <v>Energy productionCarbon black if used as a petrochemical feedstock - Non-energy product</v>
      </c>
      <c r="F307" s="216">
        <v>510</v>
      </c>
      <c r="G307" s="7">
        <f>ROW()</f>
        <v>307</v>
      </c>
      <c r="H307" s="7">
        <v>57</v>
      </c>
      <c r="AA307" s="13"/>
      <c r="AB307" s="13"/>
      <c r="AC307" s="13"/>
      <c r="AD307" s="13"/>
      <c r="AE307" s="13"/>
      <c r="AN307" s="8"/>
      <c r="AO307" s="8"/>
      <c r="AP307" s="8"/>
      <c r="AQ307" s="12"/>
    </row>
    <row r="308" spans="1:43" x14ac:dyDescent="0.35">
      <c r="A308" t="s">
        <v>142</v>
      </c>
      <c r="B308" s="208" t="s">
        <v>269</v>
      </c>
      <c r="C308" t="s">
        <v>255</v>
      </c>
      <c r="D308" s="208" t="s">
        <v>256</v>
      </c>
      <c r="E308" t="str">
        <f t="shared" si="15"/>
        <v>Energy productionCharcoal</v>
      </c>
      <c r="F308" s="216">
        <v>170</v>
      </c>
      <c r="G308" s="7">
        <f>ROW()</f>
        <v>308</v>
      </c>
      <c r="H308" s="7">
        <v>34</v>
      </c>
      <c r="AA308" s="13"/>
      <c r="AB308" s="13"/>
      <c r="AC308" s="13"/>
      <c r="AD308" s="13"/>
      <c r="AE308" s="13"/>
      <c r="AN308" s="8"/>
      <c r="AO308" s="8"/>
      <c r="AP308" s="8"/>
      <c r="AQ308" s="12"/>
    </row>
    <row r="309" spans="1:43" x14ac:dyDescent="0.35">
      <c r="A309" t="s">
        <v>142</v>
      </c>
      <c r="B309" s="208" t="s">
        <v>269</v>
      </c>
      <c r="C309" t="s">
        <v>258</v>
      </c>
      <c r="D309" s="208" t="s">
        <v>259</v>
      </c>
      <c r="E309" t="str">
        <f t="shared" si="15"/>
        <v>Energy productionCoal briquettes</v>
      </c>
      <c r="F309" s="216">
        <v>60</v>
      </c>
      <c r="G309" s="7">
        <f>ROW()</f>
        <v>309</v>
      </c>
      <c r="H309" s="7">
        <v>10</v>
      </c>
      <c r="AA309" s="13"/>
      <c r="AB309" s="13"/>
      <c r="AC309" s="13"/>
      <c r="AD309" s="13"/>
      <c r="AE309" s="13"/>
      <c r="AN309" s="8"/>
      <c r="AO309" s="8"/>
      <c r="AP309" s="8"/>
      <c r="AQ309" s="12"/>
    </row>
    <row r="310" spans="1:43" x14ac:dyDescent="0.35">
      <c r="A310" t="s">
        <v>142</v>
      </c>
      <c r="B310" s="208" t="s">
        <v>269</v>
      </c>
      <c r="C310" t="s">
        <v>261</v>
      </c>
      <c r="D310" s="208" t="s">
        <v>262</v>
      </c>
      <c r="E310" t="str">
        <f t="shared" si="15"/>
        <v>Energy productionCoal coke</v>
      </c>
      <c r="F310" s="216">
        <v>70</v>
      </c>
      <c r="G310" s="7">
        <f>ROW()</f>
        <v>310</v>
      </c>
      <c r="H310" s="7">
        <v>32</v>
      </c>
      <c r="AA310" s="13"/>
      <c r="AB310" s="13"/>
      <c r="AC310" s="13"/>
      <c r="AD310" s="13"/>
      <c r="AE310" s="13"/>
      <c r="AN310" s="8"/>
      <c r="AO310" s="8"/>
      <c r="AP310" s="8"/>
      <c r="AQ310" s="12"/>
    </row>
    <row r="311" spans="1:43" x14ac:dyDescent="0.35">
      <c r="A311" t="s">
        <v>142</v>
      </c>
      <c r="B311" s="208" t="s">
        <v>269</v>
      </c>
      <c r="C311" t="s">
        <v>264</v>
      </c>
      <c r="D311" s="208" t="s">
        <v>265</v>
      </c>
      <c r="E311" t="str">
        <f t="shared" si="15"/>
        <v>Energy productionCoal mine waste gas that is captured for combustion</v>
      </c>
      <c r="F311" s="216">
        <v>210</v>
      </c>
      <c r="G311" s="7">
        <f>ROW()</f>
        <v>311</v>
      </c>
      <c r="H311" s="7">
        <v>20</v>
      </c>
      <c r="AA311" s="13"/>
      <c r="AB311" s="13"/>
      <c r="AC311" s="13"/>
      <c r="AD311" s="13"/>
      <c r="AE311" s="13"/>
      <c r="AN311" s="8"/>
      <c r="AO311" s="8"/>
      <c r="AP311" s="8"/>
      <c r="AQ311" s="12"/>
    </row>
    <row r="312" spans="1:43" x14ac:dyDescent="0.35">
      <c r="A312" t="s">
        <v>142</v>
      </c>
      <c r="B312" s="208" t="s">
        <v>269</v>
      </c>
      <c r="C312" t="s">
        <v>267</v>
      </c>
      <c r="D312" s="208" t="s">
        <v>268</v>
      </c>
      <c r="E312" t="str">
        <f t="shared" si="15"/>
        <v>Energy productionCoal seam methane that is captured for combustion</v>
      </c>
      <c r="F312" s="216">
        <v>200</v>
      </c>
      <c r="G312" s="7">
        <f>ROW()</f>
        <v>312</v>
      </c>
      <c r="H312" s="7">
        <v>19</v>
      </c>
      <c r="AA312" s="13"/>
      <c r="AB312" s="13"/>
      <c r="AC312" s="13"/>
      <c r="AD312" s="13"/>
      <c r="AE312" s="13"/>
      <c r="AN312" s="8"/>
      <c r="AO312" s="8"/>
      <c r="AP312" s="8"/>
      <c r="AQ312" s="12"/>
    </row>
    <row r="313" spans="1:43" x14ac:dyDescent="0.35">
      <c r="A313" t="s">
        <v>142</v>
      </c>
      <c r="B313" s="208" t="s">
        <v>269</v>
      </c>
      <c r="C313" t="s">
        <v>270</v>
      </c>
      <c r="D313" s="208" t="s">
        <v>271</v>
      </c>
      <c r="E313" t="str">
        <f t="shared" si="15"/>
        <v>Energy productionCoal tar</v>
      </c>
      <c r="F313" s="216">
        <v>80</v>
      </c>
      <c r="G313" s="7">
        <f>ROW()</f>
        <v>313</v>
      </c>
      <c r="H313" s="7">
        <v>33</v>
      </c>
      <c r="AA313" s="13"/>
      <c r="AB313" s="13"/>
      <c r="AC313" s="13"/>
      <c r="AD313" s="13"/>
      <c r="AE313" s="13"/>
      <c r="AN313" s="8"/>
      <c r="AO313" s="8"/>
      <c r="AP313" s="8"/>
      <c r="AQ313" s="12"/>
    </row>
    <row r="314" spans="1:43" x14ac:dyDescent="0.35">
      <c r="A314" t="s">
        <v>142</v>
      </c>
      <c r="B314" s="208" t="s">
        <v>269</v>
      </c>
      <c r="C314" t="s">
        <v>272</v>
      </c>
      <c r="D314" s="208" t="s">
        <v>273</v>
      </c>
      <c r="E314" t="str">
        <f t="shared" si="15"/>
        <v>Energy productionCoke oven gas</v>
      </c>
      <c r="F314" s="216">
        <v>250</v>
      </c>
      <c r="G314" s="7">
        <f>ROW()</f>
        <v>314</v>
      </c>
      <c r="H314" s="7">
        <v>36</v>
      </c>
      <c r="AA314" s="13"/>
      <c r="AB314" s="13"/>
      <c r="AC314" s="13"/>
      <c r="AD314" s="13"/>
      <c r="AE314" s="13"/>
      <c r="AN314" s="8"/>
      <c r="AO314" s="8"/>
      <c r="AP314" s="8"/>
      <c r="AQ314" s="12"/>
    </row>
    <row r="315" spans="1:43" x14ac:dyDescent="0.35">
      <c r="A315" t="s">
        <v>142</v>
      </c>
      <c r="B315" s="208" t="s">
        <v>269</v>
      </c>
      <c r="C315" t="s">
        <v>274</v>
      </c>
      <c r="D315" s="208" t="s">
        <v>275</v>
      </c>
      <c r="E315" t="str">
        <f t="shared" si="15"/>
        <v>Energy productionCoking coal</v>
      </c>
      <c r="F315" s="216">
        <v>50</v>
      </c>
      <c r="G315" s="7">
        <f>ROW()</f>
        <v>315</v>
      </c>
      <c r="H315" s="7">
        <v>9</v>
      </c>
      <c r="AA315" s="13"/>
      <c r="AB315" s="13"/>
      <c r="AC315" s="13"/>
      <c r="AD315" s="13"/>
      <c r="AE315" s="13"/>
      <c r="AN315" s="8"/>
      <c r="AO315" s="8"/>
      <c r="AP315" s="8"/>
      <c r="AQ315" s="12"/>
    </row>
    <row r="316" spans="1:43" x14ac:dyDescent="0.35">
      <c r="A316" t="s">
        <v>142</v>
      </c>
      <c r="B316" s="208" t="s">
        <v>269</v>
      </c>
      <c r="C316" t="s">
        <v>276</v>
      </c>
      <c r="D316" s="208" t="s">
        <v>413</v>
      </c>
      <c r="E316" t="str">
        <f t="shared" si="15"/>
        <v>Energy productionCompressed natural gas that has reverted back to standard conditions</v>
      </c>
      <c r="F316" s="216">
        <v>220</v>
      </c>
      <c r="G316" s="7">
        <f>ROW()</f>
        <v>316</v>
      </c>
      <c r="H316" s="7">
        <v>35</v>
      </c>
      <c r="AA316" s="13"/>
      <c r="AB316" s="13"/>
      <c r="AC316" s="13"/>
      <c r="AD316" s="13"/>
      <c r="AE316" s="13"/>
      <c r="AN316" s="8"/>
      <c r="AO316" s="8"/>
      <c r="AP316" s="8"/>
      <c r="AQ316" s="12"/>
    </row>
    <row r="317" spans="1:43" x14ac:dyDescent="0.35">
      <c r="A317" t="s">
        <v>142</v>
      </c>
      <c r="B317" s="208" t="s">
        <v>269</v>
      </c>
      <c r="C317" t="s">
        <v>279</v>
      </c>
      <c r="D317" s="208" t="s">
        <v>383</v>
      </c>
      <c r="E317" t="str">
        <f t="shared" si="15"/>
        <v>Energy productionCrude oil</v>
      </c>
      <c r="F317" s="216">
        <v>350</v>
      </c>
      <c r="G317" s="7">
        <f>ROW()</f>
        <v>317</v>
      </c>
      <c r="H317" s="7">
        <v>25</v>
      </c>
      <c r="AA317" s="13"/>
      <c r="AB317" s="13"/>
      <c r="AC317" s="13"/>
      <c r="AD317" s="13"/>
      <c r="AE317" s="13"/>
      <c r="AN317" s="8"/>
      <c r="AO317" s="8"/>
      <c r="AP317" s="8"/>
      <c r="AQ317" s="12"/>
    </row>
    <row r="318" spans="1:43" x14ac:dyDescent="0.35">
      <c r="A318" t="s">
        <v>142</v>
      </c>
      <c r="B318" s="208" t="s">
        <v>269</v>
      </c>
      <c r="C318" t="s">
        <v>281</v>
      </c>
      <c r="D318" s="208" t="s">
        <v>282</v>
      </c>
      <c r="E318" t="str">
        <f t="shared" si="15"/>
        <v>Energy productionDiesel oil</v>
      </c>
      <c r="F318" s="216">
        <v>420</v>
      </c>
      <c r="G318" s="7">
        <f>ROW()</f>
        <v>318</v>
      </c>
      <c r="H318" s="7">
        <v>45</v>
      </c>
      <c r="AA318" s="13"/>
      <c r="AB318" s="13"/>
      <c r="AC318" s="13"/>
      <c r="AD318" s="13"/>
      <c r="AE318" s="13"/>
      <c r="AN318" s="8"/>
      <c r="AO318" s="8"/>
      <c r="AP318" s="8"/>
      <c r="AQ318" s="12"/>
    </row>
    <row r="319" spans="1:43" x14ac:dyDescent="0.35">
      <c r="A319" t="s">
        <v>142</v>
      </c>
      <c r="B319" s="208" t="s">
        <v>269</v>
      </c>
      <c r="C319" t="s">
        <v>285</v>
      </c>
      <c r="D319" s="208" t="s">
        <v>286</v>
      </c>
      <c r="E319" t="str">
        <f t="shared" si="15"/>
        <v>Energy productionDry wood</v>
      </c>
      <c r="F319" s="216">
        <v>120</v>
      </c>
      <c r="G319" s="7">
        <f>ROW()</f>
        <v>319</v>
      </c>
      <c r="H319" s="7">
        <v>13</v>
      </c>
      <c r="AA319" s="13"/>
      <c r="AB319" s="13"/>
      <c r="AC319" s="13"/>
      <c r="AD319" s="13"/>
      <c r="AE319" s="13"/>
      <c r="AN319" s="8"/>
      <c r="AO319" s="8"/>
      <c r="AP319" s="8"/>
      <c r="AQ319" s="12"/>
    </row>
    <row r="320" spans="1:43" x14ac:dyDescent="0.35">
      <c r="A320" t="s">
        <v>142</v>
      </c>
      <c r="B320" s="208" t="s">
        <v>269</v>
      </c>
      <c r="C320" t="s">
        <v>430</v>
      </c>
      <c r="D320" s="208">
        <v>125</v>
      </c>
      <c r="E320" t="str">
        <f t="shared" si="15"/>
        <v>Energy productionEnergy commodities (other than those mentioned in items 58 to 65) in the fo</v>
      </c>
      <c r="F320" s="216">
        <v>550</v>
      </c>
      <c r="G320" s="7">
        <f>ROW()</f>
        <v>320</v>
      </c>
      <c r="H320" s="7">
        <v>68</v>
      </c>
      <c r="AA320" s="13"/>
      <c r="AB320" s="13"/>
      <c r="AC320" s="13"/>
      <c r="AD320" s="13"/>
      <c r="AE320" s="13"/>
      <c r="AN320" s="8"/>
      <c r="AO320" s="8"/>
      <c r="AP320" s="8"/>
      <c r="AQ320" s="12"/>
    </row>
    <row r="321" spans="1:43" x14ac:dyDescent="0.35">
      <c r="A321" t="s">
        <v>142</v>
      </c>
      <c r="B321" s="208" t="s">
        <v>269</v>
      </c>
      <c r="C321" t="s">
        <v>287</v>
      </c>
      <c r="D321" s="208">
        <v>111</v>
      </c>
      <c r="E321" t="str">
        <f t="shared" si="15"/>
        <v>Energy productionEthane</v>
      </c>
      <c r="F321" s="216">
        <v>240</v>
      </c>
      <c r="G321" s="7">
        <f>ROW()</f>
        <v>321</v>
      </c>
      <c r="H321" s="7">
        <v>61</v>
      </c>
      <c r="AA321" s="13"/>
      <c r="AB321" s="13"/>
      <c r="AC321" s="13"/>
      <c r="AD321" s="13"/>
      <c r="AE321" s="13"/>
      <c r="AN321" s="8"/>
      <c r="AO321" s="8"/>
      <c r="AP321" s="8"/>
      <c r="AQ321" s="12"/>
    </row>
    <row r="322" spans="1:43" x14ac:dyDescent="0.35">
      <c r="A322" t="s">
        <v>142</v>
      </c>
      <c r="B322" s="208" t="s">
        <v>269</v>
      </c>
      <c r="C322" t="s">
        <v>288</v>
      </c>
      <c r="D322" s="208" t="s">
        <v>289</v>
      </c>
      <c r="E322" t="str">
        <f t="shared" si="15"/>
        <v>Energy productionEthanol for use as a fuel in an internal combustion engine</v>
      </c>
      <c r="F322" s="216">
        <v>530</v>
      </c>
      <c r="G322" s="7">
        <f>ROW()</f>
        <v>322</v>
      </c>
      <c r="H322" s="7">
        <v>28</v>
      </c>
      <c r="AA322" s="13"/>
      <c r="AB322" s="13"/>
      <c r="AC322" s="13"/>
      <c r="AD322" s="13"/>
      <c r="AE322" s="13"/>
      <c r="AN322" s="8"/>
      <c r="AO322" s="8"/>
      <c r="AP322" s="8"/>
      <c r="AQ322" s="12"/>
    </row>
    <row r="323" spans="1:43" x14ac:dyDescent="0.35">
      <c r="A323" t="s">
        <v>142</v>
      </c>
      <c r="B323" s="208" t="s">
        <v>269</v>
      </c>
      <c r="C323" t="s">
        <v>397</v>
      </c>
      <c r="D323" s="208">
        <v>108</v>
      </c>
      <c r="E323" t="str">
        <f t="shared" si="15"/>
        <v>Energy productionEthylene if used as a petrochemical feedstock - Non-energy product</v>
      </c>
      <c r="F323" s="216">
        <v>510</v>
      </c>
      <c r="G323" s="7">
        <f>ROW()</f>
        <v>323</v>
      </c>
      <c r="H323" s="7">
        <v>58</v>
      </c>
      <c r="AA323" s="13"/>
      <c r="AB323" s="13"/>
      <c r="AC323" s="13"/>
      <c r="AD323" s="13"/>
      <c r="AE323" s="13"/>
      <c r="AN323" s="8"/>
      <c r="AO323" s="8"/>
      <c r="AP323" s="8"/>
      <c r="AQ323" s="12"/>
    </row>
    <row r="324" spans="1:43" x14ac:dyDescent="0.35">
      <c r="A324" t="s">
        <v>142</v>
      </c>
      <c r="B324" s="208" t="s">
        <v>269</v>
      </c>
      <c r="C324" t="s">
        <v>290</v>
      </c>
      <c r="D324" s="208" t="s">
        <v>415</v>
      </c>
      <c r="E324" t="str">
        <f t="shared" ref="E324:E387" si="16">LEFT(TRIM(A324),45)&amp;LEFT(TRIM(C324),75)</f>
        <v>Energy productionFuel oil</v>
      </c>
      <c r="F324" s="216">
        <v>430</v>
      </c>
      <c r="G324" s="7">
        <f>ROW()</f>
        <v>324</v>
      </c>
      <c r="H324" s="7">
        <v>46</v>
      </c>
      <c r="AA324" s="13"/>
      <c r="AB324" s="13"/>
      <c r="AC324" s="13"/>
      <c r="AD324" s="13"/>
      <c r="AE324" s="13"/>
      <c r="AN324" s="8"/>
      <c r="AO324" s="8"/>
      <c r="AP324" s="8"/>
      <c r="AQ324" s="12"/>
    </row>
    <row r="325" spans="1:43" x14ac:dyDescent="0.35">
      <c r="A325" t="s">
        <v>142</v>
      </c>
      <c r="B325" s="208" t="s">
        <v>269</v>
      </c>
      <c r="C325" t="s">
        <v>291</v>
      </c>
      <c r="D325" s="208">
        <v>113</v>
      </c>
      <c r="E325" t="str">
        <f t="shared" si="16"/>
        <v>Energy productionGaseous fossil fuels other than those mentioned in items 17 to 26</v>
      </c>
      <c r="F325" s="216">
        <v>290</v>
      </c>
      <c r="G325" s="7">
        <f>ROW()</f>
        <v>325</v>
      </c>
      <c r="H325" s="7">
        <v>62</v>
      </c>
      <c r="AA325" s="13"/>
      <c r="AB325" s="13"/>
      <c r="AC325" s="13"/>
      <c r="AD325" s="13"/>
      <c r="AE325" s="13"/>
      <c r="AN325" s="8"/>
      <c r="AO325" s="8"/>
      <c r="AP325" s="8"/>
      <c r="AQ325" s="12"/>
    </row>
    <row r="326" spans="1:43" x14ac:dyDescent="0.35">
      <c r="A326" t="s">
        <v>142</v>
      </c>
      <c r="B326" s="208" t="s">
        <v>269</v>
      </c>
      <c r="C326" t="s">
        <v>292</v>
      </c>
      <c r="D326" s="208" t="s">
        <v>293</v>
      </c>
      <c r="E326" t="str">
        <f t="shared" si="16"/>
        <v>Energy productionGasoline (other than for use as fuel in an aircraft)</v>
      </c>
      <c r="F326" s="216">
        <v>370</v>
      </c>
      <c r="G326" s="7">
        <f>ROW()</f>
        <v>326</v>
      </c>
      <c r="H326" s="7">
        <v>40</v>
      </c>
      <c r="AA326" s="13"/>
      <c r="AB326" s="13"/>
      <c r="AC326" s="13"/>
      <c r="AD326" s="13"/>
      <c r="AE326" s="13"/>
      <c r="AN326" s="8"/>
      <c r="AO326" s="8"/>
      <c r="AP326" s="8"/>
      <c r="AQ326" s="12"/>
    </row>
    <row r="327" spans="1:43" x14ac:dyDescent="0.35">
      <c r="A327" t="s">
        <v>142</v>
      </c>
      <c r="B327" s="208" t="s">
        <v>269</v>
      </c>
      <c r="C327" t="s">
        <v>295</v>
      </c>
      <c r="D327" s="208" t="s">
        <v>296</v>
      </c>
      <c r="E327" t="str">
        <f t="shared" si="16"/>
        <v>Energy productionGasoline for use as a fuel in an aircraft</v>
      </c>
      <c r="F327" s="216">
        <v>380</v>
      </c>
      <c r="G327" s="7">
        <f>ROW()</f>
        <v>327</v>
      </c>
      <c r="H327" s="7">
        <v>41</v>
      </c>
      <c r="AA327" s="13"/>
      <c r="AB327" s="13"/>
      <c r="AC327" s="13"/>
      <c r="AD327" s="13"/>
      <c r="AE327" s="13"/>
      <c r="AN327" s="8"/>
      <c r="AO327" s="8"/>
      <c r="AP327" s="8"/>
      <c r="AQ327" s="12"/>
    </row>
    <row r="328" spans="1:43" x14ac:dyDescent="0.35">
      <c r="A328" t="s">
        <v>142</v>
      </c>
      <c r="B328" s="208" t="s">
        <v>269</v>
      </c>
      <c r="C328" t="s">
        <v>298</v>
      </c>
      <c r="D328" s="208" t="s">
        <v>299</v>
      </c>
      <c r="E328" t="str">
        <f t="shared" si="16"/>
        <v>Energy productionGreen and air dried wood</v>
      </c>
      <c r="F328" s="216">
        <v>130</v>
      </c>
      <c r="G328" s="7">
        <f>ROW()</f>
        <v>328</v>
      </c>
      <c r="H328" s="7">
        <v>14</v>
      </c>
      <c r="AA328" s="13"/>
      <c r="AB328" s="13"/>
      <c r="AC328" s="13"/>
      <c r="AD328" s="13"/>
      <c r="AE328" s="13"/>
      <c r="AN328" s="8"/>
      <c r="AO328" s="8"/>
      <c r="AP328" s="8"/>
      <c r="AQ328" s="12"/>
    </row>
    <row r="329" spans="1:43" x14ac:dyDescent="0.35">
      <c r="A329" t="s">
        <v>142</v>
      </c>
      <c r="B329" s="208" t="s">
        <v>269</v>
      </c>
      <c r="C329" t="s">
        <v>301</v>
      </c>
      <c r="D329" s="208" t="s">
        <v>302</v>
      </c>
      <c r="E329" t="str">
        <f t="shared" si="16"/>
        <v>Energy productionHeating oil</v>
      </c>
      <c r="F329" s="216">
        <v>410</v>
      </c>
      <c r="G329" s="7">
        <f>ROW()</f>
        <v>329</v>
      </c>
      <c r="H329" s="7">
        <v>44</v>
      </c>
      <c r="AA329" s="13"/>
      <c r="AB329" s="13"/>
      <c r="AC329" s="13"/>
      <c r="AD329" s="13"/>
      <c r="AE329" s="13"/>
      <c r="AN329" s="8"/>
      <c r="AO329" s="8"/>
      <c r="AP329" s="8"/>
      <c r="AQ329" s="12"/>
    </row>
    <row r="330" spans="1:43" x14ac:dyDescent="0.35">
      <c r="A330" t="s">
        <v>142</v>
      </c>
      <c r="B330" s="208" t="s">
        <v>269</v>
      </c>
      <c r="C330" t="s">
        <v>418</v>
      </c>
      <c r="D330" s="208">
        <v>124</v>
      </c>
      <c r="E330" t="str">
        <f t="shared" si="16"/>
        <v>Energy productionHydrogen</v>
      </c>
      <c r="F330" s="216">
        <v>550</v>
      </c>
      <c r="G330" s="7">
        <f>ROW()</f>
        <v>330</v>
      </c>
      <c r="H330" s="7">
        <v>67</v>
      </c>
      <c r="AA330" s="13"/>
      <c r="AB330" s="13"/>
      <c r="AC330" s="13"/>
      <c r="AD330" s="13"/>
      <c r="AE330" s="13"/>
      <c r="AN330" s="8"/>
      <c r="AO330" s="8"/>
      <c r="AP330" s="8"/>
      <c r="AQ330" s="12"/>
    </row>
    <row r="331" spans="1:43" x14ac:dyDescent="0.35">
      <c r="A331" t="s">
        <v>142</v>
      </c>
      <c r="B331" s="208" t="s">
        <v>269</v>
      </c>
      <c r="C331" s="54" t="s">
        <v>303</v>
      </c>
      <c r="D331" s="208" t="s">
        <v>304</v>
      </c>
      <c r="E331" t="str">
        <f t="shared" si="16"/>
        <v>Energy productionIndustrial materials that are derived from fossil fuels if recycled and com</v>
      </c>
      <c r="F331" s="216">
        <v>100</v>
      </c>
      <c r="G331" s="7">
        <f>ROW()</f>
        <v>331</v>
      </c>
      <c r="H331" s="7">
        <v>11</v>
      </c>
      <c r="AA331" s="13"/>
      <c r="AB331" s="13"/>
      <c r="AC331" s="13"/>
      <c r="AD331" s="13"/>
      <c r="AE331" s="13"/>
      <c r="AN331" s="8"/>
      <c r="AO331" s="8"/>
      <c r="AP331" s="8"/>
      <c r="AQ331" s="12"/>
    </row>
    <row r="332" spans="1:43" x14ac:dyDescent="0.35">
      <c r="A332" t="s">
        <v>142</v>
      </c>
      <c r="B332" s="208" t="s">
        <v>269</v>
      </c>
      <c r="C332" t="s">
        <v>305</v>
      </c>
      <c r="D332" s="208" t="s">
        <v>306</v>
      </c>
      <c r="E332" t="str">
        <f t="shared" si="16"/>
        <v>Energy productionKerosene (other than for use as fuel in an aircraft)</v>
      </c>
      <c r="F332" s="216">
        <v>390</v>
      </c>
      <c r="G332" s="7">
        <f>ROW()</f>
        <v>332</v>
      </c>
      <c r="H332" s="7">
        <v>42</v>
      </c>
      <c r="AA332" s="13"/>
      <c r="AB332" s="13"/>
      <c r="AC332" s="13"/>
      <c r="AD332" s="13"/>
      <c r="AE332" s="13"/>
      <c r="AN332" s="8"/>
      <c r="AO332" s="8"/>
      <c r="AP332" s="8"/>
      <c r="AQ332" s="12"/>
    </row>
    <row r="333" spans="1:43" x14ac:dyDescent="0.35">
      <c r="A333" t="s">
        <v>142</v>
      </c>
      <c r="B333" s="208" t="s">
        <v>269</v>
      </c>
      <c r="C333" t="s">
        <v>307</v>
      </c>
      <c r="D333" s="208" t="s">
        <v>308</v>
      </c>
      <c r="E333" t="str">
        <f t="shared" si="16"/>
        <v>Energy productionKerosene for use as fuel in an aircraft</v>
      </c>
      <c r="F333" s="216">
        <v>400</v>
      </c>
      <c r="G333" s="7">
        <f>ROW()</f>
        <v>333</v>
      </c>
      <c r="H333" s="7">
        <v>43</v>
      </c>
      <c r="AA333" s="13"/>
      <c r="AB333" s="13"/>
      <c r="AC333" s="13"/>
      <c r="AD333" s="13"/>
      <c r="AE333" s="13"/>
      <c r="AN333" s="8"/>
      <c r="AO333" s="8"/>
      <c r="AP333" s="8"/>
      <c r="AQ333" s="12"/>
    </row>
    <row r="334" spans="1:43" x14ac:dyDescent="0.35">
      <c r="A334" t="s">
        <v>142</v>
      </c>
      <c r="B334" s="208" t="s">
        <v>269</v>
      </c>
      <c r="C334" t="s">
        <v>309</v>
      </c>
      <c r="D334" s="208" t="s">
        <v>310</v>
      </c>
      <c r="E334" t="str">
        <f t="shared" si="16"/>
        <v>Energy productionLandfill biogas that is captured for combustion (methane only)</v>
      </c>
      <c r="F334" s="216">
        <v>300</v>
      </c>
      <c r="G334" s="7">
        <f>ROW()</f>
        <v>334</v>
      </c>
      <c r="H334" s="7">
        <v>22</v>
      </c>
      <c r="AA334" s="13"/>
      <c r="AB334" s="13"/>
      <c r="AC334" s="13"/>
      <c r="AD334" s="13"/>
      <c r="AE334" s="13"/>
      <c r="AN334" s="8"/>
      <c r="AO334" s="8"/>
      <c r="AP334" s="8"/>
      <c r="AQ334" s="12"/>
    </row>
    <row r="335" spans="1:43" x14ac:dyDescent="0.35">
      <c r="A335" t="s">
        <v>142</v>
      </c>
      <c r="B335" s="208" t="s">
        <v>269</v>
      </c>
      <c r="C335" t="s">
        <v>312</v>
      </c>
      <c r="D335" s="208">
        <v>114</v>
      </c>
      <c r="E335" t="str">
        <f t="shared" si="16"/>
        <v>Energy productionLiquefied aromatic hydrocarbons</v>
      </c>
      <c r="F335" s="216">
        <v>440</v>
      </c>
      <c r="G335" s="7">
        <f>ROW()</f>
        <v>335</v>
      </c>
      <c r="H335" s="7">
        <v>63</v>
      </c>
      <c r="AA335" s="13"/>
      <c r="AB335" s="13"/>
      <c r="AC335" s="13"/>
      <c r="AD335" s="13"/>
      <c r="AE335" s="13"/>
      <c r="AN335" s="8"/>
      <c r="AO335" s="8"/>
      <c r="AP335" s="8"/>
      <c r="AQ335" s="12"/>
    </row>
    <row r="336" spans="1:43" x14ac:dyDescent="0.35">
      <c r="A336" t="s">
        <v>142</v>
      </c>
      <c r="B336" s="208" t="s">
        <v>269</v>
      </c>
      <c r="C336" t="s">
        <v>314</v>
      </c>
      <c r="D336" s="208" t="s">
        <v>315</v>
      </c>
      <c r="E336" t="str">
        <f t="shared" si="16"/>
        <v>Energy productionLiquefied natural gas</v>
      </c>
      <c r="F336" s="216">
        <v>280</v>
      </c>
      <c r="G336" s="7">
        <f>ROW()</f>
        <v>336</v>
      </c>
      <c r="H336" s="7">
        <v>39</v>
      </c>
      <c r="AA336" s="13"/>
      <c r="AB336" s="13"/>
      <c r="AC336" s="13"/>
      <c r="AD336" s="13"/>
      <c r="AE336" s="13"/>
      <c r="AN336" s="8"/>
      <c r="AO336" s="8"/>
      <c r="AP336" s="8"/>
      <c r="AQ336" s="12"/>
    </row>
    <row r="337" spans="1:43" x14ac:dyDescent="0.35">
      <c r="A337" t="s">
        <v>142</v>
      </c>
      <c r="B337" s="208" t="s">
        <v>269</v>
      </c>
      <c r="C337" t="s">
        <v>317</v>
      </c>
      <c r="D337" s="208">
        <v>117</v>
      </c>
      <c r="E337" t="str">
        <f t="shared" si="16"/>
        <v>Energy productionLiquefied petroleum gas</v>
      </c>
      <c r="F337" s="216">
        <v>460</v>
      </c>
      <c r="G337" s="7">
        <f>ROW()</f>
        <v>337</v>
      </c>
      <c r="H337" s="7">
        <v>64</v>
      </c>
      <c r="AA337" s="13"/>
      <c r="AB337" s="13"/>
      <c r="AC337" s="13"/>
      <c r="AD337" s="13"/>
      <c r="AE337" s="13"/>
      <c r="AN337" s="8"/>
      <c r="AO337" s="8"/>
      <c r="AP337" s="8"/>
      <c r="AQ337" s="12"/>
    </row>
    <row r="338" spans="1:43" x14ac:dyDescent="0.35">
      <c r="A338" t="s">
        <v>142</v>
      </c>
      <c r="B338" s="208" t="s">
        <v>269</v>
      </c>
      <c r="C338" t="s">
        <v>319</v>
      </c>
      <c r="D338" s="208" t="s">
        <v>320</v>
      </c>
      <c r="E338" t="str">
        <f t="shared" si="16"/>
        <v>Energy productionNaphtha</v>
      </c>
      <c r="F338" s="216">
        <v>470</v>
      </c>
      <c r="G338" s="7">
        <f>ROW()</f>
        <v>338</v>
      </c>
      <c r="H338" s="7">
        <v>48</v>
      </c>
      <c r="AA338" s="13"/>
      <c r="AB338" s="13"/>
      <c r="AC338" s="13"/>
      <c r="AD338" s="13"/>
      <c r="AE338" s="13"/>
      <c r="AN338" s="8"/>
      <c r="AO338" s="8"/>
      <c r="AP338" s="8"/>
      <c r="AQ338" s="12"/>
    </row>
    <row r="339" spans="1:43" x14ac:dyDescent="0.35">
      <c r="A339" t="s">
        <v>142</v>
      </c>
      <c r="B339" s="208" t="s">
        <v>269</v>
      </c>
      <c r="C339" t="s">
        <v>322</v>
      </c>
      <c r="D339" s="208" t="s">
        <v>323</v>
      </c>
      <c r="E339" t="str">
        <f t="shared" si="16"/>
        <v>Energy productionNatural gas distributed in a pipeline</v>
      </c>
      <c r="F339" s="216">
        <v>190</v>
      </c>
      <c r="G339" s="7">
        <f>ROW()</f>
        <v>339</v>
      </c>
      <c r="H339" s="7">
        <v>31</v>
      </c>
      <c r="AA339" s="13"/>
      <c r="AB339" s="13"/>
      <c r="AC339" s="13"/>
      <c r="AD339" s="13"/>
      <c r="AE339" s="13"/>
      <c r="AN339" s="8"/>
      <c r="AO339" s="8"/>
      <c r="AP339" s="8"/>
      <c r="AQ339" s="12"/>
    </row>
    <row r="340" spans="1:43" x14ac:dyDescent="0.35">
      <c r="A340" t="s">
        <v>142</v>
      </c>
      <c r="B340" s="208" t="s">
        <v>269</v>
      </c>
      <c r="C340" t="s">
        <v>325</v>
      </c>
      <c r="D340" s="208" t="s">
        <v>326</v>
      </c>
      <c r="E340" t="str">
        <f t="shared" si="16"/>
        <v>Energy productionNon-biomass municipal materials if recycled and combusted to produce heat o</v>
      </c>
      <c r="F340" s="216">
        <v>110</v>
      </c>
      <c r="G340" s="7">
        <f>ROW()</f>
        <v>340</v>
      </c>
      <c r="H340" s="7">
        <v>12</v>
      </c>
      <c r="AA340" s="13"/>
      <c r="AB340" s="13"/>
      <c r="AC340" s="13"/>
      <c r="AD340" s="13"/>
      <c r="AE340" s="13"/>
      <c r="AN340" s="8"/>
      <c r="AO340" s="8"/>
      <c r="AP340" s="8"/>
      <c r="AQ340" s="12"/>
    </row>
    <row r="341" spans="1:43" x14ac:dyDescent="0.35">
      <c r="A341" s="54" t="s">
        <v>142</v>
      </c>
      <c r="B341" s="195" t="s">
        <v>269</v>
      </c>
      <c r="C341" s="54" t="s">
        <v>328</v>
      </c>
      <c r="D341" s="195"/>
      <c r="E341" s="54" t="str">
        <f t="shared" si="16"/>
        <v>Energy productionPassenger car tyres if recycled and combusted to produce heat or electricit</v>
      </c>
      <c r="F341" s="219">
        <v>890</v>
      </c>
      <c r="G341" s="197">
        <f>ROW()</f>
        <v>341</v>
      </c>
      <c r="AA341" s="13"/>
      <c r="AB341" s="13"/>
      <c r="AC341" s="13"/>
      <c r="AD341" s="13"/>
      <c r="AE341" s="13"/>
      <c r="AN341" s="8"/>
      <c r="AO341" s="8"/>
      <c r="AP341" s="8"/>
      <c r="AQ341" s="12"/>
    </row>
    <row r="342" spans="1:43" x14ac:dyDescent="0.35">
      <c r="A342" t="s">
        <v>142</v>
      </c>
      <c r="B342" s="208" t="s">
        <v>269</v>
      </c>
      <c r="C342" t="s">
        <v>399</v>
      </c>
      <c r="D342" s="208">
        <v>109</v>
      </c>
      <c r="E342" t="str">
        <f t="shared" si="16"/>
        <v>Energy productionPetrochemical feedstock other than those mentioned in items 74 and 75 - Non</v>
      </c>
      <c r="F342" s="216">
        <v>510</v>
      </c>
      <c r="G342" s="7">
        <f>ROW()</f>
        <v>342</v>
      </c>
      <c r="H342" s="7">
        <v>59</v>
      </c>
      <c r="AA342" s="13"/>
      <c r="AB342" s="13"/>
      <c r="AC342" s="13"/>
      <c r="AD342" s="13"/>
      <c r="AE342" s="13"/>
      <c r="AN342" s="8"/>
      <c r="AO342" s="8"/>
      <c r="AP342" s="8"/>
      <c r="AQ342" s="12"/>
    </row>
    <row r="343" spans="1:43" x14ac:dyDescent="0.35">
      <c r="A343" t="s">
        <v>142</v>
      </c>
      <c r="B343" s="208" t="s">
        <v>269</v>
      </c>
      <c r="C343" t="s">
        <v>330</v>
      </c>
      <c r="D343" s="208">
        <v>103</v>
      </c>
      <c r="E343" t="str">
        <f t="shared" si="16"/>
        <v>Energy productionPetroleum based greases</v>
      </c>
      <c r="F343" s="216">
        <v>340</v>
      </c>
      <c r="G343" s="7">
        <f>ROW()</f>
        <v>343</v>
      </c>
      <c r="H343" s="7">
        <v>53</v>
      </c>
      <c r="AA343" s="13"/>
      <c r="AB343" s="13"/>
      <c r="AC343" s="13"/>
      <c r="AD343" s="13"/>
      <c r="AE343" s="13"/>
      <c r="AN343" s="8"/>
      <c r="AO343" s="8"/>
      <c r="AP343" s="8"/>
      <c r="AQ343" s="12"/>
    </row>
    <row r="344" spans="1:43" x14ac:dyDescent="0.35">
      <c r="A344" t="s">
        <v>142</v>
      </c>
      <c r="B344" s="208" t="s">
        <v>269</v>
      </c>
      <c r="C344" t="s">
        <v>332</v>
      </c>
      <c r="D344" s="208">
        <v>101</v>
      </c>
      <c r="E344" t="str">
        <f t="shared" si="16"/>
        <v>Energy productionPetroleum based oils (other than petroleum based oil used as fuel)</v>
      </c>
      <c r="F344" s="216">
        <v>330</v>
      </c>
      <c r="G344" s="7">
        <f>ROW()</f>
        <v>344</v>
      </c>
      <c r="H344" s="7">
        <v>52</v>
      </c>
      <c r="AA344" s="13"/>
      <c r="AB344" s="13"/>
      <c r="AC344" s="13"/>
      <c r="AD344" s="13"/>
      <c r="AE344" s="13"/>
      <c r="AN344" s="8"/>
      <c r="AO344" s="8"/>
      <c r="AP344" s="8"/>
      <c r="AQ344" s="12"/>
    </row>
    <row r="345" spans="1:43" x14ac:dyDescent="0.35">
      <c r="A345" t="s">
        <v>142</v>
      </c>
      <c r="B345" s="208" t="s">
        <v>269</v>
      </c>
      <c r="C345" t="s">
        <v>334</v>
      </c>
      <c r="D345" s="208">
        <v>118</v>
      </c>
      <c r="E345" t="str">
        <f t="shared" si="16"/>
        <v xml:space="preserve">Energy productionPetroleum based products other than: Petroleum based products mentioned in </v>
      </c>
      <c r="F345" s="216">
        <v>510</v>
      </c>
      <c r="G345" s="7">
        <f>ROW()</f>
        <v>345</v>
      </c>
      <c r="H345" s="7">
        <v>65</v>
      </c>
      <c r="AA345" s="13"/>
      <c r="AB345" s="13"/>
      <c r="AC345" s="13"/>
      <c r="AD345" s="13"/>
      <c r="AE345" s="13"/>
      <c r="AN345" s="8"/>
      <c r="AO345" s="8"/>
      <c r="AP345" s="8"/>
      <c r="AQ345" s="12"/>
    </row>
    <row r="346" spans="1:43" x14ac:dyDescent="0.35">
      <c r="A346" t="s">
        <v>142</v>
      </c>
      <c r="B346" s="208" t="s">
        <v>269</v>
      </c>
      <c r="C346" t="s">
        <v>336</v>
      </c>
      <c r="D346" s="208" t="s">
        <v>337</v>
      </c>
      <c r="E346" t="str">
        <f t="shared" si="16"/>
        <v>Energy productionPetroleum coke</v>
      </c>
      <c r="F346" s="216">
        <v>480</v>
      </c>
      <c r="G346" s="7">
        <f>ROW()</f>
        <v>346</v>
      </c>
      <c r="H346" s="7">
        <v>49</v>
      </c>
      <c r="AA346" s="13"/>
      <c r="AB346" s="13"/>
      <c r="AC346" s="13"/>
      <c r="AD346" s="13"/>
      <c r="AE346" s="13"/>
      <c r="AN346" s="8"/>
      <c r="AO346" s="8"/>
      <c r="AP346" s="8"/>
      <c r="AQ346" s="12"/>
    </row>
    <row r="347" spans="1:43" x14ac:dyDescent="0.35">
      <c r="A347" t="s">
        <v>142</v>
      </c>
      <c r="B347" s="208" t="s">
        <v>269</v>
      </c>
      <c r="C347" t="s">
        <v>339</v>
      </c>
      <c r="D347" s="208" t="s">
        <v>419</v>
      </c>
      <c r="E347" t="str">
        <f t="shared" si="16"/>
        <v xml:space="preserve">Energy productionPlant condensate and other natural gas liquids not covered by another item </v>
      </c>
      <c r="F347" s="216">
        <v>360</v>
      </c>
      <c r="G347" s="7">
        <f>ROW()</f>
        <v>347</v>
      </c>
      <c r="H347" s="7">
        <v>26</v>
      </c>
      <c r="AA347" s="13"/>
      <c r="AB347" s="13"/>
      <c r="AC347" s="13"/>
      <c r="AD347" s="13"/>
      <c r="AE347" s="13"/>
      <c r="AN347" s="8"/>
      <c r="AO347" s="8"/>
      <c r="AP347" s="8"/>
      <c r="AQ347" s="12"/>
    </row>
    <row r="348" spans="1:43" x14ac:dyDescent="0.35">
      <c r="A348" t="s">
        <v>142</v>
      </c>
      <c r="B348" s="208" t="s">
        <v>269</v>
      </c>
      <c r="C348" t="s">
        <v>343</v>
      </c>
      <c r="D348" s="208" t="s">
        <v>344</v>
      </c>
      <c r="E348" t="str">
        <f t="shared" si="16"/>
        <v>Energy productionPrimary solid biomass fuels other than those mentioned in items 10 to 15</v>
      </c>
      <c r="F348" s="216">
        <v>180</v>
      </c>
      <c r="G348" s="7">
        <f>ROW()</f>
        <v>348</v>
      </c>
      <c r="H348" s="7">
        <v>18</v>
      </c>
      <c r="AA348" s="13"/>
      <c r="AB348" s="13"/>
      <c r="AC348" s="13"/>
      <c r="AD348" s="13"/>
      <c r="AE348" s="13"/>
      <c r="AN348" s="8"/>
      <c r="AO348" s="8"/>
      <c r="AP348" s="8"/>
      <c r="AQ348" s="12"/>
    </row>
    <row r="349" spans="1:43" x14ac:dyDescent="0.35">
      <c r="A349" t="s">
        <v>142</v>
      </c>
      <c r="B349" s="208" t="s">
        <v>269</v>
      </c>
      <c r="C349" t="s">
        <v>346</v>
      </c>
      <c r="D349" s="208" t="s">
        <v>347</v>
      </c>
      <c r="E349" t="str">
        <f t="shared" si="16"/>
        <v>Energy productionRefinery coke</v>
      </c>
      <c r="F349" s="216">
        <v>500</v>
      </c>
      <c r="G349" s="7">
        <f>ROW()</f>
        <v>349</v>
      </c>
      <c r="H349" s="7">
        <v>51</v>
      </c>
      <c r="AA349" s="13"/>
      <c r="AB349" s="13"/>
      <c r="AC349" s="13"/>
      <c r="AD349" s="13"/>
      <c r="AE349" s="13"/>
      <c r="AN349" s="8"/>
      <c r="AO349" s="8"/>
      <c r="AP349" s="8"/>
      <c r="AQ349" s="12"/>
    </row>
    <row r="350" spans="1:43" x14ac:dyDescent="0.35">
      <c r="A350" t="s">
        <v>142</v>
      </c>
      <c r="B350" s="208" t="s">
        <v>269</v>
      </c>
      <c r="C350" t="s">
        <v>349</v>
      </c>
      <c r="D350" s="208" t="s">
        <v>420</v>
      </c>
      <c r="E350" t="str">
        <f t="shared" si="16"/>
        <v>Energy productionRefinery gas and liquids</v>
      </c>
      <c r="F350" s="216">
        <v>490</v>
      </c>
      <c r="G350" s="7">
        <f>ROW()</f>
        <v>350</v>
      </c>
      <c r="H350" s="7">
        <v>50</v>
      </c>
      <c r="AA350" s="13"/>
      <c r="AB350" s="13"/>
      <c r="AC350" s="13"/>
      <c r="AD350" s="13"/>
      <c r="AE350" s="13"/>
      <c r="AN350" s="8"/>
      <c r="AO350" s="8"/>
      <c r="AP350" s="8"/>
      <c r="AQ350" s="12"/>
    </row>
    <row r="351" spans="1:43" x14ac:dyDescent="0.35">
      <c r="A351" s="228" t="s">
        <v>142</v>
      </c>
      <c r="B351" s="229" t="s">
        <v>269</v>
      </c>
      <c r="C351" s="228" t="s">
        <v>647</v>
      </c>
      <c r="D351" s="229"/>
      <c r="E351" s="228" t="str">
        <f t="shared" si="16"/>
        <v>Energy productionRenewable aviation kerosene</v>
      </c>
      <c r="F351" s="230">
        <v>910</v>
      </c>
      <c r="G351" s="231">
        <f>ROW()</f>
        <v>351</v>
      </c>
      <c r="H351" s="231"/>
      <c r="AA351" s="13"/>
      <c r="AB351" s="13"/>
      <c r="AC351" s="13"/>
      <c r="AD351" s="13"/>
      <c r="AE351" s="13"/>
      <c r="AN351" s="8"/>
      <c r="AO351" s="8"/>
      <c r="AP351" s="8"/>
      <c r="AQ351" s="12"/>
    </row>
    <row r="352" spans="1:43" x14ac:dyDescent="0.35">
      <c r="A352" s="228" t="s">
        <v>142</v>
      </c>
      <c r="B352" s="229" t="s">
        <v>269</v>
      </c>
      <c r="C352" s="232" t="s">
        <v>648</v>
      </c>
      <c r="D352" s="229"/>
      <c r="E352" s="228" t="str">
        <f t="shared" si="16"/>
        <v>Energy productionRenewable diesel</v>
      </c>
      <c r="F352" s="230">
        <v>920</v>
      </c>
      <c r="G352" s="231">
        <f>ROW()</f>
        <v>352</v>
      </c>
      <c r="H352" s="231"/>
      <c r="AA352" s="13"/>
      <c r="AB352" s="13"/>
      <c r="AC352" s="13"/>
      <c r="AD352" s="13"/>
      <c r="AE352" s="13"/>
      <c r="AN352" s="8"/>
      <c r="AO352" s="8"/>
      <c r="AP352" s="8"/>
      <c r="AQ352" s="12"/>
    </row>
    <row r="353" spans="1:43" x14ac:dyDescent="0.35">
      <c r="A353" t="s">
        <v>142</v>
      </c>
      <c r="B353" s="208" t="s">
        <v>269</v>
      </c>
      <c r="C353" t="s">
        <v>353</v>
      </c>
      <c r="D353" s="208" t="s">
        <v>354</v>
      </c>
      <c r="E353" t="str">
        <f t="shared" si="16"/>
        <v>Energy productionSludge biogas that is captured for combustion (methane only)</v>
      </c>
      <c r="F353" s="216">
        <v>310</v>
      </c>
      <c r="G353" s="7">
        <f>ROW()</f>
        <v>353</v>
      </c>
      <c r="H353" s="7">
        <v>23</v>
      </c>
      <c r="AA353" s="13"/>
      <c r="AB353" s="13"/>
      <c r="AC353" s="13"/>
      <c r="AD353" s="13"/>
      <c r="AE353" s="13"/>
      <c r="AN353" s="8"/>
      <c r="AO353" s="8"/>
      <c r="AP353" s="8"/>
      <c r="AQ353" s="12"/>
    </row>
    <row r="354" spans="1:43" x14ac:dyDescent="0.35">
      <c r="A354" t="s">
        <v>142</v>
      </c>
      <c r="B354" s="208" t="s">
        <v>269</v>
      </c>
      <c r="C354" t="s">
        <v>356</v>
      </c>
      <c r="D354" s="208">
        <v>110</v>
      </c>
      <c r="E354" t="str">
        <f t="shared" si="16"/>
        <v>Energy productionSolid fossil fuels other than those mentioned in items 1 to 5</v>
      </c>
      <c r="F354" s="216">
        <v>90</v>
      </c>
      <c r="G354" s="7">
        <f>ROW()</f>
        <v>354</v>
      </c>
      <c r="H354" s="7">
        <v>60</v>
      </c>
      <c r="AA354" s="13"/>
      <c r="AB354" s="13"/>
      <c r="AC354" s="13"/>
      <c r="AD354" s="13"/>
      <c r="AE354" s="13"/>
      <c r="AN354" s="8"/>
      <c r="AO354" s="8"/>
      <c r="AP354" s="8"/>
      <c r="AQ354" s="12"/>
    </row>
    <row r="355" spans="1:43" x14ac:dyDescent="0.35">
      <c r="A355" t="s">
        <v>142</v>
      </c>
      <c r="B355" s="208" t="s">
        <v>269</v>
      </c>
      <c r="C355" t="s">
        <v>358</v>
      </c>
      <c r="D355" s="208" t="s">
        <v>359</v>
      </c>
      <c r="E355" t="str">
        <f t="shared" si="16"/>
        <v>Energy productionSolvents if mineral turpentine or white spirits</v>
      </c>
      <c r="F355" s="216">
        <v>450</v>
      </c>
      <c r="G355" s="7">
        <f>ROW()</f>
        <v>355</v>
      </c>
      <c r="H355" s="7">
        <v>47</v>
      </c>
      <c r="AA355" s="13"/>
      <c r="AB355" s="13"/>
      <c r="AC355" s="13"/>
      <c r="AD355" s="13"/>
      <c r="AE355" s="13"/>
      <c r="AN355" s="8"/>
      <c r="AO355" s="8"/>
      <c r="AP355" s="8"/>
      <c r="AQ355" s="12"/>
    </row>
    <row r="356" spans="1:43" x14ac:dyDescent="0.35">
      <c r="A356" t="s">
        <v>142</v>
      </c>
      <c r="B356" s="208" t="s">
        <v>269</v>
      </c>
      <c r="C356" t="s">
        <v>407</v>
      </c>
      <c r="D356" s="208">
        <v>104</v>
      </c>
      <c r="E356" t="str">
        <f t="shared" si="16"/>
        <v>Energy productionSolvents if mineral turpentine or white spirits - Non-energy product</v>
      </c>
      <c r="F356" s="216">
        <v>450</v>
      </c>
      <c r="G356" s="7">
        <f>ROW()</f>
        <v>356</v>
      </c>
      <c r="H356" s="7">
        <v>54</v>
      </c>
      <c r="AA356" s="13"/>
      <c r="AB356" s="13"/>
      <c r="AC356" s="13"/>
      <c r="AD356" s="13"/>
      <c r="AE356" s="13"/>
      <c r="AN356" s="8"/>
      <c r="AO356" s="8"/>
      <c r="AP356" s="8"/>
      <c r="AQ356" s="12"/>
    </row>
    <row r="357" spans="1:43" x14ac:dyDescent="0.35">
      <c r="A357" t="s">
        <v>142</v>
      </c>
      <c r="B357" s="208" t="s">
        <v>269</v>
      </c>
      <c r="C357" t="s">
        <v>361</v>
      </c>
      <c r="D357" s="208" t="s">
        <v>362</v>
      </c>
      <c r="E357" t="str">
        <f t="shared" si="16"/>
        <v>Energy productionSub-bituminous coal</v>
      </c>
      <c r="F357" s="216">
        <v>20</v>
      </c>
      <c r="G357" s="7">
        <f>ROW()</f>
        <v>357</v>
      </c>
      <c r="H357" s="7">
        <v>6</v>
      </c>
      <c r="AA357" s="13"/>
      <c r="AB357" s="13"/>
      <c r="AC357" s="13"/>
      <c r="AD357" s="13"/>
      <c r="AE357" s="13"/>
      <c r="AN357" s="8"/>
      <c r="AO357" s="8"/>
      <c r="AP357" s="8"/>
      <c r="AQ357" s="12"/>
    </row>
    <row r="358" spans="1:43" x14ac:dyDescent="0.35">
      <c r="A358" t="s">
        <v>142</v>
      </c>
      <c r="B358" s="208" t="s">
        <v>269</v>
      </c>
      <c r="C358" t="s">
        <v>364</v>
      </c>
      <c r="D358" s="208" t="s">
        <v>365</v>
      </c>
      <c r="E358" t="str">
        <f t="shared" si="16"/>
        <v>Energy productionSulphite lyes</v>
      </c>
      <c r="F358" s="216">
        <v>140</v>
      </c>
      <c r="G358" s="7">
        <f>ROW()</f>
        <v>358</v>
      </c>
      <c r="H358" s="7">
        <v>15</v>
      </c>
      <c r="AA358" s="13"/>
      <c r="AB358" s="13"/>
      <c r="AC358" s="13"/>
      <c r="AD358" s="13"/>
      <c r="AE358" s="13"/>
      <c r="AN358" s="8"/>
      <c r="AO358" s="8"/>
      <c r="AP358" s="8"/>
      <c r="AQ358" s="12"/>
    </row>
    <row r="359" spans="1:43" x14ac:dyDescent="0.35">
      <c r="A359" t="s">
        <v>142</v>
      </c>
      <c r="B359" s="208" t="s">
        <v>269</v>
      </c>
      <c r="C359" t="s">
        <v>423</v>
      </c>
      <c r="D359" s="208">
        <v>123</v>
      </c>
      <c r="E359" t="str">
        <f t="shared" si="16"/>
        <v>Energy productionSulphur</v>
      </c>
      <c r="F359" s="216">
        <v>550</v>
      </c>
      <c r="G359" s="7">
        <f>ROW()</f>
        <v>359</v>
      </c>
      <c r="H359" s="7">
        <v>66</v>
      </c>
      <c r="AA359" s="13"/>
      <c r="AB359" s="13"/>
      <c r="AC359" s="13"/>
      <c r="AD359" s="13"/>
      <c r="AE359" s="13"/>
      <c r="AN359" s="8"/>
      <c r="AO359" s="8"/>
      <c r="AP359" s="8"/>
      <c r="AQ359" s="12"/>
    </row>
    <row r="360" spans="1:43" x14ac:dyDescent="0.35">
      <c r="A360" t="s">
        <v>142</v>
      </c>
      <c r="B360" s="208" t="s">
        <v>269</v>
      </c>
      <c r="C360" t="s">
        <v>367</v>
      </c>
      <c r="D360" s="208" t="s">
        <v>368</v>
      </c>
      <c r="E360" t="str">
        <f t="shared" si="16"/>
        <v>Energy productionTown gas</v>
      </c>
      <c r="F360" s="216">
        <v>270</v>
      </c>
      <c r="G360" s="7">
        <f>ROW()</f>
        <v>360</v>
      </c>
      <c r="H360" s="7">
        <v>38</v>
      </c>
      <c r="AA360" s="13"/>
      <c r="AB360" s="13"/>
      <c r="AC360" s="13"/>
      <c r="AD360" s="13"/>
      <c r="AE360" s="13"/>
      <c r="AN360" s="8"/>
      <c r="AO360" s="8"/>
      <c r="AP360" s="8"/>
      <c r="AQ360" s="12"/>
    </row>
    <row r="361" spans="1:43" x14ac:dyDescent="0.35">
      <c r="A361" s="54" t="s">
        <v>142</v>
      </c>
      <c r="B361" s="195" t="s">
        <v>269</v>
      </c>
      <c r="C361" s="54" t="s">
        <v>370</v>
      </c>
      <c r="D361" s="195"/>
      <c r="E361" s="54" t="str">
        <f t="shared" si="16"/>
        <v>Energy productionTruck and off-road tyres if recycled and combusted to produce heat or elect</v>
      </c>
      <c r="F361" s="219">
        <v>900</v>
      </c>
      <c r="G361" s="197">
        <f>ROW()</f>
        <v>361</v>
      </c>
      <c r="AA361" s="13"/>
      <c r="AB361" s="13"/>
      <c r="AC361" s="13"/>
      <c r="AD361" s="13"/>
      <c r="AE361" s="13"/>
      <c r="AN361" s="8"/>
      <c r="AO361" s="8"/>
      <c r="AP361" s="8"/>
      <c r="AQ361" s="12"/>
    </row>
    <row r="362" spans="1:43" x14ac:dyDescent="0.35">
      <c r="A362" t="s">
        <v>142</v>
      </c>
      <c r="B362" s="208" t="s">
        <v>269</v>
      </c>
      <c r="C362" t="s">
        <v>373</v>
      </c>
      <c r="D362" s="208" t="s">
        <v>374</v>
      </c>
      <c r="E362" t="str">
        <f t="shared" si="16"/>
        <v>Energy productionUnprocessed natural gas</v>
      </c>
      <c r="F362" s="216">
        <v>230</v>
      </c>
      <c r="G362" s="7">
        <f>ROW()</f>
        <v>362</v>
      </c>
      <c r="H362" s="7">
        <v>21</v>
      </c>
      <c r="AA362" s="13"/>
      <c r="AB362" s="13"/>
      <c r="AC362" s="13"/>
      <c r="AD362" s="13"/>
      <c r="AE362" s="13"/>
      <c r="AN362" s="8"/>
      <c r="AO362" s="8"/>
      <c r="AP362" s="8"/>
      <c r="AQ362" s="12"/>
    </row>
    <row r="363" spans="1:43" x14ac:dyDescent="0.35">
      <c r="A363" t="s">
        <v>142</v>
      </c>
      <c r="B363" s="208" t="s">
        <v>269</v>
      </c>
      <c r="C363" t="s">
        <v>424</v>
      </c>
      <c r="D363" s="208" t="s">
        <v>425</v>
      </c>
      <c r="E363" t="str">
        <f t="shared" si="16"/>
        <v>Energy productionUranium (U3O8)</v>
      </c>
      <c r="F363" s="216">
        <v>550</v>
      </c>
      <c r="G363" s="7">
        <f>ROW()</f>
        <v>363</v>
      </c>
      <c r="H363" s="7">
        <v>30</v>
      </c>
      <c r="AA363" s="13"/>
      <c r="AB363" s="13"/>
      <c r="AC363" s="13"/>
      <c r="AD363" s="13"/>
      <c r="AE363" s="13"/>
      <c r="AN363" s="8"/>
      <c r="AO363" s="8"/>
      <c r="AP363" s="8"/>
      <c r="AQ363" s="12"/>
    </row>
    <row r="364" spans="1:43" x14ac:dyDescent="0.35">
      <c r="A364" t="s">
        <v>142</v>
      </c>
      <c r="B364" s="208" t="s">
        <v>269</v>
      </c>
      <c r="C364" t="s">
        <v>410</v>
      </c>
      <c r="D364" s="208">
        <v>106</v>
      </c>
      <c r="E364" t="str">
        <f t="shared" si="16"/>
        <v>Energy productionWaxes - Non-energy product</v>
      </c>
      <c r="F364" s="216">
        <v>550</v>
      </c>
      <c r="G364" s="7">
        <f>ROW()</f>
        <v>364</v>
      </c>
      <c r="H364" s="7">
        <v>56</v>
      </c>
      <c r="AA364" s="13"/>
      <c r="AB364" s="13"/>
      <c r="AC364" s="13"/>
      <c r="AD364" s="13"/>
      <c r="AE364" s="13"/>
      <c r="AN364" s="8"/>
      <c r="AO364" s="8"/>
      <c r="AP364" s="8"/>
      <c r="AQ364" s="12"/>
    </row>
    <row r="365" spans="1:43" x14ac:dyDescent="0.35">
      <c r="A365" s="6" t="s">
        <v>143</v>
      </c>
      <c r="B365" s="208">
        <v>40</v>
      </c>
      <c r="C365"/>
      <c r="D365" s="208" t="s">
        <v>231</v>
      </c>
      <c r="E365" t="str">
        <f t="shared" si="16"/>
        <v>Enhanced oil recovery</v>
      </c>
      <c r="F365" s="216">
        <v>660</v>
      </c>
      <c r="G365" s="7">
        <f>ROW()</f>
        <v>365</v>
      </c>
      <c r="H365" s="7" t="s">
        <v>381</v>
      </c>
      <c r="AA365" s="13"/>
      <c r="AB365" s="13"/>
      <c r="AC365" s="13"/>
      <c r="AD365" s="13"/>
      <c r="AE365" s="13"/>
      <c r="AN365" s="8"/>
      <c r="AO365" s="8"/>
      <c r="AP365" s="8"/>
      <c r="AQ365" s="12"/>
    </row>
    <row r="366" spans="1:43" x14ac:dyDescent="0.35">
      <c r="A366" t="s">
        <v>144</v>
      </c>
      <c r="B366" s="208">
        <v>31</v>
      </c>
      <c r="C366" s="54" t="s">
        <v>233</v>
      </c>
      <c r="D366" s="208" t="s">
        <v>234</v>
      </c>
      <c r="E366" t="str">
        <f t="shared" si="16"/>
        <v>Ferroalloys productionA biogas that is captured for combustion other than those mentioned in item</v>
      </c>
      <c r="F366" s="216">
        <v>320</v>
      </c>
      <c r="G366" s="7">
        <f>ROW()</f>
        <v>366</v>
      </c>
      <c r="H366" s="7">
        <v>658</v>
      </c>
      <c r="AA366" s="13"/>
      <c r="AB366" s="13"/>
      <c r="AC366" s="13"/>
      <c r="AD366" s="13"/>
      <c r="AE366" s="13"/>
      <c r="AN366" s="8"/>
      <c r="AO366" s="8"/>
      <c r="AP366" s="8"/>
      <c r="AQ366" s="12"/>
    </row>
    <row r="367" spans="1:43" x14ac:dyDescent="0.35">
      <c r="A367" t="s">
        <v>144</v>
      </c>
      <c r="B367" s="208">
        <v>31</v>
      </c>
      <c r="C367" t="s">
        <v>235</v>
      </c>
      <c r="D367" s="208" t="s">
        <v>236</v>
      </c>
      <c r="E367" t="str">
        <f t="shared" si="16"/>
        <v>Ferroalloys productionAnthracite</v>
      </c>
      <c r="F367" s="216">
        <v>30</v>
      </c>
      <c r="G367" s="7">
        <f>ROW()</f>
        <v>367</v>
      </c>
      <c r="H367" s="7">
        <v>641</v>
      </c>
      <c r="AA367" s="13"/>
      <c r="AB367" s="13"/>
      <c r="AC367" s="13"/>
      <c r="AD367" s="13"/>
      <c r="AE367" s="13"/>
      <c r="AN367" s="8"/>
      <c r="AO367" s="8"/>
      <c r="AP367" s="8"/>
      <c r="AQ367" s="12"/>
    </row>
    <row r="368" spans="1:43" x14ac:dyDescent="0.35">
      <c r="A368" t="s">
        <v>144</v>
      </c>
      <c r="B368" s="208">
        <v>31</v>
      </c>
      <c r="C368" t="s">
        <v>237</v>
      </c>
      <c r="D368" s="208" t="s">
        <v>238</v>
      </c>
      <c r="E368" t="str">
        <f t="shared" si="16"/>
        <v>Ferroalloys productionBagasse</v>
      </c>
      <c r="F368" s="216">
        <v>150</v>
      </c>
      <c r="G368" s="7">
        <f>ROW()</f>
        <v>368</v>
      </c>
      <c r="H368" s="7">
        <v>650</v>
      </c>
      <c r="AA368" s="13"/>
      <c r="AB368" s="13"/>
      <c r="AC368" s="13"/>
      <c r="AD368" s="13"/>
      <c r="AE368" s="13"/>
      <c r="AN368" s="8"/>
      <c r="AO368" s="8"/>
      <c r="AP368" s="8"/>
      <c r="AQ368" s="12"/>
    </row>
    <row r="369" spans="1:43" x14ac:dyDescent="0.35">
      <c r="A369" t="s">
        <v>144</v>
      </c>
      <c r="B369" s="208">
        <v>31</v>
      </c>
      <c r="C369" t="s">
        <v>239</v>
      </c>
      <c r="D369" s="208" t="s">
        <v>240</v>
      </c>
      <c r="E369" t="str">
        <f t="shared" si="16"/>
        <v>Ferroalloys productionBiodiesel</v>
      </c>
      <c r="F369" s="216">
        <v>520</v>
      </c>
      <c r="G369" s="7">
        <f>ROW()</f>
        <v>369</v>
      </c>
      <c r="H369" s="7">
        <v>663</v>
      </c>
      <c r="AA369" s="13"/>
      <c r="AB369" s="13"/>
      <c r="AC369" s="13"/>
      <c r="AD369" s="13"/>
      <c r="AE369" s="13"/>
      <c r="AN369" s="8"/>
      <c r="AO369" s="8"/>
      <c r="AP369" s="8"/>
      <c r="AQ369" s="12"/>
    </row>
    <row r="370" spans="1:43" x14ac:dyDescent="0.35">
      <c r="A370" t="s">
        <v>144</v>
      </c>
      <c r="B370" s="208">
        <v>31</v>
      </c>
      <c r="C370" s="222" t="s">
        <v>705</v>
      </c>
      <c r="D370" s="208" t="s">
        <v>242</v>
      </c>
      <c r="E370" t="str">
        <f t="shared" si="16"/>
        <v>Ferroalloys productionBiofuels other than those mentioned in items 50 50A 50B and 51</v>
      </c>
      <c r="F370" s="216">
        <v>540</v>
      </c>
      <c r="G370" s="7">
        <f>ROW()</f>
        <v>370</v>
      </c>
      <c r="H370" s="7">
        <v>665</v>
      </c>
      <c r="AA370" s="13"/>
      <c r="AB370" s="13"/>
      <c r="AC370" s="13"/>
      <c r="AD370" s="13"/>
      <c r="AE370" s="13"/>
      <c r="AN370" s="8"/>
      <c r="AO370" s="8"/>
      <c r="AP370" s="8"/>
      <c r="AQ370" s="12"/>
    </row>
    <row r="371" spans="1:43" x14ac:dyDescent="0.35">
      <c r="A371" t="s">
        <v>144</v>
      </c>
      <c r="B371" s="208">
        <v>31</v>
      </c>
      <c r="C371" t="s">
        <v>244</v>
      </c>
      <c r="D371" s="208" t="s">
        <v>245</v>
      </c>
      <c r="E371" t="str">
        <f t="shared" si="16"/>
        <v>Ferroalloys productionBiomass municipal and industrial materials if recycled and combusted to pro</v>
      </c>
      <c r="F371" s="216">
        <v>160</v>
      </c>
      <c r="G371" s="7">
        <f>ROW()</f>
        <v>371</v>
      </c>
      <c r="H371" s="7">
        <v>651</v>
      </c>
      <c r="AA371" s="13"/>
      <c r="AB371" s="13"/>
      <c r="AC371" s="13"/>
      <c r="AD371" s="13"/>
      <c r="AE371" s="13"/>
      <c r="AN371" s="8"/>
      <c r="AO371" s="8"/>
      <c r="AP371" s="8"/>
      <c r="AQ371" s="12"/>
    </row>
    <row r="372" spans="1:43" x14ac:dyDescent="0.35">
      <c r="A372" s="54" t="s">
        <v>144</v>
      </c>
      <c r="B372" s="195">
        <v>31</v>
      </c>
      <c r="C372" s="54" t="s">
        <v>247</v>
      </c>
      <c r="D372" s="195"/>
      <c r="E372" s="54" t="str">
        <f t="shared" si="16"/>
        <v>Ferroalloys productionBiomethane</v>
      </c>
      <c r="F372" s="219">
        <v>880</v>
      </c>
      <c r="G372" s="197">
        <f>ROW()</f>
        <v>372</v>
      </c>
      <c r="H372" s="197"/>
      <c r="AA372" s="13"/>
      <c r="AB372" s="13"/>
      <c r="AC372" s="13"/>
      <c r="AD372" s="13"/>
      <c r="AE372" s="13"/>
      <c r="AN372" s="8"/>
      <c r="AO372" s="8"/>
      <c r="AP372" s="8"/>
      <c r="AQ372" s="12"/>
    </row>
    <row r="373" spans="1:43" x14ac:dyDescent="0.35">
      <c r="A373" t="s">
        <v>144</v>
      </c>
      <c r="B373" s="208">
        <v>31</v>
      </c>
      <c r="C373" t="s">
        <v>248</v>
      </c>
      <c r="D373" s="208" t="s">
        <v>249</v>
      </c>
      <c r="E373" t="str">
        <f t="shared" si="16"/>
        <v>Ferroalloys productionBituminous coal</v>
      </c>
      <c r="F373" s="216">
        <v>10</v>
      </c>
      <c r="G373" s="7">
        <f>ROW()</f>
        <v>373</v>
      </c>
      <c r="H373" s="7">
        <v>639</v>
      </c>
      <c r="AA373" s="13"/>
      <c r="AB373" s="13"/>
      <c r="AC373" s="13"/>
      <c r="AD373" s="13"/>
      <c r="AE373" s="13"/>
      <c r="AN373" s="8"/>
      <c r="AO373" s="8"/>
      <c r="AP373" s="8"/>
      <c r="AQ373" s="12"/>
    </row>
    <row r="374" spans="1:43" x14ac:dyDescent="0.35">
      <c r="A374" t="s">
        <v>144</v>
      </c>
      <c r="B374" s="208">
        <v>31</v>
      </c>
      <c r="C374" t="s">
        <v>250</v>
      </c>
      <c r="D374" s="208" t="s">
        <v>251</v>
      </c>
      <c r="E374" t="str">
        <f t="shared" si="16"/>
        <v>Ferroalloys productionBlast furnace gas</v>
      </c>
      <c r="F374" s="216">
        <v>260</v>
      </c>
      <c r="G374" s="7">
        <f>ROW()</f>
        <v>374</v>
      </c>
      <c r="H374" s="7">
        <v>673</v>
      </c>
      <c r="AA374" s="13"/>
      <c r="AB374" s="13"/>
      <c r="AC374" s="13"/>
      <c r="AD374" s="13"/>
      <c r="AE374" s="13"/>
      <c r="AN374" s="8"/>
      <c r="AO374" s="8"/>
      <c r="AP374" s="8"/>
      <c r="AQ374" s="12"/>
    </row>
    <row r="375" spans="1:43" x14ac:dyDescent="0.35">
      <c r="A375" t="s">
        <v>144</v>
      </c>
      <c r="B375" s="208">
        <v>31</v>
      </c>
      <c r="C375" t="s">
        <v>252</v>
      </c>
      <c r="D375" s="208" t="s">
        <v>253</v>
      </c>
      <c r="E375" t="str">
        <f t="shared" si="16"/>
        <v>Ferroalloys productionBrown coal</v>
      </c>
      <c r="F375" s="216">
        <v>40</v>
      </c>
      <c r="G375" s="7">
        <f>ROW()</f>
        <v>375</v>
      </c>
      <c r="H375" s="7">
        <v>642</v>
      </c>
      <c r="AA375" s="13"/>
      <c r="AB375" s="13"/>
      <c r="AC375" s="13"/>
      <c r="AD375" s="13"/>
      <c r="AE375" s="13"/>
      <c r="AN375" s="8"/>
      <c r="AO375" s="8"/>
      <c r="AP375" s="8"/>
      <c r="AQ375" s="12"/>
    </row>
    <row r="376" spans="1:43" x14ac:dyDescent="0.35">
      <c r="A376" t="s">
        <v>144</v>
      </c>
      <c r="B376" s="208">
        <v>31</v>
      </c>
      <c r="C376" t="s">
        <v>255</v>
      </c>
      <c r="D376" s="208" t="s">
        <v>256</v>
      </c>
      <c r="E376" t="str">
        <f t="shared" si="16"/>
        <v>Ferroalloys productionCharcoal</v>
      </c>
      <c r="F376" s="216">
        <v>170</v>
      </c>
      <c r="G376" s="7">
        <f>ROW()</f>
        <v>376</v>
      </c>
      <c r="H376" s="7">
        <v>669</v>
      </c>
      <c r="AA376" s="13"/>
      <c r="AB376" s="13"/>
      <c r="AC376" s="13"/>
      <c r="AD376" s="13"/>
      <c r="AE376" s="13"/>
      <c r="AN376" s="8"/>
      <c r="AO376" s="8"/>
      <c r="AP376" s="8"/>
      <c r="AQ376" s="12"/>
    </row>
    <row r="377" spans="1:43" x14ac:dyDescent="0.35">
      <c r="A377" t="s">
        <v>144</v>
      </c>
      <c r="B377" s="208">
        <v>31</v>
      </c>
      <c r="C377" t="s">
        <v>258</v>
      </c>
      <c r="D377" s="208" t="s">
        <v>259</v>
      </c>
      <c r="E377" t="str">
        <f t="shared" si="16"/>
        <v>Ferroalloys productionCoal briquettes</v>
      </c>
      <c r="F377" s="216">
        <v>60</v>
      </c>
      <c r="G377" s="7">
        <f>ROW()</f>
        <v>377</v>
      </c>
      <c r="H377" s="7">
        <v>644</v>
      </c>
      <c r="AA377" s="13"/>
      <c r="AB377" s="13"/>
      <c r="AC377" s="13"/>
      <c r="AD377" s="13"/>
      <c r="AE377" s="13"/>
      <c r="AN377" s="8"/>
      <c r="AO377" s="8"/>
      <c r="AP377" s="8"/>
      <c r="AQ377" s="12"/>
    </row>
    <row r="378" spans="1:43" x14ac:dyDescent="0.35">
      <c r="A378" t="s">
        <v>144</v>
      </c>
      <c r="B378" s="208">
        <v>31</v>
      </c>
      <c r="C378" t="s">
        <v>261</v>
      </c>
      <c r="D378" s="208" t="s">
        <v>262</v>
      </c>
      <c r="E378" t="str">
        <f t="shared" si="16"/>
        <v>Ferroalloys productionCoal coke</v>
      </c>
      <c r="F378" s="216">
        <v>70</v>
      </c>
      <c r="G378" s="7">
        <f>ROW()</f>
        <v>378</v>
      </c>
      <c r="H378" s="7">
        <v>667</v>
      </c>
      <c r="AA378" s="13"/>
      <c r="AB378" s="13"/>
      <c r="AC378" s="13"/>
      <c r="AD378" s="13"/>
      <c r="AE378" s="13"/>
      <c r="AN378" s="8"/>
      <c r="AO378" s="8"/>
      <c r="AP378" s="8"/>
      <c r="AQ378" s="12"/>
    </row>
    <row r="379" spans="1:43" x14ac:dyDescent="0.35">
      <c r="A379" t="s">
        <v>144</v>
      </c>
      <c r="B379" s="208">
        <v>31</v>
      </c>
      <c r="C379" t="s">
        <v>264</v>
      </c>
      <c r="D379" s="208" t="s">
        <v>265</v>
      </c>
      <c r="E379" t="str">
        <f t="shared" si="16"/>
        <v>Ferroalloys productionCoal mine waste gas that is captured for combustion</v>
      </c>
      <c r="F379" s="216">
        <v>210</v>
      </c>
      <c r="G379" s="7">
        <f>ROW()</f>
        <v>379</v>
      </c>
      <c r="H379" s="7">
        <v>654</v>
      </c>
      <c r="O379" s="76"/>
      <c r="P379" s="76"/>
      <c r="AA379" s="13"/>
      <c r="AB379" s="13"/>
      <c r="AC379" s="13"/>
      <c r="AD379" s="13"/>
      <c r="AE379" s="13"/>
      <c r="AN379" s="8"/>
      <c r="AO379" s="8"/>
      <c r="AP379" s="8"/>
      <c r="AQ379" s="12"/>
    </row>
    <row r="380" spans="1:43" x14ac:dyDescent="0.35">
      <c r="A380" t="s">
        <v>144</v>
      </c>
      <c r="B380" s="208">
        <v>31</v>
      </c>
      <c r="C380" t="s">
        <v>267</v>
      </c>
      <c r="D380" s="208" t="s">
        <v>268</v>
      </c>
      <c r="E380" t="str">
        <f t="shared" si="16"/>
        <v>Ferroalloys productionCoal seam methane that is captured for combustion</v>
      </c>
      <c r="F380" s="216">
        <v>200</v>
      </c>
      <c r="G380" s="7">
        <f>ROW()</f>
        <v>380</v>
      </c>
      <c r="H380" s="7">
        <v>653</v>
      </c>
      <c r="O380" s="76"/>
      <c r="P380" s="76"/>
      <c r="AA380" s="13"/>
      <c r="AB380" s="13"/>
      <c r="AC380" s="13"/>
      <c r="AD380" s="13"/>
      <c r="AE380" s="13"/>
      <c r="AN380" s="8"/>
      <c r="AO380" s="8"/>
      <c r="AP380" s="8"/>
      <c r="AQ380" s="12"/>
    </row>
    <row r="381" spans="1:43" x14ac:dyDescent="0.35">
      <c r="A381" t="s">
        <v>144</v>
      </c>
      <c r="B381" s="208">
        <v>31</v>
      </c>
      <c r="C381" t="s">
        <v>270</v>
      </c>
      <c r="D381" s="208" t="s">
        <v>271</v>
      </c>
      <c r="E381" t="str">
        <f t="shared" si="16"/>
        <v>Ferroalloys productionCoal tar</v>
      </c>
      <c r="F381" s="216">
        <v>80</v>
      </c>
      <c r="G381" s="7">
        <f>ROW()</f>
        <v>381</v>
      </c>
      <c r="H381" s="7">
        <v>668</v>
      </c>
      <c r="O381" s="76"/>
      <c r="P381" s="76"/>
      <c r="S381" s="76"/>
      <c r="AA381" s="13"/>
      <c r="AB381" s="13"/>
      <c r="AC381" s="13"/>
      <c r="AD381" s="13"/>
      <c r="AE381" s="13"/>
      <c r="AN381" s="8"/>
      <c r="AO381" s="8"/>
      <c r="AP381" s="8"/>
      <c r="AQ381" s="12"/>
    </row>
    <row r="382" spans="1:43" s="76" customFormat="1" x14ac:dyDescent="0.35">
      <c r="A382" t="s">
        <v>144</v>
      </c>
      <c r="B382" s="208">
        <v>31</v>
      </c>
      <c r="C382" t="s">
        <v>272</v>
      </c>
      <c r="D382" s="208" t="s">
        <v>273</v>
      </c>
      <c r="E382" t="str">
        <f t="shared" si="16"/>
        <v>Ferroalloys productionCoke oven gas</v>
      </c>
      <c r="F382" s="216">
        <v>250</v>
      </c>
      <c r="G382" s="7">
        <f>ROW()</f>
        <v>382</v>
      </c>
      <c r="H382" s="7">
        <v>672</v>
      </c>
      <c r="AA382" s="201"/>
      <c r="AB382" s="201"/>
      <c r="AC382" s="201"/>
      <c r="AD382" s="201"/>
      <c r="AE382" s="201"/>
      <c r="AN382" s="202"/>
      <c r="AO382" s="202"/>
      <c r="AP382" s="202"/>
      <c r="AQ382" s="203"/>
    </row>
    <row r="383" spans="1:43" s="76" customFormat="1" x14ac:dyDescent="0.35">
      <c r="A383" t="s">
        <v>144</v>
      </c>
      <c r="B383" s="208">
        <v>31</v>
      </c>
      <c r="C383" t="s">
        <v>274</v>
      </c>
      <c r="D383" s="208" t="s">
        <v>275</v>
      </c>
      <c r="E383" t="str">
        <f t="shared" si="16"/>
        <v>Ferroalloys productionCoking coal</v>
      </c>
      <c r="F383" s="216">
        <v>50</v>
      </c>
      <c r="G383" s="7">
        <f>ROW()</f>
        <v>383</v>
      </c>
      <c r="H383" s="7">
        <v>643</v>
      </c>
      <c r="AA383" s="201"/>
      <c r="AB383" s="201"/>
      <c r="AC383" s="201"/>
      <c r="AD383" s="201"/>
      <c r="AE383" s="201"/>
      <c r="AN383" s="202"/>
      <c r="AO383" s="202"/>
      <c r="AP383" s="202"/>
      <c r="AQ383" s="203"/>
    </row>
    <row r="384" spans="1:43" s="76" customFormat="1" x14ac:dyDescent="0.35">
      <c r="A384" t="s">
        <v>144</v>
      </c>
      <c r="B384" s="208">
        <v>31</v>
      </c>
      <c r="C384" t="s">
        <v>276</v>
      </c>
      <c r="D384" s="208" t="s">
        <v>277</v>
      </c>
      <c r="E384" t="str">
        <f t="shared" si="16"/>
        <v>Ferroalloys productionCompressed natural gas that has reverted back to standard conditions</v>
      </c>
      <c r="F384" s="216">
        <v>220</v>
      </c>
      <c r="G384" s="7">
        <f>ROW()</f>
        <v>384</v>
      </c>
      <c r="H384" s="7">
        <v>670</v>
      </c>
      <c r="AA384" s="201"/>
      <c r="AB384" s="201"/>
      <c r="AC384" s="201"/>
      <c r="AD384" s="201"/>
      <c r="AE384" s="201"/>
      <c r="AN384" s="202"/>
      <c r="AO384" s="202"/>
      <c r="AP384" s="202"/>
      <c r="AQ384" s="203"/>
    </row>
    <row r="385" spans="1:43" s="76" customFormat="1" x14ac:dyDescent="0.35">
      <c r="A385" t="s">
        <v>144</v>
      </c>
      <c r="B385" s="208">
        <v>31</v>
      </c>
      <c r="C385" t="s">
        <v>279</v>
      </c>
      <c r="D385" s="208" t="s">
        <v>383</v>
      </c>
      <c r="E385" t="str">
        <f t="shared" si="16"/>
        <v>Ferroalloys productionCrude oil</v>
      </c>
      <c r="F385" s="216">
        <v>350</v>
      </c>
      <c r="G385" s="7">
        <f>ROW()</f>
        <v>385</v>
      </c>
      <c r="H385" s="7">
        <v>660</v>
      </c>
      <c r="AA385" s="201"/>
      <c r="AB385" s="201"/>
      <c r="AC385" s="201"/>
      <c r="AD385" s="201"/>
      <c r="AE385" s="201"/>
      <c r="AN385" s="202"/>
      <c r="AO385" s="202"/>
      <c r="AP385" s="202"/>
      <c r="AQ385" s="203"/>
    </row>
    <row r="386" spans="1:43" s="76" customFormat="1" x14ac:dyDescent="0.35">
      <c r="A386" t="s">
        <v>144</v>
      </c>
      <c r="B386" s="208">
        <v>31</v>
      </c>
      <c r="C386" t="s">
        <v>281</v>
      </c>
      <c r="D386" s="208">
        <v>130</v>
      </c>
      <c r="E386" t="str">
        <f t="shared" si="16"/>
        <v>Ferroalloys productionDiesel oil</v>
      </c>
      <c r="F386" s="216">
        <v>420</v>
      </c>
      <c r="G386" s="7">
        <f>ROW()</f>
        <v>386</v>
      </c>
      <c r="H386" s="7">
        <v>706</v>
      </c>
      <c r="AA386" s="201"/>
      <c r="AB386" s="201"/>
      <c r="AC386" s="201"/>
      <c r="AD386" s="201"/>
      <c r="AE386" s="201"/>
      <c r="AN386" s="202"/>
      <c r="AO386" s="202"/>
      <c r="AP386" s="202"/>
      <c r="AQ386" s="203"/>
    </row>
    <row r="387" spans="1:43" s="76" customFormat="1" x14ac:dyDescent="0.35">
      <c r="A387" t="s">
        <v>144</v>
      </c>
      <c r="B387" s="208">
        <v>31</v>
      </c>
      <c r="C387" t="s">
        <v>285</v>
      </c>
      <c r="D387" s="208" t="s">
        <v>286</v>
      </c>
      <c r="E387" t="str">
        <f t="shared" si="16"/>
        <v>Ferroalloys productionDry wood</v>
      </c>
      <c r="F387" s="216">
        <v>120</v>
      </c>
      <c r="G387" s="7">
        <f>ROW()</f>
        <v>387</v>
      </c>
      <c r="H387" s="7">
        <v>647</v>
      </c>
      <c r="AA387" s="201"/>
      <c r="AB387" s="201"/>
      <c r="AC387" s="201"/>
      <c r="AD387" s="201"/>
      <c r="AE387" s="201"/>
      <c r="AN387" s="202"/>
      <c r="AO387" s="202"/>
      <c r="AP387" s="202"/>
      <c r="AQ387" s="203"/>
    </row>
    <row r="388" spans="1:43" s="76" customFormat="1" x14ac:dyDescent="0.35">
      <c r="A388" t="s">
        <v>144</v>
      </c>
      <c r="B388" s="208">
        <v>31</v>
      </c>
      <c r="C388" t="s">
        <v>287</v>
      </c>
      <c r="D388" s="208">
        <v>111</v>
      </c>
      <c r="E388" t="str">
        <f t="shared" ref="E388:E451" si="17">LEFT(TRIM(A388),45)&amp;LEFT(TRIM(C388),75)</f>
        <v>Ferroalloys productionEthane</v>
      </c>
      <c r="F388" s="216">
        <v>240</v>
      </c>
      <c r="G388" s="7">
        <f>ROW()</f>
        <v>388</v>
      </c>
      <c r="H388" s="7">
        <v>696</v>
      </c>
      <c r="AA388" s="201"/>
      <c r="AB388" s="201"/>
      <c r="AC388" s="201"/>
      <c r="AD388" s="201"/>
      <c r="AE388" s="201"/>
      <c r="AN388" s="202"/>
      <c r="AO388" s="202"/>
      <c r="AP388" s="202"/>
      <c r="AQ388" s="203"/>
    </row>
    <row r="389" spans="1:43" s="76" customFormat="1" x14ac:dyDescent="0.35">
      <c r="A389" t="s">
        <v>144</v>
      </c>
      <c r="B389" s="208">
        <v>31</v>
      </c>
      <c r="C389" t="s">
        <v>288</v>
      </c>
      <c r="D389" s="208" t="s">
        <v>289</v>
      </c>
      <c r="E389" t="str">
        <f t="shared" si="17"/>
        <v>Ferroalloys productionEthanol for use as a fuel in an internal combustion engine</v>
      </c>
      <c r="F389" s="216">
        <v>530</v>
      </c>
      <c r="G389" s="7">
        <f>ROW()</f>
        <v>389</v>
      </c>
      <c r="H389" s="7">
        <v>664</v>
      </c>
      <c r="AA389" s="201"/>
      <c r="AB389" s="201"/>
      <c r="AC389" s="201"/>
      <c r="AD389" s="201"/>
      <c r="AE389" s="201"/>
      <c r="AN389" s="202"/>
      <c r="AO389" s="202"/>
      <c r="AP389" s="202"/>
      <c r="AQ389" s="203"/>
    </row>
    <row r="390" spans="1:43" s="76" customFormat="1" x14ac:dyDescent="0.35">
      <c r="A390" t="s">
        <v>144</v>
      </c>
      <c r="B390" s="208">
        <v>31</v>
      </c>
      <c r="C390" t="s">
        <v>290</v>
      </c>
      <c r="D390" s="208">
        <v>128</v>
      </c>
      <c r="E390" t="str">
        <f t="shared" si="17"/>
        <v>Ferroalloys productionFuel oil</v>
      </c>
      <c r="F390" s="216">
        <v>430</v>
      </c>
      <c r="G390" s="7">
        <f>ROW()</f>
        <v>390</v>
      </c>
      <c r="H390" s="7">
        <v>705</v>
      </c>
      <c r="AA390" s="201"/>
      <c r="AB390" s="201"/>
      <c r="AC390" s="201"/>
      <c r="AD390" s="201"/>
      <c r="AE390" s="201"/>
      <c r="AN390" s="202"/>
      <c r="AO390" s="202"/>
      <c r="AP390" s="202"/>
      <c r="AQ390" s="203"/>
    </row>
    <row r="391" spans="1:43" s="76" customFormat="1" x14ac:dyDescent="0.35">
      <c r="A391" t="s">
        <v>144</v>
      </c>
      <c r="B391" s="208">
        <v>31</v>
      </c>
      <c r="C391" t="s">
        <v>291</v>
      </c>
      <c r="D391" s="208">
        <v>113</v>
      </c>
      <c r="E391" t="str">
        <f t="shared" si="17"/>
        <v>Ferroalloys productionGaseous fossil fuels other than those mentioned in items 17 to 26</v>
      </c>
      <c r="F391" s="216">
        <v>290</v>
      </c>
      <c r="G391" s="7">
        <f>ROW()</f>
        <v>391</v>
      </c>
      <c r="H391" s="7">
        <v>698</v>
      </c>
      <c r="AA391" s="201"/>
      <c r="AB391" s="201"/>
      <c r="AC391" s="201"/>
      <c r="AD391" s="201"/>
      <c r="AE391" s="201"/>
      <c r="AN391" s="202"/>
      <c r="AO391" s="202"/>
      <c r="AP391" s="202"/>
      <c r="AQ391" s="203"/>
    </row>
    <row r="392" spans="1:43" s="76" customFormat="1" x14ac:dyDescent="0.35">
      <c r="A392" t="s">
        <v>144</v>
      </c>
      <c r="B392" s="208">
        <v>31</v>
      </c>
      <c r="C392" t="s">
        <v>292</v>
      </c>
      <c r="D392" s="208" t="s">
        <v>293</v>
      </c>
      <c r="E392" t="str">
        <f t="shared" si="17"/>
        <v>Ferroalloys productionGasoline (other than for use as fuel in an aircraft)</v>
      </c>
      <c r="F392" s="216">
        <v>370</v>
      </c>
      <c r="G392" s="7">
        <f>ROW()</f>
        <v>392</v>
      </c>
      <c r="H392" s="7">
        <v>677</v>
      </c>
      <c r="AA392" s="201"/>
      <c r="AB392" s="201"/>
      <c r="AC392" s="201"/>
      <c r="AD392" s="201"/>
      <c r="AE392" s="201"/>
      <c r="AN392" s="202"/>
      <c r="AO392" s="202"/>
      <c r="AP392" s="202"/>
      <c r="AQ392" s="203"/>
    </row>
    <row r="393" spans="1:43" s="76" customFormat="1" x14ac:dyDescent="0.35">
      <c r="A393" t="s">
        <v>144</v>
      </c>
      <c r="B393" s="208">
        <v>31</v>
      </c>
      <c r="C393" t="s">
        <v>295</v>
      </c>
      <c r="D393" s="208" t="s">
        <v>296</v>
      </c>
      <c r="E393" t="str">
        <f t="shared" si="17"/>
        <v>Ferroalloys productionGasoline for use as a fuel in an aircraft</v>
      </c>
      <c r="F393" s="216">
        <v>380</v>
      </c>
      <c r="G393" s="7">
        <f>ROW()</f>
        <v>393</v>
      </c>
      <c r="H393" s="7">
        <v>678</v>
      </c>
      <c r="AA393" s="201"/>
      <c r="AB393" s="201"/>
      <c r="AC393" s="201"/>
      <c r="AD393" s="201"/>
      <c r="AE393" s="201"/>
      <c r="AN393" s="202"/>
      <c r="AO393" s="202"/>
      <c r="AP393" s="202"/>
      <c r="AQ393" s="203"/>
    </row>
    <row r="394" spans="1:43" s="76" customFormat="1" x14ac:dyDescent="0.35">
      <c r="A394" t="s">
        <v>144</v>
      </c>
      <c r="B394" s="208">
        <v>31</v>
      </c>
      <c r="C394" t="s">
        <v>298</v>
      </c>
      <c r="D394" s="208" t="s">
        <v>299</v>
      </c>
      <c r="E394" t="str">
        <f t="shared" si="17"/>
        <v>Ferroalloys productionGreen and air dried wood</v>
      </c>
      <c r="F394" s="216">
        <v>130</v>
      </c>
      <c r="G394" s="7">
        <f>ROW()</f>
        <v>394</v>
      </c>
      <c r="H394" s="7">
        <v>648</v>
      </c>
      <c r="AA394" s="201"/>
      <c r="AB394" s="201"/>
      <c r="AC394" s="201"/>
      <c r="AD394" s="201"/>
      <c r="AE394" s="201"/>
      <c r="AN394" s="202"/>
      <c r="AO394" s="202"/>
      <c r="AP394" s="202"/>
      <c r="AQ394" s="203"/>
    </row>
    <row r="395" spans="1:43" s="76" customFormat="1" x14ac:dyDescent="0.35">
      <c r="A395" t="s">
        <v>144</v>
      </c>
      <c r="B395" s="208">
        <v>31</v>
      </c>
      <c r="C395" t="s">
        <v>301</v>
      </c>
      <c r="D395" s="208" t="s">
        <v>302</v>
      </c>
      <c r="E395" t="str">
        <f t="shared" si="17"/>
        <v>Ferroalloys productionHeating oil</v>
      </c>
      <c r="F395" s="216">
        <v>410</v>
      </c>
      <c r="G395" s="7">
        <f>ROW()</f>
        <v>395</v>
      </c>
      <c r="H395" s="7">
        <v>681</v>
      </c>
      <c r="AA395" s="201"/>
      <c r="AB395" s="201"/>
      <c r="AC395" s="201"/>
      <c r="AD395" s="201"/>
      <c r="AE395" s="201"/>
      <c r="AN395" s="202"/>
      <c r="AO395" s="202"/>
      <c r="AP395" s="202"/>
      <c r="AQ395" s="203"/>
    </row>
    <row r="396" spans="1:43" s="76" customFormat="1" x14ac:dyDescent="0.35">
      <c r="A396" t="s">
        <v>144</v>
      </c>
      <c r="B396" s="208">
        <v>31</v>
      </c>
      <c r="C396" s="54" t="s">
        <v>303</v>
      </c>
      <c r="D396" s="208" t="s">
        <v>304</v>
      </c>
      <c r="E396" t="str">
        <f t="shared" si="17"/>
        <v>Ferroalloys productionIndustrial materials that are derived from fossil fuels if recycled and com</v>
      </c>
      <c r="F396" s="216">
        <v>100</v>
      </c>
      <c r="G396" s="7">
        <f>ROW()</f>
        <v>396</v>
      </c>
      <c r="H396" s="7">
        <v>645</v>
      </c>
      <c r="AA396" s="201"/>
      <c r="AB396" s="201"/>
      <c r="AC396" s="201"/>
      <c r="AD396" s="201"/>
      <c r="AE396" s="201"/>
      <c r="AN396" s="202"/>
      <c r="AO396" s="202"/>
      <c r="AP396" s="202"/>
      <c r="AQ396" s="203"/>
    </row>
    <row r="397" spans="1:43" s="76" customFormat="1" x14ac:dyDescent="0.35">
      <c r="A397" t="s">
        <v>144</v>
      </c>
      <c r="B397" s="208">
        <v>31</v>
      </c>
      <c r="C397" t="s">
        <v>305</v>
      </c>
      <c r="D397" s="208" t="s">
        <v>306</v>
      </c>
      <c r="E397" t="str">
        <f t="shared" si="17"/>
        <v>Ferroalloys productionKerosene (other than for use as fuel in an aircraft)</v>
      </c>
      <c r="F397" s="216">
        <v>390</v>
      </c>
      <c r="G397" s="7">
        <f>ROW()</f>
        <v>397</v>
      </c>
      <c r="H397" s="7">
        <v>679</v>
      </c>
      <c r="AA397" s="201"/>
      <c r="AB397" s="201"/>
      <c r="AC397" s="201"/>
      <c r="AD397" s="201"/>
      <c r="AE397" s="201"/>
      <c r="AN397" s="202"/>
      <c r="AO397" s="202"/>
      <c r="AP397" s="202"/>
      <c r="AQ397" s="203"/>
    </row>
    <row r="398" spans="1:43" s="76" customFormat="1" x14ac:dyDescent="0.35">
      <c r="A398" t="s">
        <v>144</v>
      </c>
      <c r="B398" s="208">
        <v>31</v>
      </c>
      <c r="C398" t="s">
        <v>307</v>
      </c>
      <c r="D398" s="208" t="s">
        <v>308</v>
      </c>
      <c r="E398" t="str">
        <f t="shared" si="17"/>
        <v>Ferroalloys productionKerosene for use as fuel in an aircraft</v>
      </c>
      <c r="F398" s="216">
        <v>400</v>
      </c>
      <c r="G398" s="7">
        <f>ROW()</f>
        <v>398</v>
      </c>
      <c r="H398" s="7">
        <v>680</v>
      </c>
      <c r="AA398" s="201"/>
      <c r="AB398" s="201"/>
      <c r="AC398" s="201"/>
      <c r="AD398" s="201"/>
      <c r="AE398" s="201"/>
      <c r="AN398" s="202"/>
      <c r="AO398" s="202"/>
      <c r="AP398" s="202"/>
      <c r="AQ398" s="203"/>
    </row>
    <row r="399" spans="1:43" s="76" customFormat="1" x14ac:dyDescent="0.35">
      <c r="A399" t="s">
        <v>144</v>
      </c>
      <c r="B399" s="208">
        <v>31</v>
      </c>
      <c r="C399" t="s">
        <v>309</v>
      </c>
      <c r="D399" s="208" t="s">
        <v>310</v>
      </c>
      <c r="E399" t="str">
        <f t="shared" si="17"/>
        <v>Ferroalloys productionLandfill biogas that is captured for combustion (methane only)</v>
      </c>
      <c r="F399" s="216">
        <v>300</v>
      </c>
      <c r="G399" s="7">
        <f>ROW()</f>
        <v>399</v>
      </c>
      <c r="H399" s="7">
        <v>656</v>
      </c>
      <c r="AA399" s="201"/>
      <c r="AB399" s="201"/>
      <c r="AC399" s="201"/>
      <c r="AD399" s="201"/>
      <c r="AE399" s="201"/>
      <c r="AN399" s="202"/>
      <c r="AO399" s="202"/>
      <c r="AP399" s="202"/>
      <c r="AQ399" s="203"/>
    </row>
    <row r="400" spans="1:43" s="76" customFormat="1" x14ac:dyDescent="0.35">
      <c r="A400" t="s">
        <v>144</v>
      </c>
      <c r="B400" s="208">
        <v>31</v>
      </c>
      <c r="C400" t="s">
        <v>312</v>
      </c>
      <c r="D400" s="208">
        <v>115</v>
      </c>
      <c r="E400" t="str">
        <f t="shared" si="17"/>
        <v>Ferroalloys productionLiquefied aromatic hydrocarbons</v>
      </c>
      <c r="F400" s="216">
        <v>440</v>
      </c>
      <c r="G400" s="7">
        <f>ROW()</f>
        <v>400</v>
      </c>
      <c r="H400" s="7">
        <v>700</v>
      </c>
      <c r="AA400" s="201"/>
      <c r="AB400" s="201"/>
      <c r="AC400" s="201"/>
      <c r="AD400" s="201"/>
      <c r="AE400" s="201"/>
      <c r="AN400" s="202"/>
      <c r="AO400" s="202"/>
      <c r="AP400" s="202"/>
      <c r="AQ400" s="203"/>
    </row>
    <row r="401" spans="1:43" s="76" customFormat="1" x14ac:dyDescent="0.35">
      <c r="A401" t="s">
        <v>144</v>
      </c>
      <c r="B401" s="208">
        <v>31</v>
      </c>
      <c r="C401" t="s">
        <v>314</v>
      </c>
      <c r="D401" s="208" t="s">
        <v>315</v>
      </c>
      <c r="E401" t="str">
        <f t="shared" si="17"/>
        <v>Ferroalloys productionLiquefied natural gas</v>
      </c>
      <c r="F401" s="216">
        <v>280</v>
      </c>
      <c r="G401" s="7">
        <f>ROW()</f>
        <v>401</v>
      </c>
      <c r="H401" s="7">
        <v>676</v>
      </c>
      <c r="AA401" s="201"/>
      <c r="AB401" s="201"/>
      <c r="AC401" s="201"/>
      <c r="AD401" s="201"/>
      <c r="AE401" s="201"/>
      <c r="AN401" s="202"/>
      <c r="AO401" s="202"/>
      <c r="AP401" s="202"/>
      <c r="AQ401" s="203"/>
    </row>
    <row r="402" spans="1:43" s="76" customFormat="1" x14ac:dyDescent="0.35">
      <c r="A402" t="s">
        <v>144</v>
      </c>
      <c r="B402" s="208">
        <v>31</v>
      </c>
      <c r="C402" t="s">
        <v>317</v>
      </c>
      <c r="D402" s="208">
        <v>116</v>
      </c>
      <c r="E402" t="str">
        <f t="shared" si="17"/>
        <v>Ferroalloys productionLiquefied petroleum gas</v>
      </c>
      <c r="F402" s="216">
        <v>460</v>
      </c>
      <c r="G402" s="7">
        <f>ROW()</f>
        <v>402</v>
      </c>
      <c r="H402" s="7">
        <v>701</v>
      </c>
      <c r="AA402" s="201"/>
      <c r="AB402" s="201"/>
      <c r="AC402" s="201"/>
      <c r="AD402" s="201"/>
      <c r="AE402" s="201"/>
      <c r="AN402" s="202"/>
      <c r="AO402" s="202"/>
      <c r="AP402" s="202"/>
      <c r="AQ402" s="203"/>
    </row>
    <row r="403" spans="1:43" s="76" customFormat="1" x14ac:dyDescent="0.35">
      <c r="A403" t="s">
        <v>144</v>
      </c>
      <c r="B403" s="208">
        <v>31</v>
      </c>
      <c r="C403" t="s">
        <v>319</v>
      </c>
      <c r="D403" s="208" t="s">
        <v>320</v>
      </c>
      <c r="E403" t="str">
        <f t="shared" si="17"/>
        <v>Ferroalloys productionNaphtha</v>
      </c>
      <c r="F403" s="216">
        <v>470</v>
      </c>
      <c r="G403" s="7">
        <f>ROW()</f>
        <v>403</v>
      </c>
      <c r="H403" s="7">
        <v>686</v>
      </c>
      <c r="AA403" s="201"/>
      <c r="AB403" s="201"/>
      <c r="AC403" s="201"/>
      <c r="AD403" s="201"/>
      <c r="AE403" s="201"/>
      <c r="AN403" s="202"/>
      <c r="AO403" s="202"/>
      <c r="AP403" s="202"/>
      <c r="AQ403" s="203"/>
    </row>
    <row r="404" spans="1:43" s="76" customFormat="1" x14ac:dyDescent="0.35">
      <c r="A404" t="s">
        <v>144</v>
      </c>
      <c r="B404" s="208">
        <v>31</v>
      </c>
      <c r="C404" t="s">
        <v>322</v>
      </c>
      <c r="D404" s="208" t="s">
        <v>323</v>
      </c>
      <c r="E404" t="str">
        <f t="shared" si="17"/>
        <v>Ferroalloys productionNatural gas distributed in a pipeline</v>
      </c>
      <c r="F404" s="216">
        <v>190</v>
      </c>
      <c r="G404" s="7">
        <f>ROW()</f>
        <v>404</v>
      </c>
      <c r="H404" s="7">
        <v>666</v>
      </c>
      <c r="AA404" s="201"/>
      <c r="AB404" s="201"/>
      <c r="AC404" s="201"/>
      <c r="AD404" s="201"/>
      <c r="AE404" s="201"/>
      <c r="AN404" s="202"/>
      <c r="AO404" s="202"/>
      <c r="AP404" s="202"/>
      <c r="AQ404" s="203"/>
    </row>
    <row r="405" spans="1:43" s="76" customFormat="1" x14ac:dyDescent="0.35">
      <c r="A405" t="s">
        <v>144</v>
      </c>
      <c r="B405" s="208">
        <v>31</v>
      </c>
      <c r="C405" t="s">
        <v>325</v>
      </c>
      <c r="D405" s="208" t="s">
        <v>326</v>
      </c>
      <c r="E405" t="str">
        <f t="shared" si="17"/>
        <v>Ferroalloys productionNon-biomass municipal materials if recycled and combusted to produce heat o</v>
      </c>
      <c r="F405" s="216">
        <v>110</v>
      </c>
      <c r="G405" s="7">
        <f>ROW()</f>
        <v>405</v>
      </c>
      <c r="H405" s="7">
        <v>646</v>
      </c>
      <c r="AA405" s="201"/>
      <c r="AB405" s="201"/>
      <c r="AC405" s="201"/>
      <c r="AD405" s="201"/>
      <c r="AE405" s="201"/>
      <c r="AN405" s="202"/>
      <c r="AO405" s="202"/>
      <c r="AP405" s="202"/>
      <c r="AQ405" s="203"/>
    </row>
    <row r="406" spans="1:43" s="76" customFormat="1" x14ac:dyDescent="0.35">
      <c r="A406" s="54" t="s">
        <v>144</v>
      </c>
      <c r="B406" s="195">
        <v>31</v>
      </c>
      <c r="C406" s="54" t="s">
        <v>328</v>
      </c>
      <c r="D406" s="195"/>
      <c r="E406" s="54" t="str">
        <f t="shared" si="17"/>
        <v>Ferroalloys productionPassenger car tyres if recycled and combusted to produce heat or electricit</v>
      </c>
      <c r="F406" s="219">
        <v>890</v>
      </c>
      <c r="G406" s="7">
        <f>ROW()</f>
        <v>406</v>
      </c>
      <c r="H406" s="197"/>
      <c r="AA406" s="201"/>
      <c r="AB406" s="201"/>
      <c r="AC406" s="201"/>
      <c r="AD406" s="201"/>
      <c r="AE406" s="201"/>
      <c r="AN406" s="202"/>
      <c r="AO406" s="202"/>
      <c r="AP406" s="202"/>
      <c r="AQ406" s="203"/>
    </row>
    <row r="407" spans="1:43" s="76" customFormat="1" x14ac:dyDescent="0.35">
      <c r="A407" t="s">
        <v>144</v>
      </c>
      <c r="B407" s="208">
        <v>31</v>
      </c>
      <c r="C407" t="s">
        <v>330</v>
      </c>
      <c r="D407" s="208">
        <v>103</v>
      </c>
      <c r="E407" t="str">
        <f t="shared" si="17"/>
        <v>Ferroalloys productionPetroleum based greases</v>
      </c>
      <c r="F407" s="216">
        <v>340</v>
      </c>
      <c r="G407" s="7">
        <f>ROW()</f>
        <v>407</v>
      </c>
      <c r="H407" s="7">
        <v>694</v>
      </c>
      <c r="AA407" s="201"/>
      <c r="AB407" s="201"/>
      <c r="AC407" s="201"/>
      <c r="AD407" s="201"/>
      <c r="AE407" s="201"/>
      <c r="AN407" s="202"/>
      <c r="AO407" s="202"/>
      <c r="AP407" s="202"/>
      <c r="AQ407" s="203"/>
    </row>
    <row r="408" spans="1:43" s="76" customFormat="1" x14ac:dyDescent="0.35">
      <c r="A408" t="s">
        <v>144</v>
      </c>
      <c r="B408" s="208">
        <v>31</v>
      </c>
      <c r="C408" t="s">
        <v>332</v>
      </c>
      <c r="D408" s="208">
        <v>100</v>
      </c>
      <c r="E408" t="str">
        <f t="shared" si="17"/>
        <v>Ferroalloys productionPetroleum based oils (other than petroleum based oil used as fuel)</v>
      </c>
      <c r="F408" s="216">
        <v>330</v>
      </c>
      <c r="G408" s="7">
        <f>ROW()</f>
        <v>408</v>
      </c>
      <c r="H408" s="7">
        <v>691</v>
      </c>
      <c r="AA408" s="201"/>
      <c r="AB408" s="201"/>
      <c r="AC408" s="201"/>
      <c r="AD408" s="201"/>
      <c r="AE408" s="201"/>
      <c r="AN408" s="202"/>
      <c r="AO408" s="202"/>
      <c r="AP408" s="202"/>
      <c r="AQ408" s="203"/>
    </row>
    <row r="409" spans="1:43" s="76" customFormat="1" x14ac:dyDescent="0.35">
      <c r="A409" t="s">
        <v>144</v>
      </c>
      <c r="B409" s="208">
        <v>31</v>
      </c>
      <c r="C409" t="s">
        <v>334</v>
      </c>
      <c r="D409" s="208">
        <v>127</v>
      </c>
      <c r="E409" t="str">
        <f t="shared" si="17"/>
        <v xml:space="preserve">Ferroalloys productionPetroleum based products other than: Petroleum based products mentioned in </v>
      </c>
      <c r="F409" s="216">
        <v>510</v>
      </c>
      <c r="G409" s="7">
        <f>ROW()</f>
        <v>409</v>
      </c>
      <c r="H409" s="7">
        <v>704</v>
      </c>
      <c r="AA409" s="201"/>
      <c r="AB409" s="201"/>
      <c r="AC409" s="201"/>
      <c r="AD409" s="201"/>
      <c r="AE409" s="201"/>
      <c r="AN409" s="202"/>
      <c r="AO409" s="202"/>
      <c r="AP409" s="202"/>
      <c r="AQ409" s="203"/>
    </row>
    <row r="410" spans="1:43" s="76" customFormat="1" x14ac:dyDescent="0.35">
      <c r="A410" t="s">
        <v>144</v>
      </c>
      <c r="B410" s="208">
        <v>31</v>
      </c>
      <c r="C410" t="s">
        <v>336</v>
      </c>
      <c r="D410" s="208" t="s">
        <v>337</v>
      </c>
      <c r="E410" t="str">
        <f t="shared" si="17"/>
        <v>Ferroalloys productionPetroleum coke</v>
      </c>
      <c r="F410" s="216">
        <v>480</v>
      </c>
      <c r="G410" s="7">
        <f>ROW()</f>
        <v>410</v>
      </c>
      <c r="H410" s="7">
        <v>687</v>
      </c>
      <c r="AA410" s="201"/>
      <c r="AB410" s="201"/>
      <c r="AC410" s="201"/>
      <c r="AD410" s="201"/>
      <c r="AE410" s="201"/>
      <c r="AN410" s="202"/>
      <c r="AO410" s="202"/>
      <c r="AP410" s="202"/>
      <c r="AQ410" s="203"/>
    </row>
    <row r="411" spans="1:43" s="76" customFormat="1" x14ac:dyDescent="0.35">
      <c r="A411" t="s">
        <v>144</v>
      </c>
      <c r="B411" s="208">
        <v>31</v>
      </c>
      <c r="C411" t="s">
        <v>339</v>
      </c>
      <c r="D411" s="208" t="s">
        <v>340</v>
      </c>
      <c r="E411" t="str">
        <f t="shared" si="17"/>
        <v xml:space="preserve">Ferroalloys productionPlant condensate and other natural gas liquids not covered by another item </v>
      </c>
      <c r="F411" s="216">
        <v>360</v>
      </c>
      <c r="G411" s="7">
        <f>ROW()</f>
        <v>411</v>
      </c>
      <c r="H411" s="7">
        <v>661</v>
      </c>
      <c r="AA411" s="201"/>
      <c r="AB411" s="201"/>
      <c r="AC411" s="201"/>
      <c r="AD411" s="201"/>
      <c r="AE411" s="201"/>
      <c r="AN411" s="202"/>
      <c r="AO411" s="202"/>
      <c r="AP411" s="202"/>
      <c r="AQ411" s="203"/>
    </row>
    <row r="412" spans="1:43" s="76" customFormat="1" x14ac:dyDescent="0.35">
      <c r="A412" t="s">
        <v>144</v>
      </c>
      <c r="B412" s="208">
        <v>31</v>
      </c>
      <c r="C412" t="s">
        <v>343</v>
      </c>
      <c r="D412" s="208" t="s">
        <v>344</v>
      </c>
      <c r="E412" t="str">
        <f t="shared" si="17"/>
        <v>Ferroalloys productionPrimary solid biomass fuels other than those mentioned in items 10 to 15</v>
      </c>
      <c r="F412" s="216">
        <v>180</v>
      </c>
      <c r="G412" s="7">
        <f>ROW()</f>
        <v>412</v>
      </c>
      <c r="H412" s="7">
        <v>652</v>
      </c>
      <c r="AA412" s="201"/>
      <c r="AB412" s="201"/>
      <c r="AC412" s="201"/>
      <c r="AD412" s="201"/>
      <c r="AE412" s="201"/>
      <c r="AN412" s="202"/>
      <c r="AO412" s="202"/>
      <c r="AP412" s="202"/>
      <c r="AQ412" s="203"/>
    </row>
    <row r="413" spans="1:43" s="76" customFormat="1" x14ac:dyDescent="0.35">
      <c r="A413" t="s">
        <v>144</v>
      </c>
      <c r="B413" s="208">
        <v>31</v>
      </c>
      <c r="C413" t="s">
        <v>346</v>
      </c>
      <c r="D413" s="208" t="s">
        <v>347</v>
      </c>
      <c r="E413" t="str">
        <f t="shared" si="17"/>
        <v>Ferroalloys productionRefinery coke</v>
      </c>
      <c r="F413" s="216">
        <v>500</v>
      </c>
      <c r="G413" s="7">
        <f>ROW()</f>
        <v>413</v>
      </c>
      <c r="H413" s="7">
        <v>690</v>
      </c>
      <c r="AA413" s="201"/>
      <c r="AB413" s="201"/>
      <c r="AC413" s="201"/>
      <c r="AD413" s="201"/>
      <c r="AE413" s="201"/>
      <c r="AN413" s="202"/>
      <c r="AO413" s="202"/>
      <c r="AP413" s="202"/>
      <c r="AQ413" s="203"/>
    </row>
    <row r="414" spans="1:43" s="76" customFormat="1" x14ac:dyDescent="0.35">
      <c r="A414" t="s">
        <v>144</v>
      </c>
      <c r="B414" s="208">
        <v>31</v>
      </c>
      <c r="C414" t="s">
        <v>349</v>
      </c>
      <c r="D414" s="208" t="s">
        <v>350</v>
      </c>
      <c r="E414" t="str">
        <f t="shared" si="17"/>
        <v>Ferroalloys productionRefinery gas and liquids</v>
      </c>
      <c r="F414" s="216">
        <v>490</v>
      </c>
      <c r="G414" s="7">
        <f>ROW()</f>
        <v>414</v>
      </c>
      <c r="H414" s="7">
        <v>688</v>
      </c>
      <c r="AA414" s="201"/>
      <c r="AB414" s="201"/>
      <c r="AC414" s="201"/>
      <c r="AD414" s="201"/>
      <c r="AE414" s="201"/>
      <c r="AN414" s="202"/>
      <c r="AO414" s="202"/>
      <c r="AP414" s="202"/>
      <c r="AQ414" s="203"/>
    </row>
    <row r="415" spans="1:43" s="76" customFormat="1" x14ac:dyDescent="0.35">
      <c r="A415" s="228" t="s">
        <v>144</v>
      </c>
      <c r="B415" s="229">
        <v>31</v>
      </c>
      <c r="C415" s="228" t="s">
        <v>647</v>
      </c>
      <c r="D415" s="229"/>
      <c r="E415" s="228" t="str">
        <f t="shared" si="17"/>
        <v>Ferroalloys productionRenewable aviation kerosene</v>
      </c>
      <c r="F415" s="230">
        <v>910</v>
      </c>
      <c r="G415" s="231">
        <f>ROW()</f>
        <v>415</v>
      </c>
      <c r="H415" s="231"/>
      <c r="AA415" s="201"/>
      <c r="AB415" s="201"/>
      <c r="AC415" s="201"/>
      <c r="AD415" s="201"/>
      <c r="AE415" s="201"/>
      <c r="AN415" s="202"/>
      <c r="AO415" s="202"/>
      <c r="AP415" s="202"/>
      <c r="AQ415" s="203"/>
    </row>
    <row r="416" spans="1:43" s="76" customFormat="1" x14ac:dyDescent="0.35">
      <c r="A416" s="228" t="s">
        <v>144</v>
      </c>
      <c r="B416" s="229">
        <v>31</v>
      </c>
      <c r="C416" s="228" t="s">
        <v>648</v>
      </c>
      <c r="D416" s="229"/>
      <c r="E416" s="228" t="str">
        <f t="shared" si="17"/>
        <v>Ferroalloys productionRenewable diesel</v>
      </c>
      <c r="F416" s="230">
        <v>920</v>
      </c>
      <c r="G416" s="231">
        <f>ROW()</f>
        <v>416</v>
      </c>
      <c r="H416" s="231"/>
      <c r="AA416" s="201"/>
      <c r="AB416" s="201"/>
      <c r="AC416" s="201"/>
      <c r="AD416" s="201"/>
      <c r="AE416" s="201"/>
      <c r="AN416" s="202"/>
      <c r="AO416" s="202"/>
      <c r="AP416" s="202"/>
      <c r="AQ416" s="203"/>
    </row>
    <row r="417" spans="1:43" s="76" customFormat="1" x14ac:dyDescent="0.35">
      <c r="A417" t="s">
        <v>144</v>
      </c>
      <c r="B417" s="208">
        <v>31</v>
      </c>
      <c r="C417" t="s">
        <v>353</v>
      </c>
      <c r="D417" s="208" t="s">
        <v>354</v>
      </c>
      <c r="E417" t="str">
        <f t="shared" si="17"/>
        <v>Ferroalloys productionSludge biogas that is captured for combustion (methane only)</v>
      </c>
      <c r="F417" s="216">
        <v>310</v>
      </c>
      <c r="G417" s="7">
        <f>ROW()</f>
        <v>417</v>
      </c>
      <c r="H417" s="7">
        <v>657</v>
      </c>
      <c r="AA417" s="201"/>
      <c r="AB417" s="201"/>
      <c r="AC417" s="201"/>
      <c r="AD417" s="201"/>
      <c r="AE417" s="201"/>
      <c r="AN417" s="202"/>
      <c r="AO417" s="202"/>
      <c r="AP417" s="202"/>
      <c r="AQ417" s="203"/>
    </row>
    <row r="418" spans="1:43" s="76" customFormat="1" x14ac:dyDescent="0.35">
      <c r="A418" t="s">
        <v>144</v>
      </c>
      <c r="B418" s="208">
        <v>31</v>
      </c>
      <c r="C418" t="s">
        <v>356</v>
      </c>
      <c r="D418" s="208">
        <v>110</v>
      </c>
      <c r="E418" t="str">
        <f t="shared" si="17"/>
        <v>Ferroalloys productionSolid fossil fuels other than those mentioned in items 1 to 5</v>
      </c>
      <c r="F418" s="216">
        <v>90</v>
      </c>
      <c r="G418" s="7">
        <f>ROW()</f>
        <v>418</v>
      </c>
      <c r="H418" s="7">
        <v>695</v>
      </c>
      <c r="AA418" s="201"/>
      <c r="AB418" s="201"/>
      <c r="AC418" s="201"/>
      <c r="AD418" s="201"/>
      <c r="AE418" s="201"/>
      <c r="AN418" s="202"/>
      <c r="AO418" s="202"/>
      <c r="AP418" s="202"/>
      <c r="AQ418" s="203"/>
    </row>
    <row r="419" spans="1:43" s="76" customFormat="1" x14ac:dyDescent="0.35">
      <c r="A419" t="s">
        <v>144</v>
      </c>
      <c r="B419" s="208">
        <v>31</v>
      </c>
      <c r="C419" t="s">
        <v>358</v>
      </c>
      <c r="D419" s="208" t="s">
        <v>406</v>
      </c>
      <c r="E419" t="str">
        <f t="shared" si="17"/>
        <v>Ferroalloys productionSolvents if mineral turpentine or white spirits</v>
      </c>
      <c r="F419" s="216">
        <v>450</v>
      </c>
      <c r="G419" s="7">
        <f>ROW()</f>
        <v>419</v>
      </c>
      <c r="H419" s="7">
        <v>684</v>
      </c>
      <c r="AA419" s="201"/>
      <c r="AB419" s="201"/>
      <c r="AC419" s="201"/>
      <c r="AD419" s="201"/>
      <c r="AE419" s="201"/>
      <c r="AN419" s="202"/>
      <c r="AO419" s="202"/>
      <c r="AP419" s="202"/>
      <c r="AQ419" s="203"/>
    </row>
    <row r="420" spans="1:43" s="76" customFormat="1" x14ac:dyDescent="0.35">
      <c r="A420" t="s">
        <v>144</v>
      </c>
      <c r="B420" s="208">
        <v>31</v>
      </c>
      <c r="C420" t="s">
        <v>361</v>
      </c>
      <c r="D420" s="208" t="s">
        <v>362</v>
      </c>
      <c r="E420" t="str">
        <f t="shared" si="17"/>
        <v>Ferroalloys productionSub-bituminous coal</v>
      </c>
      <c r="F420" s="216">
        <v>20</v>
      </c>
      <c r="G420" s="7">
        <f>ROW()</f>
        <v>420</v>
      </c>
      <c r="H420" s="7">
        <v>640</v>
      </c>
      <c r="AA420" s="201"/>
      <c r="AB420" s="201"/>
      <c r="AC420" s="201"/>
      <c r="AD420" s="201"/>
      <c r="AE420" s="201"/>
      <c r="AN420" s="202"/>
      <c r="AO420" s="202"/>
      <c r="AP420" s="202"/>
      <c r="AQ420" s="203"/>
    </row>
    <row r="421" spans="1:43" s="76" customFormat="1" x14ac:dyDescent="0.35">
      <c r="A421" t="s">
        <v>144</v>
      </c>
      <c r="B421" s="208">
        <v>31</v>
      </c>
      <c r="C421" t="s">
        <v>364</v>
      </c>
      <c r="D421" s="208" t="s">
        <v>365</v>
      </c>
      <c r="E421" t="str">
        <f t="shared" si="17"/>
        <v>Ferroalloys productionSulphite lyes</v>
      </c>
      <c r="F421" s="216">
        <v>140</v>
      </c>
      <c r="G421" s="7">
        <f>ROW()</f>
        <v>421</v>
      </c>
      <c r="H421" s="7">
        <v>649</v>
      </c>
      <c r="AA421" s="201"/>
      <c r="AB421" s="201"/>
      <c r="AC421" s="201"/>
      <c r="AD421" s="201"/>
      <c r="AE421" s="201"/>
      <c r="AN421" s="202"/>
      <c r="AO421" s="202"/>
      <c r="AP421" s="202"/>
      <c r="AQ421" s="203"/>
    </row>
    <row r="422" spans="1:43" s="76" customFormat="1" x14ac:dyDescent="0.35">
      <c r="A422" t="s">
        <v>144</v>
      </c>
      <c r="B422" s="208">
        <v>31</v>
      </c>
      <c r="C422" t="s">
        <v>367</v>
      </c>
      <c r="D422" s="208" t="s">
        <v>368</v>
      </c>
      <c r="E422" t="str">
        <f t="shared" si="17"/>
        <v>Ferroalloys productionTown gas</v>
      </c>
      <c r="F422" s="216">
        <v>270</v>
      </c>
      <c r="G422" s="7">
        <f>ROW()</f>
        <v>422</v>
      </c>
      <c r="H422" s="7">
        <v>674</v>
      </c>
      <c r="AA422" s="201"/>
      <c r="AB422" s="201"/>
      <c r="AC422" s="201"/>
      <c r="AD422" s="201"/>
      <c r="AE422" s="201"/>
      <c r="AN422" s="202"/>
      <c r="AO422" s="202"/>
      <c r="AP422" s="202"/>
      <c r="AQ422" s="203"/>
    </row>
    <row r="423" spans="1:43" s="76" customFormat="1" x14ac:dyDescent="0.35">
      <c r="A423" s="54" t="s">
        <v>144</v>
      </c>
      <c r="B423" s="195" t="s">
        <v>431</v>
      </c>
      <c r="C423" s="54" t="s">
        <v>370</v>
      </c>
      <c r="D423" s="195"/>
      <c r="E423" s="54" t="str">
        <f t="shared" si="17"/>
        <v>Ferroalloys productionTruck and off-road tyres if recycled and combusted to produce heat or elect</v>
      </c>
      <c r="F423" s="219">
        <v>900</v>
      </c>
      <c r="G423" s="7">
        <f>ROW()</f>
        <v>423</v>
      </c>
      <c r="H423" s="197"/>
      <c r="AA423" s="201"/>
      <c r="AB423" s="201"/>
      <c r="AC423" s="201"/>
      <c r="AD423" s="201"/>
      <c r="AE423" s="201"/>
      <c r="AN423" s="202"/>
      <c r="AO423" s="202"/>
      <c r="AP423" s="202"/>
      <c r="AQ423" s="203"/>
    </row>
    <row r="424" spans="1:43" s="76" customFormat="1" x14ac:dyDescent="0.35">
      <c r="A424" t="s">
        <v>144</v>
      </c>
      <c r="B424" s="208">
        <v>31</v>
      </c>
      <c r="C424" t="s">
        <v>373</v>
      </c>
      <c r="D424" s="208" t="s">
        <v>374</v>
      </c>
      <c r="E424" t="str">
        <f t="shared" si="17"/>
        <v>Ferroalloys productionUnprocessed natural gas</v>
      </c>
      <c r="F424" s="216">
        <v>230</v>
      </c>
      <c r="G424" s="7">
        <f>ROW()</f>
        <v>424</v>
      </c>
      <c r="H424" s="7">
        <v>655</v>
      </c>
      <c r="AA424" s="201"/>
      <c r="AB424" s="201"/>
      <c r="AC424" s="201"/>
      <c r="AD424" s="201"/>
      <c r="AE424" s="201"/>
      <c r="AN424" s="202"/>
      <c r="AO424" s="202"/>
      <c r="AP424" s="202"/>
      <c r="AQ424" s="203"/>
    </row>
    <row r="425" spans="1:43" s="76" customFormat="1" x14ac:dyDescent="0.35">
      <c r="A425" t="s">
        <v>145</v>
      </c>
      <c r="B425" s="208" t="s">
        <v>432</v>
      </c>
      <c r="C425" s="199" t="s">
        <v>233</v>
      </c>
      <c r="D425" s="209" t="s">
        <v>234</v>
      </c>
      <c r="E425" t="str">
        <f t="shared" si="17"/>
        <v>Hydrogen productionA biogas that is captured for combustion other than those mentioned in item</v>
      </c>
      <c r="F425" s="217">
        <v>320</v>
      </c>
      <c r="G425" s="7">
        <f>ROW()</f>
        <v>425</v>
      </c>
      <c r="H425" s="7" t="s">
        <v>381</v>
      </c>
      <c r="AA425" s="201"/>
      <c r="AB425" s="201"/>
      <c r="AC425" s="201"/>
      <c r="AD425" s="201"/>
      <c r="AE425" s="201"/>
      <c r="AN425" s="202"/>
      <c r="AO425" s="202"/>
      <c r="AP425" s="202"/>
      <c r="AQ425" s="203"/>
    </row>
    <row r="426" spans="1:43" s="76" customFormat="1" x14ac:dyDescent="0.35">
      <c r="A426" t="s">
        <v>145</v>
      </c>
      <c r="B426" s="208" t="s">
        <v>432</v>
      </c>
      <c r="C426" s="6" t="s">
        <v>235</v>
      </c>
      <c r="D426" s="209" t="s">
        <v>236</v>
      </c>
      <c r="E426" t="str">
        <f t="shared" si="17"/>
        <v>Hydrogen productionAnthracite</v>
      </c>
      <c r="F426" s="217">
        <v>30</v>
      </c>
      <c r="G426" s="7">
        <f>ROW()</f>
        <v>426</v>
      </c>
      <c r="H426" s="7" t="s">
        <v>381</v>
      </c>
      <c r="AA426" s="201"/>
      <c r="AB426" s="201"/>
      <c r="AC426" s="201"/>
      <c r="AD426" s="201"/>
      <c r="AE426" s="201"/>
      <c r="AN426" s="202"/>
      <c r="AO426" s="202"/>
      <c r="AP426" s="202"/>
      <c r="AQ426" s="203"/>
    </row>
    <row r="427" spans="1:43" s="76" customFormat="1" x14ac:dyDescent="0.35">
      <c r="A427" t="s">
        <v>145</v>
      </c>
      <c r="B427" s="208" t="s">
        <v>432</v>
      </c>
      <c r="C427" s="6" t="s">
        <v>237</v>
      </c>
      <c r="D427" s="209" t="s">
        <v>238</v>
      </c>
      <c r="E427" t="str">
        <f t="shared" si="17"/>
        <v>Hydrogen productionBagasse</v>
      </c>
      <c r="F427" s="217">
        <v>150</v>
      </c>
      <c r="G427" s="7">
        <f>ROW()</f>
        <v>427</v>
      </c>
      <c r="H427" s="7" t="s">
        <v>381</v>
      </c>
      <c r="AA427" s="201"/>
      <c r="AB427" s="201"/>
      <c r="AC427" s="201"/>
      <c r="AD427" s="201"/>
      <c r="AE427" s="201"/>
      <c r="AN427" s="202"/>
      <c r="AO427" s="202"/>
      <c r="AP427" s="202"/>
      <c r="AQ427" s="203"/>
    </row>
    <row r="428" spans="1:43" s="76" customFormat="1" x14ac:dyDescent="0.35">
      <c r="A428" t="s">
        <v>145</v>
      </c>
      <c r="B428" s="208" t="s">
        <v>432</v>
      </c>
      <c r="C428" s="206" t="s">
        <v>433</v>
      </c>
      <c r="D428" s="209" t="s">
        <v>245</v>
      </c>
      <c r="E428" t="str">
        <f t="shared" si="17"/>
        <v>Hydrogen productionBiomass municipal and industrial materials, if recycled and combusted to pr</v>
      </c>
      <c r="F428" s="217">
        <v>160</v>
      </c>
      <c r="G428" s="7">
        <f>ROW()</f>
        <v>428</v>
      </c>
      <c r="H428" s="7" t="s">
        <v>381</v>
      </c>
      <c r="AA428" s="201"/>
      <c r="AB428" s="201"/>
      <c r="AC428" s="201"/>
      <c r="AD428" s="201"/>
      <c r="AE428" s="201"/>
      <c r="AN428" s="202"/>
      <c r="AO428" s="202"/>
      <c r="AP428" s="202"/>
      <c r="AQ428" s="203"/>
    </row>
    <row r="429" spans="1:43" s="76" customFormat="1" x14ac:dyDescent="0.35">
      <c r="A429" s="54" t="s">
        <v>145</v>
      </c>
      <c r="B429" s="208" t="s">
        <v>432</v>
      </c>
      <c r="C429" s="54" t="s">
        <v>247</v>
      </c>
      <c r="D429" s="195"/>
      <c r="E429" s="54" t="str">
        <f t="shared" si="17"/>
        <v>Hydrogen productionBiomethane</v>
      </c>
      <c r="F429" s="219">
        <v>880</v>
      </c>
      <c r="G429" s="7">
        <f>ROW()</f>
        <v>429</v>
      </c>
      <c r="H429" s="197"/>
      <c r="AA429" s="201"/>
      <c r="AB429" s="201"/>
      <c r="AC429" s="201"/>
      <c r="AD429" s="201"/>
      <c r="AE429" s="201"/>
      <c r="AN429" s="202"/>
      <c r="AO429" s="202"/>
      <c r="AP429" s="202"/>
      <c r="AQ429" s="203"/>
    </row>
    <row r="430" spans="1:43" s="76" customFormat="1" x14ac:dyDescent="0.35">
      <c r="A430" t="s">
        <v>145</v>
      </c>
      <c r="B430" s="208" t="s">
        <v>432</v>
      </c>
      <c r="C430" s="6" t="s">
        <v>248</v>
      </c>
      <c r="D430" s="209" t="s">
        <v>249</v>
      </c>
      <c r="E430" t="str">
        <f t="shared" si="17"/>
        <v>Hydrogen productionBituminous coal</v>
      </c>
      <c r="F430" s="217">
        <v>10</v>
      </c>
      <c r="G430" s="7">
        <f>ROW()</f>
        <v>430</v>
      </c>
      <c r="H430" s="7" t="s">
        <v>381</v>
      </c>
      <c r="AA430" s="201"/>
      <c r="AB430" s="201"/>
      <c r="AC430" s="201"/>
      <c r="AD430" s="201"/>
      <c r="AE430" s="201"/>
      <c r="AN430" s="202"/>
      <c r="AO430" s="202"/>
      <c r="AP430" s="202"/>
      <c r="AQ430" s="203"/>
    </row>
    <row r="431" spans="1:43" s="76" customFormat="1" x14ac:dyDescent="0.35">
      <c r="A431" t="s">
        <v>145</v>
      </c>
      <c r="B431" s="208" t="s">
        <v>432</v>
      </c>
      <c r="C431" s="6" t="s">
        <v>250</v>
      </c>
      <c r="D431" s="209" t="s">
        <v>251</v>
      </c>
      <c r="E431" t="str">
        <f t="shared" si="17"/>
        <v>Hydrogen productionBlast furnace gas</v>
      </c>
      <c r="F431" s="217">
        <v>260</v>
      </c>
      <c r="G431" s="7">
        <f>ROW()</f>
        <v>431</v>
      </c>
      <c r="H431" s="7" t="s">
        <v>381</v>
      </c>
      <c r="AA431" s="201"/>
      <c r="AB431" s="201"/>
      <c r="AC431" s="201"/>
      <c r="AD431" s="201"/>
      <c r="AE431" s="201"/>
      <c r="AN431" s="202"/>
      <c r="AO431" s="202"/>
      <c r="AP431" s="202"/>
      <c r="AQ431" s="203"/>
    </row>
    <row r="432" spans="1:43" s="76" customFormat="1" x14ac:dyDescent="0.35">
      <c r="A432" t="s">
        <v>145</v>
      </c>
      <c r="B432" s="208" t="s">
        <v>432</v>
      </c>
      <c r="C432" s="6" t="s">
        <v>252</v>
      </c>
      <c r="D432" s="209" t="s">
        <v>253</v>
      </c>
      <c r="E432" t="str">
        <f t="shared" si="17"/>
        <v>Hydrogen productionBrown coal</v>
      </c>
      <c r="F432" s="217">
        <v>40</v>
      </c>
      <c r="G432" s="7">
        <f>ROW()</f>
        <v>432</v>
      </c>
      <c r="H432" s="7" t="s">
        <v>381</v>
      </c>
      <c r="AA432" s="201"/>
      <c r="AB432" s="201"/>
      <c r="AC432" s="201"/>
      <c r="AD432" s="201"/>
      <c r="AE432" s="201"/>
      <c r="AN432" s="202"/>
      <c r="AO432" s="202"/>
      <c r="AP432" s="202"/>
      <c r="AQ432" s="203"/>
    </row>
    <row r="433" spans="1:43" s="76" customFormat="1" x14ac:dyDescent="0.35">
      <c r="A433" t="s">
        <v>145</v>
      </c>
      <c r="B433" s="208" t="s">
        <v>432</v>
      </c>
      <c r="C433" s="6" t="s">
        <v>255</v>
      </c>
      <c r="D433" s="209" t="s">
        <v>256</v>
      </c>
      <c r="E433" t="str">
        <f t="shared" si="17"/>
        <v>Hydrogen productionCharcoal</v>
      </c>
      <c r="F433" s="217">
        <v>170</v>
      </c>
      <c r="G433" s="7">
        <f>ROW()</f>
        <v>433</v>
      </c>
      <c r="H433" s="7" t="s">
        <v>381</v>
      </c>
      <c r="AA433" s="201"/>
      <c r="AB433" s="201"/>
      <c r="AC433" s="201"/>
      <c r="AD433" s="201"/>
      <c r="AE433" s="201"/>
      <c r="AN433" s="202"/>
      <c r="AO433" s="202"/>
      <c r="AP433" s="202"/>
      <c r="AQ433" s="203"/>
    </row>
    <row r="434" spans="1:43" s="76" customFormat="1" x14ac:dyDescent="0.35">
      <c r="A434" t="s">
        <v>145</v>
      </c>
      <c r="B434" s="208" t="s">
        <v>432</v>
      </c>
      <c r="C434" s="6" t="s">
        <v>258</v>
      </c>
      <c r="D434" s="209" t="s">
        <v>259</v>
      </c>
      <c r="E434" t="str">
        <f t="shared" si="17"/>
        <v>Hydrogen productionCoal briquettes</v>
      </c>
      <c r="F434" s="217">
        <v>60</v>
      </c>
      <c r="G434" s="7">
        <f>ROW()</f>
        <v>434</v>
      </c>
      <c r="H434" s="7" t="s">
        <v>381</v>
      </c>
      <c r="AA434" s="201"/>
      <c r="AB434" s="201"/>
      <c r="AC434" s="201"/>
      <c r="AD434" s="201"/>
      <c r="AE434" s="201"/>
      <c r="AN434" s="202"/>
      <c r="AO434" s="202"/>
      <c r="AP434" s="202"/>
      <c r="AQ434" s="203"/>
    </row>
    <row r="435" spans="1:43" s="76" customFormat="1" x14ac:dyDescent="0.35">
      <c r="A435" t="s">
        <v>145</v>
      </c>
      <c r="B435" s="208" t="s">
        <v>432</v>
      </c>
      <c r="C435" s="6" t="s">
        <v>261</v>
      </c>
      <c r="D435" s="209" t="s">
        <v>262</v>
      </c>
      <c r="E435" t="str">
        <f t="shared" si="17"/>
        <v>Hydrogen productionCoal coke</v>
      </c>
      <c r="F435" s="217">
        <v>70</v>
      </c>
      <c r="G435" s="7">
        <f>ROW()</f>
        <v>435</v>
      </c>
      <c r="H435" s="7" t="s">
        <v>381</v>
      </c>
      <c r="AA435" s="201"/>
      <c r="AB435" s="201"/>
      <c r="AC435" s="201"/>
      <c r="AD435" s="201"/>
      <c r="AE435" s="201"/>
      <c r="AN435" s="202"/>
      <c r="AO435" s="202"/>
      <c r="AP435" s="202"/>
      <c r="AQ435" s="203"/>
    </row>
    <row r="436" spans="1:43" s="76" customFormat="1" x14ac:dyDescent="0.35">
      <c r="A436" t="s">
        <v>145</v>
      </c>
      <c r="B436" s="208" t="s">
        <v>432</v>
      </c>
      <c r="C436" s="6" t="s">
        <v>264</v>
      </c>
      <c r="D436" s="209" t="s">
        <v>265</v>
      </c>
      <c r="E436" t="str">
        <f t="shared" si="17"/>
        <v>Hydrogen productionCoal mine waste gas that is captured for combustion</v>
      </c>
      <c r="F436" s="217">
        <v>210</v>
      </c>
      <c r="G436" s="7">
        <f>ROW()</f>
        <v>436</v>
      </c>
      <c r="H436" s="7" t="s">
        <v>381</v>
      </c>
      <c r="AA436" s="201"/>
      <c r="AB436" s="201"/>
      <c r="AC436" s="201"/>
      <c r="AD436" s="201"/>
      <c r="AE436" s="201"/>
      <c r="AN436" s="202"/>
      <c r="AO436" s="202"/>
      <c r="AP436" s="202"/>
      <c r="AQ436" s="203"/>
    </row>
    <row r="437" spans="1:43" s="76" customFormat="1" x14ac:dyDescent="0.35">
      <c r="A437" t="s">
        <v>145</v>
      </c>
      <c r="B437" s="208" t="s">
        <v>432</v>
      </c>
      <c r="C437" s="6" t="s">
        <v>267</v>
      </c>
      <c r="D437" s="209" t="s">
        <v>268</v>
      </c>
      <c r="E437" t="str">
        <f t="shared" si="17"/>
        <v>Hydrogen productionCoal seam methane that is captured for combustion</v>
      </c>
      <c r="F437" s="217">
        <v>200</v>
      </c>
      <c r="G437" s="7">
        <f>ROW()</f>
        <v>437</v>
      </c>
      <c r="H437" s="7" t="s">
        <v>381</v>
      </c>
      <c r="AA437" s="201"/>
      <c r="AB437" s="201"/>
      <c r="AC437" s="201"/>
      <c r="AD437" s="201"/>
      <c r="AE437" s="201"/>
      <c r="AN437" s="202"/>
      <c r="AO437" s="202"/>
      <c r="AP437" s="202"/>
      <c r="AQ437" s="203"/>
    </row>
    <row r="438" spans="1:43" s="76" customFormat="1" x14ac:dyDescent="0.35">
      <c r="A438" t="s">
        <v>145</v>
      </c>
      <c r="B438" s="208" t="s">
        <v>432</v>
      </c>
      <c r="C438" s="6" t="s">
        <v>270</v>
      </c>
      <c r="D438" s="209" t="s">
        <v>271</v>
      </c>
      <c r="E438" t="str">
        <f t="shared" si="17"/>
        <v>Hydrogen productionCoal tar</v>
      </c>
      <c r="F438" s="217">
        <v>80</v>
      </c>
      <c r="G438" s="7">
        <f>ROW()</f>
        <v>438</v>
      </c>
      <c r="H438" s="7" t="s">
        <v>381</v>
      </c>
      <c r="AA438" s="201"/>
      <c r="AB438" s="201"/>
      <c r="AC438" s="201"/>
      <c r="AD438" s="201"/>
      <c r="AE438" s="201"/>
      <c r="AN438" s="202"/>
      <c r="AO438" s="202"/>
      <c r="AP438" s="202"/>
      <c r="AQ438" s="203"/>
    </row>
    <row r="439" spans="1:43" s="76" customFormat="1" x14ac:dyDescent="0.35">
      <c r="A439" t="s">
        <v>145</v>
      </c>
      <c r="B439" s="208" t="s">
        <v>432</v>
      </c>
      <c r="C439" s="6" t="s">
        <v>272</v>
      </c>
      <c r="D439" s="209" t="s">
        <v>273</v>
      </c>
      <c r="E439" t="str">
        <f t="shared" si="17"/>
        <v>Hydrogen productionCoke oven gas</v>
      </c>
      <c r="F439" s="217">
        <v>250</v>
      </c>
      <c r="G439" s="7">
        <f>ROW()</f>
        <v>439</v>
      </c>
      <c r="H439" s="7" t="s">
        <v>381</v>
      </c>
      <c r="AA439" s="201"/>
      <c r="AB439" s="201"/>
      <c r="AC439" s="201"/>
      <c r="AD439" s="201"/>
      <c r="AE439" s="201"/>
      <c r="AN439" s="202"/>
      <c r="AO439" s="202"/>
      <c r="AP439" s="202"/>
      <c r="AQ439" s="203"/>
    </row>
    <row r="440" spans="1:43" s="76" customFormat="1" x14ac:dyDescent="0.35">
      <c r="A440" t="s">
        <v>145</v>
      </c>
      <c r="B440" s="208" t="s">
        <v>432</v>
      </c>
      <c r="C440" s="6" t="s">
        <v>274</v>
      </c>
      <c r="D440" s="209" t="s">
        <v>275</v>
      </c>
      <c r="E440" t="str">
        <f t="shared" si="17"/>
        <v>Hydrogen productionCoking coal</v>
      </c>
      <c r="F440" s="217">
        <v>50</v>
      </c>
      <c r="G440" s="7">
        <f>ROW()</f>
        <v>440</v>
      </c>
      <c r="H440" s="7" t="s">
        <v>381</v>
      </c>
      <c r="AA440" s="201"/>
      <c r="AB440" s="201"/>
      <c r="AC440" s="201"/>
      <c r="AD440" s="201"/>
      <c r="AE440" s="201"/>
      <c r="AN440" s="202"/>
      <c r="AO440" s="202"/>
      <c r="AP440" s="202"/>
      <c r="AQ440" s="203"/>
    </row>
    <row r="441" spans="1:43" s="76" customFormat="1" x14ac:dyDescent="0.35">
      <c r="A441" t="s">
        <v>145</v>
      </c>
      <c r="B441" s="208" t="s">
        <v>432</v>
      </c>
      <c r="C441" s="206" t="s">
        <v>434</v>
      </c>
      <c r="D441" s="209" t="s">
        <v>277</v>
      </c>
      <c r="E441" t="str">
        <f t="shared" si="17"/>
        <v>Hydrogen productionCompressed natural gas that has reverted to standard conditions</v>
      </c>
      <c r="F441" s="217">
        <v>220</v>
      </c>
      <c r="G441" s="7">
        <f>ROW()</f>
        <v>441</v>
      </c>
      <c r="H441" s="7" t="s">
        <v>381</v>
      </c>
      <c r="AA441" s="201"/>
      <c r="AB441" s="201"/>
      <c r="AC441" s="201"/>
      <c r="AD441" s="201"/>
      <c r="AE441" s="201"/>
      <c r="AN441" s="202"/>
      <c r="AO441" s="202"/>
      <c r="AP441" s="202"/>
      <c r="AQ441" s="203"/>
    </row>
    <row r="442" spans="1:43" s="76" customFormat="1" x14ac:dyDescent="0.35">
      <c r="A442" t="s">
        <v>145</v>
      </c>
      <c r="B442" s="208" t="s">
        <v>432</v>
      </c>
      <c r="C442" s="6" t="s">
        <v>285</v>
      </c>
      <c r="D442" s="209" t="s">
        <v>286</v>
      </c>
      <c r="E442" t="str">
        <f t="shared" si="17"/>
        <v>Hydrogen productionDry wood</v>
      </c>
      <c r="F442" s="217">
        <v>120</v>
      </c>
      <c r="G442" s="7">
        <f>ROW()</f>
        <v>442</v>
      </c>
      <c r="H442" s="7" t="s">
        <v>381</v>
      </c>
      <c r="AA442" s="201"/>
      <c r="AB442" s="201"/>
      <c r="AC442" s="201"/>
      <c r="AD442" s="201"/>
      <c r="AE442" s="201"/>
      <c r="AN442" s="202"/>
      <c r="AO442" s="202"/>
      <c r="AP442" s="202"/>
      <c r="AQ442" s="203"/>
    </row>
    <row r="443" spans="1:43" s="76" customFormat="1" x14ac:dyDescent="0.35">
      <c r="A443" t="s">
        <v>145</v>
      </c>
      <c r="B443" s="208" t="s">
        <v>432</v>
      </c>
      <c r="C443" s="6" t="s">
        <v>287</v>
      </c>
      <c r="D443" s="209">
        <v>111</v>
      </c>
      <c r="E443" t="str">
        <f t="shared" si="17"/>
        <v>Hydrogen productionEthane</v>
      </c>
      <c r="F443" s="217">
        <v>240</v>
      </c>
      <c r="G443" s="7">
        <f>ROW()</f>
        <v>443</v>
      </c>
      <c r="H443" s="7" t="s">
        <v>381</v>
      </c>
      <c r="AA443" s="201"/>
      <c r="AB443" s="201"/>
      <c r="AC443" s="201"/>
      <c r="AD443" s="201"/>
      <c r="AE443" s="201"/>
      <c r="AN443" s="202"/>
      <c r="AO443" s="202"/>
      <c r="AP443" s="202"/>
      <c r="AQ443" s="203"/>
    </row>
    <row r="444" spans="1:43" s="76" customFormat="1" x14ac:dyDescent="0.35">
      <c r="A444" t="s">
        <v>145</v>
      </c>
      <c r="B444" s="208" t="s">
        <v>432</v>
      </c>
      <c r="C444" s="5" t="s">
        <v>435</v>
      </c>
      <c r="D444" s="209">
        <v>113</v>
      </c>
      <c r="E444" t="str">
        <f t="shared" si="17"/>
        <v>Hydrogen productionGaseous fossil fuels other than those mentioned in items 17 to 26</v>
      </c>
      <c r="F444" s="217">
        <v>290</v>
      </c>
      <c r="G444" s="7">
        <f>ROW()</f>
        <v>444</v>
      </c>
      <c r="H444" s="7" t="s">
        <v>381</v>
      </c>
      <c r="AA444" s="201"/>
      <c r="AB444" s="201"/>
      <c r="AC444" s="201"/>
      <c r="AD444" s="201"/>
      <c r="AE444" s="201"/>
      <c r="AN444" s="202"/>
      <c r="AO444" s="202"/>
      <c r="AP444" s="202"/>
      <c r="AQ444" s="203"/>
    </row>
    <row r="445" spans="1:43" s="76" customFormat="1" x14ac:dyDescent="0.35">
      <c r="A445" t="s">
        <v>145</v>
      </c>
      <c r="B445" s="208" t="s">
        <v>432</v>
      </c>
      <c r="C445" t="s">
        <v>298</v>
      </c>
      <c r="D445" s="209" t="s">
        <v>299</v>
      </c>
      <c r="E445" t="str">
        <f t="shared" si="17"/>
        <v>Hydrogen productionGreen and air dried wood</v>
      </c>
      <c r="F445" s="217">
        <v>130</v>
      </c>
      <c r="G445" s="7">
        <f>ROW()</f>
        <v>445</v>
      </c>
      <c r="H445" s="7" t="s">
        <v>381</v>
      </c>
      <c r="AA445" s="201"/>
      <c r="AB445" s="201"/>
      <c r="AC445" s="201"/>
      <c r="AD445" s="201"/>
      <c r="AE445" s="201"/>
      <c r="AN445" s="202"/>
      <c r="AO445" s="202"/>
      <c r="AP445" s="202"/>
      <c r="AQ445" s="203"/>
    </row>
    <row r="446" spans="1:43" s="76" customFormat="1" x14ac:dyDescent="0.35">
      <c r="A446" t="s">
        <v>145</v>
      </c>
      <c r="B446" s="208" t="s">
        <v>432</v>
      </c>
      <c r="C446" s="200" t="s">
        <v>436</v>
      </c>
      <c r="D446" s="210" t="s">
        <v>304</v>
      </c>
      <c r="E446" t="str">
        <f t="shared" si="17"/>
        <v>Hydrogen productionIndustrial materials that are derived from fossil fuels, if recycled and co</v>
      </c>
      <c r="F446" s="217">
        <v>100</v>
      </c>
      <c r="G446" s="7">
        <f>ROW()</f>
        <v>446</v>
      </c>
      <c r="H446" s="7" t="s">
        <v>381</v>
      </c>
      <c r="AA446" s="201"/>
      <c r="AB446" s="201"/>
      <c r="AC446" s="201"/>
      <c r="AD446" s="201"/>
      <c r="AE446" s="201"/>
      <c r="AN446" s="202"/>
      <c r="AO446" s="202"/>
      <c r="AP446" s="202"/>
      <c r="AQ446" s="203"/>
    </row>
    <row r="447" spans="1:43" s="76" customFormat="1" x14ac:dyDescent="0.35">
      <c r="A447" t="s">
        <v>145</v>
      </c>
      <c r="B447" s="208" t="s">
        <v>432</v>
      </c>
      <c r="C447" s="6" t="s">
        <v>309</v>
      </c>
      <c r="D447" s="209" t="s">
        <v>310</v>
      </c>
      <c r="E447" t="str">
        <f t="shared" si="17"/>
        <v>Hydrogen productionLandfill biogas that is captured for combustion (methane only)</v>
      </c>
      <c r="F447" s="217">
        <v>300</v>
      </c>
      <c r="G447" s="7">
        <f>ROW()</f>
        <v>447</v>
      </c>
      <c r="H447" s="7" t="s">
        <v>381</v>
      </c>
      <c r="AA447" s="201"/>
      <c r="AB447" s="201"/>
      <c r="AC447" s="201"/>
      <c r="AD447" s="201"/>
      <c r="AE447" s="201"/>
      <c r="AN447" s="202"/>
      <c r="AO447" s="202"/>
      <c r="AP447" s="202"/>
      <c r="AQ447" s="203"/>
    </row>
    <row r="448" spans="1:43" s="76" customFormat="1" x14ac:dyDescent="0.35">
      <c r="A448" t="s">
        <v>145</v>
      </c>
      <c r="B448" s="208" t="s">
        <v>432</v>
      </c>
      <c r="C448" s="6" t="s">
        <v>314</v>
      </c>
      <c r="D448" s="209" t="s">
        <v>380</v>
      </c>
      <c r="E448" t="str">
        <f t="shared" si="17"/>
        <v>Hydrogen productionLiquefied natural gas</v>
      </c>
      <c r="F448" s="217">
        <v>280</v>
      </c>
      <c r="G448" s="7">
        <f>ROW()</f>
        <v>448</v>
      </c>
      <c r="H448" s="7" t="s">
        <v>381</v>
      </c>
      <c r="AA448" s="201"/>
      <c r="AB448" s="201"/>
      <c r="AC448" s="201"/>
      <c r="AD448" s="201"/>
      <c r="AE448" s="201"/>
      <c r="AN448" s="202"/>
      <c r="AO448" s="202"/>
      <c r="AP448" s="202"/>
      <c r="AQ448" s="203"/>
    </row>
    <row r="449" spans="1:43" s="76" customFormat="1" x14ac:dyDescent="0.35">
      <c r="A449" t="s">
        <v>145</v>
      </c>
      <c r="B449" s="208" t="s">
        <v>432</v>
      </c>
      <c r="C449" s="206" t="s">
        <v>322</v>
      </c>
      <c r="D449" s="209" t="s">
        <v>323</v>
      </c>
      <c r="E449" t="str">
        <f t="shared" si="17"/>
        <v>Hydrogen productionNatural gas distributed in a pipeline</v>
      </c>
      <c r="F449" s="217">
        <v>190</v>
      </c>
      <c r="G449" s="7">
        <f>ROW()</f>
        <v>449</v>
      </c>
      <c r="H449" s="7" t="s">
        <v>381</v>
      </c>
      <c r="AA449" s="201"/>
      <c r="AB449" s="201"/>
      <c r="AC449" s="201"/>
      <c r="AD449" s="201"/>
      <c r="AE449" s="201"/>
      <c r="AN449" s="202"/>
      <c r="AO449" s="202"/>
      <c r="AP449" s="202"/>
      <c r="AQ449" s="203"/>
    </row>
    <row r="450" spans="1:43" s="76" customFormat="1" x14ac:dyDescent="0.35">
      <c r="A450" t="s">
        <v>145</v>
      </c>
      <c r="B450" s="208" t="s">
        <v>432</v>
      </c>
      <c r="C450" t="s">
        <v>437</v>
      </c>
      <c r="D450" s="209" t="s">
        <v>326</v>
      </c>
      <c r="E450" t="str">
        <f t="shared" si="17"/>
        <v xml:space="preserve">Hydrogen productionNon-biomass municipal materials, if recycled and combusted to produce heat </v>
      </c>
      <c r="F450" s="217">
        <v>110</v>
      </c>
      <c r="G450" s="7">
        <f>ROW()</f>
        <v>450</v>
      </c>
      <c r="H450" s="7" t="s">
        <v>381</v>
      </c>
      <c r="AA450" s="201"/>
      <c r="AB450" s="201"/>
      <c r="AC450" s="201"/>
      <c r="AD450" s="201"/>
      <c r="AE450" s="201"/>
      <c r="AN450" s="202"/>
      <c r="AO450" s="202"/>
      <c r="AP450" s="202"/>
      <c r="AQ450" s="203"/>
    </row>
    <row r="451" spans="1:43" s="76" customFormat="1" x14ac:dyDescent="0.35">
      <c r="A451" s="54" t="s">
        <v>145</v>
      </c>
      <c r="B451" s="208" t="s">
        <v>432</v>
      </c>
      <c r="C451" s="54" t="s">
        <v>328</v>
      </c>
      <c r="D451" s="195"/>
      <c r="E451" s="54" t="str">
        <f t="shared" si="17"/>
        <v>Hydrogen productionPassenger car tyres if recycled and combusted to produce heat or electricit</v>
      </c>
      <c r="F451" s="219">
        <v>890</v>
      </c>
      <c r="G451" s="7">
        <f>ROW()</f>
        <v>451</v>
      </c>
      <c r="H451" s="197"/>
      <c r="AA451" s="201"/>
      <c r="AB451" s="201"/>
      <c r="AC451" s="201"/>
      <c r="AD451" s="201"/>
      <c r="AE451" s="201"/>
      <c r="AN451" s="202"/>
      <c r="AO451" s="202"/>
      <c r="AP451" s="202"/>
      <c r="AQ451" s="203"/>
    </row>
    <row r="452" spans="1:43" s="76" customFormat="1" x14ac:dyDescent="0.35">
      <c r="A452" t="s">
        <v>145</v>
      </c>
      <c r="B452" s="208" t="s">
        <v>432</v>
      </c>
      <c r="C452" s="206" t="s">
        <v>343</v>
      </c>
      <c r="D452" s="209" t="s">
        <v>344</v>
      </c>
      <c r="E452" t="str">
        <f t="shared" ref="E452:E515" si="18">LEFT(TRIM(A452),45)&amp;LEFT(TRIM(C452),75)</f>
        <v>Hydrogen productionPrimary solid biomass fuels other than those mentioned in items 10 to 15</v>
      </c>
      <c r="F452" s="217">
        <v>180</v>
      </c>
      <c r="G452" s="7">
        <f>ROW()</f>
        <v>452</v>
      </c>
      <c r="H452" s="7" t="s">
        <v>381</v>
      </c>
      <c r="AA452" s="201"/>
      <c r="AB452" s="201"/>
      <c r="AC452" s="201"/>
      <c r="AD452" s="201"/>
      <c r="AE452" s="201"/>
      <c r="AN452" s="202"/>
      <c r="AO452" s="202"/>
      <c r="AP452" s="202"/>
      <c r="AQ452" s="203"/>
    </row>
    <row r="453" spans="1:43" s="76" customFormat="1" x14ac:dyDescent="0.35">
      <c r="A453" t="s">
        <v>145</v>
      </c>
      <c r="B453" s="208" t="s">
        <v>432</v>
      </c>
      <c r="C453" s="6" t="s">
        <v>353</v>
      </c>
      <c r="D453" s="209" t="s">
        <v>354</v>
      </c>
      <c r="E453" t="str">
        <f t="shared" si="18"/>
        <v>Hydrogen productionSludge biogas that is captured for combustion (methane only)</v>
      </c>
      <c r="F453" s="217">
        <v>310</v>
      </c>
      <c r="G453" s="7">
        <f>ROW()</f>
        <v>453</v>
      </c>
      <c r="H453" s="7" t="s">
        <v>381</v>
      </c>
      <c r="AA453" s="201"/>
      <c r="AB453" s="201"/>
      <c r="AC453" s="201"/>
      <c r="AD453" s="201"/>
      <c r="AE453" s="201"/>
      <c r="AN453" s="202"/>
      <c r="AO453" s="202"/>
      <c r="AP453" s="202"/>
      <c r="AQ453" s="203"/>
    </row>
    <row r="454" spans="1:43" s="76" customFormat="1" x14ac:dyDescent="0.35">
      <c r="A454" t="s">
        <v>145</v>
      </c>
      <c r="B454" s="208" t="s">
        <v>432</v>
      </c>
      <c r="C454" s="6" t="s">
        <v>438</v>
      </c>
      <c r="D454" s="209">
        <v>110</v>
      </c>
      <c r="E454" t="str">
        <f t="shared" si="18"/>
        <v>Hydrogen productionSolid fossil fuels other than those mentioned in items 1 to 5</v>
      </c>
      <c r="F454" s="217">
        <v>90</v>
      </c>
      <c r="G454" s="7">
        <f>ROW()</f>
        <v>454</v>
      </c>
      <c r="H454" s="7" t="s">
        <v>381</v>
      </c>
      <c r="AA454" s="201"/>
      <c r="AB454" s="201"/>
      <c r="AC454" s="201"/>
      <c r="AD454" s="201"/>
      <c r="AE454" s="201"/>
      <c r="AN454" s="202"/>
      <c r="AO454" s="202"/>
      <c r="AP454" s="202"/>
      <c r="AQ454" s="203"/>
    </row>
    <row r="455" spans="1:43" s="76" customFormat="1" x14ac:dyDescent="0.35">
      <c r="A455" t="s">
        <v>145</v>
      </c>
      <c r="B455" s="208" t="s">
        <v>432</v>
      </c>
      <c r="C455" s="6" t="s">
        <v>361</v>
      </c>
      <c r="D455" s="209" t="s">
        <v>362</v>
      </c>
      <c r="E455" t="str">
        <f t="shared" si="18"/>
        <v>Hydrogen productionSub-bituminous coal</v>
      </c>
      <c r="F455" s="217">
        <v>20</v>
      </c>
      <c r="G455" s="7">
        <f>ROW()</f>
        <v>455</v>
      </c>
      <c r="H455" s="7" t="s">
        <v>381</v>
      </c>
      <c r="AA455" s="201"/>
      <c r="AB455" s="201"/>
      <c r="AC455" s="201"/>
      <c r="AD455" s="201"/>
      <c r="AE455" s="201"/>
      <c r="AN455" s="202"/>
      <c r="AO455" s="202"/>
      <c r="AP455" s="202"/>
      <c r="AQ455" s="203"/>
    </row>
    <row r="456" spans="1:43" s="76" customFormat="1" x14ac:dyDescent="0.35">
      <c r="A456" t="s">
        <v>145</v>
      </c>
      <c r="B456" s="208" t="s">
        <v>432</v>
      </c>
      <c r="C456" s="6" t="s">
        <v>364</v>
      </c>
      <c r="D456" s="209" t="s">
        <v>365</v>
      </c>
      <c r="E456" t="str">
        <f t="shared" si="18"/>
        <v>Hydrogen productionSulphite lyes</v>
      </c>
      <c r="F456" s="217">
        <v>140</v>
      </c>
      <c r="G456" s="7">
        <f>ROW()</f>
        <v>456</v>
      </c>
      <c r="H456" s="7" t="s">
        <v>381</v>
      </c>
      <c r="AA456" s="201"/>
      <c r="AB456" s="201"/>
      <c r="AC456" s="201"/>
      <c r="AD456" s="201"/>
      <c r="AE456" s="201"/>
      <c r="AN456" s="202"/>
      <c r="AO456" s="202"/>
      <c r="AP456" s="202"/>
      <c r="AQ456" s="203"/>
    </row>
    <row r="457" spans="1:43" s="76" customFormat="1" x14ac:dyDescent="0.35">
      <c r="A457" t="s">
        <v>145</v>
      </c>
      <c r="B457" s="208" t="s">
        <v>432</v>
      </c>
      <c r="C457" s="6" t="s">
        <v>367</v>
      </c>
      <c r="D457" s="209" t="s">
        <v>368</v>
      </c>
      <c r="E457" t="str">
        <f t="shared" si="18"/>
        <v>Hydrogen productionTown gas</v>
      </c>
      <c r="F457" s="217">
        <v>270</v>
      </c>
      <c r="G457" s="7">
        <f>ROW()</f>
        <v>457</v>
      </c>
      <c r="H457" s="7" t="s">
        <v>381</v>
      </c>
      <c r="AA457" s="201"/>
      <c r="AB457" s="201"/>
      <c r="AC457" s="201"/>
      <c r="AD457" s="201"/>
      <c r="AE457" s="201"/>
      <c r="AN457" s="202"/>
      <c r="AO457" s="202"/>
      <c r="AP457" s="202"/>
      <c r="AQ457" s="203"/>
    </row>
    <row r="458" spans="1:43" s="76" customFormat="1" x14ac:dyDescent="0.35">
      <c r="A458" s="54" t="s">
        <v>145</v>
      </c>
      <c r="B458" s="208" t="s">
        <v>432</v>
      </c>
      <c r="C458" s="54" t="s">
        <v>370</v>
      </c>
      <c r="D458" s="195"/>
      <c r="E458" s="54" t="str">
        <f t="shared" si="18"/>
        <v>Hydrogen productionTruck and off-road tyres if recycled and combusted to produce heat or elect</v>
      </c>
      <c r="F458" s="219">
        <v>900</v>
      </c>
      <c r="G458" s="7">
        <f>ROW()</f>
        <v>458</v>
      </c>
      <c r="H458" s="197"/>
      <c r="AA458" s="201"/>
      <c r="AB458" s="201"/>
      <c r="AC458" s="201"/>
      <c r="AD458" s="201"/>
      <c r="AE458" s="201"/>
      <c r="AN458" s="202"/>
      <c r="AO458" s="202"/>
      <c r="AP458" s="202"/>
      <c r="AQ458" s="203"/>
    </row>
    <row r="459" spans="1:43" s="76" customFormat="1" x14ac:dyDescent="0.35">
      <c r="A459" t="s">
        <v>145</v>
      </c>
      <c r="B459" s="208" t="s">
        <v>432</v>
      </c>
      <c r="C459" s="6" t="s">
        <v>373</v>
      </c>
      <c r="D459" s="209" t="s">
        <v>374</v>
      </c>
      <c r="E459" t="str">
        <f t="shared" si="18"/>
        <v>Hydrogen productionUnprocessed natural gas</v>
      </c>
      <c r="F459" s="217">
        <v>230</v>
      </c>
      <c r="G459" s="7">
        <f>ROW()</f>
        <v>459</v>
      </c>
      <c r="H459" s="7" t="s">
        <v>381</v>
      </c>
      <c r="AA459" s="201"/>
      <c r="AB459" s="201"/>
      <c r="AC459" s="201"/>
      <c r="AD459" s="201"/>
      <c r="AE459" s="201"/>
      <c r="AN459" s="202"/>
      <c r="AO459" s="202"/>
      <c r="AP459" s="202"/>
      <c r="AQ459" s="203"/>
    </row>
    <row r="460" spans="1:43" s="76" customFormat="1" x14ac:dyDescent="0.35">
      <c r="A460" t="s">
        <v>145</v>
      </c>
      <c r="B460" s="208" t="s">
        <v>432</v>
      </c>
      <c r="C460"/>
      <c r="D460" s="208" t="s">
        <v>231</v>
      </c>
      <c r="E460" t="str">
        <f t="shared" si="18"/>
        <v>Hydrogen production</v>
      </c>
      <c r="F460" s="219">
        <v>741</v>
      </c>
      <c r="G460" s="7">
        <f>ROW()</f>
        <v>460</v>
      </c>
      <c r="H460" s="7" t="s">
        <v>381</v>
      </c>
      <c r="AA460" s="201"/>
      <c r="AB460" s="201"/>
      <c r="AC460" s="201"/>
      <c r="AD460" s="201"/>
      <c r="AE460" s="201"/>
      <c r="AN460" s="202"/>
      <c r="AO460" s="202"/>
      <c r="AP460" s="202"/>
      <c r="AQ460" s="203"/>
    </row>
    <row r="461" spans="1:43" s="76" customFormat="1" x14ac:dyDescent="0.35">
      <c r="A461" t="s">
        <v>278</v>
      </c>
      <c r="B461" s="208" t="s">
        <v>439</v>
      </c>
      <c r="C461" s="54" t="s">
        <v>233</v>
      </c>
      <c r="D461" s="208" t="s">
        <v>234</v>
      </c>
      <c r="E461" t="str">
        <f t="shared" si="18"/>
        <v>Iron steel or other metal production using anA biogas that is captured for combustion other than those mentioned in item</v>
      </c>
      <c r="F461" s="216">
        <v>320</v>
      </c>
      <c r="G461" s="7">
        <f>ROW()</f>
        <v>461</v>
      </c>
      <c r="H461" s="7">
        <v>584</v>
      </c>
      <c r="AA461" s="201"/>
      <c r="AB461" s="201"/>
      <c r="AC461" s="201"/>
      <c r="AD461" s="201"/>
      <c r="AE461" s="201"/>
      <c r="AN461" s="202"/>
      <c r="AO461" s="202"/>
      <c r="AP461" s="202"/>
      <c r="AQ461" s="203"/>
    </row>
    <row r="462" spans="1:43" s="76" customFormat="1" x14ac:dyDescent="0.35">
      <c r="A462" t="s">
        <v>278</v>
      </c>
      <c r="B462" s="208" t="s">
        <v>439</v>
      </c>
      <c r="C462" t="s">
        <v>235</v>
      </c>
      <c r="D462" s="208" t="s">
        <v>236</v>
      </c>
      <c r="E462" t="str">
        <f t="shared" si="18"/>
        <v>Iron steel or other metal production using anAnthracite</v>
      </c>
      <c r="F462" s="216">
        <v>30</v>
      </c>
      <c r="G462" s="7">
        <f>ROW()</f>
        <v>462</v>
      </c>
      <c r="H462" s="7">
        <v>567</v>
      </c>
      <c r="AA462" s="201"/>
      <c r="AB462" s="201"/>
      <c r="AC462" s="201"/>
      <c r="AD462" s="201"/>
      <c r="AE462" s="201"/>
      <c r="AN462" s="202"/>
      <c r="AO462" s="202"/>
      <c r="AP462" s="202"/>
      <c r="AQ462" s="203"/>
    </row>
    <row r="463" spans="1:43" s="76" customFormat="1" x14ac:dyDescent="0.35">
      <c r="A463" t="s">
        <v>278</v>
      </c>
      <c r="B463" s="208" t="s">
        <v>439</v>
      </c>
      <c r="C463" t="s">
        <v>237</v>
      </c>
      <c r="D463" s="208" t="s">
        <v>238</v>
      </c>
      <c r="E463" t="str">
        <f t="shared" si="18"/>
        <v>Iron steel or other metal production using anBagasse</v>
      </c>
      <c r="F463" s="216">
        <v>150</v>
      </c>
      <c r="G463" s="7">
        <f>ROW()</f>
        <v>463</v>
      </c>
      <c r="H463" s="7">
        <v>576</v>
      </c>
      <c r="AA463" s="201"/>
      <c r="AB463" s="201"/>
      <c r="AC463" s="201"/>
      <c r="AD463" s="201"/>
      <c r="AE463" s="201"/>
      <c r="AN463" s="202"/>
      <c r="AO463" s="202"/>
      <c r="AP463" s="202"/>
      <c r="AQ463" s="203"/>
    </row>
    <row r="464" spans="1:43" s="76" customFormat="1" x14ac:dyDescent="0.35">
      <c r="A464" t="s">
        <v>278</v>
      </c>
      <c r="B464" s="208" t="s">
        <v>439</v>
      </c>
      <c r="C464" t="s">
        <v>239</v>
      </c>
      <c r="D464" s="208" t="s">
        <v>240</v>
      </c>
      <c r="E464" t="str">
        <f t="shared" si="18"/>
        <v>Iron steel or other metal production using anBiodiesel</v>
      </c>
      <c r="F464" s="216">
        <v>520</v>
      </c>
      <c r="G464" s="7">
        <f>ROW()</f>
        <v>464</v>
      </c>
      <c r="H464" s="7">
        <v>589</v>
      </c>
      <c r="AA464" s="201"/>
      <c r="AB464" s="201"/>
      <c r="AC464" s="201"/>
      <c r="AD464" s="201"/>
      <c r="AE464" s="201"/>
      <c r="AN464" s="202"/>
      <c r="AO464" s="202"/>
      <c r="AP464" s="202"/>
      <c r="AQ464" s="203"/>
    </row>
    <row r="465" spans="1:43" s="76" customFormat="1" x14ac:dyDescent="0.35">
      <c r="A465" t="s">
        <v>278</v>
      </c>
      <c r="B465" s="208" t="s">
        <v>439</v>
      </c>
      <c r="C465" s="222" t="s">
        <v>705</v>
      </c>
      <c r="D465" s="208" t="s">
        <v>242</v>
      </c>
      <c r="E465" t="str">
        <f t="shared" si="18"/>
        <v>Iron steel or other metal production using anBiofuels other than those mentioned in items 50 50A 50B and 51</v>
      </c>
      <c r="F465" s="216">
        <v>540</v>
      </c>
      <c r="G465" s="7">
        <f>ROW()</f>
        <v>465</v>
      </c>
      <c r="H465" s="7">
        <v>591</v>
      </c>
      <c r="AA465" s="201"/>
      <c r="AB465" s="201"/>
      <c r="AC465" s="201"/>
      <c r="AD465" s="201"/>
      <c r="AE465" s="201"/>
      <c r="AN465" s="202"/>
      <c r="AO465" s="202"/>
      <c r="AP465" s="202"/>
      <c r="AQ465" s="203"/>
    </row>
    <row r="466" spans="1:43" s="76" customFormat="1" x14ac:dyDescent="0.35">
      <c r="A466" t="s">
        <v>278</v>
      </c>
      <c r="B466" s="208" t="s">
        <v>439</v>
      </c>
      <c r="C466" t="s">
        <v>244</v>
      </c>
      <c r="D466" s="208" t="s">
        <v>245</v>
      </c>
      <c r="E466" t="str">
        <f t="shared" si="18"/>
        <v>Iron steel or other metal production using anBiomass municipal and industrial materials if recycled and combusted to pro</v>
      </c>
      <c r="F466" s="216">
        <v>160</v>
      </c>
      <c r="G466" s="7">
        <f>ROW()</f>
        <v>466</v>
      </c>
      <c r="H466" s="7">
        <v>577</v>
      </c>
      <c r="AA466" s="201"/>
      <c r="AB466" s="201"/>
      <c r="AC466" s="201"/>
      <c r="AD466" s="201"/>
      <c r="AE466" s="201"/>
      <c r="AN466" s="202"/>
      <c r="AO466" s="202"/>
      <c r="AP466" s="202"/>
      <c r="AQ466" s="203"/>
    </row>
    <row r="467" spans="1:43" s="76" customFormat="1" x14ac:dyDescent="0.35">
      <c r="A467" s="54" t="s">
        <v>278</v>
      </c>
      <c r="B467" s="208" t="s">
        <v>439</v>
      </c>
      <c r="C467" s="54" t="s">
        <v>247</v>
      </c>
      <c r="D467" s="195"/>
      <c r="E467" s="54" t="str">
        <f t="shared" si="18"/>
        <v>Iron steel or other metal production using anBiomethane</v>
      </c>
      <c r="F467" s="219">
        <v>880</v>
      </c>
      <c r="G467" s="7">
        <f>ROW()</f>
        <v>467</v>
      </c>
      <c r="H467" s="197"/>
      <c r="AA467" s="201"/>
      <c r="AB467" s="201"/>
      <c r="AC467" s="201"/>
      <c r="AD467" s="201"/>
      <c r="AE467" s="201"/>
      <c r="AN467" s="202"/>
      <c r="AO467" s="202"/>
      <c r="AP467" s="202"/>
      <c r="AQ467" s="203"/>
    </row>
    <row r="468" spans="1:43" s="76" customFormat="1" x14ac:dyDescent="0.35">
      <c r="A468" t="s">
        <v>278</v>
      </c>
      <c r="B468" s="208">
        <v>30</v>
      </c>
      <c r="C468" t="s">
        <v>393</v>
      </c>
      <c r="D468" s="208">
        <v>105</v>
      </c>
      <c r="E468" t="str">
        <f t="shared" si="18"/>
        <v>Iron steel or other metal production using anBitumen - Non-energy product</v>
      </c>
      <c r="F468" s="216">
        <v>510</v>
      </c>
      <c r="G468" s="7">
        <f>ROW()</f>
        <v>468</v>
      </c>
      <c r="H468" s="7">
        <v>622</v>
      </c>
      <c r="AA468" s="201"/>
      <c r="AB468" s="201"/>
      <c r="AC468" s="201"/>
      <c r="AD468" s="201"/>
      <c r="AE468" s="201"/>
      <c r="AN468" s="202"/>
      <c r="AO468" s="202"/>
      <c r="AP468" s="202"/>
      <c r="AQ468" s="203"/>
    </row>
    <row r="469" spans="1:43" s="76" customFormat="1" x14ac:dyDescent="0.35">
      <c r="A469" t="s">
        <v>278</v>
      </c>
      <c r="B469" s="208">
        <v>30</v>
      </c>
      <c r="C469" t="s">
        <v>248</v>
      </c>
      <c r="D469" s="208" t="s">
        <v>249</v>
      </c>
      <c r="E469" t="str">
        <f t="shared" si="18"/>
        <v>Iron steel or other metal production using anBituminous coal</v>
      </c>
      <c r="F469" s="216">
        <v>10</v>
      </c>
      <c r="G469" s="7">
        <f>ROW()</f>
        <v>469</v>
      </c>
      <c r="H469" s="7">
        <v>565</v>
      </c>
      <c r="AA469" s="201"/>
      <c r="AB469" s="201"/>
      <c r="AC469" s="201"/>
      <c r="AD469" s="201"/>
      <c r="AE469" s="201"/>
      <c r="AN469" s="202"/>
      <c r="AO469" s="202"/>
      <c r="AP469" s="202"/>
      <c r="AQ469" s="203"/>
    </row>
    <row r="470" spans="1:43" s="76" customFormat="1" x14ac:dyDescent="0.35">
      <c r="A470" t="s">
        <v>278</v>
      </c>
      <c r="B470" s="208">
        <v>30</v>
      </c>
      <c r="C470" t="s">
        <v>250</v>
      </c>
      <c r="D470" s="208" t="s">
        <v>251</v>
      </c>
      <c r="E470" t="str">
        <f t="shared" si="18"/>
        <v>Iron steel or other metal production using anBlast furnace gas</v>
      </c>
      <c r="F470" s="216">
        <v>260</v>
      </c>
      <c r="G470" s="7">
        <f>ROW()</f>
        <v>470</v>
      </c>
      <c r="H470" s="7">
        <v>599</v>
      </c>
      <c r="AA470" s="201"/>
      <c r="AB470" s="201"/>
      <c r="AC470" s="201"/>
      <c r="AD470" s="201"/>
      <c r="AE470" s="201"/>
      <c r="AN470" s="202"/>
      <c r="AO470" s="202"/>
      <c r="AP470" s="202"/>
      <c r="AQ470" s="203"/>
    </row>
    <row r="471" spans="1:43" s="76" customFormat="1" x14ac:dyDescent="0.35">
      <c r="A471" t="s">
        <v>278</v>
      </c>
      <c r="B471" s="208">
        <v>30</v>
      </c>
      <c r="C471" t="s">
        <v>252</v>
      </c>
      <c r="D471" s="208" t="s">
        <v>253</v>
      </c>
      <c r="E471" t="str">
        <f t="shared" si="18"/>
        <v>Iron steel or other metal production using anBrown coal</v>
      </c>
      <c r="F471" s="216">
        <v>40</v>
      </c>
      <c r="G471" s="7">
        <f>ROW()</f>
        <v>471</v>
      </c>
      <c r="H471" s="7">
        <v>568</v>
      </c>
      <c r="AA471" s="201"/>
      <c r="AB471" s="201"/>
      <c r="AC471" s="201"/>
      <c r="AD471" s="201"/>
      <c r="AE471" s="201"/>
      <c r="AN471" s="202"/>
      <c r="AO471" s="202"/>
      <c r="AP471" s="202"/>
      <c r="AQ471" s="203"/>
    </row>
    <row r="472" spans="1:43" s="76" customFormat="1" x14ac:dyDescent="0.35">
      <c r="A472" t="s">
        <v>278</v>
      </c>
      <c r="B472" s="208">
        <v>30</v>
      </c>
      <c r="C472" t="s">
        <v>396</v>
      </c>
      <c r="D472" s="208">
        <v>107</v>
      </c>
      <c r="E472" t="str">
        <f t="shared" si="18"/>
        <v>Iron steel or other metal production using anCarbon black if used as a petrochemical feedstock - Non-energy product</v>
      </c>
      <c r="F472" s="216">
        <v>510</v>
      </c>
      <c r="G472" s="7">
        <f>ROW()</f>
        <v>472</v>
      </c>
      <c r="H472" s="7">
        <v>624</v>
      </c>
      <c r="AA472" s="201"/>
      <c r="AB472" s="201"/>
      <c r="AC472" s="201"/>
      <c r="AD472" s="201"/>
      <c r="AE472" s="201"/>
      <c r="AN472" s="202"/>
      <c r="AO472" s="202"/>
      <c r="AP472" s="202"/>
      <c r="AQ472" s="203"/>
    </row>
    <row r="473" spans="1:43" s="76" customFormat="1" x14ac:dyDescent="0.35">
      <c r="A473" t="s">
        <v>278</v>
      </c>
      <c r="B473" s="208">
        <v>30</v>
      </c>
      <c r="C473" t="s">
        <v>255</v>
      </c>
      <c r="D473" s="208" t="s">
        <v>256</v>
      </c>
      <c r="E473" t="str">
        <f t="shared" si="18"/>
        <v>Iron steel or other metal production using anCharcoal</v>
      </c>
      <c r="F473" s="216">
        <v>170</v>
      </c>
      <c r="G473" s="7">
        <f>ROW()</f>
        <v>473</v>
      </c>
      <c r="H473" s="7">
        <v>595</v>
      </c>
      <c r="AA473" s="201"/>
      <c r="AB473" s="201"/>
      <c r="AC473" s="201"/>
      <c r="AD473" s="201"/>
      <c r="AE473" s="201"/>
      <c r="AN473" s="202"/>
      <c r="AO473" s="202"/>
      <c r="AP473" s="202"/>
      <c r="AQ473" s="203"/>
    </row>
    <row r="474" spans="1:43" s="76" customFormat="1" x14ac:dyDescent="0.35">
      <c r="A474" t="s">
        <v>278</v>
      </c>
      <c r="B474" s="208">
        <v>30</v>
      </c>
      <c r="C474" t="s">
        <v>258</v>
      </c>
      <c r="D474" s="208" t="s">
        <v>259</v>
      </c>
      <c r="E474" t="str">
        <f t="shared" si="18"/>
        <v>Iron steel or other metal production using anCoal briquettes</v>
      </c>
      <c r="F474" s="216">
        <v>60</v>
      </c>
      <c r="G474" s="7">
        <f>ROW()</f>
        <v>474</v>
      </c>
      <c r="H474" s="7">
        <v>570</v>
      </c>
      <c r="AA474" s="201"/>
      <c r="AB474" s="201"/>
      <c r="AC474" s="201"/>
      <c r="AD474" s="201"/>
      <c r="AE474" s="201"/>
      <c r="AN474" s="202"/>
      <c r="AO474" s="202"/>
      <c r="AP474" s="202"/>
      <c r="AQ474" s="203"/>
    </row>
    <row r="475" spans="1:43" s="76" customFormat="1" x14ac:dyDescent="0.35">
      <c r="A475" t="s">
        <v>278</v>
      </c>
      <c r="B475" s="208">
        <v>30</v>
      </c>
      <c r="C475" t="s">
        <v>261</v>
      </c>
      <c r="D475" s="208" t="s">
        <v>262</v>
      </c>
      <c r="E475" t="str">
        <f t="shared" si="18"/>
        <v>Iron steel or other metal production using anCoal coke</v>
      </c>
      <c r="F475" s="216">
        <v>70</v>
      </c>
      <c r="G475" s="7">
        <f>ROW()</f>
        <v>475</v>
      </c>
      <c r="H475" s="7">
        <v>593</v>
      </c>
      <c r="AA475" s="201"/>
      <c r="AB475" s="201"/>
      <c r="AC475" s="201"/>
      <c r="AD475" s="201"/>
      <c r="AE475" s="201"/>
      <c r="AN475" s="202"/>
      <c r="AO475" s="202"/>
      <c r="AP475" s="202"/>
      <c r="AQ475" s="203"/>
    </row>
    <row r="476" spans="1:43" s="76" customFormat="1" x14ac:dyDescent="0.35">
      <c r="A476" t="s">
        <v>278</v>
      </c>
      <c r="B476" s="208">
        <v>30</v>
      </c>
      <c r="C476" t="s">
        <v>264</v>
      </c>
      <c r="D476" s="208" t="s">
        <v>265</v>
      </c>
      <c r="E476" t="str">
        <f t="shared" si="18"/>
        <v>Iron steel or other metal production using anCoal mine waste gas that is captured for combustion</v>
      </c>
      <c r="F476" s="216">
        <v>210</v>
      </c>
      <c r="G476" s="7">
        <f>ROW()</f>
        <v>476</v>
      </c>
      <c r="H476" s="7">
        <v>580</v>
      </c>
      <c r="AA476" s="201"/>
      <c r="AB476" s="201"/>
      <c r="AC476" s="201"/>
      <c r="AD476" s="201"/>
      <c r="AE476" s="201"/>
      <c r="AN476" s="202"/>
      <c r="AO476" s="202"/>
      <c r="AP476" s="202"/>
      <c r="AQ476" s="203"/>
    </row>
    <row r="477" spans="1:43" s="76" customFormat="1" x14ac:dyDescent="0.35">
      <c r="A477" t="s">
        <v>278</v>
      </c>
      <c r="B477" s="208">
        <v>30</v>
      </c>
      <c r="C477" t="s">
        <v>267</v>
      </c>
      <c r="D477" s="208" t="s">
        <v>268</v>
      </c>
      <c r="E477" t="str">
        <f t="shared" si="18"/>
        <v>Iron steel or other metal production using anCoal seam methane that is captured for combustion</v>
      </c>
      <c r="F477" s="216">
        <v>200</v>
      </c>
      <c r="G477" s="7">
        <f>ROW()</f>
        <v>477</v>
      </c>
      <c r="H477" s="7">
        <v>579</v>
      </c>
      <c r="AA477" s="201"/>
      <c r="AB477" s="201"/>
      <c r="AC477" s="201"/>
      <c r="AD477" s="201"/>
      <c r="AE477" s="201"/>
      <c r="AN477" s="202"/>
      <c r="AO477" s="202"/>
      <c r="AP477" s="202"/>
      <c r="AQ477" s="203"/>
    </row>
    <row r="478" spans="1:43" s="76" customFormat="1" x14ac:dyDescent="0.35">
      <c r="A478" t="s">
        <v>278</v>
      </c>
      <c r="B478" s="208">
        <v>30</v>
      </c>
      <c r="C478" t="s">
        <v>270</v>
      </c>
      <c r="D478" s="208" t="s">
        <v>271</v>
      </c>
      <c r="E478" t="str">
        <f t="shared" si="18"/>
        <v>Iron steel or other metal production using anCoal tar</v>
      </c>
      <c r="F478" s="216">
        <v>80</v>
      </c>
      <c r="G478" s="7">
        <f>ROW()</f>
        <v>478</v>
      </c>
      <c r="H478" s="7">
        <v>594</v>
      </c>
      <c r="AA478" s="201"/>
      <c r="AB478" s="201"/>
      <c r="AC478" s="201"/>
      <c r="AD478" s="201"/>
      <c r="AE478" s="201"/>
      <c r="AN478" s="202"/>
      <c r="AO478" s="202"/>
      <c r="AP478" s="202"/>
      <c r="AQ478" s="203"/>
    </row>
    <row r="479" spans="1:43" s="76" customFormat="1" x14ac:dyDescent="0.35">
      <c r="A479" t="s">
        <v>278</v>
      </c>
      <c r="B479" s="208">
        <v>30</v>
      </c>
      <c r="C479" t="s">
        <v>272</v>
      </c>
      <c r="D479" s="208" t="s">
        <v>273</v>
      </c>
      <c r="E479" t="str">
        <f t="shared" si="18"/>
        <v>Iron steel or other metal production using anCoke oven gas</v>
      </c>
      <c r="F479" s="216">
        <v>250</v>
      </c>
      <c r="G479" s="7">
        <f>ROW()</f>
        <v>479</v>
      </c>
      <c r="H479" s="7">
        <v>598</v>
      </c>
      <c r="AA479" s="201"/>
      <c r="AB479" s="201"/>
      <c r="AC479" s="201"/>
      <c r="AD479" s="201"/>
      <c r="AE479" s="201"/>
      <c r="AN479" s="202"/>
      <c r="AO479" s="202"/>
      <c r="AP479" s="202"/>
      <c r="AQ479" s="203"/>
    </row>
    <row r="480" spans="1:43" s="76" customFormat="1" x14ac:dyDescent="0.35">
      <c r="A480" t="s">
        <v>278</v>
      </c>
      <c r="B480" s="208">
        <v>30</v>
      </c>
      <c r="C480" t="s">
        <v>274</v>
      </c>
      <c r="D480" s="208" t="s">
        <v>275</v>
      </c>
      <c r="E480" t="str">
        <f t="shared" si="18"/>
        <v>Iron steel or other metal production using anCoking coal</v>
      </c>
      <c r="F480" s="216">
        <v>50</v>
      </c>
      <c r="G480" s="7">
        <f>ROW()</f>
        <v>480</v>
      </c>
      <c r="H480" s="7">
        <v>569</v>
      </c>
      <c r="I480" s="77"/>
      <c r="AA480" s="201"/>
      <c r="AB480" s="201"/>
      <c r="AC480" s="201"/>
      <c r="AD480" s="201"/>
      <c r="AE480" s="201"/>
      <c r="AN480" s="202"/>
      <c r="AO480" s="202"/>
      <c r="AP480" s="202"/>
      <c r="AQ480" s="203"/>
    </row>
    <row r="481" spans="1:43" s="76" customFormat="1" x14ac:dyDescent="0.35">
      <c r="A481" t="s">
        <v>278</v>
      </c>
      <c r="B481" s="208">
        <v>30</v>
      </c>
      <c r="C481" t="s">
        <v>276</v>
      </c>
      <c r="D481" s="208" t="s">
        <v>277</v>
      </c>
      <c r="E481" t="str">
        <f t="shared" si="18"/>
        <v>Iron steel or other metal production using anCompressed natural gas that has reverted back to standard conditions</v>
      </c>
      <c r="F481" s="216">
        <v>220</v>
      </c>
      <c r="G481" s="7">
        <f>ROW()</f>
        <v>481</v>
      </c>
      <c r="H481" s="7">
        <v>596</v>
      </c>
      <c r="AA481" s="201"/>
      <c r="AB481" s="201"/>
      <c r="AC481" s="201"/>
      <c r="AD481" s="201"/>
      <c r="AE481" s="201"/>
      <c r="AN481" s="202"/>
      <c r="AO481" s="202"/>
      <c r="AP481" s="202"/>
      <c r="AQ481" s="203"/>
    </row>
    <row r="482" spans="1:43" s="76" customFormat="1" x14ac:dyDescent="0.35">
      <c r="A482" t="s">
        <v>278</v>
      </c>
      <c r="B482" s="208">
        <v>30</v>
      </c>
      <c r="C482" t="s">
        <v>279</v>
      </c>
      <c r="D482" s="208" t="s">
        <v>383</v>
      </c>
      <c r="E482" t="str">
        <f t="shared" si="18"/>
        <v>Iron steel or other metal production using anCrude oil</v>
      </c>
      <c r="F482" s="216">
        <v>350</v>
      </c>
      <c r="G482" s="7">
        <f>ROW()</f>
        <v>482</v>
      </c>
      <c r="H482" s="7">
        <v>586</v>
      </c>
      <c r="AA482" s="201"/>
      <c r="AB482" s="201"/>
      <c r="AC482" s="201"/>
      <c r="AD482" s="201"/>
      <c r="AE482" s="201"/>
      <c r="AN482" s="202"/>
      <c r="AO482" s="202"/>
      <c r="AP482" s="202"/>
      <c r="AQ482" s="203"/>
    </row>
    <row r="483" spans="1:43" s="76" customFormat="1" x14ac:dyDescent="0.35">
      <c r="A483" t="s">
        <v>278</v>
      </c>
      <c r="B483" s="208">
        <v>30</v>
      </c>
      <c r="C483" t="s">
        <v>281</v>
      </c>
      <c r="D483" s="208">
        <v>130</v>
      </c>
      <c r="E483" t="str">
        <f t="shared" si="18"/>
        <v>Iron steel or other metal production using anDiesel oil</v>
      </c>
      <c r="F483" s="216">
        <v>420</v>
      </c>
      <c r="G483" s="7">
        <f>ROW()</f>
        <v>483</v>
      </c>
      <c r="H483" s="7">
        <v>638</v>
      </c>
      <c r="AA483" s="201"/>
      <c r="AB483" s="201"/>
      <c r="AC483" s="201"/>
      <c r="AD483" s="201"/>
      <c r="AE483" s="201"/>
      <c r="AN483" s="202"/>
      <c r="AO483" s="202"/>
      <c r="AP483" s="202"/>
      <c r="AQ483" s="203"/>
    </row>
    <row r="484" spans="1:43" s="76" customFormat="1" x14ac:dyDescent="0.35">
      <c r="A484" t="s">
        <v>278</v>
      </c>
      <c r="B484" s="208">
        <v>30</v>
      </c>
      <c r="C484" t="s">
        <v>285</v>
      </c>
      <c r="D484" s="208" t="s">
        <v>286</v>
      </c>
      <c r="E484" t="str">
        <f t="shared" si="18"/>
        <v>Iron steel or other metal production using anDry wood</v>
      </c>
      <c r="F484" s="216">
        <v>120</v>
      </c>
      <c r="G484" s="7">
        <f>ROW()</f>
        <v>484</v>
      </c>
      <c r="H484" s="7">
        <v>573</v>
      </c>
      <c r="AA484" s="201"/>
      <c r="AB484" s="201"/>
      <c r="AC484" s="201"/>
      <c r="AD484" s="201"/>
      <c r="AE484" s="201"/>
      <c r="AN484" s="202"/>
      <c r="AO484" s="202"/>
      <c r="AP484" s="202"/>
      <c r="AQ484" s="203"/>
    </row>
    <row r="485" spans="1:43" s="76" customFormat="1" x14ac:dyDescent="0.35">
      <c r="A485" t="s">
        <v>278</v>
      </c>
      <c r="B485" s="208">
        <v>30</v>
      </c>
      <c r="C485" t="s">
        <v>287</v>
      </c>
      <c r="D485" s="208">
        <v>111</v>
      </c>
      <c r="E485" t="str">
        <f t="shared" si="18"/>
        <v>Iron steel or other metal production using anEthane</v>
      </c>
      <c r="F485" s="216">
        <v>240</v>
      </c>
      <c r="G485" s="7">
        <f>ROW()</f>
        <v>485</v>
      </c>
      <c r="H485" s="7">
        <v>628</v>
      </c>
      <c r="AA485" s="201"/>
      <c r="AB485" s="201"/>
      <c r="AC485" s="201"/>
      <c r="AD485" s="201"/>
      <c r="AE485" s="201"/>
      <c r="AN485" s="202"/>
      <c r="AO485" s="202"/>
      <c r="AP485" s="202"/>
      <c r="AQ485" s="203"/>
    </row>
    <row r="486" spans="1:43" s="76" customFormat="1" x14ac:dyDescent="0.35">
      <c r="A486" t="s">
        <v>278</v>
      </c>
      <c r="B486" s="211">
        <v>30</v>
      </c>
      <c r="C486" t="s">
        <v>288</v>
      </c>
      <c r="D486" s="208" t="s">
        <v>289</v>
      </c>
      <c r="E486" t="str">
        <f t="shared" si="18"/>
        <v>Iron steel or other metal production using anEthanol for use as a fuel in an internal combustion engine</v>
      </c>
      <c r="F486" s="216">
        <v>530</v>
      </c>
      <c r="G486" s="7">
        <f>ROW()</f>
        <v>486</v>
      </c>
      <c r="H486" s="7">
        <v>590</v>
      </c>
      <c r="AA486" s="201"/>
      <c r="AB486" s="201"/>
      <c r="AC486" s="201"/>
      <c r="AD486" s="201"/>
      <c r="AE486" s="201"/>
      <c r="AN486" s="202"/>
      <c r="AO486" s="202"/>
      <c r="AP486" s="202"/>
      <c r="AQ486" s="203"/>
    </row>
    <row r="487" spans="1:43" s="76" customFormat="1" x14ac:dyDescent="0.35">
      <c r="A487" t="s">
        <v>278</v>
      </c>
      <c r="B487" s="211">
        <v>30</v>
      </c>
      <c r="C487" t="s">
        <v>397</v>
      </c>
      <c r="D487" s="208">
        <v>108</v>
      </c>
      <c r="E487" t="str">
        <f t="shared" si="18"/>
        <v>Iron steel or other metal production using anEthylene if used as a petrochemical feedstock - Non-energy product</v>
      </c>
      <c r="F487" s="216">
        <v>510</v>
      </c>
      <c r="G487" s="7">
        <f>ROW()</f>
        <v>487</v>
      </c>
      <c r="H487" s="7">
        <v>625</v>
      </c>
      <c r="AA487" s="201"/>
      <c r="AB487" s="201"/>
      <c r="AC487" s="201"/>
      <c r="AD487" s="201"/>
      <c r="AE487" s="201"/>
      <c r="AN487" s="202"/>
      <c r="AO487" s="202"/>
      <c r="AP487" s="202"/>
      <c r="AQ487" s="203"/>
    </row>
    <row r="488" spans="1:43" s="76" customFormat="1" x14ac:dyDescent="0.35">
      <c r="A488" t="s">
        <v>278</v>
      </c>
      <c r="B488" s="208">
        <v>30</v>
      </c>
      <c r="C488" t="s">
        <v>290</v>
      </c>
      <c r="D488" s="208">
        <v>128</v>
      </c>
      <c r="E488" t="str">
        <f t="shared" si="18"/>
        <v>Iron steel or other metal production using anFuel oil</v>
      </c>
      <c r="F488" s="216">
        <v>430</v>
      </c>
      <c r="G488" s="7">
        <f>ROW()</f>
        <v>488</v>
      </c>
      <c r="H488" s="7">
        <v>637</v>
      </c>
      <c r="AA488" s="201"/>
      <c r="AB488" s="201"/>
      <c r="AC488" s="201"/>
      <c r="AD488" s="201"/>
      <c r="AE488" s="201"/>
      <c r="AN488" s="202"/>
      <c r="AO488" s="202"/>
      <c r="AP488" s="202"/>
      <c r="AQ488" s="203"/>
    </row>
    <row r="489" spans="1:43" s="76" customFormat="1" x14ac:dyDescent="0.35">
      <c r="A489" t="s">
        <v>278</v>
      </c>
      <c r="B489" s="208">
        <v>30</v>
      </c>
      <c r="C489" t="s">
        <v>291</v>
      </c>
      <c r="D489" s="208">
        <v>113</v>
      </c>
      <c r="E489" t="str">
        <f t="shared" si="18"/>
        <v>Iron steel or other metal production using anGaseous fossil fuels other than those mentioned in items 17 to 26</v>
      </c>
      <c r="F489" s="216">
        <v>290</v>
      </c>
      <c r="G489" s="7">
        <f>ROW()</f>
        <v>489</v>
      </c>
      <c r="H489" s="7">
        <v>630</v>
      </c>
      <c r="AA489" s="201"/>
      <c r="AB489" s="201"/>
      <c r="AC489" s="201"/>
      <c r="AD489" s="201"/>
      <c r="AE489" s="201"/>
      <c r="AN489" s="202"/>
      <c r="AO489" s="202"/>
      <c r="AP489" s="202"/>
      <c r="AQ489" s="203"/>
    </row>
    <row r="490" spans="1:43" s="76" customFormat="1" x14ac:dyDescent="0.35">
      <c r="A490" t="s">
        <v>278</v>
      </c>
      <c r="B490" s="208">
        <v>30</v>
      </c>
      <c r="C490" t="s">
        <v>292</v>
      </c>
      <c r="D490" s="208" t="s">
        <v>293</v>
      </c>
      <c r="E490" t="str">
        <f t="shared" si="18"/>
        <v>Iron steel or other metal production using anGasoline (other than for use as fuel in an aircraft)</v>
      </c>
      <c r="F490" s="216">
        <v>370</v>
      </c>
      <c r="G490" s="7">
        <f>ROW()</f>
        <v>490</v>
      </c>
      <c r="H490" s="7">
        <v>603</v>
      </c>
      <c r="AA490" s="201"/>
      <c r="AB490" s="201"/>
      <c r="AC490" s="201"/>
      <c r="AD490" s="201"/>
      <c r="AE490" s="201"/>
      <c r="AN490" s="202"/>
      <c r="AO490" s="202"/>
      <c r="AP490" s="202"/>
      <c r="AQ490" s="203"/>
    </row>
    <row r="491" spans="1:43" s="76" customFormat="1" x14ac:dyDescent="0.35">
      <c r="A491" t="s">
        <v>278</v>
      </c>
      <c r="B491" s="208">
        <v>30</v>
      </c>
      <c r="C491" t="s">
        <v>295</v>
      </c>
      <c r="D491" s="208" t="s">
        <v>296</v>
      </c>
      <c r="E491" t="str">
        <f t="shared" si="18"/>
        <v>Iron steel or other metal production using anGasoline for use as a fuel in an aircraft</v>
      </c>
      <c r="F491" s="216">
        <v>380</v>
      </c>
      <c r="G491" s="7">
        <f>ROW()</f>
        <v>491</v>
      </c>
      <c r="H491" s="7">
        <v>604</v>
      </c>
      <c r="O491" s="7"/>
      <c r="P491" s="7"/>
      <c r="AA491" s="201"/>
      <c r="AB491" s="201"/>
      <c r="AC491" s="201"/>
      <c r="AD491" s="201"/>
      <c r="AE491" s="201"/>
      <c r="AN491" s="202"/>
      <c r="AO491" s="202"/>
      <c r="AP491" s="202"/>
      <c r="AQ491" s="203"/>
    </row>
    <row r="492" spans="1:43" s="76" customFormat="1" x14ac:dyDescent="0.35">
      <c r="A492" t="s">
        <v>278</v>
      </c>
      <c r="B492" s="208">
        <v>30</v>
      </c>
      <c r="C492" t="s">
        <v>298</v>
      </c>
      <c r="D492" s="208" t="s">
        <v>299</v>
      </c>
      <c r="E492" t="str">
        <f t="shared" si="18"/>
        <v>Iron steel or other metal production using anGreen and air dried wood</v>
      </c>
      <c r="F492" s="216">
        <v>130</v>
      </c>
      <c r="G492" s="7">
        <f>ROW()</f>
        <v>492</v>
      </c>
      <c r="H492" s="7">
        <v>574</v>
      </c>
      <c r="O492" s="7"/>
      <c r="P492" s="7"/>
      <c r="S492" s="7"/>
      <c r="AA492" s="201"/>
      <c r="AB492" s="201"/>
      <c r="AC492" s="201"/>
      <c r="AD492" s="201"/>
      <c r="AE492" s="201"/>
      <c r="AN492" s="202"/>
      <c r="AO492" s="202"/>
      <c r="AP492" s="202"/>
      <c r="AQ492" s="203"/>
    </row>
    <row r="493" spans="1:43" x14ac:dyDescent="0.35">
      <c r="A493" t="s">
        <v>278</v>
      </c>
      <c r="B493" s="208">
        <v>30</v>
      </c>
      <c r="C493" t="s">
        <v>301</v>
      </c>
      <c r="D493" s="208" t="s">
        <v>302</v>
      </c>
      <c r="E493" t="str">
        <f t="shared" si="18"/>
        <v>Iron steel or other metal production using anHeating oil</v>
      </c>
      <c r="F493" s="216">
        <v>410</v>
      </c>
      <c r="G493" s="7">
        <f>ROW()</f>
        <v>493</v>
      </c>
      <c r="H493" s="7">
        <v>607</v>
      </c>
      <c r="AA493" s="13"/>
      <c r="AB493" s="13"/>
      <c r="AC493" s="13"/>
      <c r="AD493" s="13"/>
      <c r="AE493" s="13"/>
      <c r="AN493" s="8"/>
      <c r="AO493" s="8"/>
      <c r="AP493" s="8"/>
      <c r="AQ493" s="12"/>
    </row>
    <row r="494" spans="1:43" x14ac:dyDescent="0.35">
      <c r="A494" t="s">
        <v>278</v>
      </c>
      <c r="B494" s="211">
        <v>30</v>
      </c>
      <c r="C494" s="54" t="s">
        <v>303</v>
      </c>
      <c r="D494" s="208" t="s">
        <v>304</v>
      </c>
      <c r="E494" t="str">
        <f t="shared" si="18"/>
        <v>Iron steel or other metal production using anIndustrial materials that are derived from fossil fuels if recycled and com</v>
      </c>
      <c r="F494" s="216">
        <v>100</v>
      </c>
      <c r="G494" s="7">
        <f>ROW()</f>
        <v>494</v>
      </c>
      <c r="H494" s="7">
        <v>571</v>
      </c>
      <c r="AA494" s="13"/>
      <c r="AB494" s="13"/>
      <c r="AC494" s="13"/>
      <c r="AD494" s="13"/>
      <c r="AE494" s="13"/>
      <c r="AN494" s="8"/>
      <c r="AO494" s="8"/>
      <c r="AP494" s="8"/>
      <c r="AQ494" s="12"/>
    </row>
    <row r="495" spans="1:43" x14ac:dyDescent="0.35">
      <c r="A495" t="s">
        <v>278</v>
      </c>
      <c r="B495" s="211">
        <v>30</v>
      </c>
      <c r="C495" t="s">
        <v>305</v>
      </c>
      <c r="D495" s="208" t="s">
        <v>306</v>
      </c>
      <c r="E495" t="str">
        <f t="shared" si="18"/>
        <v>Iron steel or other metal production using anKerosene (other than for use as fuel in an aircraft)</v>
      </c>
      <c r="F495" s="216">
        <v>390</v>
      </c>
      <c r="G495" s="7">
        <f>ROW()</f>
        <v>495</v>
      </c>
      <c r="H495" s="7">
        <v>605</v>
      </c>
      <c r="AA495" s="13"/>
      <c r="AB495" s="13"/>
      <c r="AC495" s="13"/>
      <c r="AD495" s="13"/>
      <c r="AE495" s="13"/>
      <c r="AN495" s="8"/>
      <c r="AO495" s="8"/>
      <c r="AP495" s="8"/>
      <c r="AQ495" s="12"/>
    </row>
    <row r="496" spans="1:43" x14ac:dyDescent="0.35">
      <c r="A496" t="s">
        <v>278</v>
      </c>
      <c r="B496" s="208">
        <v>30</v>
      </c>
      <c r="C496" t="s">
        <v>307</v>
      </c>
      <c r="D496" s="208" t="s">
        <v>308</v>
      </c>
      <c r="E496" t="str">
        <f t="shared" si="18"/>
        <v>Iron steel or other metal production using anKerosene for use as fuel in an aircraft</v>
      </c>
      <c r="F496" s="216">
        <v>400</v>
      </c>
      <c r="G496" s="7">
        <f>ROW()</f>
        <v>496</v>
      </c>
      <c r="H496" s="7">
        <v>606</v>
      </c>
      <c r="AA496" s="13"/>
      <c r="AB496" s="13"/>
      <c r="AC496" s="13"/>
      <c r="AD496" s="13"/>
      <c r="AE496" s="13"/>
      <c r="AN496" s="8"/>
      <c r="AO496" s="8"/>
      <c r="AP496" s="8"/>
      <c r="AQ496" s="12"/>
    </row>
    <row r="497" spans="1:43" x14ac:dyDescent="0.35">
      <c r="A497" t="s">
        <v>278</v>
      </c>
      <c r="B497" s="208">
        <v>30</v>
      </c>
      <c r="C497" t="s">
        <v>309</v>
      </c>
      <c r="D497" s="208" t="s">
        <v>310</v>
      </c>
      <c r="E497" t="str">
        <f t="shared" si="18"/>
        <v>Iron steel or other metal production using anLandfill biogas that is captured for combustion (methane only)</v>
      </c>
      <c r="F497" s="216">
        <v>300</v>
      </c>
      <c r="G497" s="7">
        <f>ROW()</f>
        <v>497</v>
      </c>
      <c r="H497" s="7">
        <v>582</v>
      </c>
      <c r="AA497" s="13"/>
      <c r="AB497" s="13"/>
      <c r="AC497" s="13"/>
      <c r="AD497" s="13"/>
      <c r="AE497" s="13"/>
      <c r="AN497" s="8"/>
      <c r="AO497" s="8"/>
      <c r="AP497" s="8"/>
      <c r="AQ497" s="12"/>
    </row>
    <row r="498" spans="1:43" x14ac:dyDescent="0.35">
      <c r="A498" t="s">
        <v>278</v>
      </c>
      <c r="B498" s="208">
        <v>30</v>
      </c>
      <c r="C498" t="s">
        <v>312</v>
      </c>
      <c r="D498" s="208">
        <v>115</v>
      </c>
      <c r="E498" t="str">
        <f t="shared" si="18"/>
        <v>Iron steel or other metal production using anLiquefied aromatic hydrocarbons</v>
      </c>
      <c r="F498" s="216">
        <v>440</v>
      </c>
      <c r="G498" s="7">
        <f>ROW()</f>
        <v>498</v>
      </c>
      <c r="H498" s="7">
        <v>632</v>
      </c>
      <c r="AA498" s="13"/>
      <c r="AB498" s="13"/>
      <c r="AC498" s="13"/>
      <c r="AD498" s="13"/>
      <c r="AE498" s="13"/>
      <c r="AN498" s="8"/>
      <c r="AO498" s="8"/>
      <c r="AP498" s="8"/>
      <c r="AQ498" s="12"/>
    </row>
    <row r="499" spans="1:43" x14ac:dyDescent="0.35">
      <c r="A499" t="s">
        <v>278</v>
      </c>
      <c r="B499" s="208">
        <v>30</v>
      </c>
      <c r="C499" t="s">
        <v>314</v>
      </c>
      <c r="D499" s="208" t="s">
        <v>315</v>
      </c>
      <c r="E499" t="str">
        <f t="shared" si="18"/>
        <v>Iron steel or other metal production using anLiquefied natural gas</v>
      </c>
      <c r="F499" s="216">
        <v>280</v>
      </c>
      <c r="G499" s="7">
        <f>ROW()</f>
        <v>499</v>
      </c>
      <c r="H499" s="7">
        <v>602</v>
      </c>
      <c r="AA499" s="13"/>
      <c r="AB499" s="13"/>
      <c r="AC499" s="13"/>
      <c r="AD499" s="13"/>
      <c r="AE499" s="13"/>
      <c r="AN499" s="8"/>
      <c r="AO499" s="8"/>
      <c r="AP499" s="8"/>
      <c r="AQ499" s="12"/>
    </row>
    <row r="500" spans="1:43" x14ac:dyDescent="0.35">
      <c r="A500" t="s">
        <v>278</v>
      </c>
      <c r="B500" s="208">
        <v>30</v>
      </c>
      <c r="C500" t="s">
        <v>317</v>
      </c>
      <c r="D500" s="208">
        <v>116</v>
      </c>
      <c r="E500" t="str">
        <f t="shared" si="18"/>
        <v>Iron steel or other metal production using anLiquefied petroleum gas</v>
      </c>
      <c r="F500" s="216">
        <v>460</v>
      </c>
      <c r="G500" s="7">
        <f>ROW()</f>
        <v>500</v>
      </c>
      <c r="H500" s="7">
        <v>633</v>
      </c>
      <c r="AA500" s="13"/>
      <c r="AB500" s="13"/>
      <c r="AC500" s="13"/>
      <c r="AD500" s="13"/>
      <c r="AE500" s="13"/>
      <c r="AN500" s="8"/>
      <c r="AO500" s="8"/>
      <c r="AP500" s="8"/>
      <c r="AQ500" s="12"/>
    </row>
    <row r="501" spans="1:43" x14ac:dyDescent="0.35">
      <c r="A501" t="s">
        <v>278</v>
      </c>
      <c r="B501" s="208">
        <v>30</v>
      </c>
      <c r="C501" t="s">
        <v>319</v>
      </c>
      <c r="D501" s="208" t="s">
        <v>320</v>
      </c>
      <c r="E501" t="str">
        <f t="shared" si="18"/>
        <v>Iron steel or other metal production using anNaphtha</v>
      </c>
      <c r="F501" s="216">
        <v>470</v>
      </c>
      <c r="G501" s="7">
        <f>ROW()</f>
        <v>501</v>
      </c>
      <c r="H501" s="7">
        <v>612</v>
      </c>
      <c r="AA501" s="13"/>
      <c r="AB501" s="13"/>
      <c r="AC501" s="13"/>
      <c r="AD501" s="13"/>
      <c r="AE501" s="13"/>
      <c r="AN501" s="8"/>
      <c r="AO501" s="8"/>
      <c r="AP501" s="8"/>
      <c r="AQ501" s="12"/>
    </row>
    <row r="502" spans="1:43" x14ac:dyDescent="0.35">
      <c r="A502" t="s">
        <v>278</v>
      </c>
      <c r="B502" s="208">
        <v>30</v>
      </c>
      <c r="C502" t="s">
        <v>322</v>
      </c>
      <c r="D502" s="208" t="s">
        <v>323</v>
      </c>
      <c r="E502" t="str">
        <f t="shared" si="18"/>
        <v>Iron steel or other metal production using anNatural gas distributed in a pipeline</v>
      </c>
      <c r="F502" s="216">
        <v>190</v>
      </c>
      <c r="G502" s="7">
        <f>ROW()</f>
        <v>502</v>
      </c>
      <c r="H502" s="7">
        <v>592</v>
      </c>
      <c r="AA502" s="13"/>
      <c r="AB502" s="13"/>
      <c r="AC502" s="13"/>
      <c r="AD502" s="13"/>
      <c r="AE502" s="13"/>
      <c r="AN502" s="8"/>
      <c r="AO502" s="8"/>
      <c r="AP502" s="8"/>
      <c r="AQ502" s="12"/>
    </row>
    <row r="503" spans="1:43" x14ac:dyDescent="0.35">
      <c r="A503" t="s">
        <v>278</v>
      </c>
      <c r="B503" s="211">
        <v>30</v>
      </c>
      <c r="C503" t="s">
        <v>325</v>
      </c>
      <c r="D503" s="208" t="s">
        <v>326</v>
      </c>
      <c r="E503" t="str">
        <f t="shared" si="18"/>
        <v>Iron steel or other metal production using anNon-biomass municipal materials if recycled and combusted to produce heat o</v>
      </c>
      <c r="F503" s="216">
        <v>110</v>
      </c>
      <c r="G503" s="7">
        <f>ROW()</f>
        <v>503</v>
      </c>
      <c r="H503" s="7">
        <v>572</v>
      </c>
      <c r="AA503" s="13"/>
      <c r="AB503" s="13"/>
      <c r="AC503" s="13"/>
      <c r="AD503" s="13"/>
      <c r="AE503" s="13"/>
      <c r="AN503" s="8"/>
      <c r="AO503" s="8"/>
      <c r="AP503" s="8"/>
      <c r="AQ503" s="12"/>
    </row>
    <row r="504" spans="1:43" x14ac:dyDescent="0.35">
      <c r="A504" s="54" t="s">
        <v>278</v>
      </c>
      <c r="B504" s="208" t="s">
        <v>439</v>
      </c>
      <c r="C504" s="54" t="s">
        <v>328</v>
      </c>
      <c r="D504" s="195"/>
      <c r="E504" s="54" t="str">
        <f t="shared" si="18"/>
        <v>Iron steel or other metal production using anPassenger car tyres if recycled and combusted to produce heat or electricit</v>
      </c>
      <c r="F504" s="219">
        <v>890</v>
      </c>
      <c r="G504" s="7">
        <f>ROW()</f>
        <v>504</v>
      </c>
      <c r="H504" s="197"/>
      <c r="AA504" s="13"/>
      <c r="AB504" s="13"/>
      <c r="AC504" s="13"/>
      <c r="AD504" s="13"/>
      <c r="AE504" s="13"/>
      <c r="AN504" s="8"/>
      <c r="AO504" s="8"/>
      <c r="AP504" s="8"/>
      <c r="AQ504" s="12"/>
    </row>
    <row r="505" spans="1:43" x14ac:dyDescent="0.35">
      <c r="A505" t="s">
        <v>278</v>
      </c>
      <c r="B505" s="208">
        <v>30</v>
      </c>
      <c r="C505" t="s">
        <v>399</v>
      </c>
      <c r="D505" s="208">
        <v>109</v>
      </c>
      <c r="E505" t="str">
        <f t="shared" si="18"/>
        <v>Iron steel or other metal production using anPetrochemical feedstock other than those mentioned in items 74 and 75 - Non</v>
      </c>
      <c r="F505" s="216">
        <v>510</v>
      </c>
      <c r="G505" s="7">
        <f>ROW()</f>
        <v>505</v>
      </c>
      <c r="H505" s="7">
        <v>626</v>
      </c>
      <c r="AA505" s="13"/>
      <c r="AB505" s="13"/>
      <c r="AC505" s="13"/>
      <c r="AD505" s="13"/>
      <c r="AE505" s="13"/>
      <c r="AN505" s="8"/>
      <c r="AO505" s="8"/>
      <c r="AP505" s="8"/>
      <c r="AQ505" s="12"/>
    </row>
    <row r="506" spans="1:43" x14ac:dyDescent="0.35">
      <c r="A506" t="s">
        <v>278</v>
      </c>
      <c r="B506" s="208">
        <v>30</v>
      </c>
      <c r="C506" t="s">
        <v>330</v>
      </c>
      <c r="D506" s="208">
        <v>102</v>
      </c>
      <c r="E506" t="str">
        <f t="shared" si="18"/>
        <v>Iron steel or other metal production using anPetroleum based greases</v>
      </c>
      <c r="F506" s="216">
        <v>340</v>
      </c>
      <c r="G506" s="7">
        <f>ROW()</f>
        <v>506</v>
      </c>
      <c r="H506" s="7">
        <v>619</v>
      </c>
      <c r="AA506" s="13"/>
      <c r="AB506" s="13"/>
      <c r="AC506" s="13"/>
      <c r="AD506" s="13"/>
      <c r="AE506" s="13"/>
      <c r="AN506" s="8"/>
      <c r="AO506" s="8"/>
      <c r="AP506" s="8"/>
      <c r="AQ506" s="12"/>
    </row>
    <row r="507" spans="1:43" x14ac:dyDescent="0.35">
      <c r="A507" t="s">
        <v>278</v>
      </c>
      <c r="B507" s="208">
        <v>30</v>
      </c>
      <c r="C507" t="s">
        <v>332</v>
      </c>
      <c r="D507" s="208">
        <v>101</v>
      </c>
      <c r="E507" t="str">
        <f t="shared" si="18"/>
        <v>Iron steel or other metal production using anPetroleum based oils (other than petroleum based oil used as fuel)</v>
      </c>
      <c r="F507" s="216">
        <v>330</v>
      </c>
      <c r="G507" s="7">
        <f>ROW()</f>
        <v>507</v>
      </c>
      <c r="H507" s="7">
        <v>618</v>
      </c>
      <c r="AA507" s="13"/>
      <c r="AB507" s="13"/>
      <c r="AC507" s="13"/>
      <c r="AD507" s="13"/>
      <c r="AE507" s="13"/>
      <c r="AN507" s="8"/>
      <c r="AO507" s="8"/>
      <c r="AP507" s="8"/>
      <c r="AQ507" s="12"/>
    </row>
    <row r="508" spans="1:43" x14ac:dyDescent="0.35">
      <c r="A508" t="s">
        <v>278</v>
      </c>
      <c r="B508" s="211">
        <v>30</v>
      </c>
      <c r="C508" t="s">
        <v>334</v>
      </c>
      <c r="D508" s="208">
        <v>118</v>
      </c>
      <c r="E508" t="str">
        <f t="shared" si="18"/>
        <v xml:space="preserve">Iron steel or other metal production using anPetroleum based products other than: Petroleum based products mentioned in </v>
      </c>
      <c r="F508" s="216">
        <v>510</v>
      </c>
      <c r="G508" s="7">
        <f>ROW()</f>
        <v>508</v>
      </c>
      <c r="H508" s="7">
        <v>635</v>
      </c>
      <c r="AA508" s="13"/>
      <c r="AB508" s="13"/>
      <c r="AC508" s="13"/>
      <c r="AD508" s="13"/>
      <c r="AE508" s="13"/>
      <c r="AN508" s="8"/>
      <c r="AO508" s="8"/>
      <c r="AP508" s="8"/>
      <c r="AQ508" s="12"/>
    </row>
    <row r="509" spans="1:43" x14ac:dyDescent="0.35">
      <c r="A509" t="s">
        <v>278</v>
      </c>
      <c r="B509" s="208">
        <v>30</v>
      </c>
      <c r="C509" t="s">
        <v>336</v>
      </c>
      <c r="D509" s="208" t="s">
        <v>337</v>
      </c>
      <c r="E509" t="str">
        <f t="shared" si="18"/>
        <v>Iron steel or other metal production using anPetroleum coke</v>
      </c>
      <c r="F509" s="216">
        <v>480</v>
      </c>
      <c r="G509" s="7">
        <f>ROW()</f>
        <v>509</v>
      </c>
      <c r="H509" s="7">
        <v>613</v>
      </c>
      <c r="AA509" s="13"/>
      <c r="AB509" s="13"/>
      <c r="AC509" s="13"/>
      <c r="AD509" s="13"/>
      <c r="AE509" s="13"/>
      <c r="AN509" s="8"/>
      <c r="AO509" s="8"/>
      <c r="AP509" s="8"/>
      <c r="AQ509" s="12"/>
    </row>
    <row r="510" spans="1:43" x14ac:dyDescent="0.35">
      <c r="A510" t="s">
        <v>278</v>
      </c>
      <c r="B510" s="208">
        <v>30</v>
      </c>
      <c r="C510" t="s">
        <v>339</v>
      </c>
      <c r="D510" s="208" t="s">
        <v>340</v>
      </c>
      <c r="E510" t="str">
        <f t="shared" si="18"/>
        <v xml:space="preserve">Iron steel or other metal production using anPlant condensate and other natural gas liquids not covered by another item </v>
      </c>
      <c r="F510" s="216">
        <v>360</v>
      </c>
      <c r="G510" s="7">
        <f>ROW()</f>
        <v>510</v>
      </c>
      <c r="H510" s="7">
        <v>587</v>
      </c>
      <c r="AA510" s="13"/>
      <c r="AB510" s="13"/>
      <c r="AC510" s="13"/>
      <c r="AD510" s="13"/>
      <c r="AE510" s="13"/>
      <c r="AN510" s="8"/>
      <c r="AO510" s="8"/>
      <c r="AP510" s="8"/>
      <c r="AQ510" s="12"/>
    </row>
    <row r="511" spans="1:43" x14ac:dyDescent="0.35">
      <c r="A511" t="s">
        <v>278</v>
      </c>
      <c r="B511" s="208">
        <v>30</v>
      </c>
      <c r="C511" t="s">
        <v>343</v>
      </c>
      <c r="D511" s="208" t="s">
        <v>344</v>
      </c>
      <c r="E511" t="str">
        <f t="shared" si="18"/>
        <v>Iron steel or other metal production using anPrimary solid biomass fuels other than those mentioned in items 10 to 15</v>
      </c>
      <c r="F511" s="216">
        <v>180</v>
      </c>
      <c r="G511" s="7">
        <f>ROW()</f>
        <v>511</v>
      </c>
      <c r="H511" s="7">
        <v>578</v>
      </c>
      <c r="AA511" s="13"/>
      <c r="AB511" s="13"/>
      <c r="AC511" s="13"/>
      <c r="AD511" s="13"/>
      <c r="AE511" s="13"/>
      <c r="AN511" s="8"/>
      <c r="AO511" s="8"/>
      <c r="AP511" s="8"/>
      <c r="AQ511" s="12"/>
    </row>
    <row r="512" spans="1:43" x14ac:dyDescent="0.35">
      <c r="A512" t="s">
        <v>278</v>
      </c>
      <c r="B512" s="211">
        <v>30</v>
      </c>
      <c r="C512" t="s">
        <v>346</v>
      </c>
      <c r="D512" s="208" t="s">
        <v>347</v>
      </c>
      <c r="E512" t="str">
        <f t="shared" si="18"/>
        <v>Iron steel or other metal production using anRefinery coke</v>
      </c>
      <c r="F512" s="216">
        <v>500</v>
      </c>
      <c r="G512" s="7">
        <f>ROW()</f>
        <v>512</v>
      </c>
      <c r="H512" s="7">
        <v>616</v>
      </c>
      <c r="AA512" s="13"/>
      <c r="AB512" s="13"/>
      <c r="AC512" s="13"/>
      <c r="AD512" s="13"/>
      <c r="AE512" s="13"/>
      <c r="AN512" s="8"/>
      <c r="AO512" s="8"/>
      <c r="AP512" s="8"/>
      <c r="AQ512" s="12"/>
    </row>
    <row r="513" spans="1:43" x14ac:dyDescent="0.35">
      <c r="A513" t="s">
        <v>278</v>
      </c>
      <c r="B513" s="208">
        <v>30</v>
      </c>
      <c r="C513" t="s">
        <v>349</v>
      </c>
      <c r="D513" s="208" t="s">
        <v>350</v>
      </c>
      <c r="E513" t="str">
        <f t="shared" si="18"/>
        <v>Iron steel or other metal production using anRefinery gas and liquids</v>
      </c>
      <c r="F513" s="216">
        <v>490</v>
      </c>
      <c r="G513" s="7">
        <f>ROW()</f>
        <v>513</v>
      </c>
      <c r="H513" s="7">
        <v>614</v>
      </c>
      <c r="AA513" s="13"/>
      <c r="AB513" s="13"/>
      <c r="AC513" s="13"/>
      <c r="AD513" s="13"/>
      <c r="AE513" s="13"/>
      <c r="AN513" s="8"/>
      <c r="AO513" s="8"/>
      <c r="AP513" s="8"/>
      <c r="AQ513" s="12"/>
    </row>
    <row r="514" spans="1:43" x14ac:dyDescent="0.35">
      <c r="A514" s="228" t="s">
        <v>278</v>
      </c>
      <c r="B514" s="229">
        <v>30</v>
      </c>
      <c r="C514" s="232" t="s">
        <v>647</v>
      </c>
      <c r="D514" s="229"/>
      <c r="E514" s="228" t="str">
        <f t="shared" si="18"/>
        <v>Iron steel or other metal production using anRenewable aviation kerosene</v>
      </c>
      <c r="F514" s="230">
        <v>910</v>
      </c>
      <c r="G514" s="231">
        <f>ROW()</f>
        <v>514</v>
      </c>
      <c r="H514" s="231"/>
      <c r="AA514" s="13"/>
      <c r="AB514" s="13"/>
      <c r="AC514" s="13"/>
      <c r="AD514" s="13"/>
      <c r="AE514" s="13"/>
      <c r="AN514" s="8"/>
      <c r="AO514" s="8"/>
      <c r="AP514" s="8"/>
      <c r="AQ514" s="12"/>
    </row>
    <row r="515" spans="1:43" x14ac:dyDescent="0.35">
      <c r="A515" s="228" t="s">
        <v>278</v>
      </c>
      <c r="B515" s="229">
        <v>30</v>
      </c>
      <c r="C515" s="232" t="s">
        <v>648</v>
      </c>
      <c r="D515" s="229"/>
      <c r="E515" s="228" t="str">
        <f t="shared" si="18"/>
        <v>Iron steel or other metal production using anRenewable diesel</v>
      </c>
      <c r="F515" s="230">
        <v>920</v>
      </c>
      <c r="G515" s="231">
        <f>ROW()</f>
        <v>515</v>
      </c>
      <c r="H515" s="231"/>
      <c r="AA515" s="13"/>
      <c r="AB515" s="13"/>
      <c r="AC515" s="13"/>
      <c r="AD515" s="13"/>
      <c r="AE515" s="13"/>
      <c r="AN515" s="8"/>
      <c r="AO515" s="8"/>
      <c r="AP515" s="8"/>
      <c r="AQ515" s="12"/>
    </row>
    <row r="516" spans="1:43" x14ac:dyDescent="0.35">
      <c r="A516" t="s">
        <v>278</v>
      </c>
      <c r="B516" s="211">
        <v>30</v>
      </c>
      <c r="C516" t="s">
        <v>353</v>
      </c>
      <c r="D516" s="208" t="s">
        <v>354</v>
      </c>
      <c r="E516" t="str">
        <f t="shared" ref="E516:E579" si="19">LEFT(TRIM(A516),45)&amp;LEFT(TRIM(C516),75)</f>
        <v>Iron steel or other metal production using anSludge biogas that is captured for combustion (methane only)</v>
      </c>
      <c r="F516" s="216">
        <v>310</v>
      </c>
      <c r="G516" s="7">
        <f>ROW()</f>
        <v>516</v>
      </c>
      <c r="H516" s="7">
        <v>583</v>
      </c>
      <c r="AA516" s="13"/>
      <c r="AB516" s="13"/>
      <c r="AC516" s="13"/>
      <c r="AD516" s="13"/>
      <c r="AE516" s="13"/>
      <c r="AN516" s="8"/>
      <c r="AO516" s="8"/>
      <c r="AP516" s="8"/>
      <c r="AQ516" s="12"/>
    </row>
    <row r="517" spans="1:43" x14ac:dyDescent="0.35">
      <c r="A517" t="s">
        <v>278</v>
      </c>
      <c r="B517" s="208">
        <v>30</v>
      </c>
      <c r="C517" t="s">
        <v>356</v>
      </c>
      <c r="D517" s="208">
        <v>110</v>
      </c>
      <c r="E517" t="str">
        <f t="shared" si="19"/>
        <v>Iron steel or other metal production using anSolid fossil fuels other than those mentioned in items 1 to 5</v>
      </c>
      <c r="F517" s="216">
        <v>90</v>
      </c>
      <c r="G517" s="7">
        <f>ROW()</f>
        <v>517</v>
      </c>
      <c r="H517" s="7">
        <v>627</v>
      </c>
      <c r="AA517" s="13"/>
      <c r="AB517" s="13"/>
      <c r="AC517" s="13"/>
      <c r="AD517" s="13"/>
      <c r="AE517" s="13"/>
      <c r="AN517" s="8"/>
      <c r="AO517" s="8"/>
      <c r="AP517" s="8"/>
      <c r="AQ517" s="12"/>
    </row>
    <row r="518" spans="1:43" x14ac:dyDescent="0.35">
      <c r="A518" t="s">
        <v>278</v>
      </c>
      <c r="B518" s="208">
        <v>30</v>
      </c>
      <c r="C518" t="s">
        <v>358</v>
      </c>
      <c r="D518" s="208" t="s">
        <v>359</v>
      </c>
      <c r="E518" t="str">
        <f t="shared" si="19"/>
        <v>Iron steel or other metal production using anSolvents if mineral turpentine or white spirits</v>
      </c>
      <c r="F518" s="216">
        <v>450</v>
      </c>
      <c r="G518" s="7">
        <f>ROW()</f>
        <v>518</v>
      </c>
      <c r="H518" s="7">
        <v>611</v>
      </c>
      <c r="AA518" s="13"/>
      <c r="AB518" s="13"/>
      <c r="AC518" s="13"/>
      <c r="AD518" s="13"/>
      <c r="AE518" s="13"/>
      <c r="AN518" s="8"/>
      <c r="AO518" s="8"/>
      <c r="AP518" s="8"/>
      <c r="AQ518" s="12"/>
    </row>
    <row r="519" spans="1:43" x14ac:dyDescent="0.35">
      <c r="A519" t="s">
        <v>278</v>
      </c>
      <c r="B519" s="208">
        <v>30</v>
      </c>
      <c r="C519" t="s">
        <v>407</v>
      </c>
      <c r="D519" s="208">
        <v>104</v>
      </c>
      <c r="E519" t="str">
        <f t="shared" si="19"/>
        <v>Iron steel or other metal production using anSolvents if mineral turpentine or white spirits - Non-energy product</v>
      </c>
      <c r="F519" s="216">
        <v>450</v>
      </c>
      <c r="G519" s="7">
        <f>ROW()</f>
        <v>519</v>
      </c>
      <c r="H519" s="7">
        <v>621</v>
      </c>
      <c r="AA519" s="13"/>
      <c r="AB519" s="13"/>
      <c r="AC519" s="13"/>
      <c r="AD519" s="13"/>
      <c r="AE519" s="13"/>
      <c r="AN519" s="8"/>
      <c r="AO519" s="8"/>
      <c r="AP519" s="8"/>
      <c r="AQ519" s="12"/>
    </row>
    <row r="520" spans="1:43" x14ac:dyDescent="0.35">
      <c r="A520" t="s">
        <v>278</v>
      </c>
      <c r="B520" s="208">
        <v>30</v>
      </c>
      <c r="C520" t="s">
        <v>361</v>
      </c>
      <c r="D520" s="208" t="s">
        <v>362</v>
      </c>
      <c r="E520" t="str">
        <f t="shared" si="19"/>
        <v>Iron steel or other metal production using anSub-bituminous coal</v>
      </c>
      <c r="F520" s="216">
        <v>20</v>
      </c>
      <c r="G520" s="7">
        <f>ROW()</f>
        <v>520</v>
      </c>
      <c r="H520" s="7">
        <v>566</v>
      </c>
      <c r="AA520" s="13"/>
      <c r="AB520" s="13"/>
      <c r="AC520" s="13"/>
      <c r="AD520" s="13"/>
      <c r="AE520" s="13"/>
      <c r="AN520" s="8"/>
      <c r="AO520" s="8"/>
      <c r="AP520" s="8"/>
      <c r="AQ520" s="12"/>
    </row>
    <row r="521" spans="1:43" x14ac:dyDescent="0.35">
      <c r="A521" t="s">
        <v>278</v>
      </c>
      <c r="B521" s="208">
        <v>30</v>
      </c>
      <c r="C521" t="s">
        <v>364</v>
      </c>
      <c r="D521" s="208" t="s">
        <v>365</v>
      </c>
      <c r="E521" t="str">
        <f t="shared" si="19"/>
        <v>Iron steel or other metal production using anSulphite lyes</v>
      </c>
      <c r="F521" s="216">
        <v>140</v>
      </c>
      <c r="G521" s="7">
        <f>ROW()</f>
        <v>521</v>
      </c>
      <c r="H521" s="7">
        <v>575</v>
      </c>
      <c r="AA521" s="13"/>
      <c r="AB521" s="13"/>
      <c r="AC521" s="13"/>
      <c r="AD521" s="13"/>
      <c r="AE521" s="13"/>
      <c r="AN521" s="8"/>
      <c r="AO521" s="8"/>
      <c r="AP521" s="8"/>
      <c r="AQ521" s="12"/>
    </row>
    <row r="522" spans="1:43" x14ac:dyDescent="0.35">
      <c r="A522" t="s">
        <v>278</v>
      </c>
      <c r="B522" s="208">
        <v>30</v>
      </c>
      <c r="C522" t="s">
        <v>367</v>
      </c>
      <c r="D522" s="208" t="s">
        <v>368</v>
      </c>
      <c r="E522" t="str">
        <f t="shared" si="19"/>
        <v>Iron steel or other metal production using anTown gas</v>
      </c>
      <c r="F522" s="216">
        <v>270</v>
      </c>
      <c r="G522" s="7">
        <f>ROW()</f>
        <v>522</v>
      </c>
      <c r="H522" s="7">
        <v>600</v>
      </c>
      <c r="AA522" s="13"/>
      <c r="AB522" s="13"/>
      <c r="AC522" s="13"/>
      <c r="AD522" s="13"/>
      <c r="AE522" s="13"/>
      <c r="AN522" s="8"/>
      <c r="AO522" s="8"/>
      <c r="AP522" s="8"/>
      <c r="AQ522" s="12"/>
    </row>
    <row r="523" spans="1:43" x14ac:dyDescent="0.35">
      <c r="A523" s="54" t="s">
        <v>278</v>
      </c>
      <c r="B523" s="208" t="s">
        <v>439</v>
      </c>
      <c r="C523" s="54" t="s">
        <v>370</v>
      </c>
      <c r="D523" s="195"/>
      <c r="E523" s="54" t="str">
        <f t="shared" si="19"/>
        <v>Iron steel or other metal production using anTruck and off-road tyres if recycled and combusted to produce heat or elect</v>
      </c>
      <c r="F523" s="219">
        <v>900</v>
      </c>
      <c r="G523" s="7">
        <f>ROW()</f>
        <v>523</v>
      </c>
      <c r="H523" s="197"/>
      <c r="AA523" s="13"/>
      <c r="AB523" s="13"/>
      <c r="AC523" s="13"/>
      <c r="AD523" s="13"/>
      <c r="AE523" s="13"/>
      <c r="AN523" s="8"/>
      <c r="AO523" s="8"/>
      <c r="AP523" s="8"/>
      <c r="AQ523" s="12"/>
    </row>
    <row r="524" spans="1:43" x14ac:dyDescent="0.35">
      <c r="A524" t="s">
        <v>278</v>
      </c>
      <c r="B524" s="208">
        <v>30</v>
      </c>
      <c r="C524" t="s">
        <v>373</v>
      </c>
      <c r="D524" s="208" t="s">
        <v>374</v>
      </c>
      <c r="E524" t="str">
        <f t="shared" si="19"/>
        <v>Iron steel or other metal production using anUnprocessed natural gas</v>
      </c>
      <c r="F524" s="216">
        <v>230</v>
      </c>
      <c r="G524" s="7">
        <f>ROW()</f>
        <v>524</v>
      </c>
      <c r="H524" s="7">
        <v>581</v>
      </c>
      <c r="AA524" s="13"/>
      <c r="AB524" s="13"/>
      <c r="AC524" s="13"/>
      <c r="AD524" s="13"/>
      <c r="AE524" s="13"/>
      <c r="AN524" s="8"/>
      <c r="AO524" s="8"/>
      <c r="AP524" s="8"/>
      <c r="AQ524" s="12"/>
    </row>
    <row r="525" spans="1:43" x14ac:dyDescent="0.35">
      <c r="A525" t="s">
        <v>278</v>
      </c>
      <c r="B525" s="208">
        <v>30</v>
      </c>
      <c r="C525" t="s">
        <v>410</v>
      </c>
      <c r="D525" s="208">
        <v>106</v>
      </c>
      <c r="E525" t="str">
        <f t="shared" si="19"/>
        <v>Iron steel or other metal production using anWaxes - Non-energy product</v>
      </c>
      <c r="F525" s="216">
        <v>510</v>
      </c>
      <c r="G525" s="7">
        <f>ROW()</f>
        <v>525</v>
      </c>
      <c r="H525" s="7">
        <v>623</v>
      </c>
      <c r="AA525" s="13"/>
      <c r="AB525" s="13"/>
      <c r="AC525" s="13"/>
      <c r="AD525" s="13"/>
      <c r="AE525" s="13"/>
      <c r="AN525" s="8"/>
      <c r="AO525" s="8"/>
      <c r="AP525" s="8"/>
      <c r="AQ525" s="12"/>
    </row>
    <row r="526" spans="1:43" x14ac:dyDescent="0.35">
      <c r="A526" t="s">
        <v>147</v>
      </c>
      <c r="B526" s="208" t="s">
        <v>440</v>
      </c>
      <c r="C526"/>
      <c r="D526" s="208" t="s">
        <v>231</v>
      </c>
      <c r="E526" t="str">
        <f t="shared" si="19"/>
        <v>Lime production</v>
      </c>
      <c r="F526" s="216">
        <v>690</v>
      </c>
      <c r="G526" s="7">
        <f>ROW()</f>
        <v>526</v>
      </c>
      <c r="H526" s="7">
        <v>338</v>
      </c>
      <c r="AA526" s="13"/>
      <c r="AB526" s="13"/>
      <c r="AC526" s="13"/>
      <c r="AD526" s="13"/>
      <c r="AE526" s="13"/>
      <c r="AN526" s="8"/>
      <c r="AO526" s="8"/>
      <c r="AP526" s="8"/>
      <c r="AQ526" s="12"/>
    </row>
    <row r="527" spans="1:43" x14ac:dyDescent="0.35">
      <c r="A527" t="s">
        <v>283</v>
      </c>
      <c r="B527" s="208" t="s">
        <v>284</v>
      </c>
      <c r="C527" t="s">
        <v>441</v>
      </c>
      <c r="D527" s="208">
        <v>125</v>
      </c>
      <c r="E527" t="str">
        <f t="shared" si="19"/>
        <v>n/aEnergy commodities (other than those mentioned in items 58 to 65) in the fo</v>
      </c>
      <c r="F527" s="216">
        <v>550</v>
      </c>
      <c r="G527" s="7">
        <f>ROW()</f>
        <v>527</v>
      </c>
      <c r="H527" s="7">
        <v>139</v>
      </c>
      <c r="AA527" s="13"/>
      <c r="AB527" s="13"/>
      <c r="AC527" s="13"/>
      <c r="AD527" s="13"/>
      <c r="AE527" s="13"/>
      <c r="AN527" s="8"/>
      <c r="AO527" s="8"/>
      <c r="AP527" s="8"/>
      <c r="AQ527" s="12"/>
    </row>
    <row r="528" spans="1:43" x14ac:dyDescent="0.35">
      <c r="A528" s="6" t="s">
        <v>148</v>
      </c>
      <c r="B528" s="208" t="s">
        <v>442</v>
      </c>
      <c r="C528"/>
      <c r="D528" s="208" t="s">
        <v>231</v>
      </c>
      <c r="E528" t="str">
        <f t="shared" si="19"/>
        <v>Natural gas distribution - flaring</v>
      </c>
      <c r="F528" s="220">
        <v>652</v>
      </c>
      <c r="G528" s="7">
        <f>ROW()</f>
        <v>528</v>
      </c>
      <c r="H528" s="7" t="s">
        <v>381</v>
      </c>
      <c r="AA528" s="13"/>
      <c r="AB528" s="13"/>
      <c r="AC528" s="13"/>
      <c r="AD528" s="13"/>
      <c r="AE528" s="13"/>
      <c r="AN528" s="8"/>
      <c r="AO528" s="8"/>
      <c r="AP528" s="8"/>
      <c r="AQ528" s="12"/>
    </row>
    <row r="529" spans="1:52" x14ac:dyDescent="0.35">
      <c r="A529" s="6" t="s">
        <v>149</v>
      </c>
      <c r="B529" s="208" t="s">
        <v>443</v>
      </c>
      <c r="C529"/>
      <c r="D529" s="208" t="s">
        <v>231</v>
      </c>
      <c r="E529" t="str">
        <f t="shared" si="19"/>
        <v>Natural gas distribution (other than flaring)</v>
      </c>
      <c r="F529" s="220">
        <v>638</v>
      </c>
      <c r="G529" s="7">
        <f>ROW()</f>
        <v>529</v>
      </c>
      <c r="H529" s="7" t="s">
        <v>381</v>
      </c>
      <c r="AA529" s="13"/>
      <c r="AB529" s="13"/>
      <c r="AC529" s="13"/>
      <c r="AD529" s="13"/>
      <c r="AE529" s="13"/>
      <c r="AN529" s="8"/>
      <c r="AO529" s="8"/>
      <c r="AP529" s="8"/>
      <c r="AQ529" s="12"/>
    </row>
    <row r="530" spans="1:52" x14ac:dyDescent="0.35">
      <c r="A530" s="6" t="s">
        <v>150</v>
      </c>
      <c r="B530" s="208" t="s">
        <v>444</v>
      </c>
      <c r="C530"/>
      <c r="D530" s="208" t="s">
        <v>231</v>
      </c>
      <c r="E530" t="str">
        <f t="shared" si="19"/>
        <v>Natural gas gathering and boosting - flaring</v>
      </c>
      <c r="F530" s="220">
        <v>644</v>
      </c>
      <c r="G530" s="7">
        <f>ROW()</f>
        <v>530</v>
      </c>
      <c r="H530" s="7" t="s">
        <v>381</v>
      </c>
      <c r="AA530" s="13"/>
      <c r="AB530" s="13"/>
      <c r="AC530" s="13"/>
      <c r="AD530" s="13"/>
      <c r="AE530" s="13"/>
      <c r="AN530" s="8"/>
      <c r="AO530" s="8"/>
      <c r="AP530" s="8"/>
      <c r="AQ530" s="12"/>
    </row>
    <row r="531" spans="1:52" x14ac:dyDescent="0.35">
      <c r="A531" s="6" t="s">
        <v>151</v>
      </c>
      <c r="B531" s="208" t="s">
        <v>445</v>
      </c>
      <c r="C531"/>
      <c r="D531" s="208" t="s">
        <v>231</v>
      </c>
      <c r="E531" t="str">
        <f t="shared" si="19"/>
        <v>Natural gas gathering and boosting - venting</v>
      </c>
      <c r="F531" s="220">
        <v>643</v>
      </c>
      <c r="G531" s="7">
        <f>ROW()</f>
        <v>531</v>
      </c>
      <c r="H531" s="7" t="s">
        <v>381</v>
      </c>
      <c r="AA531" s="13"/>
      <c r="AB531" s="13"/>
      <c r="AC531" s="13"/>
      <c r="AD531" s="13"/>
      <c r="AE531" s="13"/>
      <c r="AN531" s="8"/>
      <c r="AO531" s="8"/>
      <c r="AP531" s="8"/>
      <c r="AQ531" s="12"/>
    </row>
    <row r="532" spans="1:52" x14ac:dyDescent="0.35">
      <c r="A532" s="6" t="s">
        <v>152</v>
      </c>
      <c r="B532" s="208" t="s">
        <v>446</v>
      </c>
      <c r="C532"/>
      <c r="D532" s="208" t="s">
        <v>231</v>
      </c>
      <c r="E532" t="str">
        <f t="shared" si="19"/>
        <v>Natural gas gathering and boosting (other tha</v>
      </c>
      <c r="F532" s="220">
        <v>632</v>
      </c>
      <c r="G532" s="7">
        <f>ROW()</f>
        <v>532</v>
      </c>
      <c r="H532" s="7" t="s">
        <v>381</v>
      </c>
      <c r="AA532" s="13"/>
      <c r="AB532" s="13"/>
      <c r="AC532" s="13"/>
      <c r="AD532" s="13"/>
      <c r="AE532" s="13"/>
      <c r="AN532" s="8"/>
      <c r="AO532" s="8"/>
      <c r="AP532" s="8"/>
      <c r="AQ532" s="12"/>
    </row>
    <row r="533" spans="1:52" x14ac:dyDescent="0.35">
      <c r="A533" s="6" t="s">
        <v>294</v>
      </c>
      <c r="B533" s="208">
        <v>48</v>
      </c>
      <c r="C533"/>
      <c r="D533" s="208" t="s">
        <v>231</v>
      </c>
      <c r="E533" t="str">
        <f t="shared" si="19"/>
        <v>Natural gas liquefaction storage and transfer</v>
      </c>
      <c r="F533" s="220">
        <v>651</v>
      </c>
      <c r="G533" s="7">
        <f>ROW()</f>
        <v>533</v>
      </c>
      <c r="H533" s="7" t="s">
        <v>381</v>
      </c>
      <c r="AA533" s="13"/>
      <c r="AB533" s="13"/>
      <c r="AC533" s="13"/>
      <c r="AD533" s="13"/>
      <c r="AE533" s="13"/>
      <c r="AN533" s="8"/>
      <c r="AO533" s="8"/>
      <c r="AP533" s="8"/>
      <c r="AQ533" s="12"/>
    </row>
    <row r="534" spans="1:52" x14ac:dyDescent="0.35">
      <c r="A534" s="6" t="s">
        <v>297</v>
      </c>
      <c r="B534" s="208" t="s">
        <v>447</v>
      </c>
      <c r="C534"/>
      <c r="D534" s="208" t="s">
        <v>231</v>
      </c>
      <c r="E534" t="str">
        <f t="shared" si="19"/>
        <v>Natural gas liquefaction storage and transfer</v>
      </c>
      <c r="F534" s="220">
        <v>650</v>
      </c>
      <c r="G534" s="7">
        <f>ROW()</f>
        <v>534</v>
      </c>
      <c r="H534" s="7" t="s">
        <v>381</v>
      </c>
      <c r="AA534" s="13"/>
      <c r="AB534" s="13"/>
      <c r="AC534" s="13"/>
      <c r="AD534" s="13"/>
      <c r="AE534" s="13"/>
      <c r="AN534" s="8"/>
      <c r="AO534" s="8"/>
      <c r="AP534" s="8"/>
      <c r="AQ534" s="12"/>
    </row>
    <row r="535" spans="1:52" x14ac:dyDescent="0.35">
      <c r="A535" s="6" t="s">
        <v>300</v>
      </c>
      <c r="B535" s="208" t="s">
        <v>448</v>
      </c>
      <c r="C535"/>
      <c r="D535" s="208" t="s">
        <v>231</v>
      </c>
      <c r="E535" t="str">
        <f t="shared" si="19"/>
        <v>Natural gas liquefaction storage and transfer</v>
      </c>
      <c r="F535" s="220">
        <v>637</v>
      </c>
      <c r="G535" s="7">
        <f>ROW()</f>
        <v>535</v>
      </c>
      <c r="H535" s="7" t="s">
        <v>381</v>
      </c>
      <c r="AA535" s="13"/>
      <c r="AB535" s="13"/>
      <c r="AC535" s="13"/>
      <c r="AD535" s="13"/>
      <c r="AE535" s="13"/>
      <c r="AN535" s="8"/>
      <c r="AO535" s="8"/>
      <c r="AP535" s="8"/>
      <c r="AQ535" s="12"/>
    </row>
    <row r="536" spans="1:52" x14ac:dyDescent="0.35">
      <c r="A536" s="6" t="s">
        <v>156</v>
      </c>
      <c r="B536" s="208" t="s">
        <v>449</v>
      </c>
      <c r="C536"/>
      <c r="D536" s="208" t="s">
        <v>231</v>
      </c>
      <c r="E536" t="str">
        <f t="shared" si="19"/>
        <v>Natural gas processing - flaring</v>
      </c>
      <c r="F536" s="220">
        <v>646</v>
      </c>
      <c r="G536" s="7">
        <f>ROW()</f>
        <v>536</v>
      </c>
      <c r="H536" s="7" t="s">
        <v>381</v>
      </c>
      <c r="AA536" s="13"/>
      <c r="AB536" s="13"/>
      <c r="AC536" s="13"/>
      <c r="AD536" s="13"/>
      <c r="AE536" s="13"/>
      <c r="AN536" s="8"/>
      <c r="AO536" s="8"/>
      <c r="AP536" s="8"/>
      <c r="AQ536" s="12"/>
    </row>
    <row r="537" spans="1:52" x14ac:dyDescent="0.35">
      <c r="A537" s="6" t="s">
        <v>157</v>
      </c>
      <c r="B537" s="208" t="s">
        <v>450</v>
      </c>
      <c r="C537"/>
      <c r="D537" s="208" t="s">
        <v>231</v>
      </c>
      <c r="E537" t="str">
        <f t="shared" si="19"/>
        <v>Natural gas processing - venting</v>
      </c>
      <c r="F537" s="220">
        <v>645</v>
      </c>
      <c r="G537" s="7">
        <f>ROW()</f>
        <v>537</v>
      </c>
      <c r="H537" s="7" t="s">
        <v>381</v>
      </c>
      <c r="AA537" s="13"/>
      <c r="AB537" s="13"/>
      <c r="AC537" s="13"/>
      <c r="AD537" s="13"/>
      <c r="AE537" s="13"/>
      <c r="AN537" s="8"/>
      <c r="AO537" s="8"/>
      <c r="AP537" s="8"/>
      <c r="AQ537" s="12"/>
    </row>
    <row r="538" spans="1:52" x14ac:dyDescent="0.35">
      <c r="A538" s="6" t="s">
        <v>158</v>
      </c>
      <c r="B538" s="208" t="s">
        <v>451</v>
      </c>
      <c r="C538"/>
      <c r="D538" s="208" t="s">
        <v>231</v>
      </c>
      <c r="E538" t="str">
        <f t="shared" si="19"/>
        <v xml:space="preserve">Natural gas processing (other than emissions </v>
      </c>
      <c r="F538" s="220">
        <v>634</v>
      </c>
      <c r="G538" s="7">
        <f>ROW()</f>
        <v>538</v>
      </c>
      <c r="H538" s="7" t="s">
        <v>381</v>
      </c>
      <c r="AA538" s="13"/>
      <c r="AB538" s="13"/>
      <c r="AC538" s="13"/>
      <c r="AD538" s="13"/>
      <c r="AE538" s="13"/>
      <c r="AN538" s="8"/>
      <c r="AO538" s="8"/>
      <c r="AP538" s="8"/>
      <c r="AQ538" s="12"/>
    </row>
    <row r="539" spans="1:52" x14ac:dyDescent="0.35">
      <c r="A539" s="6" t="s">
        <v>159</v>
      </c>
      <c r="B539" s="208" t="s">
        <v>452</v>
      </c>
      <c r="C539"/>
      <c r="D539" s="208" t="s">
        <v>231</v>
      </c>
      <c r="E539" t="str">
        <f t="shared" si="19"/>
        <v>Natural gas storage - flaring</v>
      </c>
      <c r="F539" s="220">
        <v>649</v>
      </c>
      <c r="G539" s="7">
        <f>ROW()</f>
        <v>539</v>
      </c>
      <c r="H539" s="7" t="s">
        <v>381</v>
      </c>
      <c r="AA539" s="13"/>
      <c r="AB539" s="13"/>
      <c r="AC539" s="13"/>
      <c r="AD539" s="13"/>
      <c r="AE539" s="13"/>
      <c r="AN539" s="8"/>
      <c r="AO539" s="8"/>
      <c r="AP539" s="8"/>
      <c r="AQ539" s="12"/>
    </row>
    <row r="540" spans="1:52" x14ac:dyDescent="0.35">
      <c r="A540" s="6" t="s">
        <v>160</v>
      </c>
      <c r="B540" s="208" t="s">
        <v>453</v>
      </c>
      <c r="C540"/>
      <c r="D540" s="208" t="s">
        <v>231</v>
      </c>
      <c r="E540" t="str">
        <f t="shared" si="19"/>
        <v>Natural gas storage - venting</v>
      </c>
      <c r="F540" s="220">
        <v>648</v>
      </c>
      <c r="G540" s="7">
        <f>ROW()</f>
        <v>540</v>
      </c>
      <c r="H540" s="7" t="s">
        <v>381</v>
      </c>
      <c r="AA540" s="13"/>
      <c r="AB540" s="13"/>
      <c r="AC540" s="13"/>
      <c r="AD540" s="13"/>
      <c r="AE540" s="13"/>
      <c r="AN540" s="8"/>
      <c r="AO540" s="8"/>
      <c r="AP540" s="8"/>
      <c r="AQ540" s="12"/>
    </row>
    <row r="541" spans="1:52" x14ac:dyDescent="0.35">
      <c r="A541" s="6" t="s">
        <v>161</v>
      </c>
      <c r="B541" s="208" t="s">
        <v>454</v>
      </c>
      <c r="C541"/>
      <c r="D541" s="208" t="s">
        <v>231</v>
      </c>
      <c r="E541" t="str">
        <f t="shared" si="19"/>
        <v>Natural gas storage (other than emissions tha</v>
      </c>
      <c r="F541" s="220">
        <v>636</v>
      </c>
      <c r="G541" s="7">
        <f>ROW()</f>
        <v>541</v>
      </c>
      <c r="H541" s="7" t="s">
        <v>381</v>
      </c>
      <c r="AA541" s="13"/>
      <c r="AB541" s="13"/>
      <c r="AC541" s="13"/>
      <c r="AD541" s="13"/>
      <c r="AE541" s="13"/>
      <c r="AN541" s="8"/>
      <c r="AO541" s="8"/>
      <c r="AP541" s="8"/>
      <c r="AQ541" s="12"/>
    </row>
    <row r="542" spans="1:52" s="197" customFormat="1" x14ac:dyDescent="0.35">
      <c r="A542" s="6" t="s">
        <v>162</v>
      </c>
      <c r="B542" s="208" t="s">
        <v>455</v>
      </c>
      <c r="C542"/>
      <c r="D542" s="208" t="s">
        <v>231</v>
      </c>
      <c r="E542" t="str">
        <f t="shared" si="19"/>
        <v>Natural gas transmission - flaring</v>
      </c>
      <c r="F542" s="220">
        <v>647</v>
      </c>
      <c r="G542" s="7">
        <f>ROW()</f>
        <v>542</v>
      </c>
      <c r="H542" s="7" t="s">
        <v>381</v>
      </c>
      <c r="I542" s="7"/>
      <c r="J542" s="7"/>
      <c r="K542" s="7"/>
      <c r="L542" s="7"/>
      <c r="M542" s="7"/>
      <c r="N542" s="7"/>
      <c r="O542" s="7"/>
      <c r="P542" s="7"/>
      <c r="Q542" s="7"/>
      <c r="R542" s="7"/>
      <c r="S542" s="7"/>
      <c r="T542" s="7"/>
      <c r="U542" s="7"/>
      <c r="V542" s="7"/>
      <c r="W542" s="7"/>
      <c r="X542" s="7"/>
      <c r="Y542" s="7"/>
      <c r="Z542" s="7"/>
      <c r="AA542" s="13"/>
      <c r="AB542" s="13"/>
      <c r="AC542" s="13"/>
      <c r="AD542" s="13"/>
      <c r="AE542" s="13"/>
      <c r="AF542" s="7"/>
      <c r="AG542" s="7"/>
      <c r="AH542" s="7"/>
      <c r="AI542" s="7"/>
      <c r="AJ542" s="7"/>
      <c r="AK542" s="7"/>
      <c r="AL542" s="7"/>
      <c r="AM542" s="7"/>
      <c r="AN542" s="8"/>
      <c r="AO542" s="8"/>
      <c r="AP542" s="8"/>
      <c r="AQ542" s="12"/>
      <c r="AR542" s="7"/>
      <c r="AS542" s="7"/>
      <c r="AT542" s="7"/>
      <c r="AU542" s="7"/>
      <c r="AV542" s="7"/>
      <c r="AW542" s="7"/>
      <c r="AX542" s="7"/>
      <c r="AY542" s="7"/>
      <c r="AZ542" s="7"/>
    </row>
    <row r="543" spans="1:52" x14ac:dyDescent="0.35">
      <c r="A543" s="6" t="s">
        <v>163</v>
      </c>
      <c r="B543" s="208" t="s">
        <v>456</v>
      </c>
      <c r="C543"/>
      <c r="D543" s="208" t="s">
        <v>231</v>
      </c>
      <c r="E543" t="str">
        <f t="shared" si="19"/>
        <v>Natural gas transmission (other than flaring)</v>
      </c>
      <c r="F543" s="220">
        <v>635</v>
      </c>
      <c r="G543" s="7">
        <f>ROW()</f>
        <v>543</v>
      </c>
      <c r="H543" s="7" t="s">
        <v>381</v>
      </c>
      <c r="AA543" s="13"/>
      <c r="AB543" s="13"/>
      <c r="AC543" s="13"/>
      <c r="AD543" s="13"/>
      <c r="AE543" s="13"/>
      <c r="AN543" s="8"/>
      <c r="AO543" s="8"/>
      <c r="AP543" s="8"/>
      <c r="AQ543" s="12"/>
    </row>
    <row r="544" spans="1:52" x14ac:dyDescent="0.35">
      <c r="A544" t="s">
        <v>164</v>
      </c>
      <c r="B544" s="208" t="s">
        <v>457</v>
      </c>
      <c r="C544"/>
      <c r="D544" s="208" t="s">
        <v>231</v>
      </c>
      <c r="E544" t="str">
        <f t="shared" si="19"/>
        <v>Nitric acid production</v>
      </c>
      <c r="F544" s="216">
        <v>740</v>
      </c>
      <c r="G544" s="7">
        <f>ROW()</f>
        <v>544</v>
      </c>
      <c r="H544" s="7">
        <v>426</v>
      </c>
      <c r="AA544" s="13"/>
      <c r="AB544" s="13"/>
      <c r="AC544" s="13"/>
      <c r="AD544" s="13"/>
      <c r="AE544" s="13"/>
      <c r="AN544" s="8"/>
      <c r="AO544" s="8"/>
      <c r="AP544" s="8"/>
      <c r="AQ544" s="12"/>
    </row>
    <row r="545" spans="1:43" x14ac:dyDescent="0.35">
      <c r="A545" s="6" t="s">
        <v>165</v>
      </c>
      <c r="B545" s="208" t="s">
        <v>458</v>
      </c>
      <c r="C545"/>
      <c r="D545" s="208" t="s">
        <v>231</v>
      </c>
      <c r="E545" t="str">
        <f t="shared" si="19"/>
        <v>Offshore natural gas production - flaring</v>
      </c>
      <c r="F545" s="220">
        <v>642</v>
      </c>
      <c r="G545" s="7">
        <f>ROW()</f>
        <v>545</v>
      </c>
      <c r="H545" s="7" t="s">
        <v>381</v>
      </c>
      <c r="AA545" s="13"/>
      <c r="AB545" s="13"/>
      <c r="AC545" s="13"/>
      <c r="AD545" s="13"/>
      <c r="AE545" s="13"/>
      <c r="AN545" s="8"/>
      <c r="AO545" s="8"/>
      <c r="AP545" s="8"/>
      <c r="AQ545" s="12"/>
    </row>
    <row r="546" spans="1:43" x14ac:dyDescent="0.35">
      <c r="A546" s="6" t="s">
        <v>166</v>
      </c>
      <c r="B546" s="208" t="s">
        <v>459</v>
      </c>
      <c r="C546"/>
      <c r="D546" s="208" t="s">
        <v>231</v>
      </c>
      <c r="E546" t="str">
        <f t="shared" si="19"/>
        <v>Offshore natural gas production - venting</v>
      </c>
      <c r="F546" s="220">
        <v>640</v>
      </c>
      <c r="G546" s="7">
        <f>ROW()</f>
        <v>546</v>
      </c>
      <c r="H546" s="7" t="s">
        <v>381</v>
      </c>
      <c r="AA546" s="13"/>
      <c r="AB546" s="13"/>
      <c r="AC546" s="13"/>
      <c r="AD546" s="13"/>
      <c r="AE546" s="13"/>
      <c r="AN546" s="8"/>
      <c r="AO546" s="8"/>
      <c r="AP546" s="8"/>
      <c r="AQ546" s="12"/>
    </row>
    <row r="547" spans="1:43" x14ac:dyDescent="0.35">
      <c r="A547" s="6" t="s">
        <v>167</v>
      </c>
      <c r="B547" s="208" t="s">
        <v>460</v>
      </c>
      <c r="C547"/>
      <c r="D547" s="208" t="s">
        <v>231</v>
      </c>
      <c r="E547" t="str">
        <f t="shared" si="19"/>
        <v>Offshore natural gas production (other than e</v>
      </c>
      <c r="F547" s="220">
        <v>631</v>
      </c>
      <c r="G547" s="7">
        <f>ROW()</f>
        <v>547</v>
      </c>
      <c r="H547" s="7" t="s">
        <v>381</v>
      </c>
      <c r="AA547" s="13"/>
      <c r="AB547" s="13"/>
      <c r="AC547" s="13"/>
      <c r="AD547" s="13"/>
      <c r="AE547" s="13"/>
      <c r="AN547" s="8"/>
      <c r="AO547" s="8"/>
      <c r="AP547" s="8"/>
      <c r="AQ547" s="12"/>
    </row>
    <row r="548" spans="1:43" x14ac:dyDescent="0.35">
      <c r="A548" s="6" t="s">
        <v>168</v>
      </c>
      <c r="B548" s="208" t="s">
        <v>461</v>
      </c>
      <c r="C548"/>
      <c r="D548" s="208" t="s">
        <v>231</v>
      </c>
      <c r="E548" t="str">
        <f t="shared" si="19"/>
        <v>Oil or gas exploration and development - flar</v>
      </c>
      <c r="F548" s="216">
        <v>595</v>
      </c>
      <c r="G548" s="7">
        <f>ROW()</f>
        <v>548</v>
      </c>
      <c r="H548" s="7" t="s">
        <v>381</v>
      </c>
      <c r="AA548" s="13"/>
      <c r="AB548" s="13"/>
      <c r="AC548" s="13"/>
      <c r="AD548" s="13"/>
      <c r="AE548" s="13"/>
      <c r="AN548" s="8"/>
      <c r="AO548" s="8"/>
      <c r="AP548" s="8"/>
      <c r="AQ548" s="12"/>
    </row>
    <row r="549" spans="1:43" x14ac:dyDescent="0.35">
      <c r="A549" s="6" t="s">
        <v>169</v>
      </c>
      <c r="B549" s="208" t="s">
        <v>462</v>
      </c>
      <c r="C549"/>
      <c r="D549" s="208" t="s">
        <v>231</v>
      </c>
      <c r="E549" t="str">
        <f t="shared" si="19"/>
        <v>Oil or gas exploration and development (other</v>
      </c>
      <c r="F549" s="216">
        <v>590</v>
      </c>
      <c r="G549" s="7">
        <f>ROW()</f>
        <v>549</v>
      </c>
      <c r="H549" s="7" t="s">
        <v>381</v>
      </c>
      <c r="AA549" s="13"/>
      <c r="AB549" s="13"/>
      <c r="AC549" s="13"/>
      <c r="AD549" s="13"/>
      <c r="AE549" s="13"/>
      <c r="AN549" s="8"/>
      <c r="AO549" s="8"/>
      <c r="AP549" s="8"/>
      <c r="AQ549" s="12"/>
    </row>
    <row r="550" spans="1:43" x14ac:dyDescent="0.35">
      <c r="A550" s="6" t="s">
        <v>170</v>
      </c>
      <c r="B550" s="208" t="s">
        <v>463</v>
      </c>
      <c r="C550"/>
      <c r="D550" s="208" t="s">
        <v>231</v>
      </c>
      <c r="E550" t="str">
        <f t="shared" si="19"/>
        <v>Onshore natural gas production - flaring</v>
      </c>
      <c r="F550" s="220">
        <v>641</v>
      </c>
      <c r="G550" s="7">
        <f>ROW()</f>
        <v>550</v>
      </c>
      <c r="H550" s="7" t="s">
        <v>381</v>
      </c>
      <c r="AA550" s="13"/>
      <c r="AB550" s="13"/>
      <c r="AC550" s="13"/>
      <c r="AD550" s="13"/>
      <c r="AE550" s="13"/>
      <c r="AN550" s="8"/>
      <c r="AO550" s="8"/>
      <c r="AP550" s="8"/>
      <c r="AQ550" s="12"/>
    </row>
    <row r="551" spans="1:43" x14ac:dyDescent="0.35">
      <c r="A551" s="6" t="s">
        <v>171</v>
      </c>
      <c r="B551" s="208" t="s">
        <v>464</v>
      </c>
      <c r="C551"/>
      <c r="D551" s="208" t="s">
        <v>231</v>
      </c>
      <c r="E551" t="str">
        <f t="shared" si="19"/>
        <v>Onshore natural gas production - venting</v>
      </c>
      <c r="F551" s="220">
        <v>639</v>
      </c>
      <c r="G551" s="7">
        <f>ROW()</f>
        <v>551</v>
      </c>
      <c r="H551" s="7" t="s">
        <v>381</v>
      </c>
      <c r="AA551" s="13"/>
      <c r="AB551" s="13"/>
      <c r="AC551" s="13"/>
      <c r="AD551" s="13"/>
      <c r="AE551" s="13"/>
      <c r="AN551" s="8"/>
      <c r="AO551" s="8"/>
      <c r="AP551" s="8"/>
      <c r="AQ551" s="12"/>
    </row>
    <row r="552" spans="1:43" x14ac:dyDescent="0.35">
      <c r="A552" s="6" t="s">
        <v>172</v>
      </c>
      <c r="B552" s="208" t="s">
        <v>341</v>
      </c>
      <c r="C552"/>
      <c r="D552" s="208" t="s">
        <v>231</v>
      </c>
      <c r="E552" t="str">
        <f t="shared" si="19"/>
        <v>Onshore natural gas production (other than em</v>
      </c>
      <c r="F552" s="220">
        <v>630</v>
      </c>
      <c r="G552" s="7">
        <f>ROW()</f>
        <v>552</v>
      </c>
      <c r="H552" s="7" t="s">
        <v>381</v>
      </c>
      <c r="AA552" s="13"/>
      <c r="AB552" s="13"/>
      <c r="AC552" s="13"/>
      <c r="AD552" s="13"/>
      <c r="AE552" s="13"/>
      <c r="AN552" s="8"/>
      <c r="AO552" s="8"/>
      <c r="AP552" s="8"/>
      <c r="AQ552" s="12"/>
    </row>
    <row r="553" spans="1:43" x14ac:dyDescent="0.35">
      <c r="A553" t="s">
        <v>173</v>
      </c>
      <c r="B553" s="208" t="s">
        <v>345</v>
      </c>
      <c r="C553" t="s">
        <v>264</v>
      </c>
      <c r="D553" s="208" t="s">
        <v>265</v>
      </c>
      <c r="E553" t="str">
        <f t="shared" si="19"/>
        <v>Open cut minesCoal mine waste gas that is captured for combustion</v>
      </c>
      <c r="F553" s="216">
        <v>570</v>
      </c>
      <c r="G553" s="7">
        <f>ROW()</f>
        <v>553</v>
      </c>
      <c r="H553" s="7">
        <v>319</v>
      </c>
      <c r="AA553" s="13"/>
      <c r="AB553" s="13"/>
      <c r="AC553" s="13"/>
      <c r="AD553" s="13"/>
      <c r="AE553" s="13"/>
      <c r="AN553" s="8"/>
      <c r="AO553" s="8"/>
      <c r="AP553" s="8"/>
      <c r="AQ553" s="12"/>
    </row>
    <row r="554" spans="1:43" x14ac:dyDescent="0.35">
      <c r="A554" t="s">
        <v>173</v>
      </c>
      <c r="B554" s="208" t="s">
        <v>345</v>
      </c>
      <c r="C554"/>
      <c r="D554" s="208" t="s">
        <v>231</v>
      </c>
      <c r="E554" t="str">
        <f t="shared" si="19"/>
        <v>Open cut mines</v>
      </c>
      <c r="F554" s="216">
        <v>570</v>
      </c>
      <c r="G554" s="7">
        <f>ROW()</f>
        <v>554</v>
      </c>
      <c r="H554" s="7">
        <v>320</v>
      </c>
      <c r="AA554" s="13"/>
      <c r="AB554" s="13"/>
      <c r="AC554" s="13"/>
      <c r="AD554" s="13"/>
      <c r="AE554" s="13"/>
      <c r="AN554" s="8"/>
      <c r="AO554" s="8"/>
      <c r="AP554" s="8"/>
      <c r="AQ554" s="12"/>
    </row>
    <row r="555" spans="1:43" x14ac:dyDescent="0.35">
      <c r="A555" t="s">
        <v>174</v>
      </c>
      <c r="B555" s="208" t="s">
        <v>348</v>
      </c>
      <c r="C555" s="54" t="s">
        <v>233</v>
      </c>
      <c r="D555" s="208" t="s">
        <v>234</v>
      </c>
      <c r="E555" t="str">
        <f t="shared" si="19"/>
        <v>Other metals productionA biogas that is captured for combustion other than those mentioned in item</v>
      </c>
      <c r="F555" s="216">
        <v>320</v>
      </c>
      <c r="G555" s="7">
        <f>ROW()</f>
        <v>555</v>
      </c>
      <c r="H555" s="7">
        <v>795</v>
      </c>
      <c r="AA555" s="13"/>
      <c r="AB555" s="13"/>
      <c r="AC555" s="13"/>
      <c r="AD555" s="13"/>
      <c r="AE555" s="13"/>
      <c r="AN555" s="8"/>
      <c r="AO555" s="8"/>
      <c r="AP555" s="8"/>
      <c r="AQ555" s="12"/>
    </row>
    <row r="556" spans="1:43" x14ac:dyDescent="0.35">
      <c r="A556" t="s">
        <v>174</v>
      </c>
      <c r="B556" s="208" t="s">
        <v>348</v>
      </c>
      <c r="C556" t="s">
        <v>235</v>
      </c>
      <c r="D556" s="208" t="s">
        <v>236</v>
      </c>
      <c r="E556" t="str">
        <f t="shared" si="19"/>
        <v>Other metals productionAnthracite</v>
      </c>
      <c r="F556" s="216">
        <v>30</v>
      </c>
      <c r="G556" s="7">
        <f>ROW()</f>
        <v>556</v>
      </c>
      <c r="H556" s="7">
        <v>778</v>
      </c>
      <c r="AA556" s="13"/>
      <c r="AB556" s="13"/>
      <c r="AC556" s="13"/>
      <c r="AD556" s="13"/>
      <c r="AE556" s="13"/>
      <c r="AN556" s="8"/>
      <c r="AO556" s="8"/>
      <c r="AP556" s="8"/>
      <c r="AQ556" s="12"/>
    </row>
    <row r="557" spans="1:43" x14ac:dyDescent="0.35">
      <c r="A557" t="s">
        <v>174</v>
      </c>
      <c r="B557" s="208" t="s">
        <v>348</v>
      </c>
      <c r="C557" t="s">
        <v>237</v>
      </c>
      <c r="D557" s="208" t="s">
        <v>238</v>
      </c>
      <c r="E557" t="str">
        <f t="shared" si="19"/>
        <v>Other metals productionBagasse</v>
      </c>
      <c r="F557" s="216">
        <v>150</v>
      </c>
      <c r="G557" s="7">
        <f>ROW()</f>
        <v>557</v>
      </c>
      <c r="H557" s="7">
        <v>787</v>
      </c>
      <c r="AA557" s="13"/>
      <c r="AB557" s="13"/>
      <c r="AC557" s="13"/>
      <c r="AD557" s="13"/>
      <c r="AE557" s="13"/>
      <c r="AN557" s="8"/>
      <c r="AO557" s="8"/>
      <c r="AP557" s="8"/>
      <c r="AQ557" s="12"/>
    </row>
    <row r="558" spans="1:43" x14ac:dyDescent="0.35">
      <c r="A558" t="s">
        <v>174</v>
      </c>
      <c r="B558" s="208" t="s">
        <v>348</v>
      </c>
      <c r="C558" t="s">
        <v>239</v>
      </c>
      <c r="D558" s="208" t="s">
        <v>240</v>
      </c>
      <c r="E558" t="str">
        <f t="shared" si="19"/>
        <v>Other metals productionBiodiesel</v>
      </c>
      <c r="F558" s="216">
        <v>520</v>
      </c>
      <c r="G558" s="7">
        <f>ROW()</f>
        <v>558</v>
      </c>
      <c r="H558" s="7">
        <v>800</v>
      </c>
      <c r="AA558" s="13"/>
      <c r="AB558" s="13"/>
      <c r="AC558" s="13"/>
      <c r="AD558" s="13"/>
      <c r="AE558" s="13"/>
      <c r="AN558" s="8"/>
      <c r="AO558" s="8"/>
      <c r="AP558" s="8"/>
      <c r="AQ558" s="12"/>
    </row>
    <row r="559" spans="1:43" x14ac:dyDescent="0.35">
      <c r="A559" t="s">
        <v>174</v>
      </c>
      <c r="B559" s="208" t="s">
        <v>348</v>
      </c>
      <c r="C559" s="222" t="s">
        <v>705</v>
      </c>
      <c r="D559" s="208" t="s">
        <v>242</v>
      </c>
      <c r="E559" t="str">
        <f t="shared" si="19"/>
        <v>Other metals productionBiofuels other than those mentioned in items 50 50A 50B and 51</v>
      </c>
      <c r="F559" s="216">
        <v>540</v>
      </c>
      <c r="G559" s="7">
        <f>ROW()</f>
        <v>559</v>
      </c>
      <c r="H559" s="7">
        <v>802</v>
      </c>
      <c r="AA559" s="13"/>
      <c r="AB559" s="13"/>
      <c r="AC559" s="13"/>
      <c r="AD559" s="13"/>
      <c r="AE559" s="13"/>
      <c r="AN559" s="8"/>
      <c r="AO559" s="8"/>
      <c r="AP559" s="8"/>
      <c r="AQ559" s="12"/>
    </row>
    <row r="560" spans="1:43" x14ac:dyDescent="0.35">
      <c r="A560" t="s">
        <v>174</v>
      </c>
      <c r="B560" s="208" t="s">
        <v>348</v>
      </c>
      <c r="C560" t="s">
        <v>244</v>
      </c>
      <c r="D560" s="208" t="s">
        <v>245</v>
      </c>
      <c r="E560" t="str">
        <f t="shared" si="19"/>
        <v>Other metals productionBiomass municipal and industrial materials if recycled and combusted to pro</v>
      </c>
      <c r="F560" s="216">
        <v>160</v>
      </c>
      <c r="G560" s="7">
        <f>ROW()</f>
        <v>560</v>
      </c>
      <c r="H560" s="7">
        <v>788</v>
      </c>
      <c r="AA560" s="13"/>
      <c r="AB560" s="13"/>
      <c r="AC560" s="13"/>
      <c r="AD560" s="13"/>
      <c r="AE560" s="13"/>
      <c r="AN560" s="8"/>
      <c r="AO560" s="8"/>
      <c r="AP560" s="8"/>
      <c r="AQ560" s="12"/>
    </row>
    <row r="561" spans="1:43" x14ac:dyDescent="0.35">
      <c r="A561" s="54" t="s">
        <v>174</v>
      </c>
      <c r="B561" s="208" t="s">
        <v>348</v>
      </c>
      <c r="C561" s="54" t="s">
        <v>247</v>
      </c>
      <c r="D561" s="195"/>
      <c r="E561" s="54" t="str">
        <f t="shared" si="19"/>
        <v>Other metals productionBiomethane</v>
      </c>
      <c r="F561" s="219">
        <v>880</v>
      </c>
      <c r="G561" s="7">
        <f>ROW()</f>
        <v>561</v>
      </c>
      <c r="H561" s="197"/>
      <c r="AA561" s="13"/>
      <c r="AB561" s="13"/>
      <c r="AC561" s="13"/>
      <c r="AD561" s="13"/>
      <c r="AE561" s="13"/>
      <c r="AN561" s="8"/>
      <c r="AO561" s="8"/>
      <c r="AP561" s="8"/>
      <c r="AQ561" s="12"/>
    </row>
    <row r="562" spans="1:43" x14ac:dyDescent="0.35">
      <c r="A562" t="s">
        <v>174</v>
      </c>
      <c r="B562" s="208" t="s">
        <v>348</v>
      </c>
      <c r="C562" t="s">
        <v>248</v>
      </c>
      <c r="D562" s="208" t="s">
        <v>249</v>
      </c>
      <c r="E562" t="str">
        <f t="shared" si="19"/>
        <v>Other metals productionBituminous coal</v>
      </c>
      <c r="F562" s="216">
        <v>10</v>
      </c>
      <c r="G562" s="7">
        <f>ROW()</f>
        <v>562</v>
      </c>
      <c r="H562" s="7">
        <v>776</v>
      </c>
      <c r="AA562" s="13"/>
      <c r="AB562" s="13"/>
      <c r="AC562" s="13"/>
      <c r="AD562" s="13"/>
      <c r="AE562" s="13"/>
      <c r="AN562" s="8"/>
      <c r="AO562" s="8"/>
      <c r="AP562" s="8"/>
      <c r="AQ562" s="12"/>
    </row>
    <row r="563" spans="1:43" x14ac:dyDescent="0.35">
      <c r="A563" t="s">
        <v>174</v>
      </c>
      <c r="B563" s="208" t="s">
        <v>348</v>
      </c>
      <c r="C563" t="s">
        <v>250</v>
      </c>
      <c r="D563" s="208" t="s">
        <v>251</v>
      </c>
      <c r="E563" t="str">
        <f t="shared" si="19"/>
        <v>Other metals productionBlast furnace gas</v>
      </c>
      <c r="F563" s="216">
        <v>260</v>
      </c>
      <c r="G563" s="7">
        <f>ROW()</f>
        <v>563</v>
      </c>
      <c r="H563" s="7">
        <v>810</v>
      </c>
      <c r="AA563" s="13"/>
      <c r="AB563" s="13"/>
      <c r="AC563" s="13"/>
      <c r="AD563" s="13"/>
      <c r="AE563" s="13"/>
      <c r="AN563" s="8"/>
      <c r="AO563" s="8"/>
      <c r="AP563" s="8"/>
      <c r="AQ563" s="12"/>
    </row>
    <row r="564" spans="1:43" x14ac:dyDescent="0.35">
      <c r="A564" t="s">
        <v>174</v>
      </c>
      <c r="B564" s="208" t="s">
        <v>348</v>
      </c>
      <c r="C564" t="s">
        <v>252</v>
      </c>
      <c r="D564" s="208" t="s">
        <v>253</v>
      </c>
      <c r="E564" t="str">
        <f t="shared" si="19"/>
        <v>Other metals productionBrown coal</v>
      </c>
      <c r="F564" s="216">
        <v>40</v>
      </c>
      <c r="G564" s="7">
        <f>ROW()</f>
        <v>564</v>
      </c>
      <c r="H564" s="7">
        <v>779</v>
      </c>
      <c r="AA564" s="13"/>
      <c r="AB564" s="13"/>
      <c r="AC564" s="13"/>
      <c r="AD564" s="13"/>
      <c r="AE564" s="13"/>
      <c r="AN564" s="8"/>
      <c r="AO564" s="8"/>
      <c r="AP564" s="8"/>
      <c r="AQ564" s="12"/>
    </row>
    <row r="565" spans="1:43" x14ac:dyDescent="0.35">
      <c r="A565" t="s">
        <v>174</v>
      </c>
      <c r="B565" s="208" t="s">
        <v>348</v>
      </c>
      <c r="C565" t="s">
        <v>255</v>
      </c>
      <c r="D565" s="208" t="s">
        <v>256</v>
      </c>
      <c r="E565" t="str">
        <f t="shared" si="19"/>
        <v>Other metals productionCharcoal</v>
      </c>
      <c r="F565" s="216">
        <v>170</v>
      </c>
      <c r="G565" s="7">
        <f>ROW()</f>
        <v>565</v>
      </c>
      <c r="H565" s="7">
        <v>806</v>
      </c>
      <c r="AA565" s="13"/>
      <c r="AB565" s="13"/>
      <c r="AC565" s="13"/>
      <c r="AD565" s="13"/>
      <c r="AE565" s="13"/>
      <c r="AN565" s="8"/>
      <c r="AO565" s="8"/>
      <c r="AP565" s="8"/>
      <c r="AQ565" s="12"/>
    </row>
    <row r="566" spans="1:43" x14ac:dyDescent="0.35">
      <c r="A566" t="s">
        <v>174</v>
      </c>
      <c r="B566" s="208" t="s">
        <v>348</v>
      </c>
      <c r="C566" t="s">
        <v>258</v>
      </c>
      <c r="D566" s="208" t="s">
        <v>259</v>
      </c>
      <c r="E566" t="str">
        <f t="shared" si="19"/>
        <v>Other metals productionCoal briquettes</v>
      </c>
      <c r="F566" s="216">
        <v>60</v>
      </c>
      <c r="G566" s="7">
        <f>ROW()</f>
        <v>566</v>
      </c>
      <c r="H566" s="7">
        <v>781</v>
      </c>
      <c r="AA566" s="13"/>
      <c r="AB566" s="13"/>
      <c r="AC566" s="13"/>
      <c r="AD566" s="13"/>
      <c r="AE566" s="13"/>
      <c r="AN566" s="8"/>
      <c r="AO566" s="8"/>
      <c r="AP566" s="8"/>
      <c r="AQ566" s="12"/>
    </row>
    <row r="567" spans="1:43" x14ac:dyDescent="0.35">
      <c r="A567" t="s">
        <v>174</v>
      </c>
      <c r="B567" s="208" t="s">
        <v>348</v>
      </c>
      <c r="C567" t="s">
        <v>261</v>
      </c>
      <c r="D567" s="208" t="s">
        <v>262</v>
      </c>
      <c r="E567" t="str">
        <f t="shared" si="19"/>
        <v>Other metals productionCoal coke</v>
      </c>
      <c r="F567" s="216">
        <v>70</v>
      </c>
      <c r="G567" s="7">
        <f>ROW()</f>
        <v>567</v>
      </c>
      <c r="H567" s="7">
        <v>804</v>
      </c>
      <c r="AA567" s="13"/>
      <c r="AB567" s="13"/>
      <c r="AC567" s="13"/>
      <c r="AD567" s="13"/>
      <c r="AE567" s="13"/>
      <c r="AN567" s="8"/>
      <c r="AO567" s="8"/>
      <c r="AP567" s="8"/>
      <c r="AQ567" s="12"/>
    </row>
    <row r="568" spans="1:43" x14ac:dyDescent="0.35">
      <c r="A568" t="s">
        <v>174</v>
      </c>
      <c r="B568" s="208" t="s">
        <v>348</v>
      </c>
      <c r="C568" t="s">
        <v>264</v>
      </c>
      <c r="D568" s="208" t="s">
        <v>265</v>
      </c>
      <c r="E568" t="str">
        <f t="shared" si="19"/>
        <v>Other metals productionCoal mine waste gas that is captured for combustion</v>
      </c>
      <c r="F568" s="216">
        <v>210</v>
      </c>
      <c r="G568" s="7">
        <f>ROW()</f>
        <v>568</v>
      </c>
      <c r="H568" s="7">
        <v>791</v>
      </c>
      <c r="AA568" s="13"/>
      <c r="AB568" s="13"/>
      <c r="AC568" s="13"/>
      <c r="AD568" s="13"/>
      <c r="AE568" s="13"/>
      <c r="AN568" s="8"/>
      <c r="AO568" s="8"/>
      <c r="AP568" s="8"/>
      <c r="AQ568" s="12"/>
    </row>
    <row r="569" spans="1:43" x14ac:dyDescent="0.35">
      <c r="A569" t="s">
        <v>174</v>
      </c>
      <c r="B569" s="208" t="s">
        <v>348</v>
      </c>
      <c r="C569" t="s">
        <v>267</v>
      </c>
      <c r="D569" s="208" t="s">
        <v>268</v>
      </c>
      <c r="E569" t="str">
        <f t="shared" si="19"/>
        <v>Other metals productionCoal seam methane that is captured for combustion</v>
      </c>
      <c r="F569" s="216">
        <v>200</v>
      </c>
      <c r="G569" s="7">
        <f>ROW()</f>
        <v>569</v>
      </c>
      <c r="H569" s="7">
        <v>790</v>
      </c>
      <c r="AA569" s="13"/>
      <c r="AB569" s="13"/>
      <c r="AC569" s="13"/>
      <c r="AD569" s="13"/>
      <c r="AE569" s="13"/>
      <c r="AN569" s="8"/>
      <c r="AO569" s="8"/>
      <c r="AP569" s="8"/>
      <c r="AQ569" s="12"/>
    </row>
    <row r="570" spans="1:43" x14ac:dyDescent="0.35">
      <c r="A570" t="s">
        <v>174</v>
      </c>
      <c r="B570" s="208" t="s">
        <v>348</v>
      </c>
      <c r="C570" t="s">
        <v>270</v>
      </c>
      <c r="D570" s="208" t="s">
        <v>271</v>
      </c>
      <c r="E570" t="str">
        <f t="shared" si="19"/>
        <v>Other metals productionCoal tar</v>
      </c>
      <c r="F570" s="216">
        <v>80</v>
      </c>
      <c r="G570" s="7">
        <f>ROW()</f>
        <v>570</v>
      </c>
      <c r="H570" s="7">
        <v>805</v>
      </c>
      <c r="AA570" s="13"/>
      <c r="AB570" s="13"/>
      <c r="AC570" s="13"/>
      <c r="AD570" s="13"/>
      <c r="AE570" s="13"/>
      <c r="AN570" s="8"/>
      <c r="AO570" s="8"/>
      <c r="AP570" s="8"/>
      <c r="AQ570" s="12"/>
    </row>
    <row r="571" spans="1:43" x14ac:dyDescent="0.35">
      <c r="A571" t="s">
        <v>174</v>
      </c>
      <c r="B571" s="208" t="s">
        <v>348</v>
      </c>
      <c r="C571" t="s">
        <v>272</v>
      </c>
      <c r="D571" s="208" t="s">
        <v>273</v>
      </c>
      <c r="E571" t="str">
        <f t="shared" si="19"/>
        <v>Other metals productionCoke oven gas</v>
      </c>
      <c r="F571" s="216">
        <v>250</v>
      </c>
      <c r="G571" s="7">
        <f>ROW()</f>
        <v>571</v>
      </c>
      <c r="H571" s="7">
        <v>809</v>
      </c>
      <c r="AA571" s="13"/>
      <c r="AB571" s="13"/>
      <c r="AC571" s="13"/>
      <c r="AD571" s="13"/>
      <c r="AE571" s="13"/>
      <c r="AN571" s="8"/>
      <c r="AO571" s="8"/>
      <c r="AP571" s="8"/>
      <c r="AQ571" s="12"/>
    </row>
    <row r="572" spans="1:43" x14ac:dyDescent="0.35">
      <c r="A572" t="s">
        <v>174</v>
      </c>
      <c r="B572" s="208" t="s">
        <v>348</v>
      </c>
      <c r="C572" t="s">
        <v>274</v>
      </c>
      <c r="D572" s="208" t="s">
        <v>275</v>
      </c>
      <c r="E572" t="str">
        <f t="shared" si="19"/>
        <v>Other metals productionCoking coal</v>
      </c>
      <c r="F572" s="216">
        <v>50</v>
      </c>
      <c r="G572" s="7">
        <f>ROW()</f>
        <v>572</v>
      </c>
      <c r="H572" s="7">
        <v>780</v>
      </c>
      <c r="AA572" s="13"/>
      <c r="AB572" s="13"/>
      <c r="AC572" s="13"/>
      <c r="AD572" s="13"/>
      <c r="AE572" s="13"/>
      <c r="AN572" s="8"/>
      <c r="AO572" s="8"/>
      <c r="AP572" s="8"/>
      <c r="AQ572" s="12"/>
    </row>
    <row r="573" spans="1:43" x14ac:dyDescent="0.35">
      <c r="A573" t="s">
        <v>174</v>
      </c>
      <c r="B573" s="208" t="s">
        <v>348</v>
      </c>
      <c r="C573" t="s">
        <v>276</v>
      </c>
      <c r="D573" s="208" t="s">
        <v>277</v>
      </c>
      <c r="E573" t="str">
        <f t="shared" si="19"/>
        <v>Other metals productionCompressed natural gas that has reverted back to standard conditions</v>
      </c>
      <c r="F573" s="216">
        <v>220</v>
      </c>
      <c r="G573" s="7">
        <f>ROW()</f>
        <v>573</v>
      </c>
      <c r="H573" s="7">
        <v>807</v>
      </c>
      <c r="AA573" s="13"/>
      <c r="AB573" s="13"/>
      <c r="AC573" s="13"/>
      <c r="AD573" s="13"/>
      <c r="AE573" s="13"/>
      <c r="AN573" s="8"/>
      <c r="AO573" s="8"/>
      <c r="AP573" s="8"/>
      <c r="AQ573" s="12"/>
    </row>
    <row r="574" spans="1:43" x14ac:dyDescent="0.35">
      <c r="A574" t="s">
        <v>174</v>
      </c>
      <c r="B574" s="208" t="s">
        <v>348</v>
      </c>
      <c r="C574" t="s">
        <v>279</v>
      </c>
      <c r="D574" s="208" t="s">
        <v>383</v>
      </c>
      <c r="E574" t="str">
        <f t="shared" si="19"/>
        <v>Other metals productionCrude oil</v>
      </c>
      <c r="F574" s="216">
        <v>350</v>
      </c>
      <c r="G574" s="7">
        <f>ROW()</f>
        <v>574</v>
      </c>
      <c r="H574" s="7">
        <v>797</v>
      </c>
      <c r="AA574" s="13"/>
      <c r="AB574" s="13"/>
      <c r="AC574" s="13"/>
      <c r="AD574" s="13"/>
      <c r="AE574" s="13"/>
      <c r="AN574" s="8"/>
      <c r="AO574" s="8"/>
      <c r="AP574" s="8"/>
      <c r="AQ574" s="12"/>
    </row>
    <row r="575" spans="1:43" x14ac:dyDescent="0.35">
      <c r="A575" t="s">
        <v>174</v>
      </c>
      <c r="B575" s="208" t="s">
        <v>348</v>
      </c>
      <c r="C575" t="s">
        <v>281</v>
      </c>
      <c r="D575" s="208">
        <v>130</v>
      </c>
      <c r="E575" t="str">
        <f t="shared" si="19"/>
        <v>Other metals productionDiesel oil</v>
      </c>
      <c r="F575" s="216">
        <v>420</v>
      </c>
      <c r="G575" s="7">
        <f>ROW()</f>
        <v>575</v>
      </c>
      <c r="H575" s="7">
        <v>843</v>
      </c>
      <c r="AA575" s="13"/>
      <c r="AB575" s="13"/>
      <c r="AC575" s="13"/>
      <c r="AD575" s="13"/>
      <c r="AE575" s="13"/>
      <c r="AN575" s="8"/>
      <c r="AO575" s="8"/>
      <c r="AP575" s="8"/>
      <c r="AQ575" s="12"/>
    </row>
    <row r="576" spans="1:43" x14ac:dyDescent="0.35">
      <c r="A576" t="s">
        <v>174</v>
      </c>
      <c r="B576" s="208" t="s">
        <v>348</v>
      </c>
      <c r="C576" t="s">
        <v>285</v>
      </c>
      <c r="D576" s="208" t="s">
        <v>286</v>
      </c>
      <c r="E576" t="str">
        <f t="shared" si="19"/>
        <v>Other metals productionDry wood</v>
      </c>
      <c r="F576" s="216">
        <v>120</v>
      </c>
      <c r="G576" s="7">
        <f>ROW()</f>
        <v>576</v>
      </c>
      <c r="H576" s="7">
        <v>784</v>
      </c>
      <c r="AA576" s="13"/>
      <c r="AB576" s="13"/>
      <c r="AC576" s="13"/>
      <c r="AD576" s="13"/>
      <c r="AE576" s="13"/>
      <c r="AN576" s="8"/>
      <c r="AO576" s="8"/>
      <c r="AP576" s="8"/>
      <c r="AQ576" s="12"/>
    </row>
    <row r="577" spans="1:43" x14ac:dyDescent="0.35">
      <c r="A577" t="s">
        <v>174</v>
      </c>
      <c r="B577" s="208" t="s">
        <v>348</v>
      </c>
      <c r="C577" t="s">
        <v>287</v>
      </c>
      <c r="D577" s="208">
        <v>111</v>
      </c>
      <c r="E577" t="str">
        <f t="shared" si="19"/>
        <v>Other metals productionEthane</v>
      </c>
      <c r="F577" s="216">
        <v>240</v>
      </c>
      <c r="G577" s="7">
        <f>ROW()</f>
        <v>577</v>
      </c>
      <c r="H577" s="7">
        <v>833</v>
      </c>
      <c r="AA577" s="13"/>
      <c r="AB577" s="13"/>
      <c r="AC577" s="13"/>
      <c r="AD577" s="13"/>
      <c r="AE577" s="13"/>
      <c r="AN577" s="8"/>
      <c r="AO577" s="8"/>
      <c r="AP577" s="8"/>
      <c r="AQ577" s="12"/>
    </row>
    <row r="578" spans="1:43" x14ac:dyDescent="0.35">
      <c r="A578" t="s">
        <v>174</v>
      </c>
      <c r="B578" s="208" t="s">
        <v>348</v>
      </c>
      <c r="C578" t="s">
        <v>288</v>
      </c>
      <c r="D578" s="208" t="s">
        <v>289</v>
      </c>
      <c r="E578" t="str">
        <f t="shared" si="19"/>
        <v>Other metals productionEthanol for use as a fuel in an internal combustion engine</v>
      </c>
      <c r="F578" s="216">
        <v>530</v>
      </c>
      <c r="G578" s="7">
        <f>ROW()</f>
        <v>578</v>
      </c>
      <c r="H578" s="7">
        <v>801</v>
      </c>
      <c r="AA578" s="13"/>
      <c r="AB578" s="13"/>
      <c r="AC578" s="13"/>
      <c r="AD578" s="13"/>
      <c r="AE578" s="13"/>
      <c r="AN578" s="8"/>
      <c r="AO578" s="8"/>
      <c r="AP578" s="8"/>
      <c r="AQ578" s="12"/>
    </row>
    <row r="579" spans="1:43" x14ac:dyDescent="0.35">
      <c r="A579" t="s">
        <v>174</v>
      </c>
      <c r="B579" s="208" t="s">
        <v>348</v>
      </c>
      <c r="C579" t="s">
        <v>290</v>
      </c>
      <c r="D579" s="208">
        <v>128</v>
      </c>
      <c r="E579" t="str">
        <f t="shared" si="19"/>
        <v>Other metals productionFuel oil</v>
      </c>
      <c r="F579" s="216">
        <v>430</v>
      </c>
      <c r="G579" s="7">
        <f>ROW()</f>
        <v>579</v>
      </c>
      <c r="H579" s="7">
        <v>842</v>
      </c>
      <c r="AA579" s="13"/>
      <c r="AB579" s="13"/>
      <c r="AC579" s="13"/>
      <c r="AD579" s="13"/>
      <c r="AE579" s="13"/>
      <c r="AN579" s="8"/>
      <c r="AO579" s="8"/>
      <c r="AP579" s="8"/>
      <c r="AQ579" s="12"/>
    </row>
    <row r="580" spans="1:43" x14ac:dyDescent="0.35">
      <c r="A580" t="s">
        <v>174</v>
      </c>
      <c r="B580" s="208" t="s">
        <v>348</v>
      </c>
      <c r="C580" t="s">
        <v>291</v>
      </c>
      <c r="D580" s="208">
        <v>113</v>
      </c>
      <c r="E580" t="str">
        <f t="shared" ref="E580:E643" si="20">LEFT(TRIM(A580),45)&amp;LEFT(TRIM(C580),75)</f>
        <v>Other metals productionGaseous fossil fuels other than those mentioned in items 17 to 26</v>
      </c>
      <c r="F580" s="216">
        <v>290</v>
      </c>
      <c r="G580" s="7">
        <f>ROW()</f>
        <v>580</v>
      </c>
      <c r="H580" s="7">
        <v>835</v>
      </c>
      <c r="AA580" s="13"/>
      <c r="AB580" s="13"/>
      <c r="AC580" s="13"/>
      <c r="AD580" s="13"/>
      <c r="AE580" s="13"/>
      <c r="AN580" s="8"/>
      <c r="AO580" s="8"/>
      <c r="AP580" s="8"/>
      <c r="AQ580" s="12"/>
    </row>
    <row r="581" spans="1:43" x14ac:dyDescent="0.35">
      <c r="A581" t="s">
        <v>174</v>
      </c>
      <c r="B581" s="208" t="s">
        <v>348</v>
      </c>
      <c r="C581" t="s">
        <v>292</v>
      </c>
      <c r="D581" s="208" t="s">
        <v>293</v>
      </c>
      <c r="E581" t="str">
        <f t="shared" si="20"/>
        <v>Other metals productionGasoline (other than for use as fuel in an aircraft)</v>
      </c>
      <c r="F581" s="216">
        <v>370</v>
      </c>
      <c r="G581" s="7">
        <f>ROW()</f>
        <v>581</v>
      </c>
      <c r="H581" s="7">
        <v>814</v>
      </c>
      <c r="AA581" s="13"/>
      <c r="AB581" s="13"/>
      <c r="AC581" s="13"/>
      <c r="AD581" s="13"/>
      <c r="AE581" s="13"/>
      <c r="AN581" s="8"/>
      <c r="AO581" s="8"/>
      <c r="AP581" s="8"/>
      <c r="AQ581" s="12"/>
    </row>
    <row r="582" spans="1:43" x14ac:dyDescent="0.35">
      <c r="A582" t="s">
        <v>174</v>
      </c>
      <c r="B582" s="208" t="s">
        <v>348</v>
      </c>
      <c r="C582" t="s">
        <v>295</v>
      </c>
      <c r="D582" s="208" t="s">
        <v>296</v>
      </c>
      <c r="E582" t="str">
        <f t="shared" si="20"/>
        <v>Other metals productionGasoline for use as a fuel in an aircraft</v>
      </c>
      <c r="F582" s="216">
        <v>380</v>
      </c>
      <c r="G582" s="7">
        <f>ROW()</f>
        <v>582</v>
      </c>
      <c r="H582" s="7">
        <v>815</v>
      </c>
      <c r="AA582" s="13"/>
      <c r="AB582" s="13"/>
      <c r="AC582" s="13"/>
      <c r="AD582" s="13"/>
      <c r="AE582" s="13"/>
      <c r="AN582" s="8"/>
      <c r="AO582" s="8"/>
      <c r="AP582" s="8"/>
      <c r="AQ582" s="12"/>
    </row>
    <row r="583" spans="1:43" x14ac:dyDescent="0.35">
      <c r="A583" t="s">
        <v>174</v>
      </c>
      <c r="B583" s="208" t="s">
        <v>348</v>
      </c>
      <c r="C583" t="s">
        <v>298</v>
      </c>
      <c r="D583" s="208" t="s">
        <v>299</v>
      </c>
      <c r="E583" t="str">
        <f t="shared" si="20"/>
        <v>Other metals productionGreen and air dried wood</v>
      </c>
      <c r="F583" s="216">
        <v>130</v>
      </c>
      <c r="G583" s="7">
        <f>ROW()</f>
        <v>583</v>
      </c>
      <c r="H583" s="7">
        <v>785</v>
      </c>
      <c r="AA583" s="13"/>
      <c r="AB583" s="13"/>
      <c r="AC583" s="13"/>
      <c r="AD583" s="13"/>
      <c r="AE583" s="13"/>
      <c r="AN583" s="8"/>
      <c r="AO583" s="8"/>
      <c r="AP583" s="8"/>
      <c r="AQ583" s="12"/>
    </row>
    <row r="584" spans="1:43" x14ac:dyDescent="0.35">
      <c r="A584" t="s">
        <v>174</v>
      </c>
      <c r="B584" s="208" t="s">
        <v>348</v>
      </c>
      <c r="C584" t="s">
        <v>301</v>
      </c>
      <c r="D584" s="208" t="s">
        <v>302</v>
      </c>
      <c r="E584" t="str">
        <f t="shared" si="20"/>
        <v>Other metals productionHeating oil</v>
      </c>
      <c r="F584" s="216">
        <v>410</v>
      </c>
      <c r="G584" s="7">
        <f>ROW()</f>
        <v>584</v>
      </c>
      <c r="H584" s="7">
        <v>818</v>
      </c>
      <c r="AA584" s="13"/>
      <c r="AB584" s="13"/>
      <c r="AC584" s="13"/>
      <c r="AD584" s="13"/>
      <c r="AE584" s="13"/>
      <c r="AN584" s="8"/>
      <c r="AO584" s="8"/>
      <c r="AP584" s="8"/>
      <c r="AQ584" s="12"/>
    </row>
    <row r="585" spans="1:43" x14ac:dyDescent="0.35">
      <c r="A585" t="s">
        <v>174</v>
      </c>
      <c r="B585" s="208" t="s">
        <v>348</v>
      </c>
      <c r="C585" s="54" t="s">
        <v>303</v>
      </c>
      <c r="D585" s="208" t="s">
        <v>304</v>
      </c>
      <c r="E585" t="str">
        <f t="shared" si="20"/>
        <v>Other metals productionIndustrial materials that are derived from fossil fuels if recycled and com</v>
      </c>
      <c r="F585" s="216">
        <v>100</v>
      </c>
      <c r="G585" s="7">
        <f>ROW()</f>
        <v>585</v>
      </c>
      <c r="H585" s="7">
        <v>782</v>
      </c>
      <c r="AA585" s="13"/>
      <c r="AB585" s="13"/>
      <c r="AC585" s="13"/>
      <c r="AD585" s="13"/>
      <c r="AE585" s="13"/>
      <c r="AN585" s="8"/>
      <c r="AO585" s="8"/>
      <c r="AP585" s="8"/>
      <c r="AQ585" s="12"/>
    </row>
    <row r="586" spans="1:43" x14ac:dyDescent="0.35">
      <c r="A586" t="s">
        <v>174</v>
      </c>
      <c r="B586" s="208" t="s">
        <v>348</v>
      </c>
      <c r="C586" t="s">
        <v>305</v>
      </c>
      <c r="D586" s="208" t="s">
        <v>306</v>
      </c>
      <c r="E586" t="str">
        <f t="shared" si="20"/>
        <v>Other metals productionKerosene (other than for use as fuel in an aircraft)</v>
      </c>
      <c r="F586" s="216">
        <v>390</v>
      </c>
      <c r="G586" s="7">
        <f>ROW()</f>
        <v>586</v>
      </c>
      <c r="H586" s="7">
        <v>816</v>
      </c>
      <c r="AA586" s="13"/>
      <c r="AB586" s="13"/>
      <c r="AC586" s="13"/>
      <c r="AD586" s="13"/>
      <c r="AE586" s="13"/>
      <c r="AN586" s="8"/>
      <c r="AO586" s="8"/>
      <c r="AP586" s="8"/>
      <c r="AQ586" s="12"/>
    </row>
    <row r="587" spans="1:43" x14ac:dyDescent="0.35">
      <c r="A587" t="s">
        <v>174</v>
      </c>
      <c r="B587" s="208" t="s">
        <v>348</v>
      </c>
      <c r="C587" t="s">
        <v>307</v>
      </c>
      <c r="D587" s="208" t="s">
        <v>308</v>
      </c>
      <c r="E587" t="str">
        <f t="shared" si="20"/>
        <v>Other metals productionKerosene for use as fuel in an aircraft</v>
      </c>
      <c r="F587" s="216">
        <v>400</v>
      </c>
      <c r="G587" s="7">
        <f>ROW()</f>
        <v>587</v>
      </c>
      <c r="H587" s="7">
        <v>817</v>
      </c>
      <c r="AA587" s="13"/>
      <c r="AB587" s="13"/>
      <c r="AC587" s="13"/>
      <c r="AD587" s="13"/>
      <c r="AE587" s="13"/>
      <c r="AN587" s="8"/>
      <c r="AO587" s="8"/>
      <c r="AP587" s="8"/>
      <c r="AQ587" s="12"/>
    </row>
    <row r="588" spans="1:43" x14ac:dyDescent="0.35">
      <c r="A588" t="s">
        <v>174</v>
      </c>
      <c r="B588" s="208" t="s">
        <v>348</v>
      </c>
      <c r="C588" t="s">
        <v>309</v>
      </c>
      <c r="D588" s="208" t="s">
        <v>310</v>
      </c>
      <c r="E588" t="str">
        <f t="shared" si="20"/>
        <v>Other metals productionLandfill biogas that is captured for combustion (methane only)</v>
      </c>
      <c r="F588" s="216">
        <v>300</v>
      </c>
      <c r="G588" s="7">
        <f>ROW()</f>
        <v>588</v>
      </c>
      <c r="H588" s="7">
        <v>793</v>
      </c>
      <c r="AA588" s="13"/>
      <c r="AB588" s="13"/>
      <c r="AC588" s="13"/>
      <c r="AD588" s="13"/>
      <c r="AE588" s="13"/>
      <c r="AN588" s="8"/>
      <c r="AO588" s="8"/>
      <c r="AP588" s="8"/>
      <c r="AQ588" s="12"/>
    </row>
    <row r="589" spans="1:43" x14ac:dyDescent="0.35">
      <c r="A589" t="s">
        <v>174</v>
      </c>
      <c r="B589" s="208" t="s">
        <v>348</v>
      </c>
      <c r="C589" t="s">
        <v>312</v>
      </c>
      <c r="D589" s="208">
        <v>115</v>
      </c>
      <c r="E589" t="str">
        <f t="shared" si="20"/>
        <v>Other metals productionLiquefied aromatic hydrocarbons</v>
      </c>
      <c r="F589" s="216">
        <v>440</v>
      </c>
      <c r="G589" s="7">
        <f>ROW()</f>
        <v>589</v>
      </c>
      <c r="H589" s="7">
        <v>837</v>
      </c>
      <c r="AA589" s="13"/>
      <c r="AB589" s="13"/>
      <c r="AC589" s="13"/>
      <c r="AD589" s="13"/>
      <c r="AE589" s="13"/>
      <c r="AN589" s="8"/>
      <c r="AO589" s="8"/>
      <c r="AP589" s="8"/>
      <c r="AQ589" s="12"/>
    </row>
    <row r="590" spans="1:43" x14ac:dyDescent="0.35">
      <c r="A590" t="s">
        <v>174</v>
      </c>
      <c r="B590" s="208" t="s">
        <v>348</v>
      </c>
      <c r="C590" t="s">
        <v>314</v>
      </c>
      <c r="D590" s="208" t="s">
        <v>315</v>
      </c>
      <c r="E590" t="str">
        <f t="shared" si="20"/>
        <v>Other metals productionLiquefied natural gas</v>
      </c>
      <c r="F590" s="216">
        <v>280</v>
      </c>
      <c r="G590" s="7">
        <f>ROW()</f>
        <v>590</v>
      </c>
      <c r="H590" s="7">
        <v>813</v>
      </c>
      <c r="AA590" s="13"/>
      <c r="AB590" s="13"/>
      <c r="AC590" s="13"/>
      <c r="AD590" s="13"/>
      <c r="AE590" s="13"/>
      <c r="AN590" s="8"/>
      <c r="AO590" s="8"/>
      <c r="AP590" s="8"/>
      <c r="AQ590" s="12"/>
    </row>
    <row r="591" spans="1:43" x14ac:dyDescent="0.35">
      <c r="A591" t="s">
        <v>174</v>
      </c>
      <c r="B591" s="208" t="s">
        <v>348</v>
      </c>
      <c r="C591" t="s">
        <v>317</v>
      </c>
      <c r="D591" s="208">
        <v>116</v>
      </c>
      <c r="E591" t="str">
        <f t="shared" si="20"/>
        <v>Other metals productionLiquefied petroleum gas</v>
      </c>
      <c r="F591" s="216">
        <v>460</v>
      </c>
      <c r="G591" s="7">
        <f>ROW()</f>
        <v>591</v>
      </c>
      <c r="H591" s="7">
        <v>838</v>
      </c>
      <c r="AA591" s="13"/>
      <c r="AB591" s="13"/>
      <c r="AC591" s="13"/>
      <c r="AD591" s="13"/>
      <c r="AE591" s="13"/>
      <c r="AN591" s="8"/>
      <c r="AO591" s="8"/>
      <c r="AP591" s="8"/>
      <c r="AQ591" s="12"/>
    </row>
    <row r="592" spans="1:43" x14ac:dyDescent="0.35">
      <c r="A592" t="s">
        <v>174</v>
      </c>
      <c r="B592" s="208" t="s">
        <v>348</v>
      </c>
      <c r="C592" t="s">
        <v>319</v>
      </c>
      <c r="D592" s="208" t="s">
        <v>320</v>
      </c>
      <c r="E592" t="str">
        <f t="shared" si="20"/>
        <v>Other metals productionNaphtha</v>
      </c>
      <c r="F592" s="216">
        <v>470</v>
      </c>
      <c r="G592" s="7">
        <f>ROW()</f>
        <v>592</v>
      </c>
      <c r="H592" s="7">
        <v>823</v>
      </c>
      <c r="AA592" s="13"/>
      <c r="AB592" s="13"/>
      <c r="AC592" s="13"/>
      <c r="AD592" s="13"/>
      <c r="AE592" s="13"/>
      <c r="AN592" s="8"/>
      <c r="AO592" s="8"/>
      <c r="AP592" s="8"/>
      <c r="AQ592" s="12"/>
    </row>
    <row r="593" spans="1:43" x14ac:dyDescent="0.35">
      <c r="A593" t="s">
        <v>174</v>
      </c>
      <c r="B593" s="208" t="s">
        <v>348</v>
      </c>
      <c r="C593" t="s">
        <v>322</v>
      </c>
      <c r="D593" s="208" t="s">
        <v>323</v>
      </c>
      <c r="E593" t="str">
        <f t="shared" si="20"/>
        <v>Other metals productionNatural gas distributed in a pipeline</v>
      </c>
      <c r="F593" s="216">
        <v>190</v>
      </c>
      <c r="G593" s="7">
        <f>ROW()</f>
        <v>593</v>
      </c>
      <c r="H593" s="7">
        <v>803</v>
      </c>
      <c r="AA593" s="13"/>
      <c r="AB593" s="13"/>
      <c r="AC593" s="13"/>
      <c r="AD593" s="13"/>
      <c r="AE593" s="13"/>
      <c r="AN593" s="8"/>
      <c r="AO593" s="8"/>
      <c r="AP593" s="8"/>
      <c r="AQ593" s="12"/>
    </row>
    <row r="594" spans="1:43" x14ac:dyDescent="0.35">
      <c r="A594" t="s">
        <v>174</v>
      </c>
      <c r="B594" s="208" t="s">
        <v>348</v>
      </c>
      <c r="C594" t="s">
        <v>325</v>
      </c>
      <c r="D594" s="208" t="s">
        <v>326</v>
      </c>
      <c r="E594" t="str">
        <f t="shared" si="20"/>
        <v>Other metals productionNon-biomass municipal materials if recycled and combusted to produce heat o</v>
      </c>
      <c r="F594" s="216">
        <v>110</v>
      </c>
      <c r="G594" s="7">
        <f>ROW()</f>
        <v>594</v>
      </c>
      <c r="H594" s="7">
        <v>783</v>
      </c>
      <c r="AA594" s="13"/>
      <c r="AB594" s="13"/>
      <c r="AC594" s="13"/>
      <c r="AD594" s="13"/>
      <c r="AE594" s="13"/>
      <c r="AN594" s="8"/>
      <c r="AO594" s="8"/>
      <c r="AP594" s="8"/>
      <c r="AQ594" s="12"/>
    </row>
    <row r="595" spans="1:43" x14ac:dyDescent="0.35">
      <c r="A595" s="54" t="s">
        <v>174</v>
      </c>
      <c r="B595" s="208" t="s">
        <v>348</v>
      </c>
      <c r="C595" s="54" t="s">
        <v>328</v>
      </c>
      <c r="D595" s="195"/>
      <c r="E595" s="54" t="str">
        <f t="shared" si="20"/>
        <v>Other metals productionPassenger car tyres if recycled and combusted to produce heat or electricit</v>
      </c>
      <c r="F595" s="219">
        <v>890</v>
      </c>
      <c r="G595" s="7">
        <f>ROW()</f>
        <v>595</v>
      </c>
      <c r="H595" s="197"/>
      <c r="AA595" s="13"/>
      <c r="AB595" s="13"/>
      <c r="AC595" s="13"/>
      <c r="AD595" s="13"/>
      <c r="AE595" s="13"/>
      <c r="AN595" s="8"/>
      <c r="AO595" s="8"/>
      <c r="AP595" s="8"/>
      <c r="AQ595" s="12"/>
    </row>
    <row r="596" spans="1:43" x14ac:dyDescent="0.35">
      <c r="A596" t="s">
        <v>174</v>
      </c>
      <c r="B596" s="208" t="s">
        <v>348</v>
      </c>
      <c r="C596" t="s">
        <v>330</v>
      </c>
      <c r="D596" s="208">
        <v>103</v>
      </c>
      <c r="E596" t="str">
        <f t="shared" si="20"/>
        <v>Other metals productionPetroleum based greases</v>
      </c>
      <c r="F596" s="216">
        <v>340</v>
      </c>
      <c r="G596" s="7">
        <f>ROW()</f>
        <v>596</v>
      </c>
      <c r="H596" s="7">
        <v>831</v>
      </c>
      <c r="AA596" s="13"/>
      <c r="AB596" s="13"/>
      <c r="AC596" s="13"/>
      <c r="AD596" s="13"/>
      <c r="AE596" s="13"/>
      <c r="AN596" s="8"/>
      <c r="AO596" s="8"/>
      <c r="AP596" s="8"/>
      <c r="AQ596" s="12"/>
    </row>
    <row r="597" spans="1:43" x14ac:dyDescent="0.35">
      <c r="A597" t="s">
        <v>174</v>
      </c>
      <c r="B597" s="208" t="s">
        <v>348</v>
      </c>
      <c r="C597" t="s">
        <v>332</v>
      </c>
      <c r="D597" s="208">
        <v>100</v>
      </c>
      <c r="E597" t="str">
        <f t="shared" si="20"/>
        <v>Other metals productionPetroleum based oils (other than petroleum based oil used as fuel)</v>
      </c>
      <c r="F597" s="216">
        <v>330</v>
      </c>
      <c r="G597" s="7">
        <f>ROW()</f>
        <v>597</v>
      </c>
      <c r="H597" s="7">
        <v>828</v>
      </c>
      <c r="AA597" s="13"/>
      <c r="AB597" s="13"/>
      <c r="AC597" s="13"/>
      <c r="AD597" s="13"/>
      <c r="AE597" s="13"/>
      <c r="AN597" s="8"/>
      <c r="AO597" s="8"/>
      <c r="AP597" s="8"/>
      <c r="AQ597" s="12"/>
    </row>
    <row r="598" spans="1:43" x14ac:dyDescent="0.35">
      <c r="A598" t="s">
        <v>174</v>
      </c>
      <c r="B598" s="208" t="s">
        <v>348</v>
      </c>
      <c r="C598" t="s">
        <v>334</v>
      </c>
      <c r="D598" s="208">
        <v>127</v>
      </c>
      <c r="E598" t="str">
        <f t="shared" si="20"/>
        <v xml:space="preserve">Other metals productionPetroleum based products other than: Petroleum based products mentioned in </v>
      </c>
      <c r="F598" s="216">
        <v>510</v>
      </c>
      <c r="G598" s="7">
        <f>ROW()</f>
        <v>598</v>
      </c>
      <c r="H598" s="7">
        <v>841</v>
      </c>
      <c r="AA598" s="13"/>
      <c r="AB598" s="13"/>
      <c r="AC598" s="13"/>
      <c r="AD598" s="13"/>
      <c r="AE598" s="13"/>
      <c r="AN598" s="8"/>
      <c r="AO598" s="8"/>
      <c r="AP598" s="8"/>
      <c r="AQ598" s="12"/>
    </row>
    <row r="599" spans="1:43" x14ac:dyDescent="0.35">
      <c r="A599" t="s">
        <v>174</v>
      </c>
      <c r="B599" s="208" t="s">
        <v>348</v>
      </c>
      <c r="C599" t="s">
        <v>336</v>
      </c>
      <c r="D599" s="208" t="s">
        <v>337</v>
      </c>
      <c r="E599" t="str">
        <f t="shared" si="20"/>
        <v>Other metals productionPetroleum coke</v>
      </c>
      <c r="F599" s="216">
        <v>480</v>
      </c>
      <c r="G599" s="7">
        <f>ROW()</f>
        <v>599</v>
      </c>
      <c r="H599" s="7">
        <v>824</v>
      </c>
      <c r="AA599" s="13"/>
      <c r="AB599" s="13"/>
      <c r="AC599" s="13"/>
      <c r="AD599" s="13"/>
      <c r="AE599" s="13"/>
      <c r="AN599" s="8"/>
      <c r="AO599" s="8"/>
      <c r="AP599" s="8"/>
      <c r="AQ599" s="12"/>
    </row>
    <row r="600" spans="1:43" x14ac:dyDescent="0.35">
      <c r="A600" t="s">
        <v>174</v>
      </c>
      <c r="B600" s="208" t="s">
        <v>348</v>
      </c>
      <c r="C600" t="s">
        <v>339</v>
      </c>
      <c r="D600" s="208" t="s">
        <v>340</v>
      </c>
      <c r="E600" t="str">
        <f t="shared" si="20"/>
        <v xml:space="preserve">Other metals productionPlant condensate and other natural gas liquids not covered by another item </v>
      </c>
      <c r="F600" s="216">
        <v>360</v>
      </c>
      <c r="G600" s="7">
        <f>ROW()</f>
        <v>600</v>
      </c>
      <c r="H600" s="7">
        <v>798</v>
      </c>
      <c r="AA600" s="13"/>
      <c r="AB600" s="13"/>
      <c r="AC600" s="13"/>
      <c r="AD600" s="13"/>
      <c r="AE600" s="13"/>
      <c r="AN600" s="8"/>
      <c r="AO600" s="8"/>
      <c r="AP600" s="8"/>
      <c r="AQ600" s="12"/>
    </row>
    <row r="601" spans="1:43" x14ac:dyDescent="0.35">
      <c r="A601" t="s">
        <v>174</v>
      </c>
      <c r="B601" s="208" t="s">
        <v>348</v>
      </c>
      <c r="C601" t="s">
        <v>343</v>
      </c>
      <c r="D601" s="208" t="s">
        <v>344</v>
      </c>
      <c r="E601" t="str">
        <f t="shared" si="20"/>
        <v>Other metals productionPrimary solid biomass fuels other than those mentioned in items 10 to 15</v>
      </c>
      <c r="F601" s="216">
        <v>180</v>
      </c>
      <c r="G601" s="7">
        <f>ROW()</f>
        <v>601</v>
      </c>
      <c r="H601" s="7">
        <v>789</v>
      </c>
      <c r="AA601" s="13"/>
      <c r="AB601" s="13"/>
      <c r="AC601" s="13"/>
      <c r="AD601" s="13"/>
      <c r="AE601" s="13"/>
      <c r="AN601" s="8"/>
      <c r="AO601" s="8"/>
      <c r="AP601" s="8"/>
      <c r="AQ601" s="12"/>
    </row>
    <row r="602" spans="1:43" x14ac:dyDescent="0.35">
      <c r="A602" t="s">
        <v>174</v>
      </c>
      <c r="B602" s="208" t="s">
        <v>348</v>
      </c>
      <c r="C602" t="s">
        <v>346</v>
      </c>
      <c r="D602" s="208" t="s">
        <v>347</v>
      </c>
      <c r="E602" t="str">
        <f t="shared" si="20"/>
        <v>Other metals productionRefinery coke</v>
      </c>
      <c r="F602" s="216">
        <v>500</v>
      </c>
      <c r="G602" s="7">
        <f>ROW()</f>
        <v>602</v>
      </c>
      <c r="H602" s="7">
        <v>827</v>
      </c>
      <c r="AA602" s="13"/>
      <c r="AB602" s="13"/>
      <c r="AC602" s="13"/>
      <c r="AD602" s="13"/>
      <c r="AE602" s="13"/>
      <c r="AN602" s="8"/>
      <c r="AO602" s="8"/>
      <c r="AP602" s="8"/>
      <c r="AQ602" s="12"/>
    </row>
    <row r="603" spans="1:43" x14ac:dyDescent="0.35">
      <c r="A603" t="s">
        <v>174</v>
      </c>
      <c r="B603" s="208" t="s">
        <v>348</v>
      </c>
      <c r="C603" t="s">
        <v>349</v>
      </c>
      <c r="D603" s="208" t="s">
        <v>350</v>
      </c>
      <c r="E603" t="str">
        <f t="shared" si="20"/>
        <v>Other metals productionRefinery gas and liquids</v>
      </c>
      <c r="F603" s="216">
        <v>490</v>
      </c>
      <c r="G603" s="7">
        <f>ROW()</f>
        <v>603</v>
      </c>
      <c r="H603" s="7">
        <v>825</v>
      </c>
      <c r="AA603" s="13"/>
      <c r="AB603" s="13"/>
      <c r="AC603" s="13"/>
      <c r="AD603" s="13"/>
      <c r="AE603" s="13"/>
      <c r="AN603" s="8"/>
      <c r="AO603" s="8"/>
      <c r="AP603" s="8"/>
      <c r="AQ603" s="12"/>
    </row>
    <row r="604" spans="1:43" x14ac:dyDescent="0.35">
      <c r="A604" s="228" t="s">
        <v>174</v>
      </c>
      <c r="B604" s="229" t="s">
        <v>348</v>
      </c>
      <c r="C604" s="228" t="s">
        <v>647</v>
      </c>
      <c r="D604" s="229"/>
      <c r="E604" s="228" t="str">
        <f t="shared" si="20"/>
        <v>Other metals productionRenewable aviation kerosene</v>
      </c>
      <c r="F604" s="230">
        <v>910</v>
      </c>
      <c r="G604" s="231">
        <f>ROW()</f>
        <v>604</v>
      </c>
      <c r="H604" s="231"/>
      <c r="AA604" s="13"/>
      <c r="AB604" s="13"/>
      <c r="AC604" s="13"/>
      <c r="AD604" s="13"/>
      <c r="AE604" s="13"/>
      <c r="AN604" s="8"/>
      <c r="AO604" s="8"/>
      <c r="AP604" s="8"/>
      <c r="AQ604" s="12"/>
    </row>
    <row r="605" spans="1:43" x14ac:dyDescent="0.35">
      <c r="A605" s="228" t="s">
        <v>174</v>
      </c>
      <c r="B605" s="229" t="s">
        <v>348</v>
      </c>
      <c r="C605" s="228" t="s">
        <v>648</v>
      </c>
      <c r="D605" s="229"/>
      <c r="E605" s="228" t="str">
        <f t="shared" si="20"/>
        <v>Other metals productionRenewable diesel</v>
      </c>
      <c r="F605" s="230">
        <v>920</v>
      </c>
      <c r="G605" s="231">
        <f>ROW()</f>
        <v>605</v>
      </c>
      <c r="H605" s="231"/>
      <c r="AA605" s="13"/>
      <c r="AB605" s="13"/>
      <c r="AC605" s="13"/>
      <c r="AD605" s="13"/>
      <c r="AE605" s="13"/>
      <c r="AN605" s="8"/>
      <c r="AO605" s="8"/>
      <c r="AP605" s="8"/>
      <c r="AQ605" s="12"/>
    </row>
    <row r="606" spans="1:43" x14ac:dyDescent="0.35">
      <c r="A606" t="s">
        <v>174</v>
      </c>
      <c r="B606" s="208" t="s">
        <v>348</v>
      </c>
      <c r="C606" t="s">
        <v>353</v>
      </c>
      <c r="D606" s="208" t="s">
        <v>354</v>
      </c>
      <c r="E606" t="str">
        <f t="shared" si="20"/>
        <v>Other metals productionSludge biogas that is captured for combustion (methane only)</v>
      </c>
      <c r="F606" s="216">
        <v>310</v>
      </c>
      <c r="G606" s="7">
        <f>ROW()</f>
        <v>606</v>
      </c>
      <c r="H606" s="7">
        <v>794</v>
      </c>
      <c r="AA606" s="13"/>
      <c r="AB606" s="13"/>
      <c r="AC606" s="13"/>
      <c r="AD606" s="13"/>
      <c r="AE606" s="13"/>
      <c r="AN606" s="8"/>
      <c r="AO606" s="8"/>
      <c r="AP606" s="8"/>
      <c r="AQ606" s="12"/>
    </row>
    <row r="607" spans="1:43" x14ac:dyDescent="0.35">
      <c r="A607" t="s">
        <v>174</v>
      </c>
      <c r="B607" s="208" t="s">
        <v>348</v>
      </c>
      <c r="C607" t="s">
        <v>356</v>
      </c>
      <c r="D607" s="208">
        <v>110</v>
      </c>
      <c r="E607" t="str">
        <f t="shared" si="20"/>
        <v>Other metals productionSolid fossil fuels other than those mentioned in items 1 to 5</v>
      </c>
      <c r="F607" s="216">
        <v>90</v>
      </c>
      <c r="G607" s="7">
        <f>ROW()</f>
        <v>607</v>
      </c>
      <c r="H607" s="7">
        <v>832</v>
      </c>
      <c r="AA607" s="13"/>
      <c r="AB607" s="13"/>
      <c r="AC607" s="13"/>
      <c r="AD607" s="13"/>
      <c r="AE607" s="13"/>
      <c r="AN607" s="8"/>
      <c r="AO607" s="8"/>
      <c r="AP607" s="8"/>
      <c r="AQ607" s="12"/>
    </row>
    <row r="608" spans="1:43" x14ac:dyDescent="0.35">
      <c r="A608" t="s">
        <v>174</v>
      </c>
      <c r="B608" s="208" t="s">
        <v>348</v>
      </c>
      <c r="C608" t="s">
        <v>358</v>
      </c>
      <c r="D608" s="208" t="s">
        <v>406</v>
      </c>
      <c r="E608" t="str">
        <f t="shared" si="20"/>
        <v>Other metals productionSolvents if mineral turpentine or white spirits</v>
      </c>
      <c r="F608" s="216">
        <v>450</v>
      </c>
      <c r="G608" s="7">
        <f>ROW()</f>
        <v>608</v>
      </c>
      <c r="H608" s="7">
        <v>821</v>
      </c>
      <c r="AA608" s="13"/>
      <c r="AB608" s="13"/>
      <c r="AC608" s="13"/>
      <c r="AD608" s="13"/>
      <c r="AE608" s="13"/>
      <c r="AN608" s="8"/>
      <c r="AO608" s="8"/>
      <c r="AP608" s="8"/>
      <c r="AQ608" s="12"/>
    </row>
    <row r="609" spans="1:43" x14ac:dyDescent="0.35">
      <c r="A609" t="s">
        <v>174</v>
      </c>
      <c r="B609" s="208" t="s">
        <v>348</v>
      </c>
      <c r="C609" t="s">
        <v>361</v>
      </c>
      <c r="D609" s="208" t="s">
        <v>362</v>
      </c>
      <c r="E609" t="str">
        <f t="shared" si="20"/>
        <v>Other metals productionSub-bituminous coal</v>
      </c>
      <c r="F609" s="216">
        <v>20</v>
      </c>
      <c r="G609" s="7">
        <f>ROW()</f>
        <v>609</v>
      </c>
      <c r="H609" s="7">
        <v>777</v>
      </c>
      <c r="AA609" s="13"/>
      <c r="AB609" s="13"/>
      <c r="AC609" s="13"/>
      <c r="AD609" s="13"/>
      <c r="AE609" s="13"/>
      <c r="AN609" s="8"/>
      <c r="AO609" s="8"/>
      <c r="AP609" s="8"/>
      <c r="AQ609" s="12"/>
    </row>
    <row r="610" spans="1:43" x14ac:dyDescent="0.35">
      <c r="A610" t="s">
        <v>174</v>
      </c>
      <c r="B610" s="208" t="s">
        <v>348</v>
      </c>
      <c r="C610" t="s">
        <v>364</v>
      </c>
      <c r="D610" s="208" t="s">
        <v>365</v>
      </c>
      <c r="E610" t="str">
        <f t="shared" si="20"/>
        <v>Other metals productionSulphite lyes</v>
      </c>
      <c r="F610" s="216">
        <v>140</v>
      </c>
      <c r="G610" s="7">
        <f>ROW()</f>
        <v>610</v>
      </c>
      <c r="H610" s="7">
        <v>786</v>
      </c>
      <c r="AA610" s="13"/>
      <c r="AB610" s="13"/>
      <c r="AC610" s="13"/>
      <c r="AD610" s="13"/>
      <c r="AE610" s="13"/>
      <c r="AN610" s="8"/>
      <c r="AO610" s="8"/>
      <c r="AP610" s="8"/>
      <c r="AQ610" s="12"/>
    </row>
    <row r="611" spans="1:43" x14ac:dyDescent="0.35">
      <c r="A611" t="s">
        <v>174</v>
      </c>
      <c r="B611" s="208" t="s">
        <v>348</v>
      </c>
      <c r="C611" t="s">
        <v>367</v>
      </c>
      <c r="D611" s="208" t="s">
        <v>368</v>
      </c>
      <c r="E611" t="str">
        <f t="shared" si="20"/>
        <v>Other metals productionTown gas</v>
      </c>
      <c r="F611" s="216">
        <v>270</v>
      </c>
      <c r="G611" s="7">
        <f>ROW()</f>
        <v>611</v>
      </c>
      <c r="H611" s="7">
        <v>811</v>
      </c>
      <c r="AA611" s="13"/>
      <c r="AB611" s="13"/>
      <c r="AC611" s="13"/>
      <c r="AD611" s="13"/>
      <c r="AE611" s="13"/>
      <c r="AN611" s="8"/>
      <c r="AO611" s="8"/>
      <c r="AP611" s="8"/>
      <c r="AQ611" s="12"/>
    </row>
    <row r="612" spans="1:43" x14ac:dyDescent="0.35">
      <c r="A612" s="54" t="s">
        <v>174</v>
      </c>
      <c r="B612" s="208" t="s">
        <v>348</v>
      </c>
      <c r="C612" s="54" t="s">
        <v>370</v>
      </c>
      <c r="D612" s="195"/>
      <c r="E612" s="54" t="str">
        <f t="shared" si="20"/>
        <v>Other metals productionTruck and off-road tyres if recycled and combusted to produce heat or elect</v>
      </c>
      <c r="F612" s="219">
        <v>900</v>
      </c>
      <c r="G612" s="7">
        <f>ROW()</f>
        <v>612</v>
      </c>
      <c r="H612" s="197"/>
      <c r="AA612" s="13"/>
      <c r="AB612" s="13"/>
      <c r="AC612" s="13"/>
      <c r="AD612" s="13"/>
      <c r="AE612" s="13"/>
      <c r="AN612" s="8"/>
      <c r="AO612" s="8"/>
      <c r="AP612" s="8"/>
      <c r="AQ612" s="12"/>
    </row>
    <row r="613" spans="1:43" x14ac:dyDescent="0.35">
      <c r="A613" t="s">
        <v>174</v>
      </c>
      <c r="B613" s="208" t="s">
        <v>348</v>
      </c>
      <c r="C613" t="s">
        <v>373</v>
      </c>
      <c r="D613" s="208" t="s">
        <v>374</v>
      </c>
      <c r="E613" t="str">
        <f t="shared" si="20"/>
        <v>Other metals productionUnprocessed natural gas</v>
      </c>
      <c r="F613" s="216">
        <v>230</v>
      </c>
      <c r="G613" s="7">
        <f>ROW()</f>
        <v>613</v>
      </c>
      <c r="H613" s="7">
        <v>792</v>
      </c>
      <c r="AA613" s="13"/>
      <c r="AB613" s="13"/>
      <c r="AC613" s="13"/>
      <c r="AD613" s="13"/>
      <c r="AE613" s="13"/>
      <c r="AN613" s="8"/>
      <c r="AO613" s="8"/>
      <c r="AP613" s="8"/>
      <c r="AQ613" s="12"/>
    </row>
    <row r="614" spans="1:43" x14ac:dyDescent="0.35">
      <c r="A614" s="6" t="s">
        <v>351</v>
      </c>
      <c r="B614" s="208" t="s">
        <v>352</v>
      </c>
      <c r="C614"/>
      <c r="D614" s="208" t="s">
        <v>231</v>
      </c>
      <c r="E614" t="str">
        <f t="shared" si="20"/>
        <v>Produced water from oil and gas exploration a</v>
      </c>
      <c r="F614" s="216">
        <v>633</v>
      </c>
      <c r="G614" s="7">
        <f>ROW()</f>
        <v>614</v>
      </c>
      <c r="H614" s="7" t="s">
        <v>381</v>
      </c>
      <c r="AA614" s="13"/>
      <c r="AB614" s="13"/>
      <c r="AC614" s="13"/>
      <c r="AD614" s="13"/>
      <c r="AE614" s="13"/>
      <c r="AN614" s="8"/>
      <c r="AO614" s="8"/>
      <c r="AP614" s="8"/>
      <c r="AQ614" s="12"/>
    </row>
    <row r="615" spans="1:43" x14ac:dyDescent="0.35">
      <c r="A615" t="s">
        <v>176</v>
      </c>
      <c r="B615" s="208" t="s">
        <v>355</v>
      </c>
      <c r="C615" s="54" t="s">
        <v>233</v>
      </c>
      <c r="D615" s="208" t="s">
        <v>234</v>
      </c>
      <c r="E615" t="str">
        <f t="shared" si="20"/>
        <v>Soda ash productionA biogas that is captured for combustion other than those mentioned in item</v>
      </c>
      <c r="F615" s="216">
        <v>320</v>
      </c>
      <c r="G615" s="7">
        <f>ROW()</f>
        <v>615</v>
      </c>
      <c r="H615" s="7">
        <v>360</v>
      </c>
      <c r="AA615" s="13"/>
      <c r="AB615" s="13"/>
      <c r="AC615" s="13"/>
      <c r="AD615" s="13"/>
      <c r="AE615" s="13"/>
      <c r="AN615" s="8"/>
      <c r="AO615" s="8"/>
      <c r="AP615" s="8"/>
      <c r="AQ615" s="12"/>
    </row>
    <row r="616" spans="1:43" x14ac:dyDescent="0.35">
      <c r="A616" t="s">
        <v>176</v>
      </c>
      <c r="B616" s="208" t="s">
        <v>355</v>
      </c>
      <c r="C616" t="s">
        <v>235</v>
      </c>
      <c r="D616" s="208" t="s">
        <v>236</v>
      </c>
      <c r="E616" t="str">
        <f t="shared" si="20"/>
        <v>Soda ash productionAnthracite</v>
      </c>
      <c r="F616" s="216">
        <v>30</v>
      </c>
      <c r="G616" s="7">
        <f>ROW()</f>
        <v>616</v>
      </c>
      <c r="H616" s="7">
        <v>343</v>
      </c>
      <c r="AA616" s="13"/>
      <c r="AB616" s="13"/>
      <c r="AC616" s="13"/>
      <c r="AD616" s="13"/>
      <c r="AE616" s="13"/>
      <c r="AN616" s="8"/>
      <c r="AO616" s="8"/>
      <c r="AP616" s="8"/>
      <c r="AQ616" s="12"/>
    </row>
    <row r="617" spans="1:43" x14ac:dyDescent="0.35">
      <c r="A617" t="s">
        <v>176</v>
      </c>
      <c r="B617" s="208" t="s">
        <v>355</v>
      </c>
      <c r="C617" t="s">
        <v>237</v>
      </c>
      <c r="D617" s="208" t="s">
        <v>238</v>
      </c>
      <c r="E617" t="str">
        <f t="shared" si="20"/>
        <v>Soda ash productionBagasse</v>
      </c>
      <c r="F617" s="216">
        <v>150</v>
      </c>
      <c r="G617" s="7">
        <f>ROW()</f>
        <v>617</v>
      </c>
      <c r="H617" s="7">
        <v>352</v>
      </c>
      <c r="AA617" s="13"/>
      <c r="AB617" s="13"/>
      <c r="AC617" s="13"/>
      <c r="AD617" s="13"/>
      <c r="AE617" s="13"/>
      <c r="AN617" s="8"/>
      <c r="AO617" s="8"/>
      <c r="AP617" s="8"/>
      <c r="AQ617" s="12"/>
    </row>
    <row r="618" spans="1:43" x14ac:dyDescent="0.35">
      <c r="A618" t="s">
        <v>176</v>
      </c>
      <c r="B618" s="208" t="s">
        <v>355</v>
      </c>
      <c r="C618" t="s">
        <v>239</v>
      </c>
      <c r="D618" s="208" t="s">
        <v>240</v>
      </c>
      <c r="E618" t="str">
        <f t="shared" si="20"/>
        <v>Soda ash productionBiodiesel</v>
      </c>
      <c r="F618" s="216">
        <v>520</v>
      </c>
      <c r="G618" s="7">
        <f>ROW()</f>
        <v>618</v>
      </c>
      <c r="H618" s="7">
        <v>365</v>
      </c>
      <c r="AA618" s="13"/>
      <c r="AB618" s="13"/>
      <c r="AC618" s="13"/>
      <c r="AD618" s="13"/>
      <c r="AE618" s="13"/>
      <c r="AN618" s="8"/>
      <c r="AO618" s="8"/>
      <c r="AP618" s="8"/>
      <c r="AQ618" s="12"/>
    </row>
    <row r="619" spans="1:43" x14ac:dyDescent="0.35">
      <c r="A619" t="s">
        <v>176</v>
      </c>
      <c r="B619" s="208" t="s">
        <v>355</v>
      </c>
      <c r="C619" s="222" t="s">
        <v>705</v>
      </c>
      <c r="D619" s="208" t="s">
        <v>242</v>
      </c>
      <c r="E619" t="str">
        <f t="shared" si="20"/>
        <v>Soda ash productionBiofuels other than those mentioned in items 50 50A 50B and 51</v>
      </c>
      <c r="F619" s="216">
        <v>540</v>
      </c>
      <c r="G619" s="7">
        <f>ROW()</f>
        <v>619</v>
      </c>
      <c r="H619" s="7">
        <v>367</v>
      </c>
      <c r="AA619" s="13"/>
      <c r="AB619" s="13"/>
      <c r="AC619" s="13"/>
      <c r="AD619" s="13"/>
      <c r="AE619" s="13"/>
      <c r="AN619" s="8"/>
      <c r="AO619" s="8"/>
      <c r="AP619" s="8"/>
      <c r="AQ619" s="12"/>
    </row>
    <row r="620" spans="1:43" x14ac:dyDescent="0.35">
      <c r="A620" t="s">
        <v>176</v>
      </c>
      <c r="B620" s="208" t="s">
        <v>355</v>
      </c>
      <c r="C620" t="s">
        <v>244</v>
      </c>
      <c r="D620" s="208" t="s">
        <v>245</v>
      </c>
      <c r="E620" t="str">
        <f t="shared" si="20"/>
        <v>Soda ash productionBiomass municipal and industrial materials if recycled and combusted to pro</v>
      </c>
      <c r="F620" s="216">
        <v>160</v>
      </c>
      <c r="G620" s="7">
        <f>ROW()</f>
        <v>620</v>
      </c>
      <c r="H620" s="7">
        <v>353</v>
      </c>
      <c r="AA620" s="13"/>
      <c r="AB620" s="13"/>
      <c r="AC620" s="13"/>
      <c r="AD620" s="13"/>
      <c r="AE620" s="13"/>
      <c r="AN620" s="8"/>
      <c r="AO620" s="8"/>
      <c r="AP620" s="8"/>
      <c r="AQ620" s="12"/>
    </row>
    <row r="621" spans="1:43" x14ac:dyDescent="0.35">
      <c r="A621" s="54" t="s">
        <v>176</v>
      </c>
      <c r="B621" s="208" t="s">
        <v>355</v>
      </c>
      <c r="C621" s="54" t="s">
        <v>247</v>
      </c>
      <c r="D621" s="195"/>
      <c r="E621" s="54" t="str">
        <f t="shared" si="20"/>
        <v>Soda ash productionBiomethane</v>
      </c>
      <c r="F621" s="219">
        <v>880</v>
      </c>
      <c r="G621" s="7">
        <f>ROW()</f>
        <v>621</v>
      </c>
      <c r="H621" s="197"/>
      <c r="AA621" s="13"/>
      <c r="AB621" s="13"/>
      <c r="AC621" s="13"/>
      <c r="AD621" s="13"/>
      <c r="AE621" s="13"/>
      <c r="AN621" s="8"/>
      <c r="AO621" s="8"/>
      <c r="AP621" s="8"/>
      <c r="AQ621" s="12"/>
    </row>
    <row r="622" spans="1:43" x14ac:dyDescent="0.35">
      <c r="A622" t="s">
        <v>176</v>
      </c>
      <c r="B622" s="208" t="s">
        <v>355</v>
      </c>
      <c r="C622" t="s">
        <v>248</v>
      </c>
      <c r="D622" s="208" t="s">
        <v>249</v>
      </c>
      <c r="E622" t="str">
        <f t="shared" si="20"/>
        <v>Soda ash productionBituminous coal</v>
      </c>
      <c r="F622" s="216">
        <v>10</v>
      </c>
      <c r="G622" s="7">
        <f>ROW()</f>
        <v>622</v>
      </c>
      <c r="H622" s="7">
        <v>341</v>
      </c>
      <c r="AA622" s="13"/>
      <c r="AB622" s="13"/>
      <c r="AC622" s="13"/>
      <c r="AD622" s="13"/>
      <c r="AE622" s="13"/>
      <c r="AN622" s="8"/>
      <c r="AO622" s="8"/>
      <c r="AP622" s="8"/>
      <c r="AQ622" s="12"/>
    </row>
    <row r="623" spans="1:43" x14ac:dyDescent="0.35">
      <c r="A623" t="s">
        <v>176</v>
      </c>
      <c r="B623" s="208" t="s">
        <v>355</v>
      </c>
      <c r="C623" t="s">
        <v>250</v>
      </c>
      <c r="D623" s="208" t="s">
        <v>251</v>
      </c>
      <c r="E623" t="str">
        <f t="shared" si="20"/>
        <v>Soda ash productionBlast furnace gas</v>
      </c>
      <c r="F623" s="216">
        <v>260</v>
      </c>
      <c r="G623" s="7">
        <f>ROW()</f>
        <v>623</v>
      </c>
      <c r="H623" s="7">
        <v>375</v>
      </c>
      <c r="AA623" s="13"/>
      <c r="AB623" s="13"/>
      <c r="AC623" s="13"/>
      <c r="AD623" s="13"/>
      <c r="AE623" s="13"/>
      <c r="AN623" s="8"/>
      <c r="AO623" s="8"/>
      <c r="AP623" s="8"/>
      <c r="AQ623" s="12"/>
    </row>
    <row r="624" spans="1:43" x14ac:dyDescent="0.35">
      <c r="A624" t="s">
        <v>176</v>
      </c>
      <c r="B624" s="208" t="s">
        <v>355</v>
      </c>
      <c r="C624" t="s">
        <v>252</v>
      </c>
      <c r="D624" s="208" t="s">
        <v>253</v>
      </c>
      <c r="E624" t="str">
        <f t="shared" si="20"/>
        <v>Soda ash productionBrown coal</v>
      </c>
      <c r="F624" s="216">
        <v>40</v>
      </c>
      <c r="G624" s="7">
        <f>ROW()</f>
        <v>624</v>
      </c>
      <c r="H624" s="7">
        <v>344</v>
      </c>
      <c r="AA624" s="13"/>
      <c r="AB624" s="13"/>
      <c r="AC624" s="13"/>
      <c r="AD624" s="13"/>
      <c r="AE624" s="13"/>
      <c r="AN624" s="8"/>
      <c r="AO624" s="8"/>
      <c r="AP624" s="8"/>
      <c r="AQ624" s="12"/>
    </row>
    <row r="625" spans="1:43" x14ac:dyDescent="0.35">
      <c r="A625" t="s">
        <v>176</v>
      </c>
      <c r="B625" s="208" t="s">
        <v>355</v>
      </c>
      <c r="C625" t="s">
        <v>255</v>
      </c>
      <c r="D625" s="208" t="s">
        <v>256</v>
      </c>
      <c r="E625" t="str">
        <f t="shared" si="20"/>
        <v>Soda ash productionCharcoal</v>
      </c>
      <c r="F625" s="216">
        <v>170</v>
      </c>
      <c r="G625" s="7">
        <f>ROW()</f>
        <v>625</v>
      </c>
      <c r="H625" s="7">
        <v>371</v>
      </c>
      <c r="AA625" s="13"/>
      <c r="AB625" s="13"/>
      <c r="AC625" s="13"/>
      <c r="AD625" s="13"/>
      <c r="AE625" s="13"/>
      <c r="AN625" s="8"/>
      <c r="AO625" s="8"/>
      <c r="AP625" s="8"/>
      <c r="AQ625" s="12"/>
    </row>
    <row r="626" spans="1:43" x14ac:dyDescent="0.35">
      <c r="A626" t="s">
        <v>176</v>
      </c>
      <c r="B626" s="208" t="s">
        <v>355</v>
      </c>
      <c r="C626" t="s">
        <v>258</v>
      </c>
      <c r="D626" s="208" t="s">
        <v>259</v>
      </c>
      <c r="E626" t="str">
        <f t="shared" si="20"/>
        <v>Soda ash productionCoal briquettes</v>
      </c>
      <c r="F626" s="216">
        <v>60</v>
      </c>
      <c r="G626" s="7">
        <f>ROW()</f>
        <v>626</v>
      </c>
      <c r="H626" s="7">
        <v>346</v>
      </c>
      <c r="AA626" s="13"/>
      <c r="AB626" s="13"/>
      <c r="AC626" s="13"/>
      <c r="AD626" s="13"/>
      <c r="AE626" s="13"/>
      <c r="AN626" s="8"/>
      <c r="AO626" s="8"/>
      <c r="AP626" s="8"/>
      <c r="AQ626" s="12"/>
    </row>
    <row r="627" spans="1:43" x14ac:dyDescent="0.35">
      <c r="A627" t="s">
        <v>176</v>
      </c>
      <c r="B627" s="208" t="s">
        <v>355</v>
      </c>
      <c r="C627" t="s">
        <v>261</v>
      </c>
      <c r="D627" s="208" t="s">
        <v>262</v>
      </c>
      <c r="E627" t="str">
        <f t="shared" si="20"/>
        <v>Soda ash productionCoal coke</v>
      </c>
      <c r="F627" s="216">
        <v>70</v>
      </c>
      <c r="G627" s="7">
        <f>ROW()</f>
        <v>627</v>
      </c>
      <c r="H627" s="7">
        <v>369</v>
      </c>
      <c r="AA627" s="13"/>
      <c r="AB627" s="13"/>
      <c r="AC627" s="13"/>
      <c r="AD627" s="13"/>
      <c r="AE627" s="13"/>
      <c r="AN627" s="8"/>
      <c r="AO627" s="8"/>
      <c r="AP627" s="8"/>
      <c r="AQ627" s="12"/>
    </row>
    <row r="628" spans="1:43" x14ac:dyDescent="0.35">
      <c r="A628" t="s">
        <v>176</v>
      </c>
      <c r="B628" s="208" t="s">
        <v>355</v>
      </c>
      <c r="C628" t="s">
        <v>264</v>
      </c>
      <c r="D628" s="208" t="s">
        <v>265</v>
      </c>
      <c r="E628" t="str">
        <f t="shared" si="20"/>
        <v>Soda ash productionCoal mine waste gas that is captured for combustion</v>
      </c>
      <c r="F628" s="216">
        <v>210</v>
      </c>
      <c r="G628" s="7">
        <f>ROW()</f>
        <v>628</v>
      </c>
      <c r="H628" s="7">
        <v>356</v>
      </c>
      <c r="AA628" s="13"/>
      <c r="AB628" s="13"/>
      <c r="AC628" s="13"/>
      <c r="AD628" s="13"/>
      <c r="AE628" s="13"/>
      <c r="AN628" s="8"/>
      <c r="AO628" s="8"/>
      <c r="AP628" s="8"/>
      <c r="AQ628" s="12"/>
    </row>
    <row r="629" spans="1:43" x14ac:dyDescent="0.35">
      <c r="A629" t="s">
        <v>176</v>
      </c>
      <c r="B629" s="208" t="s">
        <v>355</v>
      </c>
      <c r="C629" t="s">
        <v>267</v>
      </c>
      <c r="D629" s="208" t="s">
        <v>268</v>
      </c>
      <c r="E629" t="str">
        <f t="shared" si="20"/>
        <v>Soda ash productionCoal seam methane that is captured for combustion</v>
      </c>
      <c r="F629" s="216">
        <v>200</v>
      </c>
      <c r="G629" s="7">
        <f>ROW()</f>
        <v>629</v>
      </c>
      <c r="H629" s="7">
        <v>355</v>
      </c>
      <c r="AA629" s="13"/>
      <c r="AB629" s="13"/>
      <c r="AC629" s="13"/>
      <c r="AD629" s="13"/>
      <c r="AE629" s="13"/>
      <c r="AN629" s="8"/>
      <c r="AO629" s="8"/>
      <c r="AP629" s="8"/>
      <c r="AQ629" s="12"/>
    </row>
    <row r="630" spans="1:43" x14ac:dyDescent="0.35">
      <c r="A630" t="s">
        <v>176</v>
      </c>
      <c r="B630" s="208" t="s">
        <v>355</v>
      </c>
      <c r="C630" t="s">
        <v>270</v>
      </c>
      <c r="D630" s="208" t="s">
        <v>271</v>
      </c>
      <c r="E630" t="str">
        <f t="shared" si="20"/>
        <v>Soda ash productionCoal tar</v>
      </c>
      <c r="F630" s="216">
        <v>80</v>
      </c>
      <c r="G630" s="7">
        <f>ROW()</f>
        <v>630</v>
      </c>
      <c r="H630" s="7">
        <v>370</v>
      </c>
      <c r="AA630" s="13"/>
      <c r="AB630" s="13"/>
      <c r="AC630" s="13"/>
      <c r="AD630" s="13"/>
      <c r="AE630" s="13"/>
      <c r="AN630" s="8"/>
      <c r="AO630" s="8"/>
      <c r="AP630" s="8"/>
      <c r="AQ630" s="12"/>
    </row>
    <row r="631" spans="1:43" x14ac:dyDescent="0.35">
      <c r="A631" t="s">
        <v>176</v>
      </c>
      <c r="B631" s="208" t="s">
        <v>355</v>
      </c>
      <c r="C631" t="s">
        <v>272</v>
      </c>
      <c r="D631" s="208" t="s">
        <v>273</v>
      </c>
      <c r="E631" t="str">
        <f t="shared" si="20"/>
        <v>Soda ash productionCoke oven gas</v>
      </c>
      <c r="F631" s="216">
        <v>250</v>
      </c>
      <c r="G631" s="7">
        <f>ROW()</f>
        <v>631</v>
      </c>
      <c r="H631" s="7">
        <v>374</v>
      </c>
      <c r="AA631" s="13"/>
      <c r="AB631" s="13"/>
      <c r="AC631" s="13"/>
      <c r="AD631" s="13"/>
      <c r="AE631" s="13"/>
      <c r="AN631" s="8"/>
      <c r="AO631" s="8"/>
      <c r="AP631" s="8"/>
      <c r="AQ631" s="12"/>
    </row>
    <row r="632" spans="1:43" x14ac:dyDescent="0.35">
      <c r="A632" t="s">
        <v>176</v>
      </c>
      <c r="B632" s="208" t="s">
        <v>355</v>
      </c>
      <c r="C632" t="s">
        <v>274</v>
      </c>
      <c r="D632" s="208" t="s">
        <v>275</v>
      </c>
      <c r="E632" t="str">
        <f t="shared" si="20"/>
        <v>Soda ash productionCoking coal</v>
      </c>
      <c r="F632" s="216">
        <v>50</v>
      </c>
      <c r="G632" s="7">
        <f>ROW()</f>
        <v>632</v>
      </c>
      <c r="H632" s="7">
        <v>345</v>
      </c>
      <c r="AA632" s="13"/>
      <c r="AB632" s="13"/>
      <c r="AC632" s="13"/>
      <c r="AD632" s="13"/>
      <c r="AE632" s="13"/>
      <c r="AN632" s="8"/>
      <c r="AO632" s="8"/>
      <c r="AP632" s="8"/>
      <c r="AQ632" s="12"/>
    </row>
    <row r="633" spans="1:43" x14ac:dyDescent="0.35">
      <c r="A633" t="s">
        <v>176</v>
      </c>
      <c r="B633" s="208" t="s">
        <v>355</v>
      </c>
      <c r="C633" t="s">
        <v>276</v>
      </c>
      <c r="D633" s="208" t="s">
        <v>277</v>
      </c>
      <c r="E633" t="str">
        <f t="shared" si="20"/>
        <v>Soda ash productionCompressed natural gas that has reverted back to standard conditions</v>
      </c>
      <c r="F633" s="216">
        <v>220</v>
      </c>
      <c r="G633" s="7">
        <f>ROW()</f>
        <v>633</v>
      </c>
      <c r="H633" s="7">
        <v>372</v>
      </c>
      <c r="AA633" s="13"/>
      <c r="AB633" s="13"/>
      <c r="AC633" s="13"/>
      <c r="AD633" s="13"/>
      <c r="AE633" s="13"/>
      <c r="AN633" s="8"/>
      <c r="AO633" s="8"/>
      <c r="AP633" s="8"/>
      <c r="AQ633" s="12"/>
    </row>
    <row r="634" spans="1:43" x14ac:dyDescent="0.35">
      <c r="A634" t="s">
        <v>176</v>
      </c>
      <c r="B634" s="208" t="s">
        <v>355</v>
      </c>
      <c r="C634" t="s">
        <v>279</v>
      </c>
      <c r="D634" s="208" t="s">
        <v>383</v>
      </c>
      <c r="E634" t="str">
        <f t="shared" si="20"/>
        <v>Soda ash productionCrude oil</v>
      </c>
      <c r="F634" s="216">
        <v>350</v>
      </c>
      <c r="G634" s="7">
        <f>ROW()</f>
        <v>634</v>
      </c>
      <c r="H634" s="7">
        <v>362</v>
      </c>
      <c r="AA634" s="13"/>
      <c r="AB634" s="13"/>
      <c r="AC634" s="13"/>
      <c r="AD634" s="13"/>
      <c r="AE634" s="13"/>
      <c r="AN634" s="8"/>
      <c r="AO634" s="8"/>
      <c r="AP634" s="8"/>
      <c r="AQ634" s="12"/>
    </row>
    <row r="635" spans="1:43" x14ac:dyDescent="0.35">
      <c r="A635" t="s">
        <v>176</v>
      </c>
      <c r="B635" s="208" t="s">
        <v>355</v>
      </c>
      <c r="C635" t="s">
        <v>281</v>
      </c>
      <c r="D635" s="208">
        <v>130</v>
      </c>
      <c r="E635" t="str">
        <f t="shared" si="20"/>
        <v>Soda ash productionDiesel oil</v>
      </c>
      <c r="F635" s="216">
        <v>420</v>
      </c>
      <c r="G635" s="7">
        <f>ROW()</f>
        <v>635</v>
      </c>
      <c r="H635" s="7">
        <v>408</v>
      </c>
      <c r="AA635" s="13"/>
      <c r="AB635" s="13"/>
      <c r="AC635" s="13"/>
      <c r="AD635" s="13"/>
      <c r="AE635" s="13"/>
      <c r="AN635" s="8"/>
      <c r="AO635" s="8"/>
      <c r="AP635" s="8"/>
      <c r="AQ635" s="12"/>
    </row>
    <row r="636" spans="1:43" x14ac:dyDescent="0.35">
      <c r="A636" t="s">
        <v>176</v>
      </c>
      <c r="B636" s="208" t="s">
        <v>355</v>
      </c>
      <c r="C636" t="s">
        <v>285</v>
      </c>
      <c r="D636" s="208" t="s">
        <v>286</v>
      </c>
      <c r="E636" t="str">
        <f t="shared" si="20"/>
        <v>Soda ash productionDry wood</v>
      </c>
      <c r="F636" s="216">
        <v>120</v>
      </c>
      <c r="G636" s="7">
        <f>ROW()</f>
        <v>636</v>
      </c>
      <c r="H636" s="7">
        <v>349</v>
      </c>
      <c r="AA636" s="13"/>
      <c r="AB636" s="13"/>
      <c r="AC636" s="13"/>
      <c r="AD636" s="13"/>
      <c r="AE636" s="13"/>
      <c r="AN636" s="8"/>
      <c r="AO636" s="8"/>
      <c r="AP636" s="8"/>
      <c r="AQ636" s="12"/>
    </row>
    <row r="637" spans="1:43" x14ac:dyDescent="0.35">
      <c r="A637" t="s">
        <v>176</v>
      </c>
      <c r="B637" s="208" t="s">
        <v>355</v>
      </c>
      <c r="C637" t="s">
        <v>287</v>
      </c>
      <c r="D637" s="208">
        <v>111</v>
      </c>
      <c r="E637" t="str">
        <f t="shared" si="20"/>
        <v>Soda ash productionEthane</v>
      </c>
      <c r="F637" s="216">
        <v>240</v>
      </c>
      <c r="G637" s="7">
        <f>ROW()</f>
        <v>637</v>
      </c>
      <c r="H637" s="7">
        <v>398</v>
      </c>
      <c r="AA637" s="13"/>
      <c r="AB637" s="13"/>
      <c r="AC637" s="13"/>
      <c r="AD637" s="13"/>
      <c r="AE637" s="13"/>
      <c r="AN637" s="8"/>
      <c r="AO637" s="8"/>
      <c r="AP637" s="8"/>
      <c r="AQ637" s="12"/>
    </row>
    <row r="638" spans="1:43" x14ac:dyDescent="0.35">
      <c r="A638" t="s">
        <v>176</v>
      </c>
      <c r="B638" s="208" t="s">
        <v>355</v>
      </c>
      <c r="C638" t="s">
        <v>288</v>
      </c>
      <c r="D638" s="208" t="s">
        <v>289</v>
      </c>
      <c r="E638" t="str">
        <f t="shared" si="20"/>
        <v>Soda ash productionEthanol for use as a fuel in an internal combustion engine</v>
      </c>
      <c r="F638" s="216">
        <v>530</v>
      </c>
      <c r="G638" s="7">
        <f>ROW()</f>
        <v>638</v>
      </c>
      <c r="H638" s="7">
        <v>366</v>
      </c>
      <c r="AA638" s="13"/>
      <c r="AB638" s="13"/>
      <c r="AC638" s="13"/>
      <c r="AD638" s="13"/>
      <c r="AE638" s="13"/>
      <c r="AN638" s="8"/>
      <c r="AO638" s="8"/>
      <c r="AP638" s="8"/>
      <c r="AQ638" s="12"/>
    </row>
    <row r="639" spans="1:43" x14ac:dyDescent="0.35">
      <c r="A639" t="s">
        <v>176</v>
      </c>
      <c r="B639" s="208" t="s">
        <v>355</v>
      </c>
      <c r="C639" t="s">
        <v>290</v>
      </c>
      <c r="D639" s="208">
        <v>128</v>
      </c>
      <c r="E639" t="str">
        <f t="shared" si="20"/>
        <v>Soda ash productionFuel oil</v>
      </c>
      <c r="F639" s="216">
        <v>430</v>
      </c>
      <c r="G639" s="7">
        <f>ROW()</f>
        <v>639</v>
      </c>
      <c r="H639" s="7">
        <v>407</v>
      </c>
      <c r="AA639" s="13"/>
      <c r="AB639" s="13"/>
      <c r="AC639" s="13"/>
      <c r="AD639" s="13"/>
      <c r="AE639" s="13"/>
      <c r="AN639" s="8"/>
      <c r="AO639" s="8"/>
      <c r="AP639" s="8"/>
      <c r="AQ639" s="12"/>
    </row>
    <row r="640" spans="1:43" x14ac:dyDescent="0.35">
      <c r="A640" t="s">
        <v>176</v>
      </c>
      <c r="B640" s="208" t="s">
        <v>355</v>
      </c>
      <c r="C640" t="s">
        <v>291</v>
      </c>
      <c r="D640" s="208">
        <v>113</v>
      </c>
      <c r="E640" t="str">
        <f t="shared" si="20"/>
        <v>Soda ash productionGaseous fossil fuels other than those mentioned in items 17 to 26</v>
      </c>
      <c r="F640" s="216">
        <v>290</v>
      </c>
      <c r="G640" s="7">
        <f>ROW()</f>
        <v>640</v>
      </c>
      <c r="H640" s="7">
        <v>400</v>
      </c>
      <c r="AA640" s="13"/>
      <c r="AB640" s="13"/>
      <c r="AC640" s="13"/>
      <c r="AD640" s="13"/>
      <c r="AE640" s="13"/>
      <c r="AN640" s="8"/>
      <c r="AO640" s="8"/>
      <c r="AP640" s="8"/>
      <c r="AQ640" s="12"/>
    </row>
    <row r="641" spans="1:43" x14ac:dyDescent="0.35">
      <c r="A641" t="s">
        <v>176</v>
      </c>
      <c r="B641" s="208" t="s">
        <v>355</v>
      </c>
      <c r="C641" t="s">
        <v>292</v>
      </c>
      <c r="D641" s="208" t="s">
        <v>293</v>
      </c>
      <c r="E641" t="str">
        <f t="shared" si="20"/>
        <v>Soda ash productionGasoline (other than for use as fuel in an aircraft)</v>
      </c>
      <c r="F641" s="216">
        <v>370</v>
      </c>
      <c r="G641" s="7">
        <f>ROW()</f>
        <v>641</v>
      </c>
      <c r="H641" s="7">
        <v>379</v>
      </c>
      <c r="AA641" s="13"/>
      <c r="AB641" s="13"/>
      <c r="AC641" s="13"/>
      <c r="AD641" s="13"/>
      <c r="AE641" s="13"/>
      <c r="AN641" s="8"/>
      <c r="AO641" s="8"/>
      <c r="AP641" s="8"/>
      <c r="AQ641" s="12"/>
    </row>
    <row r="642" spans="1:43" x14ac:dyDescent="0.35">
      <c r="A642" t="s">
        <v>176</v>
      </c>
      <c r="B642" s="208" t="s">
        <v>355</v>
      </c>
      <c r="C642" t="s">
        <v>295</v>
      </c>
      <c r="D642" s="208" t="s">
        <v>296</v>
      </c>
      <c r="E642" t="str">
        <f t="shared" si="20"/>
        <v>Soda ash productionGasoline for use as a fuel in an aircraft</v>
      </c>
      <c r="F642" s="216">
        <v>380</v>
      </c>
      <c r="G642" s="7">
        <f>ROW()</f>
        <v>642</v>
      </c>
      <c r="H642" s="7">
        <v>380</v>
      </c>
      <c r="AA642" s="13"/>
      <c r="AB642" s="13"/>
      <c r="AC642" s="13"/>
      <c r="AD642" s="13"/>
      <c r="AE642" s="13"/>
      <c r="AN642" s="8"/>
      <c r="AO642" s="8"/>
      <c r="AP642" s="8"/>
      <c r="AQ642" s="12"/>
    </row>
    <row r="643" spans="1:43" x14ac:dyDescent="0.35">
      <c r="A643" t="s">
        <v>176</v>
      </c>
      <c r="B643" s="208" t="s">
        <v>355</v>
      </c>
      <c r="C643" t="s">
        <v>298</v>
      </c>
      <c r="D643" s="208" t="s">
        <v>299</v>
      </c>
      <c r="E643" t="str">
        <f t="shared" si="20"/>
        <v>Soda ash productionGreen and air dried wood</v>
      </c>
      <c r="F643" s="216">
        <v>130</v>
      </c>
      <c r="G643" s="7">
        <f>ROW()</f>
        <v>643</v>
      </c>
      <c r="H643" s="7">
        <v>350</v>
      </c>
      <c r="AA643" s="13"/>
      <c r="AB643" s="13"/>
      <c r="AC643" s="13"/>
      <c r="AD643" s="13"/>
      <c r="AE643" s="13"/>
      <c r="AN643" s="8"/>
      <c r="AO643" s="8"/>
      <c r="AP643" s="8"/>
      <c r="AQ643" s="12"/>
    </row>
    <row r="644" spans="1:43" x14ac:dyDescent="0.35">
      <c r="A644" t="s">
        <v>176</v>
      </c>
      <c r="B644" s="208" t="s">
        <v>355</v>
      </c>
      <c r="C644" t="s">
        <v>301</v>
      </c>
      <c r="D644" s="208" t="s">
        <v>302</v>
      </c>
      <c r="E644" t="str">
        <f t="shared" ref="E644:E707" si="21">LEFT(TRIM(A644),45)&amp;LEFT(TRIM(C644),75)</f>
        <v>Soda ash productionHeating oil</v>
      </c>
      <c r="F644" s="216">
        <v>410</v>
      </c>
      <c r="G644" s="7">
        <f>ROW()</f>
        <v>644</v>
      </c>
      <c r="H644" s="7">
        <v>383</v>
      </c>
      <c r="AA644" s="13"/>
      <c r="AB644" s="13"/>
      <c r="AC644" s="13"/>
      <c r="AD644" s="13"/>
      <c r="AE644" s="13"/>
      <c r="AN644" s="8"/>
      <c r="AO644" s="8"/>
      <c r="AP644" s="8"/>
      <c r="AQ644" s="12"/>
    </row>
    <row r="645" spans="1:43" x14ac:dyDescent="0.35">
      <c r="A645" t="s">
        <v>176</v>
      </c>
      <c r="B645" s="208" t="s">
        <v>355</v>
      </c>
      <c r="C645" s="54" t="s">
        <v>303</v>
      </c>
      <c r="D645" s="208" t="s">
        <v>304</v>
      </c>
      <c r="E645" t="str">
        <f t="shared" si="21"/>
        <v>Soda ash productionIndustrial materials that are derived from fossil fuels if recycled and com</v>
      </c>
      <c r="F645" s="216">
        <v>100</v>
      </c>
      <c r="G645" s="7">
        <f>ROW()</f>
        <v>645</v>
      </c>
      <c r="H645" s="7">
        <v>347</v>
      </c>
      <c r="AA645" s="13"/>
      <c r="AB645" s="13"/>
      <c r="AC645" s="13"/>
      <c r="AD645" s="13"/>
      <c r="AE645" s="13"/>
      <c r="AN645" s="8"/>
      <c r="AO645" s="8"/>
      <c r="AP645" s="8"/>
      <c r="AQ645" s="12"/>
    </row>
    <row r="646" spans="1:43" x14ac:dyDescent="0.35">
      <c r="A646" t="s">
        <v>176</v>
      </c>
      <c r="B646" s="208" t="s">
        <v>355</v>
      </c>
      <c r="C646" t="s">
        <v>305</v>
      </c>
      <c r="D646" s="208" t="s">
        <v>306</v>
      </c>
      <c r="E646" t="str">
        <f t="shared" si="21"/>
        <v>Soda ash productionKerosene (other than for use as fuel in an aircraft)</v>
      </c>
      <c r="F646" s="216">
        <v>390</v>
      </c>
      <c r="G646" s="7">
        <f>ROW()</f>
        <v>646</v>
      </c>
      <c r="H646" s="7">
        <v>381</v>
      </c>
      <c r="AA646" s="13"/>
      <c r="AB646" s="13"/>
      <c r="AC646" s="13"/>
      <c r="AD646" s="13"/>
      <c r="AE646" s="13"/>
      <c r="AN646" s="8"/>
      <c r="AO646" s="8"/>
      <c r="AP646" s="8"/>
      <c r="AQ646" s="12"/>
    </row>
    <row r="647" spans="1:43" x14ac:dyDescent="0.35">
      <c r="A647" t="s">
        <v>176</v>
      </c>
      <c r="B647" s="208" t="s">
        <v>355</v>
      </c>
      <c r="C647" t="s">
        <v>307</v>
      </c>
      <c r="D647" s="208" t="s">
        <v>308</v>
      </c>
      <c r="E647" t="str">
        <f t="shared" si="21"/>
        <v>Soda ash productionKerosene for use as fuel in an aircraft</v>
      </c>
      <c r="F647" s="216">
        <v>400</v>
      </c>
      <c r="G647" s="7">
        <f>ROW()</f>
        <v>647</v>
      </c>
      <c r="H647" s="7">
        <v>382</v>
      </c>
      <c r="AA647" s="13"/>
      <c r="AB647" s="13"/>
      <c r="AC647" s="13"/>
      <c r="AD647" s="13"/>
      <c r="AE647" s="13"/>
      <c r="AN647" s="8"/>
      <c r="AO647" s="8"/>
      <c r="AP647" s="8"/>
      <c r="AQ647" s="12"/>
    </row>
    <row r="648" spans="1:43" x14ac:dyDescent="0.35">
      <c r="A648" t="s">
        <v>176</v>
      </c>
      <c r="B648" s="208" t="s">
        <v>355</v>
      </c>
      <c r="C648" t="s">
        <v>309</v>
      </c>
      <c r="D648" s="208" t="s">
        <v>310</v>
      </c>
      <c r="E648" t="str">
        <f t="shared" si="21"/>
        <v>Soda ash productionLandfill biogas that is captured for combustion (methane only)</v>
      </c>
      <c r="F648" s="216">
        <v>300</v>
      </c>
      <c r="G648" s="7">
        <f>ROW()</f>
        <v>648</v>
      </c>
      <c r="H648" s="7">
        <v>358</v>
      </c>
      <c r="AA648" s="13"/>
      <c r="AB648" s="13"/>
      <c r="AC648" s="13"/>
      <c r="AD648" s="13"/>
      <c r="AE648" s="13"/>
      <c r="AN648" s="8"/>
      <c r="AO648" s="8"/>
      <c r="AP648" s="8"/>
      <c r="AQ648" s="12"/>
    </row>
    <row r="649" spans="1:43" x14ac:dyDescent="0.35">
      <c r="A649" t="s">
        <v>176</v>
      </c>
      <c r="B649" s="208" t="s">
        <v>355</v>
      </c>
      <c r="C649" t="s">
        <v>312</v>
      </c>
      <c r="D649" s="208">
        <v>115</v>
      </c>
      <c r="E649" t="str">
        <f t="shared" si="21"/>
        <v>Soda ash productionLiquefied aromatic hydrocarbons</v>
      </c>
      <c r="F649" s="216">
        <v>440</v>
      </c>
      <c r="G649" s="7">
        <f>ROW()</f>
        <v>649</v>
      </c>
      <c r="H649" s="7">
        <v>402</v>
      </c>
      <c r="AA649" s="13"/>
      <c r="AB649" s="13"/>
      <c r="AC649" s="13"/>
      <c r="AD649" s="13"/>
      <c r="AE649" s="13"/>
      <c r="AN649" s="8"/>
      <c r="AO649" s="8"/>
      <c r="AP649" s="8"/>
      <c r="AQ649" s="12"/>
    </row>
    <row r="650" spans="1:43" x14ac:dyDescent="0.35">
      <c r="A650" t="s">
        <v>176</v>
      </c>
      <c r="B650" s="208" t="s">
        <v>355</v>
      </c>
      <c r="C650" t="s">
        <v>314</v>
      </c>
      <c r="D650" s="208" t="s">
        <v>315</v>
      </c>
      <c r="E650" t="str">
        <f t="shared" si="21"/>
        <v>Soda ash productionLiquefied natural gas</v>
      </c>
      <c r="F650" s="216">
        <v>280</v>
      </c>
      <c r="G650" s="7">
        <f>ROW()</f>
        <v>650</v>
      </c>
      <c r="H650" s="7">
        <v>378</v>
      </c>
      <c r="AA650" s="13"/>
      <c r="AB650" s="13"/>
      <c r="AC650" s="13"/>
      <c r="AD650" s="13"/>
      <c r="AE650" s="13"/>
      <c r="AN650" s="8"/>
      <c r="AO650" s="8"/>
      <c r="AP650" s="8"/>
      <c r="AQ650" s="12"/>
    </row>
    <row r="651" spans="1:43" x14ac:dyDescent="0.35">
      <c r="A651" t="s">
        <v>176</v>
      </c>
      <c r="B651" s="208" t="s">
        <v>355</v>
      </c>
      <c r="C651" t="s">
        <v>317</v>
      </c>
      <c r="D651" s="208">
        <v>116</v>
      </c>
      <c r="E651" t="str">
        <f t="shared" si="21"/>
        <v>Soda ash productionLiquefied petroleum gas</v>
      </c>
      <c r="F651" s="216">
        <v>460</v>
      </c>
      <c r="G651" s="7">
        <f>ROW()</f>
        <v>651</v>
      </c>
      <c r="H651" s="7">
        <v>403</v>
      </c>
      <c r="AA651" s="13"/>
      <c r="AB651" s="13"/>
      <c r="AC651" s="13"/>
      <c r="AD651" s="13"/>
      <c r="AE651" s="13"/>
      <c r="AN651" s="8"/>
      <c r="AO651" s="8"/>
      <c r="AP651" s="8"/>
      <c r="AQ651" s="12"/>
    </row>
    <row r="652" spans="1:43" x14ac:dyDescent="0.35">
      <c r="A652" t="s">
        <v>176</v>
      </c>
      <c r="B652" s="208" t="s">
        <v>355</v>
      </c>
      <c r="C652" t="s">
        <v>319</v>
      </c>
      <c r="D652" s="208" t="s">
        <v>320</v>
      </c>
      <c r="E652" t="str">
        <f t="shared" si="21"/>
        <v>Soda ash productionNaphtha</v>
      </c>
      <c r="F652" s="216">
        <v>470</v>
      </c>
      <c r="G652" s="7">
        <f>ROW()</f>
        <v>652</v>
      </c>
      <c r="H652" s="7">
        <v>388</v>
      </c>
      <c r="AA652" s="13"/>
      <c r="AB652" s="13"/>
      <c r="AC652" s="13"/>
      <c r="AD652" s="13"/>
      <c r="AE652" s="13"/>
      <c r="AN652" s="8"/>
      <c r="AO652" s="8"/>
      <c r="AP652" s="8"/>
      <c r="AQ652" s="12"/>
    </row>
    <row r="653" spans="1:43" x14ac:dyDescent="0.35">
      <c r="A653" t="s">
        <v>176</v>
      </c>
      <c r="B653" s="208" t="s">
        <v>355</v>
      </c>
      <c r="C653" t="s">
        <v>322</v>
      </c>
      <c r="D653" s="208" t="s">
        <v>323</v>
      </c>
      <c r="E653" t="str">
        <f t="shared" si="21"/>
        <v>Soda ash productionNatural gas distributed in a pipeline</v>
      </c>
      <c r="F653" s="216">
        <v>190</v>
      </c>
      <c r="G653" s="7">
        <f>ROW()</f>
        <v>653</v>
      </c>
      <c r="H653" s="7">
        <v>368</v>
      </c>
      <c r="AA653" s="13"/>
      <c r="AB653" s="13"/>
      <c r="AC653" s="13"/>
      <c r="AD653" s="13"/>
      <c r="AE653" s="13"/>
      <c r="AN653" s="8"/>
      <c r="AO653" s="8"/>
      <c r="AP653" s="8"/>
      <c r="AQ653" s="12"/>
    </row>
    <row r="654" spans="1:43" x14ac:dyDescent="0.35">
      <c r="A654" t="s">
        <v>176</v>
      </c>
      <c r="B654" s="208" t="s">
        <v>355</v>
      </c>
      <c r="C654" t="s">
        <v>325</v>
      </c>
      <c r="D654" s="208" t="s">
        <v>326</v>
      </c>
      <c r="E654" t="str">
        <f t="shared" si="21"/>
        <v>Soda ash productionNon-biomass municipal materials if recycled and combusted to produce heat o</v>
      </c>
      <c r="F654" s="216">
        <v>110</v>
      </c>
      <c r="G654" s="7">
        <f>ROW()</f>
        <v>654</v>
      </c>
      <c r="H654" s="7">
        <v>348</v>
      </c>
      <c r="AA654" s="13"/>
      <c r="AB654" s="13"/>
      <c r="AC654" s="13"/>
      <c r="AD654" s="13"/>
      <c r="AE654" s="13"/>
      <c r="AN654" s="8"/>
      <c r="AO654" s="8"/>
      <c r="AP654" s="8"/>
      <c r="AQ654" s="12"/>
    </row>
    <row r="655" spans="1:43" x14ac:dyDescent="0.35">
      <c r="A655" s="54" t="s">
        <v>176</v>
      </c>
      <c r="B655" s="208" t="s">
        <v>355</v>
      </c>
      <c r="C655" s="54" t="s">
        <v>328</v>
      </c>
      <c r="D655" s="195"/>
      <c r="E655" s="54" t="str">
        <f t="shared" si="21"/>
        <v>Soda ash productionPassenger car tyres if recycled and combusted to produce heat or electricit</v>
      </c>
      <c r="F655" s="219">
        <v>890</v>
      </c>
      <c r="G655" s="7">
        <f>ROW()</f>
        <v>655</v>
      </c>
      <c r="H655" s="197"/>
      <c r="AA655" s="13"/>
      <c r="AB655" s="13"/>
      <c r="AC655" s="13"/>
      <c r="AD655" s="13"/>
      <c r="AE655" s="13"/>
      <c r="AN655" s="8"/>
      <c r="AO655" s="8"/>
      <c r="AP655" s="8"/>
      <c r="AQ655" s="12"/>
    </row>
    <row r="656" spans="1:43" x14ac:dyDescent="0.35">
      <c r="A656" t="s">
        <v>176</v>
      </c>
      <c r="B656" s="208" t="s">
        <v>355</v>
      </c>
      <c r="C656" t="s">
        <v>330</v>
      </c>
      <c r="D656" s="208">
        <v>103</v>
      </c>
      <c r="E656" t="str">
        <f t="shared" si="21"/>
        <v>Soda ash productionPetroleum based greases</v>
      </c>
      <c r="F656" s="216">
        <v>340</v>
      </c>
      <c r="G656" s="7">
        <f>ROW()</f>
        <v>656</v>
      </c>
      <c r="H656" s="7">
        <v>396</v>
      </c>
      <c r="AA656" s="13"/>
      <c r="AB656" s="13"/>
      <c r="AC656" s="13"/>
      <c r="AD656" s="13"/>
      <c r="AE656" s="13"/>
      <c r="AN656" s="8"/>
      <c r="AO656" s="8"/>
      <c r="AP656" s="8"/>
      <c r="AQ656" s="12"/>
    </row>
    <row r="657" spans="1:43" x14ac:dyDescent="0.35">
      <c r="A657" t="s">
        <v>176</v>
      </c>
      <c r="B657" s="208" t="s">
        <v>355</v>
      </c>
      <c r="C657" t="s">
        <v>332</v>
      </c>
      <c r="D657" s="208">
        <v>100</v>
      </c>
      <c r="E657" t="str">
        <f t="shared" si="21"/>
        <v>Soda ash productionPetroleum based oils (other than petroleum based oil used as fuel)</v>
      </c>
      <c r="F657" s="216">
        <v>330</v>
      </c>
      <c r="G657" s="7">
        <f>ROW()</f>
        <v>657</v>
      </c>
      <c r="H657" s="7">
        <v>393</v>
      </c>
      <c r="AA657" s="13"/>
      <c r="AB657" s="13"/>
      <c r="AC657" s="13"/>
      <c r="AD657" s="13"/>
      <c r="AE657" s="13"/>
      <c r="AN657" s="8"/>
      <c r="AO657" s="8"/>
      <c r="AP657" s="8"/>
      <c r="AQ657" s="12"/>
    </row>
    <row r="658" spans="1:43" x14ac:dyDescent="0.35">
      <c r="A658" t="s">
        <v>176</v>
      </c>
      <c r="B658" s="208" t="s">
        <v>355</v>
      </c>
      <c r="C658" t="s">
        <v>334</v>
      </c>
      <c r="D658" s="208">
        <v>127</v>
      </c>
      <c r="E658" t="str">
        <f t="shared" si="21"/>
        <v xml:space="preserve">Soda ash productionPetroleum based products other than: Petroleum based products mentioned in </v>
      </c>
      <c r="F658" s="216">
        <v>510</v>
      </c>
      <c r="G658" s="7">
        <f>ROW()</f>
        <v>658</v>
      </c>
      <c r="H658" s="7">
        <v>406</v>
      </c>
      <c r="AA658" s="13"/>
      <c r="AB658" s="13"/>
      <c r="AC658" s="13"/>
      <c r="AD658" s="13"/>
      <c r="AE658" s="13"/>
      <c r="AN658" s="8"/>
      <c r="AO658" s="8"/>
      <c r="AP658" s="8"/>
      <c r="AQ658" s="12"/>
    </row>
    <row r="659" spans="1:43" x14ac:dyDescent="0.35">
      <c r="A659" t="s">
        <v>176</v>
      </c>
      <c r="B659" s="208" t="s">
        <v>355</v>
      </c>
      <c r="C659" t="s">
        <v>336</v>
      </c>
      <c r="D659" s="208" t="s">
        <v>337</v>
      </c>
      <c r="E659" t="str">
        <f t="shared" si="21"/>
        <v>Soda ash productionPetroleum coke</v>
      </c>
      <c r="F659" s="216">
        <v>480</v>
      </c>
      <c r="G659" s="7">
        <f>ROW()</f>
        <v>659</v>
      </c>
      <c r="H659" s="7">
        <v>389</v>
      </c>
      <c r="AA659" s="13"/>
      <c r="AB659" s="13"/>
      <c r="AC659" s="13"/>
      <c r="AD659" s="13"/>
      <c r="AE659" s="13"/>
      <c r="AN659" s="8"/>
      <c r="AO659" s="8"/>
      <c r="AP659" s="8"/>
      <c r="AQ659" s="12"/>
    </row>
    <row r="660" spans="1:43" x14ac:dyDescent="0.35">
      <c r="A660" t="s">
        <v>176</v>
      </c>
      <c r="B660" s="208" t="s">
        <v>355</v>
      </c>
      <c r="C660" t="s">
        <v>339</v>
      </c>
      <c r="D660" s="208" t="s">
        <v>340</v>
      </c>
      <c r="E660" t="str">
        <f t="shared" si="21"/>
        <v xml:space="preserve">Soda ash productionPlant condensate and other natural gas liquids not covered by another item </v>
      </c>
      <c r="F660" s="216">
        <v>360</v>
      </c>
      <c r="G660" s="7">
        <f>ROW()</f>
        <v>660</v>
      </c>
      <c r="H660" s="7">
        <v>363</v>
      </c>
      <c r="AA660" s="13"/>
      <c r="AB660" s="13"/>
      <c r="AC660" s="13"/>
      <c r="AD660" s="13"/>
      <c r="AE660" s="13"/>
      <c r="AN660" s="8"/>
      <c r="AO660" s="8"/>
      <c r="AP660" s="8"/>
      <c r="AQ660" s="12"/>
    </row>
    <row r="661" spans="1:43" x14ac:dyDescent="0.35">
      <c r="A661" t="s">
        <v>176</v>
      </c>
      <c r="B661" s="208" t="s">
        <v>355</v>
      </c>
      <c r="C661" t="s">
        <v>343</v>
      </c>
      <c r="D661" s="208" t="s">
        <v>344</v>
      </c>
      <c r="E661" t="str">
        <f t="shared" si="21"/>
        <v>Soda ash productionPrimary solid biomass fuels other than those mentioned in items 10 to 15</v>
      </c>
      <c r="F661" s="216">
        <v>180</v>
      </c>
      <c r="G661" s="7">
        <f>ROW()</f>
        <v>661</v>
      </c>
      <c r="H661" s="7">
        <v>354</v>
      </c>
      <c r="AA661" s="13"/>
      <c r="AB661" s="13"/>
      <c r="AC661" s="13"/>
      <c r="AD661" s="13"/>
      <c r="AE661" s="13"/>
      <c r="AN661" s="8"/>
      <c r="AO661" s="8"/>
      <c r="AP661" s="8"/>
      <c r="AQ661" s="12"/>
    </row>
    <row r="662" spans="1:43" x14ac:dyDescent="0.35">
      <c r="A662" t="s">
        <v>176</v>
      </c>
      <c r="B662" s="208" t="s">
        <v>355</v>
      </c>
      <c r="C662" t="s">
        <v>346</v>
      </c>
      <c r="D662" s="208" t="s">
        <v>347</v>
      </c>
      <c r="E662" t="str">
        <f t="shared" si="21"/>
        <v>Soda ash productionRefinery coke</v>
      </c>
      <c r="F662" s="216">
        <v>500</v>
      </c>
      <c r="G662" s="7">
        <f>ROW()</f>
        <v>662</v>
      </c>
      <c r="H662" s="7">
        <v>392</v>
      </c>
      <c r="AA662" s="13"/>
      <c r="AB662" s="13"/>
      <c r="AC662" s="13"/>
      <c r="AD662" s="13"/>
      <c r="AE662" s="13"/>
      <c r="AN662" s="8"/>
      <c r="AO662" s="8"/>
      <c r="AP662" s="8"/>
      <c r="AQ662" s="12"/>
    </row>
    <row r="663" spans="1:43" x14ac:dyDescent="0.35">
      <c r="A663" t="s">
        <v>176</v>
      </c>
      <c r="B663" s="208" t="s">
        <v>355</v>
      </c>
      <c r="C663" t="s">
        <v>349</v>
      </c>
      <c r="D663" s="208" t="s">
        <v>350</v>
      </c>
      <c r="E663" t="str">
        <f t="shared" si="21"/>
        <v>Soda ash productionRefinery gas and liquids</v>
      </c>
      <c r="F663" s="216">
        <v>490</v>
      </c>
      <c r="G663" s="7">
        <f>ROW()</f>
        <v>663</v>
      </c>
      <c r="H663" s="7">
        <v>390</v>
      </c>
      <c r="AA663" s="13"/>
      <c r="AB663" s="13"/>
      <c r="AC663" s="13"/>
      <c r="AD663" s="13"/>
      <c r="AE663" s="13"/>
      <c r="AN663" s="8"/>
      <c r="AO663" s="8"/>
      <c r="AP663" s="8"/>
      <c r="AQ663" s="12"/>
    </row>
    <row r="664" spans="1:43" x14ac:dyDescent="0.35">
      <c r="A664" s="228" t="s">
        <v>176</v>
      </c>
      <c r="B664" s="229" t="s">
        <v>355</v>
      </c>
      <c r="C664" s="232" t="s">
        <v>647</v>
      </c>
      <c r="D664" s="229"/>
      <c r="E664" s="228" t="str">
        <f t="shared" si="21"/>
        <v>Soda ash productionRenewable aviation kerosene</v>
      </c>
      <c r="F664" s="230">
        <v>910</v>
      </c>
      <c r="G664" s="231">
        <f>ROW()</f>
        <v>664</v>
      </c>
      <c r="H664" s="231"/>
      <c r="AA664" s="13"/>
      <c r="AB664" s="13"/>
      <c r="AC664" s="13"/>
      <c r="AD664" s="13"/>
      <c r="AE664" s="13"/>
      <c r="AN664" s="8"/>
      <c r="AO664" s="8"/>
      <c r="AP664" s="8"/>
      <c r="AQ664" s="12"/>
    </row>
    <row r="665" spans="1:43" x14ac:dyDescent="0.35">
      <c r="A665" s="228" t="s">
        <v>176</v>
      </c>
      <c r="B665" s="229" t="s">
        <v>355</v>
      </c>
      <c r="C665" s="232" t="s">
        <v>648</v>
      </c>
      <c r="D665" s="229"/>
      <c r="E665" s="228" t="str">
        <f t="shared" si="21"/>
        <v>Soda ash productionRenewable diesel</v>
      </c>
      <c r="F665" s="230">
        <v>920</v>
      </c>
      <c r="G665" s="231">
        <f>ROW()</f>
        <v>665</v>
      </c>
      <c r="H665" s="231"/>
      <c r="AA665" s="13"/>
      <c r="AB665" s="13"/>
      <c r="AC665" s="13"/>
      <c r="AD665" s="13"/>
      <c r="AE665" s="13"/>
      <c r="AN665" s="8"/>
      <c r="AO665" s="8"/>
      <c r="AP665" s="8"/>
      <c r="AQ665" s="12"/>
    </row>
    <row r="666" spans="1:43" x14ac:dyDescent="0.35">
      <c r="A666" t="s">
        <v>176</v>
      </c>
      <c r="B666" s="208" t="s">
        <v>355</v>
      </c>
      <c r="C666" t="s">
        <v>353</v>
      </c>
      <c r="D666" s="208" t="s">
        <v>354</v>
      </c>
      <c r="E666" t="str">
        <f t="shared" si="21"/>
        <v>Soda ash productionSludge biogas that is captured for combustion (methane only)</v>
      </c>
      <c r="F666" s="216">
        <v>310</v>
      </c>
      <c r="G666" s="7">
        <f>ROW()</f>
        <v>666</v>
      </c>
      <c r="H666" s="7">
        <v>359</v>
      </c>
      <c r="AA666" s="13"/>
      <c r="AB666" s="13"/>
      <c r="AC666" s="13"/>
      <c r="AD666" s="13"/>
      <c r="AE666" s="13"/>
      <c r="AN666" s="8"/>
      <c r="AO666" s="8"/>
      <c r="AP666" s="8"/>
      <c r="AQ666" s="12"/>
    </row>
    <row r="667" spans="1:43" x14ac:dyDescent="0.35">
      <c r="A667" t="s">
        <v>176</v>
      </c>
      <c r="B667" s="208" t="s">
        <v>355</v>
      </c>
      <c r="C667" t="s">
        <v>356</v>
      </c>
      <c r="D667" s="208">
        <v>110</v>
      </c>
      <c r="E667" t="str">
        <f t="shared" si="21"/>
        <v>Soda ash productionSolid fossil fuels other than those mentioned in items 1 to 5</v>
      </c>
      <c r="F667" s="216">
        <v>90</v>
      </c>
      <c r="G667" s="7">
        <f>ROW()</f>
        <v>667</v>
      </c>
      <c r="H667" s="7">
        <v>397</v>
      </c>
      <c r="AA667" s="13"/>
      <c r="AB667" s="13"/>
      <c r="AC667" s="13"/>
      <c r="AD667" s="13"/>
      <c r="AE667" s="13"/>
      <c r="AN667" s="8"/>
      <c r="AO667" s="8"/>
      <c r="AP667" s="8"/>
      <c r="AQ667" s="12"/>
    </row>
    <row r="668" spans="1:43" x14ac:dyDescent="0.35">
      <c r="A668" t="s">
        <v>176</v>
      </c>
      <c r="B668" s="208" t="s">
        <v>355</v>
      </c>
      <c r="C668" t="s">
        <v>358</v>
      </c>
      <c r="D668" s="208" t="s">
        <v>406</v>
      </c>
      <c r="E668" t="str">
        <f t="shared" si="21"/>
        <v>Soda ash productionSolvents if mineral turpentine or white spirits</v>
      </c>
      <c r="F668" s="216">
        <v>450</v>
      </c>
      <c r="G668" s="7">
        <f>ROW()</f>
        <v>668</v>
      </c>
      <c r="H668" s="7">
        <v>386</v>
      </c>
      <c r="AA668" s="13"/>
      <c r="AB668" s="13"/>
      <c r="AC668" s="13"/>
      <c r="AD668" s="13"/>
      <c r="AE668" s="13"/>
      <c r="AN668" s="8"/>
      <c r="AO668" s="8"/>
      <c r="AP668" s="8"/>
      <c r="AQ668" s="12"/>
    </row>
    <row r="669" spans="1:43" x14ac:dyDescent="0.35">
      <c r="A669" t="s">
        <v>176</v>
      </c>
      <c r="B669" s="208" t="s">
        <v>355</v>
      </c>
      <c r="C669" t="s">
        <v>361</v>
      </c>
      <c r="D669" s="208" t="s">
        <v>362</v>
      </c>
      <c r="E669" t="str">
        <f t="shared" si="21"/>
        <v>Soda ash productionSub-bituminous coal</v>
      </c>
      <c r="F669" s="216">
        <v>20</v>
      </c>
      <c r="G669" s="7">
        <f>ROW()</f>
        <v>669</v>
      </c>
      <c r="H669" s="7">
        <v>342</v>
      </c>
      <c r="AA669" s="13"/>
      <c r="AB669" s="13"/>
      <c r="AC669" s="13"/>
      <c r="AD669" s="13"/>
      <c r="AE669" s="13"/>
      <c r="AN669" s="8"/>
      <c r="AO669" s="8"/>
      <c r="AP669" s="8"/>
      <c r="AQ669" s="12"/>
    </row>
    <row r="670" spans="1:43" x14ac:dyDescent="0.35">
      <c r="A670" t="s">
        <v>176</v>
      </c>
      <c r="B670" s="208" t="s">
        <v>355</v>
      </c>
      <c r="C670" t="s">
        <v>364</v>
      </c>
      <c r="D670" s="208" t="s">
        <v>365</v>
      </c>
      <c r="E670" t="str">
        <f t="shared" si="21"/>
        <v>Soda ash productionSulphite lyes</v>
      </c>
      <c r="F670" s="216">
        <v>140</v>
      </c>
      <c r="G670" s="7">
        <f>ROW()</f>
        <v>670</v>
      </c>
      <c r="H670" s="7">
        <v>351</v>
      </c>
      <c r="AA670" s="13"/>
      <c r="AB670" s="13"/>
      <c r="AC670" s="13"/>
      <c r="AD670" s="13"/>
      <c r="AE670" s="13"/>
      <c r="AN670" s="8"/>
      <c r="AO670" s="8"/>
      <c r="AP670" s="8"/>
      <c r="AQ670" s="12"/>
    </row>
    <row r="671" spans="1:43" x14ac:dyDescent="0.35">
      <c r="A671" t="s">
        <v>176</v>
      </c>
      <c r="B671" s="208" t="s">
        <v>355</v>
      </c>
      <c r="C671" t="s">
        <v>367</v>
      </c>
      <c r="D671" s="208" t="s">
        <v>368</v>
      </c>
      <c r="E671" t="str">
        <f t="shared" si="21"/>
        <v>Soda ash productionTown gas</v>
      </c>
      <c r="F671" s="216">
        <v>270</v>
      </c>
      <c r="G671" s="7">
        <f>ROW()</f>
        <v>671</v>
      </c>
      <c r="H671" s="7">
        <v>376</v>
      </c>
      <c r="AA671" s="13"/>
      <c r="AB671" s="13"/>
      <c r="AC671" s="13"/>
      <c r="AD671" s="13"/>
      <c r="AE671" s="13"/>
      <c r="AN671" s="8"/>
      <c r="AO671" s="8"/>
      <c r="AP671" s="8"/>
      <c r="AQ671" s="12"/>
    </row>
    <row r="672" spans="1:43" x14ac:dyDescent="0.35">
      <c r="A672" s="54" t="s">
        <v>176</v>
      </c>
      <c r="B672" s="208" t="s">
        <v>355</v>
      </c>
      <c r="C672" s="54" t="s">
        <v>370</v>
      </c>
      <c r="D672" s="195"/>
      <c r="E672" s="54" t="str">
        <f t="shared" si="21"/>
        <v>Soda ash productionTruck and off-road tyres if recycled and combusted to produce heat or elect</v>
      </c>
      <c r="F672" s="219">
        <v>900</v>
      </c>
      <c r="G672" s="7">
        <f>ROW()</f>
        <v>672</v>
      </c>
      <c r="H672" s="197"/>
      <c r="AA672" s="13"/>
      <c r="AB672" s="13"/>
      <c r="AC672" s="13"/>
      <c r="AD672" s="13"/>
      <c r="AE672" s="13"/>
      <c r="AN672" s="8"/>
      <c r="AO672" s="8"/>
      <c r="AP672" s="8"/>
      <c r="AQ672" s="12"/>
    </row>
    <row r="673" spans="1:43" x14ac:dyDescent="0.35">
      <c r="A673" t="s">
        <v>176</v>
      </c>
      <c r="B673" s="208" t="s">
        <v>355</v>
      </c>
      <c r="C673" t="s">
        <v>373</v>
      </c>
      <c r="D673" s="208" t="s">
        <v>374</v>
      </c>
      <c r="E673" t="str">
        <f t="shared" si="21"/>
        <v>Soda ash productionUnprocessed natural gas</v>
      </c>
      <c r="F673" s="216">
        <v>230</v>
      </c>
      <c r="G673" s="7">
        <f>ROW()</f>
        <v>673</v>
      </c>
      <c r="H673" s="7">
        <v>357</v>
      </c>
      <c r="AA673" s="13"/>
      <c r="AB673" s="13"/>
      <c r="AC673" s="13"/>
      <c r="AD673" s="13"/>
      <c r="AE673" s="13"/>
      <c r="AN673" s="8"/>
      <c r="AO673" s="8"/>
      <c r="AP673" s="8"/>
      <c r="AQ673" s="12"/>
    </row>
    <row r="674" spans="1:43" x14ac:dyDescent="0.35">
      <c r="A674" t="s">
        <v>177</v>
      </c>
      <c r="B674" s="208" t="s">
        <v>357</v>
      </c>
      <c r="C674"/>
      <c r="D674" s="208" t="s">
        <v>231</v>
      </c>
      <c r="E674" t="str">
        <f t="shared" si="21"/>
        <v>Soda ash use</v>
      </c>
      <c r="F674" s="216">
        <v>710</v>
      </c>
      <c r="G674" s="7">
        <f>ROW()</f>
        <v>674</v>
      </c>
      <c r="H674" s="7">
        <v>340</v>
      </c>
      <c r="AA674" s="13"/>
      <c r="AB674" s="13"/>
      <c r="AC674" s="13"/>
      <c r="AD674" s="13"/>
      <c r="AE674" s="13"/>
      <c r="AN674" s="8"/>
      <c r="AO674" s="8"/>
      <c r="AP674" s="8"/>
      <c r="AQ674" s="12"/>
    </row>
    <row r="675" spans="1:43" x14ac:dyDescent="0.35">
      <c r="A675" t="s">
        <v>178</v>
      </c>
      <c r="B675" s="208" t="s">
        <v>360</v>
      </c>
      <c r="C675" s="54" t="s">
        <v>233</v>
      </c>
      <c r="D675" s="208" t="s">
        <v>234</v>
      </c>
      <c r="E675" t="str">
        <f t="shared" si="21"/>
        <v>Sodium Cyanide productionA biogas that is captured for combustion other than those mentioned in item</v>
      </c>
      <c r="F675" s="216">
        <v>320</v>
      </c>
      <c r="G675" s="7">
        <f>ROW()</f>
        <v>675</v>
      </c>
      <c r="H675" s="7">
        <v>516</v>
      </c>
      <c r="AA675" s="13"/>
      <c r="AB675" s="13"/>
      <c r="AC675" s="13"/>
      <c r="AD675" s="13"/>
      <c r="AE675" s="13"/>
      <c r="AN675" s="8"/>
      <c r="AO675" s="8"/>
      <c r="AP675" s="8"/>
      <c r="AQ675" s="12"/>
    </row>
    <row r="676" spans="1:43" x14ac:dyDescent="0.35">
      <c r="A676" t="s">
        <v>178</v>
      </c>
      <c r="B676" s="208" t="s">
        <v>360</v>
      </c>
      <c r="C676" t="s">
        <v>235</v>
      </c>
      <c r="D676" s="208" t="s">
        <v>236</v>
      </c>
      <c r="E676" t="str">
        <f t="shared" si="21"/>
        <v>Sodium Cyanide productionAnthracite</v>
      </c>
      <c r="F676" s="216">
        <v>30</v>
      </c>
      <c r="G676" s="7">
        <f>ROW()</f>
        <v>676</v>
      </c>
      <c r="H676" s="7">
        <v>499</v>
      </c>
      <c r="AA676" s="13"/>
      <c r="AB676" s="13"/>
      <c r="AC676" s="13"/>
      <c r="AD676" s="13"/>
      <c r="AE676" s="13"/>
      <c r="AN676" s="8"/>
      <c r="AO676" s="8"/>
      <c r="AP676" s="8"/>
      <c r="AQ676" s="12"/>
    </row>
    <row r="677" spans="1:43" x14ac:dyDescent="0.35">
      <c r="A677" t="s">
        <v>178</v>
      </c>
      <c r="B677" s="208" t="s">
        <v>360</v>
      </c>
      <c r="C677" t="s">
        <v>237</v>
      </c>
      <c r="D677" s="208" t="s">
        <v>238</v>
      </c>
      <c r="E677" t="str">
        <f t="shared" si="21"/>
        <v>Sodium Cyanide productionBagasse</v>
      </c>
      <c r="F677" s="216">
        <v>150</v>
      </c>
      <c r="G677" s="7">
        <f>ROW()</f>
        <v>677</v>
      </c>
      <c r="H677" s="7">
        <v>508</v>
      </c>
      <c r="AA677" s="13"/>
      <c r="AB677" s="13"/>
      <c r="AC677" s="13"/>
      <c r="AD677" s="13"/>
      <c r="AE677" s="13"/>
      <c r="AN677" s="8"/>
      <c r="AO677" s="8"/>
      <c r="AP677" s="8"/>
      <c r="AQ677" s="12"/>
    </row>
    <row r="678" spans="1:43" x14ac:dyDescent="0.35">
      <c r="A678" t="s">
        <v>178</v>
      </c>
      <c r="B678" s="208" t="s">
        <v>360</v>
      </c>
      <c r="C678" t="s">
        <v>239</v>
      </c>
      <c r="D678" s="208" t="s">
        <v>240</v>
      </c>
      <c r="E678" t="str">
        <f t="shared" si="21"/>
        <v>Sodium Cyanide productionBiodiesel</v>
      </c>
      <c r="F678" s="216">
        <v>520</v>
      </c>
      <c r="G678" s="7">
        <f>ROW()</f>
        <v>678</v>
      </c>
      <c r="H678" s="7">
        <v>521</v>
      </c>
      <c r="AA678" s="13"/>
      <c r="AB678" s="13"/>
      <c r="AC678" s="13"/>
      <c r="AD678" s="13"/>
      <c r="AE678" s="13"/>
      <c r="AN678" s="8"/>
      <c r="AO678" s="8"/>
      <c r="AP678" s="8"/>
      <c r="AQ678" s="12"/>
    </row>
    <row r="679" spans="1:43" x14ac:dyDescent="0.35">
      <c r="A679" t="s">
        <v>178</v>
      </c>
      <c r="B679" s="208" t="s">
        <v>360</v>
      </c>
      <c r="C679" s="222" t="s">
        <v>705</v>
      </c>
      <c r="D679" s="208" t="s">
        <v>242</v>
      </c>
      <c r="E679" t="str">
        <f t="shared" si="21"/>
        <v>Sodium Cyanide productionBiofuels other than those mentioned in items 50 50A 50B and 51</v>
      </c>
      <c r="F679" s="216">
        <v>540</v>
      </c>
      <c r="G679" s="7">
        <f>ROW()</f>
        <v>679</v>
      </c>
      <c r="H679" s="7">
        <v>523</v>
      </c>
      <c r="AA679" s="13"/>
      <c r="AB679" s="13"/>
      <c r="AC679" s="13"/>
      <c r="AD679" s="13"/>
      <c r="AE679" s="13"/>
      <c r="AN679" s="8"/>
      <c r="AO679" s="8"/>
      <c r="AP679" s="8"/>
      <c r="AQ679" s="12"/>
    </row>
    <row r="680" spans="1:43" x14ac:dyDescent="0.35">
      <c r="A680" t="s">
        <v>178</v>
      </c>
      <c r="B680" s="208" t="s">
        <v>360</v>
      </c>
      <c r="C680" t="s">
        <v>244</v>
      </c>
      <c r="D680" s="208" t="s">
        <v>245</v>
      </c>
      <c r="E680" t="str">
        <f t="shared" si="21"/>
        <v>Sodium Cyanide productionBiomass municipal and industrial materials if recycled and combusted to pro</v>
      </c>
      <c r="F680" s="216">
        <v>160</v>
      </c>
      <c r="G680" s="7">
        <f>ROW()</f>
        <v>680</v>
      </c>
      <c r="H680" s="7">
        <v>509</v>
      </c>
      <c r="AA680" s="13"/>
      <c r="AB680" s="13"/>
      <c r="AC680" s="13"/>
      <c r="AD680" s="13"/>
      <c r="AE680" s="13"/>
      <c r="AN680" s="8"/>
      <c r="AO680" s="8"/>
      <c r="AP680" s="8"/>
      <c r="AQ680" s="12"/>
    </row>
    <row r="681" spans="1:43" x14ac:dyDescent="0.35">
      <c r="A681" s="54" t="s">
        <v>178</v>
      </c>
      <c r="B681" s="208" t="s">
        <v>360</v>
      </c>
      <c r="C681" s="54" t="s">
        <v>247</v>
      </c>
      <c r="D681" s="195"/>
      <c r="E681" s="54" t="str">
        <f t="shared" si="21"/>
        <v>Sodium Cyanide productionBiomethane</v>
      </c>
      <c r="F681" s="219">
        <v>880</v>
      </c>
      <c r="G681" s="7">
        <f>ROW()</f>
        <v>681</v>
      </c>
      <c r="H681" s="197"/>
      <c r="AA681" s="13"/>
      <c r="AB681" s="13"/>
      <c r="AC681" s="13"/>
      <c r="AD681" s="13"/>
      <c r="AE681" s="13"/>
      <c r="AN681" s="8"/>
      <c r="AO681" s="8"/>
      <c r="AP681" s="8"/>
      <c r="AQ681" s="12"/>
    </row>
    <row r="682" spans="1:43" x14ac:dyDescent="0.35">
      <c r="A682" t="s">
        <v>178</v>
      </c>
      <c r="B682" s="208" t="s">
        <v>360</v>
      </c>
      <c r="C682" t="s">
        <v>248</v>
      </c>
      <c r="D682" s="208" t="s">
        <v>249</v>
      </c>
      <c r="E682" t="str">
        <f t="shared" si="21"/>
        <v>Sodium Cyanide productionBituminous coal</v>
      </c>
      <c r="F682" s="216">
        <v>10</v>
      </c>
      <c r="G682" s="7">
        <f>ROW()</f>
        <v>682</v>
      </c>
      <c r="H682" s="7">
        <v>497</v>
      </c>
      <c r="AA682" s="13"/>
      <c r="AB682" s="13"/>
      <c r="AC682" s="13"/>
      <c r="AD682" s="13"/>
      <c r="AE682" s="13"/>
      <c r="AN682" s="8"/>
      <c r="AO682" s="8"/>
      <c r="AP682" s="8"/>
      <c r="AQ682" s="12"/>
    </row>
    <row r="683" spans="1:43" x14ac:dyDescent="0.35">
      <c r="A683" t="s">
        <v>178</v>
      </c>
      <c r="B683" s="208" t="s">
        <v>360</v>
      </c>
      <c r="C683" t="s">
        <v>250</v>
      </c>
      <c r="D683" s="208" t="s">
        <v>251</v>
      </c>
      <c r="E683" t="str">
        <f t="shared" si="21"/>
        <v>Sodium Cyanide productionBlast furnace gas</v>
      </c>
      <c r="F683" s="216">
        <v>260</v>
      </c>
      <c r="G683" s="7">
        <f>ROW()</f>
        <v>683</v>
      </c>
      <c r="H683" s="7">
        <v>531</v>
      </c>
      <c r="AA683" s="13"/>
      <c r="AB683" s="13"/>
      <c r="AC683" s="13"/>
      <c r="AD683" s="13"/>
      <c r="AE683" s="13"/>
      <c r="AN683" s="8"/>
      <c r="AO683" s="8"/>
      <c r="AP683" s="8"/>
      <c r="AQ683" s="12"/>
    </row>
    <row r="684" spans="1:43" x14ac:dyDescent="0.35">
      <c r="A684" t="s">
        <v>178</v>
      </c>
      <c r="B684" s="208" t="s">
        <v>360</v>
      </c>
      <c r="C684" t="s">
        <v>252</v>
      </c>
      <c r="D684" s="208" t="s">
        <v>253</v>
      </c>
      <c r="E684" t="str">
        <f t="shared" si="21"/>
        <v>Sodium Cyanide productionBrown coal</v>
      </c>
      <c r="F684" s="216">
        <v>40</v>
      </c>
      <c r="G684" s="7">
        <f>ROW()</f>
        <v>684</v>
      </c>
      <c r="H684" s="7">
        <v>500</v>
      </c>
      <c r="AA684" s="13"/>
      <c r="AB684" s="13"/>
      <c r="AC684" s="13"/>
      <c r="AD684" s="13"/>
      <c r="AE684" s="13"/>
      <c r="AN684" s="8"/>
      <c r="AO684" s="8"/>
      <c r="AP684" s="8"/>
      <c r="AQ684" s="12"/>
    </row>
    <row r="685" spans="1:43" x14ac:dyDescent="0.35">
      <c r="A685" t="s">
        <v>178</v>
      </c>
      <c r="B685" s="208" t="s">
        <v>360</v>
      </c>
      <c r="C685" t="s">
        <v>255</v>
      </c>
      <c r="D685" s="208" t="s">
        <v>256</v>
      </c>
      <c r="E685" t="str">
        <f t="shared" si="21"/>
        <v>Sodium Cyanide productionCharcoal</v>
      </c>
      <c r="F685" s="216">
        <v>170</v>
      </c>
      <c r="G685" s="7">
        <f>ROW()</f>
        <v>685</v>
      </c>
      <c r="H685" s="7">
        <v>527</v>
      </c>
      <c r="AA685" s="13"/>
      <c r="AB685" s="13"/>
      <c r="AC685" s="13"/>
      <c r="AD685" s="13"/>
      <c r="AE685" s="13"/>
      <c r="AN685" s="8"/>
      <c r="AO685" s="8"/>
      <c r="AP685" s="8"/>
      <c r="AQ685" s="12"/>
    </row>
    <row r="686" spans="1:43" x14ac:dyDescent="0.35">
      <c r="A686" t="s">
        <v>178</v>
      </c>
      <c r="B686" s="208" t="s">
        <v>360</v>
      </c>
      <c r="C686" t="s">
        <v>258</v>
      </c>
      <c r="D686" s="208" t="s">
        <v>259</v>
      </c>
      <c r="E686" t="str">
        <f t="shared" si="21"/>
        <v>Sodium Cyanide productionCoal briquettes</v>
      </c>
      <c r="F686" s="216">
        <v>60</v>
      </c>
      <c r="G686" s="7">
        <f>ROW()</f>
        <v>686</v>
      </c>
      <c r="H686" s="7">
        <v>502</v>
      </c>
      <c r="AA686" s="13"/>
      <c r="AB686" s="13"/>
      <c r="AC686" s="13"/>
      <c r="AD686" s="13"/>
      <c r="AE686" s="13"/>
      <c r="AN686" s="8"/>
      <c r="AO686" s="8"/>
      <c r="AP686" s="8"/>
      <c r="AQ686" s="12"/>
    </row>
    <row r="687" spans="1:43" x14ac:dyDescent="0.35">
      <c r="A687" t="s">
        <v>178</v>
      </c>
      <c r="B687" s="208" t="s">
        <v>360</v>
      </c>
      <c r="C687" t="s">
        <v>261</v>
      </c>
      <c r="D687" s="208" t="s">
        <v>262</v>
      </c>
      <c r="E687" t="str">
        <f t="shared" si="21"/>
        <v>Sodium Cyanide productionCoal coke</v>
      </c>
      <c r="F687" s="216">
        <v>70</v>
      </c>
      <c r="G687" s="7">
        <f>ROW()</f>
        <v>687</v>
      </c>
      <c r="H687" s="7">
        <v>525</v>
      </c>
      <c r="AA687" s="13"/>
      <c r="AB687" s="13"/>
      <c r="AC687" s="13"/>
      <c r="AD687" s="13"/>
      <c r="AE687" s="13"/>
      <c r="AN687" s="8"/>
      <c r="AO687" s="8"/>
      <c r="AP687" s="8"/>
      <c r="AQ687" s="12"/>
    </row>
    <row r="688" spans="1:43" x14ac:dyDescent="0.35">
      <c r="A688" t="s">
        <v>178</v>
      </c>
      <c r="B688" s="208" t="s">
        <v>360</v>
      </c>
      <c r="C688" t="s">
        <v>264</v>
      </c>
      <c r="D688" s="208" t="s">
        <v>265</v>
      </c>
      <c r="E688" t="str">
        <f t="shared" si="21"/>
        <v>Sodium Cyanide productionCoal mine waste gas that is captured for combustion</v>
      </c>
      <c r="F688" s="216">
        <v>210</v>
      </c>
      <c r="G688" s="7">
        <f>ROW()</f>
        <v>688</v>
      </c>
      <c r="H688" s="7">
        <v>512</v>
      </c>
      <c r="AA688" s="13"/>
      <c r="AB688" s="13"/>
      <c r="AC688" s="13"/>
      <c r="AD688" s="13"/>
      <c r="AE688" s="13"/>
      <c r="AN688" s="8"/>
      <c r="AO688" s="8"/>
      <c r="AP688" s="8"/>
      <c r="AQ688" s="12"/>
    </row>
    <row r="689" spans="1:43" x14ac:dyDescent="0.35">
      <c r="A689" t="s">
        <v>178</v>
      </c>
      <c r="B689" s="208" t="s">
        <v>360</v>
      </c>
      <c r="C689" t="s">
        <v>267</v>
      </c>
      <c r="D689" s="208" t="s">
        <v>268</v>
      </c>
      <c r="E689" t="str">
        <f t="shared" si="21"/>
        <v>Sodium Cyanide productionCoal seam methane that is captured for combustion</v>
      </c>
      <c r="F689" s="216">
        <v>200</v>
      </c>
      <c r="G689" s="7">
        <f>ROW()</f>
        <v>689</v>
      </c>
      <c r="H689" s="7">
        <v>511</v>
      </c>
      <c r="AA689" s="13"/>
      <c r="AB689" s="13"/>
      <c r="AC689" s="13"/>
      <c r="AD689" s="13"/>
      <c r="AE689" s="13"/>
      <c r="AN689" s="8"/>
      <c r="AO689" s="8"/>
      <c r="AP689" s="8"/>
      <c r="AQ689" s="12"/>
    </row>
    <row r="690" spans="1:43" x14ac:dyDescent="0.35">
      <c r="A690" t="s">
        <v>178</v>
      </c>
      <c r="B690" s="208" t="s">
        <v>360</v>
      </c>
      <c r="C690" t="s">
        <v>270</v>
      </c>
      <c r="D690" s="208" t="s">
        <v>271</v>
      </c>
      <c r="E690" t="str">
        <f t="shared" si="21"/>
        <v>Sodium Cyanide productionCoal tar</v>
      </c>
      <c r="F690" s="216">
        <v>80</v>
      </c>
      <c r="G690" s="7">
        <f>ROW()</f>
        <v>690</v>
      </c>
      <c r="H690" s="7">
        <v>526</v>
      </c>
      <c r="AA690" s="13"/>
      <c r="AB690" s="13"/>
      <c r="AC690" s="13"/>
      <c r="AD690" s="13"/>
      <c r="AE690" s="13"/>
      <c r="AN690" s="8"/>
      <c r="AO690" s="8"/>
      <c r="AP690" s="8"/>
      <c r="AQ690" s="12"/>
    </row>
    <row r="691" spans="1:43" x14ac:dyDescent="0.35">
      <c r="A691" t="s">
        <v>178</v>
      </c>
      <c r="B691" s="208" t="s">
        <v>360</v>
      </c>
      <c r="C691" t="s">
        <v>272</v>
      </c>
      <c r="D691" s="208" t="s">
        <v>273</v>
      </c>
      <c r="E691" t="str">
        <f t="shared" si="21"/>
        <v>Sodium Cyanide productionCoke oven gas</v>
      </c>
      <c r="F691" s="216">
        <v>250</v>
      </c>
      <c r="G691" s="7">
        <f>ROW()</f>
        <v>691</v>
      </c>
      <c r="H691" s="7">
        <v>530</v>
      </c>
      <c r="AA691" s="13"/>
      <c r="AB691" s="13"/>
      <c r="AC691" s="13"/>
      <c r="AD691" s="13"/>
      <c r="AE691" s="13"/>
      <c r="AN691" s="8"/>
      <c r="AO691" s="8"/>
      <c r="AP691" s="8"/>
      <c r="AQ691" s="12"/>
    </row>
    <row r="692" spans="1:43" x14ac:dyDescent="0.35">
      <c r="A692" t="s">
        <v>178</v>
      </c>
      <c r="B692" s="208" t="s">
        <v>360</v>
      </c>
      <c r="C692" t="s">
        <v>274</v>
      </c>
      <c r="D692" s="208" t="s">
        <v>275</v>
      </c>
      <c r="E692" t="str">
        <f t="shared" si="21"/>
        <v>Sodium Cyanide productionCoking coal</v>
      </c>
      <c r="F692" s="216">
        <v>50</v>
      </c>
      <c r="G692" s="7">
        <f>ROW()</f>
        <v>692</v>
      </c>
      <c r="H692" s="7">
        <v>501</v>
      </c>
      <c r="AA692" s="13"/>
      <c r="AB692" s="13"/>
      <c r="AC692" s="13"/>
      <c r="AD692" s="13"/>
      <c r="AE692" s="13"/>
      <c r="AN692" s="8"/>
      <c r="AO692" s="8"/>
      <c r="AP692" s="8"/>
      <c r="AQ692" s="12"/>
    </row>
    <row r="693" spans="1:43" x14ac:dyDescent="0.35">
      <c r="A693" t="s">
        <v>178</v>
      </c>
      <c r="B693" s="208" t="s">
        <v>360</v>
      </c>
      <c r="C693" t="s">
        <v>276</v>
      </c>
      <c r="D693" s="208" t="s">
        <v>277</v>
      </c>
      <c r="E693" t="str">
        <f t="shared" si="21"/>
        <v>Sodium Cyanide productionCompressed natural gas that has reverted back to standard conditions</v>
      </c>
      <c r="F693" s="216">
        <v>220</v>
      </c>
      <c r="G693" s="7">
        <f>ROW()</f>
        <v>693</v>
      </c>
      <c r="H693" s="7">
        <v>528</v>
      </c>
      <c r="AA693" s="13"/>
      <c r="AB693" s="13"/>
      <c r="AC693" s="13"/>
      <c r="AD693" s="13"/>
      <c r="AE693" s="13"/>
      <c r="AN693" s="8"/>
      <c r="AO693" s="8"/>
      <c r="AP693" s="8"/>
      <c r="AQ693" s="12"/>
    </row>
    <row r="694" spans="1:43" x14ac:dyDescent="0.35">
      <c r="A694" t="s">
        <v>178</v>
      </c>
      <c r="B694" s="208" t="s">
        <v>360</v>
      </c>
      <c r="C694" t="s">
        <v>279</v>
      </c>
      <c r="D694" s="208" t="s">
        <v>383</v>
      </c>
      <c r="E694" t="str">
        <f t="shared" si="21"/>
        <v>Sodium Cyanide productionCrude oil</v>
      </c>
      <c r="F694" s="216">
        <v>350</v>
      </c>
      <c r="G694" s="7">
        <f>ROW()</f>
        <v>694</v>
      </c>
      <c r="H694" s="7">
        <v>518</v>
      </c>
      <c r="AA694" s="13"/>
      <c r="AB694" s="13"/>
      <c r="AC694" s="13"/>
      <c r="AD694" s="13"/>
      <c r="AE694" s="13"/>
      <c r="AN694" s="8"/>
      <c r="AO694" s="8"/>
      <c r="AP694" s="8"/>
      <c r="AQ694" s="12"/>
    </row>
    <row r="695" spans="1:43" x14ac:dyDescent="0.35">
      <c r="A695" t="s">
        <v>178</v>
      </c>
      <c r="B695" s="208" t="s">
        <v>360</v>
      </c>
      <c r="C695" t="s">
        <v>281</v>
      </c>
      <c r="D695" s="208">
        <v>130</v>
      </c>
      <c r="E695" t="str">
        <f t="shared" si="21"/>
        <v>Sodium Cyanide productionDiesel oil</v>
      </c>
      <c r="F695" s="216">
        <v>420</v>
      </c>
      <c r="G695" s="7">
        <f>ROW()</f>
        <v>695</v>
      </c>
      <c r="H695" s="7">
        <v>564</v>
      </c>
      <c r="AA695" s="13"/>
      <c r="AB695" s="13"/>
      <c r="AC695" s="13"/>
      <c r="AD695" s="13"/>
      <c r="AE695" s="13"/>
      <c r="AN695" s="8"/>
      <c r="AO695" s="8"/>
      <c r="AP695" s="8"/>
      <c r="AQ695" s="12"/>
    </row>
    <row r="696" spans="1:43" x14ac:dyDescent="0.35">
      <c r="A696" t="s">
        <v>178</v>
      </c>
      <c r="B696" s="208" t="s">
        <v>360</v>
      </c>
      <c r="C696" t="s">
        <v>285</v>
      </c>
      <c r="D696" s="208" t="s">
        <v>286</v>
      </c>
      <c r="E696" t="str">
        <f t="shared" si="21"/>
        <v>Sodium Cyanide productionDry wood</v>
      </c>
      <c r="F696" s="216">
        <v>120</v>
      </c>
      <c r="G696" s="7">
        <f>ROW()</f>
        <v>696</v>
      </c>
      <c r="H696" s="7">
        <v>505</v>
      </c>
      <c r="AA696" s="13"/>
      <c r="AB696" s="13"/>
      <c r="AC696" s="13"/>
      <c r="AD696" s="13"/>
      <c r="AE696" s="13"/>
      <c r="AN696" s="8"/>
      <c r="AO696" s="8"/>
      <c r="AP696" s="8"/>
      <c r="AQ696" s="12"/>
    </row>
    <row r="697" spans="1:43" x14ac:dyDescent="0.35">
      <c r="A697" t="s">
        <v>178</v>
      </c>
      <c r="B697" s="208" t="s">
        <v>360</v>
      </c>
      <c r="C697" t="s">
        <v>287</v>
      </c>
      <c r="D697" s="208">
        <v>111</v>
      </c>
      <c r="E697" t="str">
        <f t="shared" si="21"/>
        <v>Sodium Cyanide productionEthane</v>
      </c>
      <c r="F697" s="216">
        <v>240</v>
      </c>
      <c r="G697" s="7">
        <f>ROW()</f>
        <v>697</v>
      </c>
      <c r="H697" s="7">
        <v>554</v>
      </c>
      <c r="AA697" s="13"/>
      <c r="AB697" s="13"/>
      <c r="AC697" s="13"/>
      <c r="AD697" s="13"/>
      <c r="AE697" s="13"/>
      <c r="AN697" s="8"/>
      <c r="AO697" s="8"/>
      <c r="AP697" s="8"/>
      <c r="AQ697" s="12"/>
    </row>
    <row r="698" spans="1:43" x14ac:dyDescent="0.35">
      <c r="A698" t="s">
        <v>178</v>
      </c>
      <c r="B698" s="208" t="s">
        <v>360</v>
      </c>
      <c r="C698" t="s">
        <v>288</v>
      </c>
      <c r="D698" s="208" t="s">
        <v>289</v>
      </c>
      <c r="E698" t="str">
        <f t="shared" si="21"/>
        <v>Sodium Cyanide productionEthanol for use as a fuel in an internal combustion engine</v>
      </c>
      <c r="F698" s="216">
        <v>530</v>
      </c>
      <c r="G698" s="7">
        <f>ROW()</f>
        <v>698</v>
      </c>
      <c r="H698" s="7">
        <v>522</v>
      </c>
      <c r="AA698" s="13"/>
      <c r="AB698" s="13"/>
      <c r="AC698" s="13"/>
      <c r="AD698" s="13"/>
      <c r="AE698" s="13"/>
      <c r="AN698" s="8"/>
      <c r="AO698" s="8"/>
      <c r="AP698" s="8"/>
      <c r="AQ698" s="12"/>
    </row>
    <row r="699" spans="1:43" x14ac:dyDescent="0.35">
      <c r="A699" t="s">
        <v>178</v>
      </c>
      <c r="B699" s="208" t="s">
        <v>360</v>
      </c>
      <c r="C699" t="s">
        <v>290</v>
      </c>
      <c r="D699" s="208">
        <v>128</v>
      </c>
      <c r="E699" t="str">
        <f t="shared" si="21"/>
        <v>Sodium Cyanide productionFuel oil</v>
      </c>
      <c r="F699" s="216">
        <v>430</v>
      </c>
      <c r="G699" s="7">
        <f>ROW()</f>
        <v>699</v>
      </c>
      <c r="H699" s="7">
        <v>563</v>
      </c>
      <c r="AA699" s="13"/>
      <c r="AB699" s="13"/>
      <c r="AC699" s="13"/>
      <c r="AD699" s="13"/>
      <c r="AE699" s="13"/>
      <c r="AN699" s="8"/>
      <c r="AO699" s="8"/>
      <c r="AP699" s="8"/>
      <c r="AQ699" s="12"/>
    </row>
    <row r="700" spans="1:43" x14ac:dyDescent="0.35">
      <c r="A700" t="s">
        <v>178</v>
      </c>
      <c r="B700" s="208" t="s">
        <v>360</v>
      </c>
      <c r="C700" t="s">
        <v>291</v>
      </c>
      <c r="D700" s="208">
        <v>113</v>
      </c>
      <c r="E700" t="str">
        <f t="shared" si="21"/>
        <v>Sodium Cyanide productionGaseous fossil fuels other than those mentioned in items 17 to 26</v>
      </c>
      <c r="F700" s="216">
        <v>290</v>
      </c>
      <c r="G700" s="7">
        <f>ROW()</f>
        <v>700</v>
      </c>
      <c r="H700" s="7">
        <v>556</v>
      </c>
      <c r="AA700" s="13"/>
      <c r="AB700" s="13"/>
      <c r="AC700" s="13"/>
      <c r="AD700" s="13"/>
      <c r="AE700" s="13"/>
      <c r="AN700" s="8"/>
      <c r="AO700" s="8"/>
      <c r="AP700" s="8"/>
      <c r="AQ700" s="12"/>
    </row>
    <row r="701" spans="1:43" x14ac:dyDescent="0.35">
      <c r="A701" t="s">
        <v>178</v>
      </c>
      <c r="B701" s="208" t="s">
        <v>360</v>
      </c>
      <c r="C701" t="s">
        <v>292</v>
      </c>
      <c r="D701" s="208" t="s">
        <v>293</v>
      </c>
      <c r="E701" t="str">
        <f t="shared" si="21"/>
        <v>Sodium Cyanide productionGasoline (other than for use as fuel in an aircraft)</v>
      </c>
      <c r="F701" s="216">
        <v>370</v>
      </c>
      <c r="G701" s="7">
        <f>ROW()</f>
        <v>701</v>
      </c>
      <c r="H701" s="7">
        <v>535</v>
      </c>
      <c r="AA701" s="13"/>
      <c r="AB701" s="13"/>
      <c r="AC701" s="13"/>
      <c r="AD701" s="13"/>
      <c r="AE701" s="13"/>
      <c r="AN701" s="8"/>
      <c r="AO701" s="8"/>
      <c r="AP701" s="8"/>
      <c r="AQ701" s="12"/>
    </row>
    <row r="702" spans="1:43" x14ac:dyDescent="0.35">
      <c r="A702" t="s">
        <v>178</v>
      </c>
      <c r="B702" s="208" t="s">
        <v>360</v>
      </c>
      <c r="C702" t="s">
        <v>295</v>
      </c>
      <c r="D702" s="208" t="s">
        <v>296</v>
      </c>
      <c r="E702" t="str">
        <f t="shared" si="21"/>
        <v>Sodium Cyanide productionGasoline for use as a fuel in an aircraft</v>
      </c>
      <c r="F702" s="216">
        <v>380</v>
      </c>
      <c r="G702" s="7">
        <f>ROW()</f>
        <v>702</v>
      </c>
      <c r="H702" s="7">
        <v>536</v>
      </c>
      <c r="AA702" s="13"/>
      <c r="AB702" s="13"/>
      <c r="AC702" s="13"/>
      <c r="AD702" s="13"/>
      <c r="AE702" s="13"/>
      <c r="AN702" s="8"/>
      <c r="AO702" s="8"/>
      <c r="AP702" s="8"/>
      <c r="AQ702" s="12"/>
    </row>
    <row r="703" spans="1:43" x14ac:dyDescent="0.35">
      <c r="A703" t="s">
        <v>178</v>
      </c>
      <c r="B703" s="208" t="s">
        <v>360</v>
      </c>
      <c r="C703" t="s">
        <v>298</v>
      </c>
      <c r="D703" s="208" t="s">
        <v>299</v>
      </c>
      <c r="E703" t="str">
        <f t="shared" si="21"/>
        <v>Sodium Cyanide productionGreen and air dried wood</v>
      </c>
      <c r="F703" s="216">
        <v>130</v>
      </c>
      <c r="G703" s="7">
        <f>ROW()</f>
        <v>703</v>
      </c>
      <c r="H703" s="7">
        <v>506</v>
      </c>
      <c r="AA703" s="13"/>
      <c r="AB703" s="13"/>
      <c r="AC703" s="13"/>
      <c r="AD703" s="13"/>
      <c r="AE703" s="13"/>
      <c r="AN703" s="8"/>
      <c r="AO703" s="8"/>
      <c r="AP703" s="8"/>
      <c r="AQ703" s="12"/>
    </row>
    <row r="704" spans="1:43" x14ac:dyDescent="0.35">
      <c r="A704" t="s">
        <v>178</v>
      </c>
      <c r="B704" s="208" t="s">
        <v>360</v>
      </c>
      <c r="C704" t="s">
        <v>301</v>
      </c>
      <c r="D704" s="208" t="s">
        <v>302</v>
      </c>
      <c r="E704" t="str">
        <f t="shared" si="21"/>
        <v>Sodium Cyanide productionHeating oil</v>
      </c>
      <c r="F704" s="216">
        <v>410</v>
      </c>
      <c r="G704" s="7">
        <f>ROW()</f>
        <v>704</v>
      </c>
      <c r="H704" s="7">
        <v>539</v>
      </c>
      <c r="AA704" s="13"/>
      <c r="AB704" s="13"/>
      <c r="AC704" s="13"/>
      <c r="AD704" s="13"/>
      <c r="AE704" s="13"/>
      <c r="AN704" s="8"/>
      <c r="AO704" s="8"/>
      <c r="AP704" s="8"/>
      <c r="AQ704" s="12"/>
    </row>
    <row r="705" spans="1:43" x14ac:dyDescent="0.35">
      <c r="A705" t="s">
        <v>178</v>
      </c>
      <c r="B705" s="208" t="s">
        <v>360</v>
      </c>
      <c r="C705" s="54" t="s">
        <v>303</v>
      </c>
      <c r="D705" s="208" t="s">
        <v>304</v>
      </c>
      <c r="E705" t="str">
        <f t="shared" si="21"/>
        <v>Sodium Cyanide productionIndustrial materials that are derived from fossil fuels if recycled and com</v>
      </c>
      <c r="F705" s="216">
        <v>100</v>
      </c>
      <c r="G705" s="7">
        <f>ROW()</f>
        <v>705</v>
      </c>
      <c r="H705" s="7">
        <v>503</v>
      </c>
      <c r="AA705" s="13"/>
      <c r="AB705" s="13"/>
      <c r="AC705" s="13"/>
      <c r="AD705" s="13"/>
      <c r="AE705" s="13"/>
      <c r="AN705" s="8"/>
      <c r="AO705" s="8"/>
      <c r="AP705" s="8"/>
      <c r="AQ705" s="12"/>
    </row>
    <row r="706" spans="1:43" x14ac:dyDescent="0.35">
      <c r="A706" t="s">
        <v>178</v>
      </c>
      <c r="B706" s="208" t="s">
        <v>360</v>
      </c>
      <c r="C706" t="s">
        <v>305</v>
      </c>
      <c r="D706" s="208" t="s">
        <v>306</v>
      </c>
      <c r="E706" t="str">
        <f t="shared" si="21"/>
        <v>Sodium Cyanide productionKerosene (other than for use as fuel in an aircraft)</v>
      </c>
      <c r="F706" s="216">
        <v>390</v>
      </c>
      <c r="G706" s="7">
        <f>ROW()</f>
        <v>706</v>
      </c>
      <c r="H706" s="7">
        <v>537</v>
      </c>
      <c r="AA706" s="13"/>
      <c r="AB706" s="13"/>
      <c r="AC706" s="13"/>
      <c r="AD706" s="13"/>
      <c r="AE706" s="13"/>
      <c r="AN706" s="8"/>
      <c r="AO706" s="8"/>
      <c r="AP706" s="8"/>
      <c r="AQ706" s="12"/>
    </row>
    <row r="707" spans="1:43" x14ac:dyDescent="0.35">
      <c r="A707" t="s">
        <v>178</v>
      </c>
      <c r="B707" s="208" t="s">
        <v>360</v>
      </c>
      <c r="C707" t="s">
        <v>307</v>
      </c>
      <c r="D707" s="208" t="s">
        <v>308</v>
      </c>
      <c r="E707" t="str">
        <f t="shared" si="21"/>
        <v>Sodium Cyanide productionKerosene for use as fuel in an aircraft</v>
      </c>
      <c r="F707" s="216">
        <v>400</v>
      </c>
      <c r="G707" s="7">
        <f>ROW()</f>
        <v>707</v>
      </c>
      <c r="H707" s="7">
        <v>538</v>
      </c>
      <c r="AA707" s="13"/>
      <c r="AB707" s="13"/>
      <c r="AC707" s="13"/>
      <c r="AD707" s="13"/>
      <c r="AE707" s="13"/>
      <c r="AN707" s="8"/>
      <c r="AO707" s="8"/>
      <c r="AP707" s="8"/>
      <c r="AQ707" s="12"/>
    </row>
    <row r="708" spans="1:43" x14ac:dyDescent="0.35">
      <c r="A708" t="s">
        <v>178</v>
      </c>
      <c r="B708" s="208" t="s">
        <v>360</v>
      </c>
      <c r="C708" t="s">
        <v>309</v>
      </c>
      <c r="D708" s="208" t="s">
        <v>310</v>
      </c>
      <c r="E708" t="str">
        <f t="shared" ref="E708:E771" si="22">LEFT(TRIM(A708),45)&amp;LEFT(TRIM(C708),75)</f>
        <v>Sodium Cyanide productionLandfill biogas that is captured for combustion (methane only)</v>
      </c>
      <c r="F708" s="216">
        <v>300</v>
      </c>
      <c r="G708" s="7">
        <f>ROW()</f>
        <v>708</v>
      </c>
      <c r="H708" s="7">
        <v>514</v>
      </c>
      <c r="AA708" s="13"/>
      <c r="AB708" s="13"/>
      <c r="AC708" s="13"/>
      <c r="AD708" s="13"/>
      <c r="AE708" s="13"/>
      <c r="AN708" s="8"/>
      <c r="AO708" s="8"/>
      <c r="AP708" s="8"/>
      <c r="AQ708" s="12"/>
    </row>
    <row r="709" spans="1:43" x14ac:dyDescent="0.35">
      <c r="A709" t="s">
        <v>178</v>
      </c>
      <c r="B709" s="208" t="s">
        <v>360</v>
      </c>
      <c r="C709" t="s">
        <v>312</v>
      </c>
      <c r="D709" s="208">
        <v>115</v>
      </c>
      <c r="E709" t="str">
        <f t="shared" si="22"/>
        <v>Sodium Cyanide productionLiquefied aromatic hydrocarbons</v>
      </c>
      <c r="F709" s="216">
        <v>440</v>
      </c>
      <c r="G709" s="7">
        <f>ROW()</f>
        <v>709</v>
      </c>
      <c r="H709" s="7">
        <v>558</v>
      </c>
      <c r="AA709" s="13"/>
      <c r="AB709" s="13"/>
      <c r="AC709" s="13"/>
      <c r="AD709" s="13"/>
      <c r="AE709" s="13"/>
      <c r="AN709" s="8"/>
      <c r="AO709" s="8"/>
      <c r="AP709" s="8"/>
      <c r="AQ709" s="12"/>
    </row>
    <row r="710" spans="1:43" x14ac:dyDescent="0.35">
      <c r="A710" t="s">
        <v>178</v>
      </c>
      <c r="B710" s="208" t="s">
        <v>360</v>
      </c>
      <c r="C710" t="s">
        <v>314</v>
      </c>
      <c r="D710" s="208" t="s">
        <v>315</v>
      </c>
      <c r="E710" t="str">
        <f t="shared" si="22"/>
        <v>Sodium Cyanide productionLiquefied natural gas</v>
      </c>
      <c r="F710" s="216">
        <v>280</v>
      </c>
      <c r="G710" s="7">
        <f>ROW()</f>
        <v>710</v>
      </c>
      <c r="H710" s="7">
        <v>534</v>
      </c>
      <c r="AA710" s="13"/>
      <c r="AB710" s="13"/>
      <c r="AC710" s="13"/>
      <c r="AD710" s="13"/>
      <c r="AE710" s="13"/>
      <c r="AN710" s="8"/>
      <c r="AO710" s="8"/>
      <c r="AP710" s="8"/>
      <c r="AQ710" s="12"/>
    </row>
    <row r="711" spans="1:43" x14ac:dyDescent="0.35">
      <c r="A711" t="s">
        <v>178</v>
      </c>
      <c r="B711" s="208" t="s">
        <v>360</v>
      </c>
      <c r="C711" t="s">
        <v>317</v>
      </c>
      <c r="D711" s="208">
        <v>116</v>
      </c>
      <c r="E711" t="str">
        <f t="shared" si="22"/>
        <v>Sodium Cyanide productionLiquefied petroleum gas</v>
      </c>
      <c r="F711" s="216">
        <v>460</v>
      </c>
      <c r="G711" s="7">
        <f>ROW()</f>
        <v>711</v>
      </c>
      <c r="H711" s="7">
        <v>559</v>
      </c>
      <c r="AA711" s="13"/>
      <c r="AB711" s="13"/>
      <c r="AC711" s="13"/>
      <c r="AD711" s="13"/>
      <c r="AE711" s="13"/>
      <c r="AN711" s="8"/>
      <c r="AO711" s="8"/>
      <c r="AP711" s="8"/>
      <c r="AQ711" s="12"/>
    </row>
    <row r="712" spans="1:43" x14ac:dyDescent="0.35">
      <c r="A712" t="s">
        <v>178</v>
      </c>
      <c r="B712" s="208" t="s">
        <v>360</v>
      </c>
      <c r="C712" t="s">
        <v>319</v>
      </c>
      <c r="D712" s="208" t="s">
        <v>320</v>
      </c>
      <c r="E712" t="str">
        <f t="shared" si="22"/>
        <v>Sodium Cyanide productionNaphtha</v>
      </c>
      <c r="F712" s="216">
        <v>470</v>
      </c>
      <c r="G712" s="7">
        <f>ROW()</f>
        <v>712</v>
      </c>
      <c r="H712" s="7">
        <v>544</v>
      </c>
      <c r="AA712" s="13"/>
      <c r="AB712" s="13"/>
      <c r="AC712" s="13"/>
      <c r="AD712" s="13"/>
      <c r="AE712" s="13"/>
      <c r="AN712" s="8"/>
      <c r="AO712" s="8"/>
      <c r="AP712" s="8"/>
      <c r="AQ712" s="12"/>
    </row>
    <row r="713" spans="1:43" x14ac:dyDescent="0.35">
      <c r="A713" t="s">
        <v>178</v>
      </c>
      <c r="B713" s="208" t="s">
        <v>360</v>
      </c>
      <c r="C713" t="s">
        <v>322</v>
      </c>
      <c r="D713" s="208" t="s">
        <v>323</v>
      </c>
      <c r="E713" t="str">
        <f t="shared" si="22"/>
        <v>Sodium Cyanide productionNatural gas distributed in a pipeline</v>
      </c>
      <c r="F713" s="216">
        <v>190</v>
      </c>
      <c r="G713" s="7">
        <f>ROW()</f>
        <v>713</v>
      </c>
      <c r="H713" s="7">
        <v>524</v>
      </c>
      <c r="AA713" s="13"/>
      <c r="AB713" s="13"/>
      <c r="AC713" s="13"/>
      <c r="AD713" s="13"/>
      <c r="AE713" s="13"/>
      <c r="AN713" s="8"/>
      <c r="AO713" s="8"/>
      <c r="AP713" s="8"/>
      <c r="AQ713" s="12"/>
    </row>
    <row r="714" spans="1:43" x14ac:dyDescent="0.35">
      <c r="A714" t="s">
        <v>178</v>
      </c>
      <c r="B714" s="208" t="s">
        <v>360</v>
      </c>
      <c r="C714" t="s">
        <v>325</v>
      </c>
      <c r="D714" s="208" t="s">
        <v>326</v>
      </c>
      <c r="E714" t="str">
        <f t="shared" si="22"/>
        <v>Sodium Cyanide productionNon-biomass municipal materials if recycled and combusted to produce heat o</v>
      </c>
      <c r="F714" s="216">
        <v>110</v>
      </c>
      <c r="G714" s="7">
        <f>ROW()</f>
        <v>714</v>
      </c>
      <c r="H714" s="7">
        <v>504</v>
      </c>
      <c r="AA714" s="13"/>
      <c r="AB714" s="13"/>
      <c r="AC714" s="13"/>
      <c r="AD714" s="13"/>
      <c r="AE714" s="13"/>
      <c r="AN714" s="8"/>
      <c r="AO714" s="8"/>
      <c r="AP714" s="8"/>
      <c r="AQ714" s="12"/>
    </row>
    <row r="715" spans="1:43" x14ac:dyDescent="0.35">
      <c r="A715" s="54" t="s">
        <v>178</v>
      </c>
      <c r="B715" s="208" t="s">
        <v>360</v>
      </c>
      <c r="C715" s="54" t="s">
        <v>328</v>
      </c>
      <c r="D715" s="195"/>
      <c r="E715" s="54" t="str">
        <f t="shared" si="22"/>
        <v>Sodium Cyanide productionPassenger car tyres if recycled and combusted to produce heat or electricit</v>
      </c>
      <c r="F715" s="219">
        <v>890</v>
      </c>
      <c r="G715" s="7">
        <f>ROW()</f>
        <v>715</v>
      </c>
      <c r="H715" s="197"/>
      <c r="AA715" s="13"/>
      <c r="AB715" s="13"/>
      <c r="AC715" s="13"/>
      <c r="AD715" s="13"/>
      <c r="AE715" s="13"/>
      <c r="AN715" s="8"/>
      <c r="AO715" s="8"/>
      <c r="AP715" s="8"/>
      <c r="AQ715" s="12"/>
    </row>
    <row r="716" spans="1:43" x14ac:dyDescent="0.35">
      <c r="A716" t="s">
        <v>178</v>
      </c>
      <c r="B716" s="208" t="s">
        <v>360</v>
      </c>
      <c r="C716" t="s">
        <v>330</v>
      </c>
      <c r="D716" s="208">
        <v>103</v>
      </c>
      <c r="E716" t="str">
        <f t="shared" si="22"/>
        <v>Sodium Cyanide productionPetroleum based greases</v>
      </c>
      <c r="F716" s="216">
        <v>340</v>
      </c>
      <c r="G716" s="7">
        <f>ROW()</f>
        <v>716</v>
      </c>
      <c r="H716" s="7">
        <v>552</v>
      </c>
      <c r="AA716" s="13"/>
      <c r="AB716" s="13"/>
      <c r="AC716" s="13"/>
      <c r="AD716" s="13"/>
      <c r="AE716" s="13"/>
      <c r="AN716" s="8"/>
      <c r="AO716" s="8"/>
      <c r="AP716" s="8"/>
      <c r="AQ716" s="12"/>
    </row>
    <row r="717" spans="1:43" x14ac:dyDescent="0.35">
      <c r="A717" t="s">
        <v>178</v>
      </c>
      <c r="B717" s="208" t="s">
        <v>360</v>
      </c>
      <c r="C717" t="s">
        <v>332</v>
      </c>
      <c r="D717" s="208">
        <v>100</v>
      </c>
      <c r="E717" t="str">
        <f t="shared" si="22"/>
        <v>Sodium Cyanide productionPetroleum based oils (other than petroleum based oil used as fuel)</v>
      </c>
      <c r="F717" s="216">
        <v>330</v>
      </c>
      <c r="G717" s="7">
        <f>ROW()</f>
        <v>717</v>
      </c>
      <c r="H717" s="7">
        <v>549</v>
      </c>
      <c r="AA717" s="13"/>
      <c r="AB717" s="13"/>
      <c r="AC717" s="13"/>
      <c r="AD717" s="13"/>
      <c r="AE717" s="13"/>
      <c r="AN717" s="8"/>
      <c r="AO717" s="8"/>
      <c r="AP717" s="8"/>
      <c r="AQ717" s="12"/>
    </row>
    <row r="718" spans="1:43" x14ac:dyDescent="0.35">
      <c r="A718" t="s">
        <v>178</v>
      </c>
      <c r="B718" s="208" t="s">
        <v>360</v>
      </c>
      <c r="C718" t="s">
        <v>334</v>
      </c>
      <c r="D718" s="208">
        <v>127</v>
      </c>
      <c r="E718" t="str">
        <f t="shared" si="22"/>
        <v xml:space="preserve">Sodium Cyanide productionPetroleum based products other than: Petroleum based products mentioned in </v>
      </c>
      <c r="F718" s="216">
        <v>510</v>
      </c>
      <c r="G718" s="7">
        <f>ROW()</f>
        <v>718</v>
      </c>
      <c r="H718" s="7">
        <v>562</v>
      </c>
      <c r="AA718" s="13"/>
      <c r="AB718" s="13"/>
      <c r="AC718" s="13"/>
      <c r="AD718" s="13"/>
      <c r="AE718" s="13"/>
      <c r="AN718" s="8"/>
      <c r="AO718" s="8"/>
      <c r="AP718" s="8"/>
      <c r="AQ718" s="12"/>
    </row>
    <row r="719" spans="1:43" x14ac:dyDescent="0.35">
      <c r="A719" t="s">
        <v>178</v>
      </c>
      <c r="B719" s="208" t="s">
        <v>360</v>
      </c>
      <c r="C719" t="s">
        <v>336</v>
      </c>
      <c r="D719" s="208" t="s">
        <v>337</v>
      </c>
      <c r="E719" t="str">
        <f t="shared" si="22"/>
        <v>Sodium Cyanide productionPetroleum coke</v>
      </c>
      <c r="F719" s="216">
        <v>480</v>
      </c>
      <c r="G719" s="7">
        <f>ROW()</f>
        <v>719</v>
      </c>
      <c r="H719" s="7">
        <v>545</v>
      </c>
      <c r="AA719" s="13"/>
      <c r="AB719" s="13"/>
      <c r="AC719" s="13"/>
      <c r="AD719" s="13"/>
      <c r="AE719" s="13"/>
      <c r="AN719" s="8"/>
      <c r="AO719" s="8"/>
      <c r="AP719" s="8"/>
      <c r="AQ719" s="12"/>
    </row>
    <row r="720" spans="1:43" x14ac:dyDescent="0.35">
      <c r="A720" t="s">
        <v>178</v>
      </c>
      <c r="B720" s="208" t="s">
        <v>360</v>
      </c>
      <c r="C720" t="s">
        <v>339</v>
      </c>
      <c r="D720" s="208" t="s">
        <v>340</v>
      </c>
      <c r="E720" t="str">
        <f t="shared" si="22"/>
        <v xml:space="preserve">Sodium Cyanide productionPlant condensate and other natural gas liquids not covered by another item </v>
      </c>
      <c r="F720" s="216">
        <v>360</v>
      </c>
      <c r="G720" s="7">
        <f>ROW()</f>
        <v>720</v>
      </c>
      <c r="H720" s="7">
        <v>519</v>
      </c>
      <c r="AA720" s="13"/>
      <c r="AB720" s="13"/>
      <c r="AC720" s="13"/>
      <c r="AD720" s="13"/>
      <c r="AE720" s="13"/>
      <c r="AN720" s="8"/>
      <c r="AO720" s="8"/>
      <c r="AP720" s="8"/>
      <c r="AQ720" s="12"/>
    </row>
    <row r="721" spans="1:43" x14ac:dyDescent="0.35">
      <c r="A721" t="s">
        <v>178</v>
      </c>
      <c r="B721" s="208" t="s">
        <v>360</v>
      </c>
      <c r="C721" t="s">
        <v>343</v>
      </c>
      <c r="D721" s="208" t="s">
        <v>344</v>
      </c>
      <c r="E721" t="str">
        <f t="shared" si="22"/>
        <v>Sodium Cyanide productionPrimary solid biomass fuels other than those mentioned in items 10 to 15</v>
      </c>
      <c r="F721" s="216">
        <v>180</v>
      </c>
      <c r="G721" s="7">
        <f>ROW()</f>
        <v>721</v>
      </c>
      <c r="H721" s="7">
        <v>510</v>
      </c>
      <c r="AA721" s="13"/>
      <c r="AB721" s="13"/>
      <c r="AC721" s="13"/>
      <c r="AD721" s="13"/>
      <c r="AE721" s="13"/>
      <c r="AN721" s="8"/>
      <c r="AO721" s="8"/>
      <c r="AP721" s="8"/>
      <c r="AQ721" s="12"/>
    </row>
    <row r="722" spans="1:43" x14ac:dyDescent="0.35">
      <c r="A722" t="s">
        <v>178</v>
      </c>
      <c r="B722" s="208" t="s">
        <v>360</v>
      </c>
      <c r="C722" t="s">
        <v>346</v>
      </c>
      <c r="D722" s="208" t="s">
        <v>347</v>
      </c>
      <c r="E722" t="str">
        <f t="shared" si="22"/>
        <v>Sodium Cyanide productionRefinery coke</v>
      </c>
      <c r="F722" s="216">
        <v>500</v>
      </c>
      <c r="G722" s="7">
        <f>ROW()</f>
        <v>722</v>
      </c>
      <c r="H722" s="7">
        <v>548</v>
      </c>
      <c r="AA722" s="13"/>
      <c r="AB722" s="13"/>
      <c r="AC722" s="13"/>
      <c r="AD722" s="13"/>
      <c r="AE722" s="13"/>
      <c r="AN722" s="8"/>
      <c r="AO722" s="8"/>
      <c r="AP722" s="8"/>
      <c r="AQ722" s="12"/>
    </row>
    <row r="723" spans="1:43" x14ac:dyDescent="0.35">
      <c r="A723" t="s">
        <v>178</v>
      </c>
      <c r="B723" s="208" t="s">
        <v>360</v>
      </c>
      <c r="C723" t="s">
        <v>349</v>
      </c>
      <c r="D723" s="208" t="s">
        <v>350</v>
      </c>
      <c r="E723" t="str">
        <f t="shared" si="22"/>
        <v>Sodium Cyanide productionRefinery gas and liquids</v>
      </c>
      <c r="F723" s="216">
        <v>490</v>
      </c>
      <c r="G723" s="7">
        <f>ROW()</f>
        <v>723</v>
      </c>
      <c r="H723" s="7">
        <v>546</v>
      </c>
      <c r="AA723" s="13"/>
      <c r="AB723" s="13"/>
      <c r="AC723" s="13"/>
      <c r="AD723" s="13"/>
      <c r="AE723" s="13"/>
      <c r="AN723" s="8"/>
      <c r="AO723" s="8"/>
      <c r="AP723" s="8"/>
      <c r="AQ723" s="12"/>
    </row>
    <row r="724" spans="1:43" x14ac:dyDescent="0.35">
      <c r="A724" s="228" t="s">
        <v>178</v>
      </c>
      <c r="B724" s="229" t="s">
        <v>360</v>
      </c>
      <c r="C724" s="228" t="s">
        <v>647</v>
      </c>
      <c r="D724" s="229"/>
      <c r="E724" s="228" t="str">
        <f t="shared" si="22"/>
        <v>Sodium Cyanide productionRenewable aviation kerosene</v>
      </c>
      <c r="F724" s="230">
        <v>910</v>
      </c>
      <c r="G724" s="231">
        <f>ROW()</f>
        <v>724</v>
      </c>
      <c r="H724" s="231"/>
      <c r="AA724" s="13"/>
      <c r="AB724" s="13"/>
      <c r="AC724" s="13"/>
      <c r="AD724" s="13"/>
      <c r="AE724" s="13"/>
      <c r="AN724" s="8"/>
      <c r="AO724" s="8"/>
      <c r="AP724" s="8"/>
      <c r="AQ724" s="12"/>
    </row>
    <row r="725" spans="1:43" x14ac:dyDescent="0.35">
      <c r="A725" s="228" t="s">
        <v>178</v>
      </c>
      <c r="B725" s="229" t="s">
        <v>360</v>
      </c>
      <c r="C725" s="228" t="s">
        <v>648</v>
      </c>
      <c r="D725" s="229"/>
      <c r="E725" s="228" t="str">
        <f t="shared" si="22"/>
        <v>Sodium Cyanide productionRenewable diesel</v>
      </c>
      <c r="F725" s="230">
        <v>920</v>
      </c>
      <c r="G725" s="231">
        <f>ROW()</f>
        <v>725</v>
      </c>
      <c r="H725" s="231"/>
      <c r="AA725" s="13"/>
      <c r="AB725" s="13"/>
      <c r="AC725" s="13"/>
      <c r="AD725" s="13"/>
      <c r="AE725" s="13"/>
      <c r="AN725" s="8"/>
      <c r="AO725" s="8"/>
      <c r="AP725" s="8"/>
      <c r="AQ725" s="12"/>
    </row>
    <row r="726" spans="1:43" x14ac:dyDescent="0.35">
      <c r="A726" t="s">
        <v>178</v>
      </c>
      <c r="B726" s="208" t="s">
        <v>360</v>
      </c>
      <c r="C726" t="s">
        <v>353</v>
      </c>
      <c r="D726" s="208" t="s">
        <v>354</v>
      </c>
      <c r="E726" t="str">
        <f t="shared" si="22"/>
        <v>Sodium Cyanide productionSludge biogas that is captured for combustion (methane only)</v>
      </c>
      <c r="F726" s="216">
        <v>310</v>
      </c>
      <c r="G726" s="7">
        <f>ROW()</f>
        <v>726</v>
      </c>
      <c r="H726" s="7">
        <v>515</v>
      </c>
      <c r="AA726" s="13"/>
      <c r="AB726" s="13"/>
      <c r="AC726" s="13"/>
      <c r="AD726" s="13"/>
      <c r="AE726" s="13"/>
      <c r="AN726" s="8"/>
      <c r="AO726" s="8"/>
      <c r="AP726" s="8"/>
      <c r="AQ726" s="12"/>
    </row>
    <row r="727" spans="1:43" x14ac:dyDescent="0.35">
      <c r="A727" t="s">
        <v>178</v>
      </c>
      <c r="B727" s="208" t="s">
        <v>360</v>
      </c>
      <c r="C727" t="s">
        <v>356</v>
      </c>
      <c r="D727" s="208">
        <v>110</v>
      </c>
      <c r="E727" t="str">
        <f t="shared" si="22"/>
        <v>Sodium Cyanide productionSolid fossil fuels other than those mentioned in items 1 to 5</v>
      </c>
      <c r="F727" s="216">
        <v>90</v>
      </c>
      <c r="G727" s="7">
        <f>ROW()</f>
        <v>727</v>
      </c>
      <c r="H727" s="7">
        <v>553</v>
      </c>
      <c r="AA727" s="13"/>
      <c r="AB727" s="13"/>
      <c r="AC727" s="13"/>
      <c r="AD727" s="13"/>
      <c r="AE727" s="13"/>
      <c r="AN727" s="8"/>
      <c r="AO727" s="8"/>
      <c r="AP727" s="8"/>
      <c r="AQ727" s="12"/>
    </row>
    <row r="728" spans="1:43" x14ac:dyDescent="0.35">
      <c r="A728" t="s">
        <v>178</v>
      </c>
      <c r="B728" s="208" t="s">
        <v>360</v>
      </c>
      <c r="C728" t="s">
        <v>358</v>
      </c>
      <c r="D728" s="208" t="s">
        <v>406</v>
      </c>
      <c r="E728" t="str">
        <f t="shared" si="22"/>
        <v>Sodium Cyanide productionSolvents if mineral turpentine or white spirits</v>
      </c>
      <c r="F728" s="216">
        <v>450</v>
      </c>
      <c r="G728" s="7">
        <f>ROW()</f>
        <v>728</v>
      </c>
      <c r="H728" s="7">
        <v>542</v>
      </c>
      <c r="AA728" s="13"/>
      <c r="AB728" s="13"/>
      <c r="AC728" s="13"/>
      <c r="AD728" s="13"/>
      <c r="AE728" s="13"/>
      <c r="AN728" s="8"/>
      <c r="AO728" s="8"/>
      <c r="AP728" s="8"/>
      <c r="AQ728" s="12"/>
    </row>
    <row r="729" spans="1:43" x14ac:dyDescent="0.35">
      <c r="A729" t="s">
        <v>178</v>
      </c>
      <c r="B729" s="208" t="s">
        <v>360</v>
      </c>
      <c r="C729" t="s">
        <v>361</v>
      </c>
      <c r="D729" s="208" t="s">
        <v>362</v>
      </c>
      <c r="E729" t="str">
        <f t="shared" si="22"/>
        <v>Sodium Cyanide productionSub-bituminous coal</v>
      </c>
      <c r="F729" s="216">
        <v>20</v>
      </c>
      <c r="G729" s="7">
        <f>ROW()</f>
        <v>729</v>
      </c>
      <c r="H729" s="7">
        <v>498</v>
      </c>
      <c r="AA729" s="13"/>
      <c r="AB729" s="13"/>
      <c r="AC729" s="13"/>
      <c r="AD729" s="13"/>
      <c r="AE729" s="13"/>
      <c r="AN729" s="8"/>
      <c r="AO729" s="8"/>
      <c r="AP729" s="8"/>
      <c r="AQ729" s="12"/>
    </row>
    <row r="730" spans="1:43" x14ac:dyDescent="0.35">
      <c r="A730" t="s">
        <v>178</v>
      </c>
      <c r="B730" s="208" t="s">
        <v>360</v>
      </c>
      <c r="C730" t="s">
        <v>364</v>
      </c>
      <c r="D730" s="208" t="s">
        <v>365</v>
      </c>
      <c r="E730" t="str">
        <f t="shared" si="22"/>
        <v>Sodium Cyanide productionSulphite lyes</v>
      </c>
      <c r="F730" s="216">
        <v>140</v>
      </c>
      <c r="G730" s="7">
        <f>ROW()</f>
        <v>730</v>
      </c>
      <c r="H730" s="7">
        <v>507</v>
      </c>
      <c r="AA730" s="13"/>
      <c r="AB730" s="13"/>
      <c r="AC730" s="13"/>
      <c r="AD730" s="13"/>
      <c r="AE730" s="13"/>
      <c r="AN730" s="8"/>
      <c r="AO730" s="8"/>
      <c r="AP730" s="8"/>
      <c r="AQ730" s="12"/>
    </row>
    <row r="731" spans="1:43" x14ac:dyDescent="0.35">
      <c r="A731" t="s">
        <v>178</v>
      </c>
      <c r="B731" s="208" t="s">
        <v>360</v>
      </c>
      <c r="C731" t="s">
        <v>367</v>
      </c>
      <c r="D731" s="208" t="s">
        <v>368</v>
      </c>
      <c r="E731" t="str">
        <f t="shared" si="22"/>
        <v>Sodium Cyanide productionTown gas</v>
      </c>
      <c r="F731" s="216">
        <v>270</v>
      </c>
      <c r="G731" s="7">
        <f>ROW()</f>
        <v>731</v>
      </c>
      <c r="H731" s="7">
        <v>532</v>
      </c>
      <c r="AA731" s="13"/>
      <c r="AB731" s="13"/>
      <c r="AC731" s="13"/>
      <c r="AD731" s="13"/>
      <c r="AE731" s="13"/>
      <c r="AN731" s="8"/>
      <c r="AO731" s="8"/>
      <c r="AP731" s="8"/>
      <c r="AQ731" s="12"/>
    </row>
    <row r="732" spans="1:43" x14ac:dyDescent="0.35">
      <c r="A732" s="54" t="s">
        <v>178</v>
      </c>
      <c r="B732" s="208" t="s">
        <v>360</v>
      </c>
      <c r="C732" s="54" t="s">
        <v>370</v>
      </c>
      <c r="D732" s="195"/>
      <c r="E732" s="54" t="str">
        <f t="shared" si="22"/>
        <v>Sodium Cyanide productionTruck and off-road tyres if recycled and combusted to produce heat or elect</v>
      </c>
      <c r="F732" s="219">
        <v>900</v>
      </c>
      <c r="G732" s="7">
        <f>ROW()</f>
        <v>732</v>
      </c>
      <c r="H732" s="197"/>
      <c r="AA732" s="13"/>
      <c r="AB732" s="13"/>
      <c r="AC732" s="13"/>
      <c r="AD732" s="13"/>
      <c r="AE732" s="13"/>
      <c r="AN732" s="8"/>
      <c r="AO732" s="8"/>
      <c r="AP732" s="8"/>
      <c r="AQ732" s="12"/>
    </row>
    <row r="733" spans="1:43" x14ac:dyDescent="0.35">
      <c r="A733" t="s">
        <v>178</v>
      </c>
      <c r="B733" s="208" t="s">
        <v>360</v>
      </c>
      <c r="C733" t="s">
        <v>373</v>
      </c>
      <c r="D733" s="208" t="s">
        <v>374</v>
      </c>
      <c r="E733" t="str">
        <f t="shared" si="22"/>
        <v>Sodium Cyanide productionUnprocessed natural gas</v>
      </c>
      <c r="F733" s="216">
        <v>230</v>
      </c>
      <c r="G733" s="7">
        <f>ROW()</f>
        <v>733</v>
      </c>
      <c r="H733" s="7">
        <v>513</v>
      </c>
      <c r="AA733" s="13"/>
      <c r="AB733" s="13"/>
      <c r="AC733" s="13"/>
      <c r="AD733" s="13"/>
      <c r="AE733" s="13"/>
      <c r="AN733" s="8"/>
      <c r="AO733" s="8"/>
      <c r="AP733" s="8"/>
      <c r="AQ733" s="12"/>
    </row>
    <row r="734" spans="1:43" x14ac:dyDescent="0.35">
      <c r="A734" t="s">
        <v>179</v>
      </c>
      <c r="B734" s="208" t="s">
        <v>363</v>
      </c>
      <c r="C734" t="s">
        <v>309</v>
      </c>
      <c r="D734" s="208" t="s">
        <v>310</v>
      </c>
      <c r="E734" t="str">
        <f t="shared" si="22"/>
        <v>Solid waste disposal on landLandfill biogas that is captured for combustion (methane only)</v>
      </c>
      <c r="F734" s="216">
        <v>840</v>
      </c>
      <c r="G734" s="7">
        <f>ROW()</f>
        <v>734</v>
      </c>
      <c r="H734" s="7">
        <v>845</v>
      </c>
      <c r="AA734" s="13"/>
      <c r="AB734" s="13"/>
      <c r="AC734" s="13"/>
      <c r="AD734" s="13"/>
      <c r="AE734" s="13"/>
      <c r="AN734" s="8"/>
      <c r="AO734" s="8"/>
      <c r="AP734" s="8"/>
      <c r="AQ734" s="12"/>
    </row>
    <row r="735" spans="1:43" x14ac:dyDescent="0.35">
      <c r="A735" t="s">
        <v>179</v>
      </c>
      <c r="B735" s="208" t="s">
        <v>363</v>
      </c>
      <c r="C735"/>
      <c r="D735" s="208" t="s">
        <v>231</v>
      </c>
      <c r="E735" t="str">
        <f t="shared" si="22"/>
        <v>Solid waste disposal on land</v>
      </c>
      <c r="F735" s="216">
        <v>840</v>
      </c>
      <c r="G735" s="7">
        <f>ROW()</f>
        <v>735</v>
      </c>
      <c r="H735" s="7">
        <v>846</v>
      </c>
      <c r="AA735" s="13"/>
      <c r="AB735" s="13"/>
      <c r="AC735" s="13"/>
      <c r="AD735" s="13"/>
      <c r="AE735" s="13"/>
      <c r="AN735" s="8"/>
      <c r="AO735" s="8"/>
      <c r="AP735" s="8"/>
      <c r="AQ735" s="12"/>
    </row>
    <row r="736" spans="1:43" x14ac:dyDescent="0.35">
      <c r="A736" t="s">
        <v>180</v>
      </c>
      <c r="B736" s="208" t="s">
        <v>366</v>
      </c>
      <c r="C736" s="54" t="s">
        <v>233</v>
      </c>
      <c r="D736" s="208" t="s">
        <v>234</v>
      </c>
      <c r="E736" t="str">
        <f t="shared" si="22"/>
        <v>Stationary and Transport energy purposes (excA biogas that is captured for combustion other than those mentioned in item</v>
      </c>
      <c r="F736" s="216">
        <v>320</v>
      </c>
      <c r="G736" s="7">
        <f>ROW()</f>
        <v>736</v>
      </c>
      <c r="H736" s="7">
        <v>145</v>
      </c>
      <c r="AA736" s="13"/>
      <c r="AB736" s="13"/>
      <c r="AC736" s="13"/>
      <c r="AD736" s="13"/>
      <c r="AE736" s="13"/>
      <c r="AN736" s="8"/>
      <c r="AO736" s="8"/>
      <c r="AP736" s="8"/>
      <c r="AQ736" s="12"/>
    </row>
    <row r="737" spans="1:43" x14ac:dyDescent="0.35">
      <c r="A737" t="s">
        <v>180</v>
      </c>
      <c r="B737" s="208" t="s">
        <v>366</v>
      </c>
      <c r="C737" t="s">
        <v>235</v>
      </c>
      <c r="D737" s="208" t="s">
        <v>236</v>
      </c>
      <c r="E737" t="str">
        <f t="shared" si="22"/>
        <v>Stationary and Transport energy purposes (excAnthracite</v>
      </c>
      <c r="F737" s="216">
        <v>30</v>
      </c>
      <c r="G737" s="7">
        <f>ROW()</f>
        <v>737</v>
      </c>
      <c r="H737" s="7">
        <v>161</v>
      </c>
      <c r="AA737" s="13"/>
      <c r="AB737" s="13"/>
      <c r="AC737" s="13"/>
      <c r="AD737" s="13"/>
      <c r="AE737" s="13"/>
      <c r="AN737" s="8"/>
      <c r="AO737" s="8"/>
      <c r="AP737" s="8"/>
      <c r="AQ737" s="12"/>
    </row>
    <row r="738" spans="1:43" x14ac:dyDescent="0.35">
      <c r="A738" t="s">
        <v>180</v>
      </c>
      <c r="B738" s="208" t="s">
        <v>366</v>
      </c>
      <c r="C738" t="s">
        <v>237</v>
      </c>
      <c r="D738" s="208" t="s">
        <v>238</v>
      </c>
      <c r="E738" t="str">
        <f t="shared" si="22"/>
        <v>Stationary and Transport energy purposes (excBagasse</v>
      </c>
      <c r="F738" s="216">
        <v>150</v>
      </c>
      <c r="G738" s="7">
        <f>ROW()</f>
        <v>738</v>
      </c>
      <c r="H738" s="7">
        <v>170</v>
      </c>
      <c r="AA738" s="13"/>
      <c r="AB738" s="13"/>
      <c r="AC738" s="13"/>
      <c r="AD738" s="13"/>
      <c r="AE738" s="13"/>
      <c r="AN738" s="8"/>
      <c r="AO738" s="8"/>
      <c r="AP738" s="8"/>
      <c r="AQ738" s="12"/>
    </row>
    <row r="739" spans="1:43" x14ac:dyDescent="0.35">
      <c r="A739" t="s">
        <v>180</v>
      </c>
      <c r="B739" s="208" t="s">
        <v>366</v>
      </c>
      <c r="C739" t="s">
        <v>239</v>
      </c>
      <c r="D739" s="208" t="s">
        <v>240</v>
      </c>
      <c r="E739" t="str">
        <f t="shared" si="22"/>
        <v>Stationary and Transport energy purposes (excBiodiesel</v>
      </c>
      <c r="F739" s="216">
        <v>520</v>
      </c>
      <c r="G739" s="7">
        <f>ROW()</f>
        <v>739</v>
      </c>
      <c r="H739" s="7">
        <v>185</v>
      </c>
      <c r="AA739" s="13"/>
      <c r="AB739" s="13"/>
      <c r="AC739" s="13"/>
      <c r="AD739" s="13"/>
      <c r="AE739" s="13"/>
      <c r="AN739" s="8"/>
      <c r="AO739" s="8"/>
      <c r="AP739" s="8"/>
      <c r="AQ739" s="12"/>
    </row>
    <row r="740" spans="1:43" x14ac:dyDescent="0.35">
      <c r="A740" t="s">
        <v>180</v>
      </c>
      <c r="B740" s="208" t="s">
        <v>366</v>
      </c>
      <c r="C740" t="s">
        <v>465</v>
      </c>
      <c r="D740" s="208" t="s">
        <v>466</v>
      </c>
      <c r="E740" t="str">
        <f t="shared" si="22"/>
        <v>Stationary and Transport energy purposes (excBiodiesel - Transport</v>
      </c>
      <c r="F740" s="216">
        <v>520</v>
      </c>
      <c r="G740" s="7">
        <f>ROW()</f>
        <v>740</v>
      </c>
      <c r="H740" s="7">
        <v>210</v>
      </c>
      <c r="AA740" s="13"/>
      <c r="AB740" s="13"/>
      <c r="AC740" s="13"/>
      <c r="AD740" s="13"/>
      <c r="AE740" s="13"/>
      <c r="AN740" s="8"/>
      <c r="AO740" s="8"/>
      <c r="AP740" s="8"/>
      <c r="AQ740" s="12"/>
    </row>
    <row r="741" spans="1:43" x14ac:dyDescent="0.35">
      <c r="A741" t="s">
        <v>180</v>
      </c>
      <c r="B741" s="208" t="s">
        <v>366</v>
      </c>
      <c r="C741" s="222" t="s">
        <v>705</v>
      </c>
      <c r="D741" s="208" t="s">
        <v>242</v>
      </c>
      <c r="E741" t="str">
        <f t="shared" si="22"/>
        <v>Stationary and Transport energy purposes (excBiofuels other than those mentioned in items 50 50A 50B and 51</v>
      </c>
      <c r="F741" s="216">
        <v>540</v>
      </c>
      <c r="G741" s="7">
        <f>ROW()</f>
        <v>741</v>
      </c>
      <c r="H741" s="7">
        <v>187</v>
      </c>
      <c r="AA741" s="13"/>
      <c r="AB741" s="13"/>
      <c r="AC741" s="13"/>
      <c r="AD741" s="13"/>
      <c r="AE741" s="13"/>
      <c r="AN741" s="8"/>
      <c r="AO741" s="8"/>
      <c r="AP741" s="8"/>
      <c r="AQ741" s="12"/>
    </row>
    <row r="742" spans="1:43" x14ac:dyDescent="0.35">
      <c r="A742" t="s">
        <v>180</v>
      </c>
      <c r="B742" s="208" t="s">
        <v>366</v>
      </c>
      <c r="C742" s="228" t="s">
        <v>706</v>
      </c>
      <c r="D742" s="208" t="s">
        <v>467</v>
      </c>
      <c r="E742" t="str">
        <f t="shared" si="22"/>
        <v>Stationary and Transport energy purposes (excBiofuels other than those mentioned in items 59 59A 59B and 60 - Transport</v>
      </c>
      <c r="F742" s="216">
        <v>540</v>
      </c>
      <c r="G742" s="7">
        <f>ROW()</f>
        <v>742</v>
      </c>
      <c r="H742" s="7">
        <v>212</v>
      </c>
      <c r="AA742" s="13"/>
      <c r="AB742" s="13"/>
      <c r="AC742" s="13"/>
      <c r="AD742" s="13"/>
      <c r="AE742" s="13"/>
      <c r="AN742" s="8"/>
      <c r="AO742" s="8"/>
      <c r="AP742" s="8"/>
      <c r="AQ742" s="12"/>
    </row>
    <row r="743" spans="1:43" x14ac:dyDescent="0.35">
      <c r="A743" t="s">
        <v>180</v>
      </c>
      <c r="B743" s="208" t="s">
        <v>366</v>
      </c>
      <c r="C743" t="s">
        <v>244</v>
      </c>
      <c r="D743" s="208" t="s">
        <v>245</v>
      </c>
      <c r="E743" t="str">
        <f t="shared" si="22"/>
        <v>Stationary and Transport energy purposes (excBiomass municipal and industrial materials if recycled and combusted to pro</v>
      </c>
      <c r="F743" s="216">
        <v>160</v>
      </c>
      <c r="G743" s="7">
        <f>ROW()</f>
        <v>743</v>
      </c>
      <c r="H743" s="7">
        <v>171</v>
      </c>
      <c r="AA743" s="13"/>
      <c r="AB743" s="13"/>
      <c r="AC743" s="13"/>
      <c r="AD743" s="13"/>
      <c r="AE743" s="13"/>
      <c r="AN743" s="8"/>
      <c r="AO743" s="8"/>
      <c r="AP743" s="8"/>
      <c r="AQ743" s="12"/>
    </row>
    <row r="744" spans="1:43" x14ac:dyDescent="0.35">
      <c r="A744" s="54" t="s">
        <v>180</v>
      </c>
      <c r="B744" s="208" t="s">
        <v>366</v>
      </c>
      <c r="C744" s="54" t="s">
        <v>247</v>
      </c>
      <c r="D744" s="195"/>
      <c r="E744" s="54" t="str">
        <f t="shared" si="22"/>
        <v>Stationary and Transport energy purposes (excBiomethane</v>
      </c>
      <c r="F744" s="219">
        <v>880</v>
      </c>
      <c r="G744" s="197">
        <f>ROW()</f>
        <v>744</v>
      </c>
      <c r="H744" s="197"/>
      <c r="AA744" s="13"/>
      <c r="AB744" s="13"/>
      <c r="AC744" s="13"/>
      <c r="AD744" s="13"/>
      <c r="AE744" s="13"/>
      <c r="AN744" s="8"/>
      <c r="AO744" s="8"/>
      <c r="AP744" s="8"/>
      <c r="AQ744" s="12"/>
    </row>
    <row r="745" spans="1:43" x14ac:dyDescent="0.35">
      <c r="A745" t="s">
        <v>180</v>
      </c>
      <c r="B745" s="208" t="s">
        <v>366</v>
      </c>
      <c r="C745" t="s">
        <v>248</v>
      </c>
      <c r="D745" s="208" t="s">
        <v>249</v>
      </c>
      <c r="E745" t="str">
        <f t="shared" si="22"/>
        <v>Stationary and Transport energy purposes (excBituminous coal</v>
      </c>
      <c r="F745" s="216">
        <v>10</v>
      </c>
      <c r="G745" s="7">
        <f>ROW()</f>
        <v>745</v>
      </c>
      <c r="H745" s="7">
        <v>159</v>
      </c>
      <c r="AA745" s="13"/>
      <c r="AB745" s="13"/>
      <c r="AC745" s="13"/>
      <c r="AD745" s="13"/>
      <c r="AE745" s="13"/>
      <c r="AN745" s="8"/>
      <c r="AO745" s="8"/>
      <c r="AP745" s="8"/>
      <c r="AQ745" s="12"/>
    </row>
    <row r="746" spans="1:43" x14ac:dyDescent="0.35">
      <c r="A746" t="s">
        <v>180</v>
      </c>
      <c r="B746" s="208" t="s">
        <v>366</v>
      </c>
      <c r="C746" t="s">
        <v>250</v>
      </c>
      <c r="D746" s="208" t="s">
        <v>251</v>
      </c>
      <c r="E746" t="str">
        <f t="shared" si="22"/>
        <v>Stationary and Transport energy purposes (excBlast furnace gas</v>
      </c>
      <c r="F746" s="216">
        <v>260</v>
      </c>
      <c r="G746" s="7">
        <f>ROW()</f>
        <v>746</v>
      </c>
      <c r="H746" s="7">
        <v>152</v>
      </c>
      <c r="AA746" s="13"/>
      <c r="AB746" s="13"/>
      <c r="AC746" s="13"/>
      <c r="AD746" s="13"/>
      <c r="AE746" s="13"/>
      <c r="AN746" s="8"/>
      <c r="AO746" s="8"/>
      <c r="AP746" s="8"/>
      <c r="AQ746" s="12"/>
    </row>
    <row r="747" spans="1:43" x14ac:dyDescent="0.35">
      <c r="A747" t="s">
        <v>180</v>
      </c>
      <c r="B747" s="208" t="s">
        <v>366</v>
      </c>
      <c r="C747" t="s">
        <v>252</v>
      </c>
      <c r="D747" s="208" t="s">
        <v>253</v>
      </c>
      <c r="E747" t="str">
        <f t="shared" si="22"/>
        <v>Stationary and Transport energy purposes (excBrown coal</v>
      </c>
      <c r="F747" s="216">
        <v>40</v>
      </c>
      <c r="G747" s="7">
        <f>ROW()</f>
        <v>747</v>
      </c>
      <c r="H747" s="7">
        <v>162</v>
      </c>
      <c r="AA747" s="13"/>
      <c r="AB747" s="13"/>
      <c r="AC747" s="13"/>
      <c r="AD747" s="13"/>
      <c r="AE747" s="13"/>
      <c r="AN747" s="8"/>
      <c r="AO747" s="8"/>
      <c r="AP747" s="8"/>
      <c r="AQ747" s="12"/>
    </row>
    <row r="748" spans="1:43" x14ac:dyDescent="0.35">
      <c r="A748" t="s">
        <v>180</v>
      </c>
      <c r="B748" s="208" t="s">
        <v>366</v>
      </c>
      <c r="C748" t="s">
        <v>255</v>
      </c>
      <c r="D748" s="208" t="s">
        <v>256</v>
      </c>
      <c r="E748" t="str">
        <f t="shared" si="22"/>
        <v>Stationary and Transport energy purposes (excCharcoal</v>
      </c>
      <c r="F748" s="216">
        <v>170</v>
      </c>
      <c r="G748" s="7">
        <f>ROW()</f>
        <v>748</v>
      </c>
      <c r="H748" s="7">
        <v>175</v>
      </c>
      <c r="AA748" s="13"/>
      <c r="AB748" s="13"/>
      <c r="AC748" s="13"/>
      <c r="AD748" s="13"/>
      <c r="AE748" s="13"/>
      <c r="AN748" s="8"/>
      <c r="AO748" s="8"/>
      <c r="AP748" s="8"/>
      <c r="AQ748" s="12"/>
    </row>
    <row r="749" spans="1:43" x14ac:dyDescent="0.35">
      <c r="A749" t="s">
        <v>180</v>
      </c>
      <c r="B749" s="208" t="s">
        <v>366</v>
      </c>
      <c r="C749" t="s">
        <v>258</v>
      </c>
      <c r="D749" s="208" t="s">
        <v>259</v>
      </c>
      <c r="E749" t="str">
        <f t="shared" si="22"/>
        <v>Stationary and Transport energy purposes (excCoal briquettes</v>
      </c>
      <c r="F749" s="216">
        <v>60</v>
      </c>
      <c r="G749" s="7">
        <f>ROW()</f>
        <v>749</v>
      </c>
      <c r="H749" s="7">
        <v>164</v>
      </c>
      <c r="AA749" s="13"/>
      <c r="AB749" s="13"/>
      <c r="AC749" s="13"/>
      <c r="AD749" s="13"/>
      <c r="AE749" s="13"/>
      <c r="AN749" s="8"/>
      <c r="AO749" s="8"/>
      <c r="AP749" s="8"/>
      <c r="AQ749" s="12"/>
    </row>
    <row r="750" spans="1:43" x14ac:dyDescent="0.35">
      <c r="A750" t="s">
        <v>180</v>
      </c>
      <c r="B750" s="208" t="s">
        <v>366</v>
      </c>
      <c r="C750" t="s">
        <v>261</v>
      </c>
      <c r="D750" s="208" t="s">
        <v>262</v>
      </c>
      <c r="E750" t="str">
        <f t="shared" si="22"/>
        <v>Stationary and Transport energy purposes (excCoal coke</v>
      </c>
      <c r="F750" s="216">
        <v>70</v>
      </c>
      <c r="G750" s="7">
        <f>ROW()</f>
        <v>750</v>
      </c>
      <c r="H750" s="7">
        <v>173</v>
      </c>
      <c r="AA750" s="13"/>
      <c r="AB750" s="13"/>
      <c r="AC750" s="13"/>
      <c r="AD750" s="13"/>
      <c r="AE750" s="13"/>
      <c r="AN750" s="8"/>
      <c r="AO750" s="8"/>
      <c r="AP750" s="8"/>
      <c r="AQ750" s="12"/>
    </row>
    <row r="751" spans="1:43" x14ac:dyDescent="0.35">
      <c r="A751" t="s">
        <v>180</v>
      </c>
      <c r="B751" s="208" t="s">
        <v>366</v>
      </c>
      <c r="C751" t="s">
        <v>264</v>
      </c>
      <c r="D751" s="208" t="s">
        <v>265</v>
      </c>
      <c r="E751" t="str">
        <f t="shared" si="22"/>
        <v>Stationary and Transport energy purposes (excCoal mine waste gas that is captured for combustion</v>
      </c>
      <c r="F751" s="216">
        <v>210</v>
      </c>
      <c r="G751" s="7">
        <f>ROW()</f>
        <v>751</v>
      </c>
      <c r="H751" s="7">
        <v>141</v>
      </c>
      <c r="AA751" s="13"/>
      <c r="AB751" s="13"/>
      <c r="AC751" s="13"/>
      <c r="AD751" s="13"/>
      <c r="AE751" s="13"/>
      <c r="AN751" s="8"/>
      <c r="AO751" s="8"/>
      <c r="AP751" s="8"/>
      <c r="AQ751" s="12"/>
    </row>
    <row r="752" spans="1:43" x14ac:dyDescent="0.35">
      <c r="A752" t="s">
        <v>180</v>
      </c>
      <c r="B752" s="208" t="s">
        <v>366</v>
      </c>
      <c r="C752" t="s">
        <v>267</v>
      </c>
      <c r="D752" s="208" t="s">
        <v>268</v>
      </c>
      <c r="E752" t="str">
        <f t="shared" si="22"/>
        <v>Stationary and Transport energy purposes (excCoal seam methane that is captured for combustion</v>
      </c>
      <c r="F752" s="216">
        <v>200</v>
      </c>
      <c r="G752" s="7">
        <f>ROW()</f>
        <v>752</v>
      </c>
      <c r="H752" s="7">
        <v>140</v>
      </c>
      <c r="AA752" s="13"/>
      <c r="AB752" s="13"/>
      <c r="AC752" s="13"/>
      <c r="AD752" s="13"/>
      <c r="AE752" s="13"/>
      <c r="AN752" s="8"/>
      <c r="AO752" s="8"/>
      <c r="AP752" s="8"/>
      <c r="AQ752" s="12"/>
    </row>
    <row r="753" spans="1:43" x14ac:dyDescent="0.35">
      <c r="A753" t="s">
        <v>180</v>
      </c>
      <c r="B753" s="208" t="s">
        <v>366</v>
      </c>
      <c r="C753" t="s">
        <v>270</v>
      </c>
      <c r="D753" s="208" t="s">
        <v>271</v>
      </c>
      <c r="E753" t="str">
        <f t="shared" si="22"/>
        <v>Stationary and Transport energy purposes (excCoal tar</v>
      </c>
      <c r="F753" s="216">
        <v>80</v>
      </c>
      <c r="G753" s="7">
        <f>ROW()</f>
        <v>753</v>
      </c>
      <c r="H753" s="7">
        <v>174</v>
      </c>
      <c r="AA753" s="13"/>
      <c r="AB753" s="13"/>
      <c r="AC753" s="13"/>
      <c r="AD753" s="13"/>
      <c r="AE753" s="13"/>
      <c r="AN753" s="8"/>
      <c r="AO753" s="8"/>
      <c r="AP753" s="8"/>
      <c r="AQ753" s="12"/>
    </row>
    <row r="754" spans="1:43" x14ac:dyDescent="0.35">
      <c r="A754" t="s">
        <v>180</v>
      </c>
      <c r="B754" s="208" t="s">
        <v>366</v>
      </c>
      <c r="C754" t="s">
        <v>272</v>
      </c>
      <c r="D754" s="208" t="s">
        <v>273</v>
      </c>
      <c r="E754" t="str">
        <f t="shared" si="22"/>
        <v>Stationary and Transport energy purposes (excCoke oven gas</v>
      </c>
      <c r="F754" s="216">
        <v>250</v>
      </c>
      <c r="G754" s="7">
        <f>ROW()</f>
        <v>754</v>
      </c>
      <c r="H754" s="7">
        <v>151</v>
      </c>
      <c r="AA754" s="13"/>
      <c r="AB754" s="13"/>
      <c r="AC754" s="13"/>
      <c r="AD754" s="13"/>
      <c r="AE754" s="13"/>
      <c r="AN754" s="8"/>
      <c r="AO754" s="8"/>
      <c r="AP754" s="8"/>
      <c r="AQ754" s="12"/>
    </row>
    <row r="755" spans="1:43" x14ac:dyDescent="0.35">
      <c r="A755" t="s">
        <v>180</v>
      </c>
      <c r="B755" s="208" t="s">
        <v>366</v>
      </c>
      <c r="C755" t="s">
        <v>274</v>
      </c>
      <c r="D755" s="208" t="s">
        <v>275</v>
      </c>
      <c r="E755" t="str">
        <f t="shared" si="22"/>
        <v>Stationary and Transport energy purposes (excCoking coal</v>
      </c>
      <c r="F755" s="216">
        <v>50</v>
      </c>
      <c r="G755" s="7">
        <f>ROW()</f>
        <v>755</v>
      </c>
      <c r="H755" s="7">
        <v>163</v>
      </c>
      <c r="AA755" s="13"/>
      <c r="AB755" s="13"/>
      <c r="AC755" s="13"/>
      <c r="AD755" s="13"/>
      <c r="AE755" s="13"/>
      <c r="AN755" s="8"/>
      <c r="AO755" s="8"/>
      <c r="AP755" s="8"/>
      <c r="AQ755" s="12"/>
    </row>
    <row r="756" spans="1:43" x14ac:dyDescent="0.35">
      <c r="A756" t="s">
        <v>180</v>
      </c>
      <c r="B756" s="208" t="s">
        <v>366</v>
      </c>
      <c r="C756" t="s">
        <v>276</v>
      </c>
      <c r="D756" s="208" t="s">
        <v>468</v>
      </c>
      <c r="E756" t="str">
        <f t="shared" si="22"/>
        <v>Stationary and Transport energy purposes (excCompressed natural gas that has reverted back to standard conditions</v>
      </c>
      <c r="F756" s="216">
        <v>220</v>
      </c>
      <c r="G756" s="7">
        <f>ROW()</f>
        <v>756</v>
      </c>
      <c r="H756" s="7">
        <v>150</v>
      </c>
      <c r="AA756" s="13"/>
      <c r="AB756" s="13"/>
      <c r="AC756" s="13"/>
      <c r="AD756" s="13"/>
      <c r="AE756" s="13"/>
      <c r="AN756" s="8"/>
      <c r="AO756" s="8"/>
      <c r="AP756" s="8"/>
      <c r="AQ756" s="12"/>
    </row>
    <row r="757" spans="1:43" x14ac:dyDescent="0.35">
      <c r="A757" t="s">
        <v>180</v>
      </c>
      <c r="B757" s="208" t="s">
        <v>366</v>
      </c>
      <c r="C757" t="s">
        <v>279</v>
      </c>
      <c r="D757" s="208" t="s">
        <v>383</v>
      </c>
      <c r="E757" t="str">
        <f t="shared" si="22"/>
        <v>Stationary and Transport energy purposes (excCrude oil</v>
      </c>
      <c r="F757" s="216">
        <v>350</v>
      </c>
      <c r="G757" s="7">
        <f>ROW()</f>
        <v>757</v>
      </c>
      <c r="H757" s="7">
        <v>182</v>
      </c>
      <c r="AA757" s="13"/>
      <c r="AB757" s="13"/>
      <c r="AC757" s="13"/>
      <c r="AD757" s="13"/>
      <c r="AE757" s="13"/>
      <c r="AN757" s="8"/>
      <c r="AO757" s="8"/>
      <c r="AP757" s="8"/>
      <c r="AQ757" s="12"/>
    </row>
    <row r="758" spans="1:43" x14ac:dyDescent="0.35">
      <c r="A758" t="s">
        <v>180</v>
      </c>
      <c r="B758" s="208" t="s">
        <v>366</v>
      </c>
      <c r="C758" t="s">
        <v>281</v>
      </c>
      <c r="D758" s="208" t="s">
        <v>282</v>
      </c>
      <c r="E758" t="str">
        <f t="shared" si="22"/>
        <v>Stationary and Transport energy purposes (excDiesel oil</v>
      </c>
      <c r="F758" s="216">
        <v>420</v>
      </c>
      <c r="G758" s="7">
        <f>ROW()</f>
        <v>758</v>
      </c>
      <c r="H758" s="7">
        <v>193</v>
      </c>
      <c r="AA758" s="13"/>
      <c r="AB758" s="13"/>
      <c r="AC758" s="13"/>
      <c r="AD758" s="13"/>
      <c r="AE758" s="13"/>
      <c r="AN758" s="8"/>
      <c r="AO758" s="8"/>
      <c r="AP758" s="8"/>
      <c r="AQ758" s="12"/>
    </row>
    <row r="759" spans="1:43" x14ac:dyDescent="0.35">
      <c r="A759" t="s">
        <v>180</v>
      </c>
      <c r="B759" s="208" t="s">
        <v>366</v>
      </c>
      <c r="C759" t="s">
        <v>469</v>
      </c>
      <c r="D759" s="208" t="s">
        <v>470</v>
      </c>
      <c r="E759" t="str">
        <f t="shared" si="22"/>
        <v>Stationary and Transport energy purposes (excDiesel oil - Transport</v>
      </c>
      <c r="F759" s="216">
        <v>420</v>
      </c>
      <c r="G759" s="7">
        <f>ROW()</f>
        <v>759</v>
      </c>
      <c r="H759" s="7">
        <v>215</v>
      </c>
      <c r="AA759" s="13"/>
      <c r="AB759" s="13"/>
      <c r="AC759" s="13"/>
      <c r="AD759" s="13"/>
      <c r="AE759" s="13"/>
      <c r="AN759" s="8"/>
      <c r="AO759" s="8"/>
      <c r="AP759" s="8"/>
      <c r="AQ759" s="12"/>
    </row>
    <row r="760" spans="1:43" x14ac:dyDescent="0.35">
      <c r="A760" t="s">
        <v>180</v>
      </c>
      <c r="B760" s="208" t="s">
        <v>366</v>
      </c>
      <c r="C760" t="s">
        <v>471</v>
      </c>
      <c r="D760" s="208" t="s">
        <v>472</v>
      </c>
      <c r="E760" t="str">
        <f t="shared" si="22"/>
        <v>Stationary and Transport energy purposes (excDiesel oil - Transport post-2004</v>
      </c>
      <c r="F760" s="216">
        <v>420</v>
      </c>
      <c r="G760" s="7">
        <f>ROW()</f>
        <v>760</v>
      </c>
      <c r="H760" s="7">
        <v>224</v>
      </c>
      <c r="AA760" s="13"/>
      <c r="AB760" s="13"/>
      <c r="AC760" s="13"/>
      <c r="AD760" s="13"/>
      <c r="AE760" s="13"/>
      <c r="AN760" s="8"/>
      <c r="AO760" s="8"/>
      <c r="AP760" s="8"/>
      <c r="AQ760" s="12"/>
    </row>
    <row r="761" spans="1:43" x14ac:dyDescent="0.35">
      <c r="A761" t="s">
        <v>180</v>
      </c>
      <c r="B761" s="208" t="s">
        <v>366</v>
      </c>
      <c r="C761" t="s">
        <v>473</v>
      </c>
      <c r="D761" s="208" t="s">
        <v>474</v>
      </c>
      <c r="E761" t="str">
        <f t="shared" si="22"/>
        <v>Stationary and Transport energy purposes (excDiesel oil (Euro i) - Transport</v>
      </c>
      <c r="F761" s="216">
        <v>420</v>
      </c>
      <c r="G761" s="7">
        <f>ROW()</f>
        <v>761</v>
      </c>
      <c r="H761" s="7">
        <v>227</v>
      </c>
      <c r="AA761" s="13"/>
      <c r="AB761" s="13"/>
      <c r="AC761" s="13"/>
      <c r="AD761" s="13"/>
      <c r="AE761" s="13"/>
      <c r="AN761" s="8"/>
      <c r="AO761" s="8"/>
      <c r="AP761" s="8"/>
      <c r="AQ761" s="12"/>
    </row>
    <row r="762" spans="1:43" x14ac:dyDescent="0.35">
      <c r="A762" t="s">
        <v>180</v>
      </c>
      <c r="B762" s="208" t="s">
        <v>366</v>
      </c>
      <c r="C762" t="s">
        <v>475</v>
      </c>
      <c r="D762" s="208" t="s">
        <v>476</v>
      </c>
      <c r="E762" t="str">
        <f t="shared" si="22"/>
        <v>Stationary and Transport energy purposes (excDiesel oil (Euro iii) - Transport</v>
      </c>
      <c r="F762" s="216">
        <v>420</v>
      </c>
      <c r="G762" s="7">
        <f>ROW()</f>
        <v>762</v>
      </c>
      <c r="H762" s="7">
        <v>226</v>
      </c>
      <c r="AA762" s="13"/>
      <c r="AB762" s="13"/>
      <c r="AC762" s="13"/>
      <c r="AD762" s="13"/>
      <c r="AE762" s="13"/>
      <c r="AN762" s="8"/>
      <c r="AO762" s="8"/>
      <c r="AP762" s="8"/>
      <c r="AQ762" s="12"/>
    </row>
    <row r="763" spans="1:43" x14ac:dyDescent="0.35">
      <c r="A763" t="s">
        <v>180</v>
      </c>
      <c r="B763" s="208" t="s">
        <v>366</v>
      </c>
      <c r="C763" t="s">
        <v>477</v>
      </c>
      <c r="D763" s="208" t="s">
        <v>478</v>
      </c>
      <c r="E763" t="str">
        <f t="shared" si="22"/>
        <v>Stationary and Transport energy purposes (excDiesel oil (Euro iv or higher) - Transport</v>
      </c>
      <c r="F763" s="216">
        <v>420</v>
      </c>
      <c r="G763" s="7">
        <f>ROW()</f>
        <v>763</v>
      </c>
      <c r="H763" s="7">
        <v>225</v>
      </c>
      <c r="AA763" s="13"/>
      <c r="AB763" s="13"/>
      <c r="AC763" s="13"/>
      <c r="AD763" s="13"/>
      <c r="AE763" s="13"/>
      <c r="AN763" s="8"/>
      <c r="AO763" s="8"/>
      <c r="AP763" s="8"/>
      <c r="AQ763" s="12"/>
    </row>
    <row r="764" spans="1:43" x14ac:dyDescent="0.35">
      <c r="A764" t="s">
        <v>180</v>
      </c>
      <c r="B764" s="208" t="s">
        <v>366</v>
      </c>
      <c r="C764" t="s">
        <v>285</v>
      </c>
      <c r="D764" s="208" t="s">
        <v>286</v>
      </c>
      <c r="E764" t="str">
        <f t="shared" si="22"/>
        <v>Stationary and Transport energy purposes (excDry wood</v>
      </c>
      <c r="F764" s="216">
        <v>120</v>
      </c>
      <c r="G764" s="7">
        <f>ROW()</f>
        <v>764</v>
      </c>
      <c r="H764" s="7">
        <v>167</v>
      </c>
      <c r="AA764" s="13"/>
      <c r="AB764" s="13"/>
      <c r="AC764" s="13"/>
      <c r="AD764" s="13"/>
      <c r="AE764" s="13"/>
      <c r="AN764" s="8"/>
      <c r="AO764" s="8"/>
      <c r="AP764" s="8"/>
      <c r="AQ764" s="12"/>
    </row>
    <row r="765" spans="1:43" x14ac:dyDescent="0.35">
      <c r="A765" t="s">
        <v>180</v>
      </c>
      <c r="B765" s="208" t="s">
        <v>366</v>
      </c>
      <c r="C765" t="s">
        <v>287</v>
      </c>
      <c r="D765" s="208">
        <v>111</v>
      </c>
      <c r="E765" t="str">
        <f t="shared" si="22"/>
        <v>Stationary and Transport energy purposes (excEthane</v>
      </c>
      <c r="F765" s="216">
        <v>240</v>
      </c>
      <c r="G765" s="7">
        <f>ROW()</f>
        <v>765</v>
      </c>
      <c r="H765" s="7">
        <v>156</v>
      </c>
      <c r="AA765" s="13"/>
      <c r="AB765" s="13"/>
      <c r="AC765" s="13"/>
      <c r="AD765" s="13"/>
      <c r="AE765" s="13"/>
      <c r="AN765" s="8"/>
      <c r="AO765" s="8"/>
      <c r="AP765" s="8"/>
      <c r="AQ765" s="12"/>
    </row>
    <row r="766" spans="1:43" x14ac:dyDescent="0.35">
      <c r="A766" t="s">
        <v>180</v>
      </c>
      <c r="B766" s="208" t="s">
        <v>366</v>
      </c>
      <c r="C766" t="s">
        <v>288</v>
      </c>
      <c r="D766" s="208" t="s">
        <v>289</v>
      </c>
      <c r="E766" t="str">
        <f t="shared" si="22"/>
        <v>Stationary and Transport energy purposes (excEthanol for use as a fuel in an internal combustion engine</v>
      </c>
      <c r="F766" s="216">
        <v>530</v>
      </c>
      <c r="G766" s="7">
        <f>ROW()</f>
        <v>766</v>
      </c>
      <c r="H766" s="7">
        <v>186</v>
      </c>
      <c r="AA766" s="13"/>
      <c r="AB766" s="13"/>
      <c r="AC766" s="13"/>
      <c r="AD766" s="13"/>
      <c r="AE766" s="13"/>
      <c r="AN766" s="8"/>
      <c r="AO766" s="8"/>
      <c r="AP766" s="8"/>
      <c r="AQ766" s="12"/>
    </row>
    <row r="767" spans="1:43" x14ac:dyDescent="0.35">
      <c r="A767" t="s">
        <v>180</v>
      </c>
      <c r="B767" s="208" t="s">
        <v>366</v>
      </c>
      <c r="C767" t="s">
        <v>479</v>
      </c>
      <c r="D767" s="208" t="s">
        <v>480</v>
      </c>
      <c r="E767" t="str">
        <f t="shared" si="22"/>
        <v>Stationary and Transport energy purposes (excEthanol for use as a fuel in an internal combustion engine - Transport</v>
      </c>
      <c r="F767" s="216">
        <v>530</v>
      </c>
      <c r="G767" s="7">
        <f>ROW()</f>
        <v>767</v>
      </c>
      <c r="H767" s="7">
        <v>211</v>
      </c>
      <c r="AA767" s="13"/>
      <c r="AB767" s="13"/>
      <c r="AC767" s="13"/>
      <c r="AD767" s="13"/>
      <c r="AE767" s="13"/>
      <c r="AN767" s="8"/>
      <c r="AO767" s="8"/>
      <c r="AP767" s="8"/>
      <c r="AQ767" s="12"/>
    </row>
    <row r="768" spans="1:43" x14ac:dyDescent="0.35">
      <c r="A768" t="s">
        <v>180</v>
      </c>
      <c r="B768" s="208" t="s">
        <v>366</v>
      </c>
      <c r="C768" t="s">
        <v>481</v>
      </c>
      <c r="D768" s="208" t="s">
        <v>482</v>
      </c>
      <c r="E768" t="str">
        <f t="shared" si="22"/>
        <v>Stationary and Transport energy purposes (excEthanol for use as a fuel in an internal combustion engine - Transport post</v>
      </c>
      <c r="F768" s="216">
        <v>530</v>
      </c>
      <c r="G768" s="7">
        <f>ROW()</f>
        <v>768</v>
      </c>
      <c r="H768" s="7">
        <v>213</v>
      </c>
      <c r="AA768" s="13"/>
      <c r="AB768" s="13"/>
      <c r="AC768" s="13"/>
      <c r="AD768" s="13"/>
      <c r="AE768" s="13"/>
      <c r="AN768" s="8"/>
      <c r="AO768" s="8"/>
      <c r="AP768" s="8"/>
      <c r="AQ768" s="12"/>
    </row>
    <row r="769" spans="1:43" x14ac:dyDescent="0.35">
      <c r="A769" t="s">
        <v>180</v>
      </c>
      <c r="B769" s="208" t="s">
        <v>366</v>
      </c>
      <c r="C769" t="s">
        <v>290</v>
      </c>
      <c r="D769" s="208">
        <v>128</v>
      </c>
      <c r="E769" t="str">
        <f t="shared" si="22"/>
        <v>Stationary and Transport energy purposes (excFuel oil</v>
      </c>
      <c r="F769" s="216">
        <v>430</v>
      </c>
      <c r="G769" s="7">
        <f>ROW()</f>
        <v>769</v>
      </c>
      <c r="H769" s="7">
        <v>208</v>
      </c>
      <c r="AA769" s="13"/>
      <c r="AB769" s="13"/>
      <c r="AC769" s="13"/>
      <c r="AD769" s="13"/>
      <c r="AE769" s="13"/>
      <c r="AN769" s="8"/>
      <c r="AO769" s="8"/>
      <c r="AP769" s="8"/>
      <c r="AQ769" s="12"/>
    </row>
    <row r="770" spans="1:43" x14ac:dyDescent="0.35">
      <c r="A770" t="s">
        <v>180</v>
      </c>
      <c r="B770" s="208" t="s">
        <v>366</v>
      </c>
      <c r="C770" t="s">
        <v>483</v>
      </c>
      <c r="D770" s="208" t="s">
        <v>484</v>
      </c>
      <c r="E770" t="str">
        <f t="shared" si="22"/>
        <v>Stationary and Transport energy purposes (excFuel oil - Transport</v>
      </c>
      <c r="F770" s="216">
        <v>430</v>
      </c>
      <c r="G770" s="7">
        <f>ROW()</f>
        <v>770</v>
      </c>
      <c r="H770" s="7">
        <v>218</v>
      </c>
      <c r="AA770" s="13"/>
      <c r="AB770" s="13"/>
      <c r="AC770" s="13"/>
      <c r="AD770" s="13"/>
      <c r="AE770" s="13"/>
      <c r="AN770" s="8"/>
      <c r="AO770" s="8"/>
      <c r="AP770" s="8"/>
      <c r="AQ770" s="12"/>
    </row>
    <row r="771" spans="1:43" x14ac:dyDescent="0.35">
      <c r="A771" t="s">
        <v>180</v>
      </c>
      <c r="B771" s="208" t="s">
        <v>366</v>
      </c>
      <c r="C771" t="s">
        <v>291</v>
      </c>
      <c r="D771" s="208">
        <v>113</v>
      </c>
      <c r="E771" t="str">
        <f t="shared" si="22"/>
        <v>Stationary and Transport energy purposes (excGaseous fossil fuels other than those mentioned in items 17 to 26</v>
      </c>
      <c r="F771" s="216">
        <v>290</v>
      </c>
      <c r="G771" s="7">
        <f>ROW()</f>
        <v>771</v>
      </c>
      <c r="H771" s="7">
        <v>158</v>
      </c>
      <c r="AA771" s="13"/>
      <c r="AB771" s="13"/>
      <c r="AC771" s="13"/>
      <c r="AD771" s="13"/>
      <c r="AE771" s="13"/>
      <c r="AN771" s="8"/>
      <c r="AO771" s="8"/>
      <c r="AP771" s="8"/>
      <c r="AQ771" s="12"/>
    </row>
    <row r="772" spans="1:43" x14ac:dyDescent="0.35">
      <c r="A772" t="s">
        <v>180</v>
      </c>
      <c r="B772" s="208" t="s">
        <v>366</v>
      </c>
      <c r="C772" t="s">
        <v>292</v>
      </c>
      <c r="D772" s="208" t="s">
        <v>293</v>
      </c>
      <c r="E772" t="str">
        <f t="shared" ref="E772:E807" si="23">LEFT(TRIM(A772),45)&amp;LEFT(TRIM(C772),75)</f>
        <v>Stationary and Transport energy purposes (excGasoline (other than for use as fuel in an aircraft)</v>
      </c>
      <c r="F772" s="216">
        <v>370</v>
      </c>
      <c r="G772" s="7">
        <f>ROW()</f>
        <v>772</v>
      </c>
      <c r="H772" s="7">
        <v>188</v>
      </c>
      <c r="AA772" s="13"/>
      <c r="AB772" s="13"/>
      <c r="AC772" s="13"/>
      <c r="AD772" s="13"/>
      <c r="AE772" s="13"/>
      <c r="AN772" s="8"/>
      <c r="AO772" s="8"/>
      <c r="AP772" s="8"/>
      <c r="AQ772" s="12"/>
    </row>
    <row r="773" spans="1:43" x14ac:dyDescent="0.35">
      <c r="A773" t="s">
        <v>180</v>
      </c>
      <c r="B773" s="208" t="s">
        <v>366</v>
      </c>
      <c r="C773" t="s">
        <v>485</v>
      </c>
      <c r="D773" s="208" t="s">
        <v>486</v>
      </c>
      <c r="E773" t="str">
        <f t="shared" si="23"/>
        <v>Stationary and Transport energy purposes (excGasoline (other than for use as fuel in an aircraft) - Transport</v>
      </c>
      <c r="F773" s="216">
        <v>370</v>
      </c>
      <c r="G773" s="7">
        <f>ROW()</f>
        <v>773</v>
      </c>
      <c r="H773" s="7">
        <v>214</v>
      </c>
      <c r="AA773" s="13"/>
      <c r="AB773" s="13"/>
      <c r="AC773" s="13"/>
      <c r="AD773" s="13"/>
      <c r="AE773" s="13"/>
      <c r="AN773" s="8"/>
      <c r="AO773" s="8"/>
      <c r="AP773" s="8"/>
      <c r="AQ773" s="12"/>
    </row>
    <row r="774" spans="1:43" x14ac:dyDescent="0.35">
      <c r="A774" t="s">
        <v>180</v>
      </c>
      <c r="B774" s="208" t="s">
        <v>366</v>
      </c>
      <c r="C774" t="s">
        <v>487</v>
      </c>
      <c r="D774" s="208" t="s">
        <v>488</v>
      </c>
      <c r="E774" t="str">
        <f t="shared" si="23"/>
        <v>Stationary and Transport energy purposes (excGasoline (other than for use as fuel in an aircraft) - Transport post-2004</v>
      </c>
      <c r="F774" s="216">
        <v>370</v>
      </c>
      <c r="G774" s="7">
        <f>ROW()</f>
        <v>774</v>
      </c>
      <c r="H774" s="7">
        <v>223</v>
      </c>
      <c r="AA774" s="13"/>
      <c r="AB774" s="13"/>
      <c r="AC774" s="13"/>
      <c r="AD774" s="13"/>
      <c r="AE774" s="13"/>
      <c r="AN774" s="8"/>
      <c r="AO774" s="8"/>
      <c r="AP774" s="8"/>
      <c r="AQ774" s="12"/>
    </row>
    <row r="775" spans="1:43" x14ac:dyDescent="0.35">
      <c r="A775" t="s">
        <v>180</v>
      </c>
      <c r="B775" s="208" t="s">
        <v>366</v>
      </c>
      <c r="C775" t="s">
        <v>295</v>
      </c>
      <c r="D775" s="208" t="s">
        <v>296</v>
      </c>
      <c r="E775" t="str">
        <f t="shared" si="23"/>
        <v>Stationary and Transport energy purposes (excGasoline for use as a fuel in an aircraft</v>
      </c>
      <c r="F775" s="216">
        <v>380</v>
      </c>
      <c r="G775" s="7">
        <f>ROW()</f>
        <v>775</v>
      </c>
      <c r="H775" s="7">
        <v>189</v>
      </c>
      <c r="AA775" s="13"/>
      <c r="AB775" s="13"/>
      <c r="AC775" s="13"/>
      <c r="AD775" s="13"/>
      <c r="AE775" s="13"/>
      <c r="AN775" s="8"/>
      <c r="AO775" s="8"/>
      <c r="AP775" s="8"/>
      <c r="AQ775" s="12"/>
    </row>
    <row r="776" spans="1:43" x14ac:dyDescent="0.35">
      <c r="A776" t="s">
        <v>180</v>
      </c>
      <c r="B776" s="208" t="s">
        <v>366</v>
      </c>
      <c r="C776" t="s">
        <v>489</v>
      </c>
      <c r="D776" s="208" t="s">
        <v>490</v>
      </c>
      <c r="E776" t="str">
        <f t="shared" si="23"/>
        <v>Stationary and Transport energy purposes (excGasoline for use as a fuel in an aircraft - Transport</v>
      </c>
      <c r="F776" s="216">
        <v>380</v>
      </c>
      <c r="G776" s="7">
        <f>ROW()</f>
        <v>776</v>
      </c>
      <c r="H776" s="7">
        <v>216</v>
      </c>
      <c r="AA776" s="13"/>
      <c r="AB776" s="13"/>
      <c r="AC776" s="13"/>
      <c r="AD776" s="13"/>
      <c r="AE776" s="13"/>
      <c r="AN776" s="8"/>
      <c r="AO776" s="8"/>
      <c r="AP776" s="8"/>
      <c r="AQ776" s="12"/>
    </row>
    <row r="777" spans="1:43" x14ac:dyDescent="0.35">
      <c r="A777" t="s">
        <v>180</v>
      </c>
      <c r="B777" s="208" t="s">
        <v>366</v>
      </c>
      <c r="C777" t="s">
        <v>298</v>
      </c>
      <c r="D777" s="208" t="s">
        <v>299</v>
      </c>
      <c r="E777" t="str">
        <f t="shared" si="23"/>
        <v>Stationary and Transport energy purposes (excGreen and air dried wood</v>
      </c>
      <c r="F777" s="216">
        <v>130</v>
      </c>
      <c r="G777" s="7">
        <f>ROW()</f>
        <v>777</v>
      </c>
      <c r="H777" s="7">
        <v>168</v>
      </c>
      <c r="AA777" s="13"/>
      <c r="AB777" s="13"/>
      <c r="AC777" s="13"/>
      <c r="AD777" s="13"/>
      <c r="AE777" s="13"/>
      <c r="AN777" s="8"/>
      <c r="AO777" s="8"/>
      <c r="AP777" s="8"/>
      <c r="AQ777" s="12"/>
    </row>
    <row r="778" spans="1:43" x14ac:dyDescent="0.35">
      <c r="A778" t="s">
        <v>180</v>
      </c>
      <c r="B778" s="208" t="s">
        <v>366</v>
      </c>
      <c r="C778" t="s">
        <v>301</v>
      </c>
      <c r="D778" s="208" t="s">
        <v>302</v>
      </c>
      <c r="E778" t="str">
        <f t="shared" si="23"/>
        <v>Stationary and Transport energy purposes (excHeating oil</v>
      </c>
      <c r="F778" s="216">
        <v>410</v>
      </c>
      <c r="G778" s="7">
        <f>ROW()</f>
        <v>778</v>
      </c>
      <c r="H778" s="7">
        <v>192</v>
      </c>
      <c r="AA778" s="13"/>
      <c r="AB778" s="13"/>
      <c r="AC778" s="13"/>
      <c r="AD778" s="13"/>
      <c r="AE778" s="13"/>
      <c r="AN778" s="8"/>
      <c r="AO778" s="8"/>
      <c r="AP778" s="8"/>
      <c r="AQ778" s="12"/>
    </row>
    <row r="779" spans="1:43" x14ac:dyDescent="0.35">
      <c r="A779" t="s">
        <v>180</v>
      </c>
      <c r="B779" s="208" t="s">
        <v>366</v>
      </c>
      <c r="C779" s="54" t="s">
        <v>303</v>
      </c>
      <c r="D779" s="208" t="s">
        <v>304</v>
      </c>
      <c r="E779" t="str">
        <f t="shared" si="23"/>
        <v>Stationary and Transport energy purposes (excIndustrial materials that are derived from fossil fuels if recycled and com</v>
      </c>
      <c r="F779" s="216">
        <v>100</v>
      </c>
      <c r="G779" s="7">
        <f>ROW()</f>
        <v>779</v>
      </c>
      <c r="H779" s="7">
        <v>165</v>
      </c>
      <c r="AA779" s="13"/>
      <c r="AB779" s="13"/>
      <c r="AC779" s="13"/>
      <c r="AD779" s="13"/>
      <c r="AE779" s="13"/>
      <c r="AN779" s="8"/>
      <c r="AO779" s="8"/>
      <c r="AP779" s="8"/>
      <c r="AQ779" s="12"/>
    </row>
    <row r="780" spans="1:43" x14ac:dyDescent="0.35">
      <c r="A780" t="s">
        <v>180</v>
      </c>
      <c r="B780" s="208" t="s">
        <v>366</v>
      </c>
      <c r="C780" t="s">
        <v>305</v>
      </c>
      <c r="D780" s="208" t="s">
        <v>306</v>
      </c>
      <c r="E780" t="str">
        <f t="shared" si="23"/>
        <v>Stationary and Transport energy purposes (excKerosene (other than for use as fuel in an aircraft)</v>
      </c>
      <c r="F780" s="216">
        <v>390</v>
      </c>
      <c r="G780" s="7">
        <f>ROW()</f>
        <v>780</v>
      </c>
      <c r="H780" s="7">
        <v>190</v>
      </c>
      <c r="AA780" s="13"/>
      <c r="AB780" s="13"/>
      <c r="AC780" s="13"/>
      <c r="AD780" s="13"/>
      <c r="AE780" s="13"/>
      <c r="AN780" s="8"/>
      <c r="AO780" s="8"/>
      <c r="AP780" s="8"/>
      <c r="AQ780" s="12"/>
    </row>
    <row r="781" spans="1:43" x14ac:dyDescent="0.35">
      <c r="A781" t="s">
        <v>180</v>
      </c>
      <c r="B781" s="208" t="s">
        <v>366</v>
      </c>
      <c r="C781" t="s">
        <v>307</v>
      </c>
      <c r="D781" s="208" t="s">
        <v>308</v>
      </c>
      <c r="E781" t="str">
        <f t="shared" si="23"/>
        <v>Stationary and Transport energy purposes (excKerosene for use as fuel in an aircraft</v>
      </c>
      <c r="F781" s="216">
        <v>400</v>
      </c>
      <c r="G781" s="7">
        <f>ROW()</f>
        <v>781</v>
      </c>
      <c r="H781" s="7">
        <v>191</v>
      </c>
      <c r="AA781" s="13"/>
      <c r="AB781" s="13"/>
      <c r="AC781" s="13"/>
      <c r="AD781" s="13"/>
      <c r="AE781" s="13"/>
      <c r="AN781" s="8"/>
      <c r="AO781" s="8"/>
      <c r="AP781" s="8"/>
      <c r="AQ781" s="12"/>
    </row>
    <row r="782" spans="1:43" x14ac:dyDescent="0.35">
      <c r="A782" t="s">
        <v>180</v>
      </c>
      <c r="B782" s="208" t="s">
        <v>366</v>
      </c>
      <c r="C782" t="s">
        <v>491</v>
      </c>
      <c r="D782" s="208" t="s">
        <v>492</v>
      </c>
      <c r="E782" t="str">
        <f t="shared" si="23"/>
        <v>Stationary and Transport energy purposes (excKerosene for use as fuel in an aircraft - Transport</v>
      </c>
      <c r="F782" s="216">
        <v>400</v>
      </c>
      <c r="G782" s="7">
        <f>ROW()</f>
        <v>782</v>
      </c>
      <c r="H782" s="7">
        <v>217</v>
      </c>
      <c r="AA782" s="13"/>
      <c r="AB782" s="13"/>
      <c r="AC782" s="13"/>
      <c r="AD782" s="13"/>
      <c r="AE782" s="13"/>
      <c r="AN782" s="8"/>
      <c r="AO782" s="8"/>
      <c r="AP782" s="8"/>
      <c r="AQ782" s="12"/>
    </row>
    <row r="783" spans="1:43" x14ac:dyDescent="0.35">
      <c r="A783" t="s">
        <v>180</v>
      </c>
      <c r="B783" s="208" t="s">
        <v>366</v>
      </c>
      <c r="C783" t="s">
        <v>309</v>
      </c>
      <c r="D783" s="208" t="s">
        <v>310</v>
      </c>
      <c r="E783" t="str">
        <f t="shared" si="23"/>
        <v>Stationary and Transport energy purposes (excLandfill biogas that is captured for combustion (methane only)</v>
      </c>
      <c r="F783" s="216">
        <v>300</v>
      </c>
      <c r="G783" s="7">
        <f>ROW()</f>
        <v>783</v>
      </c>
      <c r="H783" s="7">
        <v>143</v>
      </c>
      <c r="AA783" s="13"/>
      <c r="AB783" s="13"/>
      <c r="AC783" s="13"/>
      <c r="AD783" s="13"/>
      <c r="AE783" s="13"/>
      <c r="AN783" s="8"/>
      <c r="AO783" s="8"/>
      <c r="AP783" s="8"/>
      <c r="AQ783" s="12"/>
    </row>
    <row r="784" spans="1:43" x14ac:dyDescent="0.35">
      <c r="A784" t="s">
        <v>180</v>
      </c>
      <c r="B784" s="208" t="s">
        <v>366</v>
      </c>
      <c r="C784" t="s">
        <v>312</v>
      </c>
      <c r="D784" s="208">
        <v>115</v>
      </c>
      <c r="E784" t="str">
        <f t="shared" si="23"/>
        <v>Stationary and Transport energy purposes (excLiquefied aromatic hydrocarbons</v>
      </c>
      <c r="F784" s="216">
        <v>440</v>
      </c>
      <c r="G784" s="7">
        <f>ROW()</f>
        <v>784</v>
      </c>
      <c r="H784" s="7">
        <v>203</v>
      </c>
      <c r="AA784" s="13"/>
      <c r="AB784" s="13"/>
      <c r="AC784" s="13"/>
      <c r="AD784" s="13"/>
      <c r="AE784" s="13"/>
      <c r="AN784" s="8"/>
      <c r="AO784" s="8"/>
      <c r="AP784" s="8"/>
      <c r="AQ784" s="12"/>
    </row>
    <row r="785" spans="1:43" x14ac:dyDescent="0.35">
      <c r="A785" t="s">
        <v>180</v>
      </c>
      <c r="B785" s="208" t="s">
        <v>366</v>
      </c>
      <c r="C785" t="s">
        <v>314</v>
      </c>
      <c r="D785" s="208" t="s">
        <v>315</v>
      </c>
      <c r="E785" t="str">
        <f t="shared" si="23"/>
        <v>Stationary and Transport energy purposes (excLiquefied natural gas</v>
      </c>
      <c r="F785" s="216">
        <v>280</v>
      </c>
      <c r="G785" s="7">
        <f>ROW()</f>
        <v>785</v>
      </c>
      <c r="H785" s="7">
        <v>155</v>
      </c>
      <c r="AA785" s="13"/>
      <c r="AB785" s="13"/>
      <c r="AC785" s="13"/>
      <c r="AD785" s="13"/>
      <c r="AE785" s="13"/>
      <c r="AN785" s="8"/>
      <c r="AO785" s="8"/>
      <c r="AP785" s="8"/>
      <c r="AQ785" s="12"/>
    </row>
    <row r="786" spans="1:43" x14ac:dyDescent="0.35">
      <c r="A786" t="s">
        <v>180</v>
      </c>
      <c r="B786" s="208" t="s">
        <v>366</v>
      </c>
      <c r="C786" t="s">
        <v>493</v>
      </c>
      <c r="D786" s="208" t="s">
        <v>494</v>
      </c>
      <c r="E786" t="str">
        <f t="shared" si="23"/>
        <v>Stationary and Transport energy purposes (excLiquefied natural gas (heavy duty vehicles) - Transport</v>
      </c>
      <c r="F786" s="216">
        <v>280</v>
      </c>
      <c r="G786" s="7">
        <f>ROW()</f>
        <v>786</v>
      </c>
      <c r="H786" s="7">
        <v>221</v>
      </c>
      <c r="AA786" s="13"/>
      <c r="AB786" s="13"/>
      <c r="AC786" s="13"/>
      <c r="AD786" s="13"/>
      <c r="AE786" s="13"/>
      <c r="AN786" s="8"/>
      <c r="AO786" s="8"/>
      <c r="AP786" s="8"/>
      <c r="AQ786" s="12"/>
    </row>
    <row r="787" spans="1:43" x14ac:dyDescent="0.35">
      <c r="A787" t="s">
        <v>180</v>
      </c>
      <c r="B787" s="208" t="s">
        <v>366</v>
      </c>
      <c r="C787" t="s">
        <v>495</v>
      </c>
      <c r="D787" s="208" t="s">
        <v>496</v>
      </c>
      <c r="E787" t="str">
        <f t="shared" si="23"/>
        <v>Stationary and Transport energy purposes (excLiquefied natural gas (light duty vehicles) - Transport</v>
      </c>
      <c r="F787" s="216">
        <v>280</v>
      </c>
      <c r="G787" s="7">
        <f>ROW()</f>
        <v>787</v>
      </c>
      <c r="H787" s="7">
        <v>220</v>
      </c>
      <c r="AA787" s="13"/>
      <c r="AB787" s="13"/>
      <c r="AC787" s="13"/>
      <c r="AD787" s="13"/>
      <c r="AE787" s="13"/>
      <c r="AN787" s="8"/>
      <c r="AO787" s="8"/>
      <c r="AP787" s="8"/>
      <c r="AQ787" s="12"/>
    </row>
    <row r="788" spans="1:43" x14ac:dyDescent="0.35">
      <c r="A788" t="s">
        <v>180</v>
      </c>
      <c r="B788" s="208" t="s">
        <v>366</v>
      </c>
      <c r="C788" t="s">
        <v>317</v>
      </c>
      <c r="D788" s="208">
        <v>116</v>
      </c>
      <c r="E788" t="str">
        <f t="shared" si="23"/>
        <v>Stationary and Transport energy purposes (excLiquefied petroleum gas</v>
      </c>
      <c r="F788" s="216">
        <v>460</v>
      </c>
      <c r="G788" s="7">
        <f>ROW()</f>
        <v>788</v>
      </c>
      <c r="H788" s="7">
        <v>204</v>
      </c>
      <c r="AA788" s="13"/>
      <c r="AB788" s="13"/>
      <c r="AC788" s="13"/>
      <c r="AD788" s="13"/>
      <c r="AE788" s="13"/>
      <c r="AN788" s="8"/>
      <c r="AO788" s="8"/>
      <c r="AP788" s="8"/>
      <c r="AQ788" s="12"/>
    </row>
    <row r="789" spans="1:43" x14ac:dyDescent="0.35">
      <c r="A789" t="s">
        <v>180</v>
      </c>
      <c r="B789" s="208" t="s">
        <v>366</v>
      </c>
      <c r="C789" t="s">
        <v>497</v>
      </c>
      <c r="D789" s="208">
        <v>119</v>
      </c>
      <c r="E789" t="str">
        <f t="shared" si="23"/>
        <v>Stationary and Transport energy purposes (excLiquefied petroleum gas - Transport</v>
      </c>
      <c r="F789" s="216">
        <v>460</v>
      </c>
      <c r="G789" s="7">
        <f>ROW()</f>
        <v>789</v>
      </c>
      <c r="H789" s="7">
        <v>228</v>
      </c>
      <c r="AA789" s="13"/>
      <c r="AB789" s="13"/>
      <c r="AC789" s="13"/>
      <c r="AD789" s="13"/>
      <c r="AE789" s="13"/>
      <c r="AN789" s="8"/>
      <c r="AO789" s="8"/>
      <c r="AP789" s="8"/>
      <c r="AQ789" s="12"/>
    </row>
    <row r="790" spans="1:43" x14ac:dyDescent="0.35">
      <c r="A790" t="s">
        <v>180</v>
      </c>
      <c r="B790" s="208" t="s">
        <v>366</v>
      </c>
      <c r="C790" t="s">
        <v>498</v>
      </c>
      <c r="D790" s="208">
        <v>122</v>
      </c>
      <c r="E790" t="str">
        <f t="shared" si="23"/>
        <v>Stationary and Transport energy purposes (excLiquefied petroleum gas - Transport post-2004</v>
      </c>
      <c r="F790" s="216">
        <v>460</v>
      </c>
      <c r="G790" s="7">
        <f>ROW()</f>
        <v>790</v>
      </c>
      <c r="H790" s="7">
        <v>231</v>
      </c>
      <c r="AA790" s="13"/>
      <c r="AB790" s="13"/>
      <c r="AC790" s="13"/>
      <c r="AD790" s="13"/>
      <c r="AE790" s="13"/>
      <c r="AN790" s="8"/>
      <c r="AO790" s="8"/>
      <c r="AP790" s="8"/>
      <c r="AQ790" s="12"/>
    </row>
    <row r="791" spans="1:43" x14ac:dyDescent="0.35">
      <c r="A791" t="s">
        <v>180</v>
      </c>
      <c r="B791" s="208" t="s">
        <v>366</v>
      </c>
      <c r="C791" t="s">
        <v>319</v>
      </c>
      <c r="D791" s="208" t="s">
        <v>320</v>
      </c>
      <c r="E791" t="str">
        <f t="shared" si="23"/>
        <v>Stationary and Transport energy purposes (excNaphtha</v>
      </c>
      <c r="F791" s="216">
        <v>470</v>
      </c>
      <c r="G791" s="7">
        <f>ROW()</f>
        <v>791</v>
      </c>
      <c r="H791" s="7">
        <v>197</v>
      </c>
      <c r="AA791" s="13"/>
      <c r="AB791" s="13"/>
      <c r="AC791" s="13"/>
      <c r="AD791" s="13"/>
      <c r="AE791" s="13"/>
      <c r="AN791" s="8"/>
      <c r="AO791" s="8"/>
      <c r="AP791" s="8"/>
      <c r="AQ791" s="12"/>
    </row>
    <row r="792" spans="1:43" x14ac:dyDescent="0.35">
      <c r="A792" t="s">
        <v>180</v>
      </c>
      <c r="B792" s="208" t="s">
        <v>366</v>
      </c>
      <c r="C792" t="s">
        <v>499</v>
      </c>
      <c r="D792" s="208" t="s">
        <v>500</v>
      </c>
      <c r="E792" t="str">
        <f t="shared" si="23"/>
        <v>Stationary and Transport energy purposes (excNatural gas (heavy duty vehicles) - Transport</v>
      </c>
      <c r="F792" s="216">
        <v>190</v>
      </c>
      <c r="G792" s="7">
        <f>ROW()</f>
        <v>792</v>
      </c>
      <c r="H792" s="7">
        <v>179</v>
      </c>
      <c r="AA792" s="13"/>
      <c r="AB792" s="13"/>
      <c r="AC792" s="13"/>
      <c r="AD792" s="13"/>
      <c r="AE792" s="13"/>
      <c r="AN792" s="8"/>
      <c r="AO792" s="8"/>
      <c r="AP792" s="8"/>
      <c r="AQ792" s="12"/>
    </row>
    <row r="793" spans="1:43" x14ac:dyDescent="0.35">
      <c r="A793" t="s">
        <v>180</v>
      </c>
      <c r="B793" s="208" t="s">
        <v>366</v>
      </c>
      <c r="C793" t="s">
        <v>501</v>
      </c>
      <c r="D793" s="208" t="s">
        <v>502</v>
      </c>
      <c r="E793" t="str">
        <f t="shared" si="23"/>
        <v>Stationary and Transport energy purposes (excNatural gas (light duty vehicles) - Transport</v>
      </c>
      <c r="F793" s="216">
        <v>190</v>
      </c>
      <c r="G793" s="7">
        <f>ROW()</f>
        <v>793</v>
      </c>
      <c r="H793" s="7">
        <v>178</v>
      </c>
      <c r="AA793" s="13"/>
      <c r="AB793" s="13"/>
      <c r="AC793" s="13"/>
      <c r="AD793" s="13"/>
      <c r="AE793" s="13"/>
      <c r="AN793" s="8"/>
      <c r="AO793" s="8"/>
      <c r="AP793" s="8"/>
      <c r="AQ793" s="12"/>
    </row>
    <row r="794" spans="1:43" x14ac:dyDescent="0.35">
      <c r="A794" t="s">
        <v>180</v>
      </c>
      <c r="B794" s="208" t="s">
        <v>366</v>
      </c>
      <c r="C794" t="s">
        <v>322</v>
      </c>
      <c r="D794" s="208" t="s">
        <v>398</v>
      </c>
      <c r="E794" t="str">
        <f t="shared" si="23"/>
        <v>Stationary and Transport energy purposes (excNatural gas distributed in a pipeline</v>
      </c>
      <c r="F794" s="216">
        <v>190</v>
      </c>
      <c r="G794" s="7">
        <f>ROW()</f>
        <v>794</v>
      </c>
      <c r="H794" s="7">
        <v>147</v>
      </c>
      <c r="J794"/>
      <c r="AA794" s="13"/>
      <c r="AB794" s="13"/>
      <c r="AC794" s="13"/>
      <c r="AD794" s="13"/>
      <c r="AE794" s="13"/>
      <c r="AN794" s="8"/>
      <c r="AO794" s="8"/>
      <c r="AP794" s="8"/>
      <c r="AQ794" s="12"/>
    </row>
    <row r="795" spans="1:43" x14ac:dyDescent="0.35">
      <c r="A795" t="s">
        <v>180</v>
      </c>
      <c r="B795" s="208" t="s">
        <v>366</v>
      </c>
      <c r="C795" t="s">
        <v>325</v>
      </c>
      <c r="D795" s="208" t="s">
        <v>326</v>
      </c>
      <c r="E795" t="str">
        <f t="shared" si="23"/>
        <v>Stationary and Transport energy purposes (excNon-biomass municipal materials if recycled and combusted to produce heat o</v>
      </c>
      <c r="F795" s="216">
        <v>110</v>
      </c>
      <c r="G795" s="7">
        <f>ROW()</f>
        <v>795</v>
      </c>
      <c r="H795" s="7">
        <v>166</v>
      </c>
      <c r="J795"/>
      <c r="AA795" s="13"/>
      <c r="AB795" s="13"/>
      <c r="AC795" s="13"/>
      <c r="AD795" s="13"/>
      <c r="AE795" s="13"/>
      <c r="AN795" s="8"/>
      <c r="AO795" s="8"/>
      <c r="AP795" s="8"/>
      <c r="AQ795" s="12"/>
    </row>
    <row r="796" spans="1:43" x14ac:dyDescent="0.35">
      <c r="A796" s="54" t="s">
        <v>180</v>
      </c>
      <c r="B796" s="208" t="s">
        <v>366</v>
      </c>
      <c r="C796" s="54" t="s">
        <v>328</v>
      </c>
      <c r="D796" s="195"/>
      <c r="E796" s="54" t="str">
        <f t="shared" si="23"/>
        <v>Stationary and Transport energy purposes (excPassenger car tyres if recycled and combusted to produce heat or electricit</v>
      </c>
      <c r="F796" s="219">
        <v>890</v>
      </c>
      <c r="G796" s="197">
        <f>ROW()</f>
        <v>796</v>
      </c>
      <c r="I796"/>
      <c r="J796"/>
      <c r="AA796" s="13"/>
      <c r="AB796" s="13"/>
      <c r="AC796" s="13"/>
      <c r="AD796" s="13"/>
      <c r="AE796" s="13"/>
      <c r="AN796" s="8"/>
      <c r="AO796" s="8"/>
      <c r="AP796" s="8"/>
      <c r="AQ796" s="12"/>
    </row>
    <row r="797" spans="1:43" x14ac:dyDescent="0.35">
      <c r="A797" t="s">
        <v>180</v>
      </c>
      <c r="B797" s="208" t="s">
        <v>366</v>
      </c>
      <c r="C797" t="s">
        <v>330</v>
      </c>
      <c r="D797" s="208">
        <v>103</v>
      </c>
      <c r="E797" t="str">
        <f t="shared" si="23"/>
        <v>Stationary and Transport energy purposes (excPetroleum based greases</v>
      </c>
      <c r="F797" s="216">
        <v>340</v>
      </c>
      <c r="G797" s="7">
        <f>ROW()</f>
        <v>797</v>
      </c>
      <c r="H797" s="7">
        <v>236</v>
      </c>
      <c r="I797"/>
      <c r="J797"/>
      <c r="AA797" s="13"/>
      <c r="AB797" s="13"/>
      <c r="AC797" s="13"/>
      <c r="AD797" s="13"/>
      <c r="AE797" s="13"/>
      <c r="AN797" s="8"/>
      <c r="AO797" s="8"/>
      <c r="AP797" s="8"/>
      <c r="AQ797" s="12"/>
    </row>
    <row r="798" spans="1:43" x14ac:dyDescent="0.35">
      <c r="A798" t="s">
        <v>180</v>
      </c>
      <c r="B798" s="208" t="s">
        <v>366</v>
      </c>
      <c r="C798" t="s">
        <v>332</v>
      </c>
      <c r="D798" s="208">
        <v>100</v>
      </c>
      <c r="E798" t="str">
        <f t="shared" si="23"/>
        <v>Stationary and Transport energy purposes (excPetroleum based oils (other than petroleum based oil used as fuel)</v>
      </c>
      <c r="F798" s="216">
        <v>330</v>
      </c>
      <c r="G798" s="7">
        <f>ROW()</f>
        <v>798</v>
      </c>
      <c r="H798" s="7">
        <v>233</v>
      </c>
      <c r="I798"/>
      <c r="J798"/>
      <c r="AA798" s="13"/>
      <c r="AB798" s="13"/>
      <c r="AC798" s="13"/>
      <c r="AD798" s="13"/>
      <c r="AE798" s="13"/>
      <c r="AN798" s="8"/>
      <c r="AO798" s="8"/>
      <c r="AP798" s="8"/>
      <c r="AQ798" s="12"/>
    </row>
    <row r="799" spans="1:43" x14ac:dyDescent="0.35">
      <c r="A799" t="s">
        <v>180</v>
      </c>
      <c r="B799" s="208" t="s">
        <v>366</v>
      </c>
      <c r="C799" t="s">
        <v>334</v>
      </c>
      <c r="D799" s="208">
        <v>127</v>
      </c>
      <c r="E799" t="str">
        <f t="shared" si="23"/>
        <v xml:space="preserve">Stationary and Transport energy purposes (excPetroleum based products other than: Petroleum based products mentioned in </v>
      </c>
      <c r="F799" s="216">
        <v>510</v>
      </c>
      <c r="G799" s="7">
        <f>ROW()</f>
        <v>799</v>
      </c>
      <c r="H799" s="7">
        <v>207</v>
      </c>
      <c r="I799"/>
      <c r="J799"/>
      <c r="AA799" s="13"/>
      <c r="AB799" s="13"/>
      <c r="AC799" s="13"/>
      <c r="AD799" s="13"/>
      <c r="AE799" s="13"/>
      <c r="AN799" s="8"/>
      <c r="AO799" s="8"/>
      <c r="AP799" s="8"/>
      <c r="AQ799" s="12"/>
    </row>
    <row r="800" spans="1:43" x14ac:dyDescent="0.35">
      <c r="A800" t="s">
        <v>180</v>
      </c>
      <c r="B800" s="208" t="s">
        <v>366</v>
      </c>
      <c r="C800" t="s">
        <v>336</v>
      </c>
      <c r="D800" s="208" t="s">
        <v>337</v>
      </c>
      <c r="E800" t="str">
        <f t="shared" si="23"/>
        <v>Stationary and Transport energy purposes (excPetroleum coke</v>
      </c>
      <c r="F800" s="216">
        <v>480</v>
      </c>
      <c r="G800" s="7">
        <f>ROW()</f>
        <v>800</v>
      </c>
      <c r="H800" s="7">
        <v>198</v>
      </c>
      <c r="I800"/>
      <c r="J800"/>
      <c r="AA800" s="13"/>
      <c r="AB800" s="13"/>
      <c r="AC800" s="13"/>
      <c r="AD800" s="13"/>
      <c r="AE800" s="13"/>
      <c r="AN800" s="8"/>
      <c r="AO800" s="8"/>
      <c r="AP800" s="8"/>
      <c r="AQ800" s="12"/>
    </row>
    <row r="801" spans="1:43" x14ac:dyDescent="0.35">
      <c r="A801" t="s">
        <v>180</v>
      </c>
      <c r="B801" s="208" t="s">
        <v>366</v>
      </c>
      <c r="C801" t="s">
        <v>339</v>
      </c>
      <c r="D801" s="208" t="s">
        <v>340</v>
      </c>
      <c r="E801" t="str">
        <f t="shared" si="23"/>
        <v xml:space="preserve">Stationary and Transport energy purposes (excPlant condensate and other natural gas liquids not covered by another item </v>
      </c>
      <c r="F801" s="216">
        <v>360</v>
      </c>
      <c r="G801" s="7">
        <f>ROW()</f>
        <v>801</v>
      </c>
      <c r="H801" s="7">
        <v>183</v>
      </c>
      <c r="I801"/>
      <c r="J801"/>
      <c r="AA801" s="13"/>
      <c r="AB801" s="13"/>
      <c r="AC801" s="13"/>
      <c r="AD801" s="13"/>
      <c r="AE801" s="13"/>
      <c r="AN801" s="8"/>
      <c r="AO801" s="8"/>
      <c r="AP801" s="8"/>
      <c r="AQ801" s="12"/>
    </row>
    <row r="802" spans="1:43" x14ac:dyDescent="0.35">
      <c r="A802" t="s">
        <v>180</v>
      </c>
      <c r="B802" s="208" t="s">
        <v>366</v>
      </c>
      <c r="C802" t="s">
        <v>343</v>
      </c>
      <c r="D802" s="208" t="s">
        <v>344</v>
      </c>
      <c r="E802" t="str">
        <f t="shared" si="23"/>
        <v>Stationary and Transport energy purposes (excPrimary solid biomass fuels other than those mentioned in items 10 to 15</v>
      </c>
      <c r="F802" s="216">
        <v>180</v>
      </c>
      <c r="G802" s="7">
        <f>ROW()</f>
        <v>802</v>
      </c>
      <c r="H802" s="7">
        <v>172</v>
      </c>
      <c r="I802"/>
      <c r="J802"/>
      <c r="AA802" s="13"/>
      <c r="AB802" s="13"/>
      <c r="AC802" s="13"/>
      <c r="AD802" s="13"/>
      <c r="AE802" s="13"/>
      <c r="AN802" s="8"/>
      <c r="AO802" s="8"/>
      <c r="AP802" s="8"/>
      <c r="AQ802" s="12"/>
    </row>
    <row r="803" spans="1:43" x14ac:dyDescent="0.35">
      <c r="A803" t="s">
        <v>180</v>
      </c>
      <c r="B803" s="208" t="s">
        <v>366</v>
      </c>
      <c r="C803" t="s">
        <v>346</v>
      </c>
      <c r="D803" s="208" t="s">
        <v>347</v>
      </c>
      <c r="E803" t="str">
        <f t="shared" si="23"/>
        <v>Stationary and Transport energy purposes (excRefinery coke</v>
      </c>
      <c r="F803" s="216">
        <v>500</v>
      </c>
      <c r="G803" s="7">
        <f>ROW()</f>
        <v>803</v>
      </c>
      <c r="H803" s="7">
        <v>201</v>
      </c>
      <c r="I803"/>
      <c r="J803"/>
      <c r="AA803" s="13"/>
      <c r="AB803" s="13"/>
      <c r="AC803" s="13"/>
      <c r="AD803" s="13"/>
      <c r="AE803" s="13"/>
      <c r="AN803" s="8"/>
      <c r="AO803" s="8"/>
      <c r="AP803" s="8"/>
      <c r="AQ803" s="12"/>
    </row>
    <row r="804" spans="1:43" x14ac:dyDescent="0.35">
      <c r="A804" t="s">
        <v>180</v>
      </c>
      <c r="B804" s="208" t="s">
        <v>366</v>
      </c>
      <c r="C804" t="s">
        <v>349</v>
      </c>
      <c r="D804" s="208" t="s">
        <v>350</v>
      </c>
      <c r="E804" t="str">
        <f t="shared" si="23"/>
        <v>Stationary and Transport energy purposes (excRefinery gas and liquids</v>
      </c>
      <c r="F804" s="216">
        <v>490</v>
      </c>
      <c r="G804" s="7">
        <f>ROW()</f>
        <v>804</v>
      </c>
      <c r="H804" s="7">
        <v>199</v>
      </c>
      <c r="I804"/>
      <c r="J804"/>
      <c r="AA804" s="13"/>
      <c r="AB804" s="13"/>
      <c r="AC804" s="13"/>
      <c r="AD804" s="13"/>
      <c r="AE804" s="13"/>
      <c r="AN804" s="8"/>
      <c r="AO804" s="8"/>
      <c r="AP804" s="8"/>
      <c r="AQ804" s="12"/>
    </row>
    <row r="805" spans="1:43" x14ac:dyDescent="0.35">
      <c r="A805" s="228" t="s">
        <v>180</v>
      </c>
      <c r="B805" s="229" t="s">
        <v>366</v>
      </c>
      <c r="C805" s="232" t="s">
        <v>647</v>
      </c>
      <c r="D805" s="229"/>
      <c r="E805" s="228" t="str">
        <f t="shared" si="23"/>
        <v>Stationary and Transport energy purposes (excRenewable aviation kerosene</v>
      </c>
      <c r="F805" s="230">
        <v>910</v>
      </c>
      <c r="G805" s="231">
        <f>ROW()</f>
        <v>805</v>
      </c>
      <c r="H805" s="231"/>
      <c r="I805"/>
      <c r="J805"/>
      <c r="AA805" s="13"/>
      <c r="AB805" s="13"/>
      <c r="AC805" s="13"/>
      <c r="AD805" s="13"/>
      <c r="AE805" s="13"/>
      <c r="AN805" s="8"/>
      <c r="AO805" s="8"/>
      <c r="AP805" s="8"/>
      <c r="AQ805" s="12"/>
    </row>
    <row r="806" spans="1:43" x14ac:dyDescent="0.35">
      <c r="A806" s="228" t="s">
        <v>180</v>
      </c>
      <c r="B806" s="229" t="s">
        <v>366</v>
      </c>
      <c r="C806" s="232" t="s">
        <v>651</v>
      </c>
      <c r="D806" s="229"/>
      <c r="E806" s="228" t="str">
        <f t="shared" si="23"/>
        <v>Stationary and Transport energy purposes (excRenewable aviation kerosene - Transport</v>
      </c>
      <c r="F806" s="230">
        <v>910</v>
      </c>
      <c r="G806" s="231">
        <f>ROW()</f>
        <v>806</v>
      </c>
      <c r="H806" s="231"/>
      <c r="I806"/>
      <c r="J806"/>
      <c r="AA806" s="13"/>
      <c r="AB806" s="13"/>
      <c r="AC806" s="13"/>
      <c r="AD806" s="13"/>
      <c r="AE806" s="13"/>
      <c r="AN806" s="8"/>
      <c r="AO806" s="8"/>
      <c r="AP806" s="8"/>
      <c r="AQ806" s="12"/>
    </row>
    <row r="807" spans="1:43" x14ac:dyDescent="0.35">
      <c r="A807" s="228" t="s">
        <v>180</v>
      </c>
      <c r="B807" s="229" t="s">
        <v>366</v>
      </c>
      <c r="C807" s="232" t="s">
        <v>648</v>
      </c>
      <c r="D807" s="229"/>
      <c r="E807" s="228" t="str">
        <f t="shared" si="23"/>
        <v>Stationary and Transport energy purposes (excRenewable diesel</v>
      </c>
      <c r="F807" s="230">
        <v>920</v>
      </c>
      <c r="G807" s="231">
        <f>ROW()</f>
        <v>807</v>
      </c>
      <c r="H807" s="231"/>
      <c r="I807"/>
      <c r="J807"/>
      <c r="AA807" s="13"/>
      <c r="AB807" s="13"/>
      <c r="AC807" s="13"/>
      <c r="AD807" s="13"/>
      <c r="AE807" s="13"/>
      <c r="AN807" s="8"/>
      <c r="AO807" s="8"/>
      <c r="AP807" s="8"/>
      <c r="AQ807" s="12"/>
    </row>
    <row r="808" spans="1:43" x14ac:dyDescent="0.35">
      <c r="A808" s="228" t="s">
        <v>180</v>
      </c>
      <c r="B808" s="229" t="s">
        <v>366</v>
      </c>
      <c r="C808" s="232" t="s">
        <v>652</v>
      </c>
      <c r="D808" s="229"/>
      <c r="E808" s="228" t="str">
        <f t="shared" ref="E808:E812" si="24">LEFT(TRIM(A808),45)&amp;LEFT(TRIM(C808),75)</f>
        <v>Stationary and Transport energy purposes (excRenewable diesel - Transport</v>
      </c>
      <c r="F808" s="230">
        <v>920</v>
      </c>
      <c r="G808" s="231">
        <f>ROW()</f>
        <v>808</v>
      </c>
      <c r="H808" s="231"/>
      <c r="I808"/>
      <c r="J808"/>
      <c r="AA808" s="13"/>
      <c r="AB808" s="13"/>
      <c r="AC808" s="13"/>
      <c r="AD808" s="13"/>
      <c r="AE808" s="13"/>
      <c r="AN808" s="8"/>
      <c r="AO808" s="8"/>
      <c r="AP808" s="8"/>
      <c r="AQ808" s="12"/>
    </row>
    <row r="809" spans="1:43" x14ac:dyDescent="0.35">
      <c r="A809" s="228" t="s">
        <v>180</v>
      </c>
      <c r="B809" s="229" t="s">
        <v>366</v>
      </c>
      <c r="C809" s="232" t="s">
        <v>653</v>
      </c>
      <c r="D809" s="229"/>
      <c r="E809" s="228" t="str">
        <f t="shared" si="24"/>
        <v>Stationary and Transport energy purposes (excRenewable diesel - Transport post-2004</v>
      </c>
      <c r="F809" s="230">
        <v>920</v>
      </c>
      <c r="G809" s="231">
        <f>ROW()</f>
        <v>809</v>
      </c>
      <c r="H809" s="231"/>
      <c r="I809"/>
      <c r="J809"/>
      <c r="AA809" s="13"/>
      <c r="AB809" s="13"/>
      <c r="AC809" s="13"/>
      <c r="AD809" s="13"/>
      <c r="AE809" s="13"/>
      <c r="AN809" s="8"/>
      <c r="AO809" s="8"/>
      <c r="AP809" s="8"/>
      <c r="AQ809" s="12"/>
    </row>
    <row r="810" spans="1:43" x14ac:dyDescent="0.35">
      <c r="A810" s="228" t="s">
        <v>180</v>
      </c>
      <c r="B810" s="229" t="s">
        <v>366</v>
      </c>
      <c r="C810" s="232" t="s">
        <v>654</v>
      </c>
      <c r="D810" s="229"/>
      <c r="E810" s="228" t="str">
        <f t="shared" si="24"/>
        <v>Stationary and Transport energy purposes (excRenewable diesel (Euro i) - Transport</v>
      </c>
      <c r="F810" s="230">
        <v>920</v>
      </c>
      <c r="G810" s="231">
        <f>ROW()</f>
        <v>810</v>
      </c>
      <c r="H810" s="231"/>
      <c r="I810"/>
      <c r="J810"/>
      <c r="AA810" s="13"/>
      <c r="AB810" s="13"/>
      <c r="AC810" s="13"/>
      <c r="AD810" s="13"/>
      <c r="AE810" s="13"/>
      <c r="AN810" s="8"/>
      <c r="AO810" s="8"/>
      <c r="AP810" s="8"/>
      <c r="AQ810" s="12"/>
    </row>
    <row r="811" spans="1:43" x14ac:dyDescent="0.35">
      <c r="A811" s="228" t="s">
        <v>180</v>
      </c>
      <c r="B811" s="229" t="s">
        <v>366</v>
      </c>
      <c r="C811" s="232" t="s">
        <v>655</v>
      </c>
      <c r="D811" s="229"/>
      <c r="E811" s="228" t="str">
        <f t="shared" si="24"/>
        <v>Stationary and Transport energy purposes (excRenewable diesel (Euro iii) - Transport</v>
      </c>
      <c r="F811" s="230">
        <v>920</v>
      </c>
      <c r="G811" s="231">
        <f>ROW()</f>
        <v>811</v>
      </c>
      <c r="H811" s="231"/>
      <c r="I811"/>
      <c r="J811"/>
      <c r="AA811" s="13"/>
      <c r="AB811" s="13"/>
      <c r="AC811" s="13"/>
      <c r="AD811" s="13"/>
      <c r="AE811" s="13"/>
      <c r="AN811" s="8"/>
      <c r="AO811" s="8"/>
      <c r="AP811" s="8"/>
      <c r="AQ811" s="12"/>
    </row>
    <row r="812" spans="1:43" x14ac:dyDescent="0.35">
      <c r="A812" s="228" t="s">
        <v>180</v>
      </c>
      <c r="B812" s="229" t="s">
        <v>366</v>
      </c>
      <c r="C812" s="232" t="s">
        <v>656</v>
      </c>
      <c r="D812" s="229"/>
      <c r="E812" s="228" t="str">
        <f t="shared" si="24"/>
        <v>Stationary and Transport energy purposes (excRenewable diesel (Euro iv or higher) - Transport</v>
      </c>
      <c r="F812" s="230">
        <v>920</v>
      </c>
      <c r="G812" s="231">
        <f>ROW()</f>
        <v>812</v>
      </c>
      <c r="H812" s="231"/>
      <c r="I812"/>
      <c r="J812"/>
      <c r="AA812" s="13"/>
      <c r="AB812" s="13"/>
      <c r="AC812" s="13"/>
      <c r="AD812" s="13"/>
      <c r="AE812" s="13"/>
      <c r="AN812" s="8"/>
      <c r="AO812" s="8"/>
      <c r="AP812" s="8"/>
      <c r="AQ812" s="12"/>
    </row>
    <row r="813" spans="1:43" x14ac:dyDescent="0.35">
      <c r="A813" t="s">
        <v>180</v>
      </c>
      <c r="B813" s="208" t="s">
        <v>366</v>
      </c>
      <c r="C813" t="s">
        <v>353</v>
      </c>
      <c r="D813" s="208" t="s">
        <v>354</v>
      </c>
      <c r="E813" t="str">
        <f t="shared" ref="E813:E844" si="25">LEFT(TRIM(A813),45)&amp;LEFT(TRIM(C813),75)</f>
        <v>Stationary and Transport energy purposes (excSludge biogas that is captured for combustion (methane only)</v>
      </c>
      <c r="F813" s="216">
        <v>310</v>
      </c>
      <c r="G813" s="7">
        <f>ROW()</f>
        <v>813</v>
      </c>
      <c r="H813" s="7">
        <v>144</v>
      </c>
      <c r="I813"/>
      <c r="J813"/>
      <c r="AA813" s="13"/>
      <c r="AB813" s="13"/>
      <c r="AC813" s="13"/>
      <c r="AD813" s="13"/>
      <c r="AE813" s="13"/>
      <c r="AN813" s="8"/>
      <c r="AO813" s="8"/>
      <c r="AP813" s="8"/>
      <c r="AQ813" s="12"/>
    </row>
    <row r="814" spans="1:43" x14ac:dyDescent="0.35">
      <c r="A814" t="s">
        <v>180</v>
      </c>
      <c r="B814" s="208" t="s">
        <v>366</v>
      </c>
      <c r="C814" t="s">
        <v>356</v>
      </c>
      <c r="D814" s="208">
        <v>110</v>
      </c>
      <c r="E814" t="str">
        <f t="shared" si="25"/>
        <v>Stationary and Transport energy purposes (excSolid fossil fuels other than those mentioned in items 1 to 5</v>
      </c>
      <c r="F814" s="216">
        <v>90</v>
      </c>
      <c r="G814" s="7">
        <f>ROW()</f>
        <v>814</v>
      </c>
      <c r="H814" s="7">
        <v>176</v>
      </c>
      <c r="I814"/>
      <c r="J814"/>
      <c r="AA814" s="13"/>
      <c r="AB814" s="13"/>
      <c r="AC814" s="13"/>
      <c r="AD814" s="13"/>
      <c r="AE814" s="13"/>
      <c r="AN814" s="8"/>
      <c r="AO814" s="8"/>
      <c r="AP814" s="8"/>
      <c r="AQ814" s="12"/>
    </row>
    <row r="815" spans="1:43" x14ac:dyDescent="0.35">
      <c r="A815" t="s">
        <v>180</v>
      </c>
      <c r="B815" s="208" t="s">
        <v>366</v>
      </c>
      <c r="C815" t="s">
        <v>358</v>
      </c>
      <c r="D815" s="208" t="s">
        <v>359</v>
      </c>
      <c r="E815" t="str">
        <f t="shared" si="25"/>
        <v>Stationary and Transport energy purposes (excSolvents if mineral turpentine or white spirits</v>
      </c>
      <c r="F815" s="216">
        <v>450</v>
      </c>
      <c r="G815" s="7">
        <f>ROW()</f>
        <v>815</v>
      </c>
      <c r="H815" s="7">
        <v>196</v>
      </c>
      <c r="I815"/>
      <c r="J815"/>
      <c r="AA815" s="13"/>
      <c r="AB815" s="13"/>
      <c r="AC815" s="13"/>
      <c r="AD815" s="13"/>
      <c r="AE815" s="13"/>
      <c r="AN815" s="8"/>
      <c r="AO815" s="8"/>
      <c r="AP815" s="8"/>
      <c r="AQ815" s="12"/>
    </row>
    <row r="816" spans="1:43" x14ac:dyDescent="0.35">
      <c r="A816" t="s">
        <v>180</v>
      </c>
      <c r="B816" s="208" t="s">
        <v>366</v>
      </c>
      <c r="C816" t="s">
        <v>361</v>
      </c>
      <c r="D816" s="208" t="s">
        <v>362</v>
      </c>
      <c r="E816" t="str">
        <f t="shared" si="25"/>
        <v>Stationary and Transport energy purposes (excSub-bituminous coal</v>
      </c>
      <c r="F816" s="216">
        <v>20</v>
      </c>
      <c r="G816" s="7">
        <f>ROW()</f>
        <v>816</v>
      </c>
      <c r="H816" s="7">
        <v>160</v>
      </c>
      <c r="I816"/>
      <c r="J816"/>
      <c r="AA816" s="13"/>
      <c r="AB816" s="13"/>
      <c r="AC816" s="13"/>
      <c r="AD816" s="13"/>
      <c r="AE816" s="13"/>
      <c r="AN816" s="8"/>
      <c r="AO816" s="8"/>
      <c r="AP816" s="8"/>
      <c r="AQ816" s="12"/>
    </row>
    <row r="817" spans="1:43" x14ac:dyDescent="0.35">
      <c r="A817" t="s">
        <v>180</v>
      </c>
      <c r="B817" s="208" t="s">
        <v>366</v>
      </c>
      <c r="C817" t="s">
        <v>364</v>
      </c>
      <c r="D817" s="208" t="s">
        <v>365</v>
      </c>
      <c r="E817" t="str">
        <f t="shared" si="25"/>
        <v>Stationary and Transport energy purposes (excSulphite lyes</v>
      </c>
      <c r="F817" s="216">
        <v>140</v>
      </c>
      <c r="G817" s="7">
        <f>ROW()</f>
        <v>817</v>
      </c>
      <c r="H817" s="7">
        <v>169</v>
      </c>
      <c r="I817"/>
      <c r="J817"/>
      <c r="AA817" s="13"/>
      <c r="AB817" s="13"/>
      <c r="AC817" s="13"/>
      <c r="AD817" s="13"/>
      <c r="AE817" s="13"/>
      <c r="AN817" s="8"/>
      <c r="AO817" s="8"/>
      <c r="AP817" s="8"/>
      <c r="AQ817" s="12"/>
    </row>
    <row r="818" spans="1:43" x14ac:dyDescent="0.35">
      <c r="A818" t="s">
        <v>180</v>
      </c>
      <c r="B818" s="208" t="s">
        <v>366</v>
      </c>
      <c r="C818" t="s">
        <v>367</v>
      </c>
      <c r="D818" s="208" t="s">
        <v>368</v>
      </c>
      <c r="E818" t="str">
        <f t="shared" si="25"/>
        <v>Stationary and Transport energy purposes (excTown gas</v>
      </c>
      <c r="F818" s="216">
        <v>270</v>
      </c>
      <c r="G818" s="7">
        <f>ROW()</f>
        <v>818</v>
      </c>
      <c r="H818" s="7">
        <v>153</v>
      </c>
      <c r="I818"/>
      <c r="J818"/>
      <c r="AA818" s="13"/>
      <c r="AB818" s="13"/>
      <c r="AC818" s="13"/>
      <c r="AD818" s="13"/>
      <c r="AE818" s="13"/>
      <c r="AN818" s="8"/>
      <c r="AO818" s="8"/>
      <c r="AP818" s="8"/>
      <c r="AQ818" s="12"/>
    </row>
    <row r="819" spans="1:43" x14ac:dyDescent="0.35">
      <c r="A819" s="54" t="s">
        <v>180</v>
      </c>
      <c r="B819" s="208" t="s">
        <v>366</v>
      </c>
      <c r="C819" s="9" t="s">
        <v>370</v>
      </c>
      <c r="D819" s="195"/>
      <c r="E819" s="54" t="str">
        <f t="shared" si="25"/>
        <v>Stationary and Transport energy purposes (excTruck and off-road tyres if recycled and combusted to produce heat or elect</v>
      </c>
      <c r="F819" s="219">
        <v>900</v>
      </c>
      <c r="G819" s="197">
        <f>ROW()</f>
        <v>819</v>
      </c>
      <c r="H819" s="197"/>
      <c r="I819"/>
      <c r="J819"/>
      <c r="AA819" s="13"/>
      <c r="AB819" s="13"/>
      <c r="AC819" s="13"/>
      <c r="AD819" s="13"/>
      <c r="AE819" s="13"/>
      <c r="AN819" s="8"/>
      <c r="AO819" s="8"/>
      <c r="AP819" s="8"/>
      <c r="AQ819" s="12"/>
    </row>
    <row r="820" spans="1:43" x14ac:dyDescent="0.35">
      <c r="A820" t="s">
        <v>180</v>
      </c>
      <c r="B820" s="208" t="s">
        <v>366</v>
      </c>
      <c r="C820" t="s">
        <v>373</v>
      </c>
      <c r="D820" s="208" t="s">
        <v>374</v>
      </c>
      <c r="E820" t="str">
        <f t="shared" si="25"/>
        <v>Stationary and Transport energy purposes (excUnprocessed natural gas</v>
      </c>
      <c r="F820" s="216">
        <v>230</v>
      </c>
      <c r="G820" s="7">
        <f>ROW()</f>
        <v>820</v>
      </c>
      <c r="H820" s="7">
        <v>142</v>
      </c>
      <c r="I820"/>
      <c r="J820"/>
      <c r="AA820" s="13"/>
      <c r="AB820" s="13"/>
      <c r="AC820" s="13"/>
      <c r="AD820" s="13"/>
      <c r="AE820" s="13"/>
      <c r="AN820" s="8"/>
      <c r="AO820" s="8"/>
      <c r="AP820" s="8"/>
      <c r="AQ820" s="12"/>
    </row>
    <row r="821" spans="1:43" x14ac:dyDescent="0.35">
      <c r="A821" t="s">
        <v>181</v>
      </c>
      <c r="B821" s="208" t="s">
        <v>369</v>
      </c>
      <c r="C821" t="s">
        <v>264</v>
      </c>
      <c r="D821" s="208" t="s">
        <v>265</v>
      </c>
      <c r="E821" t="str">
        <f t="shared" si="25"/>
        <v>Underground minesCoal mine waste gas that is captured for combustion</v>
      </c>
      <c r="F821" s="216">
        <v>560</v>
      </c>
      <c r="G821" s="7">
        <f>ROW()</f>
        <v>821</v>
      </c>
      <c r="H821" s="7">
        <v>317</v>
      </c>
      <c r="I821"/>
      <c r="J821"/>
      <c r="AA821" s="13"/>
      <c r="AB821" s="13"/>
      <c r="AC821" s="13"/>
      <c r="AD821" s="13"/>
      <c r="AE821" s="13"/>
      <c r="AN821" s="8"/>
      <c r="AO821" s="8"/>
      <c r="AP821" s="8"/>
      <c r="AQ821" s="12"/>
    </row>
    <row r="822" spans="1:43" x14ac:dyDescent="0.35">
      <c r="A822" t="s">
        <v>181</v>
      </c>
      <c r="B822" s="208" t="s">
        <v>369</v>
      </c>
      <c r="C822"/>
      <c r="D822" s="208" t="s">
        <v>231</v>
      </c>
      <c r="E822" t="str">
        <f t="shared" si="25"/>
        <v>Underground mines</v>
      </c>
      <c r="F822" s="216">
        <v>560</v>
      </c>
      <c r="G822" s="7">
        <f>ROW()</f>
        <v>822</v>
      </c>
      <c r="H822" s="7">
        <v>318</v>
      </c>
      <c r="I822"/>
      <c r="J822"/>
      <c r="AA822" s="13"/>
      <c r="AB822" s="13"/>
      <c r="AC822" s="13"/>
      <c r="AD822" s="13"/>
      <c r="AE822" s="13"/>
      <c r="AN822" s="8"/>
      <c r="AO822" s="8"/>
      <c r="AP822" s="8"/>
      <c r="AQ822" s="12"/>
    </row>
    <row r="823" spans="1:43" x14ac:dyDescent="0.35">
      <c r="A823" t="s">
        <v>371</v>
      </c>
      <c r="B823" s="208" t="s">
        <v>372</v>
      </c>
      <c r="C823"/>
      <c r="D823" s="208" t="s">
        <v>231</v>
      </c>
      <c r="E823" t="str">
        <f t="shared" si="25"/>
        <v>Use of carbonates for the production of a pro</v>
      </c>
      <c r="F823" s="216">
        <v>700</v>
      </c>
      <c r="G823" s="7">
        <f>ROW()</f>
        <v>823</v>
      </c>
      <c r="H823" s="7">
        <v>339</v>
      </c>
      <c r="I823"/>
      <c r="J823"/>
      <c r="AA823" s="13"/>
      <c r="AB823" s="13"/>
      <c r="AC823" s="13"/>
      <c r="AD823" s="13"/>
      <c r="AE823" s="13"/>
      <c r="AN823" s="8"/>
      <c r="AO823" s="8"/>
      <c r="AP823" s="8"/>
      <c r="AQ823" s="12"/>
    </row>
    <row r="824" spans="1:43" x14ac:dyDescent="0.35">
      <c r="A824" t="s">
        <v>183</v>
      </c>
      <c r="B824" s="208" t="s">
        <v>375</v>
      </c>
      <c r="C824" s="54" t="s">
        <v>233</v>
      </c>
      <c r="D824" s="208" t="s">
        <v>234</v>
      </c>
      <c r="E824" t="str">
        <f t="shared" si="25"/>
        <v>Waste incinerationA biogas that is captured for combustion other than those mentioned in item</v>
      </c>
      <c r="F824" s="216">
        <v>870</v>
      </c>
      <c r="G824" s="7">
        <f>ROW()</f>
        <v>824</v>
      </c>
      <c r="H824" s="7">
        <v>871</v>
      </c>
      <c r="I824"/>
      <c r="J824"/>
      <c r="AA824" s="13"/>
      <c r="AB824" s="13"/>
      <c r="AC824" s="13"/>
      <c r="AD824" s="13"/>
      <c r="AE824" s="13"/>
      <c r="AN824" s="8"/>
      <c r="AO824" s="8"/>
      <c r="AP824" s="8"/>
      <c r="AQ824" s="12"/>
    </row>
    <row r="825" spans="1:43" x14ac:dyDescent="0.35">
      <c r="A825" t="s">
        <v>183</v>
      </c>
      <c r="B825" s="208" t="s">
        <v>375</v>
      </c>
      <c r="C825" t="s">
        <v>235</v>
      </c>
      <c r="D825" s="208" t="s">
        <v>236</v>
      </c>
      <c r="E825" t="str">
        <f t="shared" si="25"/>
        <v>Waste incinerationAnthracite</v>
      </c>
      <c r="F825" s="216">
        <v>870</v>
      </c>
      <c r="G825" s="7">
        <f>ROW()</f>
        <v>825</v>
      </c>
      <c r="H825" s="7">
        <v>854</v>
      </c>
      <c r="I825"/>
      <c r="J825"/>
      <c r="AA825" s="13"/>
      <c r="AB825" s="13"/>
      <c r="AC825" s="13"/>
      <c r="AD825" s="13"/>
      <c r="AE825" s="13"/>
      <c r="AN825" s="8"/>
      <c r="AO825" s="8"/>
      <c r="AP825" s="8"/>
      <c r="AQ825" s="12"/>
    </row>
    <row r="826" spans="1:43" x14ac:dyDescent="0.35">
      <c r="A826" t="s">
        <v>183</v>
      </c>
      <c r="B826" s="208" t="s">
        <v>375</v>
      </c>
      <c r="C826" t="s">
        <v>237</v>
      </c>
      <c r="D826" s="208" t="s">
        <v>238</v>
      </c>
      <c r="E826" t="str">
        <f t="shared" si="25"/>
        <v>Waste incinerationBagasse</v>
      </c>
      <c r="F826" s="216">
        <v>870</v>
      </c>
      <c r="G826" s="7">
        <f>ROW()</f>
        <v>826</v>
      </c>
      <c r="H826" s="7">
        <v>863</v>
      </c>
      <c r="I826"/>
      <c r="J826"/>
      <c r="AA826" s="13"/>
      <c r="AB826" s="13"/>
      <c r="AC826" s="13"/>
      <c r="AD826" s="13"/>
      <c r="AE826" s="13"/>
      <c r="AN826" s="8"/>
      <c r="AO826" s="8"/>
      <c r="AP826" s="8"/>
      <c r="AQ826" s="12"/>
    </row>
    <row r="827" spans="1:43" x14ac:dyDescent="0.35">
      <c r="A827" t="s">
        <v>183</v>
      </c>
      <c r="B827" s="208" t="s">
        <v>375</v>
      </c>
      <c r="C827" t="s">
        <v>239</v>
      </c>
      <c r="D827" s="208" t="s">
        <v>240</v>
      </c>
      <c r="E827" t="str">
        <f t="shared" si="25"/>
        <v>Waste incinerationBiodiesel</v>
      </c>
      <c r="F827" s="216">
        <v>870</v>
      </c>
      <c r="G827" s="7">
        <f>ROW()</f>
        <v>827</v>
      </c>
      <c r="H827" s="7">
        <v>876</v>
      </c>
      <c r="I827"/>
      <c r="J827"/>
      <c r="AA827" s="13"/>
      <c r="AB827" s="13"/>
      <c r="AC827" s="13"/>
      <c r="AD827" s="13"/>
      <c r="AE827" s="13"/>
      <c r="AN827" s="8"/>
      <c r="AO827" s="8"/>
      <c r="AP827" s="8"/>
      <c r="AQ827" s="12"/>
    </row>
    <row r="828" spans="1:43" x14ac:dyDescent="0.35">
      <c r="A828" t="s">
        <v>183</v>
      </c>
      <c r="B828" s="208" t="s">
        <v>375</v>
      </c>
      <c r="C828" s="222" t="s">
        <v>705</v>
      </c>
      <c r="D828" s="208" t="s">
        <v>242</v>
      </c>
      <c r="E828" t="str">
        <f t="shared" si="25"/>
        <v>Waste incinerationBiofuels other than those mentioned in items 50 50A 50B and 51</v>
      </c>
      <c r="F828" s="216">
        <v>870</v>
      </c>
      <c r="G828" s="7">
        <f>ROW()</f>
        <v>828</v>
      </c>
      <c r="H828" s="7">
        <v>878</v>
      </c>
      <c r="I828"/>
      <c r="J828"/>
      <c r="AA828" s="13"/>
      <c r="AB828" s="13"/>
      <c r="AC828" s="13"/>
      <c r="AD828" s="13"/>
      <c r="AE828" s="13"/>
      <c r="AN828" s="8"/>
      <c r="AO828" s="8"/>
      <c r="AP828" s="8"/>
      <c r="AQ828" s="12"/>
    </row>
    <row r="829" spans="1:43" x14ac:dyDescent="0.35">
      <c r="A829" t="s">
        <v>183</v>
      </c>
      <c r="B829" s="208" t="s">
        <v>375</v>
      </c>
      <c r="C829" t="s">
        <v>244</v>
      </c>
      <c r="D829" s="208" t="s">
        <v>245</v>
      </c>
      <c r="E829" t="str">
        <f t="shared" si="25"/>
        <v>Waste incinerationBiomass municipal and industrial materials if recycled and combusted to pro</v>
      </c>
      <c r="F829" s="216">
        <v>870</v>
      </c>
      <c r="G829" s="7">
        <f>ROW()</f>
        <v>829</v>
      </c>
      <c r="H829" s="7">
        <v>864</v>
      </c>
      <c r="I829"/>
      <c r="J829"/>
      <c r="AA829" s="13"/>
      <c r="AB829" s="13"/>
      <c r="AC829" s="13"/>
      <c r="AD829" s="13"/>
      <c r="AE829" s="13"/>
      <c r="AN829" s="8"/>
      <c r="AO829" s="8"/>
      <c r="AP829" s="8"/>
      <c r="AQ829" s="12"/>
    </row>
    <row r="830" spans="1:43" x14ac:dyDescent="0.35">
      <c r="A830" s="54" t="s">
        <v>183</v>
      </c>
      <c r="B830" s="208" t="s">
        <v>375</v>
      </c>
      <c r="C830" s="54" t="s">
        <v>247</v>
      </c>
      <c r="D830" s="195"/>
      <c r="E830" s="54" t="str">
        <f t="shared" si="25"/>
        <v>Waste incinerationBiomethane</v>
      </c>
      <c r="F830" s="219">
        <v>870</v>
      </c>
      <c r="G830" s="197">
        <f>ROW()</f>
        <v>830</v>
      </c>
      <c r="H830" s="197"/>
      <c r="I830"/>
      <c r="J830"/>
      <c r="AA830" s="13"/>
      <c r="AB830" s="13"/>
      <c r="AC830" s="13"/>
      <c r="AD830" s="13"/>
      <c r="AE830" s="13"/>
      <c r="AN830" s="8"/>
      <c r="AO830" s="8"/>
      <c r="AP830" s="8"/>
      <c r="AQ830" s="12"/>
    </row>
    <row r="831" spans="1:43" x14ac:dyDescent="0.35">
      <c r="A831" t="s">
        <v>183</v>
      </c>
      <c r="B831" s="208" t="s">
        <v>375</v>
      </c>
      <c r="C831" t="s">
        <v>393</v>
      </c>
      <c r="D831" s="208">
        <v>105</v>
      </c>
      <c r="E831" t="str">
        <f t="shared" si="25"/>
        <v>Waste incinerationBitumen - Non-energy product</v>
      </c>
      <c r="F831" s="216">
        <v>870</v>
      </c>
      <c r="G831" s="7">
        <f>ROW()</f>
        <v>831</v>
      </c>
      <c r="H831" s="7">
        <v>909</v>
      </c>
      <c r="I831"/>
      <c r="J831"/>
      <c r="AA831" s="13"/>
      <c r="AB831" s="13"/>
      <c r="AC831" s="13"/>
      <c r="AD831" s="13"/>
      <c r="AE831" s="13"/>
      <c r="AN831" s="8"/>
      <c r="AO831" s="8"/>
      <c r="AP831" s="8"/>
      <c r="AQ831" s="12"/>
    </row>
    <row r="832" spans="1:43" x14ac:dyDescent="0.35">
      <c r="A832" t="s">
        <v>183</v>
      </c>
      <c r="B832" s="208" t="s">
        <v>375</v>
      </c>
      <c r="C832" t="s">
        <v>248</v>
      </c>
      <c r="D832" s="208" t="s">
        <v>249</v>
      </c>
      <c r="E832" t="str">
        <f t="shared" si="25"/>
        <v>Waste incinerationBituminous coal</v>
      </c>
      <c r="F832" s="216">
        <v>870</v>
      </c>
      <c r="G832" s="7">
        <f>ROW()</f>
        <v>832</v>
      </c>
      <c r="H832" s="7">
        <v>852</v>
      </c>
      <c r="I832"/>
      <c r="J832"/>
      <c r="AA832" s="13"/>
      <c r="AB832" s="13"/>
      <c r="AC832" s="13"/>
      <c r="AD832" s="13"/>
      <c r="AE832" s="13"/>
      <c r="AN832" s="8"/>
      <c r="AO832" s="8"/>
      <c r="AP832" s="8"/>
      <c r="AQ832" s="12"/>
    </row>
    <row r="833" spans="1:43" x14ac:dyDescent="0.35">
      <c r="A833" t="s">
        <v>183</v>
      </c>
      <c r="B833" s="208" t="s">
        <v>375</v>
      </c>
      <c r="C833" t="s">
        <v>250</v>
      </c>
      <c r="D833" s="208" t="s">
        <v>251</v>
      </c>
      <c r="E833" t="str">
        <f t="shared" si="25"/>
        <v>Waste incinerationBlast furnace gas</v>
      </c>
      <c r="F833" s="216">
        <v>870</v>
      </c>
      <c r="G833" s="7">
        <f>ROW()</f>
        <v>833</v>
      </c>
      <c r="H833" s="7">
        <v>886</v>
      </c>
      <c r="I833"/>
      <c r="J833"/>
      <c r="AA833" s="13"/>
      <c r="AB833" s="13"/>
      <c r="AC833" s="13"/>
      <c r="AD833" s="13"/>
      <c r="AE833" s="13"/>
      <c r="AN833" s="8"/>
      <c r="AO833" s="8"/>
      <c r="AP833" s="8"/>
      <c r="AQ833" s="12"/>
    </row>
    <row r="834" spans="1:43" x14ac:dyDescent="0.35">
      <c r="A834" t="s">
        <v>183</v>
      </c>
      <c r="B834" s="208" t="s">
        <v>375</v>
      </c>
      <c r="C834" t="s">
        <v>252</v>
      </c>
      <c r="D834" s="208" t="s">
        <v>253</v>
      </c>
      <c r="E834" t="str">
        <f t="shared" si="25"/>
        <v>Waste incinerationBrown coal</v>
      </c>
      <c r="F834" s="216">
        <v>870</v>
      </c>
      <c r="G834" s="7">
        <f>ROW()</f>
        <v>834</v>
      </c>
      <c r="H834" s="7">
        <v>855</v>
      </c>
      <c r="I834"/>
      <c r="J834"/>
      <c r="AA834" s="13"/>
      <c r="AB834" s="13"/>
      <c r="AC834" s="13"/>
      <c r="AD834" s="13"/>
      <c r="AE834" s="13"/>
      <c r="AN834" s="8"/>
      <c r="AO834" s="8"/>
      <c r="AP834" s="8"/>
      <c r="AQ834" s="12"/>
    </row>
    <row r="835" spans="1:43" x14ac:dyDescent="0.35">
      <c r="A835" t="s">
        <v>183</v>
      </c>
      <c r="B835" s="208" t="s">
        <v>375</v>
      </c>
      <c r="C835" t="s">
        <v>396</v>
      </c>
      <c r="D835" s="208">
        <v>107</v>
      </c>
      <c r="E835" t="str">
        <f t="shared" si="25"/>
        <v>Waste incinerationCarbon black if used as a petrochemical feedstock - Non-energy product</v>
      </c>
      <c r="F835" s="216">
        <v>870</v>
      </c>
      <c r="G835" s="7">
        <f>ROW()</f>
        <v>835</v>
      </c>
      <c r="H835" s="7">
        <v>911</v>
      </c>
      <c r="I835"/>
      <c r="J835"/>
      <c r="AA835" s="13"/>
      <c r="AB835" s="13"/>
      <c r="AC835" s="13"/>
      <c r="AD835" s="13"/>
      <c r="AE835" s="13"/>
      <c r="AN835" s="8"/>
      <c r="AO835" s="8"/>
      <c r="AP835" s="8"/>
      <c r="AQ835" s="12"/>
    </row>
    <row r="836" spans="1:43" x14ac:dyDescent="0.35">
      <c r="A836" t="s">
        <v>183</v>
      </c>
      <c r="B836" s="208" t="s">
        <v>375</v>
      </c>
      <c r="C836" t="s">
        <v>255</v>
      </c>
      <c r="D836" s="208" t="s">
        <v>256</v>
      </c>
      <c r="E836" t="str">
        <f t="shared" si="25"/>
        <v>Waste incinerationCharcoal</v>
      </c>
      <c r="F836" s="216">
        <v>870</v>
      </c>
      <c r="G836" s="7">
        <f>ROW()</f>
        <v>836</v>
      </c>
      <c r="H836" s="7">
        <v>882</v>
      </c>
      <c r="I836"/>
      <c r="J836"/>
      <c r="AA836" s="13"/>
      <c r="AB836" s="13"/>
      <c r="AC836" s="13"/>
      <c r="AD836" s="13"/>
      <c r="AE836" s="13"/>
      <c r="AN836" s="8"/>
      <c r="AO836" s="8"/>
      <c r="AP836" s="8"/>
      <c r="AQ836" s="12"/>
    </row>
    <row r="837" spans="1:43" x14ac:dyDescent="0.35">
      <c r="A837" t="s">
        <v>183</v>
      </c>
      <c r="B837" s="208" t="s">
        <v>375</v>
      </c>
      <c r="C837" t="s">
        <v>503</v>
      </c>
      <c r="D837" s="208" t="s">
        <v>504</v>
      </c>
      <c r="E837" t="str">
        <f t="shared" si="25"/>
        <v>Waste incinerationClinical Waste</v>
      </c>
      <c r="F837" s="216">
        <v>870</v>
      </c>
      <c r="G837" s="7">
        <f>ROW()</f>
        <v>837</v>
      </c>
      <c r="H837" s="7">
        <v>851</v>
      </c>
      <c r="I837"/>
      <c r="J837"/>
      <c r="AA837" s="13"/>
      <c r="AB837" s="13"/>
      <c r="AC837" s="13"/>
      <c r="AD837" s="13"/>
      <c r="AE837" s="13"/>
      <c r="AN837" s="8"/>
      <c r="AO837" s="8"/>
      <c r="AP837" s="8"/>
      <c r="AQ837" s="12"/>
    </row>
    <row r="838" spans="1:43" x14ac:dyDescent="0.35">
      <c r="A838" t="s">
        <v>183</v>
      </c>
      <c r="B838" s="208" t="s">
        <v>375</v>
      </c>
      <c r="C838" t="s">
        <v>258</v>
      </c>
      <c r="D838" s="208" t="s">
        <v>259</v>
      </c>
      <c r="E838" t="str">
        <f t="shared" si="25"/>
        <v>Waste incinerationCoal briquettes</v>
      </c>
      <c r="F838" s="216">
        <v>870</v>
      </c>
      <c r="G838" s="7">
        <f>ROW()</f>
        <v>838</v>
      </c>
      <c r="H838" s="7">
        <v>857</v>
      </c>
      <c r="I838"/>
      <c r="J838"/>
      <c r="AA838" s="13"/>
      <c r="AB838" s="13"/>
      <c r="AC838" s="13"/>
      <c r="AD838" s="13"/>
      <c r="AE838" s="13"/>
      <c r="AN838" s="8"/>
      <c r="AO838" s="8"/>
      <c r="AP838" s="8"/>
      <c r="AQ838" s="12"/>
    </row>
    <row r="839" spans="1:43" x14ac:dyDescent="0.35">
      <c r="A839" t="s">
        <v>183</v>
      </c>
      <c r="B839" s="208" t="s">
        <v>375</v>
      </c>
      <c r="C839" t="s">
        <v>261</v>
      </c>
      <c r="D839" s="208" t="s">
        <v>262</v>
      </c>
      <c r="E839" t="str">
        <f t="shared" si="25"/>
        <v>Waste incinerationCoal coke</v>
      </c>
      <c r="F839" s="216">
        <v>870</v>
      </c>
      <c r="G839" s="7">
        <f>ROW()</f>
        <v>839</v>
      </c>
      <c r="H839" s="7">
        <v>880</v>
      </c>
      <c r="I839"/>
      <c r="J839"/>
      <c r="AA839" s="13"/>
      <c r="AB839" s="13"/>
      <c r="AC839" s="13"/>
      <c r="AD839" s="13"/>
      <c r="AE839" s="13"/>
      <c r="AN839" s="8"/>
      <c r="AO839" s="8"/>
      <c r="AP839" s="8"/>
      <c r="AQ839" s="12"/>
    </row>
    <row r="840" spans="1:43" x14ac:dyDescent="0.35">
      <c r="A840" t="s">
        <v>183</v>
      </c>
      <c r="B840" s="208" t="s">
        <v>375</v>
      </c>
      <c r="C840" t="s">
        <v>264</v>
      </c>
      <c r="D840" s="208" t="s">
        <v>265</v>
      </c>
      <c r="E840" t="str">
        <f t="shared" si="25"/>
        <v>Waste incinerationCoal mine waste gas that is captured for combustion</v>
      </c>
      <c r="F840" s="216">
        <v>870</v>
      </c>
      <c r="G840" s="7">
        <f>ROW()</f>
        <v>840</v>
      </c>
      <c r="H840" s="7">
        <v>867</v>
      </c>
      <c r="I840"/>
      <c r="J840"/>
      <c r="AA840" s="13"/>
      <c r="AB840" s="13"/>
      <c r="AC840" s="13"/>
      <c r="AD840" s="13"/>
      <c r="AE840" s="13"/>
      <c r="AN840" s="8"/>
      <c r="AO840" s="8"/>
      <c r="AP840" s="8"/>
      <c r="AQ840" s="12"/>
    </row>
    <row r="841" spans="1:43" x14ac:dyDescent="0.35">
      <c r="A841" t="s">
        <v>183</v>
      </c>
      <c r="B841" s="208" t="s">
        <v>375</v>
      </c>
      <c r="C841" t="s">
        <v>267</v>
      </c>
      <c r="D841" s="208" t="s">
        <v>268</v>
      </c>
      <c r="E841" t="str">
        <f t="shared" si="25"/>
        <v>Waste incinerationCoal seam methane that is captured for combustion</v>
      </c>
      <c r="F841" s="216">
        <v>870</v>
      </c>
      <c r="G841" s="7">
        <f>ROW()</f>
        <v>841</v>
      </c>
      <c r="H841" s="7">
        <v>866</v>
      </c>
      <c r="I841"/>
      <c r="J841"/>
      <c r="AA841" s="13"/>
      <c r="AB841" s="13"/>
      <c r="AC841" s="13"/>
      <c r="AD841" s="13"/>
      <c r="AE841" s="13"/>
      <c r="AN841" s="8"/>
      <c r="AO841" s="8"/>
      <c r="AP841" s="8"/>
      <c r="AQ841" s="12"/>
    </row>
    <row r="842" spans="1:43" x14ac:dyDescent="0.35">
      <c r="A842" t="s">
        <v>183</v>
      </c>
      <c r="B842" s="208" t="s">
        <v>375</v>
      </c>
      <c r="C842" t="s">
        <v>270</v>
      </c>
      <c r="D842" s="208" t="s">
        <v>271</v>
      </c>
      <c r="E842" t="str">
        <f t="shared" si="25"/>
        <v>Waste incinerationCoal tar</v>
      </c>
      <c r="F842" s="216">
        <v>870</v>
      </c>
      <c r="G842" s="7">
        <f>ROW()</f>
        <v>842</v>
      </c>
      <c r="H842" s="7">
        <v>881</v>
      </c>
      <c r="I842"/>
      <c r="J842"/>
      <c r="AA842" s="13"/>
      <c r="AB842" s="13"/>
      <c r="AC842" s="13"/>
      <c r="AD842" s="13"/>
      <c r="AE842" s="13"/>
      <c r="AN842" s="8"/>
      <c r="AO842" s="8"/>
      <c r="AP842" s="8"/>
      <c r="AQ842" s="12"/>
    </row>
    <row r="843" spans="1:43" x14ac:dyDescent="0.35">
      <c r="A843" t="s">
        <v>183</v>
      </c>
      <c r="B843" s="208" t="s">
        <v>375</v>
      </c>
      <c r="C843" t="s">
        <v>272</v>
      </c>
      <c r="D843" s="208" t="s">
        <v>273</v>
      </c>
      <c r="E843" t="str">
        <f t="shared" si="25"/>
        <v>Waste incinerationCoke oven gas</v>
      </c>
      <c r="F843" s="216">
        <v>870</v>
      </c>
      <c r="G843" s="7">
        <f>ROW()</f>
        <v>843</v>
      </c>
      <c r="H843" s="7">
        <v>885</v>
      </c>
      <c r="I843"/>
      <c r="J843"/>
      <c r="AA843" s="13"/>
      <c r="AB843" s="13"/>
      <c r="AC843" s="13"/>
      <c r="AD843" s="13"/>
      <c r="AE843" s="13"/>
      <c r="AN843" s="8"/>
      <c r="AO843" s="8"/>
      <c r="AP843" s="8"/>
      <c r="AQ843" s="12"/>
    </row>
    <row r="844" spans="1:43" x14ac:dyDescent="0.35">
      <c r="A844" t="s">
        <v>183</v>
      </c>
      <c r="B844" s="208" t="s">
        <v>375</v>
      </c>
      <c r="C844" t="s">
        <v>274</v>
      </c>
      <c r="D844" s="208" t="s">
        <v>275</v>
      </c>
      <c r="E844" t="str">
        <f t="shared" si="25"/>
        <v>Waste incinerationCoking coal</v>
      </c>
      <c r="F844" s="216">
        <v>870</v>
      </c>
      <c r="G844" s="7">
        <f>ROW()</f>
        <v>844</v>
      </c>
      <c r="H844" s="7">
        <v>856</v>
      </c>
      <c r="I844"/>
      <c r="J844"/>
      <c r="AA844" s="13"/>
      <c r="AB844" s="13"/>
      <c r="AC844" s="13"/>
      <c r="AD844" s="13"/>
      <c r="AE844" s="13"/>
      <c r="AN844" s="8"/>
      <c r="AO844" s="8"/>
      <c r="AP844" s="8"/>
      <c r="AQ844" s="12"/>
    </row>
    <row r="845" spans="1:43" x14ac:dyDescent="0.35">
      <c r="A845" t="s">
        <v>183</v>
      </c>
      <c r="B845" s="208" t="s">
        <v>375</v>
      </c>
      <c r="C845" t="s">
        <v>276</v>
      </c>
      <c r="D845" s="208" t="s">
        <v>277</v>
      </c>
      <c r="E845" t="str">
        <f t="shared" ref="E845:E876" si="26">LEFT(TRIM(A845),45)&amp;LEFT(TRIM(C845),75)</f>
        <v>Waste incinerationCompressed natural gas that has reverted back to standard conditions</v>
      </c>
      <c r="F845" s="216">
        <v>870</v>
      </c>
      <c r="G845" s="7">
        <f>ROW()</f>
        <v>845</v>
      </c>
      <c r="H845" s="7">
        <v>883</v>
      </c>
      <c r="I845"/>
      <c r="J845"/>
      <c r="AA845" s="13"/>
      <c r="AB845" s="13"/>
      <c r="AC845" s="13"/>
      <c r="AD845" s="13"/>
      <c r="AE845" s="13"/>
      <c r="AN845" s="8"/>
      <c r="AO845" s="8"/>
      <c r="AP845" s="8"/>
      <c r="AQ845" s="12"/>
    </row>
    <row r="846" spans="1:43" x14ac:dyDescent="0.35">
      <c r="A846" t="s">
        <v>183</v>
      </c>
      <c r="B846" s="208" t="s">
        <v>375</v>
      </c>
      <c r="C846" t="s">
        <v>279</v>
      </c>
      <c r="D846" s="208" t="s">
        <v>383</v>
      </c>
      <c r="E846" t="str">
        <f t="shared" si="26"/>
        <v>Waste incinerationCrude oil</v>
      </c>
      <c r="F846" s="216">
        <v>870</v>
      </c>
      <c r="G846" s="7">
        <f>ROW()</f>
        <v>846</v>
      </c>
      <c r="H846" s="7">
        <v>873</v>
      </c>
      <c r="I846"/>
      <c r="J846"/>
      <c r="AA846" s="13"/>
      <c r="AB846" s="13"/>
      <c r="AC846" s="13"/>
      <c r="AD846" s="13"/>
      <c r="AE846" s="13"/>
      <c r="AN846" s="8"/>
      <c r="AO846" s="8"/>
      <c r="AP846" s="8"/>
      <c r="AQ846" s="12"/>
    </row>
    <row r="847" spans="1:43" x14ac:dyDescent="0.35">
      <c r="A847" t="s">
        <v>183</v>
      </c>
      <c r="B847" s="208" t="s">
        <v>375</v>
      </c>
      <c r="C847" t="s">
        <v>281</v>
      </c>
      <c r="D847" s="208">
        <v>130</v>
      </c>
      <c r="E847" t="str">
        <f t="shared" si="26"/>
        <v>Waste incinerationDiesel oil</v>
      </c>
      <c r="F847" s="216">
        <v>870</v>
      </c>
      <c r="G847" s="7">
        <f>ROW()</f>
        <v>847</v>
      </c>
      <c r="H847" s="7">
        <v>925</v>
      </c>
      <c r="I847"/>
      <c r="J847"/>
      <c r="AA847" s="13"/>
      <c r="AB847" s="13"/>
      <c r="AC847" s="13"/>
      <c r="AD847" s="13"/>
      <c r="AE847" s="13"/>
      <c r="AN847" s="8"/>
      <c r="AO847" s="8"/>
      <c r="AP847" s="8"/>
      <c r="AQ847" s="12"/>
    </row>
    <row r="848" spans="1:43" x14ac:dyDescent="0.35">
      <c r="A848" t="s">
        <v>183</v>
      </c>
      <c r="B848" s="208" t="s">
        <v>375</v>
      </c>
      <c r="C848" t="s">
        <v>285</v>
      </c>
      <c r="D848" s="208" t="s">
        <v>286</v>
      </c>
      <c r="E848" t="str">
        <f t="shared" si="26"/>
        <v>Waste incinerationDry wood</v>
      </c>
      <c r="F848" s="216">
        <v>870</v>
      </c>
      <c r="G848" s="7">
        <f>ROW()</f>
        <v>848</v>
      </c>
      <c r="H848" s="7">
        <v>860</v>
      </c>
      <c r="I848"/>
      <c r="J848"/>
      <c r="AA848" s="13"/>
      <c r="AB848" s="13"/>
      <c r="AC848" s="13"/>
      <c r="AD848" s="13"/>
      <c r="AE848" s="13"/>
      <c r="AN848" s="8"/>
      <c r="AO848" s="8"/>
      <c r="AP848" s="8"/>
      <c r="AQ848" s="12"/>
    </row>
    <row r="849" spans="1:43" x14ac:dyDescent="0.35">
      <c r="A849" t="s">
        <v>183</v>
      </c>
      <c r="B849" s="208" t="s">
        <v>375</v>
      </c>
      <c r="C849" t="s">
        <v>287</v>
      </c>
      <c r="D849" s="208">
        <v>111</v>
      </c>
      <c r="E849" t="str">
        <f t="shared" si="26"/>
        <v>Waste incinerationEthane</v>
      </c>
      <c r="F849" s="216">
        <v>870</v>
      </c>
      <c r="G849" s="7">
        <f>ROW()</f>
        <v>849</v>
      </c>
      <c r="H849" s="7">
        <v>915</v>
      </c>
      <c r="I849"/>
      <c r="J849"/>
      <c r="AA849" s="13"/>
      <c r="AB849" s="13"/>
      <c r="AC849" s="13"/>
      <c r="AD849" s="13"/>
      <c r="AE849" s="13"/>
      <c r="AN849" s="8"/>
      <c r="AO849" s="8"/>
      <c r="AP849" s="8"/>
      <c r="AQ849" s="12"/>
    </row>
    <row r="850" spans="1:43" x14ac:dyDescent="0.35">
      <c r="A850" t="s">
        <v>183</v>
      </c>
      <c r="B850" s="208" t="s">
        <v>375</v>
      </c>
      <c r="C850" t="s">
        <v>288</v>
      </c>
      <c r="D850" s="208" t="s">
        <v>289</v>
      </c>
      <c r="E850" t="str">
        <f t="shared" si="26"/>
        <v>Waste incinerationEthanol for use as a fuel in an internal combustion engine</v>
      </c>
      <c r="F850" s="216">
        <v>870</v>
      </c>
      <c r="G850" s="7">
        <f>ROW()</f>
        <v>850</v>
      </c>
      <c r="H850" s="7">
        <v>877</v>
      </c>
      <c r="I850"/>
      <c r="J850"/>
      <c r="AA850" s="13"/>
      <c r="AB850" s="13"/>
      <c r="AC850" s="13"/>
      <c r="AD850" s="13"/>
      <c r="AE850" s="13"/>
      <c r="AN850" s="8"/>
      <c r="AO850" s="8"/>
      <c r="AP850" s="8"/>
      <c r="AQ850" s="12"/>
    </row>
    <row r="851" spans="1:43" x14ac:dyDescent="0.35">
      <c r="A851" t="s">
        <v>183</v>
      </c>
      <c r="B851" s="208" t="s">
        <v>375</v>
      </c>
      <c r="C851" t="s">
        <v>397</v>
      </c>
      <c r="D851" s="208">
        <v>108</v>
      </c>
      <c r="E851" t="str">
        <f t="shared" si="26"/>
        <v>Waste incinerationEthylene if used as a petrochemical feedstock - Non-energy product</v>
      </c>
      <c r="F851" s="216">
        <v>870</v>
      </c>
      <c r="G851" s="7">
        <f>ROW()</f>
        <v>851</v>
      </c>
      <c r="H851" s="7">
        <v>912</v>
      </c>
      <c r="I851"/>
      <c r="J851"/>
      <c r="AA851" s="13"/>
      <c r="AB851" s="13"/>
      <c r="AC851" s="13"/>
      <c r="AD851" s="13"/>
      <c r="AE851" s="13"/>
      <c r="AN851" s="8"/>
      <c r="AO851" s="8"/>
      <c r="AP851" s="8"/>
      <c r="AQ851" s="12"/>
    </row>
    <row r="852" spans="1:43" x14ac:dyDescent="0.35">
      <c r="A852" t="s">
        <v>183</v>
      </c>
      <c r="B852" s="208" t="s">
        <v>375</v>
      </c>
      <c r="C852" t="s">
        <v>290</v>
      </c>
      <c r="D852" s="208">
        <v>128</v>
      </c>
      <c r="E852" t="str">
        <f t="shared" si="26"/>
        <v>Waste incinerationFuel oil</v>
      </c>
      <c r="F852" s="216">
        <v>870</v>
      </c>
      <c r="G852" s="7">
        <f>ROW()</f>
        <v>852</v>
      </c>
      <c r="H852" s="7">
        <v>924</v>
      </c>
      <c r="I852"/>
      <c r="J852"/>
      <c r="AA852" s="13"/>
      <c r="AB852" s="13"/>
      <c r="AC852" s="13"/>
      <c r="AD852" s="13"/>
      <c r="AE852" s="13"/>
      <c r="AN852" s="8"/>
      <c r="AO852" s="8"/>
      <c r="AP852" s="8"/>
      <c r="AQ852" s="12"/>
    </row>
    <row r="853" spans="1:43" x14ac:dyDescent="0.35">
      <c r="A853" t="s">
        <v>183</v>
      </c>
      <c r="B853" s="208" t="s">
        <v>375</v>
      </c>
      <c r="C853" t="s">
        <v>291</v>
      </c>
      <c r="D853" s="208">
        <v>113</v>
      </c>
      <c r="E853" t="str">
        <f t="shared" si="26"/>
        <v>Waste incinerationGaseous fossil fuels other than those mentioned in items 17 to 26</v>
      </c>
      <c r="F853" s="216">
        <v>870</v>
      </c>
      <c r="G853" s="7">
        <f>ROW()</f>
        <v>853</v>
      </c>
      <c r="H853" s="7">
        <v>917</v>
      </c>
      <c r="I853"/>
      <c r="J853"/>
      <c r="AA853" s="13"/>
      <c r="AB853" s="13"/>
      <c r="AC853" s="13"/>
      <c r="AD853" s="13"/>
      <c r="AE853" s="13"/>
      <c r="AN853" s="8"/>
      <c r="AO853" s="8"/>
      <c r="AP853" s="8"/>
      <c r="AQ853" s="12"/>
    </row>
    <row r="854" spans="1:43" x14ac:dyDescent="0.35">
      <c r="A854" t="s">
        <v>183</v>
      </c>
      <c r="B854" s="208" t="s">
        <v>375</v>
      </c>
      <c r="C854" t="s">
        <v>292</v>
      </c>
      <c r="D854" s="208" t="s">
        <v>293</v>
      </c>
      <c r="E854" t="str">
        <f t="shared" si="26"/>
        <v>Waste incinerationGasoline (other than for use as fuel in an aircraft)</v>
      </c>
      <c r="F854" s="216">
        <v>870</v>
      </c>
      <c r="G854" s="7">
        <f>ROW()</f>
        <v>854</v>
      </c>
      <c r="H854" s="7">
        <v>890</v>
      </c>
      <c r="I854"/>
      <c r="J854"/>
      <c r="AA854" s="13"/>
      <c r="AB854" s="13"/>
      <c r="AC854" s="13"/>
      <c r="AD854" s="13"/>
      <c r="AE854" s="13"/>
      <c r="AN854" s="8"/>
      <c r="AO854" s="8"/>
      <c r="AP854" s="8"/>
      <c r="AQ854" s="12"/>
    </row>
    <row r="855" spans="1:43" x14ac:dyDescent="0.35">
      <c r="A855" t="s">
        <v>183</v>
      </c>
      <c r="B855" s="208" t="s">
        <v>375</v>
      </c>
      <c r="C855" t="s">
        <v>295</v>
      </c>
      <c r="D855" s="208" t="s">
        <v>296</v>
      </c>
      <c r="E855" t="str">
        <f t="shared" si="26"/>
        <v>Waste incinerationGasoline for use as a fuel in an aircraft</v>
      </c>
      <c r="F855" s="216">
        <v>870</v>
      </c>
      <c r="G855" s="7">
        <f>ROW()</f>
        <v>855</v>
      </c>
      <c r="H855" s="7">
        <v>891</v>
      </c>
      <c r="I855"/>
      <c r="J855"/>
      <c r="AA855" s="13"/>
      <c r="AB855" s="13"/>
      <c r="AC855" s="13"/>
      <c r="AD855" s="13"/>
      <c r="AE855" s="13"/>
      <c r="AN855" s="8"/>
      <c r="AO855" s="8"/>
      <c r="AP855" s="8"/>
      <c r="AQ855" s="12"/>
    </row>
    <row r="856" spans="1:43" x14ac:dyDescent="0.35">
      <c r="A856" t="s">
        <v>183</v>
      </c>
      <c r="B856" s="208" t="s">
        <v>375</v>
      </c>
      <c r="C856" t="s">
        <v>298</v>
      </c>
      <c r="D856" s="208" t="s">
        <v>299</v>
      </c>
      <c r="E856" t="str">
        <f t="shared" si="26"/>
        <v>Waste incinerationGreen and air dried wood</v>
      </c>
      <c r="F856" s="216">
        <v>870</v>
      </c>
      <c r="G856" s="7">
        <f>ROW()</f>
        <v>856</v>
      </c>
      <c r="H856" s="7">
        <v>861</v>
      </c>
      <c r="I856"/>
      <c r="J856"/>
      <c r="AA856" s="13"/>
      <c r="AB856" s="13"/>
      <c r="AC856" s="13"/>
      <c r="AD856" s="13"/>
      <c r="AE856" s="13"/>
      <c r="AN856" s="8"/>
      <c r="AO856" s="8"/>
      <c r="AP856" s="8"/>
      <c r="AQ856" s="12"/>
    </row>
    <row r="857" spans="1:43" x14ac:dyDescent="0.35">
      <c r="A857" t="s">
        <v>183</v>
      </c>
      <c r="B857" s="208" t="s">
        <v>375</v>
      </c>
      <c r="C857" t="s">
        <v>301</v>
      </c>
      <c r="D857" s="208" t="s">
        <v>302</v>
      </c>
      <c r="E857" t="str">
        <f t="shared" si="26"/>
        <v>Waste incinerationHeating oil</v>
      </c>
      <c r="F857" s="216">
        <v>870</v>
      </c>
      <c r="G857" s="7">
        <f>ROW()</f>
        <v>857</v>
      </c>
      <c r="H857" s="7">
        <v>894</v>
      </c>
      <c r="I857"/>
      <c r="J857"/>
      <c r="AA857" s="13"/>
      <c r="AB857" s="13"/>
      <c r="AC857" s="13"/>
      <c r="AD857" s="13"/>
      <c r="AE857" s="13"/>
      <c r="AN857" s="8"/>
      <c r="AO857" s="8"/>
      <c r="AP857" s="8"/>
      <c r="AQ857" s="12"/>
    </row>
    <row r="858" spans="1:43" x14ac:dyDescent="0.35">
      <c r="A858" t="s">
        <v>183</v>
      </c>
      <c r="B858" s="208" t="s">
        <v>375</v>
      </c>
      <c r="C858" s="54" t="s">
        <v>303</v>
      </c>
      <c r="D858" s="208" t="s">
        <v>304</v>
      </c>
      <c r="E858" t="str">
        <f t="shared" si="26"/>
        <v>Waste incinerationIndustrial materials that are derived from fossil fuels if recycled and com</v>
      </c>
      <c r="F858" s="216">
        <v>870</v>
      </c>
      <c r="G858" s="7">
        <f>ROW()</f>
        <v>858</v>
      </c>
      <c r="H858" s="7">
        <v>858</v>
      </c>
      <c r="I858"/>
      <c r="J858"/>
      <c r="AA858" s="13"/>
      <c r="AB858" s="13"/>
      <c r="AC858" s="13"/>
      <c r="AD858" s="13"/>
      <c r="AE858" s="13"/>
      <c r="AN858" s="8"/>
      <c r="AO858" s="8"/>
      <c r="AP858" s="8"/>
      <c r="AQ858" s="12"/>
    </row>
    <row r="859" spans="1:43" x14ac:dyDescent="0.35">
      <c r="A859" t="s">
        <v>183</v>
      </c>
      <c r="B859" s="208" t="s">
        <v>375</v>
      </c>
      <c r="C859" t="s">
        <v>305</v>
      </c>
      <c r="D859" s="208" t="s">
        <v>306</v>
      </c>
      <c r="E859" t="str">
        <f t="shared" si="26"/>
        <v>Waste incinerationKerosene (other than for use as fuel in an aircraft)</v>
      </c>
      <c r="F859" s="216">
        <v>870</v>
      </c>
      <c r="G859" s="7">
        <f>ROW()</f>
        <v>859</v>
      </c>
      <c r="H859" s="7">
        <v>892</v>
      </c>
      <c r="I859"/>
      <c r="J859"/>
      <c r="AA859" s="13"/>
      <c r="AB859" s="13"/>
      <c r="AC859" s="13"/>
      <c r="AD859" s="13"/>
      <c r="AE859" s="13"/>
      <c r="AN859" s="8"/>
      <c r="AO859" s="8"/>
      <c r="AP859" s="8"/>
      <c r="AQ859" s="12"/>
    </row>
    <row r="860" spans="1:43" x14ac:dyDescent="0.35">
      <c r="A860" t="s">
        <v>183</v>
      </c>
      <c r="B860" s="208" t="s">
        <v>375</v>
      </c>
      <c r="C860" t="s">
        <v>307</v>
      </c>
      <c r="D860" s="208" t="s">
        <v>308</v>
      </c>
      <c r="E860" t="str">
        <f t="shared" si="26"/>
        <v>Waste incinerationKerosene for use as fuel in an aircraft</v>
      </c>
      <c r="F860" s="216">
        <v>870</v>
      </c>
      <c r="G860" s="7">
        <f>ROW()</f>
        <v>860</v>
      </c>
      <c r="H860" s="7">
        <v>893</v>
      </c>
      <c r="I860"/>
      <c r="J860"/>
      <c r="AA860" s="13"/>
      <c r="AB860" s="13"/>
      <c r="AC860" s="13"/>
      <c r="AD860" s="13"/>
      <c r="AE860" s="13"/>
      <c r="AN860" s="8"/>
      <c r="AO860" s="8"/>
      <c r="AP860" s="8"/>
      <c r="AQ860" s="12"/>
    </row>
    <row r="861" spans="1:43" x14ac:dyDescent="0.35">
      <c r="A861" t="s">
        <v>183</v>
      </c>
      <c r="B861" s="208" t="s">
        <v>375</v>
      </c>
      <c r="C861" t="s">
        <v>309</v>
      </c>
      <c r="D861" s="208" t="s">
        <v>310</v>
      </c>
      <c r="E861" t="str">
        <f t="shared" si="26"/>
        <v>Waste incinerationLandfill biogas that is captured for combustion (methane only)</v>
      </c>
      <c r="F861" s="216">
        <v>870</v>
      </c>
      <c r="G861" s="7">
        <f>ROW()</f>
        <v>861</v>
      </c>
      <c r="H861" s="7">
        <v>869</v>
      </c>
      <c r="I861"/>
      <c r="J861"/>
      <c r="AA861" s="13"/>
      <c r="AB861" s="13"/>
      <c r="AC861" s="13"/>
      <c r="AD861" s="13"/>
      <c r="AE861" s="13"/>
      <c r="AN861" s="8"/>
      <c r="AO861" s="8"/>
      <c r="AP861" s="8"/>
      <c r="AQ861" s="12"/>
    </row>
    <row r="862" spans="1:43" x14ac:dyDescent="0.35">
      <c r="A862" t="s">
        <v>183</v>
      </c>
      <c r="B862" s="208" t="s">
        <v>375</v>
      </c>
      <c r="C862" t="s">
        <v>312</v>
      </c>
      <c r="D862" s="208">
        <v>115</v>
      </c>
      <c r="E862" t="str">
        <f t="shared" si="26"/>
        <v>Waste incinerationLiquefied aromatic hydrocarbons</v>
      </c>
      <c r="F862" s="216">
        <v>870</v>
      </c>
      <c r="G862" s="7">
        <f>ROW()</f>
        <v>862</v>
      </c>
      <c r="H862" s="7">
        <v>919</v>
      </c>
      <c r="I862"/>
      <c r="J862"/>
      <c r="AA862" s="13"/>
      <c r="AB862" s="13"/>
      <c r="AC862" s="13"/>
      <c r="AD862" s="13"/>
      <c r="AE862" s="13"/>
      <c r="AN862" s="8"/>
      <c r="AO862" s="8"/>
      <c r="AP862" s="8"/>
      <c r="AQ862" s="12"/>
    </row>
    <row r="863" spans="1:43" x14ac:dyDescent="0.35">
      <c r="A863" t="s">
        <v>183</v>
      </c>
      <c r="B863" s="208" t="s">
        <v>375</v>
      </c>
      <c r="C863" t="s">
        <v>314</v>
      </c>
      <c r="D863" s="208" t="s">
        <v>315</v>
      </c>
      <c r="E863" t="str">
        <f t="shared" si="26"/>
        <v>Waste incinerationLiquefied natural gas</v>
      </c>
      <c r="F863" s="216">
        <v>870</v>
      </c>
      <c r="G863" s="7">
        <f>ROW()</f>
        <v>863</v>
      </c>
      <c r="H863" s="7">
        <v>889</v>
      </c>
      <c r="I863"/>
      <c r="J863"/>
      <c r="AA863" s="13"/>
      <c r="AB863" s="13"/>
      <c r="AC863" s="13"/>
      <c r="AD863" s="13"/>
      <c r="AE863" s="13"/>
      <c r="AN863" s="8"/>
      <c r="AO863" s="8"/>
      <c r="AP863" s="8"/>
      <c r="AQ863" s="12"/>
    </row>
    <row r="864" spans="1:43" x14ac:dyDescent="0.35">
      <c r="A864" t="s">
        <v>183</v>
      </c>
      <c r="B864" s="208" t="s">
        <v>375</v>
      </c>
      <c r="C864" t="s">
        <v>317</v>
      </c>
      <c r="D864" s="208">
        <v>116</v>
      </c>
      <c r="E864" t="str">
        <f t="shared" si="26"/>
        <v>Waste incinerationLiquefied petroleum gas</v>
      </c>
      <c r="F864" s="216">
        <v>870</v>
      </c>
      <c r="G864" s="7">
        <f>ROW()</f>
        <v>864</v>
      </c>
      <c r="H864" s="7">
        <v>920</v>
      </c>
      <c r="I864"/>
      <c r="J864"/>
      <c r="AA864" s="13"/>
      <c r="AB864" s="13"/>
      <c r="AC864" s="13"/>
      <c r="AD864" s="13"/>
      <c r="AE864" s="13"/>
      <c r="AN864" s="8"/>
      <c r="AO864" s="8"/>
      <c r="AP864" s="8"/>
      <c r="AQ864" s="12"/>
    </row>
    <row r="865" spans="1:43" x14ac:dyDescent="0.35">
      <c r="A865" t="s">
        <v>183</v>
      </c>
      <c r="B865" s="208" t="s">
        <v>375</v>
      </c>
      <c r="C865" t="s">
        <v>319</v>
      </c>
      <c r="D865" s="208" t="s">
        <v>320</v>
      </c>
      <c r="E865" t="str">
        <f t="shared" si="26"/>
        <v>Waste incinerationNaphtha</v>
      </c>
      <c r="F865" s="216">
        <v>870</v>
      </c>
      <c r="G865" s="7">
        <f>ROW()</f>
        <v>865</v>
      </c>
      <c r="H865" s="7">
        <v>899</v>
      </c>
      <c r="I865"/>
      <c r="J865"/>
      <c r="AA865" s="13"/>
      <c r="AB865" s="13"/>
      <c r="AC865" s="13"/>
      <c r="AD865" s="13"/>
      <c r="AE865" s="13"/>
      <c r="AN865" s="8"/>
      <c r="AO865" s="8"/>
      <c r="AP865" s="8"/>
      <c r="AQ865" s="12"/>
    </row>
    <row r="866" spans="1:43" x14ac:dyDescent="0.35">
      <c r="A866" t="s">
        <v>183</v>
      </c>
      <c r="B866" s="208" t="s">
        <v>375</v>
      </c>
      <c r="C866" t="s">
        <v>322</v>
      </c>
      <c r="D866" s="208" t="s">
        <v>323</v>
      </c>
      <c r="E866" t="str">
        <f t="shared" si="26"/>
        <v>Waste incinerationNatural gas distributed in a pipeline</v>
      </c>
      <c r="F866" s="216">
        <v>870</v>
      </c>
      <c r="G866" s="7">
        <f>ROW()</f>
        <v>866</v>
      </c>
      <c r="H866" s="7">
        <v>879</v>
      </c>
      <c r="I866"/>
      <c r="J866"/>
      <c r="AA866" s="13"/>
      <c r="AB866" s="13"/>
      <c r="AC866" s="13"/>
      <c r="AD866" s="13"/>
      <c r="AE866" s="13"/>
      <c r="AN866" s="8"/>
      <c r="AO866" s="8"/>
      <c r="AP866" s="8"/>
      <c r="AQ866" s="12"/>
    </row>
    <row r="867" spans="1:43" x14ac:dyDescent="0.35">
      <c r="A867" t="s">
        <v>183</v>
      </c>
      <c r="B867" s="208" t="s">
        <v>375</v>
      </c>
      <c r="C867" t="s">
        <v>325</v>
      </c>
      <c r="D867" s="208" t="s">
        <v>326</v>
      </c>
      <c r="E867" t="str">
        <f t="shared" si="26"/>
        <v>Waste incinerationNon-biomass municipal materials if recycled and combusted to produce heat o</v>
      </c>
      <c r="F867" s="216">
        <v>870</v>
      </c>
      <c r="G867" s="7">
        <f>ROW()</f>
        <v>867</v>
      </c>
      <c r="H867" s="7">
        <v>859</v>
      </c>
      <c r="I867"/>
      <c r="J867"/>
      <c r="AA867" s="13"/>
      <c r="AB867" s="13"/>
      <c r="AC867" s="13"/>
      <c r="AD867" s="13"/>
      <c r="AE867" s="13"/>
      <c r="AN867" s="8"/>
      <c r="AO867" s="8"/>
      <c r="AP867" s="8"/>
      <c r="AQ867" s="12"/>
    </row>
    <row r="868" spans="1:43" x14ac:dyDescent="0.35">
      <c r="A868" s="54" t="s">
        <v>183</v>
      </c>
      <c r="B868" s="208" t="s">
        <v>375</v>
      </c>
      <c r="C868" s="54" t="s">
        <v>328</v>
      </c>
      <c r="D868" s="195"/>
      <c r="E868" s="54" t="str">
        <f t="shared" si="26"/>
        <v>Waste incinerationPassenger car tyres if recycled and combusted to produce heat or electricit</v>
      </c>
      <c r="F868" s="219">
        <v>870</v>
      </c>
      <c r="G868" s="197">
        <f>ROW()</f>
        <v>868</v>
      </c>
      <c r="H868" s="197"/>
      <c r="I868"/>
      <c r="J868"/>
      <c r="AA868" s="13"/>
      <c r="AB868" s="13"/>
      <c r="AC868" s="13"/>
      <c r="AD868" s="13"/>
      <c r="AE868" s="13"/>
      <c r="AN868" s="8"/>
      <c r="AO868" s="8"/>
      <c r="AP868" s="8"/>
      <c r="AQ868" s="12"/>
    </row>
    <row r="869" spans="1:43" x14ac:dyDescent="0.35">
      <c r="A869" t="s">
        <v>183</v>
      </c>
      <c r="B869" s="208" t="s">
        <v>375</v>
      </c>
      <c r="C869" t="s">
        <v>399</v>
      </c>
      <c r="D869" s="208">
        <v>109</v>
      </c>
      <c r="E869" t="str">
        <f t="shared" si="26"/>
        <v>Waste incinerationPetrochemical feedstock other than those mentioned in items 74 and 75 - Non</v>
      </c>
      <c r="F869" s="216">
        <v>870</v>
      </c>
      <c r="G869" s="7">
        <f>ROW()</f>
        <v>869</v>
      </c>
      <c r="H869" s="7">
        <v>913</v>
      </c>
      <c r="I869"/>
      <c r="J869"/>
      <c r="AA869" s="13"/>
      <c r="AB869" s="13"/>
      <c r="AC869" s="13"/>
      <c r="AD869" s="13"/>
      <c r="AE869" s="13"/>
      <c r="AN869" s="8"/>
      <c r="AO869" s="8"/>
      <c r="AP869" s="8"/>
      <c r="AQ869" s="12"/>
    </row>
    <row r="870" spans="1:43" x14ac:dyDescent="0.35">
      <c r="A870" t="s">
        <v>183</v>
      </c>
      <c r="B870" s="208" t="s">
        <v>375</v>
      </c>
      <c r="C870" t="s">
        <v>330</v>
      </c>
      <c r="D870" s="208">
        <v>102</v>
      </c>
      <c r="E870" t="str">
        <f t="shared" si="26"/>
        <v>Waste incinerationPetroleum based greases</v>
      </c>
      <c r="F870" s="216">
        <v>870</v>
      </c>
      <c r="G870" s="7">
        <f>ROW()</f>
        <v>870</v>
      </c>
      <c r="H870" s="7">
        <v>906</v>
      </c>
      <c r="I870"/>
      <c r="J870"/>
      <c r="AA870" s="13"/>
      <c r="AB870" s="13"/>
      <c r="AC870" s="13"/>
      <c r="AD870" s="13"/>
      <c r="AE870" s="13"/>
      <c r="AN870" s="8"/>
      <c r="AO870" s="8"/>
      <c r="AP870" s="8"/>
      <c r="AQ870" s="12"/>
    </row>
    <row r="871" spans="1:43" x14ac:dyDescent="0.35">
      <c r="A871" t="s">
        <v>183</v>
      </c>
      <c r="B871" s="208" t="s">
        <v>375</v>
      </c>
      <c r="C871" t="s">
        <v>332</v>
      </c>
      <c r="D871" s="208">
        <v>101</v>
      </c>
      <c r="E871" t="str">
        <f t="shared" si="26"/>
        <v>Waste incinerationPetroleum based oils (other than petroleum based oil used as fuel)</v>
      </c>
      <c r="F871" s="216">
        <v>870</v>
      </c>
      <c r="G871" s="7">
        <f>ROW()</f>
        <v>871</v>
      </c>
      <c r="H871" s="7">
        <v>905</v>
      </c>
      <c r="I871"/>
      <c r="J871"/>
      <c r="AA871" s="13"/>
      <c r="AB871" s="13"/>
      <c r="AC871" s="13"/>
      <c r="AD871" s="13"/>
      <c r="AE871" s="13"/>
      <c r="AN871" s="8"/>
      <c r="AO871" s="8"/>
      <c r="AP871" s="8"/>
      <c r="AQ871" s="12"/>
    </row>
    <row r="872" spans="1:43" x14ac:dyDescent="0.35">
      <c r="A872" t="s">
        <v>183</v>
      </c>
      <c r="B872" s="208" t="s">
        <v>375</v>
      </c>
      <c r="C872" t="s">
        <v>334</v>
      </c>
      <c r="D872" s="208">
        <v>118</v>
      </c>
      <c r="E872" t="str">
        <f t="shared" si="26"/>
        <v xml:space="preserve">Waste incinerationPetroleum based products other than: Petroleum based products mentioned in </v>
      </c>
      <c r="F872" s="216">
        <v>870</v>
      </c>
      <c r="G872" s="7">
        <f>ROW()</f>
        <v>872</v>
      </c>
      <c r="H872" s="7">
        <v>922</v>
      </c>
      <c r="I872"/>
      <c r="J872"/>
      <c r="AA872" s="13"/>
      <c r="AB872" s="13"/>
      <c r="AC872" s="13"/>
      <c r="AD872" s="13"/>
      <c r="AE872" s="13"/>
      <c r="AN872" s="8"/>
      <c r="AO872" s="8"/>
      <c r="AP872" s="8"/>
      <c r="AQ872" s="12"/>
    </row>
    <row r="873" spans="1:43" x14ac:dyDescent="0.35">
      <c r="A873" t="s">
        <v>183</v>
      </c>
      <c r="B873" s="208" t="s">
        <v>375</v>
      </c>
      <c r="C873" t="s">
        <v>336</v>
      </c>
      <c r="D873" s="208" t="s">
        <v>337</v>
      </c>
      <c r="E873" t="str">
        <f t="shared" si="26"/>
        <v>Waste incinerationPetroleum coke</v>
      </c>
      <c r="F873" s="216">
        <v>870</v>
      </c>
      <c r="G873" s="7">
        <f>ROW()</f>
        <v>873</v>
      </c>
      <c r="H873" s="7">
        <v>900</v>
      </c>
      <c r="I873"/>
      <c r="J873"/>
      <c r="AA873" s="13"/>
      <c r="AB873" s="13"/>
      <c r="AC873" s="13"/>
      <c r="AD873" s="13"/>
      <c r="AE873" s="13"/>
      <c r="AN873" s="8"/>
      <c r="AO873" s="8"/>
      <c r="AP873" s="8"/>
      <c r="AQ873" s="12"/>
    </row>
    <row r="874" spans="1:43" x14ac:dyDescent="0.35">
      <c r="A874" t="s">
        <v>183</v>
      </c>
      <c r="B874" s="208" t="s">
        <v>375</v>
      </c>
      <c r="C874" t="s">
        <v>339</v>
      </c>
      <c r="D874" s="208" t="s">
        <v>340</v>
      </c>
      <c r="E874" t="str">
        <f t="shared" si="26"/>
        <v xml:space="preserve">Waste incinerationPlant condensate and other natural gas liquids not covered by another item </v>
      </c>
      <c r="F874" s="216">
        <v>870</v>
      </c>
      <c r="G874" s="7">
        <f>ROW()</f>
        <v>874</v>
      </c>
      <c r="H874" s="7">
        <v>874</v>
      </c>
      <c r="I874"/>
      <c r="J874"/>
      <c r="AA874" s="13"/>
      <c r="AB874" s="13"/>
      <c r="AC874" s="13"/>
      <c r="AD874" s="13"/>
      <c r="AE874" s="13"/>
      <c r="AN874" s="8"/>
      <c r="AO874" s="8"/>
      <c r="AP874" s="8"/>
      <c r="AQ874" s="12"/>
    </row>
    <row r="875" spans="1:43" x14ac:dyDescent="0.35">
      <c r="A875" t="s">
        <v>183</v>
      </c>
      <c r="B875" s="208" t="s">
        <v>375</v>
      </c>
      <c r="C875" t="s">
        <v>343</v>
      </c>
      <c r="D875" s="208" t="s">
        <v>344</v>
      </c>
      <c r="E875" t="str">
        <f t="shared" si="26"/>
        <v>Waste incinerationPrimary solid biomass fuels other than those mentioned in items 10 to 15</v>
      </c>
      <c r="F875" s="216">
        <v>870</v>
      </c>
      <c r="G875" s="7">
        <f>ROW()</f>
        <v>875</v>
      </c>
      <c r="H875" s="7">
        <v>865</v>
      </c>
      <c r="I875"/>
      <c r="J875"/>
      <c r="AA875" s="13"/>
      <c r="AB875" s="13"/>
      <c r="AC875" s="13"/>
      <c r="AD875" s="13"/>
      <c r="AE875" s="13"/>
      <c r="AN875" s="8"/>
      <c r="AO875" s="8"/>
      <c r="AP875" s="8"/>
      <c r="AQ875" s="12"/>
    </row>
    <row r="876" spans="1:43" x14ac:dyDescent="0.35">
      <c r="A876" t="s">
        <v>183</v>
      </c>
      <c r="B876" s="208" t="s">
        <v>375</v>
      </c>
      <c r="C876" t="s">
        <v>346</v>
      </c>
      <c r="D876" s="208" t="s">
        <v>347</v>
      </c>
      <c r="E876" t="str">
        <f t="shared" si="26"/>
        <v>Waste incinerationRefinery coke</v>
      </c>
      <c r="F876" s="216">
        <v>870</v>
      </c>
      <c r="G876" s="7">
        <f>ROW()</f>
        <v>876</v>
      </c>
      <c r="H876" s="7">
        <v>903</v>
      </c>
      <c r="I876"/>
      <c r="J876"/>
      <c r="AA876" s="13"/>
      <c r="AB876" s="13"/>
      <c r="AC876" s="13"/>
      <c r="AD876" s="13"/>
      <c r="AE876" s="13"/>
      <c r="AN876" s="8"/>
      <c r="AO876" s="8"/>
      <c r="AP876" s="8"/>
      <c r="AQ876" s="12"/>
    </row>
    <row r="877" spans="1:43" x14ac:dyDescent="0.35">
      <c r="A877" t="s">
        <v>183</v>
      </c>
      <c r="B877" s="208" t="s">
        <v>375</v>
      </c>
      <c r="C877" t="s">
        <v>349</v>
      </c>
      <c r="D877" s="208" t="s">
        <v>350</v>
      </c>
      <c r="E877" t="str">
        <f t="shared" ref="E877:E893" si="27">LEFT(TRIM(A877),45)&amp;LEFT(TRIM(C877),75)</f>
        <v>Waste incinerationRefinery gas and liquids</v>
      </c>
      <c r="F877" s="216">
        <v>870</v>
      </c>
      <c r="G877" s="7">
        <f>ROW()</f>
        <v>877</v>
      </c>
      <c r="H877" s="7">
        <v>901</v>
      </c>
      <c r="I877"/>
      <c r="J877"/>
      <c r="AA877" s="13"/>
      <c r="AB877" s="13"/>
      <c r="AC877" s="13"/>
      <c r="AD877" s="13"/>
      <c r="AE877" s="13"/>
      <c r="AN877" s="8"/>
      <c r="AO877" s="8"/>
      <c r="AP877" s="8"/>
      <c r="AQ877" s="12"/>
    </row>
    <row r="878" spans="1:43" x14ac:dyDescent="0.35">
      <c r="A878" s="228" t="s">
        <v>183</v>
      </c>
      <c r="B878" s="229" t="s">
        <v>375</v>
      </c>
      <c r="C878" s="228" t="s">
        <v>647</v>
      </c>
      <c r="D878" s="229"/>
      <c r="E878" s="228" t="str">
        <f t="shared" si="27"/>
        <v>Waste incinerationRenewable aviation kerosene</v>
      </c>
      <c r="F878" s="230">
        <v>870</v>
      </c>
      <c r="G878" s="231">
        <f>ROW()</f>
        <v>878</v>
      </c>
      <c r="H878" s="231"/>
      <c r="I878"/>
      <c r="J878"/>
      <c r="AA878" s="13"/>
      <c r="AB878" s="13"/>
      <c r="AC878" s="13"/>
      <c r="AD878" s="13"/>
      <c r="AE878" s="13"/>
      <c r="AN878" s="8"/>
      <c r="AO878" s="8"/>
      <c r="AP878" s="8"/>
      <c r="AQ878" s="12"/>
    </row>
    <row r="879" spans="1:43" x14ac:dyDescent="0.35">
      <c r="A879" s="228" t="s">
        <v>183</v>
      </c>
      <c r="B879" s="229" t="s">
        <v>375</v>
      </c>
      <c r="C879" s="228" t="s">
        <v>648</v>
      </c>
      <c r="D879" s="229"/>
      <c r="E879" s="228" t="str">
        <f t="shared" si="27"/>
        <v>Waste incinerationRenewable diesel</v>
      </c>
      <c r="F879" s="230">
        <v>870</v>
      </c>
      <c r="G879" s="231">
        <f>ROW()</f>
        <v>879</v>
      </c>
      <c r="H879" s="231"/>
      <c r="I879"/>
      <c r="J879"/>
      <c r="AA879" s="13"/>
      <c r="AB879" s="13"/>
      <c r="AC879" s="13"/>
      <c r="AD879" s="13"/>
      <c r="AE879" s="13"/>
      <c r="AN879" s="8"/>
      <c r="AO879" s="8"/>
      <c r="AP879" s="8"/>
      <c r="AQ879" s="12"/>
    </row>
    <row r="880" spans="1:43" x14ac:dyDescent="0.35">
      <c r="A880" t="s">
        <v>183</v>
      </c>
      <c r="B880" s="208" t="s">
        <v>375</v>
      </c>
      <c r="C880" t="s">
        <v>353</v>
      </c>
      <c r="D880" s="208" t="s">
        <v>354</v>
      </c>
      <c r="E880" t="str">
        <f t="shared" si="27"/>
        <v>Waste incinerationSludge biogas that is captured for combustion (methane only)</v>
      </c>
      <c r="F880" s="216">
        <v>870</v>
      </c>
      <c r="G880" s="7">
        <f>ROW()</f>
        <v>880</v>
      </c>
      <c r="H880" s="7">
        <v>870</v>
      </c>
      <c r="I880"/>
      <c r="J880"/>
      <c r="AA880" s="13"/>
      <c r="AB880" s="13"/>
      <c r="AC880" s="13"/>
      <c r="AD880" s="13"/>
      <c r="AE880" s="13"/>
      <c r="AN880" s="8"/>
      <c r="AO880" s="8"/>
      <c r="AP880" s="8"/>
      <c r="AQ880" s="12"/>
    </row>
    <row r="881" spans="1:43" x14ac:dyDescent="0.35">
      <c r="A881" t="s">
        <v>183</v>
      </c>
      <c r="B881" s="208" t="s">
        <v>375</v>
      </c>
      <c r="C881" t="s">
        <v>356</v>
      </c>
      <c r="D881" s="208">
        <v>110</v>
      </c>
      <c r="E881" t="str">
        <f t="shared" si="27"/>
        <v>Waste incinerationSolid fossil fuels other than those mentioned in items 1 to 5</v>
      </c>
      <c r="F881" s="216">
        <v>870</v>
      </c>
      <c r="G881" s="7">
        <f>ROW()</f>
        <v>881</v>
      </c>
      <c r="H881" s="7">
        <v>914</v>
      </c>
      <c r="I881"/>
      <c r="J881"/>
      <c r="AA881" s="13"/>
      <c r="AB881" s="13"/>
      <c r="AC881" s="13"/>
      <c r="AD881" s="13"/>
      <c r="AE881" s="13"/>
      <c r="AN881" s="8"/>
      <c r="AO881" s="8"/>
      <c r="AP881" s="8"/>
      <c r="AQ881" s="12"/>
    </row>
    <row r="882" spans="1:43" x14ac:dyDescent="0.35">
      <c r="A882" t="s">
        <v>183</v>
      </c>
      <c r="B882" s="208" t="s">
        <v>375</v>
      </c>
      <c r="C882" t="s">
        <v>358</v>
      </c>
      <c r="D882" s="208" t="s">
        <v>406</v>
      </c>
      <c r="E882" t="str">
        <f t="shared" si="27"/>
        <v>Waste incinerationSolvents if mineral turpentine or white spirits</v>
      </c>
      <c r="F882" s="216">
        <v>870</v>
      </c>
      <c r="G882" s="7">
        <f>ROW()</f>
        <v>882</v>
      </c>
      <c r="H882" s="7">
        <v>897</v>
      </c>
      <c r="I882"/>
      <c r="J882"/>
      <c r="AA882" s="13"/>
      <c r="AB882" s="13"/>
      <c r="AC882" s="13"/>
      <c r="AD882" s="13"/>
      <c r="AE882" s="13"/>
      <c r="AN882" s="8"/>
      <c r="AO882" s="8"/>
      <c r="AP882" s="8"/>
      <c r="AQ882" s="12"/>
    </row>
    <row r="883" spans="1:43" x14ac:dyDescent="0.35">
      <c r="A883" t="s">
        <v>183</v>
      </c>
      <c r="B883" s="208" t="s">
        <v>375</v>
      </c>
      <c r="C883" t="s">
        <v>407</v>
      </c>
      <c r="D883" s="208">
        <v>104</v>
      </c>
      <c r="E883" t="str">
        <f t="shared" si="27"/>
        <v>Waste incinerationSolvents if mineral turpentine or white spirits - Non-energy product</v>
      </c>
      <c r="F883" s="216">
        <v>870</v>
      </c>
      <c r="G883" s="7">
        <f>ROW()</f>
        <v>883</v>
      </c>
      <c r="H883" s="7">
        <v>908</v>
      </c>
      <c r="I883"/>
      <c r="J883"/>
      <c r="AA883" s="13"/>
      <c r="AB883" s="13"/>
      <c r="AC883" s="13"/>
      <c r="AD883" s="13"/>
      <c r="AE883" s="13"/>
      <c r="AN883" s="8"/>
      <c r="AO883" s="8"/>
      <c r="AP883" s="8"/>
      <c r="AQ883" s="12"/>
    </row>
    <row r="884" spans="1:43" x14ac:dyDescent="0.35">
      <c r="A884" t="s">
        <v>183</v>
      </c>
      <c r="B884" s="208" t="s">
        <v>375</v>
      </c>
      <c r="C884" t="s">
        <v>361</v>
      </c>
      <c r="D884" s="208" t="s">
        <v>362</v>
      </c>
      <c r="E884" t="str">
        <f t="shared" si="27"/>
        <v>Waste incinerationSub-bituminous coal</v>
      </c>
      <c r="F884" s="216">
        <v>870</v>
      </c>
      <c r="G884" s="7">
        <f>ROW()</f>
        <v>884</v>
      </c>
      <c r="H884" s="7">
        <v>853</v>
      </c>
      <c r="I884"/>
      <c r="J884"/>
      <c r="AA884" s="13"/>
      <c r="AB884" s="13"/>
      <c r="AC884" s="13"/>
      <c r="AD884" s="13"/>
      <c r="AE884" s="13"/>
      <c r="AN884" s="8"/>
      <c r="AO884" s="8"/>
      <c r="AP884" s="8"/>
      <c r="AQ884" s="12"/>
    </row>
    <row r="885" spans="1:43" x14ac:dyDescent="0.35">
      <c r="A885" t="s">
        <v>183</v>
      </c>
      <c r="B885" s="208" t="s">
        <v>375</v>
      </c>
      <c r="C885" t="s">
        <v>364</v>
      </c>
      <c r="D885" s="208" t="s">
        <v>365</v>
      </c>
      <c r="E885" t="str">
        <f t="shared" si="27"/>
        <v>Waste incinerationSulphite lyes</v>
      </c>
      <c r="F885" s="216">
        <v>870</v>
      </c>
      <c r="G885" s="7">
        <f>ROW()</f>
        <v>885</v>
      </c>
      <c r="H885" s="7">
        <v>862</v>
      </c>
      <c r="I885"/>
      <c r="J885"/>
      <c r="AA885" s="13"/>
      <c r="AB885" s="13"/>
      <c r="AC885" s="13"/>
      <c r="AD885" s="13"/>
      <c r="AE885" s="13"/>
      <c r="AN885" s="8"/>
      <c r="AO885" s="8"/>
      <c r="AP885" s="8"/>
      <c r="AQ885" s="12"/>
    </row>
    <row r="886" spans="1:43" x14ac:dyDescent="0.35">
      <c r="A886" t="s">
        <v>183</v>
      </c>
      <c r="B886" s="208" t="s">
        <v>375</v>
      </c>
      <c r="C886" t="s">
        <v>367</v>
      </c>
      <c r="D886" s="208" t="s">
        <v>368</v>
      </c>
      <c r="E886" t="str">
        <f t="shared" si="27"/>
        <v>Waste incinerationTown gas</v>
      </c>
      <c r="F886" s="216">
        <v>870</v>
      </c>
      <c r="G886" s="7">
        <f>ROW()</f>
        <v>886</v>
      </c>
      <c r="H886" s="7">
        <v>887</v>
      </c>
      <c r="I886"/>
      <c r="J886"/>
      <c r="AA886" s="13"/>
      <c r="AB886" s="13"/>
      <c r="AC886" s="13"/>
      <c r="AD886" s="13"/>
      <c r="AE886" s="13"/>
      <c r="AN886" s="8"/>
      <c r="AO886" s="8"/>
      <c r="AP886" s="8"/>
      <c r="AQ886" s="12"/>
    </row>
    <row r="887" spans="1:43" x14ac:dyDescent="0.35">
      <c r="A887" s="54" t="s">
        <v>183</v>
      </c>
      <c r="B887" s="208" t="s">
        <v>375</v>
      </c>
      <c r="C887" s="54" t="s">
        <v>370</v>
      </c>
      <c r="D887" s="195"/>
      <c r="E887" s="54" t="str">
        <f t="shared" si="27"/>
        <v>Waste incinerationTruck and off-road tyres if recycled and combusted to produce heat or elect</v>
      </c>
      <c r="F887" s="219">
        <v>870</v>
      </c>
      <c r="G887" s="197">
        <f>ROW()</f>
        <v>887</v>
      </c>
      <c r="H887" s="197"/>
      <c r="I887"/>
      <c r="J887"/>
      <c r="AA887" s="13"/>
      <c r="AB887" s="13"/>
      <c r="AC887" s="13"/>
      <c r="AD887" s="13"/>
      <c r="AE887" s="13"/>
      <c r="AN887" s="8"/>
      <c r="AO887" s="8"/>
      <c r="AP887" s="8"/>
      <c r="AQ887" s="12"/>
    </row>
    <row r="888" spans="1:43" x14ac:dyDescent="0.35">
      <c r="A888" t="s">
        <v>183</v>
      </c>
      <c r="B888" s="208" t="s">
        <v>375</v>
      </c>
      <c r="C888" t="s">
        <v>373</v>
      </c>
      <c r="D888" s="208" t="s">
        <v>374</v>
      </c>
      <c r="E888" t="str">
        <f t="shared" si="27"/>
        <v>Waste incinerationUnprocessed natural gas</v>
      </c>
      <c r="F888" s="216">
        <v>870</v>
      </c>
      <c r="G888" s="7">
        <f>ROW()</f>
        <v>888</v>
      </c>
      <c r="H888" s="7">
        <v>868</v>
      </c>
      <c r="I888"/>
      <c r="J888"/>
      <c r="AA888" s="13"/>
      <c r="AB888" s="13"/>
      <c r="AC888" s="13"/>
      <c r="AD888" s="13"/>
      <c r="AE888" s="13"/>
      <c r="AN888" s="8"/>
      <c r="AO888" s="8"/>
      <c r="AP888" s="8"/>
      <c r="AQ888" s="12"/>
    </row>
    <row r="889" spans="1:43" x14ac:dyDescent="0.35">
      <c r="A889" t="s">
        <v>183</v>
      </c>
      <c r="B889" s="208" t="s">
        <v>375</v>
      </c>
      <c r="C889" t="s">
        <v>410</v>
      </c>
      <c r="D889" s="208">
        <v>106</v>
      </c>
      <c r="E889" t="str">
        <f t="shared" si="27"/>
        <v>Waste incinerationWaxes - Non-energy product</v>
      </c>
      <c r="F889" s="216">
        <v>870</v>
      </c>
      <c r="G889" s="7">
        <f>ROW()</f>
        <v>889</v>
      </c>
      <c r="H889" s="7">
        <v>910</v>
      </c>
      <c r="I889"/>
      <c r="J889"/>
      <c r="AA889" s="13"/>
      <c r="AB889" s="13"/>
      <c r="AC889" s="13"/>
      <c r="AD889" s="13"/>
      <c r="AE889" s="13"/>
      <c r="AN889" s="8"/>
      <c r="AO889" s="8"/>
      <c r="AP889" s="8"/>
      <c r="AQ889" s="12"/>
    </row>
    <row r="890" spans="1:43" x14ac:dyDescent="0.35">
      <c r="A890" t="s">
        <v>184</v>
      </c>
      <c r="B890" s="208" t="s">
        <v>376</v>
      </c>
      <c r="C890" t="s">
        <v>353</v>
      </c>
      <c r="D890" s="208" t="s">
        <v>354</v>
      </c>
      <c r="E890" t="str">
        <f t="shared" si="27"/>
        <v>Wastewater handling (domestic or commercial)Sludge biogas that is captured for combustion (methane only)</v>
      </c>
      <c r="F890" s="216">
        <v>860</v>
      </c>
      <c r="G890" s="7">
        <f>ROW()</f>
        <v>890</v>
      </c>
      <c r="H890" s="7">
        <v>847</v>
      </c>
      <c r="I890"/>
      <c r="J890"/>
      <c r="AA890" s="13"/>
      <c r="AB890" s="13"/>
      <c r="AC890" s="13"/>
      <c r="AD890" s="13"/>
      <c r="AE890" s="13"/>
      <c r="AN890" s="8"/>
      <c r="AO890" s="8"/>
      <c r="AP890" s="8"/>
      <c r="AQ890" s="12"/>
    </row>
    <row r="891" spans="1:43" x14ac:dyDescent="0.35">
      <c r="A891" t="s">
        <v>184</v>
      </c>
      <c r="B891" s="208" t="s">
        <v>376</v>
      </c>
      <c r="C891"/>
      <c r="D891" s="208" t="s">
        <v>231</v>
      </c>
      <c r="E891" t="str">
        <f t="shared" si="27"/>
        <v>Wastewater handling (domestic or commercial)</v>
      </c>
      <c r="F891" s="216">
        <v>860</v>
      </c>
      <c r="G891" s="7">
        <f>ROW()</f>
        <v>891</v>
      </c>
      <c r="H891" s="7">
        <v>848</v>
      </c>
      <c r="I891"/>
      <c r="J891"/>
      <c r="AA891" s="13"/>
      <c r="AB891" s="13"/>
      <c r="AC891" s="13"/>
      <c r="AD891" s="13"/>
      <c r="AE891" s="13"/>
      <c r="AN891" s="8"/>
      <c r="AO891" s="8"/>
      <c r="AP891" s="8"/>
      <c r="AQ891" s="12"/>
    </row>
    <row r="892" spans="1:43" x14ac:dyDescent="0.35">
      <c r="A892" t="s">
        <v>185</v>
      </c>
      <c r="B892" s="208" t="s">
        <v>377</v>
      </c>
      <c r="C892" t="s">
        <v>353</v>
      </c>
      <c r="D892" s="208" t="s">
        <v>354</v>
      </c>
      <c r="E892" t="str">
        <f t="shared" si="27"/>
        <v>Wastewater handling (industrial)Sludge biogas that is captured for combustion (methane only)</v>
      </c>
      <c r="F892" s="216">
        <v>850</v>
      </c>
      <c r="G892" s="7">
        <f>ROW()</f>
        <v>892</v>
      </c>
      <c r="H892" s="7">
        <v>849</v>
      </c>
      <c r="I892"/>
      <c r="J892"/>
      <c r="AA892" s="13"/>
      <c r="AB892" s="13"/>
      <c r="AC892" s="13"/>
      <c r="AD892" s="13"/>
      <c r="AE892" s="13"/>
      <c r="AN892" s="8"/>
      <c r="AO892" s="8"/>
      <c r="AP892" s="8"/>
      <c r="AQ892" s="12"/>
    </row>
    <row r="893" spans="1:43" x14ac:dyDescent="0.35">
      <c r="A893" t="s">
        <v>185</v>
      </c>
      <c r="B893" s="208" t="s">
        <v>377</v>
      </c>
      <c r="C893"/>
      <c r="D893" s="208" t="s">
        <v>231</v>
      </c>
      <c r="E893" t="str">
        <f t="shared" si="27"/>
        <v>Wastewater handling (industrial)</v>
      </c>
      <c r="F893" s="216">
        <v>850</v>
      </c>
      <c r="G893" s="7">
        <f>ROW()</f>
        <v>893</v>
      </c>
      <c r="H893" s="7">
        <v>850</v>
      </c>
      <c r="I893"/>
      <c r="J893"/>
      <c r="AA893" s="13"/>
      <c r="AB893" s="13"/>
      <c r="AC893" s="13"/>
      <c r="AD893" s="13"/>
      <c r="AE893" s="13"/>
      <c r="AN893" s="8"/>
      <c r="AO893" s="8"/>
      <c r="AP893" s="8"/>
      <c r="AQ893" s="12"/>
    </row>
    <row r="894" spans="1:43" x14ac:dyDescent="0.35">
      <c r="A894"/>
      <c r="B894" s="208"/>
      <c r="C894"/>
      <c r="D894"/>
      <c r="E894"/>
      <c r="F894" s="221"/>
      <c r="G894"/>
      <c r="H894"/>
      <c r="I894"/>
      <c r="J894"/>
      <c r="AA894" s="13"/>
      <c r="AB894" s="13"/>
      <c r="AC894" s="13"/>
      <c r="AD894" s="13"/>
      <c r="AE894" s="13"/>
      <c r="AN894" s="8"/>
      <c r="AO894" s="8"/>
      <c r="AP894" s="8"/>
      <c r="AQ894" s="12"/>
    </row>
    <row r="895" spans="1:43" x14ac:dyDescent="0.35">
      <c r="A895"/>
      <c r="B895" s="208"/>
      <c r="C895"/>
      <c r="D895"/>
      <c r="E895"/>
      <c r="F895" s="221"/>
      <c r="G895"/>
      <c r="H895"/>
      <c r="I895"/>
      <c r="J895"/>
      <c r="AA895" s="13"/>
      <c r="AB895" s="13"/>
      <c r="AC895" s="13"/>
      <c r="AD895" s="13"/>
      <c r="AE895" s="13"/>
      <c r="AN895" s="8"/>
      <c r="AO895" s="8"/>
      <c r="AP895" s="8"/>
      <c r="AQ895" s="12"/>
    </row>
    <row r="896" spans="1:43" x14ac:dyDescent="0.35">
      <c r="A896"/>
      <c r="B896" s="208"/>
      <c r="C896"/>
      <c r="D896"/>
      <c r="E896"/>
      <c r="F896" s="221"/>
      <c r="G896"/>
      <c r="H896"/>
      <c r="I896"/>
      <c r="J896"/>
      <c r="AA896" s="13"/>
      <c r="AB896" s="13"/>
      <c r="AC896" s="13"/>
      <c r="AD896" s="13"/>
      <c r="AE896" s="13"/>
      <c r="AN896" s="8"/>
      <c r="AO896" s="8"/>
      <c r="AP896" s="8"/>
      <c r="AQ896" s="12"/>
    </row>
    <row r="897" spans="1:43" x14ac:dyDescent="0.35">
      <c r="A897"/>
      <c r="B897" s="208"/>
      <c r="C897"/>
      <c r="D897"/>
      <c r="E897"/>
      <c r="F897" s="221"/>
      <c r="G897"/>
      <c r="H897"/>
      <c r="I897"/>
      <c r="J897"/>
      <c r="AA897" s="13"/>
      <c r="AB897" s="13"/>
      <c r="AC897" s="13"/>
      <c r="AD897" s="13"/>
      <c r="AE897" s="13"/>
      <c r="AN897" s="8"/>
      <c r="AO897" s="8"/>
      <c r="AP897" s="8"/>
      <c r="AQ897" s="12"/>
    </row>
    <row r="898" spans="1:43" x14ac:dyDescent="0.35">
      <c r="A898"/>
      <c r="B898" s="208"/>
      <c r="C898"/>
      <c r="D898"/>
      <c r="E898"/>
      <c r="F898" s="221"/>
      <c r="G898"/>
      <c r="H898"/>
      <c r="I898"/>
      <c r="J898"/>
      <c r="AA898" s="13"/>
      <c r="AB898" s="13"/>
      <c r="AC898" s="13"/>
      <c r="AD898" s="13"/>
      <c r="AE898" s="13"/>
      <c r="AN898" s="8"/>
      <c r="AO898" s="8"/>
      <c r="AP898" s="8"/>
      <c r="AQ898" s="12"/>
    </row>
    <row r="899" spans="1:43" x14ac:dyDescent="0.35">
      <c r="A899"/>
      <c r="B899" s="208"/>
      <c r="C899"/>
      <c r="D899"/>
      <c r="E899"/>
      <c r="F899" s="221"/>
      <c r="G899"/>
      <c r="H899"/>
      <c r="I899"/>
      <c r="J899"/>
      <c r="AA899" s="13"/>
      <c r="AB899" s="13"/>
      <c r="AC899" s="13"/>
      <c r="AD899" s="13"/>
      <c r="AE899" s="13"/>
      <c r="AN899" s="8"/>
      <c r="AO899" s="8"/>
      <c r="AP899" s="8"/>
      <c r="AQ899" s="12"/>
    </row>
    <row r="900" spans="1:43" x14ac:dyDescent="0.35">
      <c r="A900"/>
      <c r="B900" s="208"/>
      <c r="C900"/>
      <c r="D900"/>
      <c r="E900"/>
      <c r="F900" s="221"/>
      <c r="G900"/>
      <c r="H900"/>
      <c r="I900"/>
      <c r="J900"/>
      <c r="AA900" s="13"/>
      <c r="AB900" s="13"/>
      <c r="AC900" s="13"/>
      <c r="AD900" s="13"/>
      <c r="AE900" s="13"/>
      <c r="AN900" s="8"/>
      <c r="AO900" s="8"/>
      <c r="AP900" s="8"/>
      <c r="AQ900" s="12"/>
    </row>
    <row r="901" spans="1:43" x14ac:dyDescent="0.35">
      <c r="A901"/>
      <c r="B901" s="208"/>
      <c r="C901"/>
      <c r="D901"/>
      <c r="E901"/>
      <c r="F901" s="221"/>
      <c r="G901"/>
      <c r="H901"/>
      <c r="I901"/>
      <c r="J901"/>
      <c r="AA901" s="13"/>
      <c r="AB901" s="13"/>
      <c r="AC901" s="13"/>
      <c r="AD901" s="13"/>
      <c r="AE901" s="13"/>
      <c r="AN901" s="8"/>
      <c r="AO901" s="8"/>
      <c r="AP901" s="8"/>
      <c r="AQ901" s="12"/>
    </row>
    <row r="902" spans="1:43" x14ac:dyDescent="0.35">
      <c r="A902"/>
      <c r="B902" s="208"/>
      <c r="C902"/>
      <c r="D902"/>
      <c r="E902"/>
      <c r="F902" s="221"/>
      <c r="G902"/>
      <c r="H902"/>
      <c r="I902"/>
      <c r="J902"/>
      <c r="AA902" s="13"/>
      <c r="AB902" s="13"/>
      <c r="AC902" s="13"/>
      <c r="AD902" s="13"/>
      <c r="AE902" s="13"/>
      <c r="AN902" s="8"/>
      <c r="AO902" s="8"/>
      <c r="AP902" s="8"/>
      <c r="AQ902" s="12"/>
    </row>
    <row r="903" spans="1:43" x14ac:dyDescent="0.35">
      <c r="A903"/>
      <c r="B903" s="208"/>
      <c r="C903"/>
      <c r="D903"/>
      <c r="E903"/>
      <c r="F903" s="221"/>
      <c r="G903"/>
      <c r="H903"/>
      <c r="I903"/>
      <c r="J903"/>
      <c r="AA903" s="13"/>
      <c r="AB903" s="13"/>
      <c r="AC903" s="13"/>
      <c r="AD903" s="13"/>
      <c r="AE903" s="13"/>
      <c r="AN903" s="8"/>
      <c r="AO903" s="8"/>
      <c r="AP903" s="8"/>
      <c r="AQ903" s="12"/>
    </row>
    <row r="904" spans="1:43" x14ac:dyDescent="0.35">
      <c r="A904"/>
      <c r="B904" s="208"/>
      <c r="C904"/>
      <c r="D904"/>
      <c r="E904"/>
      <c r="F904" s="221"/>
      <c r="G904"/>
      <c r="H904"/>
      <c r="I904"/>
      <c r="J904"/>
      <c r="AA904" s="13"/>
      <c r="AB904" s="13"/>
      <c r="AC904" s="13"/>
      <c r="AD904" s="13"/>
      <c r="AE904" s="13"/>
      <c r="AN904" s="8"/>
      <c r="AO904" s="8"/>
      <c r="AP904" s="8"/>
      <c r="AQ904" s="12"/>
    </row>
    <row r="905" spans="1:43" x14ac:dyDescent="0.35">
      <c r="A905"/>
      <c r="B905" s="208"/>
      <c r="C905"/>
      <c r="D905"/>
      <c r="E905"/>
      <c r="F905" s="221"/>
      <c r="G905"/>
      <c r="H905"/>
      <c r="I905"/>
      <c r="J905"/>
      <c r="AA905" s="13"/>
      <c r="AB905" s="13"/>
      <c r="AC905" s="13"/>
      <c r="AD905" s="13"/>
      <c r="AE905" s="13"/>
      <c r="AN905" s="8"/>
      <c r="AO905" s="8"/>
      <c r="AP905" s="8"/>
      <c r="AQ905" s="12"/>
    </row>
    <row r="906" spans="1:43" x14ac:dyDescent="0.35">
      <c r="A906"/>
      <c r="B906" s="208"/>
      <c r="C906"/>
      <c r="D906"/>
      <c r="E906"/>
      <c r="F906" s="221"/>
      <c r="G906"/>
      <c r="H906"/>
      <c r="I906"/>
      <c r="J906"/>
      <c r="AA906" s="13"/>
      <c r="AB906" s="13"/>
      <c r="AC906" s="13"/>
      <c r="AD906" s="13"/>
      <c r="AE906" s="13"/>
      <c r="AN906" s="8"/>
      <c r="AO906" s="8"/>
      <c r="AP906" s="8"/>
      <c r="AQ906" s="12"/>
    </row>
    <row r="907" spans="1:43" x14ac:dyDescent="0.35">
      <c r="A907"/>
      <c r="B907" s="208"/>
      <c r="C907"/>
      <c r="D907"/>
      <c r="E907"/>
      <c r="F907" s="221"/>
      <c r="G907"/>
      <c r="H907"/>
      <c r="I907"/>
      <c r="J907"/>
      <c r="AA907" s="13"/>
      <c r="AB907" s="13"/>
      <c r="AC907" s="13"/>
      <c r="AD907" s="13"/>
      <c r="AE907" s="13"/>
      <c r="AN907" s="8"/>
      <c r="AO907" s="8"/>
      <c r="AP907" s="8"/>
      <c r="AQ907" s="12"/>
    </row>
    <row r="908" spans="1:43" x14ac:dyDescent="0.35">
      <c r="A908"/>
      <c r="B908" s="208"/>
      <c r="C908"/>
      <c r="D908"/>
      <c r="E908"/>
      <c r="F908" s="221"/>
      <c r="G908"/>
      <c r="H908"/>
      <c r="I908"/>
      <c r="J908"/>
      <c r="AA908" s="13"/>
      <c r="AB908" s="13"/>
      <c r="AC908" s="13"/>
      <c r="AD908" s="13"/>
      <c r="AE908" s="13"/>
      <c r="AN908" s="8"/>
      <c r="AO908" s="8"/>
      <c r="AP908" s="8"/>
      <c r="AQ908" s="12"/>
    </row>
    <row r="909" spans="1:43" x14ac:dyDescent="0.35">
      <c r="A909"/>
      <c r="B909" s="208"/>
      <c r="C909"/>
      <c r="D909"/>
      <c r="E909"/>
      <c r="F909" s="221"/>
      <c r="G909"/>
      <c r="H909"/>
      <c r="I909"/>
      <c r="J909"/>
      <c r="AA909" s="13"/>
      <c r="AB909" s="13"/>
      <c r="AC909" s="13"/>
      <c r="AD909" s="13"/>
      <c r="AE909" s="13"/>
      <c r="AN909" s="8"/>
      <c r="AO909" s="8"/>
      <c r="AP909" s="8"/>
      <c r="AQ909" s="12"/>
    </row>
    <row r="910" spans="1:43" x14ac:dyDescent="0.35">
      <c r="A910"/>
      <c r="B910" s="208"/>
      <c r="C910"/>
      <c r="D910"/>
      <c r="E910"/>
      <c r="F910" s="221"/>
      <c r="G910"/>
      <c r="H910"/>
      <c r="I910"/>
      <c r="J910"/>
      <c r="AA910" s="13"/>
      <c r="AB910" s="13"/>
      <c r="AC910" s="13"/>
      <c r="AD910" s="13"/>
      <c r="AE910" s="13"/>
      <c r="AN910" s="8"/>
      <c r="AO910" s="8"/>
      <c r="AP910" s="8"/>
      <c r="AQ910" s="12"/>
    </row>
    <row r="911" spans="1:43" x14ac:dyDescent="0.35">
      <c r="A911"/>
      <c r="B911" s="208"/>
      <c r="C911"/>
      <c r="D911"/>
      <c r="E911"/>
      <c r="F911" s="221"/>
      <c r="G911"/>
      <c r="H911"/>
      <c r="I911"/>
      <c r="J911"/>
      <c r="AA911" s="13"/>
      <c r="AB911" s="13"/>
      <c r="AC911" s="13"/>
      <c r="AD911" s="13"/>
      <c r="AE911" s="13"/>
      <c r="AN911" s="8"/>
      <c r="AO911" s="8"/>
      <c r="AP911" s="8"/>
      <c r="AQ911" s="12"/>
    </row>
    <row r="912" spans="1:43" x14ac:dyDescent="0.35">
      <c r="A912"/>
      <c r="B912" s="208"/>
      <c r="C912"/>
      <c r="D912"/>
      <c r="E912"/>
      <c r="F912" s="221"/>
      <c r="G912"/>
      <c r="H912"/>
      <c r="I912"/>
      <c r="J912"/>
      <c r="AA912" s="13"/>
      <c r="AB912" s="13"/>
      <c r="AC912" s="13"/>
      <c r="AD912" s="13"/>
      <c r="AE912" s="13"/>
      <c r="AN912" s="8"/>
      <c r="AO912" s="8"/>
      <c r="AP912" s="8"/>
      <c r="AQ912" s="12"/>
    </row>
    <row r="913" spans="1:43" x14ac:dyDescent="0.35">
      <c r="A913"/>
      <c r="B913" s="208"/>
      <c r="C913"/>
      <c r="D913"/>
      <c r="E913"/>
      <c r="F913" s="221"/>
      <c r="G913"/>
      <c r="H913"/>
      <c r="I913"/>
      <c r="J913"/>
      <c r="AA913" s="13"/>
      <c r="AB913" s="13"/>
      <c r="AC913" s="13"/>
      <c r="AD913" s="13"/>
      <c r="AE913" s="13"/>
      <c r="AN913" s="8"/>
      <c r="AO913" s="8"/>
      <c r="AP913" s="8"/>
      <c r="AQ913" s="12"/>
    </row>
    <row r="914" spans="1:43" x14ac:dyDescent="0.35">
      <c r="A914"/>
      <c r="B914" s="208"/>
      <c r="C914"/>
      <c r="D914"/>
      <c r="E914"/>
      <c r="F914" s="221"/>
      <c r="G914"/>
      <c r="H914"/>
      <c r="I914"/>
      <c r="J914"/>
      <c r="AA914" s="13"/>
      <c r="AB914" s="13"/>
      <c r="AC914" s="13"/>
      <c r="AD914" s="13"/>
      <c r="AE914" s="13"/>
      <c r="AN914" s="8"/>
      <c r="AO914" s="8"/>
      <c r="AP914" s="8"/>
      <c r="AQ914" s="12"/>
    </row>
    <row r="915" spans="1:43" x14ac:dyDescent="0.35">
      <c r="A915"/>
      <c r="B915" s="208"/>
      <c r="C915"/>
      <c r="D915"/>
      <c r="E915"/>
      <c r="F915" s="221"/>
      <c r="G915"/>
      <c r="H915"/>
      <c r="I915"/>
      <c r="J915"/>
      <c r="AA915" s="13"/>
      <c r="AB915" s="13"/>
      <c r="AC915" s="13"/>
      <c r="AD915" s="13"/>
      <c r="AE915" s="13"/>
      <c r="AN915" s="8"/>
      <c r="AO915" s="8"/>
      <c r="AP915" s="8"/>
      <c r="AQ915" s="12"/>
    </row>
    <row r="916" spans="1:43" x14ac:dyDescent="0.35">
      <c r="A916"/>
      <c r="B916" s="208"/>
      <c r="C916"/>
      <c r="D916"/>
      <c r="E916"/>
      <c r="F916" s="221"/>
      <c r="G916"/>
      <c r="H916"/>
      <c r="I916"/>
      <c r="J916"/>
      <c r="AA916" s="13"/>
      <c r="AB916" s="13"/>
      <c r="AC916" s="13"/>
      <c r="AD916" s="13"/>
      <c r="AE916" s="13"/>
      <c r="AN916" s="8"/>
      <c r="AO916" s="8"/>
      <c r="AP916" s="8"/>
      <c r="AQ916" s="12"/>
    </row>
    <row r="917" spans="1:43" x14ac:dyDescent="0.35">
      <c r="A917"/>
      <c r="B917" s="208"/>
      <c r="C917"/>
      <c r="D917"/>
      <c r="E917"/>
      <c r="F917" s="221"/>
      <c r="G917"/>
      <c r="H917"/>
      <c r="I917"/>
      <c r="J917"/>
      <c r="AA917" s="13"/>
      <c r="AB917" s="13"/>
      <c r="AC917" s="13"/>
      <c r="AD917" s="13"/>
      <c r="AE917" s="13"/>
      <c r="AN917" s="8"/>
      <c r="AO917" s="8"/>
      <c r="AP917" s="8"/>
      <c r="AQ917" s="12"/>
    </row>
    <row r="918" spans="1:43" x14ac:dyDescent="0.35">
      <c r="A918"/>
      <c r="B918" s="208"/>
      <c r="C918"/>
      <c r="D918"/>
      <c r="E918"/>
      <c r="F918" s="221"/>
      <c r="G918"/>
      <c r="H918"/>
      <c r="I918"/>
      <c r="J918"/>
      <c r="AA918" s="13"/>
      <c r="AB918" s="13"/>
      <c r="AC918" s="13"/>
      <c r="AD918" s="13"/>
      <c r="AE918" s="13"/>
      <c r="AN918" s="8"/>
      <c r="AO918" s="8"/>
      <c r="AP918" s="8"/>
      <c r="AQ918" s="12"/>
    </row>
    <row r="919" spans="1:43" x14ac:dyDescent="0.35">
      <c r="A919"/>
      <c r="B919" s="208"/>
      <c r="C919"/>
      <c r="D919"/>
      <c r="E919"/>
      <c r="F919" s="221"/>
      <c r="G919"/>
      <c r="H919"/>
      <c r="I919"/>
      <c r="J919"/>
      <c r="AA919" s="13"/>
      <c r="AB919" s="13"/>
      <c r="AC919" s="13"/>
      <c r="AD919" s="13"/>
      <c r="AE919" s="13"/>
      <c r="AN919" s="8"/>
      <c r="AO919" s="8"/>
      <c r="AP919" s="8"/>
      <c r="AQ919" s="12"/>
    </row>
    <row r="920" spans="1:43" x14ac:dyDescent="0.35">
      <c r="A920"/>
      <c r="B920" s="208"/>
      <c r="C920"/>
      <c r="D920"/>
      <c r="E920"/>
      <c r="F920" s="221"/>
      <c r="G920"/>
      <c r="H920"/>
      <c r="I920"/>
      <c r="J920"/>
      <c r="AA920" s="13"/>
      <c r="AB920" s="13"/>
      <c r="AC920" s="13"/>
      <c r="AD920" s="13"/>
      <c r="AE920" s="13"/>
      <c r="AN920" s="8"/>
      <c r="AO920" s="8"/>
      <c r="AP920" s="8"/>
      <c r="AQ920" s="12"/>
    </row>
    <row r="921" spans="1:43" x14ac:dyDescent="0.35">
      <c r="A921"/>
      <c r="B921" s="208"/>
      <c r="C921"/>
      <c r="D921"/>
      <c r="E921"/>
      <c r="F921" s="221"/>
      <c r="G921"/>
      <c r="H921"/>
      <c r="I921"/>
      <c r="J921"/>
      <c r="AA921" s="13"/>
      <c r="AB921" s="13"/>
      <c r="AC921" s="13"/>
      <c r="AD921" s="13"/>
      <c r="AE921" s="13"/>
      <c r="AN921" s="8"/>
      <c r="AO921" s="8"/>
      <c r="AP921" s="8"/>
      <c r="AQ921" s="12"/>
    </row>
    <row r="922" spans="1:43" x14ac:dyDescent="0.35">
      <c r="A922"/>
      <c r="B922" s="208"/>
      <c r="C922"/>
      <c r="D922"/>
      <c r="E922"/>
      <c r="F922" s="221"/>
      <c r="G922"/>
      <c r="H922"/>
      <c r="I922"/>
      <c r="J922"/>
      <c r="AA922" s="13"/>
      <c r="AB922" s="13"/>
      <c r="AC922" s="13"/>
      <c r="AD922" s="13"/>
      <c r="AE922" s="13"/>
      <c r="AN922" s="8"/>
      <c r="AO922" s="8"/>
      <c r="AP922" s="8"/>
      <c r="AQ922" s="12"/>
    </row>
    <row r="923" spans="1:43" x14ac:dyDescent="0.35">
      <c r="A923"/>
      <c r="B923" s="208"/>
      <c r="C923"/>
      <c r="D923"/>
      <c r="E923"/>
      <c r="F923" s="221"/>
      <c r="G923"/>
      <c r="H923"/>
      <c r="I923"/>
      <c r="J923"/>
      <c r="AA923" s="13"/>
      <c r="AB923" s="13"/>
      <c r="AC923" s="13"/>
      <c r="AD923" s="13"/>
      <c r="AE923" s="13"/>
      <c r="AN923" s="8"/>
      <c r="AO923" s="8"/>
      <c r="AP923" s="8"/>
      <c r="AQ923" s="12"/>
    </row>
    <row r="924" spans="1:43" x14ac:dyDescent="0.35">
      <c r="A924"/>
      <c r="B924" s="208"/>
      <c r="C924"/>
      <c r="D924"/>
      <c r="E924"/>
      <c r="F924" s="221"/>
      <c r="G924"/>
      <c r="H924"/>
      <c r="I924"/>
      <c r="J924"/>
      <c r="AA924" s="13"/>
      <c r="AB924" s="13"/>
      <c r="AC924" s="13"/>
      <c r="AD924" s="13"/>
      <c r="AE924" s="13"/>
      <c r="AN924" s="8"/>
      <c r="AO924" s="8"/>
      <c r="AP924" s="8"/>
      <c r="AQ924" s="12"/>
    </row>
    <row r="925" spans="1:43" x14ac:dyDescent="0.35">
      <c r="A925"/>
      <c r="B925" s="208"/>
      <c r="C925"/>
      <c r="D925"/>
      <c r="E925"/>
      <c r="F925" s="221"/>
      <c r="G925"/>
      <c r="H925"/>
      <c r="I925"/>
      <c r="J925"/>
      <c r="AA925" s="13"/>
      <c r="AB925" s="13"/>
      <c r="AC925" s="13"/>
      <c r="AD925" s="13"/>
      <c r="AE925" s="13"/>
      <c r="AN925" s="8"/>
      <c r="AO925" s="8"/>
      <c r="AP925" s="8"/>
      <c r="AQ925" s="12"/>
    </row>
    <row r="926" spans="1:43" x14ac:dyDescent="0.35">
      <c r="A926"/>
      <c r="B926" s="208"/>
      <c r="C926"/>
      <c r="D926"/>
      <c r="E926"/>
      <c r="F926" s="221"/>
      <c r="G926"/>
      <c r="H926"/>
      <c r="I926"/>
      <c r="J926"/>
      <c r="AA926" s="13"/>
      <c r="AB926" s="13"/>
      <c r="AC926" s="13"/>
      <c r="AD926" s="13"/>
      <c r="AE926" s="13"/>
      <c r="AN926" s="8"/>
      <c r="AO926" s="8"/>
      <c r="AP926" s="8"/>
      <c r="AQ926" s="12"/>
    </row>
    <row r="927" spans="1:43" x14ac:dyDescent="0.35">
      <c r="A927"/>
      <c r="B927" s="208"/>
      <c r="C927"/>
      <c r="D927"/>
      <c r="E927"/>
      <c r="F927" s="221"/>
      <c r="G927"/>
      <c r="H927"/>
      <c r="I927"/>
      <c r="J927"/>
      <c r="AA927" s="13"/>
      <c r="AB927" s="13"/>
      <c r="AC927" s="13"/>
      <c r="AD927" s="13"/>
      <c r="AE927" s="13"/>
      <c r="AN927" s="8"/>
      <c r="AO927" s="8"/>
      <c r="AP927" s="8"/>
      <c r="AQ927" s="12"/>
    </row>
    <row r="928" spans="1:43" x14ac:dyDescent="0.35">
      <c r="A928"/>
      <c r="B928" s="208"/>
      <c r="C928"/>
      <c r="D928"/>
      <c r="E928"/>
      <c r="F928" s="221"/>
      <c r="G928"/>
      <c r="H928"/>
      <c r="I928"/>
      <c r="J928"/>
      <c r="AA928" s="13"/>
      <c r="AB928" s="13"/>
      <c r="AC928" s="13"/>
      <c r="AD928" s="13"/>
      <c r="AE928" s="13"/>
      <c r="AN928" s="8"/>
      <c r="AO928" s="8"/>
      <c r="AP928" s="8"/>
      <c r="AQ928" s="12"/>
    </row>
    <row r="929" spans="1:43" x14ac:dyDescent="0.35">
      <c r="A929"/>
      <c r="B929" s="208"/>
      <c r="C929"/>
      <c r="D929"/>
      <c r="E929"/>
      <c r="F929" s="221"/>
      <c r="G929"/>
      <c r="H929"/>
      <c r="I929"/>
      <c r="J929"/>
      <c r="AA929" s="13"/>
      <c r="AB929" s="13"/>
      <c r="AC929" s="13"/>
      <c r="AD929" s="13"/>
      <c r="AE929" s="13"/>
      <c r="AN929" s="8"/>
      <c r="AO929" s="8"/>
      <c r="AP929" s="8"/>
      <c r="AQ929" s="12"/>
    </row>
    <row r="930" spans="1:43" x14ac:dyDescent="0.35">
      <c r="A930"/>
      <c r="B930" s="208"/>
      <c r="C930"/>
      <c r="D930"/>
      <c r="E930"/>
      <c r="F930" s="221"/>
      <c r="G930"/>
      <c r="H930"/>
      <c r="I930"/>
      <c r="J930"/>
      <c r="AA930" s="13"/>
      <c r="AB930" s="13"/>
      <c r="AC930" s="13"/>
      <c r="AD930" s="13"/>
      <c r="AE930" s="13"/>
      <c r="AN930" s="8"/>
      <c r="AO930" s="8"/>
      <c r="AP930" s="8"/>
      <c r="AQ930" s="12"/>
    </row>
    <row r="931" spans="1:43" x14ac:dyDescent="0.35">
      <c r="A931"/>
      <c r="B931" s="208"/>
      <c r="C931"/>
      <c r="D931"/>
      <c r="E931"/>
      <c r="F931" s="221"/>
      <c r="G931"/>
      <c r="H931"/>
      <c r="I931"/>
      <c r="J931"/>
      <c r="AA931" s="13"/>
      <c r="AB931" s="13"/>
      <c r="AC931" s="13"/>
      <c r="AD931" s="13"/>
      <c r="AE931" s="13"/>
      <c r="AN931" s="8"/>
      <c r="AO931" s="8"/>
      <c r="AP931" s="8"/>
      <c r="AQ931" s="12"/>
    </row>
    <row r="932" spans="1:43" x14ac:dyDescent="0.35">
      <c r="A932"/>
      <c r="B932" s="208"/>
      <c r="C932"/>
      <c r="D932"/>
      <c r="E932"/>
      <c r="F932" s="221"/>
      <c r="G932"/>
      <c r="H932"/>
      <c r="I932"/>
      <c r="J932"/>
      <c r="AA932" s="13"/>
      <c r="AB932" s="13"/>
      <c r="AC932" s="13"/>
      <c r="AD932" s="13"/>
      <c r="AE932" s="13"/>
      <c r="AN932" s="8"/>
      <c r="AO932" s="8"/>
      <c r="AP932" s="8"/>
      <c r="AQ932" s="12"/>
    </row>
    <row r="933" spans="1:43" x14ac:dyDescent="0.35">
      <c r="A933"/>
      <c r="B933" s="208"/>
      <c r="C933"/>
      <c r="D933"/>
      <c r="E933"/>
      <c r="F933" s="221"/>
      <c r="G933"/>
      <c r="H933"/>
      <c r="I933"/>
      <c r="J933"/>
      <c r="AA933" s="13"/>
      <c r="AB933" s="13"/>
      <c r="AC933" s="13"/>
      <c r="AD933" s="13"/>
      <c r="AE933" s="13"/>
      <c r="AN933" s="8"/>
      <c r="AO933" s="8"/>
      <c r="AP933" s="8"/>
      <c r="AQ933" s="12"/>
    </row>
    <row r="934" spans="1:43" x14ac:dyDescent="0.35">
      <c r="A934"/>
      <c r="B934" s="208"/>
      <c r="C934"/>
      <c r="D934"/>
      <c r="E934"/>
      <c r="F934" s="221"/>
      <c r="G934"/>
      <c r="H934"/>
      <c r="I934"/>
      <c r="J934"/>
      <c r="AA934" s="13"/>
      <c r="AB934" s="13"/>
      <c r="AC934" s="13"/>
      <c r="AD934" s="13"/>
      <c r="AE934" s="13"/>
      <c r="AN934" s="8"/>
      <c r="AO934" s="8"/>
      <c r="AP934" s="8"/>
      <c r="AQ934" s="12"/>
    </row>
    <row r="935" spans="1:43" x14ac:dyDescent="0.35">
      <c r="A935"/>
      <c r="B935" s="208"/>
      <c r="C935"/>
      <c r="D935"/>
      <c r="E935"/>
      <c r="F935" s="221"/>
      <c r="G935"/>
      <c r="H935"/>
      <c r="I935"/>
      <c r="J935"/>
      <c r="AA935" s="13"/>
      <c r="AB935" s="13"/>
      <c r="AC935" s="13"/>
      <c r="AD935" s="13"/>
      <c r="AE935" s="13"/>
      <c r="AN935" s="8"/>
      <c r="AO935" s="8"/>
      <c r="AP935" s="8"/>
      <c r="AQ935" s="12"/>
    </row>
    <row r="936" spans="1:43" x14ac:dyDescent="0.35">
      <c r="A936"/>
      <c r="B936" s="208"/>
      <c r="C936"/>
      <c r="D936"/>
      <c r="E936"/>
      <c r="F936" s="221"/>
      <c r="G936"/>
      <c r="H936"/>
      <c r="I936"/>
      <c r="J936"/>
      <c r="AA936" s="13"/>
      <c r="AB936" s="13"/>
      <c r="AC936" s="13"/>
      <c r="AD936" s="13"/>
      <c r="AE936" s="13"/>
      <c r="AN936" s="8"/>
      <c r="AO936" s="8"/>
      <c r="AP936" s="8"/>
      <c r="AQ936" s="12"/>
    </row>
    <row r="937" spans="1:43" x14ac:dyDescent="0.35">
      <c r="A937"/>
      <c r="B937" s="208"/>
      <c r="C937"/>
      <c r="D937"/>
      <c r="E937"/>
      <c r="F937" s="221"/>
      <c r="G937"/>
      <c r="H937"/>
      <c r="I937"/>
      <c r="J937"/>
      <c r="AA937" s="13"/>
      <c r="AB937" s="13"/>
      <c r="AC937" s="13"/>
      <c r="AD937" s="13"/>
      <c r="AE937" s="13"/>
      <c r="AN937" s="8"/>
      <c r="AO937" s="8"/>
      <c r="AP937" s="8"/>
      <c r="AQ937" s="12"/>
    </row>
    <row r="938" spans="1:43" x14ac:dyDescent="0.35">
      <c r="A938"/>
      <c r="B938" s="208"/>
      <c r="C938"/>
      <c r="D938"/>
      <c r="E938"/>
      <c r="F938" s="221"/>
      <c r="G938"/>
      <c r="H938"/>
      <c r="I938"/>
      <c r="J938"/>
      <c r="AA938" s="13"/>
      <c r="AB938" s="13"/>
      <c r="AC938" s="13"/>
      <c r="AD938" s="13"/>
      <c r="AE938" s="13"/>
      <c r="AN938" s="8"/>
      <c r="AO938" s="8"/>
      <c r="AP938" s="8"/>
      <c r="AQ938" s="12"/>
    </row>
    <row r="939" spans="1:43" x14ac:dyDescent="0.35">
      <c r="A939"/>
      <c r="B939" s="208"/>
      <c r="C939"/>
      <c r="D939"/>
      <c r="E939"/>
      <c r="F939" s="221"/>
      <c r="G939"/>
      <c r="H939"/>
      <c r="I939"/>
      <c r="J939"/>
      <c r="AA939" s="13"/>
      <c r="AB939" s="13"/>
      <c r="AC939" s="13"/>
      <c r="AD939" s="13"/>
      <c r="AE939" s="13"/>
      <c r="AN939" s="8"/>
      <c r="AO939" s="8"/>
      <c r="AP939" s="8"/>
      <c r="AQ939" s="12"/>
    </row>
    <row r="940" spans="1:43" x14ac:dyDescent="0.35">
      <c r="A940"/>
      <c r="B940" s="208"/>
      <c r="C940"/>
      <c r="D940"/>
      <c r="E940"/>
      <c r="F940" s="221"/>
      <c r="G940"/>
      <c r="H940"/>
      <c r="I940"/>
      <c r="J940"/>
      <c r="AA940" s="13"/>
      <c r="AB940" s="13"/>
      <c r="AC940" s="13"/>
      <c r="AD940" s="13"/>
      <c r="AE940" s="13"/>
      <c r="AN940" s="8"/>
      <c r="AO940" s="8"/>
      <c r="AP940" s="8"/>
      <c r="AQ940" s="12"/>
    </row>
    <row r="941" spans="1:43" x14ac:dyDescent="0.35">
      <c r="A941"/>
      <c r="B941" s="208"/>
      <c r="C941"/>
      <c r="D941"/>
      <c r="E941"/>
      <c r="F941" s="221"/>
      <c r="G941"/>
      <c r="H941"/>
      <c r="I941"/>
      <c r="J941"/>
      <c r="AA941" s="13"/>
      <c r="AB941" s="13"/>
      <c r="AC941" s="13"/>
      <c r="AD941" s="13"/>
      <c r="AE941" s="13"/>
      <c r="AN941" s="8"/>
      <c r="AO941" s="8"/>
      <c r="AP941" s="8"/>
      <c r="AQ941" s="12"/>
    </row>
    <row r="942" spans="1:43" x14ac:dyDescent="0.35">
      <c r="A942"/>
      <c r="B942" s="208"/>
      <c r="C942"/>
      <c r="D942"/>
      <c r="E942"/>
      <c r="F942" s="221"/>
      <c r="G942"/>
      <c r="H942"/>
      <c r="I942"/>
      <c r="J942"/>
      <c r="AA942" s="13"/>
      <c r="AB942" s="13"/>
      <c r="AC942" s="13"/>
      <c r="AD942" s="13"/>
      <c r="AE942" s="13"/>
      <c r="AN942" s="8"/>
      <c r="AO942" s="8"/>
      <c r="AP942" s="8"/>
      <c r="AQ942" s="12"/>
    </row>
    <row r="943" spans="1:43" x14ac:dyDescent="0.35">
      <c r="A943"/>
      <c r="B943" s="208"/>
      <c r="C943"/>
      <c r="D943"/>
      <c r="E943"/>
      <c r="F943" s="221"/>
      <c r="G943"/>
      <c r="H943"/>
      <c r="I943"/>
      <c r="J943"/>
      <c r="AA943" s="13"/>
      <c r="AB943" s="13"/>
      <c r="AC943" s="13"/>
      <c r="AD943" s="13"/>
      <c r="AE943" s="13"/>
      <c r="AN943" s="8"/>
      <c r="AO943" s="8"/>
      <c r="AP943" s="8"/>
      <c r="AQ943" s="12"/>
    </row>
    <row r="944" spans="1:43" x14ac:dyDescent="0.35">
      <c r="A944"/>
      <c r="B944" s="208"/>
      <c r="C944"/>
      <c r="D944"/>
      <c r="E944"/>
      <c r="F944" s="221"/>
      <c r="G944"/>
      <c r="H944"/>
      <c r="I944"/>
      <c r="J944"/>
      <c r="AA944" s="13"/>
      <c r="AB944" s="13"/>
      <c r="AC944" s="13"/>
      <c r="AD944" s="13"/>
      <c r="AE944" s="13"/>
      <c r="AN944" s="8"/>
      <c r="AO944" s="8"/>
      <c r="AP944" s="8"/>
      <c r="AQ944" s="12"/>
    </row>
    <row r="945" spans="1:43" x14ac:dyDescent="0.35">
      <c r="A945"/>
      <c r="B945" s="208"/>
      <c r="C945"/>
      <c r="D945"/>
      <c r="E945"/>
      <c r="F945" s="221"/>
      <c r="G945"/>
      <c r="H945"/>
      <c r="I945"/>
      <c r="J945"/>
      <c r="AA945" s="13"/>
      <c r="AB945" s="13"/>
      <c r="AC945" s="13"/>
      <c r="AD945" s="13"/>
      <c r="AE945" s="13"/>
      <c r="AN945" s="8"/>
      <c r="AO945" s="8"/>
      <c r="AP945" s="8"/>
      <c r="AQ945" s="12"/>
    </row>
    <row r="946" spans="1:43" x14ac:dyDescent="0.35">
      <c r="A946"/>
      <c r="B946" s="208"/>
      <c r="C946"/>
      <c r="D946"/>
      <c r="E946"/>
      <c r="F946" s="221"/>
      <c r="G946"/>
      <c r="H946"/>
      <c r="I946"/>
      <c r="J946"/>
      <c r="AA946" s="13"/>
      <c r="AB946" s="13"/>
      <c r="AC946" s="13"/>
      <c r="AD946" s="13"/>
      <c r="AE946" s="13"/>
      <c r="AN946" s="8"/>
      <c r="AO946" s="8"/>
      <c r="AP946" s="8"/>
      <c r="AQ946" s="12"/>
    </row>
    <row r="947" spans="1:43" x14ac:dyDescent="0.35">
      <c r="A947"/>
      <c r="B947" s="208"/>
      <c r="C947"/>
      <c r="D947"/>
      <c r="E947"/>
      <c r="F947" s="221"/>
      <c r="G947"/>
      <c r="H947"/>
      <c r="I947"/>
      <c r="J947"/>
      <c r="AA947" s="13"/>
      <c r="AB947" s="13"/>
      <c r="AC947" s="13"/>
      <c r="AD947" s="13"/>
      <c r="AE947" s="13"/>
      <c r="AN947" s="8"/>
      <c r="AO947" s="8"/>
      <c r="AP947" s="8"/>
      <c r="AQ947" s="12"/>
    </row>
    <row r="948" spans="1:43" x14ac:dyDescent="0.35">
      <c r="A948"/>
      <c r="B948" s="208"/>
      <c r="C948"/>
      <c r="D948"/>
      <c r="E948"/>
      <c r="F948" s="221"/>
      <c r="G948"/>
      <c r="H948"/>
      <c r="I948"/>
      <c r="J948"/>
      <c r="AA948" s="13"/>
      <c r="AB948" s="13"/>
      <c r="AC948" s="13"/>
      <c r="AD948" s="13"/>
      <c r="AE948" s="13"/>
      <c r="AN948" s="8"/>
      <c r="AO948" s="8"/>
      <c r="AP948" s="8"/>
      <c r="AQ948" s="12"/>
    </row>
    <row r="949" spans="1:43" x14ac:dyDescent="0.35">
      <c r="A949"/>
      <c r="B949" s="208"/>
      <c r="C949"/>
      <c r="D949"/>
      <c r="E949"/>
      <c r="F949" s="221"/>
      <c r="G949"/>
      <c r="H949"/>
      <c r="I949"/>
      <c r="J949"/>
      <c r="AA949" s="13"/>
      <c r="AB949" s="13"/>
      <c r="AC949" s="13"/>
      <c r="AD949" s="13"/>
      <c r="AE949" s="13"/>
      <c r="AN949" s="8"/>
      <c r="AO949" s="8"/>
      <c r="AP949" s="8"/>
      <c r="AQ949" s="12"/>
    </row>
    <row r="950" spans="1:43" x14ac:dyDescent="0.35">
      <c r="A950"/>
      <c r="B950" s="208"/>
      <c r="C950"/>
      <c r="D950"/>
      <c r="E950"/>
      <c r="F950" s="221"/>
      <c r="G950"/>
      <c r="H950"/>
      <c r="I950"/>
      <c r="J950"/>
      <c r="AA950" s="13"/>
      <c r="AB950" s="13"/>
      <c r="AC950" s="13"/>
      <c r="AD950" s="13"/>
      <c r="AE950" s="13"/>
      <c r="AN950" s="8"/>
      <c r="AO950" s="8"/>
      <c r="AP950" s="8"/>
      <c r="AQ950" s="12"/>
    </row>
    <row r="951" spans="1:43" x14ac:dyDescent="0.35">
      <c r="A951"/>
      <c r="B951" s="208"/>
      <c r="C951"/>
      <c r="D951"/>
      <c r="E951"/>
      <c r="F951" s="221"/>
      <c r="G951"/>
      <c r="H951"/>
      <c r="I951"/>
      <c r="J951"/>
      <c r="AA951" s="13"/>
      <c r="AB951" s="13"/>
      <c r="AC951" s="13"/>
      <c r="AD951" s="13"/>
      <c r="AE951" s="13"/>
      <c r="AN951" s="8"/>
      <c r="AO951" s="8"/>
      <c r="AP951" s="8"/>
      <c r="AQ951" s="12"/>
    </row>
    <row r="952" spans="1:43" x14ac:dyDescent="0.35">
      <c r="A952"/>
      <c r="B952" s="208"/>
      <c r="C952"/>
      <c r="D952"/>
      <c r="E952"/>
      <c r="F952" s="221"/>
      <c r="G952"/>
      <c r="H952"/>
      <c r="I952"/>
      <c r="J952"/>
      <c r="AA952" s="13"/>
      <c r="AB952" s="13"/>
      <c r="AC952" s="13"/>
      <c r="AD952" s="13"/>
      <c r="AE952" s="13"/>
      <c r="AN952" s="8"/>
      <c r="AO952" s="8"/>
      <c r="AP952" s="8"/>
      <c r="AQ952" s="12"/>
    </row>
    <row r="953" spans="1:43" x14ac:dyDescent="0.35">
      <c r="A953"/>
      <c r="B953" s="208"/>
      <c r="C953"/>
      <c r="D953"/>
      <c r="E953"/>
      <c r="F953" s="221"/>
      <c r="G953"/>
      <c r="H953"/>
      <c r="I953"/>
      <c r="J953"/>
      <c r="AA953" s="13"/>
      <c r="AB953" s="13"/>
      <c r="AC953" s="13"/>
      <c r="AD953" s="13"/>
      <c r="AE953" s="13"/>
      <c r="AN953" s="8"/>
      <c r="AO953" s="8"/>
      <c r="AP953" s="8"/>
      <c r="AQ953" s="12"/>
    </row>
    <row r="954" spans="1:43" x14ac:dyDescent="0.35">
      <c r="A954"/>
      <c r="B954" s="208"/>
      <c r="C954"/>
      <c r="D954"/>
      <c r="E954"/>
      <c r="F954" s="221"/>
      <c r="G954"/>
      <c r="H954"/>
      <c r="I954"/>
      <c r="J954"/>
      <c r="AA954" s="13"/>
      <c r="AB954" s="13"/>
      <c r="AC954" s="13"/>
      <c r="AD954" s="13"/>
      <c r="AE954" s="13"/>
      <c r="AN954" s="8"/>
      <c r="AO954" s="8"/>
      <c r="AP954" s="8"/>
      <c r="AQ954" s="12"/>
    </row>
    <row r="955" spans="1:43" x14ac:dyDescent="0.35">
      <c r="A955"/>
      <c r="B955" s="208"/>
      <c r="C955"/>
      <c r="D955"/>
      <c r="E955"/>
      <c r="F955" s="221"/>
      <c r="G955"/>
      <c r="H955"/>
      <c r="I955"/>
      <c r="J955"/>
      <c r="AA955" s="13"/>
      <c r="AB955" s="13"/>
      <c r="AC955" s="13"/>
      <c r="AD955" s="13"/>
      <c r="AE955" s="13"/>
      <c r="AN955" s="8"/>
      <c r="AO955" s="8"/>
      <c r="AP955" s="8"/>
      <c r="AQ955" s="12"/>
    </row>
    <row r="956" spans="1:43" x14ac:dyDescent="0.35">
      <c r="A956"/>
      <c r="B956" s="208"/>
      <c r="C956"/>
      <c r="D956"/>
      <c r="E956"/>
      <c r="F956" s="221"/>
      <c r="G956"/>
      <c r="H956"/>
      <c r="I956"/>
      <c r="AA956" s="13"/>
      <c r="AB956" s="13"/>
      <c r="AC956" s="13"/>
      <c r="AD956" s="13"/>
      <c r="AE956" s="13"/>
      <c r="AN956" s="8"/>
      <c r="AO956" s="8"/>
      <c r="AP956" s="8"/>
      <c r="AQ956" s="12"/>
    </row>
    <row r="957" spans="1:43" x14ac:dyDescent="0.35">
      <c r="A957"/>
      <c r="B957" s="208"/>
      <c r="C957"/>
      <c r="D957"/>
      <c r="E957"/>
      <c r="F957" s="221"/>
      <c r="G957"/>
      <c r="H957"/>
      <c r="I957"/>
      <c r="AA957" s="13"/>
      <c r="AB957" s="13"/>
      <c r="AC957" s="13"/>
      <c r="AD957" s="13"/>
      <c r="AE957" s="13"/>
      <c r="AN957" s="8"/>
      <c r="AO957" s="8"/>
      <c r="AP957" s="8"/>
      <c r="AQ957" s="12"/>
    </row>
    <row r="958" spans="1:43" x14ac:dyDescent="0.35">
      <c r="A958"/>
      <c r="B958" s="208"/>
      <c r="C958"/>
      <c r="D958"/>
      <c r="E958"/>
      <c r="F958" s="221"/>
      <c r="G958"/>
      <c r="H958"/>
      <c r="AA958" s="13"/>
      <c r="AB958" s="13"/>
      <c r="AC958" s="13"/>
      <c r="AD958" s="13"/>
      <c r="AE958" s="13"/>
      <c r="AN958" s="8"/>
      <c r="AO958" s="8"/>
      <c r="AP958" s="8"/>
      <c r="AQ958" s="12"/>
    </row>
    <row r="959" spans="1:43" x14ac:dyDescent="0.35">
      <c r="A959"/>
      <c r="B959" s="208"/>
      <c r="C959"/>
      <c r="D959"/>
      <c r="E959"/>
      <c r="F959" s="221"/>
      <c r="G959"/>
      <c r="H959"/>
      <c r="AA959" s="13"/>
      <c r="AB959" s="13"/>
      <c r="AC959" s="13"/>
      <c r="AD959" s="13"/>
      <c r="AE959" s="13"/>
      <c r="AN959" s="8"/>
      <c r="AO959" s="8"/>
      <c r="AP959" s="8"/>
      <c r="AQ959" s="12"/>
    </row>
    <row r="960" spans="1:43" x14ac:dyDescent="0.35">
      <c r="A960"/>
      <c r="B960" s="208"/>
      <c r="C960"/>
      <c r="D960"/>
      <c r="E960"/>
      <c r="F960" s="221"/>
      <c r="G960"/>
      <c r="H960"/>
      <c r="AA960" s="13"/>
      <c r="AB960" s="13"/>
      <c r="AC960" s="13"/>
      <c r="AD960" s="13"/>
      <c r="AE960" s="13"/>
      <c r="AN960" s="8"/>
      <c r="AO960" s="8"/>
      <c r="AP960" s="8"/>
      <c r="AQ960" s="12"/>
    </row>
    <row r="961" spans="1:47" x14ac:dyDescent="0.35">
      <c r="A961"/>
      <c r="B961" s="208"/>
      <c r="C961"/>
      <c r="D961"/>
      <c r="E961"/>
      <c r="F961" s="221"/>
      <c r="G961"/>
      <c r="H961"/>
      <c r="AA961" s="13"/>
      <c r="AB961" s="13"/>
      <c r="AC961" s="13"/>
      <c r="AD961" s="13"/>
      <c r="AE961" s="13"/>
      <c r="AN961" s="8"/>
      <c r="AO961" s="8"/>
      <c r="AP961" s="8"/>
      <c r="AQ961" s="12"/>
    </row>
    <row r="962" spans="1:47" x14ac:dyDescent="0.35">
      <c r="A962"/>
      <c r="B962" s="208"/>
      <c r="C962"/>
      <c r="D962"/>
      <c r="E962"/>
      <c r="F962" s="221"/>
      <c r="G962"/>
      <c r="H962"/>
      <c r="AA962" s="13"/>
      <c r="AB962" s="13"/>
      <c r="AC962" s="13"/>
      <c r="AD962" s="13"/>
      <c r="AE962" s="13"/>
      <c r="AN962" s="8"/>
      <c r="AO962" s="8"/>
      <c r="AP962" s="8"/>
      <c r="AQ962" s="12"/>
    </row>
    <row r="963" spans="1:47" x14ac:dyDescent="0.35">
      <c r="A963"/>
      <c r="B963" s="208"/>
      <c r="C963"/>
      <c r="D963"/>
      <c r="E963"/>
      <c r="F963" s="221"/>
      <c r="G963"/>
      <c r="H963"/>
      <c r="AA963" s="13"/>
      <c r="AB963" s="13"/>
      <c r="AC963" s="13"/>
      <c r="AD963" s="13"/>
      <c r="AE963" s="13"/>
      <c r="AN963" s="8"/>
      <c r="AO963" s="8"/>
      <c r="AP963" s="8"/>
      <c r="AQ963" s="12"/>
    </row>
    <row r="964" spans="1:47" x14ac:dyDescent="0.35">
      <c r="A964"/>
      <c r="B964" s="208"/>
      <c r="C964"/>
      <c r="D964"/>
      <c r="E964"/>
      <c r="F964" s="221"/>
      <c r="G964"/>
      <c r="H964"/>
      <c r="AA964" s="13"/>
      <c r="AB964" s="13"/>
      <c r="AC964" s="13"/>
      <c r="AD964" s="13"/>
      <c r="AE964" s="13"/>
      <c r="AN964" s="8"/>
      <c r="AO964" s="8"/>
      <c r="AP964" s="8"/>
      <c r="AQ964" s="12"/>
    </row>
    <row r="965" spans="1:47" x14ac:dyDescent="0.35">
      <c r="A965"/>
      <c r="B965" s="208"/>
      <c r="C965"/>
      <c r="D965"/>
      <c r="E965"/>
      <c r="F965" s="221"/>
      <c r="G965"/>
      <c r="H965"/>
      <c r="AA965" s="13"/>
      <c r="AB965" s="13"/>
      <c r="AC965" s="13"/>
      <c r="AD965" s="13"/>
      <c r="AE965" s="13"/>
      <c r="AN965" s="8"/>
      <c r="AO965" s="8"/>
      <c r="AP965" s="8"/>
      <c r="AQ965" s="12"/>
    </row>
    <row r="966" spans="1:47" x14ac:dyDescent="0.35">
      <c r="A966"/>
      <c r="B966" s="208"/>
      <c r="C966"/>
      <c r="D966"/>
      <c r="E966"/>
      <c r="F966" s="221"/>
      <c r="G966"/>
      <c r="H966"/>
      <c r="AA966" s="13"/>
      <c r="AB966" s="13"/>
      <c r="AC966" s="13"/>
      <c r="AD966" s="13"/>
      <c r="AE966" s="13"/>
      <c r="AN966" s="8"/>
      <c r="AO966" s="8"/>
      <c r="AP966" s="8"/>
      <c r="AQ966" s="12"/>
    </row>
    <row r="967" spans="1:47" x14ac:dyDescent="0.35">
      <c r="A967"/>
      <c r="B967" s="208"/>
      <c r="C967"/>
      <c r="D967"/>
      <c r="E967"/>
      <c r="F967" s="221"/>
      <c r="G967"/>
      <c r="H967"/>
      <c r="AA967" s="13"/>
      <c r="AB967" s="13"/>
      <c r="AC967" s="13"/>
      <c r="AD967" s="13"/>
      <c r="AE967" s="13"/>
      <c r="AN967" s="8"/>
      <c r="AO967" s="8"/>
      <c r="AP967" s="8"/>
      <c r="AQ967" s="12"/>
    </row>
    <row r="968" spans="1:47" x14ac:dyDescent="0.35">
      <c r="A968"/>
      <c r="B968" s="208"/>
      <c r="C968"/>
      <c r="D968"/>
      <c r="E968"/>
      <c r="F968" s="221"/>
      <c r="G968"/>
      <c r="H968"/>
      <c r="AA968" s="13"/>
      <c r="AB968" s="13"/>
      <c r="AC968" s="13"/>
      <c r="AD968" s="13"/>
      <c r="AE968" s="13"/>
      <c r="AN968" s="8"/>
      <c r="AO968" s="8"/>
      <c r="AP968" s="8"/>
      <c r="AQ968" s="12"/>
    </row>
    <row r="969" spans="1:47" x14ac:dyDescent="0.35">
      <c r="A969"/>
      <c r="B969" s="208"/>
      <c r="C969"/>
      <c r="D969"/>
      <c r="E969"/>
      <c r="F969" s="221"/>
      <c r="G969"/>
      <c r="H969"/>
      <c r="AA969" s="13"/>
      <c r="AB969" s="13"/>
      <c r="AC969" s="13"/>
      <c r="AD969" s="13"/>
      <c r="AE969" s="13"/>
      <c r="AN969" s="8"/>
      <c r="AO969" s="8"/>
      <c r="AP969" s="8"/>
      <c r="AQ969" s="12"/>
    </row>
    <row r="970" spans="1:47" x14ac:dyDescent="0.35">
      <c r="A970"/>
      <c r="B970" s="208"/>
      <c r="C970"/>
      <c r="D970"/>
      <c r="E970"/>
      <c r="F970" s="221"/>
      <c r="G970"/>
      <c r="H970"/>
      <c r="AA970" s="13"/>
      <c r="AB970" s="13"/>
      <c r="AC970" s="13"/>
      <c r="AD970" s="13"/>
      <c r="AE970" s="13"/>
      <c r="AN970" s="8"/>
      <c r="AO970" s="8"/>
      <c r="AP970" s="8"/>
      <c r="AQ970" s="12"/>
    </row>
    <row r="971" spans="1:47" x14ac:dyDescent="0.35">
      <c r="A971"/>
      <c r="B971" s="208"/>
      <c r="C971"/>
      <c r="D971"/>
      <c r="E971"/>
      <c r="F971" s="221"/>
      <c r="G971"/>
      <c r="H971"/>
      <c r="AA971" s="13"/>
      <c r="AB971" s="13"/>
      <c r="AC971" s="13"/>
      <c r="AD971" s="13"/>
      <c r="AE971" s="13"/>
      <c r="AN971" s="8"/>
      <c r="AO971" s="8"/>
      <c r="AP971" s="8"/>
      <c r="AQ971" s="12"/>
    </row>
    <row r="972" spans="1:47" x14ac:dyDescent="0.35">
      <c r="A972"/>
      <c r="B972" s="208"/>
      <c r="C972"/>
      <c r="D972"/>
      <c r="E972"/>
      <c r="F972" s="221"/>
      <c r="G972"/>
      <c r="H972"/>
      <c r="AA972" s="13"/>
      <c r="AB972" s="13"/>
      <c r="AC972" s="13"/>
      <c r="AD972" s="13"/>
      <c r="AE972" s="13"/>
      <c r="AN972" s="8"/>
      <c r="AO972" s="8"/>
      <c r="AP972" s="8"/>
      <c r="AQ972" s="12"/>
    </row>
    <row r="973" spans="1:47" x14ac:dyDescent="0.35">
      <c r="A973"/>
      <c r="B973" s="208"/>
      <c r="C973"/>
      <c r="D973"/>
      <c r="E973"/>
      <c r="F973" s="221"/>
      <c r="G973"/>
      <c r="H973"/>
      <c r="AA973" s="13"/>
      <c r="AB973" s="13"/>
      <c r="AC973" s="13"/>
      <c r="AD973" s="13"/>
      <c r="AE973" s="13"/>
      <c r="AN973" s="8"/>
      <c r="AO973" s="8"/>
      <c r="AP973" s="8"/>
      <c r="AQ973" s="12"/>
    </row>
    <row r="974" spans="1:47" x14ac:dyDescent="0.35">
      <c r="A974"/>
      <c r="B974" s="208"/>
      <c r="C974"/>
      <c r="D974"/>
      <c r="E974"/>
      <c r="F974" s="221"/>
      <c r="G974"/>
      <c r="H974"/>
      <c r="AE974" s="13"/>
      <c r="AF974" s="13"/>
      <c r="AG974" s="13"/>
      <c r="AH974" s="13"/>
      <c r="AI974" s="13"/>
      <c r="AR974" s="8"/>
      <c r="AS974" s="8"/>
      <c r="AT974" s="8"/>
      <c r="AU974" s="12"/>
    </row>
    <row r="975" spans="1:47" x14ac:dyDescent="0.35">
      <c r="A975"/>
      <c r="B975" s="208"/>
      <c r="C975"/>
      <c r="D975"/>
      <c r="E975"/>
      <c r="F975" s="221"/>
      <c r="G975"/>
      <c r="H975"/>
      <c r="AE975" s="13"/>
      <c r="AF975" s="13"/>
      <c r="AG975" s="13"/>
      <c r="AH975" s="13"/>
      <c r="AI975" s="13"/>
      <c r="AR975" s="8"/>
      <c r="AS975" s="8"/>
      <c r="AT975" s="8"/>
      <c r="AU975" s="12"/>
    </row>
    <row r="976" spans="1:47" x14ac:dyDescent="0.35">
      <c r="A976"/>
      <c r="B976" s="208"/>
      <c r="C976"/>
      <c r="D976"/>
      <c r="E976"/>
      <c r="F976" s="221"/>
      <c r="G976"/>
      <c r="H976"/>
      <c r="AE976" s="13"/>
      <c r="AF976" s="13"/>
      <c r="AG976" s="13"/>
      <c r="AH976" s="13"/>
      <c r="AI976" s="13"/>
      <c r="AR976" s="8"/>
      <c r="AS976" s="8"/>
      <c r="AT976" s="8"/>
      <c r="AU976" s="12"/>
    </row>
    <row r="977" spans="1:47" x14ac:dyDescent="0.35">
      <c r="A977"/>
      <c r="B977" s="208"/>
      <c r="C977"/>
      <c r="D977"/>
      <c r="E977"/>
      <c r="F977" s="221"/>
      <c r="G977"/>
      <c r="H977"/>
      <c r="AE977" s="13"/>
      <c r="AF977" s="13"/>
      <c r="AG977" s="13"/>
      <c r="AH977" s="13"/>
      <c r="AI977" s="13"/>
      <c r="AR977" s="8"/>
      <c r="AS977" s="8"/>
      <c r="AT977" s="8"/>
      <c r="AU977" s="12"/>
    </row>
    <row r="978" spans="1:47" x14ac:dyDescent="0.35">
      <c r="A978"/>
      <c r="B978" s="208"/>
      <c r="C978"/>
      <c r="D978"/>
      <c r="E978"/>
      <c r="F978" s="221"/>
      <c r="G978"/>
      <c r="H978"/>
      <c r="AE978" s="13"/>
      <c r="AF978" s="13"/>
      <c r="AG978" s="13"/>
      <c r="AH978" s="13"/>
      <c r="AI978" s="13"/>
      <c r="AR978" s="8"/>
      <c r="AS978" s="8"/>
      <c r="AT978" s="8"/>
      <c r="AU978" s="12"/>
    </row>
    <row r="979" spans="1:47" x14ac:dyDescent="0.35">
      <c r="A979"/>
      <c r="B979" s="208"/>
      <c r="C979"/>
      <c r="D979"/>
      <c r="E979"/>
      <c r="F979" s="221"/>
      <c r="G979"/>
      <c r="H979"/>
      <c r="T979" s="8"/>
      <c r="AE979" s="13"/>
      <c r="AF979" s="13"/>
      <c r="AG979" s="13"/>
      <c r="AH979" s="13"/>
      <c r="AI979" s="13"/>
      <c r="AR979" s="8"/>
      <c r="AS979" s="8"/>
      <c r="AT979" s="8"/>
      <c r="AU979" s="12"/>
    </row>
    <row r="980" spans="1:47" x14ac:dyDescent="0.35">
      <c r="A980"/>
      <c r="B980" s="208"/>
      <c r="C980"/>
      <c r="D980"/>
      <c r="E980"/>
      <c r="F980" s="221"/>
      <c r="G980"/>
      <c r="H980"/>
      <c r="U980" s="8"/>
      <c r="V980" s="8"/>
      <c r="W980" s="12"/>
    </row>
    <row r="981" spans="1:47" x14ac:dyDescent="0.35">
      <c r="A981"/>
      <c r="B981" s="208"/>
      <c r="C981"/>
      <c r="D981"/>
      <c r="E981"/>
      <c r="F981" s="221"/>
      <c r="G981"/>
      <c r="H981"/>
      <c r="AG981" s="8"/>
      <c r="AH981" s="8"/>
      <c r="AI981" s="8"/>
      <c r="AJ981" s="12"/>
    </row>
    <row r="982" spans="1:47" x14ac:dyDescent="0.35">
      <c r="A982"/>
      <c r="B982" s="208"/>
      <c r="C982"/>
      <c r="D982"/>
      <c r="E982"/>
      <c r="F982" s="221"/>
      <c r="G982"/>
      <c r="H982"/>
    </row>
    <row r="983" spans="1:47" x14ac:dyDescent="0.35">
      <c r="A983"/>
      <c r="B983" s="208"/>
      <c r="C983"/>
      <c r="D983"/>
      <c r="E983"/>
      <c r="F983" s="221"/>
      <c r="G983"/>
      <c r="H983"/>
    </row>
    <row r="984" spans="1:47" x14ac:dyDescent="0.35">
      <c r="A984"/>
      <c r="B984" s="208"/>
      <c r="C984"/>
      <c r="D984"/>
      <c r="E984"/>
      <c r="F984" s="221"/>
      <c r="G984"/>
      <c r="H984"/>
    </row>
    <row r="985" spans="1:47" x14ac:dyDescent="0.35">
      <c r="A985"/>
      <c r="B985" s="208"/>
      <c r="C985"/>
      <c r="D985"/>
      <c r="E985"/>
      <c r="F985" s="221"/>
      <c r="G985"/>
      <c r="H985"/>
    </row>
    <row r="986" spans="1:47" x14ac:dyDescent="0.35">
      <c r="A986"/>
      <c r="B986" s="208"/>
      <c r="C986"/>
      <c r="D986"/>
      <c r="E986"/>
      <c r="F986" s="221"/>
      <c r="G986"/>
      <c r="H986"/>
    </row>
    <row r="987" spans="1:47" x14ac:dyDescent="0.35">
      <c r="A987"/>
      <c r="B987" s="208"/>
      <c r="C987"/>
      <c r="D987"/>
      <c r="E987"/>
      <c r="F987" s="221"/>
      <c r="G987"/>
      <c r="H987"/>
    </row>
    <row r="988" spans="1:47" x14ac:dyDescent="0.35">
      <c r="A988"/>
      <c r="B988" s="208"/>
      <c r="C988"/>
      <c r="D988"/>
      <c r="E988"/>
      <c r="F988" s="221"/>
      <c r="G988"/>
      <c r="H988"/>
    </row>
    <row r="989" spans="1:47" x14ac:dyDescent="0.35">
      <c r="A989"/>
      <c r="B989" s="208"/>
      <c r="C989"/>
      <c r="D989"/>
      <c r="E989"/>
      <c r="F989" s="221"/>
      <c r="G989"/>
      <c r="H989"/>
    </row>
    <row r="990" spans="1:47" x14ac:dyDescent="0.35">
      <c r="A990"/>
      <c r="B990" s="208"/>
      <c r="C990"/>
      <c r="D990"/>
      <c r="E990"/>
      <c r="F990" s="221"/>
      <c r="G990"/>
      <c r="H990"/>
    </row>
    <row r="991" spans="1:47" x14ac:dyDescent="0.35">
      <c r="A991"/>
      <c r="B991" s="208"/>
      <c r="C991"/>
      <c r="D991"/>
      <c r="E991"/>
      <c r="F991" s="221"/>
      <c r="G991"/>
      <c r="H991"/>
    </row>
    <row r="992" spans="1:47" x14ac:dyDescent="0.35">
      <c r="A992"/>
      <c r="B992" s="208"/>
      <c r="C992"/>
      <c r="D992"/>
      <c r="E992"/>
      <c r="F992" s="221"/>
      <c r="G992"/>
      <c r="H992"/>
    </row>
    <row r="993" spans="1:8" x14ac:dyDescent="0.35">
      <c r="A993"/>
      <c r="B993" s="208"/>
      <c r="C993"/>
      <c r="D993"/>
      <c r="E993"/>
      <c r="F993" s="221"/>
      <c r="G993"/>
      <c r="H993"/>
    </row>
    <row r="994" spans="1:8" x14ac:dyDescent="0.35">
      <c r="A994"/>
      <c r="B994" s="208"/>
      <c r="C994"/>
      <c r="D994"/>
      <c r="E994"/>
      <c r="F994" s="221"/>
      <c r="G994"/>
      <c r="H994"/>
    </row>
    <row r="995" spans="1:8" x14ac:dyDescent="0.35">
      <c r="A995"/>
      <c r="B995" s="208"/>
      <c r="C995"/>
      <c r="D995"/>
      <c r="E995"/>
      <c r="F995" s="221"/>
      <c r="G995"/>
      <c r="H995"/>
    </row>
    <row r="996" spans="1:8" x14ac:dyDescent="0.35">
      <c r="A996"/>
      <c r="B996" s="208"/>
      <c r="C996"/>
      <c r="D996"/>
      <c r="E996"/>
      <c r="F996" s="221"/>
      <c r="G996"/>
      <c r="H996"/>
    </row>
    <row r="997" spans="1:8" x14ac:dyDescent="0.35">
      <c r="A997"/>
      <c r="B997" s="208"/>
      <c r="C997"/>
      <c r="D997"/>
      <c r="E997"/>
      <c r="F997" s="221"/>
    </row>
    <row r="998" spans="1:8" x14ac:dyDescent="0.35">
      <c r="A998"/>
      <c r="B998" s="208"/>
      <c r="C998"/>
      <c r="D998"/>
      <c r="E998"/>
      <c r="F998" s="221"/>
    </row>
    <row r="999" spans="1:8" x14ac:dyDescent="0.35">
      <c r="A999"/>
      <c r="B999" s="208"/>
      <c r="C999"/>
      <c r="D999"/>
      <c r="E999"/>
      <c r="F999" s="221"/>
    </row>
    <row r="1000" spans="1:8" x14ac:dyDescent="0.35">
      <c r="A1000"/>
      <c r="B1000" s="208"/>
      <c r="C1000"/>
      <c r="D1000"/>
      <c r="E1000"/>
      <c r="F1000" s="221"/>
    </row>
    <row r="1001" spans="1:8" x14ac:dyDescent="0.35">
      <c r="A1001"/>
      <c r="B1001" s="208"/>
      <c r="C1001"/>
      <c r="D1001"/>
      <c r="E1001"/>
      <c r="F1001" s="221"/>
    </row>
    <row r="1002" spans="1:8" x14ac:dyDescent="0.35">
      <c r="A1002"/>
      <c r="B1002" s="208"/>
      <c r="C1002"/>
      <c r="D1002"/>
      <c r="E1002"/>
      <c r="F1002" s="221"/>
    </row>
    <row r="1003" spans="1:8" x14ac:dyDescent="0.35">
      <c r="A1003"/>
      <c r="B1003" s="208"/>
      <c r="C1003"/>
      <c r="D1003"/>
      <c r="E1003"/>
      <c r="F1003" s="221"/>
    </row>
    <row r="1004" spans="1:8" x14ac:dyDescent="0.35">
      <c r="A1004"/>
      <c r="B1004" s="208"/>
      <c r="C1004"/>
      <c r="D1004"/>
      <c r="E1004"/>
      <c r="F1004" s="221"/>
    </row>
    <row r="1005" spans="1:8" x14ac:dyDescent="0.35">
      <c r="A1005"/>
      <c r="B1005" s="208"/>
      <c r="C1005"/>
      <c r="D1005"/>
      <c r="E1005"/>
      <c r="F1005" s="221"/>
    </row>
    <row r="1006" spans="1:8" x14ac:dyDescent="0.35">
      <c r="A1006"/>
      <c r="B1006" s="208"/>
      <c r="C1006"/>
      <c r="D1006"/>
      <c r="E1006"/>
      <c r="F1006" s="221"/>
    </row>
    <row r="1007" spans="1:8" x14ac:dyDescent="0.35">
      <c r="A1007"/>
      <c r="B1007" s="208"/>
      <c r="C1007"/>
      <c r="D1007"/>
      <c r="E1007"/>
      <c r="F1007" s="221"/>
    </row>
    <row r="1008" spans="1:8" x14ac:dyDescent="0.35">
      <c r="A1008"/>
      <c r="B1008" s="208"/>
      <c r="C1008"/>
      <c r="D1008"/>
      <c r="E1008"/>
      <c r="F1008" s="221"/>
    </row>
    <row r="1009" spans="1:6" x14ac:dyDescent="0.35">
      <c r="A1009"/>
      <c r="B1009" s="208"/>
      <c r="C1009"/>
      <c r="D1009"/>
      <c r="E1009"/>
      <c r="F1009" s="221"/>
    </row>
    <row r="1010" spans="1:6" x14ac:dyDescent="0.35">
      <c r="A1010"/>
      <c r="B1010" s="208"/>
      <c r="C1010"/>
      <c r="D1010"/>
      <c r="E1010"/>
      <c r="F1010" s="221"/>
    </row>
    <row r="1011" spans="1:6" x14ac:dyDescent="0.35">
      <c r="A1011"/>
      <c r="B1011" s="208"/>
      <c r="C1011"/>
      <c r="D1011"/>
      <c r="E1011"/>
      <c r="F1011" s="221"/>
    </row>
    <row r="1012" spans="1:6" x14ac:dyDescent="0.35">
      <c r="A1012"/>
      <c r="B1012" s="208"/>
      <c r="C1012"/>
      <c r="D1012"/>
      <c r="E1012"/>
      <c r="F1012" s="221"/>
    </row>
    <row r="1013" spans="1:6" x14ac:dyDescent="0.35">
      <c r="B1013" s="208"/>
    </row>
    <row r="1014" spans="1:6" x14ac:dyDescent="0.35">
      <c r="B1014" s="208"/>
    </row>
    <row r="1015" spans="1:6" x14ac:dyDescent="0.35">
      <c r="B1015" s="208"/>
    </row>
    <row r="1016" spans="1:6" x14ac:dyDescent="0.35">
      <c r="B1016" s="208"/>
    </row>
    <row r="1017" spans="1:6" x14ac:dyDescent="0.35">
      <c r="B1017" s="208"/>
    </row>
    <row r="1018" spans="1:6" x14ac:dyDescent="0.35">
      <c r="B1018" s="208"/>
    </row>
  </sheetData>
  <sheetProtection algorithmName="SHA-256" hashValue="32O+j5kMlh5wgNipdPm0i1FOGOi3NYgxzuLljXLl/eU=" saltValue="Gt2TKgdN0d7rk54xWDdY3g==" spinCount="100000" sheet="1" objects="1" scenarios="1"/>
  <autoFilter ref="A3:H1357" xr:uid="{00000000-0009-0000-0000-000006000000}"/>
  <phoneticPr fontId="41" type="noConversion"/>
  <conditionalFormatting sqref="S4:S63">
    <cfRule type="duplicateValues" dxfId="0" priority="1"/>
  </conditionalFormatting>
  <dataValidations count="2">
    <dataValidation showInputMessage="1" showErrorMessage="1" sqref="H997:H1012 H1:H835" xr:uid="{00000000-0002-0000-0600-000000000000}"/>
    <dataValidation type="list" allowBlank="1" showInputMessage="1" showErrorMessage="1" sqref="I5:I6" xr:uid="{00000000-0002-0000-0600-000001000000}">
      <formula1>#REF!</formula1>
    </dataValidation>
  </dataValidations>
  <printOptions headings="1" gridLines="1"/>
  <pageMargins left="0.39370078740157483" right="0.39370078740157483" top="0.39370078740157483" bottom="0.39370078740157483" header="0.31496062992125984" footer="0.31496062992125984"/>
  <pageSetup paperSize="9" scale="44"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Z183"/>
  <sheetViews>
    <sheetView zoomScale="85" zoomScaleNormal="85" zoomScaleSheetLayoutView="100" workbookViewId="0">
      <selection activeCell="C22" sqref="C22"/>
    </sheetView>
  </sheetViews>
  <sheetFormatPr defaultColWidth="9.1796875" defaultRowHeight="14.5" x14ac:dyDescent="0.35"/>
  <cols>
    <col min="1" max="1" width="27.7265625" style="5" customWidth="1"/>
    <col min="2" max="2" width="12.54296875" style="5" customWidth="1"/>
    <col min="3" max="3" width="96.7265625" style="5" bestFit="1" customWidth="1"/>
    <col min="4" max="4" width="15.26953125" style="206" customWidth="1"/>
    <col min="5" max="5" width="5.81640625" style="5" customWidth="1"/>
    <col min="6" max="6" width="5.81640625" style="4" customWidth="1"/>
    <col min="7" max="7" width="14.7265625" style="5" customWidth="1"/>
    <col min="8" max="9" width="14.7265625" style="4" customWidth="1"/>
    <col min="10" max="14" width="18.81640625" style="5" customWidth="1"/>
    <col min="15" max="16" width="14.1796875" style="5" customWidth="1"/>
    <col min="17" max="17" width="13.453125" style="5" customWidth="1"/>
    <col min="18" max="18" width="14.1796875" style="5" customWidth="1"/>
    <col min="19" max="20" width="9.1796875" style="5"/>
    <col min="21" max="21" width="39.453125" style="5" customWidth="1"/>
    <col min="22" max="22" width="22.453125" style="5" customWidth="1"/>
    <col min="23" max="23" width="13.453125" style="5" customWidth="1"/>
    <col min="24" max="16384" width="9.1796875" style="5"/>
  </cols>
  <sheetData>
    <row r="1" spans="1:26" s="6" customFormat="1" x14ac:dyDescent="0.35">
      <c r="A1" s="6" t="s">
        <v>505</v>
      </c>
      <c r="B1" s="6">
        <v>1</v>
      </c>
      <c r="C1" s="6">
        <v>2</v>
      </c>
      <c r="D1" s="204">
        <v>3</v>
      </c>
      <c r="E1" s="6">
        <v>5</v>
      </c>
      <c r="F1" s="6">
        <v>4</v>
      </c>
      <c r="G1" s="6">
        <v>6</v>
      </c>
      <c r="H1" s="6">
        <v>7</v>
      </c>
      <c r="I1" s="6">
        <v>8</v>
      </c>
      <c r="J1" s="6">
        <v>9</v>
      </c>
      <c r="K1" s="6">
        <v>10</v>
      </c>
      <c r="L1" s="6">
        <v>11</v>
      </c>
      <c r="M1" s="6">
        <v>12</v>
      </c>
      <c r="N1" s="6">
        <v>13</v>
      </c>
      <c r="O1" s="6">
        <v>14</v>
      </c>
      <c r="P1" s="6">
        <v>15</v>
      </c>
      <c r="Q1" s="6">
        <v>16</v>
      </c>
      <c r="R1" s="6">
        <v>17</v>
      </c>
    </row>
    <row r="2" spans="1:26" s="6" customFormat="1" x14ac:dyDescent="0.35">
      <c r="A2" s="6" t="s">
        <v>506</v>
      </c>
      <c r="C2" s="6">
        <v>1</v>
      </c>
      <c r="D2" s="204">
        <v>2</v>
      </c>
      <c r="E2" s="6">
        <v>4</v>
      </c>
      <c r="F2" s="6">
        <v>3</v>
      </c>
      <c r="G2" s="6">
        <v>5</v>
      </c>
      <c r="H2" s="6">
        <v>6</v>
      </c>
      <c r="I2" s="6">
        <v>7</v>
      </c>
      <c r="J2" s="6">
        <v>8</v>
      </c>
      <c r="K2" s="6">
        <v>9</v>
      </c>
      <c r="L2" s="6">
        <v>10</v>
      </c>
      <c r="M2" s="6">
        <v>11</v>
      </c>
      <c r="N2" s="6">
        <v>12</v>
      </c>
      <c r="O2" s="6">
        <v>13</v>
      </c>
      <c r="P2" s="6">
        <v>14</v>
      </c>
      <c r="Q2" s="6">
        <v>15</v>
      </c>
      <c r="R2" s="6">
        <v>16</v>
      </c>
    </row>
    <row r="3" spans="1:26" s="6" customFormat="1" ht="16.5" x14ac:dyDescent="0.35">
      <c r="A3" s="6" t="s">
        <v>507</v>
      </c>
      <c r="B3" s="6" t="s">
        <v>508</v>
      </c>
      <c r="C3" s="6" t="s">
        <v>509</v>
      </c>
      <c r="D3" s="204" t="s">
        <v>510</v>
      </c>
      <c r="E3" s="6" t="s">
        <v>511</v>
      </c>
      <c r="F3" s="6" t="s">
        <v>512</v>
      </c>
      <c r="G3" s="6" t="s">
        <v>513</v>
      </c>
      <c r="H3" s="6" t="s">
        <v>514</v>
      </c>
      <c r="I3" s="6" t="s">
        <v>515</v>
      </c>
      <c r="J3" s="6" t="s">
        <v>516</v>
      </c>
      <c r="K3" s="6" t="s">
        <v>517</v>
      </c>
      <c r="L3" s="6" t="s">
        <v>518</v>
      </c>
      <c r="M3" s="6" t="s">
        <v>519</v>
      </c>
      <c r="N3" s="6" t="s">
        <v>73</v>
      </c>
      <c r="O3" s="6" t="s">
        <v>520</v>
      </c>
      <c r="P3" s="6" t="s">
        <v>75</v>
      </c>
      <c r="Q3" s="6" t="s">
        <v>512</v>
      </c>
      <c r="R3" s="6" t="s">
        <v>521</v>
      </c>
      <c r="S3" s="6" t="s">
        <v>522</v>
      </c>
    </row>
    <row r="4" spans="1:26" s="6" customFormat="1" x14ac:dyDescent="0.35">
      <c r="A4" s="6" t="s">
        <v>523</v>
      </c>
      <c r="B4" s="6">
        <v>10</v>
      </c>
      <c r="C4" s="6" t="s">
        <v>248</v>
      </c>
      <c r="D4" s="204">
        <v>1</v>
      </c>
      <c r="E4" s="6">
        <v>8.6</v>
      </c>
      <c r="F4" s="6">
        <v>1</v>
      </c>
      <c r="G4" s="6" t="s">
        <v>524</v>
      </c>
      <c r="H4" s="6" t="s">
        <v>525</v>
      </c>
      <c r="J4" s="6">
        <v>28</v>
      </c>
      <c r="K4" s="6">
        <v>5</v>
      </c>
      <c r="L4" s="6">
        <v>50</v>
      </c>
      <c r="M4" s="6">
        <v>50</v>
      </c>
      <c r="Q4" s="6">
        <v>1</v>
      </c>
      <c r="R4" s="6" t="b">
        <v>0</v>
      </c>
      <c r="X4" s="6">
        <f>B4</f>
        <v>10</v>
      </c>
    </row>
    <row r="5" spans="1:26" s="6" customFormat="1" x14ac:dyDescent="0.35">
      <c r="A5" s="6" t="s">
        <v>523</v>
      </c>
      <c r="B5" s="6">
        <v>20</v>
      </c>
      <c r="C5" s="6" t="s">
        <v>361</v>
      </c>
      <c r="D5" s="204">
        <v>1</v>
      </c>
      <c r="E5" s="6">
        <v>8.6</v>
      </c>
      <c r="F5" s="6" t="s">
        <v>526</v>
      </c>
      <c r="G5" s="6" t="s">
        <v>524</v>
      </c>
      <c r="H5" s="6" t="s">
        <v>525</v>
      </c>
      <c r="J5" s="6">
        <v>28</v>
      </c>
      <c r="K5" s="6">
        <v>5</v>
      </c>
      <c r="L5" s="6">
        <v>50</v>
      </c>
      <c r="M5" s="6">
        <v>50</v>
      </c>
      <c r="Q5" s="6" t="s">
        <v>526</v>
      </c>
      <c r="R5" s="6" t="b">
        <v>0</v>
      </c>
      <c r="X5" s="6">
        <f t="shared" ref="X5:X73" si="0">B5</f>
        <v>20</v>
      </c>
    </row>
    <row r="6" spans="1:26" s="6" customFormat="1" x14ac:dyDescent="0.35">
      <c r="A6" s="6" t="s">
        <v>523</v>
      </c>
      <c r="B6" s="6">
        <v>30</v>
      </c>
      <c r="C6" s="6" t="s">
        <v>235</v>
      </c>
      <c r="D6" s="204">
        <v>1</v>
      </c>
      <c r="E6" s="6">
        <v>8.6</v>
      </c>
      <c r="F6" s="6" t="s">
        <v>527</v>
      </c>
      <c r="G6" s="6" t="s">
        <v>524</v>
      </c>
      <c r="H6" s="6" t="s">
        <v>525</v>
      </c>
      <c r="J6" s="6">
        <v>28</v>
      </c>
      <c r="K6" s="6">
        <v>5</v>
      </c>
      <c r="L6" s="6">
        <v>50</v>
      </c>
      <c r="M6" s="6">
        <v>50</v>
      </c>
      <c r="Q6" s="6" t="s">
        <v>527</v>
      </c>
      <c r="R6" s="6" t="b">
        <v>0</v>
      </c>
      <c r="X6" s="6">
        <f t="shared" si="0"/>
        <v>30</v>
      </c>
    </row>
    <row r="7" spans="1:26" s="6" customFormat="1" x14ac:dyDescent="0.35">
      <c r="A7" s="6" t="s">
        <v>523</v>
      </c>
      <c r="B7" s="6">
        <v>40</v>
      </c>
      <c r="C7" s="6" t="s">
        <v>252</v>
      </c>
      <c r="D7" s="204">
        <v>1</v>
      </c>
      <c r="E7" s="6">
        <v>8.6</v>
      </c>
      <c r="F7" s="6">
        <v>2</v>
      </c>
      <c r="G7" s="6" t="s">
        <v>524</v>
      </c>
      <c r="H7" s="6" t="s">
        <v>525</v>
      </c>
      <c r="J7" s="6">
        <v>50</v>
      </c>
      <c r="K7" s="6">
        <v>12</v>
      </c>
      <c r="L7" s="6">
        <v>50</v>
      </c>
      <c r="M7" s="6">
        <v>50</v>
      </c>
      <c r="Q7" s="6">
        <v>2</v>
      </c>
      <c r="R7" s="6" t="b">
        <v>0</v>
      </c>
      <c r="X7" s="6">
        <f t="shared" si="0"/>
        <v>40</v>
      </c>
    </row>
    <row r="8" spans="1:26" s="6" customFormat="1" x14ac:dyDescent="0.35">
      <c r="A8" s="6" t="s">
        <v>523</v>
      </c>
      <c r="B8" s="6">
        <v>50</v>
      </c>
      <c r="C8" s="6" t="s">
        <v>274</v>
      </c>
      <c r="D8" s="204">
        <v>1</v>
      </c>
      <c r="E8" s="6">
        <v>8.6</v>
      </c>
      <c r="F8" s="6">
        <v>3</v>
      </c>
      <c r="G8" s="6" t="s">
        <v>524</v>
      </c>
      <c r="H8" s="6" t="s">
        <v>525</v>
      </c>
      <c r="J8" s="6">
        <v>12</v>
      </c>
      <c r="K8" s="6">
        <v>7</v>
      </c>
      <c r="L8" s="6">
        <v>50</v>
      </c>
      <c r="M8" s="6">
        <v>50</v>
      </c>
      <c r="Q8" s="6">
        <v>3</v>
      </c>
      <c r="R8" s="6" t="b">
        <v>0</v>
      </c>
      <c r="T8" s="6" t="s">
        <v>44</v>
      </c>
      <c r="W8" s="6" t="s">
        <v>528</v>
      </c>
      <c r="X8" s="6">
        <f t="shared" si="0"/>
        <v>50</v>
      </c>
    </row>
    <row r="9" spans="1:26" s="6" customFormat="1" x14ac:dyDescent="0.35">
      <c r="A9" s="6" t="s">
        <v>523</v>
      </c>
      <c r="B9" s="6">
        <v>60</v>
      </c>
      <c r="C9" s="6" t="s">
        <v>258</v>
      </c>
      <c r="D9" s="204">
        <v>1</v>
      </c>
      <c r="E9" s="6">
        <v>8.6</v>
      </c>
      <c r="F9" s="6">
        <v>4</v>
      </c>
      <c r="G9" s="6" t="s">
        <v>524</v>
      </c>
      <c r="H9" s="6" t="s">
        <v>525</v>
      </c>
      <c r="J9" s="6">
        <v>40</v>
      </c>
      <c r="K9" s="6">
        <v>11</v>
      </c>
      <c r="L9" s="6">
        <v>50</v>
      </c>
      <c r="M9" s="6">
        <v>50</v>
      </c>
      <c r="Q9" s="6">
        <v>4</v>
      </c>
      <c r="R9" s="6" t="b">
        <v>0</v>
      </c>
      <c r="T9" s="6" t="s">
        <v>529</v>
      </c>
      <c r="W9" s="205" t="s">
        <v>530</v>
      </c>
      <c r="X9" s="6">
        <f t="shared" si="0"/>
        <v>60</v>
      </c>
      <c r="Y9" s="205"/>
      <c r="Z9" s="205"/>
    </row>
    <row r="10" spans="1:26" s="6" customFormat="1" x14ac:dyDescent="0.35">
      <c r="A10" s="6" t="s">
        <v>523</v>
      </c>
      <c r="B10" s="6">
        <v>70</v>
      </c>
      <c r="C10" s="6" t="s">
        <v>261</v>
      </c>
      <c r="D10" s="204">
        <v>1</v>
      </c>
      <c r="E10" s="6">
        <v>8.6</v>
      </c>
      <c r="F10" s="6">
        <v>5</v>
      </c>
      <c r="G10" s="6" t="s">
        <v>524</v>
      </c>
      <c r="H10" s="6" t="s">
        <v>525</v>
      </c>
      <c r="J10" s="6">
        <v>9</v>
      </c>
      <c r="K10" s="6">
        <v>11</v>
      </c>
      <c r="L10" s="6">
        <v>50</v>
      </c>
      <c r="M10" s="6">
        <v>50</v>
      </c>
      <c r="Q10" s="6">
        <v>5</v>
      </c>
      <c r="R10" s="6" t="b">
        <v>0</v>
      </c>
      <c r="T10" s="6" t="s">
        <v>531</v>
      </c>
      <c r="W10" s="205" t="s">
        <v>532</v>
      </c>
      <c r="X10" s="6">
        <f t="shared" si="0"/>
        <v>70</v>
      </c>
      <c r="Y10" s="205"/>
      <c r="Z10" s="205"/>
    </row>
    <row r="11" spans="1:26" s="6" customFormat="1" x14ac:dyDescent="0.35">
      <c r="A11" s="6" t="s">
        <v>523</v>
      </c>
      <c r="B11" s="6">
        <v>80</v>
      </c>
      <c r="C11" s="6" t="s">
        <v>270</v>
      </c>
      <c r="D11" s="204">
        <v>1</v>
      </c>
      <c r="E11" s="6">
        <v>8.6</v>
      </c>
      <c r="F11" s="6">
        <v>6</v>
      </c>
      <c r="G11" s="6" t="s">
        <v>524</v>
      </c>
      <c r="H11" s="6" t="s">
        <v>525</v>
      </c>
      <c r="J11" s="6">
        <v>50</v>
      </c>
      <c r="K11" s="6">
        <v>17</v>
      </c>
      <c r="L11" s="6">
        <v>50</v>
      </c>
      <c r="M11" s="6">
        <v>50</v>
      </c>
      <c r="Q11" s="6">
        <v>6</v>
      </c>
      <c r="R11" s="6" t="b">
        <v>0</v>
      </c>
      <c r="T11" s="6" t="s">
        <v>533</v>
      </c>
      <c r="W11" s="205" t="s">
        <v>534</v>
      </c>
      <c r="X11" s="6">
        <f t="shared" si="0"/>
        <v>80</v>
      </c>
      <c r="Y11" s="205"/>
      <c r="Z11" s="205"/>
    </row>
    <row r="12" spans="1:26" s="6" customFormat="1" x14ac:dyDescent="0.35">
      <c r="A12" s="6" t="s">
        <v>523</v>
      </c>
      <c r="B12" s="6">
        <v>90</v>
      </c>
      <c r="C12" s="6" t="s">
        <v>438</v>
      </c>
      <c r="D12" s="204">
        <v>1</v>
      </c>
      <c r="E12" s="6">
        <v>8.6</v>
      </c>
      <c r="F12" s="6">
        <v>7</v>
      </c>
      <c r="G12" s="6" t="s">
        <v>524</v>
      </c>
      <c r="H12" s="6" t="s">
        <v>525</v>
      </c>
      <c r="J12" s="6">
        <v>50</v>
      </c>
      <c r="K12" s="6">
        <v>15</v>
      </c>
      <c r="L12" s="6">
        <v>50</v>
      </c>
      <c r="M12" s="6">
        <v>50</v>
      </c>
      <c r="Q12" s="6">
        <v>7</v>
      </c>
      <c r="R12" s="6" t="b">
        <v>0</v>
      </c>
      <c r="T12" s="6" t="s">
        <v>535</v>
      </c>
      <c r="W12" s="205" t="s">
        <v>536</v>
      </c>
      <c r="X12" s="6">
        <f t="shared" si="0"/>
        <v>90</v>
      </c>
      <c r="Y12" s="205"/>
      <c r="Z12" s="205"/>
    </row>
    <row r="13" spans="1:26" s="6" customFormat="1" x14ac:dyDescent="0.35">
      <c r="A13" s="6" t="s">
        <v>523</v>
      </c>
      <c r="B13" s="6">
        <v>100</v>
      </c>
      <c r="C13" s="200" t="s">
        <v>436</v>
      </c>
      <c r="D13" s="204">
        <v>1</v>
      </c>
      <c r="E13" s="6">
        <v>8.6</v>
      </c>
      <c r="F13" s="6">
        <v>8</v>
      </c>
      <c r="G13" s="6" t="s">
        <v>524</v>
      </c>
      <c r="H13" s="6" t="s">
        <v>525</v>
      </c>
      <c r="J13" s="6">
        <v>50</v>
      </c>
      <c r="K13" s="6">
        <v>26</v>
      </c>
      <c r="L13" s="6">
        <v>50</v>
      </c>
      <c r="M13" s="6">
        <v>50</v>
      </c>
      <c r="Q13" s="6">
        <v>8</v>
      </c>
      <c r="R13" s="6" t="b">
        <v>0</v>
      </c>
      <c r="X13" s="6">
        <f t="shared" si="0"/>
        <v>100</v>
      </c>
    </row>
    <row r="14" spans="1:26" s="6" customFormat="1" x14ac:dyDescent="0.35">
      <c r="A14" s="6" t="s">
        <v>523</v>
      </c>
      <c r="B14" s="6">
        <v>110</v>
      </c>
      <c r="C14" t="s">
        <v>437</v>
      </c>
      <c r="D14" s="204">
        <v>1</v>
      </c>
      <c r="E14" s="6">
        <v>8.6</v>
      </c>
      <c r="F14" s="6">
        <v>9</v>
      </c>
      <c r="G14" s="6" t="s">
        <v>524</v>
      </c>
      <c r="H14" s="6" t="s">
        <v>525</v>
      </c>
      <c r="J14" s="6">
        <v>50</v>
      </c>
      <c r="K14" s="6">
        <v>26</v>
      </c>
      <c r="L14" s="6">
        <v>50</v>
      </c>
      <c r="M14" s="6">
        <v>50</v>
      </c>
      <c r="Q14" s="6">
        <v>9</v>
      </c>
      <c r="R14" s="6" t="b">
        <v>0</v>
      </c>
      <c r="T14" s="212" t="s">
        <v>227</v>
      </c>
      <c r="U14" s="212" t="s">
        <v>41</v>
      </c>
      <c r="V14" s="212" t="s">
        <v>537</v>
      </c>
      <c r="W14" s="6" t="s">
        <v>227</v>
      </c>
      <c r="X14" s="6">
        <f t="shared" si="0"/>
        <v>110</v>
      </c>
    </row>
    <row r="15" spans="1:26" s="6" customFormat="1" x14ac:dyDescent="0.35">
      <c r="A15" s="6" t="s">
        <v>523</v>
      </c>
      <c r="B15" s="6">
        <v>120</v>
      </c>
      <c r="C15" s="6" t="s">
        <v>285</v>
      </c>
      <c r="D15" s="204">
        <v>1</v>
      </c>
      <c r="E15" s="6">
        <v>8.6</v>
      </c>
      <c r="F15" s="6">
        <v>10</v>
      </c>
      <c r="G15" s="6" t="s">
        <v>524</v>
      </c>
      <c r="H15" s="6" t="s">
        <v>525</v>
      </c>
      <c r="J15" s="6">
        <v>50</v>
      </c>
      <c r="K15" s="6">
        <v>0</v>
      </c>
      <c r="L15" s="6">
        <v>50</v>
      </c>
      <c r="M15" s="6">
        <v>50</v>
      </c>
      <c r="Q15" s="6">
        <v>10</v>
      </c>
      <c r="R15" s="6" t="b">
        <v>0</v>
      </c>
      <c r="T15" s="212">
        <v>1</v>
      </c>
      <c r="U15" s="212" t="s">
        <v>538</v>
      </c>
      <c r="V15" s="213" t="s">
        <v>701</v>
      </c>
      <c r="W15" s="205">
        <v>1</v>
      </c>
      <c r="X15" s="6">
        <f t="shared" si="0"/>
        <v>120</v>
      </c>
    </row>
    <row r="16" spans="1:26" s="6" customFormat="1" x14ac:dyDescent="0.35">
      <c r="A16" s="6" t="s">
        <v>523</v>
      </c>
      <c r="B16" s="6">
        <v>130</v>
      </c>
      <c r="C16" t="s">
        <v>298</v>
      </c>
      <c r="D16" s="204">
        <v>1</v>
      </c>
      <c r="E16" s="6">
        <v>8.6</v>
      </c>
      <c r="F16" s="6">
        <v>11</v>
      </c>
      <c r="G16" s="6" t="s">
        <v>524</v>
      </c>
      <c r="H16" s="6" t="s">
        <v>525</v>
      </c>
      <c r="J16" s="6">
        <v>50</v>
      </c>
      <c r="K16" s="6">
        <v>0</v>
      </c>
      <c r="L16" s="6">
        <v>50</v>
      </c>
      <c r="M16" s="6">
        <v>50</v>
      </c>
      <c r="Q16" s="6">
        <v>11</v>
      </c>
      <c r="R16" s="6" t="b">
        <v>0</v>
      </c>
      <c r="T16" s="212">
        <v>2</v>
      </c>
      <c r="U16" s="212" t="s">
        <v>539</v>
      </c>
      <c r="V16" s="213" t="s">
        <v>703</v>
      </c>
      <c r="W16" s="205">
        <v>2</v>
      </c>
      <c r="X16" s="6">
        <f t="shared" si="0"/>
        <v>130</v>
      </c>
    </row>
    <row r="17" spans="1:24" s="6" customFormat="1" x14ac:dyDescent="0.35">
      <c r="A17" s="6" t="s">
        <v>523</v>
      </c>
      <c r="B17" s="6">
        <v>140</v>
      </c>
      <c r="C17" s="6" t="s">
        <v>364</v>
      </c>
      <c r="D17" s="204">
        <v>1</v>
      </c>
      <c r="E17" s="6">
        <v>8.6</v>
      </c>
      <c r="F17" s="6">
        <v>12</v>
      </c>
      <c r="G17" s="6" t="s">
        <v>524</v>
      </c>
      <c r="H17" s="6" t="s">
        <v>525</v>
      </c>
      <c r="J17" s="6">
        <v>50</v>
      </c>
      <c r="K17" s="6">
        <v>0</v>
      </c>
      <c r="L17" s="6">
        <v>50</v>
      </c>
      <c r="M17" s="6">
        <v>50</v>
      </c>
      <c r="Q17" s="6">
        <v>12</v>
      </c>
      <c r="R17" s="6" t="b">
        <v>0</v>
      </c>
      <c r="T17" s="212">
        <v>3</v>
      </c>
      <c r="U17" s="212" t="s">
        <v>540</v>
      </c>
      <c r="V17" s="213" t="s">
        <v>704</v>
      </c>
      <c r="W17" s="205">
        <v>3</v>
      </c>
      <c r="X17" s="6">
        <f t="shared" si="0"/>
        <v>140</v>
      </c>
    </row>
    <row r="18" spans="1:24" s="6" customFormat="1" x14ac:dyDescent="0.35">
      <c r="A18" s="6" t="s">
        <v>523</v>
      </c>
      <c r="B18" s="6">
        <v>150</v>
      </c>
      <c r="C18" s="6" t="s">
        <v>237</v>
      </c>
      <c r="D18" s="204">
        <v>1</v>
      </c>
      <c r="E18" s="6">
        <v>8.6</v>
      </c>
      <c r="F18" s="6">
        <v>13</v>
      </c>
      <c r="G18" s="6" t="s">
        <v>524</v>
      </c>
      <c r="H18" s="6" t="s">
        <v>525</v>
      </c>
      <c r="J18" s="6">
        <v>50</v>
      </c>
      <c r="K18" s="6">
        <v>0</v>
      </c>
      <c r="L18" s="6">
        <v>50</v>
      </c>
      <c r="M18" s="6">
        <v>50</v>
      </c>
      <c r="Q18" s="6">
        <v>13</v>
      </c>
      <c r="R18" s="6" t="b">
        <v>0</v>
      </c>
      <c r="T18" s="212">
        <v>4</v>
      </c>
      <c r="U18" s="212" t="s">
        <v>541</v>
      </c>
      <c r="V18" s="213" t="s">
        <v>702</v>
      </c>
      <c r="W18" s="205">
        <v>4</v>
      </c>
      <c r="X18" s="6">
        <f t="shared" si="0"/>
        <v>150</v>
      </c>
    </row>
    <row r="19" spans="1:24" s="6" customFormat="1" x14ac:dyDescent="0.35">
      <c r="A19" s="6" t="s">
        <v>523</v>
      </c>
      <c r="B19" s="6">
        <v>160</v>
      </c>
      <c r="C19" s="206" t="s">
        <v>433</v>
      </c>
      <c r="D19" s="204">
        <v>1</v>
      </c>
      <c r="E19" s="6">
        <v>8.6</v>
      </c>
      <c r="F19" s="6">
        <v>14</v>
      </c>
      <c r="G19" s="6" t="s">
        <v>524</v>
      </c>
      <c r="H19" s="6" t="s">
        <v>525</v>
      </c>
      <c r="J19" s="6">
        <v>50</v>
      </c>
      <c r="K19" s="6">
        <v>0</v>
      </c>
      <c r="L19" s="6">
        <v>50</v>
      </c>
      <c r="M19" s="6">
        <v>50</v>
      </c>
      <c r="Q19" s="6">
        <v>14</v>
      </c>
      <c r="R19" s="6" t="b">
        <v>0</v>
      </c>
      <c r="X19" s="6">
        <f t="shared" si="0"/>
        <v>160</v>
      </c>
    </row>
    <row r="20" spans="1:24" s="6" customFormat="1" x14ac:dyDescent="0.35">
      <c r="A20" s="6" t="s">
        <v>523</v>
      </c>
      <c r="B20" s="6">
        <v>170</v>
      </c>
      <c r="C20" s="6" t="s">
        <v>255</v>
      </c>
      <c r="D20" s="204">
        <v>1</v>
      </c>
      <c r="E20" s="6">
        <v>8.6</v>
      </c>
      <c r="F20" s="6">
        <v>15</v>
      </c>
      <c r="G20" s="6" t="s">
        <v>524</v>
      </c>
      <c r="H20" s="6" t="s">
        <v>525</v>
      </c>
      <c r="J20" s="6">
        <v>50</v>
      </c>
      <c r="K20" s="6">
        <v>0</v>
      </c>
      <c r="L20" s="6">
        <v>50</v>
      </c>
      <c r="M20" s="6">
        <v>50</v>
      </c>
      <c r="Q20" s="6">
        <v>15</v>
      </c>
      <c r="R20" s="6" t="b">
        <v>0</v>
      </c>
      <c r="X20" s="6">
        <f t="shared" si="0"/>
        <v>170</v>
      </c>
    </row>
    <row r="21" spans="1:24" s="6" customFormat="1" x14ac:dyDescent="0.35">
      <c r="A21" s="6" t="s">
        <v>523</v>
      </c>
      <c r="B21" s="6">
        <v>180</v>
      </c>
      <c r="C21" s="206" t="s">
        <v>343</v>
      </c>
      <c r="D21" s="204">
        <v>1</v>
      </c>
      <c r="E21" s="6">
        <v>8.6</v>
      </c>
      <c r="F21" s="6">
        <v>16</v>
      </c>
      <c r="G21" s="6" t="s">
        <v>524</v>
      </c>
      <c r="H21" s="6" t="s">
        <v>525</v>
      </c>
      <c r="J21" s="6">
        <v>50</v>
      </c>
      <c r="K21" s="6">
        <v>0</v>
      </c>
      <c r="L21" s="6">
        <v>50</v>
      </c>
      <c r="M21" s="6">
        <v>50</v>
      </c>
      <c r="Q21" s="6">
        <v>16</v>
      </c>
      <c r="R21" s="6" t="b">
        <v>0</v>
      </c>
      <c r="X21" s="6">
        <f t="shared" si="0"/>
        <v>180</v>
      </c>
    </row>
    <row r="22" spans="1:24" s="6" customFormat="1" x14ac:dyDescent="0.35">
      <c r="A22" s="6" t="s">
        <v>523</v>
      </c>
      <c r="B22" s="6">
        <v>190</v>
      </c>
      <c r="C22" s="200" t="s">
        <v>322</v>
      </c>
      <c r="D22" s="204">
        <v>1</v>
      </c>
      <c r="E22" s="6">
        <v>8.6</v>
      </c>
      <c r="F22" s="6">
        <v>17</v>
      </c>
      <c r="G22" s="6" t="s">
        <v>389</v>
      </c>
      <c r="H22" s="6" t="s">
        <v>525</v>
      </c>
      <c r="J22" s="6">
        <v>4</v>
      </c>
      <c r="K22" s="6">
        <v>4</v>
      </c>
      <c r="L22" s="6">
        <v>50</v>
      </c>
      <c r="M22" s="6">
        <v>50</v>
      </c>
      <c r="Q22" s="6">
        <v>17</v>
      </c>
      <c r="R22" s="6" t="b">
        <v>0</v>
      </c>
      <c r="X22" s="6">
        <f t="shared" si="0"/>
        <v>190</v>
      </c>
    </row>
    <row r="23" spans="1:24" s="6" customFormat="1" x14ac:dyDescent="0.35">
      <c r="A23" s="6" t="s">
        <v>523</v>
      </c>
      <c r="B23" s="6">
        <v>200</v>
      </c>
      <c r="C23" s="6" t="s">
        <v>267</v>
      </c>
      <c r="D23" s="204">
        <v>1</v>
      </c>
      <c r="E23" s="6">
        <v>8.6</v>
      </c>
      <c r="F23" s="6">
        <v>18</v>
      </c>
      <c r="G23" s="6" t="s">
        <v>389</v>
      </c>
      <c r="H23" s="6" t="s">
        <v>525</v>
      </c>
      <c r="J23" s="6">
        <v>4</v>
      </c>
      <c r="K23" s="6">
        <v>4</v>
      </c>
      <c r="L23" s="6">
        <v>50</v>
      </c>
      <c r="M23" s="6">
        <v>50</v>
      </c>
      <c r="Q23" s="6">
        <v>18</v>
      </c>
      <c r="R23" s="6" t="b">
        <v>0</v>
      </c>
      <c r="X23" s="6">
        <f t="shared" si="0"/>
        <v>200</v>
      </c>
    </row>
    <row r="24" spans="1:24" s="6" customFormat="1" x14ac:dyDescent="0.35">
      <c r="A24" s="6" t="s">
        <v>523</v>
      </c>
      <c r="B24" s="6">
        <v>210</v>
      </c>
      <c r="C24" s="6" t="s">
        <v>264</v>
      </c>
      <c r="D24" s="204">
        <v>1</v>
      </c>
      <c r="E24" s="6">
        <v>8.6</v>
      </c>
      <c r="F24" s="6">
        <v>19</v>
      </c>
      <c r="G24" s="6" t="s">
        <v>389</v>
      </c>
      <c r="H24" s="6" t="s">
        <v>525</v>
      </c>
      <c r="J24" s="6">
        <v>4</v>
      </c>
      <c r="K24" s="6">
        <v>4</v>
      </c>
      <c r="L24" s="6">
        <v>50</v>
      </c>
      <c r="M24" s="6">
        <v>50</v>
      </c>
      <c r="Q24" s="6">
        <v>19</v>
      </c>
      <c r="R24" s="6" t="b">
        <v>0</v>
      </c>
      <c r="X24" s="6">
        <f t="shared" si="0"/>
        <v>210</v>
      </c>
    </row>
    <row r="25" spans="1:24" s="6" customFormat="1" x14ac:dyDescent="0.35">
      <c r="A25" s="6" t="s">
        <v>523</v>
      </c>
      <c r="B25" s="6">
        <v>220</v>
      </c>
      <c r="C25" s="206" t="s">
        <v>434</v>
      </c>
      <c r="D25" s="204">
        <v>1</v>
      </c>
      <c r="E25" s="6">
        <v>8.6</v>
      </c>
      <c r="F25" s="6">
        <v>20</v>
      </c>
      <c r="G25" s="6" t="s">
        <v>389</v>
      </c>
      <c r="H25" s="6" t="s">
        <v>525</v>
      </c>
      <c r="J25" s="6">
        <v>4</v>
      </c>
      <c r="K25" s="6">
        <v>4</v>
      </c>
      <c r="L25" s="6">
        <v>50</v>
      </c>
      <c r="M25" s="6">
        <v>50</v>
      </c>
      <c r="Q25" s="6">
        <v>20</v>
      </c>
      <c r="R25" s="6" t="b">
        <v>0</v>
      </c>
      <c r="T25" s="6" t="s">
        <v>542</v>
      </c>
      <c r="X25" s="6">
        <f t="shared" si="0"/>
        <v>220</v>
      </c>
    </row>
    <row r="26" spans="1:24" s="6" customFormat="1" x14ac:dyDescent="0.35">
      <c r="A26" s="6" t="s">
        <v>523</v>
      </c>
      <c r="B26" s="6">
        <v>230</v>
      </c>
      <c r="C26" s="6" t="s">
        <v>373</v>
      </c>
      <c r="D26" s="204">
        <v>1</v>
      </c>
      <c r="E26" s="6">
        <v>8.6</v>
      </c>
      <c r="F26" s="6">
        <v>21</v>
      </c>
      <c r="G26" s="6" t="s">
        <v>389</v>
      </c>
      <c r="H26" s="6" t="s">
        <v>525</v>
      </c>
      <c r="J26" s="6">
        <v>4</v>
      </c>
      <c r="K26" s="6">
        <v>4</v>
      </c>
      <c r="L26" s="6">
        <v>50</v>
      </c>
      <c r="M26" s="6">
        <v>50</v>
      </c>
      <c r="Q26" s="6">
        <v>21</v>
      </c>
      <c r="R26" s="6" t="b">
        <v>0</v>
      </c>
      <c r="U26" s="6" t="s">
        <v>543</v>
      </c>
      <c r="V26" s="6" t="s">
        <v>544</v>
      </c>
      <c r="X26" s="6">
        <f t="shared" si="0"/>
        <v>230</v>
      </c>
    </row>
    <row r="27" spans="1:24" s="6" customFormat="1" x14ac:dyDescent="0.35">
      <c r="A27" s="6" t="s">
        <v>523</v>
      </c>
      <c r="B27" s="6">
        <v>240</v>
      </c>
      <c r="C27" s="6" t="s">
        <v>287</v>
      </c>
      <c r="D27" s="204">
        <v>1</v>
      </c>
      <c r="E27" s="6">
        <v>8.6</v>
      </c>
      <c r="F27" s="6">
        <v>22</v>
      </c>
      <c r="G27" s="6" t="s">
        <v>389</v>
      </c>
      <c r="H27" s="6" t="s">
        <v>525</v>
      </c>
      <c r="J27" s="6">
        <v>4</v>
      </c>
      <c r="K27" s="6">
        <v>10</v>
      </c>
      <c r="L27" s="6">
        <v>50</v>
      </c>
      <c r="M27" s="6">
        <v>50</v>
      </c>
      <c r="Q27" s="6">
        <v>22</v>
      </c>
      <c r="R27" s="6" t="b">
        <v>0</v>
      </c>
      <c r="U27" s="6" t="s">
        <v>545</v>
      </c>
      <c r="V27" s="6">
        <v>1.5</v>
      </c>
      <c r="X27" s="6">
        <f t="shared" si="0"/>
        <v>240</v>
      </c>
    </row>
    <row r="28" spans="1:24" s="6" customFormat="1" x14ac:dyDescent="0.35">
      <c r="A28" s="6" t="s">
        <v>523</v>
      </c>
      <c r="B28" s="6">
        <v>250</v>
      </c>
      <c r="C28" s="6" t="s">
        <v>272</v>
      </c>
      <c r="D28" s="204">
        <v>1</v>
      </c>
      <c r="E28" s="6">
        <v>8.6</v>
      </c>
      <c r="F28" s="6">
        <v>23</v>
      </c>
      <c r="G28" s="6" t="s">
        <v>389</v>
      </c>
      <c r="H28" s="6" t="s">
        <v>525</v>
      </c>
      <c r="J28" s="6">
        <v>50</v>
      </c>
      <c r="K28" s="6">
        <v>19</v>
      </c>
      <c r="L28" s="6">
        <v>50</v>
      </c>
      <c r="M28" s="6">
        <v>50</v>
      </c>
      <c r="Q28" s="6">
        <v>23</v>
      </c>
      <c r="R28" s="6" t="b">
        <v>0</v>
      </c>
      <c r="U28" s="6" t="s">
        <v>546</v>
      </c>
      <c r="V28" s="6">
        <v>1.5</v>
      </c>
      <c r="X28" s="6">
        <f t="shared" si="0"/>
        <v>250</v>
      </c>
    </row>
    <row r="29" spans="1:24" s="6" customFormat="1" x14ac:dyDescent="0.35">
      <c r="A29" s="6" t="s">
        <v>523</v>
      </c>
      <c r="B29" s="6">
        <v>260</v>
      </c>
      <c r="C29" s="6" t="s">
        <v>250</v>
      </c>
      <c r="D29" s="204">
        <v>1</v>
      </c>
      <c r="E29" s="6">
        <v>8.6</v>
      </c>
      <c r="F29" s="6">
        <v>24</v>
      </c>
      <c r="G29" s="6" t="s">
        <v>389</v>
      </c>
      <c r="H29" s="6" t="s">
        <v>525</v>
      </c>
      <c r="J29" s="6">
        <v>50</v>
      </c>
      <c r="K29" s="6">
        <v>17</v>
      </c>
      <c r="L29" s="6">
        <v>50</v>
      </c>
      <c r="M29" s="6">
        <v>50</v>
      </c>
      <c r="Q29" s="6">
        <v>24</v>
      </c>
      <c r="R29" s="6" t="b">
        <v>0</v>
      </c>
      <c r="U29" s="6" t="s">
        <v>547</v>
      </c>
      <c r="V29" s="6">
        <v>1.5</v>
      </c>
      <c r="X29" s="6">
        <f t="shared" si="0"/>
        <v>260</v>
      </c>
    </row>
    <row r="30" spans="1:24" s="6" customFormat="1" x14ac:dyDescent="0.35">
      <c r="A30" s="6" t="s">
        <v>523</v>
      </c>
      <c r="B30" s="6">
        <v>270</v>
      </c>
      <c r="C30" s="6" t="s">
        <v>367</v>
      </c>
      <c r="D30" s="204">
        <v>1</v>
      </c>
      <c r="E30" s="6">
        <v>8.6</v>
      </c>
      <c r="F30" s="6">
        <v>25</v>
      </c>
      <c r="G30" s="6" t="s">
        <v>389</v>
      </c>
      <c r="H30" s="6" t="s">
        <v>525</v>
      </c>
      <c r="J30" s="6">
        <v>4</v>
      </c>
      <c r="K30" s="6">
        <v>4</v>
      </c>
      <c r="L30" s="6">
        <v>50</v>
      </c>
      <c r="M30" s="6">
        <v>50</v>
      </c>
      <c r="Q30" s="6">
        <v>25</v>
      </c>
      <c r="R30" s="6" t="b">
        <v>0</v>
      </c>
      <c r="U30" s="6" t="s">
        <v>548</v>
      </c>
      <c r="V30" s="6">
        <v>7.5</v>
      </c>
      <c r="X30" s="6">
        <f t="shared" si="0"/>
        <v>270</v>
      </c>
    </row>
    <row r="31" spans="1:24" s="6" customFormat="1" x14ac:dyDescent="0.35">
      <c r="A31" s="6" t="s">
        <v>523</v>
      </c>
      <c r="B31" s="6">
        <v>280</v>
      </c>
      <c r="C31" s="6" t="s">
        <v>314</v>
      </c>
      <c r="D31" s="204">
        <v>1</v>
      </c>
      <c r="E31" s="6">
        <v>8.6</v>
      </c>
      <c r="F31" s="6">
        <v>26</v>
      </c>
      <c r="G31" s="6" t="s">
        <v>389</v>
      </c>
      <c r="H31" s="6" t="s">
        <v>525</v>
      </c>
      <c r="J31" s="6">
        <v>7</v>
      </c>
      <c r="K31" s="6">
        <v>4</v>
      </c>
      <c r="L31" s="6">
        <v>50</v>
      </c>
      <c r="M31" s="6">
        <v>50</v>
      </c>
      <c r="Q31" s="6">
        <v>26</v>
      </c>
      <c r="R31" s="6" t="b">
        <v>0</v>
      </c>
      <c r="U31" s="6" t="s">
        <v>549</v>
      </c>
      <c r="V31" s="6">
        <v>1.5</v>
      </c>
      <c r="X31" s="6">
        <f t="shared" si="0"/>
        <v>280</v>
      </c>
    </row>
    <row r="32" spans="1:24" s="6" customFormat="1" x14ac:dyDescent="0.35">
      <c r="A32" s="6" t="s">
        <v>523</v>
      </c>
      <c r="B32" s="6">
        <v>290</v>
      </c>
      <c r="C32" s="5" t="s">
        <v>435</v>
      </c>
      <c r="D32" s="204">
        <v>1</v>
      </c>
      <c r="E32" s="6">
        <v>8.6</v>
      </c>
      <c r="F32" s="6">
        <v>27</v>
      </c>
      <c r="G32" s="6" t="s">
        <v>389</v>
      </c>
      <c r="H32" s="6" t="s">
        <v>525</v>
      </c>
      <c r="J32" s="6">
        <v>50</v>
      </c>
      <c r="K32" s="6">
        <v>10</v>
      </c>
      <c r="L32" s="6">
        <v>50</v>
      </c>
      <c r="M32" s="6">
        <v>50</v>
      </c>
      <c r="Q32" s="6">
        <v>27</v>
      </c>
      <c r="R32" s="6" t="b">
        <v>0</v>
      </c>
      <c r="U32" s="6" t="s">
        <v>550</v>
      </c>
      <c r="V32" s="6">
        <v>1.5</v>
      </c>
      <c r="X32" s="6">
        <f t="shared" si="0"/>
        <v>290</v>
      </c>
    </row>
    <row r="33" spans="1:24" s="6" customFormat="1" x14ac:dyDescent="0.35">
      <c r="A33" s="6" t="s">
        <v>523</v>
      </c>
      <c r="B33" s="6">
        <v>300</v>
      </c>
      <c r="C33" s="6" t="s">
        <v>309</v>
      </c>
      <c r="D33" s="204">
        <v>1</v>
      </c>
      <c r="E33" s="6">
        <v>8.6</v>
      </c>
      <c r="F33" s="6">
        <v>28</v>
      </c>
      <c r="G33" s="6" t="s">
        <v>389</v>
      </c>
      <c r="H33" s="6" t="s">
        <v>525</v>
      </c>
      <c r="J33" s="6">
        <v>50</v>
      </c>
      <c r="K33" s="6">
        <v>0</v>
      </c>
      <c r="L33" s="6">
        <v>50</v>
      </c>
      <c r="M33" s="6">
        <v>50</v>
      </c>
      <c r="Q33" s="6">
        <v>28</v>
      </c>
      <c r="R33" s="6" t="b">
        <v>0</v>
      </c>
      <c r="U33" s="6" t="s">
        <v>551</v>
      </c>
      <c r="V33" s="6">
        <v>1.5</v>
      </c>
      <c r="X33" s="6">
        <f t="shared" si="0"/>
        <v>300</v>
      </c>
    </row>
    <row r="34" spans="1:24" s="6" customFormat="1" x14ac:dyDescent="0.35">
      <c r="A34" s="6" t="s">
        <v>523</v>
      </c>
      <c r="B34" s="6">
        <v>310</v>
      </c>
      <c r="C34" s="6" t="s">
        <v>353</v>
      </c>
      <c r="D34" s="204">
        <v>1</v>
      </c>
      <c r="E34" s="6">
        <v>8.6</v>
      </c>
      <c r="F34" s="6">
        <v>29</v>
      </c>
      <c r="G34" s="6" t="s">
        <v>389</v>
      </c>
      <c r="H34" s="6" t="s">
        <v>525</v>
      </c>
      <c r="J34" s="6">
        <v>50</v>
      </c>
      <c r="K34" s="6">
        <v>0</v>
      </c>
      <c r="L34" s="6">
        <v>50</v>
      </c>
      <c r="M34" s="6">
        <v>50</v>
      </c>
      <c r="Q34" s="6">
        <v>29</v>
      </c>
      <c r="R34" s="6" t="b">
        <v>0</v>
      </c>
      <c r="U34" s="6" t="s">
        <v>552</v>
      </c>
      <c r="V34" s="6">
        <v>7.5</v>
      </c>
      <c r="X34" s="6">
        <f t="shared" si="0"/>
        <v>310</v>
      </c>
    </row>
    <row r="35" spans="1:24" s="6" customFormat="1" x14ac:dyDescent="0.35">
      <c r="A35" s="6" t="s">
        <v>523</v>
      </c>
      <c r="B35" s="6">
        <v>320</v>
      </c>
      <c r="C35" s="199" t="s">
        <v>233</v>
      </c>
      <c r="D35" s="204">
        <v>1</v>
      </c>
      <c r="E35" s="6">
        <v>8.6</v>
      </c>
      <c r="F35" s="6">
        <v>30</v>
      </c>
      <c r="G35" s="6" t="s">
        <v>389</v>
      </c>
      <c r="H35" s="6" t="s">
        <v>525</v>
      </c>
      <c r="J35" s="6">
        <v>50</v>
      </c>
      <c r="K35" s="6">
        <v>0</v>
      </c>
      <c r="L35" s="6">
        <v>50</v>
      </c>
      <c r="M35" s="6">
        <v>50</v>
      </c>
      <c r="Q35" s="6">
        <v>30</v>
      </c>
      <c r="R35" s="6" t="b">
        <v>0</v>
      </c>
      <c r="U35" s="6" t="s">
        <v>553</v>
      </c>
      <c r="V35" s="6">
        <v>0</v>
      </c>
      <c r="X35" s="6">
        <f t="shared" si="0"/>
        <v>320</v>
      </c>
    </row>
    <row r="36" spans="1:24" s="6" customFormat="1" x14ac:dyDescent="0.35">
      <c r="A36" s="6" t="s">
        <v>523</v>
      </c>
      <c r="B36" s="6">
        <v>330</v>
      </c>
      <c r="C36" s="5" t="s">
        <v>554</v>
      </c>
      <c r="D36" s="204">
        <v>1</v>
      </c>
      <c r="E36" s="6">
        <v>8.6</v>
      </c>
      <c r="F36" s="6">
        <v>31</v>
      </c>
      <c r="G36" s="6" t="s">
        <v>555</v>
      </c>
      <c r="H36" s="6" t="s">
        <v>525</v>
      </c>
      <c r="J36" s="6">
        <v>11</v>
      </c>
      <c r="K36" s="6">
        <v>2</v>
      </c>
      <c r="L36" s="6">
        <v>50</v>
      </c>
      <c r="M36" s="6">
        <v>50</v>
      </c>
      <c r="Q36" s="6">
        <v>31</v>
      </c>
      <c r="R36" s="6" t="b">
        <v>0</v>
      </c>
      <c r="U36" s="6" t="s">
        <v>556</v>
      </c>
      <c r="V36" s="6">
        <v>0</v>
      </c>
      <c r="X36" s="6">
        <f t="shared" si="0"/>
        <v>330</v>
      </c>
    </row>
    <row r="37" spans="1:24" s="6" customFormat="1" x14ac:dyDescent="0.35">
      <c r="A37" s="6" t="s">
        <v>523</v>
      </c>
      <c r="B37" s="6">
        <v>340</v>
      </c>
      <c r="C37" s="6" t="s">
        <v>330</v>
      </c>
      <c r="D37" s="204">
        <v>1</v>
      </c>
      <c r="E37" s="6">
        <v>8.6</v>
      </c>
      <c r="F37" s="6">
        <v>32</v>
      </c>
      <c r="G37" s="6" t="s">
        <v>555</v>
      </c>
      <c r="H37" s="6" t="s">
        <v>525</v>
      </c>
      <c r="J37" s="6">
        <v>11</v>
      </c>
      <c r="K37" s="6">
        <v>2</v>
      </c>
      <c r="L37" s="6">
        <v>50</v>
      </c>
      <c r="M37" s="6">
        <v>50</v>
      </c>
      <c r="Q37" s="6">
        <v>32</v>
      </c>
      <c r="R37" s="6" t="b">
        <v>0</v>
      </c>
      <c r="U37" s="6" t="s">
        <v>557</v>
      </c>
      <c r="V37" s="6">
        <v>0</v>
      </c>
      <c r="X37" s="6">
        <f t="shared" si="0"/>
        <v>340</v>
      </c>
    </row>
    <row r="38" spans="1:24" s="6" customFormat="1" x14ac:dyDescent="0.35">
      <c r="A38" s="6" t="s">
        <v>523</v>
      </c>
      <c r="B38" s="6">
        <v>350</v>
      </c>
      <c r="C38" s="6" t="s">
        <v>279</v>
      </c>
      <c r="D38" s="204">
        <v>1</v>
      </c>
      <c r="E38" s="6">
        <v>8.6</v>
      </c>
      <c r="F38" s="6">
        <v>33</v>
      </c>
      <c r="G38" s="6" t="s">
        <v>555</v>
      </c>
      <c r="H38" s="6" t="s">
        <v>525</v>
      </c>
      <c r="J38" s="6">
        <v>6</v>
      </c>
      <c r="K38" s="6">
        <v>3</v>
      </c>
      <c r="L38" s="6">
        <v>50</v>
      </c>
      <c r="M38" s="6">
        <v>50</v>
      </c>
      <c r="Q38" s="6">
        <v>33</v>
      </c>
      <c r="R38" s="6" t="b">
        <v>0</v>
      </c>
      <c r="U38" s="6" t="s">
        <v>558</v>
      </c>
      <c r="V38" s="6">
        <v>0</v>
      </c>
      <c r="X38" s="6">
        <f t="shared" si="0"/>
        <v>350</v>
      </c>
    </row>
    <row r="39" spans="1:24" s="6" customFormat="1" x14ac:dyDescent="0.35">
      <c r="A39" s="6" t="s">
        <v>523</v>
      </c>
      <c r="B39" s="6">
        <v>360</v>
      </c>
      <c r="C39" s="6" t="s">
        <v>339</v>
      </c>
      <c r="D39" s="204">
        <v>1</v>
      </c>
      <c r="E39" s="6">
        <v>8.6</v>
      </c>
      <c r="F39" s="6">
        <v>34</v>
      </c>
      <c r="G39" s="6" t="s">
        <v>555</v>
      </c>
      <c r="H39" s="6" t="s">
        <v>525</v>
      </c>
      <c r="J39" s="6">
        <v>7</v>
      </c>
      <c r="K39" s="6">
        <v>9</v>
      </c>
      <c r="L39" s="6">
        <v>50</v>
      </c>
      <c r="M39" s="6">
        <v>50</v>
      </c>
      <c r="Q39" s="6">
        <v>34</v>
      </c>
      <c r="R39" s="6" t="b">
        <v>0</v>
      </c>
      <c r="U39" s="6" t="s">
        <v>559</v>
      </c>
      <c r="V39" s="6">
        <v>0</v>
      </c>
      <c r="X39" s="6">
        <f t="shared" si="0"/>
        <v>360</v>
      </c>
    </row>
    <row r="40" spans="1:24" s="6" customFormat="1" x14ac:dyDescent="0.35">
      <c r="A40" s="6" t="s">
        <v>523</v>
      </c>
      <c r="B40" s="6">
        <v>370</v>
      </c>
      <c r="C40" s="6" t="s">
        <v>292</v>
      </c>
      <c r="D40" s="204">
        <v>1</v>
      </c>
      <c r="E40" s="6">
        <v>8.6</v>
      </c>
      <c r="F40" s="6">
        <v>35</v>
      </c>
      <c r="G40" s="6" t="s">
        <v>555</v>
      </c>
      <c r="H40" s="6" t="s">
        <v>525</v>
      </c>
      <c r="J40" s="6">
        <v>3</v>
      </c>
      <c r="K40" s="6">
        <v>4</v>
      </c>
      <c r="L40" s="6">
        <v>50</v>
      </c>
      <c r="M40" s="6">
        <v>50</v>
      </c>
      <c r="Q40" s="6">
        <v>35</v>
      </c>
      <c r="R40" s="6" t="b">
        <v>0</v>
      </c>
      <c r="U40" s="6" t="s">
        <v>560</v>
      </c>
      <c r="V40" s="6">
        <v>2.5</v>
      </c>
      <c r="X40" s="6">
        <f t="shared" si="0"/>
        <v>370</v>
      </c>
    </row>
    <row r="41" spans="1:24" s="6" customFormat="1" x14ac:dyDescent="0.35">
      <c r="A41" s="6" t="s">
        <v>523</v>
      </c>
      <c r="B41" s="6">
        <v>380</v>
      </c>
      <c r="C41" s="6" t="s">
        <v>561</v>
      </c>
      <c r="D41" s="204">
        <v>1</v>
      </c>
      <c r="E41" s="6">
        <v>8.6</v>
      </c>
      <c r="F41" s="6">
        <v>36</v>
      </c>
      <c r="G41" s="6" t="s">
        <v>555</v>
      </c>
      <c r="H41" s="6" t="s">
        <v>525</v>
      </c>
      <c r="J41" s="6">
        <v>3</v>
      </c>
      <c r="K41" s="6">
        <v>4</v>
      </c>
      <c r="L41" s="6">
        <v>50</v>
      </c>
      <c r="M41" s="6">
        <v>50</v>
      </c>
      <c r="Q41" s="6">
        <v>36</v>
      </c>
      <c r="R41" s="6" t="b">
        <v>0</v>
      </c>
      <c r="U41" s="6" t="s">
        <v>562</v>
      </c>
      <c r="V41" s="6">
        <v>2.5</v>
      </c>
      <c r="X41" s="6">
        <f t="shared" si="0"/>
        <v>380</v>
      </c>
    </row>
    <row r="42" spans="1:24" s="6" customFormat="1" x14ac:dyDescent="0.35">
      <c r="A42" s="6" t="s">
        <v>523</v>
      </c>
      <c r="B42" s="6">
        <v>390</v>
      </c>
      <c r="C42" s="6" t="s">
        <v>305</v>
      </c>
      <c r="D42" s="204">
        <v>1</v>
      </c>
      <c r="E42" s="6">
        <v>8.6</v>
      </c>
      <c r="F42" s="6">
        <v>37</v>
      </c>
      <c r="G42" s="6" t="s">
        <v>555</v>
      </c>
      <c r="H42" s="6" t="s">
        <v>525</v>
      </c>
      <c r="J42" s="6">
        <v>3</v>
      </c>
      <c r="K42" s="6">
        <v>2</v>
      </c>
      <c r="L42" s="6">
        <v>50</v>
      </c>
      <c r="M42" s="6">
        <v>50</v>
      </c>
      <c r="Q42" s="6">
        <v>37</v>
      </c>
      <c r="R42" s="6" t="b">
        <v>0</v>
      </c>
      <c r="U42" s="6" t="s">
        <v>563</v>
      </c>
      <c r="V42" s="6">
        <v>1.5</v>
      </c>
      <c r="X42" s="6">
        <f t="shared" si="0"/>
        <v>390</v>
      </c>
    </row>
    <row r="43" spans="1:24" s="6" customFormat="1" x14ac:dyDescent="0.35">
      <c r="A43" s="6" t="s">
        <v>523</v>
      </c>
      <c r="B43" s="6">
        <v>400</v>
      </c>
      <c r="C43" s="6" t="s">
        <v>307</v>
      </c>
      <c r="D43" s="204">
        <v>1</v>
      </c>
      <c r="E43" s="6">
        <v>8.6</v>
      </c>
      <c r="F43" s="6">
        <v>38</v>
      </c>
      <c r="G43" s="6" t="s">
        <v>555</v>
      </c>
      <c r="H43" s="6" t="s">
        <v>525</v>
      </c>
      <c r="J43" s="6">
        <v>3</v>
      </c>
      <c r="K43" s="6">
        <v>3</v>
      </c>
      <c r="L43" s="6">
        <v>50</v>
      </c>
      <c r="M43" s="6">
        <v>50</v>
      </c>
      <c r="Q43" s="6">
        <v>38</v>
      </c>
      <c r="R43" s="6" t="b">
        <v>0</v>
      </c>
      <c r="U43" s="6" t="s">
        <v>564</v>
      </c>
      <c r="V43" s="6">
        <v>7.5</v>
      </c>
      <c r="X43" s="6">
        <f t="shared" si="0"/>
        <v>400</v>
      </c>
    </row>
    <row r="44" spans="1:24" s="6" customFormat="1" x14ac:dyDescent="0.35">
      <c r="A44" s="6" t="s">
        <v>523</v>
      </c>
      <c r="B44" s="6">
        <v>410</v>
      </c>
      <c r="C44" s="6" t="s">
        <v>301</v>
      </c>
      <c r="D44" s="204">
        <v>1</v>
      </c>
      <c r="E44" s="6">
        <v>8.6</v>
      </c>
      <c r="F44" s="6">
        <v>39</v>
      </c>
      <c r="G44" s="6" t="s">
        <v>555</v>
      </c>
      <c r="H44" s="6" t="s">
        <v>525</v>
      </c>
      <c r="J44" s="6">
        <v>5</v>
      </c>
      <c r="K44" s="6">
        <v>2</v>
      </c>
      <c r="L44" s="6">
        <v>50</v>
      </c>
      <c r="M44" s="6">
        <v>50</v>
      </c>
      <c r="Q44" s="6">
        <v>39</v>
      </c>
      <c r="R44" s="6" t="b">
        <v>0</v>
      </c>
      <c r="X44" s="6">
        <f t="shared" si="0"/>
        <v>410</v>
      </c>
    </row>
    <row r="45" spans="1:24" s="6" customFormat="1" x14ac:dyDescent="0.35">
      <c r="A45" s="6" t="s">
        <v>523</v>
      </c>
      <c r="B45" s="6">
        <v>420</v>
      </c>
      <c r="C45" s="6" t="s">
        <v>281</v>
      </c>
      <c r="D45" s="204">
        <v>1</v>
      </c>
      <c r="E45" s="6">
        <v>8.6</v>
      </c>
      <c r="F45" s="6">
        <v>40</v>
      </c>
      <c r="G45" s="6" t="s">
        <v>555</v>
      </c>
      <c r="H45" s="6" t="s">
        <v>525</v>
      </c>
      <c r="J45" s="6">
        <v>2</v>
      </c>
      <c r="K45" s="6">
        <v>2</v>
      </c>
      <c r="L45" s="6">
        <v>50</v>
      </c>
      <c r="M45" s="6">
        <v>50</v>
      </c>
      <c r="Q45" s="6">
        <v>40</v>
      </c>
      <c r="R45" s="6" t="b">
        <v>0</v>
      </c>
      <c r="X45" s="6">
        <f t="shared" si="0"/>
        <v>420</v>
      </c>
    </row>
    <row r="46" spans="1:24" s="6" customFormat="1" x14ac:dyDescent="0.35">
      <c r="A46" s="6" t="s">
        <v>523</v>
      </c>
      <c r="B46" s="6">
        <v>430</v>
      </c>
      <c r="C46" s="6" t="s">
        <v>290</v>
      </c>
      <c r="D46" s="204">
        <v>1</v>
      </c>
      <c r="E46" s="6">
        <v>8.6</v>
      </c>
      <c r="F46" s="6">
        <v>41</v>
      </c>
      <c r="G46" s="6" t="s">
        <v>555</v>
      </c>
      <c r="H46" s="6" t="s">
        <v>525</v>
      </c>
      <c r="J46" s="6">
        <v>2</v>
      </c>
      <c r="K46" s="6">
        <v>2</v>
      </c>
      <c r="L46" s="6">
        <v>50</v>
      </c>
      <c r="M46" s="6">
        <v>50</v>
      </c>
      <c r="Q46" s="6">
        <v>41</v>
      </c>
      <c r="R46" s="6" t="b">
        <v>0</v>
      </c>
      <c r="X46" s="6">
        <f t="shared" si="0"/>
        <v>430</v>
      </c>
    </row>
    <row r="47" spans="1:24" s="6" customFormat="1" x14ac:dyDescent="0.35">
      <c r="A47" s="6" t="s">
        <v>523</v>
      </c>
      <c r="B47" s="6">
        <v>440</v>
      </c>
      <c r="C47" s="6" t="s">
        <v>312</v>
      </c>
      <c r="D47" s="204">
        <v>1</v>
      </c>
      <c r="E47" s="6">
        <v>8.6</v>
      </c>
      <c r="F47" s="6">
        <v>42</v>
      </c>
      <c r="G47" s="6" t="s">
        <v>555</v>
      </c>
      <c r="H47" s="6" t="s">
        <v>525</v>
      </c>
      <c r="J47" s="6">
        <v>5</v>
      </c>
      <c r="K47" s="6">
        <v>2</v>
      </c>
      <c r="L47" s="6">
        <v>50</v>
      </c>
      <c r="M47" s="6">
        <v>50</v>
      </c>
      <c r="Q47" s="6">
        <v>42</v>
      </c>
      <c r="R47" s="6" t="b">
        <v>0</v>
      </c>
      <c r="X47" s="6">
        <f t="shared" si="0"/>
        <v>440</v>
      </c>
    </row>
    <row r="48" spans="1:24" s="6" customFormat="1" x14ac:dyDescent="0.35">
      <c r="A48" s="6" t="s">
        <v>523</v>
      </c>
      <c r="B48" s="6">
        <v>450</v>
      </c>
      <c r="C48" s="5" t="s">
        <v>358</v>
      </c>
      <c r="D48" s="204">
        <v>1</v>
      </c>
      <c r="E48" s="6">
        <v>8.6</v>
      </c>
      <c r="F48" s="6">
        <v>43</v>
      </c>
      <c r="G48" s="6" t="s">
        <v>555</v>
      </c>
      <c r="H48" s="6" t="s">
        <v>525</v>
      </c>
      <c r="J48" s="6">
        <v>18</v>
      </c>
      <c r="K48" s="6">
        <v>2</v>
      </c>
      <c r="L48" s="6">
        <v>50</v>
      </c>
      <c r="M48" s="6">
        <v>50</v>
      </c>
      <c r="Q48" s="6">
        <v>43</v>
      </c>
      <c r="R48" s="6" t="b">
        <v>0</v>
      </c>
      <c r="X48" s="6">
        <f t="shared" si="0"/>
        <v>450</v>
      </c>
    </row>
    <row r="49" spans="1:24" s="6" customFormat="1" x14ac:dyDescent="0.35">
      <c r="A49" s="6" t="s">
        <v>523</v>
      </c>
      <c r="B49" s="6">
        <v>460</v>
      </c>
      <c r="C49" s="6" t="s">
        <v>565</v>
      </c>
      <c r="D49" s="204">
        <v>1</v>
      </c>
      <c r="E49" s="6">
        <v>8.6</v>
      </c>
      <c r="F49" s="6">
        <v>44</v>
      </c>
      <c r="G49" s="6" t="s">
        <v>555</v>
      </c>
      <c r="H49" s="6" t="s">
        <v>525</v>
      </c>
      <c r="J49" s="6">
        <v>8</v>
      </c>
      <c r="K49" s="6">
        <v>3</v>
      </c>
      <c r="L49" s="6">
        <v>50</v>
      </c>
      <c r="M49" s="6">
        <v>50</v>
      </c>
      <c r="Q49" s="6">
        <v>44</v>
      </c>
      <c r="R49" s="6" t="b">
        <v>0</v>
      </c>
      <c r="X49" s="6">
        <f t="shared" si="0"/>
        <v>460</v>
      </c>
    </row>
    <row r="50" spans="1:24" s="6" customFormat="1" x14ac:dyDescent="0.35">
      <c r="A50" s="6" t="s">
        <v>523</v>
      </c>
      <c r="B50" s="6">
        <v>470</v>
      </c>
      <c r="C50" s="6" t="s">
        <v>319</v>
      </c>
      <c r="D50" s="204">
        <v>1</v>
      </c>
      <c r="E50" s="6">
        <v>8.6</v>
      </c>
      <c r="F50" s="6">
        <v>45</v>
      </c>
      <c r="G50" s="6" t="s">
        <v>555</v>
      </c>
      <c r="H50" s="6" t="s">
        <v>525</v>
      </c>
      <c r="J50" s="6">
        <v>5</v>
      </c>
      <c r="K50" s="6">
        <v>5</v>
      </c>
      <c r="L50" s="6">
        <v>50</v>
      </c>
      <c r="M50" s="6">
        <v>50</v>
      </c>
      <c r="Q50" s="6">
        <v>45</v>
      </c>
      <c r="R50" s="6" t="b">
        <v>0</v>
      </c>
      <c r="X50" s="6">
        <f t="shared" si="0"/>
        <v>470</v>
      </c>
    </row>
    <row r="51" spans="1:24" s="6" customFormat="1" x14ac:dyDescent="0.35">
      <c r="A51" s="6" t="s">
        <v>523</v>
      </c>
      <c r="B51" s="6">
        <v>480</v>
      </c>
      <c r="C51" s="6" t="s">
        <v>336</v>
      </c>
      <c r="D51" s="204">
        <v>1</v>
      </c>
      <c r="E51" s="6">
        <v>8.6</v>
      </c>
      <c r="F51" s="6">
        <v>46</v>
      </c>
      <c r="G51" s="6" t="s">
        <v>555</v>
      </c>
      <c r="H51" s="6" t="s">
        <v>525</v>
      </c>
      <c r="J51" s="6">
        <v>19</v>
      </c>
      <c r="K51" s="6">
        <v>17</v>
      </c>
      <c r="L51" s="6">
        <v>50</v>
      </c>
      <c r="M51" s="6">
        <v>50</v>
      </c>
      <c r="Q51" s="6">
        <v>46</v>
      </c>
      <c r="R51" s="6" t="b">
        <v>0</v>
      </c>
      <c r="X51" s="6">
        <f t="shared" si="0"/>
        <v>480</v>
      </c>
    </row>
    <row r="52" spans="1:24" s="6" customFormat="1" x14ac:dyDescent="0.35">
      <c r="A52" s="6" t="s">
        <v>523</v>
      </c>
      <c r="B52" s="6">
        <v>490</v>
      </c>
      <c r="C52" s="6" t="s">
        <v>349</v>
      </c>
      <c r="D52" s="204">
        <v>1</v>
      </c>
      <c r="E52" s="6">
        <v>8.6</v>
      </c>
      <c r="F52" s="6">
        <v>47</v>
      </c>
      <c r="G52" s="6" t="s">
        <v>555</v>
      </c>
      <c r="H52" s="6" t="s">
        <v>525</v>
      </c>
      <c r="J52" s="6">
        <v>19</v>
      </c>
      <c r="K52" s="6">
        <v>18</v>
      </c>
      <c r="L52" s="6">
        <v>50</v>
      </c>
      <c r="M52" s="6">
        <v>50</v>
      </c>
      <c r="Q52" s="6">
        <v>47</v>
      </c>
      <c r="R52" s="6" t="b">
        <v>0</v>
      </c>
      <c r="X52" s="6">
        <f t="shared" si="0"/>
        <v>490</v>
      </c>
    </row>
    <row r="53" spans="1:24" s="6" customFormat="1" x14ac:dyDescent="0.35">
      <c r="A53" s="6" t="s">
        <v>523</v>
      </c>
      <c r="B53" s="6">
        <v>500</v>
      </c>
      <c r="C53" s="6" t="s">
        <v>346</v>
      </c>
      <c r="D53" s="204">
        <v>1</v>
      </c>
      <c r="E53" s="6">
        <v>8.6</v>
      </c>
      <c r="F53" s="6">
        <v>48</v>
      </c>
      <c r="G53" s="6" t="s">
        <v>524</v>
      </c>
      <c r="H53" s="6" t="s">
        <v>525</v>
      </c>
      <c r="J53" s="6">
        <v>19</v>
      </c>
      <c r="K53" s="6">
        <v>17</v>
      </c>
      <c r="L53" s="6">
        <v>50</v>
      </c>
      <c r="M53" s="6">
        <v>50</v>
      </c>
      <c r="Q53" s="6">
        <v>48</v>
      </c>
      <c r="R53" s="6" t="b">
        <v>0</v>
      </c>
      <c r="X53" s="6">
        <f t="shared" si="0"/>
        <v>500</v>
      </c>
    </row>
    <row r="54" spans="1:24" s="6" customFormat="1" x14ac:dyDescent="0.35">
      <c r="A54" s="6" t="s">
        <v>523</v>
      </c>
      <c r="B54" s="6">
        <v>510</v>
      </c>
      <c r="C54" s="5" t="s">
        <v>566</v>
      </c>
      <c r="D54" s="204">
        <v>1</v>
      </c>
      <c r="E54" s="6">
        <v>8.6</v>
      </c>
      <c r="F54" s="6">
        <v>49</v>
      </c>
      <c r="G54" s="6" t="s">
        <v>555</v>
      </c>
      <c r="H54" s="6" t="s">
        <v>525</v>
      </c>
      <c r="J54" s="6">
        <v>18</v>
      </c>
      <c r="K54" s="6">
        <v>2</v>
      </c>
      <c r="L54" s="6">
        <v>50</v>
      </c>
      <c r="M54" s="6">
        <v>50</v>
      </c>
      <c r="Q54" s="6">
        <v>49</v>
      </c>
      <c r="R54" s="6" t="b">
        <v>0</v>
      </c>
      <c r="X54" s="6">
        <f t="shared" si="0"/>
        <v>510</v>
      </c>
    </row>
    <row r="55" spans="1:24" s="6" customFormat="1" x14ac:dyDescent="0.35">
      <c r="A55" s="6" t="s">
        <v>523</v>
      </c>
      <c r="B55" s="6">
        <v>520</v>
      </c>
      <c r="C55" s="6" t="s">
        <v>239</v>
      </c>
      <c r="D55" s="204">
        <v>1</v>
      </c>
      <c r="E55" s="6">
        <v>8.6</v>
      </c>
      <c r="F55" s="6">
        <v>50</v>
      </c>
      <c r="G55" s="6" t="s">
        <v>555</v>
      </c>
      <c r="H55" s="6" t="s">
        <v>525</v>
      </c>
      <c r="J55" s="6">
        <v>50</v>
      </c>
      <c r="K55" s="6">
        <v>0</v>
      </c>
      <c r="L55" s="6">
        <v>50</v>
      </c>
      <c r="M55" s="6">
        <v>50</v>
      </c>
      <c r="Q55" s="6">
        <v>50</v>
      </c>
      <c r="R55" s="6" t="b">
        <v>0</v>
      </c>
      <c r="X55" s="6">
        <f t="shared" si="0"/>
        <v>520</v>
      </c>
    </row>
    <row r="56" spans="1:24" s="6" customFormat="1" x14ac:dyDescent="0.35">
      <c r="A56" s="6" t="s">
        <v>523</v>
      </c>
      <c r="B56" s="6">
        <v>530</v>
      </c>
      <c r="C56" s="6" t="s">
        <v>288</v>
      </c>
      <c r="D56" s="204">
        <v>1</v>
      </c>
      <c r="E56" s="6">
        <v>8.6</v>
      </c>
      <c r="F56" s="6">
        <v>51</v>
      </c>
      <c r="G56" s="6" t="s">
        <v>555</v>
      </c>
      <c r="H56" s="6" t="s">
        <v>525</v>
      </c>
      <c r="J56" s="6">
        <v>50</v>
      </c>
      <c r="K56" s="6">
        <v>0</v>
      </c>
      <c r="L56" s="6">
        <v>50</v>
      </c>
      <c r="M56" s="6">
        <v>50</v>
      </c>
      <c r="Q56" s="6">
        <v>51</v>
      </c>
      <c r="R56" s="6" t="b">
        <v>0</v>
      </c>
      <c r="X56" s="6">
        <f t="shared" si="0"/>
        <v>530</v>
      </c>
    </row>
    <row r="57" spans="1:24" s="6" customFormat="1" x14ac:dyDescent="0.35">
      <c r="A57" s="6" t="s">
        <v>523</v>
      </c>
      <c r="B57" s="6">
        <v>540</v>
      </c>
      <c r="C57" s="228" t="s">
        <v>705</v>
      </c>
      <c r="D57" s="204">
        <v>1</v>
      </c>
      <c r="E57" s="6">
        <v>8.6</v>
      </c>
      <c r="F57" s="6">
        <v>52</v>
      </c>
      <c r="G57" s="6" t="s">
        <v>555</v>
      </c>
      <c r="H57" s="6" t="s">
        <v>525</v>
      </c>
      <c r="J57" s="6">
        <v>50</v>
      </c>
      <c r="K57" s="6">
        <v>0</v>
      </c>
      <c r="L57" s="6">
        <v>50</v>
      </c>
      <c r="M57" s="6">
        <v>50</v>
      </c>
      <c r="Q57" s="6">
        <v>52</v>
      </c>
      <c r="R57" s="6" t="b">
        <v>0</v>
      </c>
      <c r="X57" s="6">
        <f t="shared" si="0"/>
        <v>540</v>
      </c>
    </row>
    <row r="58" spans="1:24" s="6" customFormat="1" x14ac:dyDescent="0.35">
      <c r="A58" s="9" t="s">
        <v>523</v>
      </c>
      <c r="B58" s="9">
        <v>880</v>
      </c>
      <c r="C58" s="9" t="s">
        <v>247</v>
      </c>
      <c r="D58" s="194">
        <v>1</v>
      </c>
      <c r="E58" s="9">
        <v>8.6</v>
      </c>
      <c r="F58" s="9" t="s">
        <v>567</v>
      </c>
      <c r="G58" s="9" t="s">
        <v>389</v>
      </c>
      <c r="H58" s="9" t="s">
        <v>525</v>
      </c>
      <c r="I58" s="9"/>
      <c r="J58" s="9">
        <v>4</v>
      </c>
      <c r="K58" s="9">
        <v>0</v>
      </c>
      <c r="L58" s="9">
        <v>50</v>
      </c>
      <c r="M58" s="9">
        <v>50</v>
      </c>
      <c r="N58" s="9"/>
      <c r="O58" s="9"/>
      <c r="P58" s="9"/>
      <c r="Q58" s="9" t="s">
        <v>567</v>
      </c>
      <c r="R58" s="9" t="b">
        <v>0</v>
      </c>
      <c r="S58" s="9"/>
      <c r="U58" s="5"/>
      <c r="V58" s="5"/>
      <c r="X58" s="6">
        <f>B58</f>
        <v>880</v>
      </c>
    </row>
    <row r="59" spans="1:24" s="6" customFormat="1" x14ac:dyDescent="0.35">
      <c r="A59" s="9" t="s">
        <v>523</v>
      </c>
      <c r="B59" s="9">
        <v>890</v>
      </c>
      <c r="C59" s="9" t="s">
        <v>328</v>
      </c>
      <c r="D59" s="194">
        <v>1</v>
      </c>
      <c r="E59" s="9">
        <v>8.6</v>
      </c>
      <c r="F59" s="9" t="s">
        <v>568</v>
      </c>
      <c r="G59" s="9" t="s">
        <v>524</v>
      </c>
      <c r="H59" s="9" t="s">
        <v>525</v>
      </c>
      <c r="I59" s="9"/>
      <c r="J59" s="9">
        <v>50</v>
      </c>
      <c r="K59" s="9">
        <v>26</v>
      </c>
      <c r="L59" s="9">
        <v>50</v>
      </c>
      <c r="M59" s="9">
        <v>50</v>
      </c>
      <c r="N59" s="9"/>
      <c r="O59" s="9"/>
      <c r="P59" s="9"/>
      <c r="Q59" s="9" t="s">
        <v>568</v>
      </c>
      <c r="R59" s="9" t="b">
        <v>0</v>
      </c>
      <c r="S59" s="9"/>
      <c r="U59" s="5"/>
      <c r="V59" s="5"/>
      <c r="X59" s="6">
        <f>B59</f>
        <v>890</v>
      </c>
    </row>
    <row r="60" spans="1:24" x14ac:dyDescent="0.35">
      <c r="A60" s="199" t="s">
        <v>523</v>
      </c>
      <c r="B60" s="199">
        <v>900</v>
      </c>
      <c r="C60" s="9" t="s">
        <v>370</v>
      </c>
      <c r="D60" s="200">
        <v>1</v>
      </c>
      <c r="E60" s="199">
        <v>8.6</v>
      </c>
      <c r="F60" s="207" t="s">
        <v>569</v>
      </c>
      <c r="G60" s="199" t="s">
        <v>524</v>
      </c>
      <c r="H60" s="223" t="s">
        <v>525</v>
      </c>
      <c r="I60" s="207"/>
      <c r="J60" s="199">
        <v>50</v>
      </c>
      <c r="K60" s="199">
        <v>26</v>
      </c>
      <c r="L60" s="199">
        <v>50</v>
      </c>
      <c r="M60" s="199">
        <v>50</v>
      </c>
      <c r="N60" s="199"/>
      <c r="O60" s="199"/>
      <c r="P60" s="199"/>
      <c r="Q60" s="199" t="s">
        <v>569</v>
      </c>
      <c r="R60" s="199" t="b">
        <v>0</v>
      </c>
      <c r="S60" s="199"/>
      <c r="X60" s="5">
        <f>B60</f>
        <v>900</v>
      </c>
    </row>
    <row r="61" spans="1:24" x14ac:dyDescent="0.35">
      <c r="A61" s="224" t="s">
        <v>523</v>
      </c>
      <c r="B61" s="224">
        <v>910</v>
      </c>
      <c r="C61" s="222" t="s">
        <v>647</v>
      </c>
      <c r="D61" s="225">
        <v>1</v>
      </c>
      <c r="E61" s="224">
        <v>8.6</v>
      </c>
      <c r="F61" s="226" t="s">
        <v>649</v>
      </c>
      <c r="G61" s="224" t="s">
        <v>555</v>
      </c>
      <c r="H61" s="227" t="s">
        <v>525</v>
      </c>
      <c r="I61" s="226"/>
      <c r="J61" s="224">
        <v>3</v>
      </c>
      <c r="K61" s="224">
        <v>0</v>
      </c>
      <c r="L61" s="224">
        <v>50</v>
      </c>
      <c r="M61" s="224">
        <v>50</v>
      </c>
      <c r="N61" s="224"/>
      <c r="O61" s="224"/>
      <c r="P61" s="224"/>
      <c r="Q61" s="224" t="s">
        <v>649</v>
      </c>
      <c r="R61" s="224" t="b">
        <v>0</v>
      </c>
      <c r="S61" s="224"/>
      <c r="X61" s="5">
        <v>910</v>
      </c>
    </row>
    <row r="62" spans="1:24" x14ac:dyDescent="0.35">
      <c r="A62" s="224" t="s">
        <v>523</v>
      </c>
      <c r="B62" s="224">
        <v>920</v>
      </c>
      <c r="C62" s="222" t="s">
        <v>648</v>
      </c>
      <c r="D62" s="225">
        <v>1</v>
      </c>
      <c r="E62" s="224">
        <v>8.6</v>
      </c>
      <c r="F62" s="226" t="s">
        <v>650</v>
      </c>
      <c r="G62" s="224" t="s">
        <v>555</v>
      </c>
      <c r="H62" s="227" t="s">
        <v>525</v>
      </c>
      <c r="I62" s="226"/>
      <c r="J62" s="224">
        <v>2</v>
      </c>
      <c r="K62" s="224">
        <v>0</v>
      </c>
      <c r="L62" s="224">
        <v>50</v>
      </c>
      <c r="M62" s="224">
        <v>50</v>
      </c>
      <c r="N62" s="224"/>
      <c r="O62" s="224"/>
      <c r="P62" s="224"/>
      <c r="Q62" s="224" t="s">
        <v>650</v>
      </c>
      <c r="R62" s="224" t="b">
        <v>0</v>
      </c>
      <c r="S62" s="224"/>
      <c r="X62" s="5">
        <v>920</v>
      </c>
    </row>
    <row r="63" spans="1:24" s="6" customFormat="1" x14ac:dyDescent="0.35">
      <c r="A63" s="6" t="s">
        <v>570</v>
      </c>
      <c r="B63" s="6">
        <v>550</v>
      </c>
      <c r="C63" s="6" t="s">
        <v>571</v>
      </c>
      <c r="D63" s="204"/>
      <c r="G63" s="6" t="s">
        <v>572</v>
      </c>
      <c r="I63" s="6" t="b">
        <v>0</v>
      </c>
      <c r="R63" s="6" t="b">
        <v>1</v>
      </c>
      <c r="X63" s="6">
        <f t="shared" si="0"/>
        <v>550</v>
      </c>
    </row>
    <row r="64" spans="1:24" s="6" customFormat="1" x14ac:dyDescent="0.35">
      <c r="A64" s="6" t="s">
        <v>573</v>
      </c>
      <c r="B64" s="6">
        <v>560</v>
      </c>
      <c r="C64" s="6" t="s">
        <v>181</v>
      </c>
      <c r="D64" s="204">
        <v>2</v>
      </c>
      <c r="E64" s="6">
        <v>8.8000000000000007</v>
      </c>
      <c r="F64" s="6">
        <v>1</v>
      </c>
      <c r="G64" s="6" t="s">
        <v>572</v>
      </c>
      <c r="I64" s="6">
        <v>50</v>
      </c>
      <c r="Q64" s="6">
        <v>1</v>
      </c>
      <c r="R64" s="6" t="b">
        <v>1</v>
      </c>
      <c r="S64" s="6" t="s">
        <v>574</v>
      </c>
      <c r="X64" s="6">
        <f t="shared" si="0"/>
        <v>560</v>
      </c>
    </row>
    <row r="65" spans="1:24" s="6" customFormat="1" x14ac:dyDescent="0.35">
      <c r="A65" s="6" t="s">
        <v>573</v>
      </c>
      <c r="B65" s="6">
        <v>570</v>
      </c>
      <c r="C65" s="6" t="s">
        <v>173</v>
      </c>
      <c r="D65" s="204">
        <v>2</v>
      </c>
      <c r="E65" s="6">
        <v>8.8000000000000007</v>
      </c>
      <c r="F65" s="6">
        <v>2</v>
      </c>
      <c r="G65" s="6" t="s">
        <v>572</v>
      </c>
      <c r="I65" s="6">
        <v>50</v>
      </c>
      <c r="Q65" s="6">
        <v>2</v>
      </c>
      <c r="R65" s="6" t="b">
        <v>1</v>
      </c>
      <c r="S65" s="6" t="s">
        <v>575</v>
      </c>
      <c r="X65" s="6">
        <f t="shared" si="0"/>
        <v>570</v>
      </c>
    </row>
    <row r="66" spans="1:24" s="6" customFormat="1" x14ac:dyDescent="0.35">
      <c r="A66" s="6" t="s">
        <v>573</v>
      </c>
      <c r="B66" s="6">
        <v>580</v>
      </c>
      <c r="C66" s="6" t="s">
        <v>137</v>
      </c>
      <c r="D66" s="204">
        <v>2</v>
      </c>
      <c r="E66" s="6">
        <v>8.8000000000000007</v>
      </c>
      <c r="F66" s="6">
        <v>3</v>
      </c>
      <c r="G66" s="6" t="s">
        <v>572</v>
      </c>
      <c r="I66" s="6">
        <v>50</v>
      </c>
      <c r="Q66" s="6">
        <v>3</v>
      </c>
      <c r="R66" s="6" t="b">
        <v>1</v>
      </c>
      <c r="S66" s="6" t="s">
        <v>576</v>
      </c>
      <c r="X66" s="6">
        <f t="shared" si="0"/>
        <v>580</v>
      </c>
    </row>
    <row r="67" spans="1:24" s="6" customFormat="1" x14ac:dyDescent="0.35">
      <c r="A67" s="6" t="s">
        <v>573</v>
      </c>
      <c r="B67" s="6">
        <v>590</v>
      </c>
      <c r="C67" s="6" t="s">
        <v>169</v>
      </c>
      <c r="D67" s="204">
        <v>2</v>
      </c>
      <c r="E67" s="6">
        <v>8.8000000000000007</v>
      </c>
      <c r="F67" s="6">
        <v>5</v>
      </c>
      <c r="G67" s="6" t="s">
        <v>572</v>
      </c>
      <c r="I67" s="6">
        <v>50</v>
      </c>
      <c r="Q67" s="6">
        <v>5</v>
      </c>
      <c r="R67" s="6" t="b">
        <v>1</v>
      </c>
      <c r="S67" s="6" t="s">
        <v>577</v>
      </c>
      <c r="T67" s="6" t="s">
        <v>169</v>
      </c>
      <c r="X67" s="6">
        <f>B67</f>
        <v>590</v>
      </c>
    </row>
    <row r="68" spans="1:24" s="6" customFormat="1" x14ac:dyDescent="0.35">
      <c r="A68" s="6" t="s">
        <v>573</v>
      </c>
      <c r="B68" s="6">
        <v>595</v>
      </c>
      <c r="C68" s="6" t="s">
        <v>168</v>
      </c>
      <c r="D68" s="204">
        <v>2</v>
      </c>
      <c r="E68" s="6">
        <v>8.8000000000000007</v>
      </c>
      <c r="F68" s="6">
        <v>4</v>
      </c>
      <c r="G68" s="6" t="s">
        <v>572</v>
      </c>
      <c r="I68" s="6">
        <v>25</v>
      </c>
      <c r="Q68" s="6">
        <v>4</v>
      </c>
      <c r="R68" s="6" t="b">
        <v>1</v>
      </c>
      <c r="S68" s="6" t="s">
        <v>578</v>
      </c>
      <c r="T68" s="6" t="s">
        <v>168</v>
      </c>
      <c r="X68" s="6">
        <f t="shared" si="0"/>
        <v>595</v>
      </c>
    </row>
    <row r="69" spans="1:24" s="6" customFormat="1" x14ac:dyDescent="0.35">
      <c r="A69" s="6" t="s">
        <v>573</v>
      </c>
      <c r="B69" s="6">
        <v>600</v>
      </c>
      <c r="C69" s="6" t="s">
        <v>134</v>
      </c>
      <c r="D69" s="204">
        <v>2</v>
      </c>
      <c r="E69" s="6">
        <v>8.8000000000000007</v>
      </c>
      <c r="F69" s="6">
        <v>6</v>
      </c>
      <c r="G69" s="6" t="s">
        <v>572</v>
      </c>
      <c r="I69" s="6">
        <v>50</v>
      </c>
      <c r="Q69" s="6">
        <v>6</v>
      </c>
      <c r="R69" s="6" t="b">
        <v>1</v>
      </c>
      <c r="S69" s="6" t="s">
        <v>579</v>
      </c>
      <c r="X69" s="6">
        <f t="shared" si="0"/>
        <v>600</v>
      </c>
    </row>
    <row r="70" spans="1:24" s="6" customFormat="1" x14ac:dyDescent="0.35">
      <c r="A70" s="6" t="s">
        <v>573</v>
      </c>
      <c r="B70" s="6">
        <v>610</v>
      </c>
      <c r="C70" s="6" t="s">
        <v>136</v>
      </c>
      <c r="D70" s="204">
        <v>2</v>
      </c>
      <c r="E70" s="6">
        <v>8.8000000000000007</v>
      </c>
      <c r="F70" s="6">
        <v>7</v>
      </c>
      <c r="G70" s="6" t="s">
        <v>572</v>
      </c>
      <c r="I70" s="6">
        <v>50</v>
      </c>
      <c r="Q70" s="6">
        <v>7</v>
      </c>
      <c r="R70" s="6" t="b">
        <v>1</v>
      </c>
      <c r="S70" s="6" t="s">
        <v>580</v>
      </c>
      <c r="X70" s="6">
        <f t="shared" si="0"/>
        <v>610</v>
      </c>
    </row>
    <row r="71" spans="1:24" s="6" customFormat="1" x14ac:dyDescent="0.35">
      <c r="A71" s="6" t="s">
        <v>573</v>
      </c>
      <c r="B71" s="6">
        <v>620</v>
      </c>
      <c r="C71" s="6" t="s">
        <v>135</v>
      </c>
      <c r="D71" s="204">
        <v>2</v>
      </c>
      <c r="E71" s="6">
        <v>8.8000000000000007</v>
      </c>
      <c r="F71" s="6">
        <v>8</v>
      </c>
      <c r="G71" s="6" t="s">
        <v>572</v>
      </c>
      <c r="I71" s="6">
        <v>50</v>
      </c>
      <c r="Q71" s="6">
        <v>8</v>
      </c>
      <c r="R71" s="6" t="b">
        <v>1</v>
      </c>
      <c r="S71" s="6" t="s">
        <v>581</v>
      </c>
      <c r="X71" s="6">
        <f t="shared" si="0"/>
        <v>620</v>
      </c>
    </row>
    <row r="72" spans="1:24" s="6" customFormat="1" x14ac:dyDescent="0.35">
      <c r="A72" s="6" t="s">
        <v>573</v>
      </c>
      <c r="B72" s="6">
        <v>630</v>
      </c>
      <c r="C72" s="6" t="s">
        <v>172</v>
      </c>
      <c r="D72" s="204">
        <v>2</v>
      </c>
      <c r="E72" s="6">
        <v>8.8000000000000007</v>
      </c>
      <c r="F72" s="6">
        <v>9</v>
      </c>
      <c r="G72" s="6" t="s">
        <v>572</v>
      </c>
      <c r="I72" s="6">
        <v>50</v>
      </c>
      <c r="Q72" s="6">
        <v>9</v>
      </c>
      <c r="R72" s="6" t="b">
        <v>1</v>
      </c>
      <c r="S72" s="6" t="s">
        <v>582</v>
      </c>
      <c r="T72" s="6" t="s">
        <v>172</v>
      </c>
      <c r="X72" s="6">
        <f t="shared" si="0"/>
        <v>630</v>
      </c>
    </row>
    <row r="73" spans="1:24" s="6" customFormat="1" x14ac:dyDescent="0.35">
      <c r="A73" s="6" t="s">
        <v>573</v>
      </c>
      <c r="B73" s="6">
        <v>631</v>
      </c>
      <c r="C73" s="6" t="s">
        <v>167</v>
      </c>
      <c r="D73" s="204">
        <v>2</v>
      </c>
      <c r="E73" s="6">
        <v>8.8000000000000007</v>
      </c>
      <c r="F73" s="6">
        <v>10</v>
      </c>
      <c r="G73" s="6" t="s">
        <v>572</v>
      </c>
      <c r="I73" s="6">
        <v>50</v>
      </c>
      <c r="Q73" s="6">
        <v>10</v>
      </c>
      <c r="R73" s="6" t="b">
        <v>1</v>
      </c>
      <c r="S73" s="6" t="s">
        <v>583</v>
      </c>
      <c r="T73" s="6" t="s">
        <v>167</v>
      </c>
      <c r="X73" s="6">
        <f t="shared" si="0"/>
        <v>631</v>
      </c>
    </row>
    <row r="74" spans="1:24" s="6" customFormat="1" x14ac:dyDescent="0.35">
      <c r="A74" s="6" t="s">
        <v>573</v>
      </c>
      <c r="B74" s="6">
        <v>632</v>
      </c>
      <c r="C74" s="6" t="s">
        <v>152</v>
      </c>
      <c r="D74" s="204">
        <v>2</v>
      </c>
      <c r="E74" s="6">
        <v>8.8000000000000007</v>
      </c>
      <c r="F74" s="6">
        <v>11</v>
      </c>
      <c r="G74" s="6" t="s">
        <v>572</v>
      </c>
      <c r="I74" s="6">
        <v>50</v>
      </c>
      <c r="Q74" s="6">
        <v>11</v>
      </c>
      <c r="R74" s="6" t="b">
        <v>1</v>
      </c>
      <c r="S74" s="6" t="s">
        <v>584</v>
      </c>
      <c r="T74" s="6" t="s">
        <v>152</v>
      </c>
      <c r="X74" s="6">
        <f t="shared" ref="X74:X95" si="1">B74</f>
        <v>632</v>
      </c>
    </row>
    <row r="75" spans="1:24" s="6" customFormat="1" x14ac:dyDescent="0.35">
      <c r="A75" s="6" t="s">
        <v>573</v>
      </c>
      <c r="B75" s="6">
        <v>633</v>
      </c>
      <c r="C75" s="6" t="s">
        <v>351</v>
      </c>
      <c r="D75" s="204">
        <v>2</v>
      </c>
      <c r="E75" s="6">
        <v>8.8000000000000007</v>
      </c>
      <c r="F75" s="6">
        <v>12</v>
      </c>
      <c r="G75" s="6" t="s">
        <v>572</v>
      </c>
      <c r="I75" s="6">
        <v>50</v>
      </c>
      <c r="Q75" s="6">
        <v>12</v>
      </c>
      <c r="R75" s="6" t="b">
        <v>1</v>
      </c>
      <c r="S75" s="6" t="s">
        <v>585</v>
      </c>
      <c r="T75" s="6" t="s">
        <v>586</v>
      </c>
      <c r="X75" s="6">
        <f t="shared" si="1"/>
        <v>633</v>
      </c>
    </row>
    <row r="76" spans="1:24" s="6" customFormat="1" x14ac:dyDescent="0.35">
      <c r="A76" s="6" t="s">
        <v>573</v>
      </c>
      <c r="B76" s="6">
        <v>634</v>
      </c>
      <c r="C76" s="6" t="s">
        <v>158</v>
      </c>
      <c r="D76" s="204">
        <v>2</v>
      </c>
      <c r="E76" s="6">
        <v>8.8000000000000007</v>
      </c>
      <c r="F76" s="6">
        <v>13</v>
      </c>
      <c r="G76" s="6" t="s">
        <v>572</v>
      </c>
      <c r="I76" s="6">
        <v>50</v>
      </c>
      <c r="Q76" s="6">
        <v>13</v>
      </c>
      <c r="R76" s="6" t="b">
        <v>1</v>
      </c>
      <c r="S76" s="6" t="s">
        <v>587</v>
      </c>
      <c r="T76" s="6" t="s">
        <v>158</v>
      </c>
      <c r="X76" s="6">
        <f t="shared" si="1"/>
        <v>634</v>
      </c>
    </row>
    <row r="77" spans="1:24" s="6" customFormat="1" x14ac:dyDescent="0.35">
      <c r="A77" s="6" t="s">
        <v>573</v>
      </c>
      <c r="B77" s="6">
        <v>635</v>
      </c>
      <c r="C77" s="6" t="s">
        <v>163</v>
      </c>
      <c r="D77" s="204">
        <v>2</v>
      </c>
      <c r="E77" s="6">
        <v>8.8000000000000007</v>
      </c>
      <c r="F77" s="6">
        <v>14</v>
      </c>
      <c r="G77" s="6" t="s">
        <v>572</v>
      </c>
      <c r="I77" s="6">
        <v>50</v>
      </c>
      <c r="Q77" s="6">
        <v>14</v>
      </c>
      <c r="R77" s="6" t="b">
        <v>1</v>
      </c>
      <c r="S77" s="6" t="s">
        <v>588</v>
      </c>
      <c r="T77" s="6" t="s">
        <v>163</v>
      </c>
      <c r="X77" s="6">
        <f t="shared" si="1"/>
        <v>635</v>
      </c>
    </row>
    <row r="78" spans="1:24" s="6" customFormat="1" x14ac:dyDescent="0.35">
      <c r="A78" s="6" t="s">
        <v>573</v>
      </c>
      <c r="B78" s="6">
        <v>636</v>
      </c>
      <c r="C78" s="6" t="s">
        <v>161</v>
      </c>
      <c r="D78" s="204">
        <v>2</v>
      </c>
      <c r="E78" s="6">
        <v>8.8000000000000007</v>
      </c>
      <c r="F78" s="6">
        <v>15</v>
      </c>
      <c r="G78" s="6" t="s">
        <v>572</v>
      </c>
      <c r="I78" s="6">
        <v>50</v>
      </c>
      <c r="Q78" s="6">
        <v>15</v>
      </c>
      <c r="R78" s="6" t="b">
        <v>1</v>
      </c>
      <c r="S78" s="6" t="s">
        <v>589</v>
      </c>
      <c r="T78" s="6" t="s">
        <v>161</v>
      </c>
      <c r="X78" s="6">
        <f t="shared" si="1"/>
        <v>636</v>
      </c>
    </row>
    <row r="79" spans="1:24" s="6" customFormat="1" x14ac:dyDescent="0.35">
      <c r="A79" s="6" t="s">
        <v>573</v>
      </c>
      <c r="B79" s="6">
        <v>637</v>
      </c>
      <c r="C79" s="6" t="s">
        <v>300</v>
      </c>
      <c r="D79" s="204">
        <v>2</v>
      </c>
      <c r="E79" s="6">
        <v>8.8000000000000007</v>
      </c>
      <c r="F79" s="6">
        <v>16</v>
      </c>
      <c r="G79" s="6" t="s">
        <v>572</v>
      </c>
      <c r="I79" s="6">
        <v>50</v>
      </c>
      <c r="Q79" s="6">
        <v>16</v>
      </c>
      <c r="R79" s="6" t="b">
        <v>1</v>
      </c>
      <c r="S79" s="6" t="s">
        <v>590</v>
      </c>
      <c r="T79" s="6" t="s">
        <v>591</v>
      </c>
      <c r="X79" s="6">
        <f t="shared" si="1"/>
        <v>637</v>
      </c>
    </row>
    <row r="80" spans="1:24" s="6" customFormat="1" x14ac:dyDescent="0.35">
      <c r="A80" s="6" t="s">
        <v>573</v>
      </c>
      <c r="B80" s="6">
        <v>638</v>
      </c>
      <c r="C80" s="6" t="s">
        <v>149</v>
      </c>
      <c r="D80" s="204">
        <v>2</v>
      </c>
      <c r="E80" s="6">
        <v>8.8000000000000007</v>
      </c>
      <c r="F80" s="6">
        <v>17</v>
      </c>
      <c r="G80" s="6" t="s">
        <v>572</v>
      </c>
      <c r="I80" s="6">
        <v>50</v>
      </c>
      <c r="Q80" s="6">
        <v>17</v>
      </c>
      <c r="R80" s="6" t="b">
        <v>1</v>
      </c>
      <c r="S80" s="6" t="s">
        <v>592</v>
      </c>
      <c r="T80" s="6" t="s">
        <v>149</v>
      </c>
      <c r="X80" s="6">
        <f t="shared" si="1"/>
        <v>638</v>
      </c>
    </row>
    <row r="81" spans="1:24" s="6" customFormat="1" x14ac:dyDescent="0.35">
      <c r="A81" s="6" t="s">
        <v>573</v>
      </c>
      <c r="B81" s="6">
        <v>639</v>
      </c>
      <c r="C81" s="6" t="s">
        <v>171</v>
      </c>
      <c r="D81" s="204">
        <v>2</v>
      </c>
      <c r="E81" s="6">
        <v>8.8000000000000007</v>
      </c>
      <c r="F81" s="6">
        <v>18</v>
      </c>
      <c r="G81" s="6" t="s">
        <v>572</v>
      </c>
      <c r="I81" s="6">
        <v>50</v>
      </c>
      <c r="Q81" s="6">
        <v>18</v>
      </c>
      <c r="R81" s="6" t="b">
        <v>1</v>
      </c>
      <c r="S81" s="6" t="s">
        <v>593</v>
      </c>
      <c r="T81" s="6" t="s">
        <v>171</v>
      </c>
      <c r="X81" s="6">
        <f t="shared" si="1"/>
        <v>639</v>
      </c>
    </row>
    <row r="82" spans="1:24" s="6" customFormat="1" x14ac:dyDescent="0.35">
      <c r="A82" s="6" t="s">
        <v>573</v>
      </c>
      <c r="B82" s="6">
        <v>640</v>
      </c>
      <c r="C82" s="6" t="s">
        <v>166</v>
      </c>
      <c r="D82" s="204">
        <v>2</v>
      </c>
      <c r="E82" s="6">
        <v>8.8000000000000007</v>
      </c>
      <c r="F82" s="6">
        <v>19</v>
      </c>
      <c r="G82" s="6" t="s">
        <v>572</v>
      </c>
      <c r="I82" s="6">
        <v>50</v>
      </c>
      <c r="Q82" s="6">
        <v>19</v>
      </c>
      <c r="R82" s="6" t="b">
        <v>1</v>
      </c>
      <c r="S82" s="6" t="s">
        <v>594</v>
      </c>
      <c r="T82" s="6" t="s">
        <v>166</v>
      </c>
      <c r="X82" s="6">
        <f t="shared" si="1"/>
        <v>640</v>
      </c>
    </row>
    <row r="83" spans="1:24" s="6" customFormat="1" x14ac:dyDescent="0.35">
      <c r="A83" s="6" t="s">
        <v>573</v>
      </c>
      <c r="B83" s="6">
        <v>641</v>
      </c>
      <c r="C83" s="6" t="s">
        <v>170</v>
      </c>
      <c r="D83" s="204">
        <v>2</v>
      </c>
      <c r="E83" s="6">
        <v>8.8000000000000007</v>
      </c>
      <c r="F83" s="6">
        <v>20</v>
      </c>
      <c r="G83" s="6" t="s">
        <v>572</v>
      </c>
      <c r="I83" s="6">
        <v>25</v>
      </c>
      <c r="Q83" s="6">
        <v>20</v>
      </c>
      <c r="R83" s="6" t="b">
        <v>1</v>
      </c>
      <c r="S83" s="6" t="s">
        <v>595</v>
      </c>
      <c r="T83" s="6" t="s">
        <v>170</v>
      </c>
      <c r="X83" s="6">
        <f t="shared" si="1"/>
        <v>641</v>
      </c>
    </row>
    <row r="84" spans="1:24" s="6" customFormat="1" x14ac:dyDescent="0.35">
      <c r="A84" s="6" t="s">
        <v>573</v>
      </c>
      <c r="B84" s="6">
        <v>642</v>
      </c>
      <c r="C84" s="6" t="s">
        <v>165</v>
      </c>
      <c r="D84" s="204">
        <v>2</v>
      </c>
      <c r="E84" s="6">
        <v>8.8000000000000007</v>
      </c>
      <c r="F84" s="6">
        <v>21</v>
      </c>
      <c r="G84" s="6" t="s">
        <v>572</v>
      </c>
      <c r="I84" s="6">
        <v>25</v>
      </c>
      <c r="Q84" s="6">
        <v>21</v>
      </c>
      <c r="R84" s="6" t="b">
        <v>1</v>
      </c>
      <c r="S84" s="6" t="s">
        <v>596</v>
      </c>
      <c r="T84" s="6" t="s">
        <v>165</v>
      </c>
      <c r="X84" s="6">
        <f t="shared" si="1"/>
        <v>642</v>
      </c>
    </row>
    <row r="85" spans="1:24" s="6" customFormat="1" x14ac:dyDescent="0.35">
      <c r="A85" s="6" t="s">
        <v>573</v>
      </c>
      <c r="B85" s="6">
        <v>643</v>
      </c>
      <c r="C85" s="6" t="s">
        <v>151</v>
      </c>
      <c r="D85" s="204">
        <v>2</v>
      </c>
      <c r="E85" s="6">
        <v>8.8000000000000007</v>
      </c>
      <c r="F85" s="6">
        <v>22</v>
      </c>
      <c r="G85" s="6" t="s">
        <v>572</v>
      </c>
      <c r="I85" s="6">
        <v>50</v>
      </c>
      <c r="Q85" s="6">
        <v>22</v>
      </c>
      <c r="R85" s="6" t="b">
        <v>1</v>
      </c>
      <c r="S85" s="6" t="s">
        <v>597</v>
      </c>
      <c r="T85" s="6" t="s">
        <v>151</v>
      </c>
      <c r="X85" s="6">
        <f t="shared" si="1"/>
        <v>643</v>
      </c>
    </row>
    <row r="86" spans="1:24" s="6" customFormat="1" x14ac:dyDescent="0.35">
      <c r="A86" s="6" t="s">
        <v>573</v>
      </c>
      <c r="B86" s="6">
        <v>644</v>
      </c>
      <c r="C86" s="6" t="s">
        <v>150</v>
      </c>
      <c r="D86" s="204">
        <v>2</v>
      </c>
      <c r="E86" s="6">
        <v>8.8000000000000007</v>
      </c>
      <c r="F86" s="6">
        <v>23</v>
      </c>
      <c r="G86" s="6" t="s">
        <v>572</v>
      </c>
      <c r="I86" s="6">
        <v>25</v>
      </c>
      <c r="Q86" s="6">
        <v>23</v>
      </c>
      <c r="R86" s="6" t="b">
        <v>1</v>
      </c>
      <c r="S86" s="6" t="s">
        <v>598</v>
      </c>
      <c r="T86" s="6" t="s">
        <v>150</v>
      </c>
      <c r="X86" s="6">
        <f t="shared" si="1"/>
        <v>644</v>
      </c>
    </row>
    <row r="87" spans="1:24" s="6" customFormat="1" x14ac:dyDescent="0.35">
      <c r="A87" s="6" t="s">
        <v>573</v>
      </c>
      <c r="B87" s="6">
        <v>645</v>
      </c>
      <c r="C87" s="6" t="s">
        <v>157</v>
      </c>
      <c r="D87" s="204">
        <v>2</v>
      </c>
      <c r="E87" s="6">
        <v>8.8000000000000007</v>
      </c>
      <c r="F87" s="6">
        <v>24</v>
      </c>
      <c r="G87" s="6" t="s">
        <v>572</v>
      </c>
      <c r="I87" s="6">
        <v>50</v>
      </c>
      <c r="Q87" s="6">
        <v>24</v>
      </c>
      <c r="R87" s="6" t="b">
        <v>1</v>
      </c>
      <c r="S87" s="6" t="s">
        <v>599</v>
      </c>
      <c r="T87" s="6" t="s">
        <v>157</v>
      </c>
      <c r="X87" s="6">
        <f t="shared" si="1"/>
        <v>645</v>
      </c>
    </row>
    <row r="88" spans="1:24" s="6" customFormat="1" x14ac:dyDescent="0.35">
      <c r="A88" s="6" t="s">
        <v>573</v>
      </c>
      <c r="B88" s="6">
        <v>646</v>
      </c>
      <c r="C88" s="6" t="s">
        <v>156</v>
      </c>
      <c r="D88" s="204">
        <v>2</v>
      </c>
      <c r="E88" s="6">
        <v>8.8000000000000007</v>
      </c>
      <c r="F88" s="6">
        <v>25</v>
      </c>
      <c r="G88" s="6" t="s">
        <v>572</v>
      </c>
      <c r="I88" s="6">
        <v>25</v>
      </c>
      <c r="Q88" s="6">
        <v>25</v>
      </c>
      <c r="R88" s="6" t="b">
        <v>1</v>
      </c>
      <c r="S88" s="6" t="s">
        <v>600</v>
      </c>
      <c r="T88" s="6" t="s">
        <v>156</v>
      </c>
      <c r="X88" s="6">
        <f t="shared" si="1"/>
        <v>646</v>
      </c>
    </row>
    <row r="89" spans="1:24" s="6" customFormat="1" x14ac:dyDescent="0.35">
      <c r="A89" s="6" t="s">
        <v>573</v>
      </c>
      <c r="B89" s="6">
        <v>647</v>
      </c>
      <c r="C89" s="6" t="s">
        <v>162</v>
      </c>
      <c r="D89" s="204">
        <v>2</v>
      </c>
      <c r="E89" s="6">
        <v>8.8000000000000007</v>
      </c>
      <c r="F89" s="6">
        <v>26</v>
      </c>
      <c r="G89" s="6" t="s">
        <v>572</v>
      </c>
      <c r="I89" s="6">
        <v>25</v>
      </c>
      <c r="Q89" s="6">
        <v>26</v>
      </c>
      <c r="R89" s="6" t="b">
        <v>1</v>
      </c>
      <c r="S89" s="6" t="s">
        <v>601</v>
      </c>
      <c r="T89" s="6" t="s">
        <v>162</v>
      </c>
      <c r="X89" s="6">
        <f t="shared" si="1"/>
        <v>647</v>
      </c>
    </row>
    <row r="90" spans="1:24" s="6" customFormat="1" x14ac:dyDescent="0.35">
      <c r="A90" s="6" t="s">
        <v>573</v>
      </c>
      <c r="B90" s="6">
        <v>648</v>
      </c>
      <c r="C90" s="6" t="s">
        <v>160</v>
      </c>
      <c r="D90" s="204">
        <v>2</v>
      </c>
      <c r="E90" s="6">
        <v>8.8000000000000007</v>
      </c>
      <c r="F90" s="6">
        <v>27</v>
      </c>
      <c r="G90" s="6" t="s">
        <v>572</v>
      </c>
      <c r="I90" s="6">
        <v>50</v>
      </c>
      <c r="Q90" s="6">
        <v>27</v>
      </c>
      <c r="R90" s="6" t="b">
        <v>1</v>
      </c>
      <c r="S90" s="6" t="s">
        <v>602</v>
      </c>
      <c r="T90" s="6" t="s">
        <v>160</v>
      </c>
      <c r="X90" s="6">
        <f t="shared" si="1"/>
        <v>648</v>
      </c>
    </row>
    <row r="91" spans="1:24" s="6" customFormat="1" x14ac:dyDescent="0.35">
      <c r="A91" s="6" t="s">
        <v>573</v>
      </c>
      <c r="B91" s="6">
        <v>649</v>
      </c>
      <c r="C91" s="6" t="s">
        <v>159</v>
      </c>
      <c r="D91" s="204">
        <v>2</v>
      </c>
      <c r="E91" s="6">
        <v>8.8000000000000007</v>
      </c>
      <c r="F91" s="6">
        <v>28</v>
      </c>
      <c r="G91" s="6" t="s">
        <v>572</v>
      </c>
      <c r="I91" s="6">
        <v>25</v>
      </c>
      <c r="Q91" s="6">
        <v>28</v>
      </c>
      <c r="R91" s="6" t="b">
        <v>1</v>
      </c>
      <c r="S91" s="6" t="s">
        <v>603</v>
      </c>
      <c r="T91" s="6" t="s">
        <v>159</v>
      </c>
      <c r="X91" s="6">
        <f t="shared" si="1"/>
        <v>649</v>
      </c>
    </row>
    <row r="92" spans="1:24" s="6" customFormat="1" x14ac:dyDescent="0.35">
      <c r="A92" s="6" t="s">
        <v>573</v>
      </c>
      <c r="B92" s="6">
        <v>650</v>
      </c>
      <c r="C92" s="6" t="s">
        <v>297</v>
      </c>
      <c r="D92" s="204">
        <v>2</v>
      </c>
      <c r="E92" s="6">
        <v>8.8000000000000007</v>
      </c>
      <c r="F92" s="6">
        <v>29</v>
      </c>
      <c r="G92" s="6" t="s">
        <v>572</v>
      </c>
      <c r="I92" s="6">
        <v>50</v>
      </c>
      <c r="Q92" s="6">
        <v>29</v>
      </c>
      <c r="R92" s="6" t="b">
        <v>1</v>
      </c>
      <c r="S92" s="6" t="s">
        <v>604</v>
      </c>
      <c r="T92" s="6" t="s">
        <v>605</v>
      </c>
      <c r="X92" s="6">
        <f t="shared" si="1"/>
        <v>650</v>
      </c>
    </row>
    <row r="93" spans="1:24" s="6" customFormat="1" x14ac:dyDescent="0.35">
      <c r="A93" s="6" t="s">
        <v>573</v>
      </c>
      <c r="B93" s="6">
        <v>651</v>
      </c>
      <c r="C93" s="6" t="s">
        <v>294</v>
      </c>
      <c r="D93" s="204">
        <v>2</v>
      </c>
      <c r="E93" s="6">
        <v>8.8000000000000007</v>
      </c>
      <c r="F93" s="6">
        <v>30</v>
      </c>
      <c r="G93" s="6" t="s">
        <v>572</v>
      </c>
      <c r="I93" s="6">
        <v>25</v>
      </c>
      <c r="Q93" s="6">
        <v>30</v>
      </c>
      <c r="R93" s="6" t="b">
        <v>1</v>
      </c>
      <c r="S93" s="6" t="s">
        <v>606</v>
      </c>
      <c r="T93" s="6" t="s">
        <v>607</v>
      </c>
      <c r="X93" s="6">
        <f t="shared" si="1"/>
        <v>651</v>
      </c>
    </row>
    <row r="94" spans="1:24" s="6" customFormat="1" x14ac:dyDescent="0.35">
      <c r="A94" s="6" t="s">
        <v>573</v>
      </c>
      <c r="B94" s="6">
        <v>652</v>
      </c>
      <c r="C94" s="6" t="s">
        <v>148</v>
      </c>
      <c r="D94" s="204">
        <v>2</v>
      </c>
      <c r="E94" s="6">
        <v>8.8000000000000007</v>
      </c>
      <c r="F94" s="6">
        <v>31</v>
      </c>
      <c r="G94" s="6" t="s">
        <v>572</v>
      </c>
      <c r="I94" s="6">
        <v>25</v>
      </c>
      <c r="Q94" s="6">
        <v>31</v>
      </c>
      <c r="R94" s="6" t="b">
        <v>1</v>
      </c>
      <c r="S94" s="6" t="s">
        <v>608</v>
      </c>
      <c r="T94" s="6" t="s">
        <v>148</v>
      </c>
      <c r="X94" s="6">
        <f t="shared" si="1"/>
        <v>652</v>
      </c>
    </row>
    <row r="95" spans="1:24" s="6" customFormat="1" x14ac:dyDescent="0.35">
      <c r="A95" s="6" t="s">
        <v>573</v>
      </c>
      <c r="B95" s="6">
        <v>660</v>
      </c>
      <c r="C95" s="6" t="s">
        <v>143</v>
      </c>
      <c r="D95" s="204">
        <v>2</v>
      </c>
      <c r="G95" s="6" t="s">
        <v>572</v>
      </c>
      <c r="R95" s="6" t="b">
        <v>1</v>
      </c>
      <c r="S95" s="6" t="s">
        <v>609</v>
      </c>
      <c r="T95" s="6" t="s">
        <v>143</v>
      </c>
      <c r="X95" s="6">
        <f t="shared" si="1"/>
        <v>660</v>
      </c>
    </row>
    <row r="96" spans="1:24" s="6" customFormat="1" x14ac:dyDescent="0.35">
      <c r="A96" s="6" t="s">
        <v>573</v>
      </c>
      <c r="B96" s="6">
        <v>670</v>
      </c>
      <c r="C96" s="6" t="s">
        <v>131</v>
      </c>
      <c r="D96" s="204">
        <v>2</v>
      </c>
      <c r="G96" s="6" t="s">
        <v>572</v>
      </c>
      <c r="R96" s="6" t="b">
        <v>1</v>
      </c>
      <c r="S96" s="6" t="s">
        <v>587</v>
      </c>
      <c r="X96" s="6">
        <f>B96</f>
        <v>670</v>
      </c>
    </row>
    <row r="97" spans="1:24" s="6" customFormat="1" x14ac:dyDescent="0.35">
      <c r="A97" s="6" t="s">
        <v>610</v>
      </c>
      <c r="B97" s="6">
        <v>680</v>
      </c>
      <c r="C97" s="6" t="s">
        <v>132</v>
      </c>
      <c r="D97" s="204">
        <v>3</v>
      </c>
      <c r="E97" s="6">
        <v>8.9</v>
      </c>
      <c r="F97" s="6">
        <v>1</v>
      </c>
      <c r="G97" s="6" t="s">
        <v>611</v>
      </c>
      <c r="H97" s="6">
        <v>1.5</v>
      </c>
      <c r="K97" s="6">
        <v>6</v>
      </c>
      <c r="L97" s="6">
        <v>6</v>
      </c>
      <c r="M97" s="6">
        <v>6</v>
      </c>
      <c r="N97" s="6">
        <v>6</v>
      </c>
      <c r="O97" s="6">
        <v>6</v>
      </c>
      <c r="P97" s="6">
        <v>6</v>
      </c>
      <c r="Q97" s="6">
        <v>1</v>
      </c>
      <c r="R97" s="6" t="b">
        <v>0</v>
      </c>
      <c r="S97" s="6" t="s">
        <v>612</v>
      </c>
      <c r="X97" s="6">
        <f t="shared" ref="X97:X117" si="2">B97</f>
        <v>680</v>
      </c>
    </row>
    <row r="98" spans="1:24" s="6" customFormat="1" x14ac:dyDescent="0.35">
      <c r="A98" s="6" t="s">
        <v>610</v>
      </c>
      <c r="B98" s="6">
        <v>690</v>
      </c>
      <c r="C98" s="6" t="s">
        <v>147</v>
      </c>
      <c r="D98" s="204">
        <v>3</v>
      </c>
      <c r="E98" s="6">
        <v>8.9</v>
      </c>
      <c r="F98" s="6">
        <v>2</v>
      </c>
      <c r="G98" s="6" t="s">
        <v>611</v>
      </c>
      <c r="H98" s="6">
        <v>1.5</v>
      </c>
      <c r="K98" s="6">
        <v>6</v>
      </c>
      <c r="L98" s="6">
        <v>6</v>
      </c>
      <c r="M98" s="6">
        <v>6</v>
      </c>
      <c r="N98" s="6">
        <v>6</v>
      </c>
      <c r="O98" s="6">
        <v>6</v>
      </c>
      <c r="P98" s="6">
        <v>6</v>
      </c>
      <c r="Q98" s="6">
        <v>2</v>
      </c>
      <c r="R98" s="6" t="b">
        <v>0</v>
      </c>
      <c r="S98" s="6" t="s">
        <v>613</v>
      </c>
      <c r="X98" s="6">
        <f t="shared" si="2"/>
        <v>690</v>
      </c>
    </row>
    <row r="99" spans="1:24" s="6" customFormat="1" x14ac:dyDescent="0.35">
      <c r="A99" s="6" t="s">
        <v>610</v>
      </c>
      <c r="B99" s="6">
        <v>710</v>
      </c>
      <c r="C99" s="6" t="s">
        <v>177</v>
      </c>
      <c r="D99" s="204">
        <v>3</v>
      </c>
      <c r="E99" s="6">
        <v>8.9</v>
      </c>
      <c r="F99" s="6">
        <v>3</v>
      </c>
      <c r="G99" s="6" t="s">
        <v>611</v>
      </c>
      <c r="H99" s="6">
        <v>1.5</v>
      </c>
      <c r="K99" s="6">
        <v>5</v>
      </c>
      <c r="L99" s="6">
        <v>5</v>
      </c>
      <c r="M99" s="6">
        <v>5</v>
      </c>
      <c r="N99" s="6">
        <v>5</v>
      </c>
      <c r="O99" s="6">
        <v>5</v>
      </c>
      <c r="P99" s="6">
        <v>5</v>
      </c>
      <c r="Q99" s="6">
        <v>3</v>
      </c>
      <c r="R99" s="6" t="b">
        <v>0</v>
      </c>
      <c r="S99" s="6" t="s">
        <v>614</v>
      </c>
      <c r="X99" s="6">
        <f t="shared" si="2"/>
        <v>710</v>
      </c>
    </row>
    <row r="100" spans="1:24" s="6" customFormat="1" x14ac:dyDescent="0.35">
      <c r="A100" s="6" t="s">
        <v>610</v>
      </c>
      <c r="B100" s="6">
        <v>700</v>
      </c>
      <c r="C100" s="6" t="s">
        <v>615</v>
      </c>
      <c r="D100" s="204">
        <v>3</v>
      </c>
      <c r="E100" s="6">
        <v>8.9</v>
      </c>
      <c r="F100" s="6">
        <v>4</v>
      </c>
      <c r="G100" s="6" t="s">
        <v>611</v>
      </c>
      <c r="H100" s="6">
        <v>1.5</v>
      </c>
      <c r="K100" s="6">
        <v>5</v>
      </c>
      <c r="L100" s="6">
        <v>5</v>
      </c>
      <c r="M100" s="6">
        <v>5</v>
      </c>
      <c r="N100" s="6">
        <v>5</v>
      </c>
      <c r="O100" s="6">
        <v>5</v>
      </c>
      <c r="P100" s="6">
        <v>5</v>
      </c>
      <c r="Q100" s="6">
        <v>4</v>
      </c>
      <c r="R100" s="6" t="b">
        <v>0</v>
      </c>
      <c r="S100" s="6" t="s">
        <v>616</v>
      </c>
      <c r="X100" s="6">
        <f t="shared" si="2"/>
        <v>700</v>
      </c>
    </row>
    <row r="101" spans="1:24" s="6" customFormat="1" x14ac:dyDescent="0.35">
      <c r="A101" s="6" t="s">
        <v>610</v>
      </c>
      <c r="B101" s="6">
        <v>740</v>
      </c>
      <c r="C101" s="6" t="s">
        <v>164</v>
      </c>
      <c r="D101" s="204">
        <v>3</v>
      </c>
      <c r="E101" s="6">
        <v>8.9</v>
      </c>
      <c r="F101" s="6">
        <v>5</v>
      </c>
      <c r="G101" s="6" t="s">
        <v>611</v>
      </c>
      <c r="H101" s="6">
        <v>1.5</v>
      </c>
      <c r="K101" s="6">
        <v>40</v>
      </c>
      <c r="L101" s="6">
        <v>40</v>
      </c>
      <c r="M101" s="6">
        <v>40</v>
      </c>
      <c r="N101" s="6">
        <v>40</v>
      </c>
      <c r="O101" s="6">
        <v>40</v>
      </c>
      <c r="P101" s="6">
        <v>40</v>
      </c>
      <c r="Q101" s="6">
        <v>5</v>
      </c>
      <c r="R101" s="6" t="b">
        <v>0</v>
      </c>
      <c r="S101" s="6" t="s">
        <v>617</v>
      </c>
      <c r="X101" s="6">
        <f t="shared" si="2"/>
        <v>740</v>
      </c>
    </row>
    <row r="102" spans="1:24" s="6" customFormat="1" x14ac:dyDescent="0.35">
      <c r="A102" s="6" t="s">
        <v>610</v>
      </c>
      <c r="B102" s="6">
        <v>750</v>
      </c>
      <c r="C102" s="6" t="s">
        <v>127</v>
      </c>
      <c r="D102" s="204">
        <v>3</v>
      </c>
      <c r="E102" s="6">
        <v>8.9</v>
      </c>
      <c r="F102" s="6">
        <v>6</v>
      </c>
      <c r="G102" s="6" t="s">
        <v>611</v>
      </c>
      <c r="H102" s="6">
        <v>1.5</v>
      </c>
      <c r="K102" s="6">
        <v>10</v>
      </c>
      <c r="L102" s="6">
        <v>10</v>
      </c>
      <c r="M102" s="6">
        <v>10</v>
      </c>
      <c r="N102" s="6">
        <v>10</v>
      </c>
      <c r="O102" s="6">
        <v>10</v>
      </c>
      <c r="P102" s="6">
        <v>10</v>
      </c>
      <c r="Q102" s="6">
        <v>6</v>
      </c>
      <c r="R102" s="6" t="b">
        <v>0</v>
      </c>
      <c r="S102" s="6" t="s">
        <v>618</v>
      </c>
      <c r="X102" s="6">
        <f t="shared" si="2"/>
        <v>750</v>
      </c>
    </row>
    <row r="103" spans="1:24" s="6" customFormat="1" x14ac:dyDescent="0.35">
      <c r="A103" s="6" t="s">
        <v>610</v>
      </c>
      <c r="B103" s="6">
        <v>800</v>
      </c>
      <c r="C103" s="6" t="s">
        <v>128</v>
      </c>
      <c r="D103" s="204">
        <v>3</v>
      </c>
      <c r="E103" s="6">
        <v>8.9</v>
      </c>
      <c r="F103" s="6" t="s">
        <v>619</v>
      </c>
      <c r="G103" s="6" t="s">
        <v>611</v>
      </c>
      <c r="H103" s="6">
        <v>1</v>
      </c>
      <c r="K103" s="6">
        <v>5</v>
      </c>
      <c r="L103" s="6">
        <v>5</v>
      </c>
      <c r="M103" s="6">
        <v>5</v>
      </c>
      <c r="P103" s="6">
        <v>6</v>
      </c>
      <c r="Q103" s="6">
        <v>12</v>
      </c>
      <c r="R103" s="6" t="b">
        <v>0</v>
      </c>
      <c r="S103" s="6" t="s">
        <v>620</v>
      </c>
      <c r="X103" s="6">
        <f t="shared" si="2"/>
        <v>800</v>
      </c>
    </row>
    <row r="104" spans="1:24" s="6" customFormat="1" x14ac:dyDescent="0.35">
      <c r="A104" s="6" t="s">
        <v>610</v>
      </c>
      <c r="B104" s="6">
        <v>720</v>
      </c>
      <c r="C104" s="6" t="s">
        <v>176</v>
      </c>
      <c r="D104" s="204">
        <v>3</v>
      </c>
      <c r="E104" s="6">
        <v>8.9</v>
      </c>
      <c r="G104" s="6" t="s">
        <v>572</v>
      </c>
      <c r="Q104" s="6">
        <v>7</v>
      </c>
      <c r="R104" s="6" t="b">
        <v>1</v>
      </c>
      <c r="S104" s="6" t="s">
        <v>621</v>
      </c>
      <c r="X104" s="6">
        <f t="shared" si="2"/>
        <v>720</v>
      </c>
    </row>
    <row r="105" spans="1:24" s="6" customFormat="1" x14ac:dyDescent="0.35">
      <c r="A105" s="6" t="s">
        <v>610</v>
      </c>
      <c r="B105" s="6">
        <v>730</v>
      </c>
      <c r="C105" s="6" t="s">
        <v>129</v>
      </c>
      <c r="D105" s="204">
        <v>3</v>
      </c>
      <c r="E105" s="6">
        <v>8.9</v>
      </c>
      <c r="G105" s="6" t="s">
        <v>572</v>
      </c>
      <c r="Q105" s="6">
        <v>7</v>
      </c>
      <c r="R105" s="6" t="b">
        <v>1</v>
      </c>
      <c r="S105" s="6" t="s">
        <v>622</v>
      </c>
      <c r="X105" s="6">
        <f t="shared" si="2"/>
        <v>730</v>
      </c>
    </row>
    <row r="106" spans="1:24" s="6" customFormat="1" x14ac:dyDescent="0.35">
      <c r="A106" s="6" t="s">
        <v>610</v>
      </c>
      <c r="B106" s="9">
        <v>741</v>
      </c>
      <c r="C106" s="6" t="s">
        <v>145</v>
      </c>
      <c r="D106" s="204">
        <v>3</v>
      </c>
      <c r="E106" s="6">
        <v>8.9</v>
      </c>
      <c r="G106" s="6" t="s">
        <v>572</v>
      </c>
      <c r="R106" s="6" t="b">
        <v>1</v>
      </c>
      <c r="X106" s="6">
        <f t="shared" si="2"/>
        <v>741</v>
      </c>
    </row>
    <row r="107" spans="1:24" s="6" customFormat="1" x14ac:dyDescent="0.35">
      <c r="A107" s="6" t="s">
        <v>610</v>
      </c>
      <c r="B107" s="6">
        <v>760</v>
      </c>
      <c r="C107" s="6" t="s">
        <v>130</v>
      </c>
      <c r="D107" s="204">
        <v>3</v>
      </c>
      <c r="E107" s="6">
        <v>8.9</v>
      </c>
      <c r="G107" s="6" t="s">
        <v>572</v>
      </c>
      <c r="Q107" s="6">
        <v>8</v>
      </c>
      <c r="R107" s="6" t="b">
        <v>1</v>
      </c>
      <c r="S107" s="6" t="s">
        <v>623</v>
      </c>
      <c r="X107" s="6">
        <f t="shared" si="2"/>
        <v>760</v>
      </c>
    </row>
    <row r="108" spans="1:24" s="6" customFormat="1" x14ac:dyDescent="0.35">
      <c r="A108" s="6" t="s">
        <v>610</v>
      </c>
      <c r="B108" s="6">
        <v>770</v>
      </c>
      <c r="C108" s="6" t="s">
        <v>624</v>
      </c>
      <c r="D108" s="204">
        <v>3</v>
      </c>
      <c r="E108" s="6">
        <v>8.9</v>
      </c>
      <c r="G108" s="6" t="s">
        <v>572</v>
      </c>
      <c r="Q108" s="6">
        <v>9</v>
      </c>
      <c r="R108" s="6" t="b">
        <v>1</v>
      </c>
      <c r="S108" s="6" t="s">
        <v>625</v>
      </c>
      <c r="X108" s="6">
        <f t="shared" si="2"/>
        <v>770</v>
      </c>
    </row>
    <row r="109" spans="1:24" s="6" customFormat="1" x14ac:dyDescent="0.35">
      <c r="A109" s="6" t="s">
        <v>610</v>
      </c>
      <c r="B109" s="6">
        <v>780</v>
      </c>
      <c r="C109" s="6" t="s">
        <v>626</v>
      </c>
      <c r="D109" s="204">
        <v>3</v>
      </c>
      <c r="E109" s="6">
        <v>8.9</v>
      </c>
      <c r="G109" s="6" t="s">
        <v>572</v>
      </c>
      <c r="Q109" s="6">
        <v>10</v>
      </c>
      <c r="R109" s="6" t="b">
        <v>1</v>
      </c>
      <c r="S109" s="6" t="s">
        <v>627</v>
      </c>
      <c r="X109" s="6">
        <f t="shared" si="2"/>
        <v>780</v>
      </c>
    </row>
    <row r="110" spans="1:24" s="6" customFormat="1" ht="18" customHeight="1" x14ac:dyDescent="0.35">
      <c r="A110" s="6" t="s">
        <v>610</v>
      </c>
      <c r="B110" s="6">
        <v>790</v>
      </c>
      <c r="C110" s="6" t="s">
        <v>144</v>
      </c>
      <c r="D110" s="204">
        <v>3</v>
      </c>
      <c r="E110" s="6">
        <v>8.9</v>
      </c>
      <c r="G110" s="6" t="s">
        <v>572</v>
      </c>
      <c r="Q110" s="6">
        <v>11</v>
      </c>
      <c r="R110" s="6" t="b">
        <v>1</v>
      </c>
      <c r="S110" s="6" t="s">
        <v>628</v>
      </c>
      <c r="X110" s="6">
        <f t="shared" si="2"/>
        <v>790</v>
      </c>
    </row>
    <row r="111" spans="1:24" s="6" customFormat="1" x14ac:dyDescent="0.35">
      <c r="A111" s="6" t="s">
        <v>610</v>
      </c>
      <c r="B111" s="6">
        <v>810</v>
      </c>
      <c r="C111" s="6" t="s">
        <v>174</v>
      </c>
      <c r="D111" s="204">
        <v>3</v>
      </c>
      <c r="E111" s="6">
        <v>8.9</v>
      </c>
      <c r="G111" s="6" t="s">
        <v>572</v>
      </c>
      <c r="Q111" s="6">
        <v>13</v>
      </c>
      <c r="R111" s="6" t="b">
        <v>1</v>
      </c>
      <c r="S111" s="6" t="s">
        <v>629</v>
      </c>
      <c r="X111" s="6">
        <f t="shared" si="2"/>
        <v>810</v>
      </c>
    </row>
    <row r="112" spans="1:24" s="6" customFormat="1" x14ac:dyDescent="0.35">
      <c r="A112" s="6" t="s">
        <v>610</v>
      </c>
      <c r="B112" s="6">
        <v>820</v>
      </c>
      <c r="C112" s="6" t="s">
        <v>178</v>
      </c>
      <c r="D112" s="204">
        <v>3</v>
      </c>
      <c r="E112" s="6">
        <v>8.9</v>
      </c>
      <c r="G112" s="6" t="s">
        <v>572</v>
      </c>
      <c r="R112" s="6" t="b">
        <v>1</v>
      </c>
      <c r="S112" s="6" t="s">
        <v>630</v>
      </c>
      <c r="X112" s="6">
        <f t="shared" si="2"/>
        <v>820</v>
      </c>
    </row>
    <row r="113" spans="1:24" s="6" customFormat="1" x14ac:dyDescent="0.35">
      <c r="A113" s="6" t="s">
        <v>610</v>
      </c>
      <c r="B113" s="6">
        <v>830</v>
      </c>
      <c r="C113" s="6" t="s">
        <v>631</v>
      </c>
      <c r="D113" s="204">
        <v>3</v>
      </c>
      <c r="E113" s="6">
        <v>8.9</v>
      </c>
      <c r="F113" s="6">
        <v>1</v>
      </c>
      <c r="G113" s="6" t="s">
        <v>572</v>
      </c>
      <c r="I113" s="6">
        <v>30</v>
      </c>
      <c r="Q113" s="6">
        <v>1</v>
      </c>
      <c r="R113" s="6" t="b">
        <v>1</v>
      </c>
      <c r="S113" s="6" t="s">
        <v>632</v>
      </c>
      <c r="X113" s="6">
        <f t="shared" si="2"/>
        <v>830</v>
      </c>
    </row>
    <row r="114" spans="1:24" s="6" customFormat="1" x14ac:dyDescent="0.35">
      <c r="A114" s="6" t="s">
        <v>633</v>
      </c>
      <c r="B114" s="6">
        <v>840</v>
      </c>
      <c r="C114" s="6" t="s">
        <v>179</v>
      </c>
      <c r="D114" s="204">
        <v>4</v>
      </c>
      <c r="E114" s="205" t="s">
        <v>634</v>
      </c>
      <c r="F114" s="6">
        <v>1</v>
      </c>
      <c r="G114" s="6" t="s">
        <v>572</v>
      </c>
      <c r="I114" s="6">
        <v>35</v>
      </c>
      <c r="L114" s="6">
        <f t="shared" ref="L114:M117" si="3">$K114/2</f>
        <v>0</v>
      </c>
      <c r="M114" s="6">
        <f t="shared" si="3"/>
        <v>0</v>
      </c>
      <c r="Q114" s="6">
        <v>1</v>
      </c>
      <c r="R114" s="6" t="b">
        <v>1</v>
      </c>
      <c r="S114" s="6" t="s">
        <v>635</v>
      </c>
      <c r="X114" s="6">
        <f t="shared" si="2"/>
        <v>840</v>
      </c>
    </row>
    <row r="115" spans="1:24" s="6" customFormat="1" x14ac:dyDescent="0.35">
      <c r="A115" s="6" t="s">
        <v>633</v>
      </c>
      <c r="B115" s="6">
        <v>850</v>
      </c>
      <c r="C115" s="6" t="s">
        <v>185</v>
      </c>
      <c r="D115" s="204">
        <v>4</v>
      </c>
      <c r="E115" s="205" t="s">
        <v>634</v>
      </c>
      <c r="F115" s="6">
        <v>2</v>
      </c>
      <c r="G115" s="6" t="s">
        <v>572</v>
      </c>
      <c r="I115" s="6">
        <v>65</v>
      </c>
      <c r="L115" s="6">
        <f t="shared" si="3"/>
        <v>0</v>
      </c>
      <c r="M115" s="6">
        <f t="shared" si="3"/>
        <v>0</v>
      </c>
      <c r="Q115" s="6">
        <v>2</v>
      </c>
      <c r="R115" s="6" t="b">
        <v>1</v>
      </c>
      <c r="S115" s="6" t="s">
        <v>636</v>
      </c>
      <c r="U115" s="5"/>
      <c r="V115" s="5"/>
      <c r="X115" s="6">
        <f t="shared" si="2"/>
        <v>850</v>
      </c>
    </row>
    <row r="116" spans="1:24" s="6" customFormat="1" x14ac:dyDescent="0.35">
      <c r="A116" s="6" t="s">
        <v>633</v>
      </c>
      <c r="B116" s="6">
        <v>860</v>
      </c>
      <c r="C116" s="6" t="s">
        <v>184</v>
      </c>
      <c r="D116" s="204">
        <v>4</v>
      </c>
      <c r="E116" s="205" t="s">
        <v>634</v>
      </c>
      <c r="F116" s="6">
        <v>3</v>
      </c>
      <c r="G116" s="6" t="s">
        <v>572</v>
      </c>
      <c r="I116" s="6">
        <v>40</v>
      </c>
      <c r="L116" s="6">
        <f t="shared" si="3"/>
        <v>0</v>
      </c>
      <c r="M116" s="6">
        <f t="shared" si="3"/>
        <v>0</v>
      </c>
      <c r="Q116" s="6">
        <v>3</v>
      </c>
      <c r="R116" s="6" t="b">
        <v>1</v>
      </c>
      <c r="S116" s="6" t="s">
        <v>637</v>
      </c>
      <c r="U116" s="5"/>
      <c r="V116" s="5"/>
      <c r="X116" s="6">
        <f t="shared" si="2"/>
        <v>860</v>
      </c>
    </row>
    <row r="117" spans="1:24" s="6" customFormat="1" x14ac:dyDescent="0.35">
      <c r="A117" s="6" t="s">
        <v>633</v>
      </c>
      <c r="B117" s="6">
        <v>870</v>
      </c>
      <c r="C117" s="6" t="s">
        <v>183</v>
      </c>
      <c r="D117" s="204">
        <v>4</v>
      </c>
      <c r="E117" s="205" t="s">
        <v>634</v>
      </c>
      <c r="F117" s="6">
        <v>4</v>
      </c>
      <c r="G117" s="6" t="s">
        <v>572</v>
      </c>
      <c r="I117" s="6">
        <v>40</v>
      </c>
      <c r="L117" s="6">
        <f t="shared" si="3"/>
        <v>0</v>
      </c>
      <c r="M117" s="6">
        <f t="shared" si="3"/>
        <v>0</v>
      </c>
      <c r="Q117" s="6">
        <v>4</v>
      </c>
      <c r="R117" s="6" t="b">
        <v>1</v>
      </c>
      <c r="S117" s="6" t="s">
        <v>638</v>
      </c>
      <c r="U117" s="5"/>
      <c r="V117" s="5"/>
      <c r="X117" s="6">
        <f t="shared" si="2"/>
        <v>870</v>
      </c>
    </row>
    <row r="122" spans="1:24" x14ac:dyDescent="0.35">
      <c r="H122" s="5"/>
    </row>
    <row r="123" spans="1:24" x14ac:dyDescent="0.35">
      <c r="H123" s="5"/>
    </row>
    <row r="124" spans="1:24" x14ac:dyDescent="0.35">
      <c r="H124" s="5"/>
    </row>
    <row r="125" spans="1:24" x14ac:dyDescent="0.35">
      <c r="H125" s="5"/>
    </row>
    <row r="126" spans="1:24" x14ac:dyDescent="0.35">
      <c r="H126" s="5"/>
    </row>
    <row r="127" spans="1:24" x14ac:dyDescent="0.35">
      <c r="H127" s="5"/>
    </row>
    <row r="128" spans="1:24" x14ac:dyDescent="0.35">
      <c r="H128" s="5"/>
    </row>
    <row r="129" spans="8:18" x14ac:dyDescent="0.35">
      <c r="H129" s="5"/>
    </row>
    <row r="130" spans="8:18" x14ac:dyDescent="0.35">
      <c r="H130" s="5"/>
    </row>
    <row r="131" spans="8:18" x14ac:dyDescent="0.35">
      <c r="H131" s="5"/>
    </row>
    <row r="132" spans="8:18" x14ac:dyDescent="0.35">
      <c r="H132" s="5"/>
    </row>
    <row r="133" spans="8:18" x14ac:dyDescent="0.35">
      <c r="H133" s="5"/>
    </row>
    <row r="134" spans="8:18" x14ac:dyDescent="0.35">
      <c r="H134" s="5"/>
    </row>
    <row r="137" spans="8:18" x14ac:dyDescent="0.35">
      <c r="Q137"/>
      <c r="R137"/>
    </row>
    <row r="138" spans="8:18" x14ac:dyDescent="0.35">
      <c r="Q138"/>
      <c r="R138"/>
    </row>
    <row r="139" spans="8:18" x14ac:dyDescent="0.35">
      <c r="Q139"/>
      <c r="R139"/>
    </row>
    <row r="140" spans="8:18" x14ac:dyDescent="0.35">
      <c r="Q140"/>
      <c r="R140"/>
    </row>
    <row r="141" spans="8:18" x14ac:dyDescent="0.35">
      <c r="Q141"/>
      <c r="R141"/>
    </row>
    <row r="142" spans="8:18" x14ac:dyDescent="0.35">
      <c r="Q142"/>
      <c r="R142"/>
    </row>
    <row r="143" spans="8:18" x14ac:dyDescent="0.35">
      <c r="Q143"/>
      <c r="R143"/>
    </row>
    <row r="144" spans="8:18" x14ac:dyDescent="0.35">
      <c r="Q144"/>
      <c r="R144"/>
    </row>
    <row r="145" spans="16:18" x14ac:dyDescent="0.35">
      <c r="Q145"/>
      <c r="R145"/>
    </row>
    <row r="146" spans="16:18" x14ac:dyDescent="0.35">
      <c r="Q146"/>
      <c r="R146"/>
    </row>
    <row r="147" spans="16:18" x14ac:dyDescent="0.35">
      <c r="Q147"/>
      <c r="R147"/>
    </row>
    <row r="148" spans="16:18" x14ac:dyDescent="0.35">
      <c r="Q148"/>
      <c r="R148"/>
    </row>
    <row r="149" spans="16:18" x14ac:dyDescent="0.35">
      <c r="Q149"/>
      <c r="R149"/>
    </row>
    <row r="150" spans="16:18" x14ac:dyDescent="0.35">
      <c r="Q150"/>
      <c r="R150"/>
    </row>
    <row r="151" spans="16:18" x14ac:dyDescent="0.35">
      <c r="Q151"/>
      <c r="R151"/>
    </row>
    <row r="152" spans="16:18" x14ac:dyDescent="0.35">
      <c r="Q152"/>
      <c r="R152"/>
    </row>
    <row r="153" spans="16:18" x14ac:dyDescent="0.35">
      <c r="P153"/>
      <c r="Q153"/>
      <c r="R153"/>
    </row>
    <row r="154" spans="16:18" x14ac:dyDescent="0.35">
      <c r="P154"/>
      <c r="Q154"/>
      <c r="R154"/>
    </row>
    <row r="155" spans="16:18" x14ac:dyDescent="0.35">
      <c r="P155"/>
      <c r="Q155"/>
      <c r="R155"/>
    </row>
    <row r="156" spans="16:18" x14ac:dyDescent="0.35">
      <c r="P156"/>
      <c r="Q156"/>
      <c r="R156"/>
    </row>
    <row r="157" spans="16:18" x14ac:dyDescent="0.35">
      <c r="P157"/>
      <c r="Q157"/>
      <c r="R157"/>
    </row>
    <row r="158" spans="16:18" x14ac:dyDescent="0.35">
      <c r="P158"/>
      <c r="Q158"/>
      <c r="R158"/>
    </row>
    <row r="159" spans="16:18" x14ac:dyDescent="0.35">
      <c r="P159"/>
      <c r="Q159"/>
      <c r="R159"/>
    </row>
    <row r="160" spans="16:18" x14ac:dyDescent="0.35">
      <c r="P160"/>
      <c r="Q160"/>
      <c r="R160"/>
    </row>
    <row r="161" spans="16:18" x14ac:dyDescent="0.35">
      <c r="P161"/>
      <c r="Q161"/>
      <c r="R161"/>
    </row>
    <row r="162" spans="16:18" x14ac:dyDescent="0.35">
      <c r="P162"/>
      <c r="Q162"/>
      <c r="R162"/>
    </row>
    <row r="163" spans="16:18" x14ac:dyDescent="0.35">
      <c r="P163"/>
      <c r="Q163"/>
      <c r="R163"/>
    </row>
    <row r="164" spans="16:18" x14ac:dyDescent="0.35">
      <c r="P164"/>
      <c r="Q164"/>
      <c r="R164"/>
    </row>
    <row r="165" spans="16:18" x14ac:dyDescent="0.35">
      <c r="P165"/>
      <c r="Q165"/>
      <c r="R165"/>
    </row>
    <row r="166" spans="16:18" x14ac:dyDescent="0.35">
      <c r="P166"/>
      <c r="Q166"/>
      <c r="R166"/>
    </row>
    <row r="167" spans="16:18" x14ac:dyDescent="0.35">
      <c r="P167"/>
      <c r="Q167"/>
      <c r="R167"/>
    </row>
    <row r="168" spans="16:18" x14ac:dyDescent="0.35">
      <c r="P168"/>
      <c r="Q168"/>
      <c r="R168"/>
    </row>
    <row r="169" spans="16:18" x14ac:dyDescent="0.35">
      <c r="P169"/>
      <c r="Q169"/>
      <c r="R169"/>
    </row>
    <row r="170" spans="16:18" x14ac:dyDescent="0.35">
      <c r="P170"/>
      <c r="Q170"/>
      <c r="R170"/>
    </row>
    <row r="171" spans="16:18" x14ac:dyDescent="0.35">
      <c r="P171"/>
      <c r="Q171"/>
      <c r="R171"/>
    </row>
    <row r="172" spans="16:18" x14ac:dyDescent="0.35">
      <c r="P172"/>
      <c r="Q172"/>
      <c r="R172"/>
    </row>
    <row r="173" spans="16:18" x14ac:dyDescent="0.35">
      <c r="P173"/>
      <c r="Q173"/>
      <c r="R173"/>
    </row>
    <row r="174" spans="16:18" x14ac:dyDescent="0.35">
      <c r="P174"/>
      <c r="Q174"/>
      <c r="R174"/>
    </row>
    <row r="175" spans="16:18" x14ac:dyDescent="0.35">
      <c r="P175"/>
      <c r="Q175"/>
      <c r="R175"/>
    </row>
    <row r="176" spans="16:18" x14ac:dyDescent="0.35">
      <c r="P176"/>
      <c r="Q176"/>
      <c r="R176"/>
    </row>
    <row r="177" spans="16:18" x14ac:dyDescent="0.35">
      <c r="P177"/>
      <c r="Q177"/>
      <c r="R177"/>
    </row>
    <row r="178" spans="16:18" x14ac:dyDescent="0.35">
      <c r="P178"/>
      <c r="Q178"/>
      <c r="R178"/>
    </row>
    <row r="179" spans="16:18" x14ac:dyDescent="0.35">
      <c r="P179"/>
      <c r="Q179"/>
      <c r="R179"/>
    </row>
    <row r="180" spans="16:18" x14ac:dyDescent="0.35">
      <c r="P180"/>
      <c r="Q180"/>
      <c r="R180"/>
    </row>
    <row r="181" spans="16:18" x14ac:dyDescent="0.35">
      <c r="P181"/>
      <c r="Q181"/>
      <c r="R181"/>
    </row>
    <row r="182" spans="16:18" x14ac:dyDescent="0.35">
      <c r="P182"/>
      <c r="Q182"/>
      <c r="R182"/>
    </row>
    <row r="183" spans="16:18" x14ac:dyDescent="0.35">
      <c r="P183"/>
      <c r="Q183"/>
      <c r="R183"/>
    </row>
  </sheetData>
  <sheetProtection algorithmName="SHA-256" hashValue="B+3qsex/vxYrKiKLnXAUvV8xEzlKUoNBp/i/PvBATRE=" saltValue="P1rV0DueAyU0tErJBLnpcA==" spinCount="100000" sheet="1" selectLockedCells="1" selectUnlockedCells="1"/>
  <phoneticPr fontId="0" type="noConversion"/>
  <printOptions headings="1" gridLines="1"/>
  <pageMargins left="0.39370078740157483" right="0.39370078740157483" top="0.39370078740157483" bottom="0.39370078740157483" header="0.31496062992125984" footer="0.31496062992125984"/>
  <pageSetup paperSize="9" scale="6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34"/>
  <sheetViews>
    <sheetView zoomScaleNormal="100" workbookViewId="0"/>
  </sheetViews>
  <sheetFormatPr defaultRowHeight="14.5" x14ac:dyDescent="0.35"/>
  <sheetData>
    <row r="1" spans="1:6" x14ac:dyDescent="0.35">
      <c r="A1" t="s">
        <v>639</v>
      </c>
      <c r="F1" t="s">
        <v>640</v>
      </c>
    </row>
    <row r="2" spans="1:6" x14ac:dyDescent="0.35">
      <c r="A2" t="s">
        <v>641</v>
      </c>
    </row>
    <row r="3" spans="1:6" x14ac:dyDescent="0.35">
      <c r="F3" t="s">
        <v>642</v>
      </c>
    </row>
    <row r="5" spans="1:6" x14ac:dyDescent="0.35">
      <c r="F5" t="s">
        <v>643</v>
      </c>
    </row>
    <row r="8" spans="1:6" x14ac:dyDescent="0.35">
      <c r="A8" s="2" t="s">
        <v>644</v>
      </c>
      <c r="B8" s="3">
        <v>0.95</v>
      </c>
    </row>
    <row r="9" spans="1:6" x14ac:dyDescent="0.35">
      <c r="A9">
        <v>2</v>
      </c>
      <c r="B9">
        <v>12.71</v>
      </c>
    </row>
    <row r="10" spans="1:6" x14ac:dyDescent="0.35">
      <c r="A10">
        <v>3</v>
      </c>
      <c r="B10">
        <v>4.3</v>
      </c>
    </row>
    <row r="11" spans="1:6" x14ac:dyDescent="0.35">
      <c r="A11">
        <v>4</v>
      </c>
      <c r="B11">
        <v>3.18</v>
      </c>
    </row>
    <row r="12" spans="1:6" x14ac:dyDescent="0.35">
      <c r="A12">
        <v>5</v>
      </c>
      <c r="B12">
        <v>2.78</v>
      </c>
    </row>
    <row r="13" spans="1:6" x14ac:dyDescent="0.35">
      <c r="A13">
        <v>6</v>
      </c>
      <c r="B13">
        <v>2.57</v>
      </c>
    </row>
    <row r="14" spans="1:6" x14ac:dyDescent="0.35">
      <c r="A14">
        <v>7</v>
      </c>
      <c r="B14">
        <v>2.4500000000000002</v>
      </c>
    </row>
    <row r="15" spans="1:6" x14ac:dyDescent="0.35">
      <c r="A15">
        <v>8</v>
      </c>
      <c r="B15">
        <v>2.36</v>
      </c>
    </row>
    <row r="16" spans="1:6" x14ac:dyDescent="0.35">
      <c r="A16">
        <v>9</v>
      </c>
      <c r="B16">
        <v>2.31</v>
      </c>
    </row>
    <row r="17" spans="1:2" x14ac:dyDescent="0.35">
      <c r="A17">
        <v>10</v>
      </c>
      <c r="B17">
        <v>2.2599999999999998</v>
      </c>
    </row>
    <row r="18" spans="1:2" x14ac:dyDescent="0.35">
      <c r="A18">
        <v>11</v>
      </c>
      <c r="B18">
        <v>2.23</v>
      </c>
    </row>
    <row r="19" spans="1:2" x14ac:dyDescent="0.35">
      <c r="A19">
        <v>12</v>
      </c>
      <c r="B19">
        <v>2.2000000000000002</v>
      </c>
    </row>
    <row r="20" spans="1:2" x14ac:dyDescent="0.35">
      <c r="A20">
        <v>13</v>
      </c>
      <c r="B20">
        <v>2.1800000000000002</v>
      </c>
    </row>
    <row r="21" spans="1:2" x14ac:dyDescent="0.35">
      <c r="A21">
        <v>14</v>
      </c>
      <c r="B21">
        <v>2.16</v>
      </c>
    </row>
    <row r="22" spans="1:2" x14ac:dyDescent="0.35">
      <c r="A22">
        <v>15</v>
      </c>
      <c r="B22">
        <v>2.14</v>
      </c>
    </row>
    <row r="23" spans="1:2" x14ac:dyDescent="0.35">
      <c r="A23">
        <v>16</v>
      </c>
      <c r="B23">
        <v>2.13</v>
      </c>
    </row>
    <row r="24" spans="1:2" x14ac:dyDescent="0.35">
      <c r="A24">
        <v>17</v>
      </c>
      <c r="B24">
        <v>2.12</v>
      </c>
    </row>
    <row r="25" spans="1:2" x14ac:dyDescent="0.35">
      <c r="A25">
        <v>18</v>
      </c>
      <c r="B25">
        <v>2.11</v>
      </c>
    </row>
    <row r="26" spans="1:2" x14ac:dyDescent="0.35">
      <c r="A26">
        <v>19</v>
      </c>
      <c r="B26">
        <v>2.1</v>
      </c>
    </row>
    <row r="27" spans="1:2" x14ac:dyDescent="0.35">
      <c r="A27">
        <v>20</v>
      </c>
      <c r="B27">
        <v>2.09</v>
      </c>
    </row>
    <row r="28" spans="1:2" x14ac:dyDescent="0.35">
      <c r="A28">
        <v>25</v>
      </c>
      <c r="B28">
        <v>2.06</v>
      </c>
    </row>
    <row r="29" spans="1:2" x14ac:dyDescent="0.35">
      <c r="A29">
        <v>30</v>
      </c>
      <c r="B29">
        <v>2.0499999999999998</v>
      </c>
    </row>
    <row r="30" spans="1:2" x14ac:dyDescent="0.35">
      <c r="A30">
        <v>35</v>
      </c>
      <c r="B30">
        <v>2.0299999999999998</v>
      </c>
    </row>
    <row r="31" spans="1:2" x14ac:dyDescent="0.35">
      <c r="A31">
        <v>40</v>
      </c>
      <c r="B31">
        <v>2.02</v>
      </c>
    </row>
    <row r="32" spans="1:2" x14ac:dyDescent="0.35">
      <c r="A32">
        <v>50</v>
      </c>
      <c r="B32">
        <v>2.0099999999999998</v>
      </c>
    </row>
    <row r="33" spans="1:2" x14ac:dyDescent="0.35">
      <c r="A33">
        <v>100</v>
      </c>
      <c r="B33">
        <v>1.98</v>
      </c>
    </row>
    <row r="34" spans="1:2" x14ac:dyDescent="0.35">
      <c r="A34">
        <v>150</v>
      </c>
      <c r="B34">
        <v>1.96</v>
      </c>
    </row>
  </sheetData>
  <sheetProtection algorithmName="SHA-256" hashValue="jYqD5QrkZPYtL8mlRcy6O/artC5uEYeMedPgThdxowY=" saltValue="fYOaUeqHp1866s2pRgqgug==" spinCount="100000" sheet="1" objects="1" scenarios="1"/>
  <phoneticPr fontId="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580224f57af48d5998ad1d627b3f8a6 xmlns="35d7dce1-22dc-4c3f-bf90-aebce6a2395f" xsi:nil="true"/>
    <g1c5c8a5ed744825af876dc81dccc5dd xmlns="35d7dce1-22dc-4c3f-bf90-aebce6a2395f" xsi:nil="true"/>
    <aa7cfb7b7c8a4cdc88e464a139bfbbb5 xmlns="35d7dce1-22dc-4c3f-bf90-aebce6a2395f" xsi:nil="true"/>
    <jfdbf192cf3e432bae7ead6b01437832 xmlns="35d7dce1-22dc-4c3f-bf90-aebce6a2395f">Guideline|f3206148-50df-4186-8681-78e97e1b599d</jfdbf192cf3e432bae7ead6b01437832>
    <fbf5ba1606af44cc8a6bbbd47132b0ab xmlns="35d7dce1-22dc-4c3f-bf90-aebce6a2395f">NGER|8ea157ef-41bd-483c-aa6b-a1e7fd536fcd</fbf5ba1606af44cc8a6bbbd47132b0ab>
    <i0f84bba906045b4af568ee102a52dcb xmlns="35d7dce1-22dc-4c3f-bf90-aebce6a2395f">
      <Terms xmlns="http://schemas.microsoft.com/office/infopath/2007/PartnerControls">
        <TermInfo xmlns="http://schemas.microsoft.com/office/infopath/2007/PartnerControls">
          <TermName xmlns="http://schemas.microsoft.com/office/infopath/2007/PartnerControls">61944 - 7 years</TermName>
          <TermId xmlns="http://schemas.microsoft.com/office/infopath/2007/PartnerControls">ef4acd1e-4fa2-4b0b-a46c-1be8504d8f7b</TermId>
        </TermInfo>
      </Terms>
    </i0f84bba906045b4af568ee102a52dcb>
    <c275726743ff40b1bd16afcbde5101e0 xmlns="35d7dce1-22dc-4c3f-bf90-aebce6a2395f" xsi:nil="true"/>
    <lcf76f155ced4ddcb4097134ff3c332f xmlns="06b500f0-4fc0-40bb-83ec-17fe5373db48">
      <Terms xmlns="http://schemas.microsoft.com/office/infopath/2007/PartnerControls"/>
    </lcf76f155ced4ddcb4097134ff3c332f>
    <TaxCatchAll xmlns="35d7dce1-22dc-4c3f-bf90-aebce6a2395f">
      <Value>252</Value>
      <Value>1</Value>
      <Value>43</Value>
    </TaxCatchAll>
  </documentManagement>
</p:properties>
</file>

<file path=customXml/item3.xml>��< ? x m l   v e r s i o n = " 1 . 0 "   e n c o d i n g = " u t f - 1 6 " ? > < D a t a M a s h u p   x m l n s = " h t t p : / / s c h e m a s . m i c r o s o f t . c o m / D a t a M a s h u p " > A A A A A B U D A A B Q S w M E F A A C A A g A B b D B W F H t V 1 q l A A A A 9 w A A A B I A H A B D b 2 5 m a W c v U G F j a 2 F n Z S 5 4 b W w g o h g A K K A U A A A A A A A A A A A A A A A A A A A A A A A A A A A A h Y 9 B D o I w F E S v Q r q n L d U E Q 0 q J c S u J i d G 4 b U q F R v g Y W i x 3 c + G R v I I Y R d 2 5 n D d v M X O / 3 n g 2 N H V w 0 Z 0 1 L a Q o w h Q F G l R b G C h T 1 L t j u E C Z 4 B u p T r L U w S i D T Q Z b p K h y 7 p w Q 4 r 3 H f o b b r i S M 0 o g c 8 v V W V b q R 6 C O b / 3 J o w D o J S i P B 9 6 8 x g u G I x T i K 6 R x T T i b K c w N f g 4 2 D n + 0 P 5 K u + d n 2 n h Y Z w u e N k i p y 8 T 4 g H U E s D B B Q A A g A I A A W w w 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F s M F Y K I p H u A 4 A A A A R A A A A E w A c A E Z v c m 1 1 b G F z L 1 N l Y 3 R p b 2 4 x L m 0 g o h g A K K A U A A A A A A A A A A A A A A A A A A A A A A A A A A A A K 0 5 N L s n M z 1 M I h t C G 1 g B Q S w E C L Q A U A A I A C A A F s M F Y U e 1 X W q U A A A D 3 A A A A E g A A A A A A A A A A A A A A A A A A A A A A Q 2 9 u Z m l n L 1 B h Y 2 t h Z 2 U u e G 1 s U E s B A i 0 A F A A C A A g A B b D B W A / K 6 a u k A A A A 6 Q A A A B M A A A A A A A A A A A A A A A A A 8 Q A A A F t D b 2 5 0 Z W 5 0 X 1 R 5 c G V z X S 5 4 b W x Q S w E C L Q A U A A I A C A A F s M F 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P p z B 6 e c m C 0 G S j C W J / R C I V g A A A A A C A A A A A A A D Z g A A w A A A A B A A A A C a M 6 Z k k O 1 w n K G C J J / P K C p p A A A A A A S A A A C g A A A A E A A A A K L Q M 6 g c C p V z 1 m T q j f 8 9 Z y h Q A A A A J S 9 x f c e 3 z p q o W 2 8 8 7 e U 2 G T T B g G e g b r s b v L v / 1 M z L V G x m n 8 N i + Z B U r q 3 S F z l B C r 4 1 I 7 r J J m U J k R + 3 r v u o f P Q w q N z T 5 4 Y 1 h z U i 2 l M S 0 i 6 Z Z u 0 U A A A A e J v s i / 4 + o L Z 2 g d U B G N q O w A n J q m 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3C942C1667900A4CB93280D18E04BD74" ma:contentTypeVersion="26" ma:contentTypeDescription="Create a new document." ma:contentTypeScope="" ma:versionID="3256475a1444f698c9dfc0a2076c791c">
  <xsd:schema xmlns:xsd="http://www.w3.org/2001/XMLSchema" xmlns:xs="http://www.w3.org/2001/XMLSchema" xmlns:p="http://schemas.microsoft.com/office/2006/metadata/properties" xmlns:ns2="35d7dce1-22dc-4c3f-bf90-aebce6a2395f" xmlns:ns3="06b500f0-4fc0-40bb-83ec-17fe5373db48" targetNamespace="http://schemas.microsoft.com/office/2006/metadata/properties" ma:root="true" ma:fieldsID="8bde809ae18eacf61589fd21471c8178" ns2:_="" ns3:_="">
    <xsd:import namespace="35d7dce1-22dc-4c3f-bf90-aebce6a2395f"/>
    <xsd:import namespace="06b500f0-4fc0-40bb-83ec-17fe5373db48"/>
    <xsd:element name="properties">
      <xsd:complexType>
        <xsd:sequence>
          <xsd:element name="documentManagement">
            <xsd:complexType>
              <xsd:all>
                <xsd:element ref="ns2:_dlc_DocId" minOccurs="0"/>
                <xsd:element ref="ns2:_dlc_DocIdUrl" minOccurs="0"/>
                <xsd:element ref="ns2:_dlc_DocIdPersistId" minOccurs="0"/>
                <xsd:element ref="ns2:jfdbf192cf3e432bae7ead6b01437832" minOccurs="0"/>
                <xsd:element ref="ns2:TaxCatchAll" minOccurs="0"/>
                <xsd:element ref="ns2:aa7cfb7b7c8a4cdc88e464a139bfbbb5" minOccurs="0"/>
                <xsd:element ref="ns2:g1c5c8a5ed744825af876dc81dccc5dd" minOccurs="0"/>
                <xsd:element ref="ns2:fbf5ba1606af44cc8a6bbbd47132b0ab" minOccurs="0"/>
                <xsd:element ref="ns2:c275726743ff40b1bd16afcbde5101e0" minOccurs="0"/>
                <xsd:element ref="ns2:m580224f57af48d5998ad1d627b3f8a6" minOccurs="0"/>
                <xsd:element ref="ns2:TaxCatchAllLabe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bjectDetectorVersions" minOccurs="0"/>
                <xsd:element ref="ns2:i0f84bba906045b4af568ee102a52dcb" minOccurs="0"/>
                <xsd:element ref="ns3:MediaServiceSearchPropertie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jfdbf192cf3e432bae7ead6b01437832" ma:index="11" nillable="true" ma:displayName="File Keywords_0" ma:hidden="true" ma:internalName="jfdbf192cf3e432bae7ead6b01437832">
      <xsd:simpleType>
        <xsd:restriction base="dms:Note"/>
      </xsd:simpleType>
    </xsd:element>
    <xsd:element name="TaxCatchAll" ma:index="12" nillable="true" ma:displayName="Taxonomy Catch All Column" ma:hidden="true" ma:list="{87d2e188-3603-4347-8c79-362420acd8d1}" ma:internalName="TaxCatchAll" ma:showField="CatchAllData"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aa7cfb7b7c8a4cdc88e464a139bfbbb5" ma:index="13" nillable="true" ma:displayName="Client_0" ma:hidden="true" ma:internalName="aa7cfb7b7c8a4cdc88e464a139bfbbb5">
      <xsd:simpleType>
        <xsd:restriction base="dms:Note"/>
      </xsd:simpleType>
    </xsd:element>
    <xsd:element name="g1c5c8a5ed744825af876dc81dccc5dd" ma:index="14" nillable="true" ma:displayName="State_0" ma:hidden="true" ma:internalName="g1c5c8a5ed744825af876dc81dccc5dd">
      <xsd:simpleType>
        <xsd:restriction base="dms:Note"/>
      </xsd:simpleType>
    </xsd:element>
    <xsd:element name="fbf5ba1606af44cc8a6bbbd47132b0ab" ma:index="15" nillable="true" ma:displayName="Scheme_0" ma:hidden="true" ma:internalName="fbf5ba1606af44cc8a6bbbd47132b0ab">
      <xsd:simpleType>
        <xsd:restriction base="dms:Note"/>
      </xsd:simpleType>
    </xsd:element>
    <xsd:element name="c275726743ff40b1bd16afcbde5101e0" ma:index="16" nillable="true" ma:displayName="Document Keywords_0" ma:hidden="true" ma:internalName="c275726743ff40b1bd16afcbde5101e0">
      <xsd:simpleType>
        <xsd:restriction base="dms:Note"/>
      </xsd:simpleType>
    </xsd:element>
    <xsd:element name="m580224f57af48d5998ad1d627b3f8a6" ma:index="17" nillable="true" ma:displayName="Agency_0" ma:hidden="true" ma:internalName="m580224f57af48d5998ad1d627b3f8a6">
      <xsd:simpleType>
        <xsd:restriction base="dms:Note"/>
      </xsd:simpleType>
    </xsd:element>
    <xsd:element name="TaxCatchAllLabel" ma:index="18" nillable="true" ma:displayName="Taxonomy Catch All Column1" ma:hidden="true" ma:list="{87d2e188-3603-4347-8c79-362420acd8d1}" ma:internalName="TaxCatchAllLabel" ma:readOnly="true" ma:showField="CatchAllDataLabel"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i0f84bba906045b4af568ee102a52dcb" ma:index="27" nillable="true" ma:taxonomy="true" ma:internalName="i0f84bba906045b4af568ee102a52dcb" ma:taxonomyFieldName="RevIMBCS" ma:displayName="Record Class" ma:indexed="true" ma:default="252;#61944 - 7 years|ef4acd1e-4fa2-4b0b-a46c-1be8504d8f7b" ma:fieldId="{20f84bba-9060-45b4-af56-8ee102a52dcb}" ma:sspId="a2e065b1-f413-4592-874b-39c3f10b47c4" ma:termSetId="60518aca-4dc9-4b56-9553-af4b9ac69072" ma:anchorId="b81fdb05-ba28-4d1c-8c04-516b96e563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6b500f0-4fc0-40bb-83ec-17fe5373db48"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a2e065b1-f413-4592-874b-39c3f10b47c4" ma:termSetId="09814cd3-568e-fe90-9814-8d621ff8fb84" ma:anchorId="fba54fb3-c3e1-fe81-a776-ca4b69148c4d" ma:open="true" ma:isKeyword="false">
      <xsd:complexType>
        <xsd:sequence>
          <xsd:element ref="pc:Terms" minOccurs="0" maxOccurs="1"/>
        </xsd:sequence>
      </xsd:complex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6D20017-2A83-4903-9363-71E7AA2DBA79}">
  <ds:schemaRefs>
    <ds:schemaRef ds:uri="http://schemas.microsoft.com/sharepoint/v3/contenttype/forms"/>
  </ds:schemaRefs>
</ds:datastoreItem>
</file>

<file path=customXml/itemProps2.xml><?xml version="1.0" encoding="utf-8"?>
<ds:datastoreItem xmlns:ds="http://schemas.openxmlformats.org/officeDocument/2006/customXml" ds:itemID="{7F01DB65-9DFD-4CE4-9000-676D67DBA9EE}">
  <ds:schemaRefs>
    <ds:schemaRef ds:uri="http://purl.org/dc/elements/1.1/"/>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35d7dce1-22dc-4c3f-bf90-aebce6a2395f"/>
    <ds:schemaRef ds:uri="http://purl.org/dc/terms/"/>
    <ds:schemaRef ds:uri="http://schemas.openxmlformats.org/package/2006/metadata/core-properties"/>
    <ds:schemaRef ds:uri="06b500f0-4fc0-40bb-83ec-17fe5373db48"/>
    <ds:schemaRef ds:uri="http://purl.org/dc/dcmitype/"/>
  </ds:schemaRefs>
</ds:datastoreItem>
</file>

<file path=customXml/itemProps3.xml><?xml version="1.0" encoding="utf-8"?>
<ds:datastoreItem xmlns:ds="http://schemas.openxmlformats.org/officeDocument/2006/customXml" ds:itemID="{D8E8DE9E-1E2E-4C59-945C-E41DEAAB67C3}">
  <ds:schemaRefs>
    <ds:schemaRef ds:uri="http://schemas.microsoft.com/DataMashup"/>
  </ds:schemaRefs>
</ds:datastoreItem>
</file>

<file path=customXml/itemProps4.xml><?xml version="1.0" encoding="utf-8"?>
<ds:datastoreItem xmlns:ds="http://schemas.openxmlformats.org/officeDocument/2006/customXml" ds:itemID="{67729519-108E-481F-8DF7-AB04015B238F}"/>
</file>

<file path=customXml/itemProps5.xml><?xml version="1.0" encoding="utf-8"?>
<ds:datastoreItem xmlns:ds="http://schemas.openxmlformats.org/officeDocument/2006/customXml" ds:itemID="{A6923D48-01B5-4292-B9A9-9AFE0FCF224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Start</vt:lpstr>
      <vt:lpstr>Instructions</vt:lpstr>
      <vt:lpstr>Source and fuel input</vt:lpstr>
      <vt:lpstr>Output</vt:lpstr>
      <vt:lpstr>Appendix 1-Uncert. of elements</vt:lpstr>
      <vt:lpstr>About</vt:lpstr>
      <vt:lpstr>AcSo</vt:lpstr>
      <vt:lpstr>Factors</vt:lpstr>
      <vt:lpstr>T-factor Measurements</vt:lpstr>
      <vt:lpstr>ActivityDataUncert</vt:lpstr>
      <vt:lpstr>Criteria</vt:lpstr>
      <vt:lpstr>FacilityDataLookup</vt:lpstr>
      <vt:lpstr>ForSummaryOutput</vt:lpstr>
      <vt:lpstr>Methods</vt:lpstr>
      <vt:lpstr>AcSo!Print_Area</vt:lpstr>
      <vt:lpstr>Factors!Print_Area</vt:lpstr>
      <vt:lpstr>Instructions!Print_Area</vt:lpstr>
      <vt:lpstr>'Source and fuel input'!Print_Area</vt:lpstr>
      <vt:lpstr>'Appendix 1-Uncert. of elements'!Print_Titles</vt:lpstr>
      <vt:lpstr>'Source and fuel input'!Print_Titles</vt:lpstr>
      <vt:lpstr>SoFu</vt:lpstr>
      <vt:lpstr>SourceCategory</vt:lpstr>
      <vt:lpstr>SourceData</vt:lpstr>
      <vt:lpstr>SourceIdData</vt:lpstr>
      <vt:lpstr>Sources</vt:lpstr>
      <vt:lpstr>Unused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2024-06-26T08:01:24Z</dcterms:created>
  <dcterms:modified xsi:type="dcterms:W3CDTF">2024-06-27T01:36:11Z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ER_DLM">
    <vt:lpwstr>OFFICIAL</vt:lpwstr>
  </property>
  <property fmtid="{D5CDD505-2E9C-101B-9397-08002B2CF9AE}" pid="3" name="MediaServiceImageTags">
    <vt:lpwstr/>
  </property>
  <property fmtid="{D5CDD505-2E9C-101B-9397-08002B2CF9AE}" pid="4" name="ContentTypeId">
    <vt:lpwstr>0x0101003C942C1667900A4CB93280D18E04BD74</vt:lpwstr>
  </property>
  <property fmtid="{D5CDD505-2E9C-101B-9397-08002B2CF9AE}" pid="5" name="CER_Scheme">
    <vt:lpwstr>1;#NGER|8ea157ef-41bd-483c-aa6b-a1e7fd536fcd</vt:lpwstr>
  </property>
  <property fmtid="{D5CDD505-2E9C-101B-9397-08002B2CF9AE}" pid="6" name="CER_FileClassification">
    <vt:lpwstr>None</vt:lpwstr>
  </property>
  <property fmtid="{D5CDD505-2E9C-101B-9397-08002B2CF9AE}" pid="7" name="RevIMBCS">
    <vt:lpwstr>252;#61944 - 7 years|ef4acd1e-4fa2-4b0b-a46c-1be8504d8f7b</vt:lpwstr>
  </property>
  <property fmtid="{D5CDD505-2E9C-101B-9397-08002B2CF9AE}" pid="8" name="CER_Client">
    <vt:lpwstr/>
  </property>
  <property fmtid="{D5CDD505-2E9C-101B-9397-08002B2CF9AE}" pid="9" name="CER_State">
    <vt:lpwstr/>
  </property>
  <property fmtid="{D5CDD505-2E9C-101B-9397-08002B2CF9AE}" pid="10" name="CER_Agency">
    <vt:lpwstr/>
  </property>
  <property fmtid="{D5CDD505-2E9C-101B-9397-08002B2CF9AE}" pid="11" name="CER_FileKeywords">
    <vt:lpwstr>43;#Guideline|f3206148-50df-4186-8681-78e97e1b599d</vt:lpwstr>
  </property>
  <property fmtid="{D5CDD505-2E9C-101B-9397-08002B2CF9AE}" pid="12" name="CER_FileStatus">
    <vt:lpwstr>Open</vt:lpwstr>
  </property>
  <property fmtid="{D5CDD505-2E9C-101B-9397-08002B2CF9AE}" pid="13" name="EDi_DocumentKeywords">
    <vt:lpwstr/>
  </property>
</Properties>
</file>